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gin\git\excel_challenge\"/>
    </mc:Choice>
  </mc:AlternateContent>
  <xr:revisionPtr revIDLastSave="0" documentId="13_ncr:1_{AFE61D61-FFA9-4031-8006-87639248FA11}" xr6:coauthVersionLast="45" xr6:coauthVersionMax="45" xr10:uidLastSave="{00000000-0000-0000-0000-000000000000}"/>
  <bookViews>
    <workbookView xWindow="0" yWindow="1644" windowWidth="17280" windowHeight="9060" firstSheet="1" activeTab="5" xr2:uid="{00000000-000D-0000-FFFF-FFFF00000000}"/>
  </bookViews>
  <sheets>
    <sheet name="Sheet2" sheetId="2" r:id="rId1"/>
    <sheet name="Sheet3" sheetId="3" r:id="rId2"/>
    <sheet name="Sheet4" sheetId="5" r:id="rId3"/>
    <sheet name="Sheet1" sheetId="1" r:id="rId4"/>
    <sheet name="Sheet5" sheetId="6" r:id="rId5"/>
    <sheet name="Sheet6" sheetId="7" r:id="rId6"/>
  </sheets>
  <definedNames>
    <definedName name="_xlnm._FilterDatabase" localSheetId="3" hidden="1">Sheet1!$H$1:$H$4116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7" l="1"/>
  <c r="P2" i="7"/>
  <c r="N2" i="7"/>
  <c r="M2" i="7"/>
  <c r="L2" i="7"/>
  <c r="K2" i="7"/>
  <c r="G2" i="7"/>
  <c r="H2" i="7" l="1"/>
  <c r="F2" i="7"/>
  <c r="E2" i="7"/>
  <c r="D2" i="7"/>
  <c r="C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H9" i="6" s="1"/>
  <c r="B8" i="6"/>
  <c r="E8" i="6" s="1"/>
  <c r="B7" i="6"/>
  <c r="E7" i="6" s="1"/>
  <c r="B6" i="6"/>
  <c r="E6" i="6" s="1"/>
  <c r="B5" i="6"/>
  <c r="B3" i="6"/>
  <c r="B4" i="6"/>
  <c r="B2" i="6"/>
  <c r="E2" i="6" s="1"/>
  <c r="G9" i="6" l="1"/>
  <c r="G2" i="6"/>
  <c r="F13" i="6"/>
  <c r="H6" i="6"/>
  <c r="H7" i="6"/>
  <c r="H8" i="6"/>
  <c r="G6" i="6"/>
  <c r="H2" i="6"/>
  <c r="F4" i="6"/>
  <c r="G7" i="6"/>
  <c r="G8" i="6"/>
  <c r="H4" i="6"/>
  <c r="F5" i="6"/>
  <c r="E13" i="6"/>
  <c r="G13" i="6" s="1"/>
  <c r="E5" i="6"/>
  <c r="H5" i="6" s="1"/>
  <c r="F9" i="6"/>
  <c r="E12" i="6"/>
  <c r="F12" i="6" s="1"/>
  <c r="E4" i="6"/>
  <c r="G4" i="6" s="1"/>
  <c r="F8" i="6"/>
  <c r="E11" i="6"/>
  <c r="F11" i="6" s="1"/>
  <c r="E3" i="6"/>
  <c r="F3" i="6" s="1"/>
  <c r="F7" i="6"/>
  <c r="E10" i="6"/>
  <c r="H10" i="6" s="1"/>
  <c r="F2" i="6"/>
  <c r="F6" i="6"/>
  <c r="N3" i="1"/>
  <c r="L20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G11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3810" i="1"/>
  <c r="T3811" i="1"/>
  <c r="T3812" i="1"/>
  <c r="T3813" i="1"/>
  <c r="T3814" i="1"/>
  <c r="T3815" i="1"/>
  <c r="T3816" i="1"/>
  <c r="T3817" i="1"/>
  <c r="T3818" i="1"/>
  <c r="T3819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3820" i="1"/>
  <c r="T3821" i="1"/>
  <c r="T3822" i="1"/>
  <c r="T3823" i="1"/>
  <c r="T3824" i="1"/>
  <c r="T3825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3826" i="1"/>
  <c r="T3827" i="1"/>
  <c r="T3828" i="1"/>
  <c r="T2377" i="1"/>
  <c r="T2378" i="1"/>
  <c r="T2379" i="1"/>
  <c r="T2380" i="1"/>
  <c r="T2381" i="1"/>
  <c r="T2382" i="1"/>
  <c r="T2383" i="1"/>
  <c r="T2187" i="1"/>
  <c r="T2188" i="1"/>
  <c r="T2189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3857" i="1"/>
  <c r="T3858" i="1"/>
  <c r="T3859" i="1"/>
  <c r="T3860" i="1"/>
  <c r="T3861" i="1"/>
  <c r="T3862" i="1"/>
  <c r="T3863" i="1"/>
  <c r="T3864" i="1"/>
  <c r="T3865" i="1"/>
  <c r="T3866" i="1"/>
  <c r="T3867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3868" i="1"/>
  <c r="T3869" i="1"/>
  <c r="T3870" i="1"/>
  <c r="T3871" i="1"/>
  <c r="T2464" i="1"/>
  <c r="T2465" i="1"/>
  <c r="T2466" i="1"/>
  <c r="T2467" i="1"/>
  <c r="T2468" i="1"/>
  <c r="T2469" i="1"/>
  <c r="T3872" i="1"/>
  <c r="T3873" i="1"/>
  <c r="T2190" i="1"/>
  <c r="T2191" i="1"/>
  <c r="T2192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3874" i="1"/>
  <c r="T3875" i="1"/>
  <c r="T3876" i="1"/>
  <c r="T3877" i="1"/>
  <c r="T3878" i="1"/>
  <c r="T3879" i="1"/>
  <c r="T3880" i="1"/>
  <c r="T3881" i="1"/>
  <c r="T3882" i="1"/>
  <c r="T3883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3884" i="1"/>
  <c r="T3885" i="1"/>
  <c r="T2524" i="1"/>
  <c r="T2525" i="1"/>
  <c r="T2526" i="1"/>
  <c r="T2527" i="1"/>
  <c r="T2528" i="1"/>
  <c r="T2529" i="1"/>
  <c r="T2530" i="1"/>
  <c r="T2531" i="1"/>
  <c r="T3886" i="1"/>
  <c r="T2532" i="1"/>
  <c r="T2533" i="1"/>
  <c r="T3887" i="1"/>
  <c r="T2534" i="1"/>
  <c r="T2535" i="1"/>
  <c r="T2536" i="1"/>
  <c r="T2537" i="1"/>
  <c r="T2538" i="1"/>
  <c r="T2539" i="1"/>
  <c r="T2540" i="1"/>
  <c r="T2541" i="1"/>
  <c r="T3888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3889" i="1"/>
  <c r="T3890" i="1"/>
  <c r="T2556" i="1"/>
  <c r="T2557" i="1"/>
  <c r="T2558" i="1"/>
  <c r="T2559" i="1"/>
  <c r="T2560" i="1"/>
  <c r="T2561" i="1"/>
  <c r="T2562" i="1"/>
  <c r="T2563" i="1"/>
  <c r="T3891" i="1"/>
  <c r="T2564" i="1"/>
  <c r="T3892" i="1"/>
  <c r="T2565" i="1"/>
  <c r="T2566" i="1"/>
  <c r="T3893" i="1"/>
  <c r="T2567" i="1"/>
  <c r="T2568" i="1"/>
  <c r="T2569" i="1"/>
  <c r="T2570" i="1"/>
  <c r="T2571" i="1"/>
  <c r="T2572" i="1"/>
  <c r="T3894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389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3896" i="1"/>
  <c r="T3897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3898" i="1"/>
  <c r="T2624" i="1"/>
  <c r="T2625" i="1"/>
  <c r="T2626" i="1"/>
  <c r="T2627" i="1"/>
  <c r="T2193" i="1"/>
  <c r="T2628" i="1"/>
  <c r="T2629" i="1"/>
  <c r="T2630" i="1"/>
  <c r="T2631" i="1"/>
  <c r="T2632" i="1"/>
  <c r="T2633" i="1"/>
  <c r="T2634" i="1"/>
  <c r="T2635" i="1"/>
  <c r="T2636" i="1"/>
  <c r="T3899" i="1"/>
  <c r="T2637" i="1"/>
  <c r="T2638" i="1"/>
  <c r="T2639" i="1"/>
  <c r="T2640" i="1"/>
  <c r="T2641" i="1"/>
  <c r="T2642" i="1"/>
  <c r="T2643" i="1"/>
  <c r="T3900" i="1"/>
  <c r="T2644" i="1"/>
  <c r="T3901" i="1"/>
  <c r="T2194" i="1"/>
  <c r="T2645" i="1"/>
  <c r="T2646" i="1"/>
  <c r="T2647" i="1"/>
  <c r="T3902" i="1"/>
  <c r="T2648" i="1"/>
  <c r="T3903" i="1"/>
  <c r="T2649" i="1"/>
  <c r="T2650" i="1"/>
  <c r="T3904" i="1"/>
  <c r="T3905" i="1"/>
  <c r="T2651" i="1"/>
  <c r="T2652" i="1"/>
  <c r="T3906" i="1"/>
  <c r="T2653" i="1"/>
  <c r="T2654" i="1"/>
  <c r="T2655" i="1"/>
  <c r="T2656" i="1"/>
  <c r="T2657" i="1"/>
  <c r="T3907" i="1"/>
  <c r="T2658" i="1"/>
  <c r="T2659" i="1"/>
  <c r="T2660" i="1"/>
  <c r="T2661" i="1"/>
  <c r="T2662" i="1"/>
  <c r="T2663" i="1"/>
  <c r="T3908" i="1"/>
  <c r="T2664" i="1"/>
  <c r="T2665" i="1"/>
  <c r="T2666" i="1"/>
  <c r="T2667" i="1"/>
  <c r="T3909" i="1"/>
  <c r="T2668" i="1"/>
  <c r="T2669" i="1"/>
  <c r="T2670" i="1"/>
  <c r="T3910" i="1"/>
  <c r="T3911" i="1"/>
  <c r="T2671" i="1"/>
  <c r="T2672" i="1"/>
  <c r="T2673" i="1"/>
  <c r="T2674" i="1"/>
  <c r="T3912" i="1"/>
  <c r="T3913" i="1"/>
  <c r="T2675" i="1"/>
  <c r="T2676" i="1"/>
  <c r="T3914" i="1"/>
  <c r="T2677" i="1"/>
  <c r="T2678" i="1"/>
  <c r="T2679" i="1"/>
  <c r="T2680" i="1"/>
  <c r="T2681" i="1"/>
  <c r="T2682" i="1"/>
  <c r="T2683" i="1"/>
  <c r="T2684" i="1"/>
  <c r="T3915" i="1"/>
  <c r="T2685" i="1"/>
  <c r="T2686" i="1"/>
  <c r="T391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3917" i="1"/>
  <c r="T2706" i="1"/>
  <c r="T2707" i="1"/>
  <c r="T2708" i="1"/>
  <c r="T2709" i="1"/>
  <c r="T2710" i="1"/>
  <c r="T3918" i="1"/>
  <c r="T2711" i="1"/>
  <c r="T2712" i="1"/>
  <c r="T2713" i="1"/>
  <c r="T2714" i="1"/>
  <c r="T2715" i="1"/>
  <c r="T3919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3920" i="1"/>
  <c r="T2731" i="1"/>
  <c r="T3921" i="1"/>
  <c r="T2732" i="1"/>
  <c r="T3922" i="1"/>
  <c r="T2733" i="1"/>
  <c r="T2734" i="1"/>
  <c r="T2735" i="1"/>
  <c r="T2736" i="1"/>
  <c r="T3923" i="1"/>
  <c r="T3924" i="1"/>
  <c r="T3925" i="1"/>
  <c r="T2737" i="1"/>
  <c r="T2738" i="1"/>
  <c r="T3926" i="1"/>
  <c r="T2739" i="1"/>
  <c r="T2740" i="1"/>
  <c r="T2741" i="1"/>
  <c r="T2742" i="1"/>
  <c r="T2743" i="1"/>
  <c r="T3927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3928" i="1"/>
  <c r="T3929" i="1"/>
  <c r="T2766" i="1"/>
  <c r="T2767" i="1"/>
  <c r="T2768" i="1"/>
  <c r="T2769" i="1"/>
  <c r="T2770" i="1"/>
  <c r="T2771" i="1"/>
  <c r="T2772" i="1"/>
  <c r="T2773" i="1"/>
  <c r="T3930" i="1"/>
  <c r="T3931" i="1"/>
  <c r="T3932" i="1"/>
  <c r="T2774" i="1"/>
  <c r="T3933" i="1"/>
  <c r="T2775" i="1"/>
  <c r="T2776" i="1"/>
  <c r="T2777" i="1"/>
  <c r="T2778" i="1"/>
  <c r="T2779" i="1"/>
  <c r="T2780" i="1"/>
  <c r="T2781" i="1"/>
  <c r="T2782" i="1"/>
  <c r="T3934" i="1"/>
  <c r="T2783" i="1"/>
  <c r="T2784" i="1"/>
  <c r="T2785" i="1"/>
  <c r="T3935" i="1"/>
  <c r="T2786" i="1"/>
  <c r="T2787" i="1"/>
  <c r="T2788" i="1"/>
  <c r="T2789" i="1"/>
  <c r="T2790" i="1"/>
  <c r="T3936" i="1"/>
  <c r="T2791" i="1"/>
  <c r="T3937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195" i="1"/>
  <c r="T2804" i="1"/>
  <c r="T3938" i="1"/>
  <c r="T2805" i="1"/>
  <c r="T3939" i="1"/>
  <c r="T3940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3941" i="1"/>
  <c r="T2853" i="1"/>
  <c r="T2854" i="1"/>
  <c r="T3942" i="1"/>
  <c r="T2855" i="1"/>
  <c r="T2856" i="1"/>
  <c r="T2857" i="1"/>
  <c r="T2858" i="1"/>
  <c r="T2859" i="1"/>
  <c r="T3943" i="1"/>
  <c r="T3944" i="1"/>
  <c r="T2860" i="1"/>
  <c r="T2861" i="1"/>
  <c r="T2862" i="1"/>
  <c r="T2863" i="1"/>
  <c r="T2864" i="1"/>
  <c r="T2865" i="1"/>
  <c r="T2866" i="1"/>
  <c r="T3945" i="1"/>
  <c r="T3946" i="1"/>
  <c r="T2867" i="1"/>
  <c r="T3947" i="1"/>
  <c r="T2868" i="1"/>
  <c r="T2869" i="1"/>
  <c r="T3948" i="1"/>
  <c r="T2870" i="1"/>
  <c r="T2871" i="1"/>
  <c r="T3949" i="1"/>
  <c r="T2872" i="1"/>
  <c r="T2873" i="1"/>
  <c r="T2874" i="1"/>
  <c r="T3950" i="1"/>
  <c r="T3951" i="1"/>
  <c r="T2875" i="1"/>
  <c r="T2876" i="1"/>
  <c r="T3952" i="1"/>
  <c r="T2877" i="1"/>
  <c r="T2878" i="1"/>
  <c r="T2879" i="1"/>
  <c r="T3953" i="1"/>
  <c r="T2880" i="1"/>
  <c r="T2881" i="1"/>
  <c r="T3954" i="1"/>
  <c r="T2882" i="1"/>
  <c r="T3955" i="1"/>
  <c r="T2883" i="1"/>
  <c r="T2884" i="1"/>
  <c r="T2885" i="1"/>
  <c r="T2886" i="1"/>
  <c r="T2887" i="1"/>
  <c r="T2888" i="1"/>
  <c r="T2889" i="1"/>
  <c r="T2890" i="1"/>
  <c r="T2891" i="1"/>
  <c r="T2892" i="1"/>
  <c r="T2893" i="1"/>
  <c r="T3956" i="1"/>
  <c r="T2894" i="1"/>
  <c r="T2196" i="1"/>
  <c r="T2895" i="1"/>
  <c r="T2896" i="1"/>
  <c r="T2897" i="1"/>
  <c r="T2898" i="1"/>
  <c r="T2899" i="1"/>
  <c r="T3957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3958" i="1"/>
  <c r="T2913" i="1"/>
  <c r="T3959" i="1"/>
  <c r="T2914" i="1"/>
  <c r="T2915" i="1"/>
  <c r="T2197" i="1"/>
  <c r="T2916" i="1"/>
  <c r="T2917" i="1"/>
  <c r="T3960" i="1"/>
  <c r="T2918" i="1"/>
  <c r="T2919" i="1"/>
  <c r="T2920" i="1"/>
  <c r="T2921" i="1"/>
  <c r="T2922" i="1"/>
  <c r="T2923" i="1"/>
  <c r="T2924" i="1"/>
  <c r="T3961" i="1"/>
  <c r="T2925" i="1"/>
  <c r="T3962" i="1"/>
  <c r="T2926" i="1"/>
  <c r="T2927" i="1"/>
  <c r="T2928" i="1"/>
  <c r="T2929" i="1"/>
  <c r="T2930" i="1"/>
  <c r="T3963" i="1"/>
  <c r="T2931" i="1"/>
  <c r="T2932" i="1"/>
  <c r="T2933" i="1"/>
  <c r="T2934" i="1"/>
  <c r="T3964" i="1"/>
  <c r="T3965" i="1"/>
  <c r="T2935" i="1"/>
  <c r="T2936" i="1"/>
  <c r="T3966" i="1"/>
  <c r="T2937" i="1"/>
  <c r="T2938" i="1"/>
  <c r="T3967" i="1"/>
  <c r="T2939" i="1"/>
  <c r="T2198" i="1"/>
  <c r="T2940" i="1"/>
  <c r="T3968" i="1"/>
  <c r="T2941" i="1"/>
  <c r="T2942" i="1"/>
  <c r="T2943" i="1"/>
  <c r="T2944" i="1"/>
  <c r="T3969" i="1"/>
  <c r="T2945" i="1"/>
  <c r="T3970" i="1"/>
  <c r="T3971" i="1"/>
  <c r="T2946" i="1"/>
  <c r="T3972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3973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3974" i="1"/>
  <c r="T3975" i="1"/>
  <c r="T2975" i="1"/>
  <c r="T2976" i="1"/>
  <c r="T2977" i="1"/>
  <c r="T2978" i="1"/>
  <c r="T2979" i="1"/>
  <c r="T2980" i="1"/>
  <c r="T2981" i="1"/>
  <c r="T2982" i="1"/>
  <c r="T3976" i="1"/>
  <c r="T2983" i="1"/>
  <c r="T2984" i="1"/>
  <c r="T2985" i="1"/>
  <c r="T2986" i="1"/>
  <c r="T2987" i="1"/>
  <c r="T3977" i="1"/>
  <c r="T2988" i="1"/>
  <c r="T2989" i="1"/>
  <c r="T2990" i="1"/>
  <c r="T2991" i="1"/>
  <c r="T2992" i="1"/>
  <c r="T3978" i="1"/>
  <c r="T2993" i="1"/>
  <c r="T2994" i="1"/>
  <c r="T2995" i="1"/>
  <c r="T2996" i="1"/>
  <c r="T2997" i="1"/>
  <c r="T2998" i="1"/>
  <c r="T3979" i="1"/>
  <c r="T2999" i="1"/>
  <c r="T3000" i="1"/>
  <c r="T3980" i="1"/>
  <c r="T3001" i="1"/>
  <c r="T3981" i="1"/>
  <c r="T3002" i="1"/>
  <c r="T3982" i="1"/>
  <c r="T3983" i="1"/>
  <c r="T3984" i="1"/>
  <c r="T3003" i="1"/>
  <c r="T3004" i="1"/>
  <c r="T3005" i="1"/>
  <c r="T3006" i="1"/>
  <c r="T3985" i="1"/>
  <c r="T3007" i="1"/>
  <c r="T3008" i="1"/>
  <c r="T3009" i="1"/>
  <c r="T3010" i="1"/>
  <c r="T3011" i="1"/>
  <c r="T3012" i="1"/>
  <c r="T3013" i="1"/>
  <c r="T3986" i="1"/>
  <c r="T3014" i="1"/>
  <c r="T3015" i="1"/>
  <c r="T3987" i="1"/>
  <c r="T3016" i="1"/>
  <c r="T3017" i="1"/>
  <c r="T3018" i="1"/>
  <c r="T3019" i="1"/>
  <c r="T3020" i="1"/>
  <c r="T3021" i="1"/>
  <c r="T2199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988" i="1"/>
  <c r="T3036" i="1"/>
  <c r="T3037" i="1"/>
  <c r="T3989" i="1"/>
  <c r="T3038" i="1"/>
  <c r="T3039" i="1"/>
  <c r="T3040" i="1"/>
  <c r="T3990" i="1"/>
  <c r="T3991" i="1"/>
  <c r="T3992" i="1"/>
  <c r="T3041" i="1"/>
  <c r="T3042" i="1"/>
  <c r="T3043" i="1"/>
  <c r="T3044" i="1"/>
  <c r="T3045" i="1"/>
  <c r="T3046" i="1"/>
  <c r="T3047" i="1"/>
  <c r="T3048" i="1"/>
  <c r="T3993" i="1"/>
  <c r="T3049" i="1"/>
  <c r="T3050" i="1"/>
  <c r="T3051" i="1"/>
  <c r="T3052" i="1"/>
  <c r="T3053" i="1"/>
  <c r="T3054" i="1"/>
  <c r="T3055" i="1"/>
  <c r="T3056" i="1"/>
  <c r="T3057" i="1"/>
  <c r="T3994" i="1"/>
  <c r="T3058" i="1"/>
  <c r="T3059" i="1"/>
  <c r="T3060" i="1"/>
  <c r="T3061" i="1"/>
  <c r="T3062" i="1"/>
  <c r="T3063" i="1"/>
  <c r="T3064" i="1"/>
  <c r="T3065" i="1"/>
  <c r="T3066" i="1"/>
  <c r="T3995" i="1"/>
  <c r="T3067" i="1"/>
  <c r="T3068" i="1"/>
  <c r="T3996" i="1"/>
  <c r="T3069" i="1"/>
  <c r="T3997" i="1"/>
  <c r="T3070" i="1"/>
  <c r="T3071" i="1"/>
  <c r="T3072" i="1"/>
  <c r="T3073" i="1"/>
  <c r="T3074" i="1"/>
  <c r="T3075" i="1"/>
  <c r="T3076" i="1"/>
  <c r="T3077" i="1"/>
  <c r="T3998" i="1"/>
  <c r="T3078" i="1"/>
  <c r="T3999" i="1"/>
  <c r="T3079" i="1"/>
  <c r="T3080" i="1"/>
  <c r="T3081" i="1"/>
  <c r="T3082" i="1"/>
  <c r="T3083" i="1"/>
  <c r="T4000" i="1"/>
  <c r="T3084" i="1"/>
  <c r="T3085" i="1"/>
  <c r="T3086" i="1"/>
  <c r="T3087" i="1"/>
  <c r="T4001" i="1"/>
  <c r="T3088" i="1"/>
  <c r="T3089" i="1"/>
  <c r="T3090" i="1"/>
  <c r="T4002" i="1"/>
  <c r="T4003" i="1"/>
  <c r="T3091" i="1"/>
  <c r="T3092" i="1"/>
  <c r="T3093" i="1"/>
  <c r="T3094" i="1"/>
  <c r="T3095" i="1"/>
  <c r="T3096" i="1"/>
  <c r="T3097" i="1"/>
  <c r="T3098" i="1"/>
  <c r="T4004" i="1"/>
  <c r="T4005" i="1"/>
  <c r="T3099" i="1"/>
  <c r="T4006" i="1"/>
  <c r="T3100" i="1"/>
  <c r="T3101" i="1"/>
  <c r="T4007" i="1"/>
  <c r="T4008" i="1"/>
  <c r="T3102" i="1"/>
  <c r="T3103" i="1"/>
  <c r="T3104" i="1"/>
  <c r="T3105" i="1"/>
  <c r="T3106" i="1"/>
  <c r="T3107" i="1"/>
  <c r="T3108" i="1"/>
  <c r="T4009" i="1"/>
  <c r="T3109" i="1"/>
  <c r="T3110" i="1"/>
  <c r="T3111" i="1"/>
  <c r="T3112" i="1"/>
  <c r="T4010" i="1"/>
  <c r="T3113" i="1"/>
  <c r="T4011" i="1"/>
  <c r="T3114" i="1"/>
  <c r="T3115" i="1"/>
  <c r="T4012" i="1"/>
  <c r="T3116" i="1"/>
  <c r="T3117" i="1"/>
  <c r="T3118" i="1"/>
  <c r="T3119" i="1"/>
  <c r="T3120" i="1"/>
  <c r="T4013" i="1"/>
  <c r="T3121" i="1"/>
  <c r="T4014" i="1"/>
  <c r="T3122" i="1"/>
  <c r="T3123" i="1"/>
  <c r="T3124" i="1"/>
  <c r="T4015" i="1"/>
  <c r="T3125" i="1"/>
  <c r="T3126" i="1"/>
  <c r="T3127" i="1"/>
  <c r="T3128" i="1"/>
  <c r="T4016" i="1"/>
  <c r="T3129" i="1"/>
  <c r="T4017" i="1"/>
  <c r="T2200" i="1"/>
  <c r="T3130" i="1"/>
  <c r="T3131" i="1"/>
  <c r="T3132" i="1"/>
  <c r="T3133" i="1"/>
  <c r="T3134" i="1"/>
  <c r="T3135" i="1"/>
  <c r="T3136" i="1"/>
  <c r="T3137" i="1"/>
  <c r="T3138" i="1"/>
  <c r="T3139" i="1"/>
  <c r="T4018" i="1"/>
  <c r="T3140" i="1"/>
  <c r="T4019" i="1"/>
  <c r="T3141" i="1"/>
  <c r="T3142" i="1"/>
  <c r="T3143" i="1"/>
  <c r="T3144" i="1"/>
  <c r="T3145" i="1"/>
  <c r="T2201" i="1"/>
  <c r="T3146" i="1"/>
  <c r="T3147" i="1"/>
  <c r="T3148" i="1"/>
  <c r="T3149" i="1"/>
  <c r="T3150" i="1"/>
  <c r="T3151" i="1"/>
  <c r="T3152" i="1"/>
  <c r="T4020" i="1"/>
  <c r="T3153" i="1"/>
  <c r="T3154" i="1"/>
  <c r="T3155" i="1"/>
  <c r="T4021" i="1"/>
  <c r="T3156" i="1"/>
  <c r="T3157" i="1"/>
  <c r="T3158" i="1"/>
  <c r="T2202" i="1"/>
  <c r="T3159" i="1"/>
  <c r="T3160" i="1"/>
  <c r="T3161" i="1"/>
  <c r="T3162" i="1"/>
  <c r="T4022" i="1"/>
  <c r="T3163" i="1"/>
  <c r="T3164" i="1"/>
  <c r="T3165" i="1"/>
  <c r="T4023" i="1"/>
  <c r="T3166" i="1"/>
  <c r="T3167" i="1"/>
  <c r="T3168" i="1"/>
  <c r="T3169" i="1"/>
  <c r="T3170" i="1"/>
  <c r="T3171" i="1"/>
  <c r="T3172" i="1"/>
  <c r="T3173" i="1"/>
  <c r="T3174" i="1"/>
  <c r="T3175" i="1"/>
  <c r="T4024" i="1"/>
  <c r="T4025" i="1"/>
  <c r="T3176" i="1"/>
  <c r="T3177" i="1"/>
  <c r="T3178" i="1"/>
  <c r="T3179" i="1"/>
  <c r="T2203" i="1"/>
  <c r="T3180" i="1"/>
  <c r="T3181" i="1"/>
  <c r="T3182" i="1"/>
  <c r="T3183" i="1"/>
  <c r="T3184" i="1"/>
  <c r="T4026" i="1"/>
  <c r="T4027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4028" i="1"/>
  <c r="T3206" i="1"/>
  <c r="T3207" i="1"/>
  <c r="T3208" i="1"/>
  <c r="T3209" i="1"/>
  <c r="T3210" i="1"/>
  <c r="T4029" i="1"/>
  <c r="T3211" i="1"/>
  <c r="T3212" i="1"/>
  <c r="T3213" i="1"/>
  <c r="T3214" i="1"/>
  <c r="T4030" i="1"/>
  <c r="T3215" i="1"/>
  <c r="T3216" i="1"/>
  <c r="T3217" i="1"/>
  <c r="T3218" i="1"/>
  <c r="T3219" i="1"/>
  <c r="T3220" i="1"/>
  <c r="T4031" i="1"/>
  <c r="T3221" i="1"/>
  <c r="T3222" i="1"/>
  <c r="T4032" i="1"/>
  <c r="T3223" i="1"/>
  <c r="T3224" i="1"/>
  <c r="T3225" i="1"/>
  <c r="T3226" i="1"/>
  <c r="T2204" i="1"/>
  <c r="T3227" i="1"/>
  <c r="T3228" i="1"/>
  <c r="T3229" i="1"/>
  <c r="T3230" i="1"/>
  <c r="T3231" i="1"/>
  <c r="T3232" i="1"/>
  <c r="T3233" i="1"/>
  <c r="T3234" i="1"/>
  <c r="T3235" i="1"/>
  <c r="T4033" i="1"/>
  <c r="T3236" i="1"/>
  <c r="T3237" i="1"/>
  <c r="T3238" i="1"/>
  <c r="T3239" i="1"/>
  <c r="T3240" i="1"/>
  <c r="T3241" i="1"/>
  <c r="T3242" i="1"/>
  <c r="T4034" i="1"/>
  <c r="T3243" i="1"/>
  <c r="T3244" i="1"/>
  <c r="T4035" i="1"/>
  <c r="T3245" i="1"/>
  <c r="T4036" i="1"/>
  <c r="T3246" i="1"/>
  <c r="T3247" i="1"/>
  <c r="T3248" i="1"/>
  <c r="T3249" i="1"/>
  <c r="T2205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4037" i="1"/>
  <c r="T3268" i="1"/>
  <c r="T3269" i="1"/>
  <c r="T3270" i="1"/>
  <c r="T3271" i="1"/>
  <c r="T3272" i="1"/>
  <c r="T3273" i="1"/>
  <c r="T3274" i="1"/>
  <c r="T3275" i="1"/>
  <c r="T3276" i="1"/>
  <c r="T3277" i="1"/>
  <c r="T4038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4039" i="1"/>
  <c r="T3290" i="1"/>
  <c r="T3291" i="1"/>
  <c r="T3292" i="1"/>
  <c r="T3293" i="1"/>
  <c r="T3294" i="1"/>
  <c r="T3295" i="1"/>
  <c r="T3296" i="1"/>
  <c r="T3297" i="1"/>
  <c r="T3298" i="1"/>
  <c r="T2206" i="1"/>
  <c r="T4040" i="1"/>
  <c r="T3299" i="1"/>
  <c r="T3300" i="1"/>
  <c r="T3301" i="1"/>
  <c r="T3302" i="1"/>
  <c r="T3303" i="1"/>
  <c r="T3304" i="1"/>
  <c r="T3305" i="1"/>
  <c r="T3306" i="1"/>
  <c r="T4041" i="1"/>
  <c r="T3307" i="1"/>
  <c r="T3308" i="1"/>
  <c r="T4042" i="1"/>
  <c r="T3309" i="1"/>
  <c r="T3310" i="1"/>
  <c r="T3311" i="1"/>
  <c r="T3312" i="1"/>
  <c r="T3313" i="1"/>
  <c r="T3314" i="1"/>
  <c r="T4043" i="1"/>
  <c r="T3315" i="1"/>
  <c r="T3316" i="1"/>
  <c r="T3317" i="1"/>
  <c r="T3318" i="1"/>
  <c r="T3319" i="1"/>
  <c r="T3320" i="1"/>
  <c r="T3321" i="1"/>
  <c r="T3322" i="1"/>
  <c r="T3323" i="1"/>
  <c r="T3324" i="1"/>
  <c r="T2207" i="1"/>
  <c r="T3325" i="1"/>
  <c r="T3326" i="1"/>
  <c r="T3327" i="1"/>
  <c r="T3328" i="1"/>
  <c r="T3329" i="1"/>
  <c r="T3330" i="1"/>
  <c r="T4044" i="1"/>
  <c r="T3331" i="1"/>
  <c r="T3332" i="1"/>
  <c r="T3333" i="1"/>
  <c r="T3334" i="1"/>
  <c r="T4045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4046" i="1"/>
  <c r="T3353" i="1"/>
  <c r="T4047" i="1"/>
  <c r="T3354" i="1"/>
  <c r="T2208" i="1"/>
  <c r="T4048" i="1"/>
  <c r="T2209" i="1"/>
  <c r="T3355" i="1"/>
  <c r="T3356" i="1"/>
  <c r="T3357" i="1"/>
  <c r="T3358" i="1"/>
  <c r="T3359" i="1"/>
  <c r="T4049" i="1"/>
  <c r="T4050" i="1"/>
  <c r="T3360" i="1"/>
  <c r="T4051" i="1"/>
  <c r="T3361" i="1"/>
  <c r="T3362" i="1"/>
  <c r="T3363" i="1"/>
  <c r="T4052" i="1"/>
  <c r="T3364" i="1"/>
  <c r="T3365" i="1"/>
  <c r="T3366" i="1"/>
  <c r="T3367" i="1"/>
  <c r="T3368" i="1"/>
  <c r="T3369" i="1"/>
  <c r="T3370" i="1"/>
  <c r="T3371" i="1"/>
  <c r="T3372" i="1"/>
  <c r="T3373" i="1"/>
  <c r="T4053" i="1"/>
  <c r="T3374" i="1"/>
  <c r="T3375" i="1"/>
  <c r="T4054" i="1"/>
  <c r="T3376" i="1"/>
  <c r="T3377" i="1"/>
  <c r="T4055" i="1"/>
  <c r="T4056" i="1"/>
  <c r="T3378" i="1"/>
  <c r="T3379" i="1"/>
  <c r="T4057" i="1"/>
  <c r="T3380" i="1"/>
  <c r="T221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4058" i="1"/>
  <c r="T3396" i="1"/>
  <c r="T3397" i="1"/>
  <c r="T3398" i="1"/>
  <c r="T3399" i="1"/>
  <c r="T3400" i="1"/>
  <c r="T3401" i="1"/>
  <c r="T3402" i="1"/>
  <c r="T4059" i="1"/>
  <c r="T3403" i="1"/>
  <c r="T4060" i="1"/>
  <c r="T4061" i="1"/>
  <c r="T3404" i="1"/>
  <c r="T3405" i="1"/>
  <c r="T3406" i="1"/>
  <c r="T3407" i="1"/>
  <c r="T4062" i="1"/>
  <c r="T3408" i="1"/>
  <c r="T3409" i="1"/>
  <c r="T3410" i="1"/>
  <c r="T4063" i="1"/>
  <c r="T3411" i="1"/>
  <c r="T3412" i="1"/>
  <c r="T3413" i="1"/>
  <c r="T3414" i="1"/>
  <c r="T4064" i="1"/>
  <c r="T3415" i="1"/>
  <c r="T3416" i="1"/>
  <c r="T3417" i="1"/>
  <c r="T4065" i="1"/>
  <c r="T3418" i="1"/>
  <c r="T3419" i="1"/>
  <c r="T3420" i="1"/>
  <c r="T3421" i="1"/>
  <c r="T3422" i="1"/>
  <c r="T3423" i="1"/>
  <c r="T3424" i="1"/>
  <c r="T3425" i="1"/>
  <c r="T4066" i="1"/>
  <c r="T3426" i="1"/>
  <c r="T3427" i="1"/>
  <c r="T3428" i="1"/>
  <c r="T3429" i="1"/>
  <c r="T3430" i="1"/>
  <c r="T3431" i="1"/>
  <c r="T4067" i="1"/>
  <c r="T3432" i="1"/>
  <c r="T4068" i="1"/>
  <c r="T3433" i="1"/>
  <c r="T3434" i="1"/>
  <c r="T3435" i="1"/>
  <c r="T3436" i="1"/>
  <c r="T4069" i="1"/>
  <c r="T3437" i="1"/>
  <c r="T3438" i="1"/>
  <c r="T3439" i="1"/>
  <c r="T3440" i="1"/>
  <c r="T3441" i="1"/>
  <c r="T4070" i="1"/>
  <c r="T3442" i="1"/>
  <c r="T3443" i="1"/>
  <c r="T2211" i="1"/>
  <c r="T3444" i="1"/>
  <c r="T3445" i="1"/>
  <c r="T3446" i="1"/>
  <c r="T3447" i="1"/>
  <c r="T3448" i="1"/>
  <c r="T3449" i="1"/>
  <c r="T4071" i="1"/>
  <c r="T3450" i="1"/>
  <c r="T3451" i="1"/>
  <c r="T3452" i="1"/>
  <c r="T3453" i="1"/>
  <c r="T3454" i="1"/>
  <c r="T3455" i="1"/>
  <c r="T3456" i="1"/>
  <c r="T3457" i="1"/>
  <c r="T3458" i="1"/>
  <c r="T4072" i="1"/>
  <c r="T3459" i="1"/>
  <c r="T3460" i="1"/>
  <c r="T3461" i="1"/>
  <c r="T3462" i="1"/>
  <c r="T3463" i="1"/>
  <c r="T3464" i="1"/>
  <c r="T4073" i="1"/>
  <c r="T3465" i="1"/>
  <c r="T3466" i="1"/>
  <c r="T3467" i="1"/>
  <c r="T3468" i="1"/>
  <c r="T3469" i="1"/>
  <c r="T3470" i="1"/>
  <c r="T3471" i="1"/>
  <c r="T3472" i="1"/>
  <c r="T4074" i="1"/>
  <c r="T3473" i="1"/>
  <c r="T3474" i="1"/>
  <c r="T3475" i="1"/>
  <c r="T3476" i="1"/>
  <c r="T3477" i="1"/>
  <c r="T3478" i="1"/>
  <c r="T3479" i="1"/>
  <c r="T3480" i="1"/>
  <c r="T3481" i="1"/>
  <c r="T3482" i="1"/>
  <c r="T3483" i="1"/>
  <c r="T4075" i="1"/>
  <c r="T3484" i="1"/>
  <c r="T3485" i="1"/>
  <c r="T3486" i="1"/>
  <c r="T3487" i="1"/>
  <c r="T3488" i="1"/>
  <c r="T3489" i="1"/>
  <c r="T3490" i="1"/>
  <c r="T3491" i="1"/>
  <c r="T3492" i="1"/>
  <c r="T4076" i="1"/>
  <c r="T3493" i="1"/>
  <c r="T3494" i="1"/>
  <c r="T3495" i="1"/>
  <c r="T3496" i="1"/>
  <c r="T3497" i="1"/>
  <c r="T3498" i="1"/>
  <c r="T3499" i="1"/>
  <c r="T3500" i="1"/>
  <c r="T3501" i="1"/>
  <c r="T2212" i="1"/>
  <c r="T3502" i="1"/>
  <c r="T3503" i="1"/>
  <c r="T3504" i="1"/>
  <c r="T3505" i="1"/>
  <c r="T3506" i="1"/>
  <c r="T3507" i="1"/>
  <c r="T2213" i="1"/>
  <c r="T3508" i="1"/>
  <c r="T2214" i="1"/>
  <c r="T4077" i="1"/>
  <c r="T3509" i="1"/>
  <c r="T3510" i="1"/>
  <c r="T3511" i="1"/>
  <c r="T3512" i="1"/>
  <c r="T4078" i="1"/>
  <c r="T3513" i="1"/>
  <c r="T3514" i="1"/>
  <c r="T3515" i="1"/>
  <c r="T4079" i="1"/>
  <c r="T3516" i="1"/>
  <c r="T3517" i="1"/>
  <c r="T3518" i="1"/>
  <c r="T3519" i="1"/>
  <c r="T3520" i="1"/>
  <c r="T3521" i="1"/>
  <c r="T3522" i="1"/>
  <c r="T2215" i="1"/>
  <c r="T3523" i="1"/>
  <c r="T3524" i="1"/>
  <c r="T3525" i="1"/>
  <c r="T3526" i="1"/>
  <c r="T3527" i="1"/>
  <c r="T3528" i="1"/>
  <c r="T3529" i="1"/>
  <c r="T3530" i="1"/>
  <c r="T3531" i="1"/>
  <c r="T3532" i="1"/>
  <c r="T4080" i="1"/>
  <c r="T2216" i="1"/>
  <c r="T3533" i="1"/>
  <c r="T3534" i="1"/>
  <c r="T4081" i="1"/>
  <c r="T3535" i="1"/>
  <c r="T4082" i="1"/>
  <c r="T3536" i="1"/>
  <c r="T4083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2217" i="1"/>
  <c r="T3555" i="1"/>
  <c r="T3556" i="1"/>
  <c r="T3557" i="1"/>
  <c r="T3558" i="1"/>
  <c r="T3559" i="1"/>
  <c r="T3560" i="1"/>
  <c r="T4084" i="1"/>
  <c r="T3561" i="1"/>
  <c r="T2218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4085" i="1"/>
  <c r="T3578" i="1"/>
  <c r="T3579" i="1"/>
  <c r="T3580" i="1"/>
  <c r="T3581" i="1"/>
  <c r="T3582" i="1"/>
  <c r="T3583" i="1"/>
  <c r="T3584" i="1"/>
  <c r="T3585" i="1"/>
  <c r="T3586" i="1"/>
  <c r="T4086" i="1"/>
  <c r="T3587" i="1"/>
  <c r="T3588" i="1"/>
  <c r="T3589" i="1"/>
  <c r="T3590" i="1"/>
  <c r="T3591" i="1"/>
  <c r="T3592" i="1"/>
  <c r="T3593" i="1"/>
  <c r="T4087" i="1"/>
  <c r="T3594" i="1"/>
  <c r="T3595" i="1"/>
  <c r="T4088" i="1"/>
  <c r="T3596" i="1"/>
  <c r="T3597" i="1"/>
  <c r="T3598" i="1"/>
  <c r="T3599" i="1"/>
  <c r="T3600" i="1"/>
  <c r="T4089" i="1"/>
  <c r="T3601" i="1"/>
  <c r="T3602" i="1"/>
  <c r="T3603" i="1"/>
  <c r="T3604" i="1"/>
  <c r="T3605" i="1"/>
  <c r="T3606" i="1"/>
  <c r="T4090" i="1"/>
  <c r="T2219" i="1"/>
  <c r="T3607" i="1"/>
  <c r="T3608" i="1"/>
  <c r="T3609" i="1"/>
  <c r="T3610" i="1"/>
  <c r="T3611" i="1"/>
  <c r="T4091" i="1"/>
  <c r="T3612" i="1"/>
  <c r="T3613" i="1"/>
  <c r="T3614" i="1"/>
  <c r="T3615" i="1"/>
  <c r="T3616" i="1"/>
  <c r="T3617" i="1"/>
  <c r="T3618" i="1"/>
  <c r="T3619" i="1"/>
  <c r="T2220" i="1"/>
  <c r="T4092" i="1"/>
  <c r="T3620" i="1"/>
  <c r="T3621" i="1"/>
  <c r="T3622" i="1"/>
  <c r="T3623" i="1"/>
  <c r="T3624" i="1"/>
  <c r="T3625" i="1"/>
  <c r="T3626" i="1"/>
  <c r="T3627" i="1"/>
  <c r="T2221" i="1"/>
  <c r="T4093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2222" i="1"/>
  <c r="T3661" i="1"/>
  <c r="T3662" i="1"/>
  <c r="T3663" i="1"/>
  <c r="T3664" i="1"/>
  <c r="T3665" i="1"/>
  <c r="T4094" i="1"/>
  <c r="T3666" i="1"/>
  <c r="T3667" i="1"/>
  <c r="T3668" i="1"/>
  <c r="T3669" i="1"/>
  <c r="T3670" i="1"/>
  <c r="T3671" i="1"/>
  <c r="T3672" i="1"/>
  <c r="T4095" i="1"/>
  <c r="T3673" i="1"/>
  <c r="T3674" i="1"/>
  <c r="T3675" i="1"/>
  <c r="T3676" i="1"/>
  <c r="T3677" i="1"/>
  <c r="T3678" i="1"/>
  <c r="T4096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2223" i="1"/>
  <c r="T4097" i="1"/>
  <c r="T3694" i="1"/>
  <c r="T3695" i="1"/>
  <c r="T3696" i="1"/>
  <c r="T3697" i="1"/>
  <c r="T3698" i="1"/>
  <c r="T3699" i="1"/>
  <c r="T2224" i="1"/>
  <c r="T3700" i="1"/>
  <c r="T3701" i="1"/>
  <c r="T3702" i="1"/>
  <c r="T3703" i="1"/>
  <c r="T3704" i="1"/>
  <c r="T4098" i="1"/>
  <c r="T3705" i="1"/>
  <c r="T3706" i="1"/>
  <c r="T3707" i="1"/>
  <c r="T2225" i="1"/>
  <c r="T2226" i="1"/>
  <c r="T3708" i="1"/>
  <c r="T3709" i="1"/>
  <c r="T3710" i="1"/>
  <c r="T3711" i="1"/>
  <c r="T4099" i="1"/>
  <c r="T3712" i="1"/>
  <c r="T3713" i="1"/>
  <c r="T3714" i="1"/>
  <c r="T3715" i="1"/>
  <c r="T4100" i="1"/>
  <c r="T3716" i="1"/>
  <c r="T3717" i="1"/>
  <c r="T2227" i="1"/>
  <c r="T3718" i="1"/>
  <c r="T3719" i="1"/>
  <c r="T3720" i="1"/>
  <c r="T3721" i="1"/>
  <c r="T4101" i="1"/>
  <c r="T3722" i="1"/>
  <c r="T3723" i="1"/>
  <c r="T3724" i="1"/>
  <c r="T3725" i="1"/>
  <c r="T3726" i="1"/>
  <c r="T3727" i="1"/>
  <c r="T3728" i="1"/>
  <c r="T3729" i="1"/>
  <c r="T4102" i="1"/>
  <c r="T3730" i="1"/>
  <c r="T3731" i="1"/>
  <c r="T3732" i="1"/>
  <c r="T3733" i="1"/>
  <c r="T3734" i="1"/>
  <c r="T4103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4104" i="1"/>
  <c r="T3749" i="1"/>
  <c r="T3750" i="1"/>
  <c r="T3751" i="1"/>
  <c r="T3752" i="1"/>
  <c r="T4105" i="1"/>
  <c r="T3753" i="1"/>
  <c r="T3754" i="1"/>
  <c r="T3755" i="1"/>
  <c r="T4106" i="1"/>
  <c r="T3756" i="1"/>
  <c r="T3757" i="1"/>
  <c r="T3758" i="1"/>
  <c r="T3759" i="1"/>
  <c r="T4107" i="1"/>
  <c r="T2228" i="1"/>
  <c r="T3760" i="1"/>
  <c r="T3761" i="1"/>
  <c r="T3762" i="1"/>
  <c r="T4108" i="1"/>
  <c r="T3763" i="1"/>
  <c r="T3764" i="1"/>
  <c r="T4109" i="1"/>
  <c r="T3765" i="1"/>
  <c r="T3766" i="1"/>
  <c r="T4110" i="1"/>
  <c r="T2" i="1"/>
  <c r="T3" i="1"/>
  <c r="T4" i="1"/>
  <c r="T5" i="1"/>
  <c r="T6" i="1"/>
  <c r="T7" i="1"/>
  <c r="T8" i="1"/>
  <c r="T9" i="1"/>
  <c r="T10" i="1"/>
  <c r="T4111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229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2230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112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223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2232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4113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223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2234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2235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4114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2236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4115" i="1"/>
  <c r="T2184" i="1"/>
  <c r="T2185" i="1"/>
  <c r="T2186" i="1"/>
  <c r="T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3810" i="1"/>
  <c r="S3811" i="1"/>
  <c r="S3812" i="1"/>
  <c r="S3813" i="1"/>
  <c r="S3814" i="1"/>
  <c r="S3815" i="1"/>
  <c r="S3816" i="1"/>
  <c r="S3817" i="1"/>
  <c r="S3818" i="1"/>
  <c r="S3819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3820" i="1"/>
  <c r="S3821" i="1"/>
  <c r="S3822" i="1"/>
  <c r="S3823" i="1"/>
  <c r="S3824" i="1"/>
  <c r="S3825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3826" i="1"/>
  <c r="S3827" i="1"/>
  <c r="S3828" i="1"/>
  <c r="S2377" i="1"/>
  <c r="S2378" i="1"/>
  <c r="S2379" i="1"/>
  <c r="S2380" i="1"/>
  <c r="S2381" i="1"/>
  <c r="S2382" i="1"/>
  <c r="S2383" i="1"/>
  <c r="S2187" i="1"/>
  <c r="S2188" i="1"/>
  <c r="S2189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3857" i="1"/>
  <c r="S3858" i="1"/>
  <c r="S3859" i="1"/>
  <c r="S3860" i="1"/>
  <c r="S3861" i="1"/>
  <c r="S3862" i="1"/>
  <c r="S3863" i="1"/>
  <c r="S3864" i="1"/>
  <c r="S3865" i="1"/>
  <c r="S3866" i="1"/>
  <c r="S3867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3868" i="1"/>
  <c r="S3869" i="1"/>
  <c r="S3870" i="1"/>
  <c r="S3871" i="1"/>
  <c r="S2464" i="1"/>
  <c r="S2465" i="1"/>
  <c r="S2466" i="1"/>
  <c r="S2467" i="1"/>
  <c r="S2468" i="1"/>
  <c r="S2469" i="1"/>
  <c r="S3872" i="1"/>
  <c r="S3873" i="1"/>
  <c r="S2190" i="1"/>
  <c r="S2191" i="1"/>
  <c r="S2192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3874" i="1"/>
  <c r="S3875" i="1"/>
  <c r="S3876" i="1"/>
  <c r="S3877" i="1"/>
  <c r="S3878" i="1"/>
  <c r="S3879" i="1"/>
  <c r="S3880" i="1"/>
  <c r="S3881" i="1"/>
  <c r="S3882" i="1"/>
  <c r="S3883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3884" i="1"/>
  <c r="S3885" i="1"/>
  <c r="S2524" i="1"/>
  <c r="S2525" i="1"/>
  <c r="S2526" i="1"/>
  <c r="S2527" i="1"/>
  <c r="S2528" i="1"/>
  <c r="S2529" i="1"/>
  <c r="S2530" i="1"/>
  <c r="S2531" i="1"/>
  <c r="S3886" i="1"/>
  <c r="S2532" i="1"/>
  <c r="S2533" i="1"/>
  <c r="S3887" i="1"/>
  <c r="S2534" i="1"/>
  <c r="S2535" i="1"/>
  <c r="S2536" i="1"/>
  <c r="S2537" i="1"/>
  <c r="S2538" i="1"/>
  <c r="S2539" i="1"/>
  <c r="S2540" i="1"/>
  <c r="S2541" i="1"/>
  <c r="S3888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3889" i="1"/>
  <c r="S3890" i="1"/>
  <c r="S2556" i="1"/>
  <c r="S2557" i="1"/>
  <c r="S2558" i="1"/>
  <c r="S2559" i="1"/>
  <c r="S2560" i="1"/>
  <c r="S2561" i="1"/>
  <c r="S2562" i="1"/>
  <c r="S2563" i="1"/>
  <c r="S3891" i="1"/>
  <c r="S2564" i="1"/>
  <c r="S3892" i="1"/>
  <c r="S2565" i="1"/>
  <c r="S2566" i="1"/>
  <c r="S3893" i="1"/>
  <c r="S2567" i="1"/>
  <c r="S2568" i="1"/>
  <c r="S2569" i="1"/>
  <c r="S2570" i="1"/>
  <c r="S2571" i="1"/>
  <c r="S2572" i="1"/>
  <c r="S3894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389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3896" i="1"/>
  <c r="S3897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3898" i="1"/>
  <c r="S2624" i="1"/>
  <c r="S2625" i="1"/>
  <c r="S2626" i="1"/>
  <c r="S2627" i="1"/>
  <c r="S2193" i="1"/>
  <c r="S2628" i="1"/>
  <c r="S2629" i="1"/>
  <c r="S2630" i="1"/>
  <c r="S2631" i="1"/>
  <c r="S2632" i="1"/>
  <c r="S2633" i="1"/>
  <c r="S2634" i="1"/>
  <c r="S2635" i="1"/>
  <c r="S2636" i="1"/>
  <c r="S3899" i="1"/>
  <c r="S2637" i="1"/>
  <c r="S2638" i="1"/>
  <c r="S2639" i="1"/>
  <c r="S2640" i="1"/>
  <c r="S2641" i="1"/>
  <c r="S2642" i="1"/>
  <c r="S2643" i="1"/>
  <c r="S3900" i="1"/>
  <c r="S2644" i="1"/>
  <c r="S3901" i="1"/>
  <c r="S2194" i="1"/>
  <c r="S2645" i="1"/>
  <c r="S2646" i="1"/>
  <c r="S2647" i="1"/>
  <c r="S3902" i="1"/>
  <c r="S2648" i="1"/>
  <c r="S3903" i="1"/>
  <c r="S2649" i="1"/>
  <c r="S2650" i="1"/>
  <c r="S3904" i="1"/>
  <c r="S3905" i="1"/>
  <c r="S2651" i="1"/>
  <c r="S2652" i="1"/>
  <c r="S3906" i="1"/>
  <c r="S2653" i="1"/>
  <c r="S2654" i="1"/>
  <c r="S2655" i="1"/>
  <c r="S2656" i="1"/>
  <c r="S2657" i="1"/>
  <c r="S3907" i="1"/>
  <c r="S2658" i="1"/>
  <c r="S2659" i="1"/>
  <c r="S2660" i="1"/>
  <c r="S2661" i="1"/>
  <c r="S2662" i="1"/>
  <c r="S2663" i="1"/>
  <c r="S3908" i="1"/>
  <c r="S2664" i="1"/>
  <c r="S2665" i="1"/>
  <c r="S2666" i="1"/>
  <c r="S2667" i="1"/>
  <c r="S3909" i="1"/>
  <c r="S2668" i="1"/>
  <c r="S2669" i="1"/>
  <c r="S2670" i="1"/>
  <c r="S3910" i="1"/>
  <c r="S3911" i="1"/>
  <c r="S2671" i="1"/>
  <c r="S2672" i="1"/>
  <c r="S2673" i="1"/>
  <c r="S2674" i="1"/>
  <c r="S3912" i="1"/>
  <c r="S3913" i="1"/>
  <c r="S2675" i="1"/>
  <c r="S2676" i="1"/>
  <c r="S3914" i="1"/>
  <c r="S2677" i="1"/>
  <c r="S2678" i="1"/>
  <c r="S2679" i="1"/>
  <c r="S2680" i="1"/>
  <c r="S2681" i="1"/>
  <c r="S2682" i="1"/>
  <c r="S2683" i="1"/>
  <c r="S2684" i="1"/>
  <c r="S3915" i="1"/>
  <c r="S2685" i="1"/>
  <c r="S2686" i="1"/>
  <c r="S391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3917" i="1"/>
  <c r="S2706" i="1"/>
  <c r="S2707" i="1"/>
  <c r="S2708" i="1"/>
  <c r="S2709" i="1"/>
  <c r="S2710" i="1"/>
  <c r="S3918" i="1"/>
  <c r="S2711" i="1"/>
  <c r="S2712" i="1"/>
  <c r="S2713" i="1"/>
  <c r="S2714" i="1"/>
  <c r="S2715" i="1"/>
  <c r="S3919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3920" i="1"/>
  <c r="S2731" i="1"/>
  <c r="S3921" i="1"/>
  <c r="S2732" i="1"/>
  <c r="S3922" i="1"/>
  <c r="S2733" i="1"/>
  <c r="S2734" i="1"/>
  <c r="S2735" i="1"/>
  <c r="S2736" i="1"/>
  <c r="S3923" i="1"/>
  <c r="S3924" i="1"/>
  <c r="S3925" i="1"/>
  <c r="S2737" i="1"/>
  <c r="S2738" i="1"/>
  <c r="S3926" i="1"/>
  <c r="S2739" i="1"/>
  <c r="S2740" i="1"/>
  <c r="S2741" i="1"/>
  <c r="S2742" i="1"/>
  <c r="S2743" i="1"/>
  <c r="S3927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3928" i="1"/>
  <c r="S3929" i="1"/>
  <c r="S2766" i="1"/>
  <c r="S2767" i="1"/>
  <c r="S2768" i="1"/>
  <c r="S2769" i="1"/>
  <c r="S2770" i="1"/>
  <c r="S2771" i="1"/>
  <c r="S2772" i="1"/>
  <c r="S2773" i="1"/>
  <c r="S3930" i="1"/>
  <c r="S3931" i="1"/>
  <c r="S3932" i="1"/>
  <c r="S2774" i="1"/>
  <c r="S3933" i="1"/>
  <c r="S2775" i="1"/>
  <c r="S2776" i="1"/>
  <c r="S2777" i="1"/>
  <c r="S2778" i="1"/>
  <c r="S2779" i="1"/>
  <c r="S2780" i="1"/>
  <c r="S2781" i="1"/>
  <c r="S2782" i="1"/>
  <c r="S3934" i="1"/>
  <c r="S2783" i="1"/>
  <c r="S2784" i="1"/>
  <c r="S2785" i="1"/>
  <c r="S3935" i="1"/>
  <c r="S2786" i="1"/>
  <c r="S2787" i="1"/>
  <c r="S2788" i="1"/>
  <c r="S2789" i="1"/>
  <c r="S2790" i="1"/>
  <c r="S3936" i="1"/>
  <c r="S2791" i="1"/>
  <c r="S3937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195" i="1"/>
  <c r="S2804" i="1"/>
  <c r="S3938" i="1"/>
  <c r="S2805" i="1"/>
  <c r="S3939" i="1"/>
  <c r="S3940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3941" i="1"/>
  <c r="S2853" i="1"/>
  <c r="S2854" i="1"/>
  <c r="S3942" i="1"/>
  <c r="S2855" i="1"/>
  <c r="S2856" i="1"/>
  <c r="S2857" i="1"/>
  <c r="S2858" i="1"/>
  <c r="S2859" i="1"/>
  <c r="S3943" i="1"/>
  <c r="S3944" i="1"/>
  <c r="S2860" i="1"/>
  <c r="S2861" i="1"/>
  <c r="S2862" i="1"/>
  <c r="S2863" i="1"/>
  <c r="S2864" i="1"/>
  <c r="S2865" i="1"/>
  <c r="S2866" i="1"/>
  <c r="S3945" i="1"/>
  <c r="S3946" i="1"/>
  <c r="S2867" i="1"/>
  <c r="S3947" i="1"/>
  <c r="S2868" i="1"/>
  <c r="S2869" i="1"/>
  <c r="S3948" i="1"/>
  <c r="S2870" i="1"/>
  <c r="S2871" i="1"/>
  <c r="S3949" i="1"/>
  <c r="S2872" i="1"/>
  <c r="S2873" i="1"/>
  <c r="S2874" i="1"/>
  <c r="S3950" i="1"/>
  <c r="S3951" i="1"/>
  <c r="S2875" i="1"/>
  <c r="S2876" i="1"/>
  <c r="S3952" i="1"/>
  <c r="S2877" i="1"/>
  <c r="S2878" i="1"/>
  <c r="S2879" i="1"/>
  <c r="S3953" i="1"/>
  <c r="S2880" i="1"/>
  <c r="S2881" i="1"/>
  <c r="S3954" i="1"/>
  <c r="S2882" i="1"/>
  <c r="S3955" i="1"/>
  <c r="S2883" i="1"/>
  <c r="S2884" i="1"/>
  <c r="S2885" i="1"/>
  <c r="S2886" i="1"/>
  <c r="S2887" i="1"/>
  <c r="S2888" i="1"/>
  <c r="S2889" i="1"/>
  <c r="S2890" i="1"/>
  <c r="S2891" i="1"/>
  <c r="S2892" i="1"/>
  <c r="S2893" i="1"/>
  <c r="S3956" i="1"/>
  <c r="S2894" i="1"/>
  <c r="S2196" i="1"/>
  <c r="S2895" i="1"/>
  <c r="S2896" i="1"/>
  <c r="S2897" i="1"/>
  <c r="S2898" i="1"/>
  <c r="S2899" i="1"/>
  <c r="S3957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3958" i="1"/>
  <c r="S2913" i="1"/>
  <c r="S3959" i="1"/>
  <c r="S2914" i="1"/>
  <c r="S2915" i="1"/>
  <c r="S2197" i="1"/>
  <c r="S2916" i="1"/>
  <c r="S2917" i="1"/>
  <c r="S3960" i="1"/>
  <c r="S2918" i="1"/>
  <c r="S2919" i="1"/>
  <c r="S2920" i="1"/>
  <c r="S2921" i="1"/>
  <c r="S2922" i="1"/>
  <c r="S2923" i="1"/>
  <c r="S2924" i="1"/>
  <c r="S3961" i="1"/>
  <c r="S2925" i="1"/>
  <c r="S3962" i="1"/>
  <c r="S2926" i="1"/>
  <c r="S2927" i="1"/>
  <c r="S2928" i="1"/>
  <c r="S2929" i="1"/>
  <c r="S2930" i="1"/>
  <c r="S3963" i="1"/>
  <c r="S2931" i="1"/>
  <c r="S2932" i="1"/>
  <c r="S2933" i="1"/>
  <c r="S2934" i="1"/>
  <c r="S3964" i="1"/>
  <c r="S3965" i="1"/>
  <c r="S2935" i="1"/>
  <c r="S2936" i="1"/>
  <c r="S3966" i="1"/>
  <c r="S2937" i="1"/>
  <c r="S2938" i="1"/>
  <c r="S3967" i="1"/>
  <c r="S2939" i="1"/>
  <c r="S2198" i="1"/>
  <c r="S2940" i="1"/>
  <c r="S3968" i="1"/>
  <c r="S2941" i="1"/>
  <c r="S2942" i="1"/>
  <c r="S2943" i="1"/>
  <c r="S2944" i="1"/>
  <c r="S3969" i="1"/>
  <c r="S2945" i="1"/>
  <c r="S3970" i="1"/>
  <c r="S3971" i="1"/>
  <c r="S2946" i="1"/>
  <c r="S3972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3973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3974" i="1"/>
  <c r="S3975" i="1"/>
  <c r="S2975" i="1"/>
  <c r="S2976" i="1"/>
  <c r="S2977" i="1"/>
  <c r="S2978" i="1"/>
  <c r="S2979" i="1"/>
  <c r="S2980" i="1"/>
  <c r="S2981" i="1"/>
  <c r="S2982" i="1"/>
  <c r="S3976" i="1"/>
  <c r="S2983" i="1"/>
  <c r="S2984" i="1"/>
  <c r="S2985" i="1"/>
  <c r="S2986" i="1"/>
  <c r="S2987" i="1"/>
  <c r="S3977" i="1"/>
  <c r="S2988" i="1"/>
  <c r="S2989" i="1"/>
  <c r="S2990" i="1"/>
  <c r="S2991" i="1"/>
  <c r="S2992" i="1"/>
  <c r="S3978" i="1"/>
  <c r="S2993" i="1"/>
  <c r="S2994" i="1"/>
  <c r="S2995" i="1"/>
  <c r="S2996" i="1"/>
  <c r="S2997" i="1"/>
  <c r="S2998" i="1"/>
  <c r="S3979" i="1"/>
  <c r="S2999" i="1"/>
  <c r="S3000" i="1"/>
  <c r="S3980" i="1"/>
  <c r="S3001" i="1"/>
  <c r="S3981" i="1"/>
  <c r="S3002" i="1"/>
  <c r="S3982" i="1"/>
  <c r="S3983" i="1"/>
  <c r="S3984" i="1"/>
  <c r="S3003" i="1"/>
  <c r="S3004" i="1"/>
  <c r="S3005" i="1"/>
  <c r="S3006" i="1"/>
  <c r="S3985" i="1"/>
  <c r="S3007" i="1"/>
  <c r="S3008" i="1"/>
  <c r="S3009" i="1"/>
  <c r="S3010" i="1"/>
  <c r="S3011" i="1"/>
  <c r="S3012" i="1"/>
  <c r="S3013" i="1"/>
  <c r="S3986" i="1"/>
  <c r="S3014" i="1"/>
  <c r="S3015" i="1"/>
  <c r="S3987" i="1"/>
  <c r="S3016" i="1"/>
  <c r="S3017" i="1"/>
  <c r="S3018" i="1"/>
  <c r="S3019" i="1"/>
  <c r="S3020" i="1"/>
  <c r="S3021" i="1"/>
  <c r="S2199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988" i="1"/>
  <c r="S3036" i="1"/>
  <c r="S3037" i="1"/>
  <c r="S3989" i="1"/>
  <c r="S3038" i="1"/>
  <c r="S3039" i="1"/>
  <c r="S3040" i="1"/>
  <c r="S3990" i="1"/>
  <c r="S3991" i="1"/>
  <c r="S3992" i="1"/>
  <c r="S3041" i="1"/>
  <c r="S3042" i="1"/>
  <c r="S3043" i="1"/>
  <c r="S3044" i="1"/>
  <c r="S3045" i="1"/>
  <c r="S3046" i="1"/>
  <c r="S3047" i="1"/>
  <c r="S3048" i="1"/>
  <c r="S3993" i="1"/>
  <c r="S3049" i="1"/>
  <c r="S3050" i="1"/>
  <c r="S3051" i="1"/>
  <c r="S3052" i="1"/>
  <c r="S3053" i="1"/>
  <c r="S3054" i="1"/>
  <c r="S3055" i="1"/>
  <c r="S3056" i="1"/>
  <c r="S3057" i="1"/>
  <c r="S3994" i="1"/>
  <c r="S3058" i="1"/>
  <c r="S3059" i="1"/>
  <c r="S3060" i="1"/>
  <c r="S3061" i="1"/>
  <c r="S3062" i="1"/>
  <c r="S3063" i="1"/>
  <c r="S3064" i="1"/>
  <c r="S3065" i="1"/>
  <c r="S3066" i="1"/>
  <c r="S3995" i="1"/>
  <c r="S3067" i="1"/>
  <c r="S3068" i="1"/>
  <c r="S3996" i="1"/>
  <c r="S3069" i="1"/>
  <c r="S3997" i="1"/>
  <c r="S3070" i="1"/>
  <c r="S3071" i="1"/>
  <c r="S3072" i="1"/>
  <c r="S3073" i="1"/>
  <c r="S3074" i="1"/>
  <c r="S3075" i="1"/>
  <c r="S3076" i="1"/>
  <c r="S3077" i="1"/>
  <c r="S3998" i="1"/>
  <c r="S3078" i="1"/>
  <c r="S3999" i="1"/>
  <c r="S3079" i="1"/>
  <c r="S3080" i="1"/>
  <c r="S3081" i="1"/>
  <c r="S3082" i="1"/>
  <c r="S3083" i="1"/>
  <c r="S4000" i="1"/>
  <c r="S3084" i="1"/>
  <c r="S3085" i="1"/>
  <c r="S3086" i="1"/>
  <c r="S3087" i="1"/>
  <c r="S4001" i="1"/>
  <c r="S3088" i="1"/>
  <c r="S3089" i="1"/>
  <c r="S3090" i="1"/>
  <c r="S4002" i="1"/>
  <c r="S4003" i="1"/>
  <c r="S3091" i="1"/>
  <c r="S3092" i="1"/>
  <c r="S3093" i="1"/>
  <c r="S3094" i="1"/>
  <c r="S3095" i="1"/>
  <c r="S3096" i="1"/>
  <c r="S3097" i="1"/>
  <c r="S3098" i="1"/>
  <c r="S4004" i="1"/>
  <c r="S4005" i="1"/>
  <c r="S3099" i="1"/>
  <c r="S4006" i="1"/>
  <c r="S3100" i="1"/>
  <c r="S3101" i="1"/>
  <c r="S4007" i="1"/>
  <c r="S4008" i="1"/>
  <c r="S3102" i="1"/>
  <c r="S3103" i="1"/>
  <c r="S3104" i="1"/>
  <c r="S3105" i="1"/>
  <c r="S3106" i="1"/>
  <c r="S3107" i="1"/>
  <c r="S3108" i="1"/>
  <c r="S4009" i="1"/>
  <c r="S3109" i="1"/>
  <c r="S3110" i="1"/>
  <c r="S3111" i="1"/>
  <c r="S3112" i="1"/>
  <c r="S4010" i="1"/>
  <c r="S3113" i="1"/>
  <c r="S4011" i="1"/>
  <c r="S3114" i="1"/>
  <c r="S3115" i="1"/>
  <c r="S4012" i="1"/>
  <c r="S3116" i="1"/>
  <c r="S3117" i="1"/>
  <c r="S3118" i="1"/>
  <c r="S3119" i="1"/>
  <c r="S3120" i="1"/>
  <c r="S4013" i="1"/>
  <c r="S3121" i="1"/>
  <c r="S4014" i="1"/>
  <c r="S3122" i="1"/>
  <c r="S3123" i="1"/>
  <c r="S3124" i="1"/>
  <c r="S4015" i="1"/>
  <c r="S3125" i="1"/>
  <c r="S3126" i="1"/>
  <c r="S3127" i="1"/>
  <c r="S3128" i="1"/>
  <c r="S4016" i="1"/>
  <c r="S3129" i="1"/>
  <c r="S4017" i="1"/>
  <c r="S2200" i="1"/>
  <c r="S3130" i="1"/>
  <c r="S3131" i="1"/>
  <c r="S3132" i="1"/>
  <c r="S3133" i="1"/>
  <c r="S3134" i="1"/>
  <c r="S3135" i="1"/>
  <c r="S3136" i="1"/>
  <c r="S3137" i="1"/>
  <c r="S3138" i="1"/>
  <c r="S3139" i="1"/>
  <c r="S4018" i="1"/>
  <c r="S3140" i="1"/>
  <c r="S4019" i="1"/>
  <c r="S3141" i="1"/>
  <c r="S3142" i="1"/>
  <c r="S3143" i="1"/>
  <c r="S3144" i="1"/>
  <c r="S3145" i="1"/>
  <c r="S2201" i="1"/>
  <c r="S3146" i="1"/>
  <c r="S3147" i="1"/>
  <c r="S3148" i="1"/>
  <c r="S3149" i="1"/>
  <c r="S3150" i="1"/>
  <c r="S3151" i="1"/>
  <c r="S3152" i="1"/>
  <c r="S4020" i="1"/>
  <c r="S3153" i="1"/>
  <c r="S3154" i="1"/>
  <c r="S3155" i="1"/>
  <c r="S4021" i="1"/>
  <c r="S3156" i="1"/>
  <c r="S3157" i="1"/>
  <c r="S3158" i="1"/>
  <c r="S2202" i="1"/>
  <c r="S3159" i="1"/>
  <c r="S3160" i="1"/>
  <c r="S3161" i="1"/>
  <c r="S3162" i="1"/>
  <c r="S4022" i="1"/>
  <c r="S3163" i="1"/>
  <c r="S3164" i="1"/>
  <c r="S3165" i="1"/>
  <c r="S4023" i="1"/>
  <c r="S3166" i="1"/>
  <c r="S3167" i="1"/>
  <c r="S3168" i="1"/>
  <c r="S3169" i="1"/>
  <c r="S3170" i="1"/>
  <c r="S3171" i="1"/>
  <c r="S3172" i="1"/>
  <c r="S3173" i="1"/>
  <c r="S3174" i="1"/>
  <c r="S3175" i="1"/>
  <c r="S4024" i="1"/>
  <c r="S4025" i="1"/>
  <c r="S3176" i="1"/>
  <c r="S3177" i="1"/>
  <c r="S3178" i="1"/>
  <c r="S3179" i="1"/>
  <c r="S2203" i="1"/>
  <c r="S3180" i="1"/>
  <c r="S3181" i="1"/>
  <c r="S3182" i="1"/>
  <c r="S3183" i="1"/>
  <c r="S3184" i="1"/>
  <c r="S4026" i="1"/>
  <c r="S4027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4028" i="1"/>
  <c r="S3206" i="1"/>
  <c r="S3207" i="1"/>
  <c r="S3208" i="1"/>
  <c r="S3209" i="1"/>
  <c r="S3210" i="1"/>
  <c r="S4029" i="1"/>
  <c r="S3211" i="1"/>
  <c r="S3212" i="1"/>
  <c r="S3213" i="1"/>
  <c r="S3214" i="1"/>
  <c r="S4030" i="1"/>
  <c r="S3215" i="1"/>
  <c r="S3216" i="1"/>
  <c r="S3217" i="1"/>
  <c r="S3218" i="1"/>
  <c r="S3219" i="1"/>
  <c r="S3220" i="1"/>
  <c r="S4031" i="1"/>
  <c r="S3221" i="1"/>
  <c r="S3222" i="1"/>
  <c r="S4032" i="1"/>
  <c r="S3223" i="1"/>
  <c r="S3224" i="1"/>
  <c r="S3225" i="1"/>
  <c r="S3226" i="1"/>
  <c r="S2204" i="1"/>
  <c r="S3227" i="1"/>
  <c r="S3228" i="1"/>
  <c r="S3229" i="1"/>
  <c r="S3230" i="1"/>
  <c r="S3231" i="1"/>
  <c r="S3232" i="1"/>
  <c r="S3233" i="1"/>
  <c r="S3234" i="1"/>
  <c r="S3235" i="1"/>
  <c r="S4033" i="1"/>
  <c r="S3236" i="1"/>
  <c r="S3237" i="1"/>
  <c r="S3238" i="1"/>
  <c r="S3239" i="1"/>
  <c r="S3240" i="1"/>
  <c r="S3241" i="1"/>
  <c r="S3242" i="1"/>
  <c r="S4034" i="1"/>
  <c r="S3243" i="1"/>
  <c r="S3244" i="1"/>
  <c r="S4035" i="1"/>
  <c r="S3245" i="1"/>
  <c r="S4036" i="1"/>
  <c r="S3246" i="1"/>
  <c r="S3247" i="1"/>
  <c r="S3248" i="1"/>
  <c r="S3249" i="1"/>
  <c r="S2205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4037" i="1"/>
  <c r="S3268" i="1"/>
  <c r="S3269" i="1"/>
  <c r="S3270" i="1"/>
  <c r="S3271" i="1"/>
  <c r="S3272" i="1"/>
  <c r="S3273" i="1"/>
  <c r="S3274" i="1"/>
  <c r="S3275" i="1"/>
  <c r="S3276" i="1"/>
  <c r="S3277" i="1"/>
  <c r="S4038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4039" i="1"/>
  <c r="S3290" i="1"/>
  <c r="S3291" i="1"/>
  <c r="S3292" i="1"/>
  <c r="S3293" i="1"/>
  <c r="S3294" i="1"/>
  <c r="S3295" i="1"/>
  <c r="S3296" i="1"/>
  <c r="S3297" i="1"/>
  <c r="S3298" i="1"/>
  <c r="S2206" i="1"/>
  <c r="S4040" i="1"/>
  <c r="S3299" i="1"/>
  <c r="S3300" i="1"/>
  <c r="S3301" i="1"/>
  <c r="S3302" i="1"/>
  <c r="S3303" i="1"/>
  <c r="S3304" i="1"/>
  <c r="S3305" i="1"/>
  <c r="S3306" i="1"/>
  <c r="S4041" i="1"/>
  <c r="S3307" i="1"/>
  <c r="S3308" i="1"/>
  <c r="S4042" i="1"/>
  <c r="S3309" i="1"/>
  <c r="S3310" i="1"/>
  <c r="S3311" i="1"/>
  <c r="S3312" i="1"/>
  <c r="S3313" i="1"/>
  <c r="S3314" i="1"/>
  <c r="S4043" i="1"/>
  <c r="S3315" i="1"/>
  <c r="S3316" i="1"/>
  <c r="S3317" i="1"/>
  <c r="S3318" i="1"/>
  <c r="S3319" i="1"/>
  <c r="S3320" i="1"/>
  <c r="S3321" i="1"/>
  <c r="S3322" i="1"/>
  <c r="S3323" i="1"/>
  <c r="S3324" i="1"/>
  <c r="S2207" i="1"/>
  <c r="S3325" i="1"/>
  <c r="S3326" i="1"/>
  <c r="S3327" i="1"/>
  <c r="S3328" i="1"/>
  <c r="S3329" i="1"/>
  <c r="S3330" i="1"/>
  <c r="S4044" i="1"/>
  <c r="S3331" i="1"/>
  <c r="S3332" i="1"/>
  <c r="S3333" i="1"/>
  <c r="S3334" i="1"/>
  <c r="S4045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4046" i="1"/>
  <c r="S3353" i="1"/>
  <c r="S4047" i="1"/>
  <c r="S3354" i="1"/>
  <c r="S2208" i="1"/>
  <c r="S4048" i="1"/>
  <c r="S2209" i="1"/>
  <c r="S3355" i="1"/>
  <c r="S3356" i="1"/>
  <c r="S3357" i="1"/>
  <c r="S3358" i="1"/>
  <c r="S3359" i="1"/>
  <c r="S4049" i="1"/>
  <c r="S4050" i="1"/>
  <c r="S3360" i="1"/>
  <c r="S4051" i="1"/>
  <c r="S3361" i="1"/>
  <c r="S3362" i="1"/>
  <c r="S3363" i="1"/>
  <c r="S4052" i="1"/>
  <c r="S3364" i="1"/>
  <c r="S3365" i="1"/>
  <c r="S3366" i="1"/>
  <c r="S3367" i="1"/>
  <c r="S3368" i="1"/>
  <c r="S3369" i="1"/>
  <c r="S3370" i="1"/>
  <c r="S3371" i="1"/>
  <c r="S3372" i="1"/>
  <c r="S3373" i="1"/>
  <c r="S4053" i="1"/>
  <c r="S3374" i="1"/>
  <c r="S3375" i="1"/>
  <c r="S4054" i="1"/>
  <c r="S3376" i="1"/>
  <c r="S3377" i="1"/>
  <c r="S4055" i="1"/>
  <c r="S4056" i="1"/>
  <c r="S3378" i="1"/>
  <c r="S3379" i="1"/>
  <c r="S4057" i="1"/>
  <c r="S3380" i="1"/>
  <c r="S221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4058" i="1"/>
  <c r="S3396" i="1"/>
  <c r="S3397" i="1"/>
  <c r="S3398" i="1"/>
  <c r="S3399" i="1"/>
  <c r="S3400" i="1"/>
  <c r="S3401" i="1"/>
  <c r="S3402" i="1"/>
  <c r="S4059" i="1"/>
  <c r="S3403" i="1"/>
  <c r="S4060" i="1"/>
  <c r="S4061" i="1"/>
  <c r="S3404" i="1"/>
  <c r="S3405" i="1"/>
  <c r="S3406" i="1"/>
  <c r="S3407" i="1"/>
  <c r="S4062" i="1"/>
  <c r="S3408" i="1"/>
  <c r="S3409" i="1"/>
  <c r="S3410" i="1"/>
  <c r="S4063" i="1"/>
  <c r="S3411" i="1"/>
  <c r="S3412" i="1"/>
  <c r="S3413" i="1"/>
  <c r="S3414" i="1"/>
  <c r="S4064" i="1"/>
  <c r="S3415" i="1"/>
  <c r="S3416" i="1"/>
  <c r="S3417" i="1"/>
  <c r="S4065" i="1"/>
  <c r="S3418" i="1"/>
  <c r="S3419" i="1"/>
  <c r="S3420" i="1"/>
  <c r="S3421" i="1"/>
  <c r="S3422" i="1"/>
  <c r="S3423" i="1"/>
  <c r="S3424" i="1"/>
  <c r="S3425" i="1"/>
  <c r="S4066" i="1"/>
  <c r="S3426" i="1"/>
  <c r="S3427" i="1"/>
  <c r="S3428" i="1"/>
  <c r="S3429" i="1"/>
  <c r="S3430" i="1"/>
  <c r="S3431" i="1"/>
  <c r="S4067" i="1"/>
  <c r="S3432" i="1"/>
  <c r="S4068" i="1"/>
  <c r="S3433" i="1"/>
  <c r="S3434" i="1"/>
  <c r="S3435" i="1"/>
  <c r="S3436" i="1"/>
  <c r="S4069" i="1"/>
  <c r="S3437" i="1"/>
  <c r="S3438" i="1"/>
  <c r="S3439" i="1"/>
  <c r="S3440" i="1"/>
  <c r="S3441" i="1"/>
  <c r="S4070" i="1"/>
  <c r="S3442" i="1"/>
  <c r="S3443" i="1"/>
  <c r="S2211" i="1"/>
  <c r="S3444" i="1"/>
  <c r="S3445" i="1"/>
  <c r="S3446" i="1"/>
  <c r="S3447" i="1"/>
  <c r="S3448" i="1"/>
  <c r="S3449" i="1"/>
  <c r="S4071" i="1"/>
  <c r="S3450" i="1"/>
  <c r="S3451" i="1"/>
  <c r="S3452" i="1"/>
  <c r="S3453" i="1"/>
  <c r="S3454" i="1"/>
  <c r="S3455" i="1"/>
  <c r="S3456" i="1"/>
  <c r="S3457" i="1"/>
  <c r="S3458" i="1"/>
  <c r="S4072" i="1"/>
  <c r="S3459" i="1"/>
  <c r="S3460" i="1"/>
  <c r="S3461" i="1"/>
  <c r="S3462" i="1"/>
  <c r="S3463" i="1"/>
  <c r="S3464" i="1"/>
  <c r="S4073" i="1"/>
  <c r="S3465" i="1"/>
  <c r="S3466" i="1"/>
  <c r="S3467" i="1"/>
  <c r="S3468" i="1"/>
  <c r="S3469" i="1"/>
  <c r="S3470" i="1"/>
  <c r="S3471" i="1"/>
  <c r="S3472" i="1"/>
  <c r="S4074" i="1"/>
  <c r="S3473" i="1"/>
  <c r="S3474" i="1"/>
  <c r="S3475" i="1"/>
  <c r="S3476" i="1"/>
  <c r="S3477" i="1"/>
  <c r="S3478" i="1"/>
  <c r="S3479" i="1"/>
  <c r="S3480" i="1"/>
  <c r="S3481" i="1"/>
  <c r="S3482" i="1"/>
  <c r="S3483" i="1"/>
  <c r="S4075" i="1"/>
  <c r="S3484" i="1"/>
  <c r="S3485" i="1"/>
  <c r="S3486" i="1"/>
  <c r="S3487" i="1"/>
  <c r="S3488" i="1"/>
  <c r="S3489" i="1"/>
  <c r="S3490" i="1"/>
  <c r="S3491" i="1"/>
  <c r="S3492" i="1"/>
  <c r="S4076" i="1"/>
  <c r="S3493" i="1"/>
  <c r="S3494" i="1"/>
  <c r="S3495" i="1"/>
  <c r="S3496" i="1"/>
  <c r="S3497" i="1"/>
  <c r="S3498" i="1"/>
  <c r="S3499" i="1"/>
  <c r="S3500" i="1"/>
  <c r="S3501" i="1"/>
  <c r="S2212" i="1"/>
  <c r="S3502" i="1"/>
  <c r="S3503" i="1"/>
  <c r="S3504" i="1"/>
  <c r="S3505" i="1"/>
  <c r="S3506" i="1"/>
  <c r="S3507" i="1"/>
  <c r="S2213" i="1"/>
  <c r="S3508" i="1"/>
  <c r="S2214" i="1"/>
  <c r="S4077" i="1"/>
  <c r="S3509" i="1"/>
  <c r="S3510" i="1"/>
  <c r="S3511" i="1"/>
  <c r="S3512" i="1"/>
  <c r="S4078" i="1"/>
  <c r="S3513" i="1"/>
  <c r="S3514" i="1"/>
  <c r="S3515" i="1"/>
  <c r="S4079" i="1"/>
  <c r="S3516" i="1"/>
  <c r="S3517" i="1"/>
  <c r="S3518" i="1"/>
  <c r="S3519" i="1"/>
  <c r="S3520" i="1"/>
  <c r="S3521" i="1"/>
  <c r="S3522" i="1"/>
  <c r="S2215" i="1"/>
  <c r="S3523" i="1"/>
  <c r="S3524" i="1"/>
  <c r="S3525" i="1"/>
  <c r="S3526" i="1"/>
  <c r="S3527" i="1"/>
  <c r="S3528" i="1"/>
  <c r="S3529" i="1"/>
  <c r="S3530" i="1"/>
  <c r="S3531" i="1"/>
  <c r="S3532" i="1"/>
  <c r="S4080" i="1"/>
  <c r="S2216" i="1"/>
  <c r="S3533" i="1"/>
  <c r="S3534" i="1"/>
  <c r="S4081" i="1"/>
  <c r="S3535" i="1"/>
  <c r="S4082" i="1"/>
  <c r="S3536" i="1"/>
  <c r="S4083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2217" i="1"/>
  <c r="S3555" i="1"/>
  <c r="S3556" i="1"/>
  <c r="S3557" i="1"/>
  <c r="S3558" i="1"/>
  <c r="S3559" i="1"/>
  <c r="S3560" i="1"/>
  <c r="S4084" i="1"/>
  <c r="S3561" i="1"/>
  <c r="S2218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4085" i="1"/>
  <c r="S3578" i="1"/>
  <c r="S3579" i="1"/>
  <c r="S3580" i="1"/>
  <c r="S3581" i="1"/>
  <c r="S3582" i="1"/>
  <c r="S3583" i="1"/>
  <c r="S3584" i="1"/>
  <c r="S3585" i="1"/>
  <c r="S3586" i="1"/>
  <c r="S4086" i="1"/>
  <c r="S3587" i="1"/>
  <c r="S3588" i="1"/>
  <c r="S3589" i="1"/>
  <c r="S3590" i="1"/>
  <c r="S3591" i="1"/>
  <c r="S3592" i="1"/>
  <c r="S3593" i="1"/>
  <c r="S4087" i="1"/>
  <c r="S3594" i="1"/>
  <c r="S3595" i="1"/>
  <c r="S4088" i="1"/>
  <c r="S3596" i="1"/>
  <c r="S3597" i="1"/>
  <c r="S3598" i="1"/>
  <c r="S3599" i="1"/>
  <c r="S3600" i="1"/>
  <c r="S4089" i="1"/>
  <c r="S3601" i="1"/>
  <c r="S3602" i="1"/>
  <c r="S3603" i="1"/>
  <c r="S3604" i="1"/>
  <c r="S3605" i="1"/>
  <c r="S3606" i="1"/>
  <c r="S4090" i="1"/>
  <c r="S2219" i="1"/>
  <c r="S3607" i="1"/>
  <c r="S3608" i="1"/>
  <c r="S3609" i="1"/>
  <c r="S3610" i="1"/>
  <c r="S3611" i="1"/>
  <c r="S4091" i="1"/>
  <c r="S3612" i="1"/>
  <c r="S3613" i="1"/>
  <c r="S3614" i="1"/>
  <c r="S3615" i="1"/>
  <c r="S3616" i="1"/>
  <c r="S3617" i="1"/>
  <c r="S3618" i="1"/>
  <c r="S3619" i="1"/>
  <c r="S2220" i="1"/>
  <c r="S4092" i="1"/>
  <c r="S3620" i="1"/>
  <c r="S3621" i="1"/>
  <c r="S3622" i="1"/>
  <c r="S3623" i="1"/>
  <c r="S3624" i="1"/>
  <c r="S3625" i="1"/>
  <c r="S3626" i="1"/>
  <c r="S3627" i="1"/>
  <c r="S2221" i="1"/>
  <c r="S4093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2222" i="1"/>
  <c r="S3661" i="1"/>
  <c r="S3662" i="1"/>
  <c r="S3663" i="1"/>
  <c r="S3664" i="1"/>
  <c r="S3665" i="1"/>
  <c r="S4094" i="1"/>
  <c r="S3666" i="1"/>
  <c r="S3667" i="1"/>
  <c r="S3668" i="1"/>
  <c r="S3669" i="1"/>
  <c r="S3670" i="1"/>
  <c r="S3671" i="1"/>
  <c r="S3672" i="1"/>
  <c r="S4095" i="1"/>
  <c r="S3673" i="1"/>
  <c r="S3674" i="1"/>
  <c r="S3675" i="1"/>
  <c r="S3676" i="1"/>
  <c r="S3677" i="1"/>
  <c r="S3678" i="1"/>
  <c r="S4096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2223" i="1"/>
  <c r="S4097" i="1"/>
  <c r="S3694" i="1"/>
  <c r="S3695" i="1"/>
  <c r="S3696" i="1"/>
  <c r="S3697" i="1"/>
  <c r="S3698" i="1"/>
  <c r="S3699" i="1"/>
  <c r="S2224" i="1"/>
  <c r="S3700" i="1"/>
  <c r="S3701" i="1"/>
  <c r="S3702" i="1"/>
  <c r="S3703" i="1"/>
  <c r="S3704" i="1"/>
  <c r="S4098" i="1"/>
  <c r="S3705" i="1"/>
  <c r="S3706" i="1"/>
  <c r="S3707" i="1"/>
  <c r="S2225" i="1"/>
  <c r="S2226" i="1"/>
  <c r="S3708" i="1"/>
  <c r="S3709" i="1"/>
  <c r="S3710" i="1"/>
  <c r="S3711" i="1"/>
  <c r="S4099" i="1"/>
  <c r="S3712" i="1"/>
  <c r="S3713" i="1"/>
  <c r="S3714" i="1"/>
  <c r="S3715" i="1"/>
  <c r="S4100" i="1"/>
  <c r="S3716" i="1"/>
  <c r="S3717" i="1"/>
  <c r="S2227" i="1"/>
  <c r="S3718" i="1"/>
  <c r="S3719" i="1"/>
  <c r="S3720" i="1"/>
  <c r="S3721" i="1"/>
  <c r="S4101" i="1"/>
  <c r="S3722" i="1"/>
  <c r="S3723" i="1"/>
  <c r="S3724" i="1"/>
  <c r="S3725" i="1"/>
  <c r="S3726" i="1"/>
  <c r="S3727" i="1"/>
  <c r="S3728" i="1"/>
  <c r="S3729" i="1"/>
  <c r="S4102" i="1"/>
  <c r="S3730" i="1"/>
  <c r="S3731" i="1"/>
  <c r="S3732" i="1"/>
  <c r="S3733" i="1"/>
  <c r="S3734" i="1"/>
  <c r="S4103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4104" i="1"/>
  <c r="S3749" i="1"/>
  <c r="S3750" i="1"/>
  <c r="S3751" i="1"/>
  <c r="S3752" i="1"/>
  <c r="S4105" i="1"/>
  <c r="S3753" i="1"/>
  <c r="S3754" i="1"/>
  <c r="S3755" i="1"/>
  <c r="S4106" i="1"/>
  <c r="S3756" i="1"/>
  <c r="S3757" i="1"/>
  <c r="S3758" i="1"/>
  <c r="S3759" i="1"/>
  <c r="S4107" i="1"/>
  <c r="S2228" i="1"/>
  <c r="S3760" i="1"/>
  <c r="S3761" i="1"/>
  <c r="S3762" i="1"/>
  <c r="S4108" i="1"/>
  <c r="S3763" i="1"/>
  <c r="S3764" i="1"/>
  <c r="S4109" i="1"/>
  <c r="S3765" i="1"/>
  <c r="S3766" i="1"/>
  <c r="S4110" i="1"/>
  <c r="S2" i="1"/>
  <c r="S3" i="1"/>
  <c r="S4" i="1"/>
  <c r="S5" i="1"/>
  <c r="S6" i="1"/>
  <c r="S7" i="1"/>
  <c r="S8" i="1"/>
  <c r="S9" i="1"/>
  <c r="S10" i="1"/>
  <c r="S4111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229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2230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112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223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2232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4113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223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2234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2235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4114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2236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4115" i="1"/>
  <c r="S2184" i="1"/>
  <c r="S2185" i="1"/>
  <c r="S2186" i="1"/>
  <c r="S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3810" i="1"/>
  <c r="G3811" i="1"/>
  <c r="G3812" i="1"/>
  <c r="G3813" i="1"/>
  <c r="G3814" i="1"/>
  <c r="G3815" i="1"/>
  <c r="G3816" i="1"/>
  <c r="G3817" i="1"/>
  <c r="G3818" i="1"/>
  <c r="G3819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3820" i="1"/>
  <c r="G3821" i="1"/>
  <c r="G3822" i="1"/>
  <c r="G3823" i="1"/>
  <c r="G3824" i="1"/>
  <c r="G3825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3826" i="1"/>
  <c r="G3827" i="1"/>
  <c r="G3828" i="1"/>
  <c r="G2377" i="1"/>
  <c r="G2378" i="1"/>
  <c r="G2379" i="1"/>
  <c r="G2380" i="1"/>
  <c r="G2381" i="1"/>
  <c r="G2382" i="1"/>
  <c r="G2383" i="1"/>
  <c r="G2187" i="1"/>
  <c r="G2188" i="1"/>
  <c r="G2189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3857" i="1"/>
  <c r="G3858" i="1"/>
  <c r="G3859" i="1"/>
  <c r="G3860" i="1"/>
  <c r="G3861" i="1"/>
  <c r="G3862" i="1"/>
  <c r="G3863" i="1"/>
  <c r="G3864" i="1"/>
  <c r="G3865" i="1"/>
  <c r="G3866" i="1"/>
  <c r="G3867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3868" i="1"/>
  <c r="G3869" i="1"/>
  <c r="G3870" i="1"/>
  <c r="G3871" i="1"/>
  <c r="G2464" i="1"/>
  <c r="G2465" i="1"/>
  <c r="G2466" i="1"/>
  <c r="G2467" i="1"/>
  <c r="G2468" i="1"/>
  <c r="G2469" i="1"/>
  <c r="G3872" i="1"/>
  <c r="G3873" i="1"/>
  <c r="G2190" i="1"/>
  <c r="G2191" i="1"/>
  <c r="G2192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3874" i="1"/>
  <c r="G3875" i="1"/>
  <c r="G3876" i="1"/>
  <c r="G3877" i="1"/>
  <c r="G3878" i="1"/>
  <c r="G3879" i="1"/>
  <c r="G3880" i="1"/>
  <c r="G3881" i="1"/>
  <c r="G3882" i="1"/>
  <c r="G3883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3884" i="1"/>
  <c r="G3885" i="1"/>
  <c r="G2524" i="1"/>
  <c r="G2525" i="1"/>
  <c r="G2526" i="1"/>
  <c r="G2527" i="1"/>
  <c r="G2528" i="1"/>
  <c r="G2529" i="1"/>
  <c r="G2530" i="1"/>
  <c r="G2531" i="1"/>
  <c r="G3886" i="1"/>
  <c r="G2532" i="1"/>
  <c r="G2533" i="1"/>
  <c r="G3887" i="1"/>
  <c r="G2534" i="1"/>
  <c r="G2535" i="1"/>
  <c r="G2536" i="1"/>
  <c r="G2537" i="1"/>
  <c r="G2538" i="1"/>
  <c r="G2539" i="1"/>
  <c r="G2540" i="1"/>
  <c r="G2541" i="1"/>
  <c r="G3888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3889" i="1"/>
  <c r="G3890" i="1"/>
  <c r="G2556" i="1"/>
  <c r="G2557" i="1"/>
  <c r="G2558" i="1"/>
  <c r="G2559" i="1"/>
  <c r="G2560" i="1"/>
  <c r="G2561" i="1"/>
  <c r="G2562" i="1"/>
  <c r="G2563" i="1"/>
  <c r="G3891" i="1"/>
  <c r="G2564" i="1"/>
  <c r="G3892" i="1"/>
  <c r="G2565" i="1"/>
  <c r="G2566" i="1"/>
  <c r="G3893" i="1"/>
  <c r="G2567" i="1"/>
  <c r="G2568" i="1"/>
  <c r="G2569" i="1"/>
  <c r="G2570" i="1"/>
  <c r="G2571" i="1"/>
  <c r="G2572" i="1"/>
  <c r="G3894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389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3896" i="1"/>
  <c r="G3897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3898" i="1"/>
  <c r="G2624" i="1"/>
  <c r="G2625" i="1"/>
  <c r="G2626" i="1"/>
  <c r="G2627" i="1"/>
  <c r="G2193" i="1"/>
  <c r="G2628" i="1"/>
  <c r="G2629" i="1"/>
  <c r="G2630" i="1"/>
  <c r="G2631" i="1"/>
  <c r="G2632" i="1"/>
  <c r="G2633" i="1"/>
  <c r="G2634" i="1"/>
  <c r="G2635" i="1"/>
  <c r="G2636" i="1"/>
  <c r="G3899" i="1"/>
  <c r="G2637" i="1"/>
  <c r="G2638" i="1"/>
  <c r="G2639" i="1"/>
  <c r="G2640" i="1"/>
  <c r="G2641" i="1"/>
  <c r="G2642" i="1"/>
  <c r="G2643" i="1"/>
  <c r="G3900" i="1"/>
  <c r="G2644" i="1"/>
  <c r="G3901" i="1"/>
  <c r="G2194" i="1"/>
  <c r="G2645" i="1"/>
  <c r="G2646" i="1"/>
  <c r="G2647" i="1"/>
  <c r="G3902" i="1"/>
  <c r="G2648" i="1"/>
  <c r="G3903" i="1"/>
  <c r="G2649" i="1"/>
  <c r="G2650" i="1"/>
  <c r="G3904" i="1"/>
  <c r="G3905" i="1"/>
  <c r="G2651" i="1"/>
  <c r="G2652" i="1"/>
  <c r="G3906" i="1"/>
  <c r="G2653" i="1"/>
  <c r="G2654" i="1"/>
  <c r="G2655" i="1"/>
  <c r="G2656" i="1"/>
  <c r="G2657" i="1"/>
  <c r="G3907" i="1"/>
  <c r="G2658" i="1"/>
  <c r="G2659" i="1"/>
  <c r="G2660" i="1"/>
  <c r="G2661" i="1"/>
  <c r="G2662" i="1"/>
  <c r="G2663" i="1"/>
  <c r="G3908" i="1"/>
  <c r="G2664" i="1"/>
  <c r="G2665" i="1"/>
  <c r="G2666" i="1"/>
  <c r="G2667" i="1"/>
  <c r="G3909" i="1"/>
  <c r="G2668" i="1"/>
  <c r="G2669" i="1"/>
  <c r="G2670" i="1"/>
  <c r="G3910" i="1"/>
  <c r="G3911" i="1"/>
  <c r="G2671" i="1"/>
  <c r="G2672" i="1"/>
  <c r="G2673" i="1"/>
  <c r="G2674" i="1"/>
  <c r="G3912" i="1"/>
  <c r="G3913" i="1"/>
  <c r="G2675" i="1"/>
  <c r="G2676" i="1"/>
  <c r="G3914" i="1"/>
  <c r="G2677" i="1"/>
  <c r="G2678" i="1"/>
  <c r="G2679" i="1"/>
  <c r="G2680" i="1"/>
  <c r="G2681" i="1"/>
  <c r="G2682" i="1"/>
  <c r="G2683" i="1"/>
  <c r="G2684" i="1"/>
  <c r="G3915" i="1"/>
  <c r="G2685" i="1"/>
  <c r="G2686" i="1"/>
  <c r="G391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3917" i="1"/>
  <c r="G2706" i="1"/>
  <c r="G2707" i="1"/>
  <c r="G2708" i="1"/>
  <c r="G2709" i="1"/>
  <c r="G2710" i="1"/>
  <c r="G3918" i="1"/>
  <c r="G2711" i="1"/>
  <c r="G2712" i="1"/>
  <c r="G2713" i="1"/>
  <c r="G2714" i="1"/>
  <c r="G2715" i="1"/>
  <c r="G3919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3920" i="1"/>
  <c r="G2731" i="1"/>
  <c r="G3921" i="1"/>
  <c r="G2732" i="1"/>
  <c r="G3922" i="1"/>
  <c r="G2733" i="1"/>
  <c r="G2734" i="1"/>
  <c r="G2735" i="1"/>
  <c r="G2736" i="1"/>
  <c r="G3923" i="1"/>
  <c r="G3924" i="1"/>
  <c r="G3925" i="1"/>
  <c r="G2737" i="1"/>
  <c r="G2738" i="1"/>
  <c r="G3926" i="1"/>
  <c r="G2739" i="1"/>
  <c r="G2740" i="1"/>
  <c r="G2741" i="1"/>
  <c r="G2742" i="1"/>
  <c r="G2743" i="1"/>
  <c r="G3927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3928" i="1"/>
  <c r="G3929" i="1"/>
  <c r="G2766" i="1"/>
  <c r="G2767" i="1"/>
  <c r="G2768" i="1"/>
  <c r="G2769" i="1"/>
  <c r="G2770" i="1"/>
  <c r="G2771" i="1"/>
  <c r="G2772" i="1"/>
  <c r="G2773" i="1"/>
  <c r="G3930" i="1"/>
  <c r="G3931" i="1"/>
  <c r="G3932" i="1"/>
  <c r="G2774" i="1"/>
  <c r="G3933" i="1"/>
  <c r="G2775" i="1"/>
  <c r="G2776" i="1"/>
  <c r="G2777" i="1"/>
  <c r="G2778" i="1"/>
  <c r="G2779" i="1"/>
  <c r="G2780" i="1"/>
  <c r="G2781" i="1"/>
  <c r="G2782" i="1"/>
  <c r="G3934" i="1"/>
  <c r="G2783" i="1"/>
  <c r="G2784" i="1"/>
  <c r="G2785" i="1"/>
  <c r="G3935" i="1"/>
  <c r="G2786" i="1"/>
  <c r="G2787" i="1"/>
  <c r="G2788" i="1"/>
  <c r="G2789" i="1"/>
  <c r="G2790" i="1"/>
  <c r="G3936" i="1"/>
  <c r="G2791" i="1"/>
  <c r="G3937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195" i="1"/>
  <c r="G2804" i="1"/>
  <c r="G3938" i="1"/>
  <c r="G2805" i="1"/>
  <c r="G3939" i="1"/>
  <c r="G3940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3941" i="1"/>
  <c r="G2853" i="1"/>
  <c r="G2854" i="1"/>
  <c r="G3942" i="1"/>
  <c r="G2855" i="1"/>
  <c r="G2856" i="1"/>
  <c r="G2857" i="1"/>
  <c r="G2858" i="1"/>
  <c r="G2859" i="1"/>
  <c r="G3943" i="1"/>
  <c r="G3944" i="1"/>
  <c r="G2860" i="1"/>
  <c r="G2861" i="1"/>
  <c r="G2862" i="1"/>
  <c r="G2863" i="1"/>
  <c r="G2864" i="1"/>
  <c r="G2865" i="1"/>
  <c r="G2866" i="1"/>
  <c r="G3945" i="1"/>
  <c r="G3946" i="1"/>
  <c r="G2867" i="1"/>
  <c r="G3947" i="1"/>
  <c r="G2868" i="1"/>
  <c r="G2869" i="1"/>
  <c r="G3948" i="1"/>
  <c r="G2870" i="1"/>
  <c r="G2871" i="1"/>
  <c r="G3949" i="1"/>
  <c r="G2872" i="1"/>
  <c r="G2873" i="1"/>
  <c r="G2874" i="1"/>
  <c r="G3950" i="1"/>
  <c r="G3951" i="1"/>
  <c r="G2875" i="1"/>
  <c r="G2876" i="1"/>
  <c r="G3952" i="1"/>
  <c r="G2877" i="1"/>
  <c r="G2878" i="1"/>
  <c r="G2879" i="1"/>
  <c r="G3953" i="1"/>
  <c r="G2880" i="1"/>
  <c r="G2881" i="1"/>
  <c r="G3954" i="1"/>
  <c r="G2882" i="1"/>
  <c r="G3955" i="1"/>
  <c r="G2883" i="1"/>
  <c r="G2884" i="1"/>
  <c r="G2885" i="1"/>
  <c r="G2886" i="1"/>
  <c r="G2887" i="1"/>
  <c r="G2888" i="1"/>
  <c r="G2889" i="1"/>
  <c r="G2890" i="1"/>
  <c r="G2891" i="1"/>
  <c r="G2892" i="1"/>
  <c r="G2893" i="1"/>
  <c r="G3956" i="1"/>
  <c r="G2894" i="1"/>
  <c r="G2196" i="1"/>
  <c r="G2895" i="1"/>
  <c r="G2896" i="1"/>
  <c r="G2897" i="1"/>
  <c r="G2898" i="1"/>
  <c r="G2899" i="1"/>
  <c r="G3957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3958" i="1"/>
  <c r="G2913" i="1"/>
  <c r="G3959" i="1"/>
  <c r="G2914" i="1"/>
  <c r="G2915" i="1"/>
  <c r="G2197" i="1"/>
  <c r="G2916" i="1"/>
  <c r="G2917" i="1"/>
  <c r="G3960" i="1"/>
  <c r="G2918" i="1"/>
  <c r="G2919" i="1"/>
  <c r="G2920" i="1"/>
  <c r="G2921" i="1"/>
  <c r="G2922" i="1"/>
  <c r="G2923" i="1"/>
  <c r="G2924" i="1"/>
  <c r="G3961" i="1"/>
  <c r="G2925" i="1"/>
  <c r="G3962" i="1"/>
  <c r="G2926" i="1"/>
  <c r="G2927" i="1"/>
  <c r="G2928" i="1"/>
  <c r="G2929" i="1"/>
  <c r="G2930" i="1"/>
  <c r="G3963" i="1"/>
  <c r="G2931" i="1"/>
  <c r="G2932" i="1"/>
  <c r="G2933" i="1"/>
  <c r="G2934" i="1"/>
  <c r="G3964" i="1"/>
  <c r="G3965" i="1"/>
  <c r="G2935" i="1"/>
  <c r="G2936" i="1"/>
  <c r="G3966" i="1"/>
  <c r="G2937" i="1"/>
  <c r="G2938" i="1"/>
  <c r="G3967" i="1"/>
  <c r="G2939" i="1"/>
  <c r="G2198" i="1"/>
  <c r="G2940" i="1"/>
  <c r="G3968" i="1"/>
  <c r="G2941" i="1"/>
  <c r="G2942" i="1"/>
  <c r="G2943" i="1"/>
  <c r="G2944" i="1"/>
  <c r="G3969" i="1"/>
  <c r="G2945" i="1"/>
  <c r="G3970" i="1"/>
  <c r="G3971" i="1"/>
  <c r="G2946" i="1"/>
  <c r="G3972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3973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3974" i="1"/>
  <c r="G3975" i="1"/>
  <c r="G2975" i="1"/>
  <c r="G2976" i="1"/>
  <c r="G2977" i="1"/>
  <c r="G2978" i="1"/>
  <c r="G2979" i="1"/>
  <c r="G2980" i="1"/>
  <c r="G2981" i="1"/>
  <c r="G2982" i="1"/>
  <c r="G3976" i="1"/>
  <c r="G2983" i="1"/>
  <c r="G2984" i="1"/>
  <c r="G2985" i="1"/>
  <c r="G2986" i="1"/>
  <c r="G2987" i="1"/>
  <c r="G3977" i="1"/>
  <c r="G2988" i="1"/>
  <c r="G2989" i="1"/>
  <c r="G2990" i="1"/>
  <c r="G2991" i="1"/>
  <c r="G2992" i="1"/>
  <c r="G3978" i="1"/>
  <c r="G2993" i="1"/>
  <c r="G2994" i="1"/>
  <c r="G2995" i="1"/>
  <c r="G2996" i="1"/>
  <c r="G2997" i="1"/>
  <c r="G2998" i="1"/>
  <c r="G3979" i="1"/>
  <c r="G2999" i="1"/>
  <c r="G3000" i="1"/>
  <c r="G3980" i="1"/>
  <c r="G3001" i="1"/>
  <c r="G3981" i="1"/>
  <c r="G3002" i="1"/>
  <c r="G3982" i="1"/>
  <c r="G3983" i="1"/>
  <c r="G3984" i="1"/>
  <c r="G3003" i="1"/>
  <c r="G3004" i="1"/>
  <c r="G3005" i="1"/>
  <c r="G3006" i="1"/>
  <c r="G3985" i="1"/>
  <c r="G3007" i="1"/>
  <c r="G3008" i="1"/>
  <c r="G3009" i="1"/>
  <c r="G3010" i="1"/>
  <c r="G3011" i="1"/>
  <c r="G3012" i="1"/>
  <c r="G3013" i="1"/>
  <c r="G3986" i="1"/>
  <c r="G3014" i="1"/>
  <c r="G3015" i="1"/>
  <c r="G3987" i="1"/>
  <c r="G3016" i="1"/>
  <c r="G3017" i="1"/>
  <c r="G3018" i="1"/>
  <c r="G3019" i="1"/>
  <c r="G3020" i="1"/>
  <c r="G3021" i="1"/>
  <c r="G2199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988" i="1"/>
  <c r="G3036" i="1"/>
  <c r="G3037" i="1"/>
  <c r="G3989" i="1"/>
  <c r="G3038" i="1"/>
  <c r="G3039" i="1"/>
  <c r="G3040" i="1"/>
  <c r="G3990" i="1"/>
  <c r="G3991" i="1"/>
  <c r="G3992" i="1"/>
  <c r="G3041" i="1"/>
  <c r="G3042" i="1"/>
  <c r="G3043" i="1"/>
  <c r="G3044" i="1"/>
  <c r="G3045" i="1"/>
  <c r="G3046" i="1"/>
  <c r="G3047" i="1"/>
  <c r="G3048" i="1"/>
  <c r="G3993" i="1"/>
  <c r="G3049" i="1"/>
  <c r="G3050" i="1"/>
  <c r="G3051" i="1"/>
  <c r="G3052" i="1"/>
  <c r="G3053" i="1"/>
  <c r="G3054" i="1"/>
  <c r="G3055" i="1"/>
  <c r="G3056" i="1"/>
  <c r="G3057" i="1"/>
  <c r="G3994" i="1"/>
  <c r="G3058" i="1"/>
  <c r="G3059" i="1"/>
  <c r="G3060" i="1"/>
  <c r="G3061" i="1"/>
  <c r="G3062" i="1"/>
  <c r="G3063" i="1"/>
  <c r="G3064" i="1"/>
  <c r="G3065" i="1"/>
  <c r="G3066" i="1"/>
  <c r="G3995" i="1"/>
  <c r="G3067" i="1"/>
  <c r="G3068" i="1"/>
  <c r="G3996" i="1"/>
  <c r="G3069" i="1"/>
  <c r="G3997" i="1"/>
  <c r="G3070" i="1"/>
  <c r="G3071" i="1"/>
  <c r="G3072" i="1"/>
  <c r="G3073" i="1"/>
  <c r="G3074" i="1"/>
  <c r="G3075" i="1"/>
  <c r="G3076" i="1"/>
  <c r="G3077" i="1"/>
  <c r="G3998" i="1"/>
  <c r="G3078" i="1"/>
  <c r="G3999" i="1"/>
  <c r="G3079" i="1"/>
  <c r="G3080" i="1"/>
  <c r="G3081" i="1"/>
  <c r="G3082" i="1"/>
  <c r="G3083" i="1"/>
  <c r="G4000" i="1"/>
  <c r="G3084" i="1"/>
  <c r="G3085" i="1"/>
  <c r="G3086" i="1"/>
  <c r="G3087" i="1"/>
  <c r="G4001" i="1"/>
  <c r="G3088" i="1"/>
  <c r="G3089" i="1"/>
  <c r="G3090" i="1"/>
  <c r="G4002" i="1"/>
  <c r="G4003" i="1"/>
  <c r="G3091" i="1"/>
  <c r="G3092" i="1"/>
  <c r="G3093" i="1"/>
  <c r="G3094" i="1"/>
  <c r="G3095" i="1"/>
  <c r="G3096" i="1"/>
  <c r="G3097" i="1"/>
  <c r="G3098" i="1"/>
  <c r="G4004" i="1"/>
  <c r="G4005" i="1"/>
  <c r="G3099" i="1"/>
  <c r="G4006" i="1"/>
  <c r="G3100" i="1"/>
  <c r="G3101" i="1"/>
  <c r="G4007" i="1"/>
  <c r="G4008" i="1"/>
  <c r="G3102" i="1"/>
  <c r="G3103" i="1"/>
  <c r="G3104" i="1"/>
  <c r="G3105" i="1"/>
  <c r="G3106" i="1"/>
  <c r="G3107" i="1"/>
  <c r="G3108" i="1"/>
  <c r="G4009" i="1"/>
  <c r="G3109" i="1"/>
  <c r="G3110" i="1"/>
  <c r="G3111" i="1"/>
  <c r="G3112" i="1"/>
  <c r="G4010" i="1"/>
  <c r="G3113" i="1"/>
  <c r="G4011" i="1"/>
  <c r="G3114" i="1"/>
  <c r="G3115" i="1"/>
  <c r="G4012" i="1"/>
  <c r="G3116" i="1"/>
  <c r="G3117" i="1"/>
  <c r="G3118" i="1"/>
  <c r="G3119" i="1"/>
  <c r="G3120" i="1"/>
  <c r="G4013" i="1"/>
  <c r="G3121" i="1"/>
  <c r="G4014" i="1"/>
  <c r="G3122" i="1"/>
  <c r="G3123" i="1"/>
  <c r="G3124" i="1"/>
  <c r="G4015" i="1"/>
  <c r="G3125" i="1"/>
  <c r="G3126" i="1"/>
  <c r="G3127" i="1"/>
  <c r="G3128" i="1"/>
  <c r="G4016" i="1"/>
  <c r="G3129" i="1"/>
  <c r="G4017" i="1"/>
  <c r="G2200" i="1"/>
  <c r="G3130" i="1"/>
  <c r="G3131" i="1"/>
  <c r="G3132" i="1"/>
  <c r="G3133" i="1"/>
  <c r="G3134" i="1"/>
  <c r="G3135" i="1"/>
  <c r="G3136" i="1"/>
  <c r="G3137" i="1"/>
  <c r="G3138" i="1"/>
  <c r="G3139" i="1"/>
  <c r="G4018" i="1"/>
  <c r="G3140" i="1"/>
  <c r="G4019" i="1"/>
  <c r="G3141" i="1"/>
  <c r="G3142" i="1"/>
  <c r="G3143" i="1"/>
  <c r="G3144" i="1"/>
  <c r="G3145" i="1"/>
  <c r="G2201" i="1"/>
  <c r="G3146" i="1"/>
  <c r="G3147" i="1"/>
  <c r="G3148" i="1"/>
  <c r="G3149" i="1"/>
  <c r="G3150" i="1"/>
  <c r="G3151" i="1"/>
  <c r="G3152" i="1"/>
  <c r="G4020" i="1"/>
  <c r="G3153" i="1"/>
  <c r="G3154" i="1"/>
  <c r="G3155" i="1"/>
  <c r="G4021" i="1"/>
  <c r="G3156" i="1"/>
  <c r="G3157" i="1"/>
  <c r="G3158" i="1"/>
  <c r="G2202" i="1"/>
  <c r="G3159" i="1"/>
  <c r="G3160" i="1"/>
  <c r="G3161" i="1"/>
  <c r="G3162" i="1"/>
  <c r="G4022" i="1"/>
  <c r="G3163" i="1"/>
  <c r="G3164" i="1"/>
  <c r="G3165" i="1"/>
  <c r="G4023" i="1"/>
  <c r="G3166" i="1"/>
  <c r="G3167" i="1"/>
  <c r="G3168" i="1"/>
  <c r="G3169" i="1"/>
  <c r="G3170" i="1"/>
  <c r="G3171" i="1"/>
  <c r="G3172" i="1"/>
  <c r="G3173" i="1"/>
  <c r="G3174" i="1"/>
  <c r="G3175" i="1"/>
  <c r="G4024" i="1"/>
  <c r="G4025" i="1"/>
  <c r="G3176" i="1"/>
  <c r="G3177" i="1"/>
  <c r="G3178" i="1"/>
  <c r="G3179" i="1"/>
  <c r="G2203" i="1"/>
  <c r="G3180" i="1"/>
  <c r="G3181" i="1"/>
  <c r="G3182" i="1"/>
  <c r="G3183" i="1"/>
  <c r="G3184" i="1"/>
  <c r="G4026" i="1"/>
  <c r="G4027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4028" i="1"/>
  <c r="G3206" i="1"/>
  <c r="G3207" i="1"/>
  <c r="G3208" i="1"/>
  <c r="G3209" i="1"/>
  <c r="G3210" i="1"/>
  <c r="G4029" i="1"/>
  <c r="G3211" i="1"/>
  <c r="G3212" i="1"/>
  <c r="G3213" i="1"/>
  <c r="G3214" i="1"/>
  <c r="G4030" i="1"/>
  <c r="G3215" i="1"/>
  <c r="G3216" i="1"/>
  <c r="G3217" i="1"/>
  <c r="G3218" i="1"/>
  <c r="G3219" i="1"/>
  <c r="G3220" i="1"/>
  <c r="G4031" i="1"/>
  <c r="G3221" i="1"/>
  <c r="G3222" i="1"/>
  <c r="G4032" i="1"/>
  <c r="G3223" i="1"/>
  <c r="G3224" i="1"/>
  <c r="G3225" i="1"/>
  <c r="G3226" i="1"/>
  <c r="G2204" i="1"/>
  <c r="G3227" i="1"/>
  <c r="G3228" i="1"/>
  <c r="G3229" i="1"/>
  <c r="G3230" i="1"/>
  <c r="G3231" i="1"/>
  <c r="G3232" i="1"/>
  <c r="G3233" i="1"/>
  <c r="G3234" i="1"/>
  <c r="G3235" i="1"/>
  <c r="G4033" i="1"/>
  <c r="G3236" i="1"/>
  <c r="G3237" i="1"/>
  <c r="G3238" i="1"/>
  <c r="G3239" i="1"/>
  <c r="G3240" i="1"/>
  <c r="G3241" i="1"/>
  <c r="G3242" i="1"/>
  <c r="G4034" i="1"/>
  <c r="G3243" i="1"/>
  <c r="G3244" i="1"/>
  <c r="G4035" i="1"/>
  <c r="G3245" i="1"/>
  <c r="G4036" i="1"/>
  <c r="G3246" i="1"/>
  <c r="G3247" i="1"/>
  <c r="G3248" i="1"/>
  <c r="G3249" i="1"/>
  <c r="G2205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4037" i="1"/>
  <c r="G3268" i="1"/>
  <c r="G3269" i="1"/>
  <c r="G3270" i="1"/>
  <c r="G3271" i="1"/>
  <c r="G3272" i="1"/>
  <c r="G3273" i="1"/>
  <c r="G3274" i="1"/>
  <c r="G3275" i="1"/>
  <c r="G3276" i="1"/>
  <c r="G3277" i="1"/>
  <c r="G4038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4039" i="1"/>
  <c r="G3290" i="1"/>
  <c r="G3291" i="1"/>
  <c r="G3292" i="1"/>
  <c r="G3293" i="1"/>
  <c r="G3294" i="1"/>
  <c r="G3295" i="1"/>
  <c r="G3296" i="1"/>
  <c r="G3297" i="1"/>
  <c r="G3298" i="1"/>
  <c r="G2206" i="1"/>
  <c r="G4040" i="1"/>
  <c r="G3299" i="1"/>
  <c r="G3300" i="1"/>
  <c r="G3301" i="1"/>
  <c r="G3302" i="1"/>
  <c r="G3303" i="1"/>
  <c r="G3304" i="1"/>
  <c r="G3305" i="1"/>
  <c r="G3306" i="1"/>
  <c r="G4041" i="1"/>
  <c r="G3307" i="1"/>
  <c r="G3308" i="1"/>
  <c r="G4042" i="1"/>
  <c r="G3309" i="1"/>
  <c r="G3310" i="1"/>
  <c r="G3311" i="1"/>
  <c r="G3312" i="1"/>
  <c r="G3313" i="1"/>
  <c r="G3314" i="1"/>
  <c r="G4043" i="1"/>
  <c r="G3315" i="1"/>
  <c r="G3316" i="1"/>
  <c r="G3317" i="1"/>
  <c r="G3318" i="1"/>
  <c r="G3319" i="1"/>
  <c r="G3320" i="1"/>
  <c r="G3321" i="1"/>
  <c r="G3322" i="1"/>
  <c r="G3323" i="1"/>
  <c r="G3324" i="1"/>
  <c r="G2207" i="1"/>
  <c r="G3325" i="1"/>
  <c r="G3326" i="1"/>
  <c r="G3327" i="1"/>
  <c r="G3328" i="1"/>
  <c r="G3329" i="1"/>
  <c r="G3330" i="1"/>
  <c r="G4044" i="1"/>
  <c r="G3331" i="1"/>
  <c r="G3332" i="1"/>
  <c r="G3333" i="1"/>
  <c r="G3334" i="1"/>
  <c r="G4045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4046" i="1"/>
  <c r="G3353" i="1"/>
  <c r="G4047" i="1"/>
  <c r="G3354" i="1"/>
  <c r="G2208" i="1"/>
  <c r="G4048" i="1"/>
  <c r="G2209" i="1"/>
  <c r="G3355" i="1"/>
  <c r="G3356" i="1"/>
  <c r="G3357" i="1"/>
  <c r="G3358" i="1"/>
  <c r="G3359" i="1"/>
  <c r="G4049" i="1"/>
  <c r="G4050" i="1"/>
  <c r="G3360" i="1"/>
  <c r="G4051" i="1"/>
  <c r="G3361" i="1"/>
  <c r="G3362" i="1"/>
  <c r="G3363" i="1"/>
  <c r="G4052" i="1"/>
  <c r="G3364" i="1"/>
  <c r="G3365" i="1"/>
  <c r="G3366" i="1"/>
  <c r="G3367" i="1"/>
  <c r="G3368" i="1"/>
  <c r="G3369" i="1"/>
  <c r="G3370" i="1"/>
  <c r="G3371" i="1"/>
  <c r="G3372" i="1"/>
  <c r="G3373" i="1"/>
  <c r="G4053" i="1"/>
  <c r="G3374" i="1"/>
  <c r="G3375" i="1"/>
  <c r="G4054" i="1"/>
  <c r="G3376" i="1"/>
  <c r="G3377" i="1"/>
  <c r="G4055" i="1"/>
  <c r="G4056" i="1"/>
  <c r="G3378" i="1"/>
  <c r="G3379" i="1"/>
  <c r="G4057" i="1"/>
  <c r="G3380" i="1"/>
  <c r="G221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4058" i="1"/>
  <c r="G3396" i="1"/>
  <c r="G3397" i="1"/>
  <c r="G3398" i="1"/>
  <c r="G3399" i="1"/>
  <c r="G3400" i="1"/>
  <c r="G3401" i="1"/>
  <c r="G3402" i="1"/>
  <c r="G4059" i="1"/>
  <c r="G3403" i="1"/>
  <c r="G4060" i="1"/>
  <c r="G4061" i="1"/>
  <c r="G3404" i="1"/>
  <c r="G3405" i="1"/>
  <c r="G3406" i="1"/>
  <c r="G3407" i="1"/>
  <c r="G4062" i="1"/>
  <c r="G3408" i="1"/>
  <c r="G3409" i="1"/>
  <c r="G3410" i="1"/>
  <c r="G4063" i="1"/>
  <c r="G3411" i="1"/>
  <c r="G3412" i="1"/>
  <c r="G3413" i="1"/>
  <c r="G3414" i="1"/>
  <c r="G4064" i="1"/>
  <c r="G3415" i="1"/>
  <c r="G3416" i="1"/>
  <c r="G3417" i="1"/>
  <c r="G4065" i="1"/>
  <c r="G3418" i="1"/>
  <c r="G3419" i="1"/>
  <c r="G3420" i="1"/>
  <c r="G3421" i="1"/>
  <c r="G3422" i="1"/>
  <c r="G3423" i="1"/>
  <c r="G3424" i="1"/>
  <c r="G3425" i="1"/>
  <c r="G4066" i="1"/>
  <c r="G3426" i="1"/>
  <c r="G3427" i="1"/>
  <c r="G3428" i="1"/>
  <c r="G3429" i="1"/>
  <c r="G3430" i="1"/>
  <c r="G3431" i="1"/>
  <c r="G4067" i="1"/>
  <c r="G3432" i="1"/>
  <c r="G4068" i="1"/>
  <c r="G3433" i="1"/>
  <c r="G3434" i="1"/>
  <c r="G3435" i="1"/>
  <c r="G3436" i="1"/>
  <c r="G4069" i="1"/>
  <c r="G3437" i="1"/>
  <c r="G3438" i="1"/>
  <c r="G3439" i="1"/>
  <c r="G3440" i="1"/>
  <c r="G3441" i="1"/>
  <c r="G4070" i="1"/>
  <c r="G3442" i="1"/>
  <c r="G3443" i="1"/>
  <c r="G2211" i="1"/>
  <c r="G3444" i="1"/>
  <c r="G3445" i="1"/>
  <c r="G3446" i="1"/>
  <c r="G3447" i="1"/>
  <c r="G3448" i="1"/>
  <c r="G3449" i="1"/>
  <c r="G4071" i="1"/>
  <c r="G3450" i="1"/>
  <c r="G3451" i="1"/>
  <c r="G3452" i="1"/>
  <c r="G3453" i="1"/>
  <c r="G3454" i="1"/>
  <c r="G3455" i="1"/>
  <c r="G3456" i="1"/>
  <c r="G3457" i="1"/>
  <c r="G3458" i="1"/>
  <c r="G4072" i="1"/>
  <c r="G3459" i="1"/>
  <c r="G3460" i="1"/>
  <c r="G3461" i="1"/>
  <c r="G3462" i="1"/>
  <c r="G3463" i="1"/>
  <c r="G3464" i="1"/>
  <c r="G4073" i="1"/>
  <c r="G3465" i="1"/>
  <c r="G3466" i="1"/>
  <c r="G3467" i="1"/>
  <c r="G3468" i="1"/>
  <c r="G3469" i="1"/>
  <c r="G3470" i="1"/>
  <c r="G3471" i="1"/>
  <c r="G3472" i="1"/>
  <c r="G4074" i="1"/>
  <c r="G3473" i="1"/>
  <c r="G3474" i="1"/>
  <c r="G3475" i="1"/>
  <c r="G3476" i="1"/>
  <c r="G3477" i="1"/>
  <c r="G3478" i="1"/>
  <c r="G3479" i="1"/>
  <c r="G3480" i="1"/>
  <c r="G3481" i="1"/>
  <c r="G3482" i="1"/>
  <c r="G3483" i="1"/>
  <c r="G4075" i="1"/>
  <c r="G3484" i="1"/>
  <c r="G3485" i="1"/>
  <c r="G3486" i="1"/>
  <c r="G3487" i="1"/>
  <c r="G3488" i="1"/>
  <c r="G3489" i="1"/>
  <c r="G3490" i="1"/>
  <c r="G3491" i="1"/>
  <c r="G3492" i="1"/>
  <c r="G4076" i="1"/>
  <c r="G3493" i="1"/>
  <c r="G3494" i="1"/>
  <c r="G3495" i="1"/>
  <c r="G3496" i="1"/>
  <c r="G3497" i="1"/>
  <c r="G3498" i="1"/>
  <c r="G3499" i="1"/>
  <c r="G3500" i="1"/>
  <c r="G3501" i="1"/>
  <c r="G2212" i="1"/>
  <c r="G3502" i="1"/>
  <c r="G3503" i="1"/>
  <c r="G3504" i="1"/>
  <c r="G3505" i="1"/>
  <c r="G3506" i="1"/>
  <c r="G3507" i="1"/>
  <c r="G2213" i="1"/>
  <c r="G3508" i="1"/>
  <c r="G2214" i="1"/>
  <c r="G4077" i="1"/>
  <c r="G3509" i="1"/>
  <c r="G3510" i="1"/>
  <c r="G3511" i="1"/>
  <c r="G3512" i="1"/>
  <c r="G4078" i="1"/>
  <c r="G3513" i="1"/>
  <c r="G3514" i="1"/>
  <c r="G3515" i="1"/>
  <c r="G4079" i="1"/>
  <c r="G3516" i="1"/>
  <c r="G3517" i="1"/>
  <c r="G3518" i="1"/>
  <c r="G3519" i="1"/>
  <c r="G3520" i="1"/>
  <c r="G3521" i="1"/>
  <c r="G3522" i="1"/>
  <c r="G2215" i="1"/>
  <c r="G3523" i="1"/>
  <c r="G3524" i="1"/>
  <c r="G3525" i="1"/>
  <c r="G3526" i="1"/>
  <c r="G3527" i="1"/>
  <c r="G3528" i="1"/>
  <c r="G3529" i="1"/>
  <c r="G3530" i="1"/>
  <c r="G3531" i="1"/>
  <c r="G3532" i="1"/>
  <c r="G4080" i="1"/>
  <c r="G2216" i="1"/>
  <c r="G3533" i="1"/>
  <c r="G3534" i="1"/>
  <c r="G4081" i="1"/>
  <c r="G3535" i="1"/>
  <c r="G4082" i="1"/>
  <c r="G3536" i="1"/>
  <c r="G4083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2217" i="1"/>
  <c r="G3555" i="1"/>
  <c r="G3556" i="1"/>
  <c r="G3557" i="1"/>
  <c r="G3558" i="1"/>
  <c r="G3559" i="1"/>
  <c r="G3560" i="1"/>
  <c r="G4084" i="1"/>
  <c r="G3561" i="1"/>
  <c r="G2218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4085" i="1"/>
  <c r="G3578" i="1"/>
  <c r="G3579" i="1"/>
  <c r="G3580" i="1"/>
  <c r="G3581" i="1"/>
  <c r="G3582" i="1"/>
  <c r="G3583" i="1"/>
  <c r="G3584" i="1"/>
  <c r="G3585" i="1"/>
  <c r="G3586" i="1"/>
  <c r="G4086" i="1"/>
  <c r="G3587" i="1"/>
  <c r="G3588" i="1"/>
  <c r="G3589" i="1"/>
  <c r="G3590" i="1"/>
  <c r="G3591" i="1"/>
  <c r="G3592" i="1"/>
  <c r="G3593" i="1"/>
  <c r="G4087" i="1"/>
  <c r="G3594" i="1"/>
  <c r="G3595" i="1"/>
  <c r="G4088" i="1"/>
  <c r="G3596" i="1"/>
  <c r="G3597" i="1"/>
  <c r="G3598" i="1"/>
  <c r="G3599" i="1"/>
  <c r="G3600" i="1"/>
  <c r="G4089" i="1"/>
  <c r="G3601" i="1"/>
  <c r="G3602" i="1"/>
  <c r="G3603" i="1"/>
  <c r="G3604" i="1"/>
  <c r="G3605" i="1"/>
  <c r="G3606" i="1"/>
  <c r="G4090" i="1"/>
  <c r="G2219" i="1"/>
  <c r="G3607" i="1"/>
  <c r="G3608" i="1"/>
  <c r="G3609" i="1"/>
  <c r="G3610" i="1"/>
  <c r="G3611" i="1"/>
  <c r="G4091" i="1"/>
  <c r="G3612" i="1"/>
  <c r="G3613" i="1"/>
  <c r="G3614" i="1"/>
  <c r="G3615" i="1"/>
  <c r="G3616" i="1"/>
  <c r="G3617" i="1"/>
  <c r="G3618" i="1"/>
  <c r="G3619" i="1"/>
  <c r="G2220" i="1"/>
  <c r="G4092" i="1"/>
  <c r="G3620" i="1"/>
  <c r="G3621" i="1"/>
  <c r="G3622" i="1"/>
  <c r="G3623" i="1"/>
  <c r="G3624" i="1"/>
  <c r="G3625" i="1"/>
  <c r="G3626" i="1"/>
  <c r="G3627" i="1"/>
  <c r="G2221" i="1"/>
  <c r="G4093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2222" i="1"/>
  <c r="G3661" i="1"/>
  <c r="G3662" i="1"/>
  <c r="G3663" i="1"/>
  <c r="G3664" i="1"/>
  <c r="G3665" i="1"/>
  <c r="G4094" i="1"/>
  <c r="G3666" i="1"/>
  <c r="G3667" i="1"/>
  <c r="G3668" i="1"/>
  <c r="G3669" i="1"/>
  <c r="G3670" i="1"/>
  <c r="G3671" i="1"/>
  <c r="G3672" i="1"/>
  <c r="G4095" i="1"/>
  <c r="G3673" i="1"/>
  <c r="G3674" i="1"/>
  <c r="G3675" i="1"/>
  <c r="G3676" i="1"/>
  <c r="G3677" i="1"/>
  <c r="G3678" i="1"/>
  <c r="G4096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2223" i="1"/>
  <c r="G4097" i="1"/>
  <c r="G3694" i="1"/>
  <c r="G3695" i="1"/>
  <c r="G3696" i="1"/>
  <c r="G3697" i="1"/>
  <c r="G3698" i="1"/>
  <c r="G3699" i="1"/>
  <c r="G2224" i="1"/>
  <c r="G3700" i="1"/>
  <c r="G3701" i="1"/>
  <c r="G3702" i="1"/>
  <c r="G3703" i="1"/>
  <c r="G3704" i="1"/>
  <c r="G4098" i="1"/>
  <c r="G3705" i="1"/>
  <c r="G3706" i="1"/>
  <c r="G3707" i="1"/>
  <c r="G2225" i="1"/>
  <c r="G2226" i="1"/>
  <c r="G3708" i="1"/>
  <c r="G3709" i="1"/>
  <c r="G3710" i="1"/>
  <c r="G3711" i="1"/>
  <c r="G4099" i="1"/>
  <c r="G3712" i="1"/>
  <c r="G3713" i="1"/>
  <c r="G3714" i="1"/>
  <c r="G3715" i="1"/>
  <c r="G4100" i="1"/>
  <c r="G3716" i="1"/>
  <c r="G3717" i="1"/>
  <c r="G2227" i="1"/>
  <c r="G3718" i="1"/>
  <c r="G3719" i="1"/>
  <c r="G3720" i="1"/>
  <c r="G3721" i="1"/>
  <c r="G4101" i="1"/>
  <c r="G3722" i="1"/>
  <c r="G3723" i="1"/>
  <c r="G3724" i="1"/>
  <c r="G3725" i="1"/>
  <c r="G3726" i="1"/>
  <c r="G3727" i="1"/>
  <c r="G3728" i="1"/>
  <c r="G3729" i="1"/>
  <c r="G4102" i="1"/>
  <c r="G3730" i="1"/>
  <c r="G3731" i="1"/>
  <c r="G3732" i="1"/>
  <c r="G3733" i="1"/>
  <c r="G3734" i="1"/>
  <c r="G4103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4104" i="1"/>
  <c r="G3749" i="1"/>
  <c r="G3750" i="1"/>
  <c r="G3751" i="1"/>
  <c r="G3752" i="1"/>
  <c r="G4105" i="1"/>
  <c r="G3753" i="1"/>
  <c r="G3754" i="1"/>
  <c r="G3755" i="1"/>
  <c r="G4106" i="1"/>
  <c r="G3756" i="1"/>
  <c r="G3757" i="1"/>
  <c r="G3758" i="1"/>
  <c r="G3759" i="1"/>
  <c r="G4107" i="1"/>
  <c r="G2228" i="1"/>
  <c r="G3760" i="1"/>
  <c r="G3761" i="1"/>
  <c r="G3762" i="1"/>
  <c r="G4108" i="1"/>
  <c r="G3763" i="1"/>
  <c r="G3764" i="1"/>
  <c r="G4109" i="1"/>
  <c r="G3765" i="1"/>
  <c r="G3766" i="1"/>
  <c r="G4110" i="1"/>
  <c r="G2" i="1"/>
  <c r="G3" i="1"/>
  <c r="G4" i="1"/>
  <c r="G5" i="1"/>
  <c r="G6" i="1"/>
  <c r="G7" i="1"/>
  <c r="G8" i="1"/>
  <c r="G9" i="1"/>
  <c r="G10" i="1"/>
  <c r="G41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229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2230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112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223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2232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4113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223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2234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2235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4114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2236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4115" i="1"/>
  <c r="G2184" i="1"/>
  <c r="G2185" i="1"/>
  <c r="G2186" i="1"/>
  <c r="G3767" i="1"/>
  <c r="F1680" i="1"/>
  <c r="F695" i="1"/>
  <c r="F600" i="1"/>
  <c r="F1401" i="1"/>
  <c r="F995" i="1"/>
  <c r="F797" i="1"/>
  <c r="F306" i="1"/>
  <c r="F114" i="1"/>
  <c r="F1466" i="1"/>
  <c r="F196" i="1"/>
  <c r="F1360" i="1"/>
  <c r="F1822" i="1"/>
  <c r="F1803" i="1"/>
  <c r="F267" i="1"/>
  <c r="F805" i="1"/>
  <c r="F144" i="1"/>
  <c r="F220" i="1"/>
  <c r="F791" i="1"/>
  <c r="F1703" i="1"/>
  <c r="F141" i="1"/>
  <c r="F963" i="1"/>
  <c r="F1264" i="1"/>
  <c r="F1291" i="1"/>
  <c r="F949" i="1"/>
  <c r="F1593" i="1"/>
  <c r="F1774" i="1"/>
  <c r="F1083" i="1"/>
  <c r="F169" i="1"/>
  <c r="F1408" i="1"/>
  <c r="F321" i="1"/>
  <c r="F2" i="1"/>
  <c r="F147" i="1"/>
  <c r="F424" i="1"/>
  <c r="F1555" i="1"/>
  <c r="F1829" i="1"/>
  <c r="F1678" i="1"/>
  <c r="F1896" i="1"/>
  <c r="F1008" i="1"/>
  <c r="F1561" i="1"/>
  <c r="F331" i="1"/>
  <c r="F3" i="1"/>
  <c r="F1677" i="1"/>
  <c r="F2062" i="1"/>
  <c r="F4" i="1"/>
  <c r="F1332" i="1"/>
  <c r="F630" i="1"/>
  <c r="F873" i="1"/>
  <c r="F899" i="1"/>
  <c r="F5" i="1"/>
  <c r="F6" i="1"/>
  <c r="F1519" i="1"/>
  <c r="F1236" i="1"/>
  <c r="F986" i="1"/>
  <c r="F269" i="1"/>
  <c r="F1532" i="1"/>
  <c r="F851" i="1"/>
  <c r="F401" i="1"/>
  <c r="F518" i="1"/>
  <c r="F135" i="1"/>
  <c r="F549" i="1"/>
  <c r="F1732" i="1"/>
  <c r="F1768" i="1"/>
  <c r="F1146" i="1"/>
  <c r="F1864" i="1"/>
  <c r="F868" i="1"/>
  <c r="F1295" i="1"/>
  <c r="F1237" i="1"/>
  <c r="F1494" i="1"/>
  <c r="F1054" i="1"/>
  <c r="F1495" i="1"/>
  <c r="F1419" i="1"/>
  <c r="F923" i="1"/>
  <c r="F7" i="1"/>
  <c r="F1125" i="1"/>
  <c r="F1212" i="1"/>
  <c r="F1756" i="1"/>
  <c r="F2098" i="1"/>
  <c r="F2180" i="1"/>
  <c r="F1489" i="1"/>
  <c r="F848" i="1"/>
  <c r="F1924" i="1"/>
  <c r="F106" i="1"/>
  <c r="F467" i="1"/>
  <c r="F8" i="1"/>
  <c r="F1454" i="1"/>
  <c r="F795" i="1"/>
  <c r="F664" i="1"/>
  <c r="F511" i="1"/>
  <c r="F1205" i="1"/>
  <c r="F178" i="1"/>
  <c r="F1333" i="1"/>
  <c r="F715" i="1"/>
  <c r="F1033" i="1"/>
  <c r="F607" i="1"/>
  <c r="F1569" i="1"/>
  <c r="F1189" i="1"/>
  <c r="F783" i="1"/>
  <c r="F784" i="1"/>
  <c r="F772" i="1"/>
  <c r="F9" i="1"/>
  <c r="F10" i="1"/>
  <c r="F1507" i="1"/>
  <c r="F713" i="1"/>
  <c r="F1334" i="1"/>
  <c r="F862" i="1"/>
  <c r="F197" i="1"/>
  <c r="F465" i="1"/>
  <c r="F1999" i="1"/>
  <c r="F1972" i="1"/>
  <c r="F1559" i="1"/>
  <c r="F1766" i="1"/>
  <c r="F608" i="1"/>
  <c r="F1667" i="1"/>
  <c r="F550" i="1"/>
  <c r="F1666" i="1"/>
  <c r="F1153" i="1"/>
  <c r="F195" i="1"/>
  <c r="F1134" i="1"/>
  <c r="F661" i="1"/>
  <c r="F3895" i="1"/>
  <c r="F3898" i="1"/>
  <c r="F3767" i="1"/>
  <c r="F3933" i="1"/>
  <c r="F3768" i="1"/>
  <c r="F4064" i="1"/>
  <c r="F4033" i="1"/>
  <c r="F3999" i="1"/>
  <c r="F3991" i="1"/>
  <c r="F3769" i="1"/>
  <c r="F3770" i="1"/>
  <c r="F3771" i="1"/>
  <c r="F4044" i="1"/>
  <c r="F3772" i="1"/>
  <c r="F3773" i="1"/>
  <c r="F4062" i="1"/>
  <c r="F3774" i="1"/>
  <c r="F3775" i="1"/>
  <c r="F4017" i="1"/>
  <c r="F4111" i="1"/>
  <c r="F3776" i="1"/>
  <c r="F4050" i="1"/>
  <c r="F3937" i="1"/>
  <c r="F3777" i="1"/>
  <c r="F4085" i="1"/>
  <c r="F4039" i="1"/>
  <c r="F3946" i="1"/>
  <c r="F3778" i="1"/>
  <c r="F3909" i="1"/>
  <c r="F3967" i="1"/>
  <c r="F4083" i="1"/>
  <c r="F3905" i="1"/>
  <c r="F3891" i="1"/>
  <c r="F3956" i="1"/>
  <c r="F4006" i="1"/>
  <c r="F3890" i="1"/>
  <c r="F4032" i="1"/>
  <c r="F3931" i="1"/>
  <c r="F3779" i="1"/>
  <c r="F3887" i="1"/>
  <c r="F2237" i="1"/>
  <c r="F2570" i="1"/>
  <c r="F3442" i="1"/>
  <c r="F2238" i="1"/>
  <c r="F2859" i="1"/>
  <c r="F2239" i="1"/>
  <c r="F3737" i="1"/>
  <c r="F2571" i="1"/>
  <c r="F3173" i="1"/>
  <c r="F3532" i="1"/>
  <c r="F3135" i="1"/>
  <c r="F2534" i="1"/>
  <c r="F2240" i="1"/>
  <c r="F2241" i="1"/>
  <c r="F2242" i="1"/>
  <c r="F3258" i="1"/>
  <c r="F2243" i="1"/>
  <c r="F3669" i="1"/>
  <c r="F2244" i="1"/>
  <c r="F3494" i="1"/>
  <c r="F3619" i="1"/>
  <c r="F3510" i="1"/>
  <c r="F2245" i="1"/>
  <c r="F3636" i="1"/>
  <c r="F3150" i="1"/>
  <c r="F3234" i="1"/>
  <c r="F2246" i="1"/>
  <c r="F3448" i="1"/>
  <c r="F2247" i="1"/>
  <c r="F2661" i="1"/>
  <c r="F2820" i="1"/>
  <c r="F3206" i="1"/>
  <c r="F2533" i="1"/>
  <c r="F2248" i="1"/>
  <c r="F2700" i="1"/>
  <c r="F2249" i="1"/>
  <c r="F3683" i="1"/>
  <c r="F3351" i="1"/>
  <c r="F2972" i="1"/>
  <c r="F2250" i="1"/>
  <c r="F3562" i="1"/>
  <c r="F3730" i="1"/>
  <c r="F2251" i="1"/>
  <c r="F3597" i="1"/>
  <c r="F3715" i="1"/>
  <c r="F3451" i="1"/>
  <c r="F2252" i="1"/>
  <c r="F3433" i="1"/>
  <c r="F2253" i="1"/>
  <c r="F2254" i="1"/>
  <c r="F3553" i="1"/>
  <c r="F3694" i="1"/>
  <c r="F2589" i="1"/>
  <c r="F2634" i="1"/>
  <c r="F2564" i="1"/>
  <c r="F2759" i="1"/>
  <c r="F3724" i="1"/>
  <c r="F3386" i="1"/>
  <c r="F3048" i="1"/>
  <c r="F3469" i="1"/>
  <c r="F2894" i="1"/>
  <c r="F2255" i="1"/>
  <c r="F3402" i="1"/>
  <c r="F2256" i="1"/>
  <c r="F2257" i="1"/>
  <c r="F2258" i="1"/>
  <c r="F2931" i="1"/>
  <c r="F2259" i="1"/>
  <c r="F2260" i="1"/>
  <c r="F2261" i="1"/>
  <c r="F2809" i="1"/>
  <c r="F2262" i="1"/>
  <c r="F3111" i="1"/>
  <c r="F2263" i="1"/>
  <c r="F3672" i="1"/>
  <c r="F2264" i="1"/>
  <c r="F2265" i="1"/>
  <c r="F2792" i="1"/>
  <c r="F2266" i="1"/>
  <c r="F3548" i="1"/>
  <c r="F874" i="1"/>
  <c r="F1111" i="1"/>
  <c r="F1145" i="1"/>
  <c r="F479" i="1"/>
  <c r="F1157" i="1"/>
  <c r="F585" i="1"/>
  <c r="F2060" i="1"/>
  <c r="F1607" i="1"/>
  <c r="F328" i="1"/>
  <c r="F1122" i="1"/>
  <c r="F742" i="1"/>
  <c r="F1456" i="1"/>
  <c r="F1899" i="1"/>
  <c r="F233" i="1"/>
  <c r="F1257" i="1"/>
  <c r="F822" i="1"/>
  <c r="F1657" i="1"/>
  <c r="F821" i="1"/>
  <c r="F1914" i="1"/>
  <c r="F1576" i="1"/>
  <c r="F793" i="1"/>
  <c r="F856" i="1"/>
  <c r="F1992" i="1"/>
  <c r="F1278" i="1"/>
  <c r="F1280" i="1"/>
  <c r="F1061" i="1"/>
  <c r="F1707" i="1"/>
  <c r="F1571" i="1"/>
  <c r="F1070" i="1"/>
  <c r="F1722" i="1"/>
  <c r="F1750" i="1"/>
  <c r="F673" i="1"/>
  <c r="F1878" i="1"/>
  <c r="F886" i="1"/>
  <c r="F1783" i="1"/>
  <c r="F921" i="1"/>
  <c r="F1724" i="1"/>
  <c r="F1024" i="1"/>
  <c r="F1741" i="1"/>
  <c r="F1793" i="1"/>
  <c r="F1784" i="1"/>
  <c r="F1364" i="1"/>
  <c r="F302" i="1"/>
  <c r="F1175" i="1"/>
  <c r="F666" i="1"/>
  <c r="F1983" i="1"/>
  <c r="F964" i="1"/>
  <c r="F1876" i="1"/>
  <c r="F546" i="1"/>
  <c r="F685" i="1"/>
  <c r="F816" i="1"/>
  <c r="F1343" i="1"/>
  <c r="F358" i="1"/>
  <c r="F338" i="1"/>
  <c r="F11" i="1"/>
  <c r="F1590" i="1"/>
  <c r="F1299" i="1"/>
  <c r="F216" i="1"/>
  <c r="F954" i="1"/>
  <c r="F1880" i="1"/>
  <c r="F381" i="1"/>
  <c r="F1300" i="1"/>
  <c r="F191" i="1"/>
  <c r="F1640" i="1"/>
  <c r="F1984" i="1"/>
  <c r="F1551" i="1"/>
  <c r="F2046" i="1"/>
  <c r="F1069" i="1"/>
  <c r="F741" i="1"/>
  <c r="F1305" i="1"/>
  <c r="F629" i="1"/>
  <c r="F625" i="1"/>
  <c r="F1088" i="1"/>
  <c r="F679" i="1"/>
  <c r="F2096" i="1"/>
  <c r="F310" i="1"/>
  <c r="F1158" i="1"/>
  <c r="F246" i="1"/>
  <c r="F2036" i="1"/>
  <c r="F1112" i="1"/>
  <c r="F804" i="1"/>
  <c r="F494" i="1"/>
  <c r="F897" i="1"/>
  <c r="F1403" i="1"/>
  <c r="F368" i="1"/>
  <c r="F646" i="1"/>
  <c r="F1124" i="1"/>
  <c r="F1628" i="1"/>
  <c r="F581" i="1"/>
  <c r="F733" i="1"/>
  <c r="F394" i="1"/>
  <c r="F808" i="1"/>
  <c r="F1132" i="1"/>
  <c r="F1446" i="1"/>
  <c r="F303" i="1"/>
  <c r="F504" i="1"/>
  <c r="F1252" i="1"/>
  <c r="F300" i="1"/>
  <c r="F1013" i="1"/>
  <c r="F908" i="1"/>
  <c r="F1438" i="1"/>
  <c r="F820" i="1"/>
  <c r="F174" i="1"/>
  <c r="F415" i="1"/>
  <c r="F423" i="1"/>
  <c r="F1407" i="1"/>
  <c r="F1842" i="1"/>
  <c r="F1076" i="1"/>
  <c r="F525" i="1"/>
  <c r="F809" i="1"/>
  <c r="F1194" i="1"/>
  <c r="F1500" i="1"/>
  <c r="F1245" i="1"/>
  <c r="F937" i="1"/>
  <c r="F603" i="1"/>
  <c r="F1239" i="1"/>
  <c r="F497" i="1"/>
  <c r="F1865" i="1"/>
  <c r="F535" i="1"/>
  <c r="F686" i="1"/>
  <c r="F334" i="1"/>
  <c r="F1059" i="1"/>
  <c r="F1426" i="1"/>
  <c r="F329" i="1"/>
  <c r="F1015" i="1"/>
  <c r="F605" i="1"/>
  <c r="F323" i="1"/>
  <c r="F556" i="1"/>
  <c r="F627" i="1"/>
  <c r="F1014" i="1"/>
  <c r="F1388" i="1"/>
  <c r="F1172" i="1"/>
  <c r="F1452" i="1"/>
  <c r="F811" i="1"/>
  <c r="F1557" i="1"/>
  <c r="F1335" i="1"/>
  <c r="F761" i="1"/>
  <c r="F1179" i="1"/>
  <c r="F1085" i="1"/>
  <c r="F1232" i="1"/>
  <c r="F1673" i="1"/>
  <c r="F678" i="1"/>
  <c r="F2011" i="1"/>
  <c r="F1949" i="1"/>
  <c r="F1097" i="1"/>
  <c r="F762" i="1"/>
  <c r="F139" i="1"/>
  <c r="F1964" i="1"/>
  <c r="F1474" i="1"/>
  <c r="F1892" i="1"/>
  <c r="F12" i="1"/>
  <c r="F213" i="1"/>
  <c r="F262" i="1"/>
  <c r="F1028" i="1"/>
  <c r="F1090" i="1"/>
  <c r="F907" i="1"/>
  <c r="F812" i="1"/>
  <c r="F602" i="1"/>
  <c r="F1445" i="1"/>
  <c r="F829" i="1"/>
  <c r="F1104" i="1"/>
  <c r="F597" i="1"/>
  <c r="F1676" i="1"/>
  <c r="F719" i="1"/>
  <c r="F536" i="1"/>
  <c r="F878" i="1"/>
  <c r="F880" i="1"/>
  <c r="F365" i="1"/>
  <c r="F348" i="1"/>
  <c r="F1632" i="1"/>
  <c r="F1524" i="1"/>
  <c r="F286" i="1"/>
  <c r="F1484" i="1"/>
  <c r="F709" i="1"/>
  <c r="F510" i="1"/>
  <c r="F433" i="1"/>
  <c r="F1346" i="1"/>
  <c r="F148" i="1"/>
  <c r="F215" i="1"/>
  <c r="F185" i="1"/>
  <c r="F2833" i="1"/>
  <c r="F3054" i="1"/>
  <c r="F2968" i="1"/>
  <c r="F2903" i="1"/>
  <c r="F3271" i="1"/>
  <c r="F2577" i="1"/>
  <c r="F2995" i="1"/>
  <c r="F2267" i="1"/>
  <c r="F3238" i="1"/>
  <c r="F2268" i="1"/>
  <c r="F3080" i="1"/>
  <c r="F3411" i="1"/>
  <c r="F3328" i="1"/>
  <c r="F2269" i="1"/>
  <c r="F3207" i="1"/>
  <c r="F2539" i="1"/>
  <c r="F2270" i="1"/>
  <c r="F2271" i="1"/>
  <c r="F3325" i="1"/>
  <c r="F2272" i="1"/>
  <c r="F2677" i="1"/>
  <c r="F2273" i="1"/>
  <c r="F3662" i="1"/>
  <c r="F2678" i="1"/>
  <c r="F3208" i="1"/>
  <c r="F2542" i="1"/>
  <c r="F3284" i="1"/>
  <c r="F2591" i="1"/>
  <c r="F3140" i="1"/>
  <c r="F3072" i="1"/>
  <c r="F2907" i="1"/>
  <c r="F2274" i="1"/>
  <c r="F3745" i="1"/>
  <c r="F2618" i="1"/>
  <c r="F2918" i="1"/>
  <c r="F2662" i="1"/>
  <c r="F2882" i="1"/>
  <c r="F2275" i="1"/>
  <c r="F3302" i="1"/>
  <c r="F2657" i="1"/>
  <c r="F2782" i="1"/>
  <c r="F2276" i="1"/>
  <c r="F2277" i="1"/>
  <c r="F3074" i="1"/>
  <c r="F2676" i="1"/>
  <c r="F3572" i="1"/>
  <c r="F2901" i="1"/>
  <c r="F3520" i="1"/>
  <c r="F2278" i="1"/>
  <c r="F2279" i="1"/>
  <c r="F2955" i="1"/>
  <c r="F3385" i="1"/>
  <c r="F3468" i="1"/>
  <c r="F3115" i="1"/>
  <c r="F2623" i="1"/>
  <c r="F2280" i="1"/>
  <c r="F3069" i="1"/>
  <c r="F2281" i="1"/>
  <c r="F2282" i="1"/>
  <c r="F3616" i="1"/>
  <c r="F3488" i="1"/>
  <c r="F3250" i="1"/>
  <c r="F2679" i="1"/>
  <c r="F3713" i="1"/>
  <c r="F2731" i="1"/>
  <c r="F3525" i="1"/>
  <c r="F2567" i="1"/>
  <c r="F2283" i="1"/>
  <c r="F2284" i="1"/>
  <c r="F2781" i="1"/>
  <c r="F2285" i="1"/>
  <c r="F2286" i="1"/>
  <c r="F2287" i="1"/>
  <c r="F2288" i="1"/>
  <c r="F2717" i="1"/>
  <c r="F2289" i="1"/>
  <c r="F2532" i="1"/>
  <c r="F2879" i="1"/>
  <c r="F3192" i="1"/>
  <c r="F3329" i="1"/>
  <c r="F3141" i="1"/>
  <c r="F2290" i="1"/>
  <c r="F2977" i="1"/>
  <c r="F3036" i="1"/>
  <c r="F3001" i="1"/>
  <c r="F2830" i="1"/>
  <c r="F2702" i="1"/>
  <c r="F3131" i="1"/>
  <c r="F2910" i="1"/>
  <c r="F2735" i="1"/>
  <c r="F2291" i="1"/>
  <c r="F3120" i="1"/>
  <c r="F2710" i="1"/>
  <c r="F3414" i="1"/>
  <c r="F3142" i="1"/>
  <c r="F3555" i="1"/>
  <c r="F2292" i="1"/>
  <c r="F3000" i="1"/>
  <c r="F2293" i="1"/>
  <c r="F3535" i="1"/>
  <c r="F425" i="1"/>
  <c r="F667" i="1"/>
  <c r="F1190" i="1"/>
  <c r="F1365" i="1"/>
  <c r="F941" i="1"/>
  <c r="F13" i="1"/>
  <c r="F1163" i="1"/>
  <c r="F252" i="1"/>
  <c r="F1220" i="1"/>
  <c r="F1553" i="1"/>
  <c r="F889" i="1"/>
  <c r="F14" i="1"/>
  <c r="F1405" i="1"/>
  <c r="F142" i="1"/>
  <c r="F669" i="1"/>
  <c r="F468" i="1"/>
  <c r="F1283" i="1"/>
  <c r="F1361" i="1"/>
  <c r="F2056" i="1"/>
  <c r="F217" i="1"/>
  <c r="F2558" i="1"/>
  <c r="F2861" i="1"/>
  <c r="F2525" i="1"/>
  <c r="F2789" i="1"/>
  <c r="F2980" i="1"/>
  <c r="F3575" i="1"/>
  <c r="F2671" i="1"/>
  <c r="F2294" i="1"/>
  <c r="F2673" i="1"/>
  <c r="F3108" i="1"/>
  <c r="F2885" i="1"/>
  <c r="F3219" i="1"/>
  <c r="F2295" i="1"/>
  <c r="F2844" i="1"/>
  <c r="F3644" i="1"/>
  <c r="F2296" i="1"/>
  <c r="F3089" i="1"/>
  <c r="F2938" i="1"/>
  <c r="F2297" i="1"/>
  <c r="F2608" i="1"/>
  <c r="F2578" i="1"/>
  <c r="F2804" i="1"/>
  <c r="F2298" i="1"/>
  <c r="F2674" i="1"/>
  <c r="F2554" i="1"/>
  <c r="F2299" i="1"/>
  <c r="F2601" i="1"/>
  <c r="F2300" i="1"/>
  <c r="F2943" i="1"/>
  <c r="F2911" i="1"/>
  <c r="F2728" i="1"/>
  <c r="F2826" i="1"/>
  <c r="F2301" i="1"/>
  <c r="F2807" i="1"/>
  <c r="F2892" i="1"/>
  <c r="F2828" i="1"/>
  <c r="F2530" i="1"/>
  <c r="F2736" i="1"/>
  <c r="F2575" i="1"/>
  <c r="F3009" i="1"/>
  <c r="F2624" i="1"/>
  <c r="F2302" i="1"/>
  <c r="F2303" i="1"/>
  <c r="F2573" i="1"/>
  <c r="F2944" i="1"/>
  <c r="F2304" i="1"/>
  <c r="F2863" i="1"/>
  <c r="F3320" i="1"/>
  <c r="F3147" i="1"/>
  <c r="F2580" i="1"/>
  <c r="F3185" i="1"/>
  <c r="F2654" i="1"/>
  <c r="F3143" i="1"/>
  <c r="F3536" i="1"/>
  <c r="F2691" i="1"/>
  <c r="F2827" i="1"/>
  <c r="F2620" i="1"/>
  <c r="F2773" i="1"/>
  <c r="F3624" i="1"/>
  <c r="F2655" i="1"/>
  <c r="F3993" i="1"/>
  <c r="F3982" i="1"/>
  <c r="F3780" i="1"/>
  <c r="F4023" i="1"/>
  <c r="F3781" i="1"/>
  <c r="F4004" i="1"/>
  <c r="F3923" i="1"/>
  <c r="F3782" i="1"/>
  <c r="F3968" i="1"/>
  <c r="F3950" i="1"/>
  <c r="F3783" i="1"/>
  <c r="F3784" i="1"/>
  <c r="F3785" i="1"/>
  <c r="F4079" i="1"/>
  <c r="F3786" i="1"/>
  <c r="F3787" i="1"/>
  <c r="F3788" i="1"/>
  <c r="F4013" i="1"/>
  <c r="F3789" i="1"/>
  <c r="F3884" i="1"/>
  <c r="F3969" i="1"/>
  <c r="F3973" i="1"/>
  <c r="F4034" i="1"/>
  <c r="F3790" i="1"/>
  <c r="F3791" i="1"/>
  <c r="F3792" i="1"/>
  <c r="F4073" i="1"/>
  <c r="F3896" i="1"/>
  <c r="F3793" i="1"/>
  <c r="F3920" i="1"/>
  <c r="F3910" i="1"/>
  <c r="F3981" i="1"/>
  <c r="F3794" i="1"/>
  <c r="F4058" i="1"/>
  <c r="F3897" i="1"/>
  <c r="F3892" i="1"/>
  <c r="F3924" i="1"/>
  <c r="F3795" i="1"/>
  <c r="F3893" i="1"/>
  <c r="F3885" i="1"/>
  <c r="F1694" i="1"/>
  <c r="F1311" i="1"/>
  <c r="F2172" i="1"/>
  <c r="F751" i="1"/>
  <c r="F2053" i="1"/>
  <c r="F2030" i="1"/>
  <c r="F1575" i="1"/>
  <c r="F838" i="1"/>
  <c r="F1483" i="1"/>
  <c r="F1660" i="1"/>
  <c r="F1107" i="1"/>
  <c r="F203" i="1"/>
  <c r="F192" i="1"/>
  <c r="F1672" i="1"/>
  <c r="F2023" i="1"/>
  <c r="F1720" i="1"/>
  <c r="F1963" i="1"/>
  <c r="F1459" i="1"/>
  <c r="F655" i="1"/>
  <c r="F205" i="1"/>
  <c r="F3126" i="1"/>
  <c r="F2939" i="1"/>
  <c r="F2810" i="1"/>
  <c r="F2801" i="1"/>
  <c r="F3290" i="1"/>
  <c r="F3483" i="1"/>
  <c r="F2546" i="1"/>
  <c r="F3343" i="1"/>
  <c r="F3189" i="1"/>
  <c r="F3518" i="1"/>
  <c r="F3593" i="1"/>
  <c r="F3664" i="1"/>
  <c r="F3521" i="1"/>
  <c r="F2748" i="1"/>
  <c r="F2621" i="1"/>
  <c r="F3428" i="1"/>
  <c r="F3011" i="1"/>
  <c r="F3557" i="1"/>
  <c r="F3161" i="1"/>
  <c r="F3440" i="1"/>
  <c r="F3560" i="1"/>
  <c r="F2635" i="1"/>
  <c r="F2695" i="1"/>
  <c r="F2929" i="1"/>
  <c r="F3287" i="1"/>
  <c r="F3578" i="1"/>
  <c r="F2305" i="1"/>
  <c r="F3155" i="1"/>
  <c r="F3758" i="1"/>
  <c r="F3729" i="1"/>
  <c r="F3395" i="1"/>
  <c r="F2858" i="1"/>
  <c r="F3261" i="1"/>
  <c r="F3633" i="1"/>
  <c r="F2808" i="1"/>
  <c r="F2964" i="1"/>
  <c r="F2527" i="1"/>
  <c r="F3701" i="1"/>
  <c r="F3438" i="1"/>
  <c r="F3763" i="1"/>
  <c r="F3103" i="1"/>
  <c r="F3565" i="1"/>
  <c r="F3603" i="1"/>
  <c r="F3236" i="1"/>
  <c r="F2933" i="1"/>
  <c r="F2941" i="1"/>
  <c r="F2306" i="1"/>
  <c r="F3761" i="1"/>
  <c r="F3529" i="1"/>
  <c r="F2817" i="1"/>
  <c r="F2307" i="1"/>
  <c r="F3623" i="1"/>
  <c r="F2752" i="1"/>
  <c r="F2908" i="1"/>
  <c r="F3430" i="1"/>
  <c r="F3220" i="1"/>
  <c r="F3347" i="1"/>
  <c r="F2786" i="1"/>
  <c r="F2898" i="1"/>
  <c r="F2989" i="1"/>
  <c r="F1690" i="1"/>
  <c r="F1391" i="1"/>
  <c r="F1578" i="1"/>
  <c r="F974" i="1"/>
  <c r="F731" i="1"/>
  <c r="F170" i="1"/>
  <c r="F339" i="1"/>
  <c r="F1778" i="1"/>
  <c r="F740" i="1"/>
  <c r="F1558" i="1"/>
  <c r="F1579" i="1"/>
  <c r="F1467" i="1"/>
  <c r="F1805" i="1"/>
  <c r="F1358" i="1"/>
  <c r="F1455" i="1"/>
  <c r="F1181" i="1"/>
  <c r="F2065" i="1"/>
  <c r="F1395" i="1"/>
  <c r="F823" i="1"/>
  <c r="F1798" i="1"/>
  <c r="F857" i="1"/>
  <c r="F444" i="1"/>
  <c r="F1042" i="1"/>
  <c r="F1728" i="1"/>
  <c r="F448" i="1"/>
  <c r="F1881" i="1"/>
  <c r="F1060" i="1"/>
  <c r="F113" i="1"/>
  <c r="F149" i="1"/>
  <c r="F739" i="1"/>
  <c r="F478" i="1"/>
  <c r="F1292" i="1"/>
  <c r="F1080" i="1"/>
  <c r="F1513" i="1"/>
  <c r="F587" i="1"/>
  <c r="F403" i="1"/>
  <c r="F1270" i="1"/>
  <c r="F1990" i="1"/>
  <c r="F409" i="1"/>
  <c r="F405" i="1"/>
  <c r="F2308" i="1"/>
  <c r="F3196" i="1"/>
  <c r="F2309" i="1"/>
  <c r="F2698" i="1"/>
  <c r="F2310" i="1"/>
  <c r="F3637" i="1"/>
  <c r="F2311" i="1"/>
  <c r="F3154" i="1"/>
  <c r="F2312" i="1"/>
  <c r="F3678" i="1"/>
  <c r="F2313" i="1"/>
  <c r="F2617" i="1"/>
  <c r="F3144" i="1"/>
  <c r="F2928" i="1"/>
  <c r="F3755" i="1"/>
  <c r="F3026" i="1"/>
  <c r="F3717" i="1"/>
  <c r="F2886" i="1"/>
  <c r="F2811" i="1"/>
  <c r="F3100" i="1"/>
  <c r="F609" i="1"/>
  <c r="F1591" i="1"/>
  <c r="F15" i="1"/>
  <c r="F1731" i="1"/>
  <c r="F469" i="1"/>
  <c r="F1889" i="1"/>
  <c r="F1682" i="1"/>
  <c r="F1171" i="1"/>
  <c r="F1944" i="1"/>
  <c r="F975" i="1"/>
  <c r="F1696" i="1"/>
  <c r="F599" i="1"/>
  <c r="F186" i="1"/>
  <c r="F505" i="1"/>
  <c r="F722" i="1"/>
  <c r="F1086" i="1"/>
  <c r="F332" i="1"/>
  <c r="F869" i="1"/>
  <c r="F1196" i="1"/>
  <c r="F109" i="1"/>
  <c r="F1748" i="1"/>
  <c r="F1075" i="1"/>
  <c r="F330" i="1"/>
  <c r="F1406" i="1"/>
  <c r="F16" i="1"/>
  <c r="F696" i="1"/>
  <c r="F651" i="1"/>
  <c r="F712" i="1"/>
  <c r="F17" i="1"/>
  <c r="F591" i="1"/>
  <c r="F697" i="1"/>
  <c r="F610" i="1"/>
  <c r="F1745" i="1"/>
  <c r="F1804" i="1"/>
  <c r="F1498" i="1"/>
  <c r="F834" i="1"/>
  <c r="F1207" i="1"/>
  <c r="F1636" i="1"/>
  <c r="F1780" i="1"/>
  <c r="F945" i="1"/>
  <c r="F1606" i="1"/>
  <c r="F18" i="1"/>
  <c r="F1312" i="1"/>
  <c r="F1882" i="1"/>
  <c r="F1608" i="1"/>
  <c r="F184" i="1"/>
  <c r="F351" i="1"/>
  <c r="F551" i="1"/>
  <c r="F835" i="1"/>
  <c r="F611" i="1"/>
  <c r="F891" i="1"/>
  <c r="F1986" i="1"/>
  <c r="F212" i="1"/>
  <c r="F375" i="1"/>
  <c r="F1562" i="1"/>
  <c r="F1265" i="1"/>
  <c r="F266" i="1"/>
  <c r="F1383" i="1"/>
  <c r="F1705" i="1"/>
  <c r="F1246" i="1"/>
  <c r="F1356" i="1"/>
  <c r="F325" i="1"/>
  <c r="F641" i="1"/>
  <c r="F2022" i="1"/>
  <c r="F1919" i="1"/>
  <c r="F1354" i="1"/>
  <c r="F1387" i="1"/>
  <c r="F19" i="1"/>
  <c r="F20" i="1"/>
  <c r="F1328" i="1"/>
  <c r="F1773" i="1"/>
  <c r="F1554" i="1"/>
  <c r="F694" i="1"/>
  <c r="F21" i="1"/>
  <c r="F1281" i="1"/>
  <c r="F564" i="1"/>
  <c r="F1968" i="1"/>
  <c r="F22" i="1"/>
  <c r="F1692" i="1"/>
  <c r="F672" i="1"/>
  <c r="F3478" i="1"/>
  <c r="F3071" i="1"/>
  <c r="F2800" i="1"/>
  <c r="F3186" i="1"/>
  <c r="F3681" i="1"/>
  <c r="F3056" i="1"/>
  <c r="F3480" i="1"/>
  <c r="F3542" i="1"/>
  <c r="F2696" i="1"/>
  <c r="F3384" i="1"/>
  <c r="F2787" i="1"/>
  <c r="F3230" i="1"/>
  <c r="F2917" i="1"/>
  <c r="F2988" i="1"/>
  <c r="F3546" i="1"/>
  <c r="F2314" i="1"/>
  <c r="F3674" i="1"/>
  <c r="F3751" i="1"/>
  <c r="F2990" i="1"/>
  <c r="F3601" i="1"/>
  <c r="F3119" i="1"/>
  <c r="F2912" i="1"/>
  <c r="F3500" i="1"/>
  <c r="F3671" i="1"/>
  <c r="F2945" i="1"/>
  <c r="F3759" i="1"/>
  <c r="F3675" i="1"/>
  <c r="F2315" i="1"/>
  <c r="F3279" i="1"/>
  <c r="F3327" i="1"/>
  <c r="F3176" i="1"/>
  <c r="F3136" i="1"/>
  <c r="F3673" i="1"/>
  <c r="F3336" i="1"/>
  <c r="F3661" i="1"/>
  <c r="F3085" i="1"/>
  <c r="F3670" i="1"/>
  <c r="F2316" i="1"/>
  <c r="F3113" i="1"/>
  <c r="F3646" i="1"/>
  <c r="F2822" i="1"/>
  <c r="F2317" i="1"/>
  <c r="F2783" i="1"/>
  <c r="F3132" i="1"/>
  <c r="F2785" i="1"/>
  <c r="F3125" i="1"/>
  <c r="F2318" i="1"/>
  <c r="F2319" i="1"/>
  <c r="F2320" i="1"/>
  <c r="F3137" i="1"/>
  <c r="F3531" i="1"/>
  <c r="F2321" i="1"/>
  <c r="F2930" i="1"/>
  <c r="F3267" i="1"/>
  <c r="F2322" i="1"/>
  <c r="F3245" i="1"/>
  <c r="F2323" i="1"/>
  <c r="F2868" i="1"/>
  <c r="F3217" i="1"/>
  <c r="F2845" i="1"/>
  <c r="F2324" i="1"/>
  <c r="F3606" i="1"/>
  <c r="F3509" i="1"/>
  <c r="F3067" i="1"/>
  <c r="F3364" i="1"/>
  <c r="F3101" i="1"/>
  <c r="F2325" i="1"/>
  <c r="F2326" i="1"/>
  <c r="F3363" i="1"/>
  <c r="F2327" i="1"/>
  <c r="F3654" i="1"/>
  <c r="F3263" i="1"/>
  <c r="F3425" i="1"/>
  <c r="F3247" i="1"/>
  <c r="F3599" i="1"/>
  <c r="F3005" i="1"/>
  <c r="F2328" i="1"/>
  <c r="F2975" i="1"/>
  <c r="F2802" i="1"/>
  <c r="F3008" i="1"/>
  <c r="F3464" i="1"/>
  <c r="F3077" i="1"/>
  <c r="F3317" i="1"/>
  <c r="F3331" i="1"/>
  <c r="F3406" i="1"/>
  <c r="F3088" i="1"/>
  <c r="F3043" i="1"/>
  <c r="F2329" i="1"/>
  <c r="F3388" i="1"/>
  <c r="F2999" i="1"/>
  <c r="F3580" i="1"/>
  <c r="F3655" i="1"/>
  <c r="F3668" i="1"/>
  <c r="F2924" i="1"/>
  <c r="F3692" i="1"/>
  <c r="F3240" i="1"/>
  <c r="F3029" i="1"/>
  <c r="F3045" i="1"/>
  <c r="F3372" i="1"/>
  <c r="F3658" i="1"/>
  <c r="F3699" i="1"/>
  <c r="F3685" i="1"/>
  <c r="F3586" i="1"/>
  <c r="F2969" i="1"/>
  <c r="F2909" i="1"/>
  <c r="F2979" i="1"/>
  <c r="F3426" i="1"/>
  <c r="F3473" i="1"/>
  <c r="F2993" i="1"/>
  <c r="F3703" i="1"/>
  <c r="F3697" i="1"/>
  <c r="F2758" i="1"/>
  <c r="F3628" i="1"/>
  <c r="F3058" i="1"/>
  <c r="F2864" i="1"/>
  <c r="F3097" i="1"/>
  <c r="F3044" i="1"/>
  <c r="F3621" i="1"/>
  <c r="F3725" i="1"/>
  <c r="F3764" i="1"/>
  <c r="F3429" i="1"/>
  <c r="F2579" i="1"/>
  <c r="F2597" i="1"/>
  <c r="F3595" i="1"/>
  <c r="F2965" i="1"/>
  <c r="F3252" i="1"/>
  <c r="F3399" i="1"/>
  <c r="F3404" i="1"/>
  <c r="F2330" i="1"/>
  <c r="F3459" i="1"/>
  <c r="F2692" i="1"/>
  <c r="F3180" i="1"/>
  <c r="F2838" i="1"/>
  <c r="F3552" i="1"/>
  <c r="F3078" i="1"/>
  <c r="F3283" i="1"/>
  <c r="F3020" i="1"/>
  <c r="F2991" i="1"/>
  <c r="F3731" i="1"/>
  <c r="F3293" i="1"/>
  <c r="F3996" i="1"/>
  <c r="F4113" i="1"/>
  <c r="F4088" i="1"/>
  <c r="F4071" i="1"/>
  <c r="F4108" i="1"/>
  <c r="F4107" i="1"/>
  <c r="F4036" i="1"/>
  <c r="F4097" i="1"/>
  <c r="F3932" i="1"/>
  <c r="F4061" i="1"/>
  <c r="F3922" i="1"/>
  <c r="F3939" i="1"/>
  <c r="F4115" i="1"/>
  <c r="F4093" i="1"/>
  <c r="F4089" i="1"/>
  <c r="F4007" i="1"/>
  <c r="F4011" i="1"/>
  <c r="F4081" i="1"/>
  <c r="F4016" i="1"/>
  <c r="F4098" i="1"/>
  <c r="F1948" i="1"/>
  <c r="F2082" i="1"/>
  <c r="F1197" i="1"/>
  <c r="F1989" i="1"/>
  <c r="F1296" i="1"/>
  <c r="F998" i="1"/>
  <c r="F104" i="1"/>
  <c r="F537" i="1"/>
  <c r="F1266" i="1"/>
  <c r="F1084" i="1"/>
  <c r="F2077" i="1"/>
  <c r="F858" i="1"/>
  <c r="F927" i="1"/>
  <c r="F513" i="1"/>
  <c r="F1547" i="1"/>
  <c r="F876" i="1"/>
  <c r="F1106" i="1"/>
  <c r="F426" i="1"/>
  <c r="F1704" i="1"/>
  <c r="F1523" i="1"/>
  <c r="F3934" i="1"/>
  <c r="F3796" i="1"/>
  <c r="F3987" i="1"/>
  <c r="F4042" i="1"/>
  <c r="F3911" i="1"/>
  <c r="F4005" i="1"/>
  <c r="F3797" i="1"/>
  <c r="F3901" i="1"/>
  <c r="F3983" i="1"/>
  <c r="F3798" i="1"/>
  <c r="F3799" i="1"/>
  <c r="F3800" i="1"/>
  <c r="F3801" i="1"/>
  <c r="F3970" i="1"/>
  <c r="F3802" i="1"/>
  <c r="F3803" i="1"/>
  <c r="F3804" i="1"/>
  <c r="F3805" i="1"/>
  <c r="F3806" i="1"/>
  <c r="F3807" i="1"/>
  <c r="F3971" i="1"/>
  <c r="F3808" i="1"/>
  <c r="F4110" i="1"/>
  <c r="F3809" i="1"/>
  <c r="F3318" i="1"/>
  <c r="F3105" i="1"/>
  <c r="F3149" i="1"/>
  <c r="F3561" i="1"/>
  <c r="F2712" i="1"/>
  <c r="F3656" i="1"/>
  <c r="F2887" i="1"/>
  <c r="F2331" i="1"/>
  <c r="F2660" i="1"/>
  <c r="F2996" i="1"/>
  <c r="F3254" i="1"/>
  <c r="F3187" i="1"/>
  <c r="F3743" i="1"/>
  <c r="F3594" i="1"/>
  <c r="F3288" i="1"/>
  <c r="F3098" i="1"/>
  <c r="F3322" i="1"/>
  <c r="F2598" i="1"/>
  <c r="F2865" i="1"/>
  <c r="F2919" i="1"/>
  <c r="F2332" i="1"/>
  <c r="F3152" i="1"/>
  <c r="F2670" i="1"/>
  <c r="F2333" i="1"/>
  <c r="F3420" i="1"/>
  <c r="F3295" i="1"/>
  <c r="F2633" i="1"/>
  <c r="F3396" i="1"/>
  <c r="F2959" i="1"/>
  <c r="F3417" i="1"/>
  <c r="F3481" i="1"/>
  <c r="F3218" i="1"/>
  <c r="F3475" i="1"/>
  <c r="F2644" i="1"/>
  <c r="F3281" i="1"/>
  <c r="F2846" i="1"/>
  <c r="F3090" i="1"/>
  <c r="F2642" i="1"/>
  <c r="F3225" i="1"/>
  <c r="F3019" i="1"/>
  <c r="F3204" i="1"/>
  <c r="F2718" i="1"/>
  <c r="F3676" i="1"/>
  <c r="F2334" i="1"/>
  <c r="F3117" i="1"/>
  <c r="F2835" i="1"/>
  <c r="F2855" i="1"/>
  <c r="F2636" i="1"/>
  <c r="F3634" i="1"/>
  <c r="F2847" i="1"/>
  <c r="F2719" i="1"/>
  <c r="F2708" i="1"/>
  <c r="F2631" i="1"/>
  <c r="F3304" i="1"/>
  <c r="F3083" i="1"/>
  <c r="F2762" i="1"/>
  <c r="F2335" i="1"/>
  <c r="F2576" i="1"/>
  <c r="F2336" i="1"/>
  <c r="F2753" i="1"/>
  <c r="F2839" i="1"/>
  <c r="F2337" i="1"/>
  <c r="F2848" i="1"/>
  <c r="F3025" i="1"/>
  <c r="F2680" i="1"/>
  <c r="F2694" i="1"/>
  <c r="F2754" i="1"/>
  <c r="F2338" i="1"/>
  <c r="F3424" i="1"/>
  <c r="F2875" i="1"/>
  <c r="F2547" i="1"/>
  <c r="F3209" i="1"/>
  <c r="F3257" i="1"/>
  <c r="F3665" i="1"/>
  <c r="F2803" i="1"/>
  <c r="F2656" i="1"/>
  <c r="F2339" i="1"/>
  <c r="F2340" i="1"/>
  <c r="F2341" i="1"/>
  <c r="F2819" i="1"/>
  <c r="F2342" i="1"/>
  <c r="F2703" i="1"/>
  <c r="F3314" i="1"/>
  <c r="F2343" i="1"/>
  <c r="F2842" i="1"/>
  <c r="F2713" i="1"/>
  <c r="F3345" i="1"/>
  <c r="F2344" i="1"/>
  <c r="F3243" i="1"/>
  <c r="F2872" i="1"/>
  <c r="F3259" i="1"/>
  <c r="F2900" i="1"/>
  <c r="F2345" i="1"/>
  <c r="F3015" i="1"/>
  <c r="F2837" i="1"/>
  <c r="F2346" i="1"/>
  <c r="F3162" i="1"/>
  <c r="F2347" i="1"/>
  <c r="F2651" i="1"/>
  <c r="F2348" i="1"/>
  <c r="F2349" i="1"/>
  <c r="F3507" i="1"/>
  <c r="F3486" i="1"/>
  <c r="F3021" i="1"/>
  <c r="F3241" i="1"/>
  <c r="F2730" i="1"/>
  <c r="F2812" i="1"/>
  <c r="F2681" i="1"/>
  <c r="F2350" i="1"/>
  <c r="F2612" i="1"/>
  <c r="F3246" i="1"/>
  <c r="F3116" i="1"/>
  <c r="F2555" i="1"/>
  <c r="F2351" i="1"/>
  <c r="F2559" i="1"/>
  <c r="F3226" i="1"/>
  <c r="F3382" i="1"/>
  <c r="F2565" i="1"/>
  <c r="F3178" i="1"/>
  <c r="F3167" i="1"/>
  <c r="F691" i="1"/>
  <c r="F729" i="1"/>
  <c r="F824" i="1"/>
  <c r="F628" i="1"/>
  <c r="F1808" i="1"/>
  <c r="F887" i="1"/>
  <c r="F1615" i="1"/>
  <c r="F959" i="1"/>
  <c r="F2044" i="1"/>
  <c r="F604" i="1"/>
  <c r="F2070" i="1"/>
  <c r="F1616" i="1"/>
  <c r="F2024" i="1"/>
  <c r="F2007" i="1"/>
  <c r="F2015" i="1"/>
  <c r="F324" i="1"/>
  <c r="F1458" i="1"/>
  <c r="F461" i="1"/>
  <c r="F1928" i="1"/>
  <c r="F463" i="1"/>
  <c r="F520" i="1"/>
  <c r="F255" i="1"/>
  <c r="F1200" i="1"/>
  <c r="F632" i="1"/>
  <c r="F1776" i="1"/>
  <c r="F763" i="1"/>
  <c r="F2009" i="1"/>
  <c r="F289" i="1"/>
  <c r="F1534" i="1"/>
  <c r="F437" i="1"/>
  <c r="F1573" i="1"/>
  <c r="F2144" i="1"/>
  <c r="F1708" i="1"/>
  <c r="F480" i="1"/>
  <c r="F1858" i="1"/>
  <c r="F1799" i="1"/>
  <c r="F590" i="1"/>
  <c r="F1072" i="1"/>
  <c r="F2031" i="1"/>
  <c r="F1098" i="1"/>
  <c r="F4038" i="1"/>
  <c r="F4027" i="1"/>
  <c r="F4022" i="1"/>
  <c r="F3810" i="1"/>
  <c r="F4087" i="1"/>
  <c r="F3966" i="1"/>
  <c r="F3811" i="1"/>
  <c r="F3812" i="1"/>
  <c r="F3958" i="1"/>
  <c r="F4057" i="1"/>
  <c r="F3813" i="1"/>
  <c r="F4010" i="1"/>
  <c r="F3814" i="1"/>
  <c r="F3815" i="1"/>
  <c r="F4074" i="1"/>
  <c r="F3816" i="1"/>
  <c r="F4015" i="1"/>
  <c r="F4100" i="1"/>
  <c r="F3943" i="1"/>
  <c r="F4065" i="1"/>
  <c r="F593" i="1"/>
  <c r="F1348" i="1"/>
  <c r="F1259" i="1"/>
  <c r="F1393" i="1"/>
  <c r="F1744" i="1"/>
  <c r="F652" i="1"/>
  <c r="F1930" i="1"/>
  <c r="F388" i="1"/>
  <c r="F1642" i="1"/>
  <c r="F2184" i="1"/>
  <c r="F1926" i="1"/>
  <c r="F1940" i="1"/>
  <c r="F1275" i="1"/>
  <c r="F2049" i="1"/>
  <c r="F1961" i="1"/>
  <c r="F636" i="1"/>
  <c r="F1154" i="1"/>
  <c r="F311" i="1"/>
  <c r="F1453" i="1"/>
  <c r="F1307" i="1"/>
  <c r="F1828" i="1"/>
  <c r="F1310" i="1"/>
  <c r="F193" i="1"/>
  <c r="F389" i="1"/>
  <c r="F1248" i="1"/>
  <c r="F938" i="1"/>
  <c r="F1193" i="1"/>
  <c r="F390" i="1"/>
  <c r="F764" i="1"/>
  <c r="F567" i="1"/>
  <c r="F1770" i="1"/>
  <c r="F1814" i="1"/>
  <c r="F648" i="1"/>
  <c r="F778" i="1"/>
  <c r="F1769" i="1"/>
  <c r="F1049" i="1"/>
  <c r="F1053" i="1"/>
  <c r="F1043" i="1"/>
  <c r="F1414" i="1"/>
  <c r="F1957" i="1"/>
  <c r="F270" i="1"/>
  <c r="F374" i="1"/>
  <c r="F919" i="1"/>
  <c r="F1994" i="1"/>
  <c r="F187" i="1"/>
  <c r="F1439" i="1"/>
  <c r="F934" i="1"/>
  <c r="F1709" i="1"/>
  <c r="F999" i="1"/>
  <c r="F438" i="1"/>
  <c r="F1385" i="1"/>
  <c r="F408" i="1"/>
  <c r="F1670" i="1"/>
  <c r="F980" i="1"/>
  <c r="F668" i="1"/>
  <c r="F1421" i="1"/>
  <c r="F1617" i="1"/>
  <c r="F501" i="1"/>
  <c r="F23" i="1"/>
  <c r="F1549" i="1"/>
  <c r="F4094" i="1"/>
  <c r="F4084" i="1"/>
  <c r="F4104" i="1"/>
  <c r="F4055" i="1"/>
  <c r="F4053" i="1"/>
  <c r="F4114" i="1"/>
  <c r="F4070" i="1"/>
  <c r="F4091" i="1"/>
  <c r="F3949" i="1"/>
  <c r="F4090" i="1"/>
  <c r="F3974" i="1"/>
  <c r="F4095" i="1"/>
  <c r="F3886" i="1"/>
  <c r="F4035" i="1"/>
  <c r="F4069" i="1"/>
  <c r="F4068" i="1"/>
  <c r="F3942" i="1"/>
  <c r="F3978" i="1"/>
  <c r="F3935" i="1"/>
  <c r="F4043" i="1"/>
  <c r="F4045" i="1"/>
  <c r="F4000" i="1"/>
  <c r="F3975" i="1"/>
  <c r="F4021" i="1"/>
  <c r="F3998" i="1"/>
  <c r="F3960" i="1"/>
  <c r="F4080" i="1"/>
  <c r="F3980" i="1"/>
  <c r="F3817" i="1"/>
  <c r="F3818" i="1"/>
  <c r="F4049" i="1"/>
  <c r="F4076" i="1"/>
  <c r="F4109" i="1"/>
  <c r="F4099" i="1"/>
  <c r="F4019" i="1"/>
  <c r="F4037" i="1"/>
  <c r="F3819" i="1"/>
  <c r="F4106" i="1"/>
  <c r="F3925" i="1"/>
  <c r="F4112" i="1"/>
  <c r="F2091" i="1"/>
  <c r="F1434" i="1"/>
  <c r="F1723" i="1"/>
  <c r="F436" i="1"/>
  <c r="F399" i="1"/>
  <c r="F1945" i="1"/>
  <c r="F623" i="1"/>
  <c r="F319" i="1"/>
  <c r="F1624" i="1"/>
  <c r="F1603" i="1"/>
  <c r="F1548" i="1"/>
  <c r="F1397" i="1"/>
  <c r="F1895" i="1"/>
  <c r="F1450" i="1"/>
  <c r="F1078" i="1"/>
  <c r="F1223" i="1"/>
  <c r="F1863" i="1"/>
  <c r="F1465" i="1"/>
  <c r="F960" i="1"/>
  <c r="F24" i="1"/>
  <c r="F1297" i="1"/>
  <c r="F155" i="1"/>
  <c r="F1480" i="1"/>
  <c r="F1174" i="1"/>
  <c r="F1039" i="1"/>
  <c r="F724" i="1"/>
  <c r="F583" i="1"/>
  <c r="F839" i="1"/>
  <c r="F1422" i="1"/>
  <c r="F703" i="1"/>
  <c r="F1911" i="1"/>
  <c r="F1851" i="1"/>
  <c r="F2005" i="1"/>
  <c r="F1233" i="1"/>
  <c r="F1943" i="1"/>
  <c r="F1077" i="1"/>
  <c r="F2107" i="1"/>
  <c r="F840" i="1"/>
  <c r="F645" i="1"/>
  <c r="F1959" i="1"/>
  <c r="F1425" i="1"/>
  <c r="F1026" i="1"/>
  <c r="F1971" i="1"/>
  <c r="F1630" i="1"/>
  <c r="F1612" i="1"/>
  <c r="F1706" i="1"/>
  <c r="F962" i="1"/>
  <c r="F1017" i="1"/>
  <c r="F1151" i="1"/>
  <c r="F452" i="1"/>
  <c r="F1392" i="1"/>
  <c r="F1089" i="1"/>
  <c r="F852" i="1"/>
  <c r="F1160" i="1"/>
  <c r="F991" i="1"/>
  <c r="F1473" i="1"/>
  <c r="F1832" i="1"/>
  <c r="F2121" i="1"/>
  <c r="F965" i="1"/>
  <c r="F477" i="1"/>
  <c r="F3022" i="1"/>
  <c r="F2823" i="1"/>
  <c r="F2704" i="1"/>
  <c r="F2849" i="1"/>
  <c r="F3280" i="1"/>
  <c r="F2352" i="1"/>
  <c r="F2592" i="1"/>
  <c r="F2761" i="1"/>
  <c r="F3190" i="1"/>
  <c r="F3210" i="1"/>
  <c r="F2737" i="1"/>
  <c r="F3479" i="1"/>
  <c r="F2353" i="1"/>
  <c r="F2983" i="1"/>
  <c r="F2738" i="1"/>
  <c r="F3277" i="1"/>
  <c r="F3109" i="1"/>
  <c r="F2682" i="1"/>
  <c r="F2693" i="1"/>
  <c r="F2793" i="1"/>
  <c r="F3503" i="1"/>
  <c r="F2354" i="1"/>
  <c r="F2355" i="1"/>
  <c r="F3306" i="1"/>
  <c r="F3188" i="1"/>
  <c r="F2356" i="1"/>
  <c r="F3299" i="1"/>
  <c r="F3609" i="1"/>
  <c r="F2357" i="1"/>
  <c r="F3270" i="1"/>
  <c r="F3335" i="1"/>
  <c r="F2683" i="1"/>
  <c r="F2905" i="1"/>
  <c r="F3570" i="1"/>
  <c r="F3121" i="1"/>
  <c r="F3266" i="1"/>
  <c r="F2563" i="1"/>
  <c r="F2973" i="1"/>
  <c r="F2358" i="1"/>
  <c r="F2359" i="1"/>
  <c r="F2360" i="1"/>
  <c r="F2361" i="1"/>
  <c r="F2362" i="1"/>
  <c r="F2588" i="1"/>
  <c r="F2363" i="1"/>
  <c r="F2364" i="1"/>
  <c r="F2528" i="1"/>
  <c r="F3894" i="1"/>
  <c r="F3820" i="1"/>
  <c r="F3821" i="1"/>
  <c r="F3963" i="1"/>
  <c r="F4046" i="1"/>
  <c r="F4012" i="1"/>
  <c r="F3822" i="1"/>
  <c r="F3823" i="1"/>
  <c r="F3824" i="1"/>
  <c r="F3825" i="1"/>
  <c r="F309" i="1"/>
  <c r="F932" i="1"/>
  <c r="F1725" i="1"/>
  <c r="F1819" i="1"/>
  <c r="F2111" i="1"/>
  <c r="F894" i="1"/>
  <c r="F1206" i="1"/>
  <c r="F455" i="1"/>
  <c r="F924" i="1"/>
  <c r="F1443" i="1"/>
  <c r="F598" i="1"/>
  <c r="F1653" i="1"/>
  <c r="F1362" i="1"/>
  <c r="F1101" i="1"/>
  <c r="F1910" i="1"/>
  <c r="F2138" i="1"/>
  <c r="F1068" i="1"/>
  <c r="F2165" i="1"/>
  <c r="F1637" i="1"/>
  <c r="F1261" i="1"/>
  <c r="F3060" i="1"/>
  <c r="F2684" i="1"/>
  <c r="F2890" i="1"/>
  <c r="F2365" i="1"/>
  <c r="F3070" i="1"/>
  <c r="F2763" i="1"/>
  <c r="F2366" i="1"/>
  <c r="F3081" i="1"/>
  <c r="F2367" i="1"/>
  <c r="F3604" i="1"/>
  <c r="F3305" i="1"/>
  <c r="F2899" i="1"/>
  <c r="F2368" i="1"/>
  <c r="F3315" i="1"/>
  <c r="F2369" i="1"/>
  <c r="F2370" i="1"/>
  <c r="F2560" i="1"/>
  <c r="F3041" i="1"/>
  <c r="F2765" i="1"/>
  <c r="F3551" i="1"/>
  <c r="F1826" i="1"/>
  <c r="F350" i="1"/>
  <c r="F896" i="1"/>
  <c r="F2029" i="1"/>
  <c r="F578" i="1"/>
  <c r="F1071" i="1"/>
  <c r="F1966" i="1"/>
  <c r="F1048" i="1"/>
  <c r="F1416" i="1"/>
  <c r="F285" i="1"/>
  <c r="F1087" i="1"/>
  <c r="F2132" i="1"/>
  <c r="F1740" i="1"/>
  <c r="F796" i="1"/>
  <c r="F1792" i="1"/>
  <c r="F939" i="1"/>
  <c r="F1813" i="1"/>
  <c r="F1947" i="1"/>
  <c r="F557" i="1"/>
  <c r="F566" i="1"/>
  <c r="F830" i="1"/>
  <c r="F1654" i="1"/>
  <c r="F1433" i="1"/>
  <c r="F1951" i="1"/>
  <c r="F1866" i="1"/>
  <c r="F1351" i="1"/>
  <c r="F1027" i="1"/>
  <c r="F2034" i="1"/>
  <c r="F225" i="1"/>
  <c r="F1613" i="1"/>
  <c r="F1875" i="1"/>
  <c r="F2115" i="1"/>
  <c r="F1702" i="1"/>
  <c r="F2105" i="1"/>
  <c r="F1583" i="1"/>
  <c r="F2003" i="1"/>
  <c r="F1883" i="1"/>
  <c r="F487" i="1"/>
  <c r="F1620" i="1"/>
  <c r="F1273" i="1"/>
  <c r="F2625" i="1"/>
  <c r="F3168" i="1"/>
  <c r="F2834" i="1"/>
  <c r="F2371" i="1"/>
  <c r="F2626" i="1"/>
  <c r="F3590" i="1"/>
  <c r="F2372" i="1"/>
  <c r="F3309" i="1"/>
  <c r="F3625" i="1"/>
  <c r="F3408" i="1"/>
  <c r="F2373" i="1"/>
  <c r="F3711" i="1"/>
  <c r="F2374" i="1"/>
  <c r="F2375" i="1"/>
  <c r="F2376" i="1"/>
  <c r="F3695" i="1"/>
  <c r="F3169" i="1"/>
  <c r="F3194" i="1"/>
  <c r="F2794" i="1"/>
  <c r="F3159" i="1"/>
  <c r="F3953" i="1"/>
  <c r="F3826" i="1"/>
  <c r="F3984" i="1"/>
  <c r="F3915" i="1"/>
  <c r="F4002" i="1"/>
  <c r="F4078" i="1"/>
  <c r="F4024" i="1"/>
  <c r="F4063" i="1"/>
  <c r="F3827" i="1"/>
  <c r="F4096" i="1"/>
  <c r="F3951" i="1"/>
  <c r="F4029" i="1"/>
  <c r="F4001" i="1"/>
  <c r="F4031" i="1"/>
  <c r="F4082" i="1"/>
  <c r="F4059" i="1"/>
  <c r="F3944" i="1"/>
  <c r="F4051" i="1"/>
  <c r="F3961" i="1"/>
  <c r="F3828" i="1"/>
  <c r="F2850" i="1"/>
  <c r="F3323" i="1"/>
  <c r="F2666" i="1"/>
  <c r="F2377" i="1"/>
  <c r="F3762" i="1"/>
  <c r="F2378" i="1"/>
  <c r="F2581" i="1"/>
  <c r="F2379" i="1"/>
  <c r="F2380" i="1"/>
  <c r="F3027" i="1"/>
  <c r="F3591" i="1"/>
  <c r="F2381" i="1"/>
  <c r="F2584" i="1"/>
  <c r="F3506" i="1"/>
  <c r="F2775" i="1"/>
  <c r="F3076" i="1"/>
  <c r="F2382" i="1"/>
  <c r="F2705" i="1"/>
  <c r="F2383" i="1"/>
  <c r="F3285" i="1"/>
  <c r="F916" i="1"/>
  <c r="F140" i="1"/>
  <c r="F110" i="1"/>
  <c r="F1390" i="1"/>
  <c r="F226" i="1"/>
  <c r="F280" i="1"/>
  <c r="F1701" i="1"/>
  <c r="F312" i="1"/>
  <c r="F1284" i="1"/>
  <c r="F2027" i="1"/>
  <c r="F1441" i="1"/>
  <c r="F1000" i="1"/>
  <c r="F353" i="1"/>
  <c r="F498" i="1"/>
  <c r="F1169" i="1"/>
  <c r="F633" i="1"/>
  <c r="F1710" i="1"/>
  <c r="F707" i="1"/>
  <c r="F1594" i="1"/>
  <c r="F1128" i="1"/>
  <c r="F1370" i="1"/>
  <c r="F382" i="1"/>
  <c r="F288" i="1"/>
  <c r="F1276" i="1"/>
  <c r="F1777" i="1"/>
  <c r="F301" i="1"/>
  <c r="F1260" i="1"/>
  <c r="F265" i="1"/>
  <c r="F584" i="1"/>
  <c r="F2020" i="1"/>
  <c r="F1782" i="1"/>
  <c r="F373" i="1"/>
  <c r="F25" i="1"/>
  <c r="F198" i="1"/>
  <c r="F1451" i="1"/>
  <c r="F575" i="1"/>
  <c r="F594" i="1"/>
  <c r="F698" i="1"/>
  <c r="F26" i="1"/>
  <c r="F1840" i="1"/>
  <c r="F340" i="1"/>
  <c r="F27" i="1"/>
  <c r="F1430" i="1"/>
  <c r="F978" i="1"/>
  <c r="F1050" i="1"/>
  <c r="F1018" i="1"/>
  <c r="F676" i="1"/>
  <c r="F1449" i="1"/>
  <c r="F208" i="1"/>
  <c r="F1674" i="1"/>
  <c r="F235" i="1"/>
  <c r="F221" i="1"/>
  <c r="F1867" i="1"/>
  <c r="F1329" i="1"/>
  <c r="F1684" i="1"/>
  <c r="F168" i="1"/>
  <c r="F690" i="1"/>
  <c r="F1581" i="1"/>
  <c r="F1117" i="1"/>
  <c r="F2167" i="1"/>
  <c r="F474" i="1"/>
  <c r="F489" i="1"/>
  <c r="F900" i="1"/>
  <c r="F1396" i="1"/>
  <c r="F1318" i="1"/>
  <c r="F1809" i="1"/>
  <c r="F1485" i="1"/>
  <c r="F490" i="1"/>
  <c r="F1659" i="1"/>
  <c r="F481" i="1"/>
  <c r="F224" i="1"/>
  <c r="F1126" i="1"/>
  <c r="F1522" i="1"/>
  <c r="F1935" i="1"/>
  <c r="F1639" i="1"/>
  <c r="F1210" i="1"/>
  <c r="F1079" i="1"/>
  <c r="F1288" i="1"/>
  <c r="F1870" i="1"/>
  <c r="F1268" i="1"/>
  <c r="F2230" i="1"/>
  <c r="F2187" i="1"/>
  <c r="F2215" i="1"/>
  <c r="F2235" i="1"/>
  <c r="F2231" i="1"/>
  <c r="F2195" i="1"/>
  <c r="F2219" i="1"/>
  <c r="F2223" i="1"/>
  <c r="F2229" i="1"/>
  <c r="F2217" i="1"/>
  <c r="F2220" i="1"/>
  <c r="F2225" i="1"/>
  <c r="F2207" i="1"/>
  <c r="F2194" i="1"/>
  <c r="F2210" i="1"/>
  <c r="F2188" i="1"/>
  <c r="F2212" i="1"/>
  <c r="F2189" i="1"/>
  <c r="F2203" i="1"/>
  <c r="F2218" i="1"/>
  <c r="F2734" i="1"/>
  <c r="F2557" i="1"/>
  <c r="F2956" i="1"/>
  <c r="F3747" i="1"/>
  <c r="F2384" i="1"/>
  <c r="F2385" i="1"/>
  <c r="F3332" i="1"/>
  <c r="F2386" i="1"/>
  <c r="F3201" i="1"/>
  <c r="F2881" i="1"/>
  <c r="F3353" i="1"/>
  <c r="F2387" i="1"/>
  <c r="F3023" i="1"/>
  <c r="F3297" i="1"/>
  <c r="F2755" i="1"/>
  <c r="F3289" i="1"/>
  <c r="F3688" i="1"/>
  <c r="F2751" i="1"/>
  <c r="F2934" i="1"/>
  <c r="F3237" i="1"/>
  <c r="F2388" i="1"/>
  <c r="F2629" i="1"/>
  <c r="F3260" i="1"/>
  <c r="F2867" i="1"/>
  <c r="F3346" i="1"/>
  <c r="F3622" i="1"/>
  <c r="F2627" i="1"/>
  <c r="F3753" i="1"/>
  <c r="F2389" i="1"/>
  <c r="F2390" i="1"/>
  <c r="F2391" i="1"/>
  <c r="F2392" i="1"/>
  <c r="F2393" i="1"/>
  <c r="F2609" i="1"/>
  <c r="F3365" i="1"/>
  <c r="F2897" i="1"/>
  <c r="F3513" i="1"/>
  <c r="F2813" i="1"/>
  <c r="F2685" i="1"/>
  <c r="F2394" i="1"/>
  <c r="F1051" i="1"/>
  <c r="F946" i="1"/>
  <c r="F183" i="1"/>
  <c r="F1290" i="1"/>
  <c r="F1168" i="1"/>
  <c r="F1730" i="1"/>
  <c r="F692" i="1"/>
  <c r="F1539" i="1"/>
  <c r="F1410" i="1"/>
  <c r="F1934" i="1"/>
  <c r="F515" i="1"/>
  <c r="F2014" i="1"/>
  <c r="F901" i="1"/>
  <c r="F1031" i="1"/>
  <c r="F1336" i="1"/>
  <c r="F508" i="1"/>
  <c r="F1227" i="1"/>
  <c r="F1191" i="1"/>
  <c r="F806" i="1"/>
  <c r="F1823" i="1"/>
  <c r="F1771" i="1"/>
  <c r="F2151" i="1"/>
  <c r="F404" i="1"/>
  <c r="F3490" i="1"/>
  <c r="F3734" i="1"/>
  <c r="F2395" i="1"/>
  <c r="F3696" i="1"/>
  <c r="F3158" i="1"/>
  <c r="F3107" i="1"/>
  <c r="F3726" i="1"/>
  <c r="F3515" i="1"/>
  <c r="F3443" i="1"/>
  <c r="F3251" i="1"/>
  <c r="F3698" i="1"/>
  <c r="F3748" i="1"/>
  <c r="F3269" i="1"/>
  <c r="F3409" i="1"/>
  <c r="F3047" i="1"/>
  <c r="F3638" i="1"/>
  <c r="F3666" i="1"/>
  <c r="F3559" i="1"/>
  <c r="F3441" i="1"/>
  <c r="F3541" i="1"/>
  <c r="F3667" i="1"/>
  <c r="F3502" i="1"/>
  <c r="F3706" i="1"/>
  <c r="F3437" i="1"/>
  <c r="F3002" i="1"/>
  <c r="F2851" i="1"/>
  <c r="F3205" i="1"/>
  <c r="F3156" i="1"/>
  <c r="F3741" i="1"/>
  <c r="F2997" i="1"/>
  <c r="F3368" i="1"/>
  <c r="F3657" i="1"/>
  <c r="F3528" i="1"/>
  <c r="F3752" i="1"/>
  <c r="F3410" i="1"/>
  <c r="F3033" i="1"/>
  <c r="F3505" i="1"/>
  <c r="F3412" i="1"/>
  <c r="F3708" i="1"/>
  <c r="F3602" i="1"/>
  <c r="F3631" i="1"/>
  <c r="F3640" i="1"/>
  <c r="F3118" i="1"/>
  <c r="F3367" i="1"/>
  <c r="F3679" i="1"/>
  <c r="F3362" i="1"/>
  <c r="F3145" i="1"/>
  <c r="F2665" i="1"/>
  <c r="F3405" i="1"/>
  <c r="F2396" i="1"/>
  <c r="F3710" i="1"/>
  <c r="F2397" i="1"/>
  <c r="F3055" i="1"/>
  <c r="F3720" i="1"/>
  <c r="F2398" i="1"/>
  <c r="F3059" i="1"/>
  <c r="F3264" i="1"/>
  <c r="F1614" i="1"/>
  <c r="F28" i="1"/>
  <c r="F1224" i="1"/>
  <c r="F119" i="1"/>
  <c r="F706" i="1"/>
  <c r="F271" i="1"/>
  <c r="F219" i="1"/>
  <c r="F138" i="1"/>
  <c r="F1830" i="1"/>
  <c r="F361" i="1"/>
  <c r="F526" i="1"/>
  <c r="F1683" i="1"/>
  <c r="F2017" i="1"/>
  <c r="F1277" i="1"/>
  <c r="F612" i="1"/>
  <c r="F1931" i="1"/>
  <c r="F2061" i="1"/>
  <c r="F136" i="1"/>
  <c r="F1946" i="1"/>
  <c r="F953" i="1"/>
  <c r="F385" i="1"/>
  <c r="F1447" i="1"/>
  <c r="F1424" i="1"/>
  <c r="F341" i="1"/>
  <c r="F29" i="1"/>
  <c r="F1643" i="1"/>
  <c r="F1367" i="1"/>
  <c r="F855" i="1"/>
  <c r="F165" i="1"/>
  <c r="F360" i="1"/>
  <c r="F122" i="1"/>
  <c r="F1258" i="1"/>
  <c r="F400" i="1"/>
  <c r="F430" i="1"/>
  <c r="F1763" i="1"/>
  <c r="F313" i="1"/>
  <c r="F30" i="1"/>
  <c r="F944" i="1"/>
  <c r="F1574" i="1"/>
  <c r="F1598" i="1"/>
  <c r="F2399" i="1"/>
  <c r="F3300" i="1"/>
  <c r="F2814" i="1"/>
  <c r="F3690" i="1"/>
  <c r="F2545" i="1"/>
  <c r="F2852" i="1"/>
  <c r="F2645" i="1"/>
  <c r="F3203" i="1"/>
  <c r="F2400" i="1"/>
  <c r="F3348" i="1"/>
  <c r="F3757" i="1"/>
  <c r="F2966" i="1"/>
  <c r="F2836" i="1"/>
  <c r="F2590" i="1"/>
  <c r="F2856" i="1"/>
  <c r="F2401" i="1"/>
  <c r="F2402" i="1"/>
  <c r="F2403" i="1"/>
  <c r="F2701" i="1"/>
  <c r="F3498" i="1"/>
  <c r="F1860" i="1"/>
  <c r="F261" i="1"/>
  <c r="F684" i="1"/>
  <c r="F1618" i="1"/>
  <c r="F1242" i="1"/>
  <c r="F422" i="1"/>
  <c r="F1064" i="1"/>
  <c r="F1824" i="1"/>
  <c r="F807" i="1"/>
  <c r="F1700" i="1"/>
  <c r="F737" i="1"/>
  <c r="F1629" i="1"/>
  <c r="F613" i="1"/>
  <c r="F1183" i="1"/>
  <c r="F380" i="1"/>
  <c r="F1420" i="1"/>
  <c r="F464" i="1"/>
  <c r="F1698" i="1"/>
  <c r="F1595" i="1"/>
  <c r="F972" i="1"/>
  <c r="F3104" i="1"/>
  <c r="F2981" i="1"/>
  <c r="F3702" i="1"/>
  <c r="F2686" i="1"/>
  <c r="F2729" i="1"/>
  <c r="F3689" i="1"/>
  <c r="F2778" i="1"/>
  <c r="F3030" i="1"/>
  <c r="F3419" i="1"/>
  <c r="F3663" i="1"/>
  <c r="F2611" i="1"/>
  <c r="F3733" i="1"/>
  <c r="F2994" i="1"/>
  <c r="F3319" i="1"/>
  <c r="F3016" i="1"/>
  <c r="F2857" i="1"/>
  <c r="F3721" i="1"/>
  <c r="F2958" i="1"/>
  <c r="F3705" i="1"/>
  <c r="F3691" i="1"/>
  <c r="F1633" i="1"/>
  <c r="F1219" i="1"/>
  <c r="F1993" i="1"/>
  <c r="F1180" i="1"/>
  <c r="F1022" i="1"/>
  <c r="F1921" i="1"/>
  <c r="F552" i="1"/>
  <c r="F538" i="1"/>
  <c r="F162" i="1"/>
  <c r="F1490" i="1"/>
  <c r="F1366" i="1"/>
  <c r="F833" i="1"/>
  <c r="F1859" i="1"/>
  <c r="F1415" i="1"/>
  <c r="F922" i="1"/>
  <c r="F1244" i="1"/>
  <c r="F1906" i="1"/>
  <c r="F1226" i="1"/>
  <c r="F1040" i="1"/>
  <c r="F1849" i="1"/>
  <c r="F1471" i="1"/>
  <c r="F1648" i="1"/>
  <c r="F2175" i="1"/>
  <c r="F2145" i="1"/>
  <c r="F2079" i="1"/>
  <c r="F1737" i="1"/>
  <c r="F214" i="1"/>
  <c r="F2146" i="1"/>
  <c r="F771" i="1"/>
  <c r="F1932" i="1"/>
  <c r="F1960" i="1"/>
  <c r="F1925" i="1"/>
  <c r="F1980" i="1"/>
  <c r="F2140" i="1"/>
  <c r="F2099" i="1"/>
  <c r="F2047" i="1"/>
  <c r="F1833" i="1"/>
  <c r="F2171" i="1"/>
  <c r="F1789" i="1"/>
  <c r="F1274" i="1"/>
  <c r="F2161" i="1"/>
  <c r="F1918" i="1"/>
  <c r="F1487" i="1"/>
  <c r="F2013" i="1"/>
  <c r="F2016" i="1"/>
  <c r="F1950" i="1"/>
  <c r="F2088" i="1"/>
  <c r="F2038" i="1"/>
  <c r="F2133" i="1"/>
  <c r="F2162" i="1"/>
  <c r="F2018" i="1"/>
  <c r="F2139" i="1"/>
  <c r="F2012" i="1"/>
  <c r="F2089" i="1"/>
  <c r="F1952" i="1"/>
  <c r="F2078" i="1"/>
  <c r="F2100" i="1"/>
  <c r="F2159" i="1"/>
  <c r="F1198" i="1"/>
  <c r="F2086" i="1"/>
  <c r="F3221" i="1"/>
  <c r="F2404" i="1"/>
  <c r="F3184" i="1"/>
  <c r="F3512" i="1"/>
  <c r="F3130" i="1"/>
  <c r="F2646" i="1"/>
  <c r="F3687" i="1"/>
  <c r="F2821" i="1"/>
  <c r="F2946" i="1"/>
  <c r="F3462" i="1"/>
  <c r="F3275" i="1"/>
  <c r="F2709" i="1"/>
  <c r="F2405" i="1"/>
  <c r="F2406" i="1"/>
  <c r="F3294" i="1"/>
  <c r="F2407" i="1"/>
  <c r="F2408" i="1"/>
  <c r="F3563" i="1"/>
  <c r="F2902" i="1"/>
  <c r="F3397" i="1"/>
  <c r="F2093" i="1"/>
  <c r="F1967" i="1"/>
  <c r="F2063" i="1"/>
  <c r="F1987" i="1"/>
  <c r="F1418" i="1"/>
  <c r="F2000" i="1"/>
  <c r="F1221" i="1"/>
  <c r="F1262" i="1"/>
  <c r="F2059" i="1"/>
  <c r="F2068" i="1"/>
  <c r="F2149" i="1"/>
  <c r="F1988" i="1"/>
  <c r="F2119" i="1"/>
  <c r="F2183" i="1"/>
  <c r="F1131" i="1"/>
  <c r="F2152" i="1"/>
  <c r="F1440" i="1"/>
  <c r="F441" i="1"/>
  <c r="F2116" i="1"/>
  <c r="F1917" i="1"/>
  <c r="F2033" i="1"/>
  <c r="F1444" i="1"/>
  <c r="F1812" i="1"/>
  <c r="F2134" i="1"/>
  <c r="F1933" i="1"/>
  <c r="F1601" i="1"/>
  <c r="F1347" i="1"/>
  <c r="F1475" i="1"/>
  <c r="F2087" i="1"/>
  <c r="F1981" i="1"/>
  <c r="F1353" i="1"/>
  <c r="F2058" i="1"/>
  <c r="F1879" i="1"/>
  <c r="F2097" i="1"/>
  <c r="F1956" i="1"/>
  <c r="F1572" i="1"/>
  <c r="F2054" i="1"/>
  <c r="F2106" i="1"/>
  <c r="F1626" i="1"/>
  <c r="F2001" i="1"/>
  <c r="F1893" i="1"/>
  <c r="F1411" i="1"/>
  <c r="F2123" i="1"/>
  <c r="F914" i="1"/>
  <c r="F2148" i="1"/>
  <c r="F1369" i="1"/>
  <c r="F524" i="1"/>
  <c r="F1733" i="1"/>
  <c r="F1345" i="1"/>
  <c r="F2114" i="1"/>
  <c r="F1552" i="1"/>
  <c r="F2084" i="1"/>
  <c r="F284" i="1"/>
  <c r="F1148" i="1"/>
  <c r="F1831" i="1"/>
  <c r="F1759" i="1"/>
  <c r="F1939" i="1"/>
  <c r="F1836" i="1"/>
  <c r="F1688" i="1"/>
  <c r="F1923" i="1"/>
  <c r="F898" i="1"/>
  <c r="F1199" i="1"/>
  <c r="F1729" i="1"/>
  <c r="F1915" i="1"/>
  <c r="F1927" i="1"/>
  <c r="F1970" i="1"/>
  <c r="F1486" i="1"/>
  <c r="F718" i="1"/>
  <c r="F1526" i="1"/>
  <c r="F2066" i="1"/>
  <c r="F2032" i="1"/>
  <c r="F1044" i="1"/>
  <c r="F1749" i="1"/>
  <c r="F470" i="1"/>
  <c r="F2174" i="1"/>
  <c r="F2131" i="1"/>
  <c r="F1216" i="1"/>
  <c r="F1566" i="1"/>
  <c r="F2042" i="1"/>
  <c r="F2124" i="1"/>
  <c r="F1187" i="1"/>
  <c r="F1045" i="1"/>
  <c r="F1138" i="1"/>
  <c r="F920" i="1"/>
  <c r="F1412" i="1"/>
  <c r="F227" i="1"/>
  <c r="F574" i="1"/>
  <c r="F1217" i="1"/>
  <c r="F1355" i="1"/>
  <c r="F1204" i="1"/>
  <c r="F1357" i="1"/>
  <c r="F320" i="1"/>
  <c r="F466" i="1"/>
  <c r="F1363" i="1"/>
  <c r="F31" i="1"/>
  <c r="F376" i="1"/>
  <c r="F32" i="1"/>
  <c r="F166" i="1"/>
  <c r="F1582" i="1"/>
  <c r="F1631" i="1"/>
  <c r="F1136" i="1"/>
  <c r="F1621" i="1"/>
  <c r="F1714" i="1"/>
  <c r="F1537" i="1"/>
  <c r="F2008" i="1"/>
  <c r="F837" i="1"/>
  <c r="F882" i="1"/>
  <c r="F853" i="1"/>
  <c r="F801" i="1"/>
  <c r="F171" i="1"/>
  <c r="F798" i="1"/>
  <c r="F33" i="1"/>
  <c r="F687" i="1"/>
  <c r="F675" i="1"/>
  <c r="F1979" i="1"/>
  <c r="F263" i="1"/>
  <c r="F1726" i="1"/>
  <c r="F1610" i="1"/>
  <c r="F236" i="1"/>
  <c r="F258" i="1"/>
  <c r="F2866" i="1"/>
  <c r="F2806" i="1"/>
  <c r="F3337" i="1"/>
  <c r="F3350" i="1"/>
  <c r="F3003" i="1"/>
  <c r="F2647" i="1"/>
  <c r="F3589" i="1"/>
  <c r="F2720" i="1"/>
  <c r="F3383" i="1"/>
  <c r="F2747" i="1"/>
  <c r="F3211" i="1"/>
  <c r="F3063" i="1"/>
  <c r="F3017" i="1"/>
  <c r="F3031" i="1"/>
  <c r="F3330" i="1"/>
  <c r="F2652" i="1"/>
  <c r="F3584" i="1"/>
  <c r="F3401" i="1"/>
  <c r="F3231" i="1"/>
  <c r="F2697" i="1"/>
  <c r="F2409" i="1"/>
  <c r="F3244" i="1"/>
  <c r="F3369" i="1"/>
  <c r="F3028" i="1"/>
  <c r="F3600" i="1"/>
  <c r="F2602" i="1"/>
  <c r="F2884" i="1"/>
  <c r="F3049" i="1"/>
  <c r="F2410" i="1"/>
  <c r="F2916" i="1"/>
  <c r="F2772" i="1"/>
  <c r="F2721" i="1"/>
  <c r="F2568" i="1"/>
  <c r="F2913" i="1"/>
  <c r="F3075" i="1"/>
  <c r="F3099" i="1"/>
  <c r="F3582" i="1"/>
  <c r="F3265" i="1"/>
  <c r="F2896" i="1"/>
  <c r="F2926" i="1"/>
  <c r="F1222" i="1"/>
  <c r="F1102" i="1"/>
  <c r="F1580" i="1"/>
  <c r="F488" i="1"/>
  <c r="F1651" i="1"/>
  <c r="F1719" i="1"/>
  <c r="F1337" i="1"/>
  <c r="F1378" i="1"/>
  <c r="F34" i="1"/>
  <c r="F1890" i="1"/>
  <c r="F776" i="1"/>
  <c r="F35" i="1"/>
  <c r="F1488" i="1"/>
  <c r="F522" i="1"/>
  <c r="F2002" i="1"/>
  <c r="F1470" i="1"/>
  <c r="F131" i="1"/>
  <c r="F1652" i="1"/>
  <c r="F1811" i="1"/>
  <c r="F842" i="1"/>
  <c r="F1752" i="1"/>
  <c r="F2126" i="1"/>
  <c r="F2117" i="1"/>
  <c r="F2037" i="1"/>
  <c r="F2177" i="1"/>
  <c r="F989" i="1"/>
  <c r="F2158" i="1"/>
  <c r="F2104" i="1"/>
  <c r="F2122" i="1"/>
  <c r="F1900" i="1"/>
  <c r="F1323" i="1"/>
  <c r="F2160" i="1"/>
  <c r="F2110" i="1"/>
  <c r="F2129" i="1"/>
  <c r="F1352" i="1"/>
  <c r="F1159" i="1"/>
  <c r="F2154" i="1"/>
  <c r="F1587" i="1"/>
  <c r="F1721" i="1"/>
  <c r="F2130" i="1"/>
  <c r="F2094" i="1"/>
  <c r="F2141" i="1"/>
  <c r="F982" i="1"/>
  <c r="F1586" i="1"/>
  <c r="F1746" i="1"/>
  <c r="F499" i="1"/>
  <c r="F36" i="1"/>
  <c r="F369" i="1"/>
  <c r="F1743" i="1"/>
  <c r="F1073" i="1"/>
  <c r="F1922" i="1"/>
  <c r="F1178" i="1"/>
  <c r="F1929" i="1"/>
  <c r="F2045" i="1"/>
  <c r="F1786" i="1"/>
  <c r="F744" i="1"/>
  <c r="F304" i="1"/>
  <c r="F1399" i="1"/>
  <c r="F354" i="1"/>
  <c r="F293" i="1"/>
  <c r="F909" i="1"/>
  <c r="F1817" i="1"/>
  <c r="F749" i="1"/>
  <c r="F1996" i="1"/>
  <c r="F2153" i="1"/>
  <c r="F926" i="1"/>
  <c r="F1794" i="1"/>
  <c r="F2164" i="1"/>
  <c r="F1850" i="1"/>
  <c r="F1464" i="1"/>
  <c r="F2166" i="1"/>
  <c r="F2120" i="1"/>
  <c r="F2074" i="1"/>
  <c r="F2163" i="1"/>
  <c r="F1754" i="1"/>
  <c r="F2128" i="1"/>
  <c r="F2083" i="1"/>
  <c r="F1638" i="1"/>
  <c r="F1520" i="1"/>
  <c r="F2025" i="1"/>
  <c r="F2147" i="1"/>
  <c r="F2169" i="1"/>
  <c r="F2185" i="1"/>
  <c r="F2090" i="1"/>
  <c r="F2179" i="1"/>
  <c r="F132" i="1"/>
  <c r="F654" i="1"/>
  <c r="F844" i="1"/>
  <c r="F1837" i="1"/>
  <c r="F2156" i="1"/>
  <c r="F1609" i="1"/>
  <c r="F2028" i="1"/>
  <c r="F1113" i="1"/>
  <c r="F2113" i="1"/>
  <c r="F2040" i="1"/>
  <c r="F1975" i="1"/>
  <c r="F2135" i="1"/>
  <c r="F1716" i="1"/>
  <c r="F2178" i="1"/>
  <c r="F2072" i="1"/>
  <c r="F2143" i="1"/>
  <c r="F1764" i="1"/>
  <c r="F1218" i="1"/>
  <c r="F1886" i="1"/>
  <c r="F2051" i="1"/>
  <c r="F2069" i="1"/>
  <c r="F2092" i="1"/>
  <c r="F482" i="1"/>
  <c r="F2176" i="1"/>
  <c r="F2142" i="1"/>
  <c r="F2035" i="1"/>
  <c r="F2168" i="1"/>
  <c r="F1973" i="1"/>
  <c r="F1319" i="1"/>
  <c r="F2103" i="1"/>
  <c r="F752" i="1"/>
  <c r="F1668" i="1"/>
  <c r="F2026" i="1"/>
  <c r="F1761" i="1"/>
  <c r="F2101" i="1"/>
  <c r="F1901" i="1"/>
  <c r="F1902" i="1"/>
  <c r="F253" i="1"/>
  <c r="F781" i="1"/>
  <c r="F1376" i="1"/>
  <c r="F120" i="1"/>
  <c r="F1330" i="1"/>
  <c r="F126" i="1"/>
  <c r="F859" i="1"/>
  <c r="F624" i="1"/>
  <c r="F1861" i="1"/>
  <c r="F850" i="1"/>
  <c r="F915" i="1"/>
  <c r="F1713" i="1"/>
  <c r="F1448" i="1"/>
  <c r="F1736" i="1"/>
  <c r="F209" i="1"/>
  <c r="F708" i="1"/>
  <c r="F2080" i="1"/>
  <c r="F314" i="1"/>
  <c r="F1604" i="1"/>
  <c r="F1846" i="1"/>
  <c r="F971" i="1"/>
  <c r="F228" i="1"/>
  <c r="F307" i="1"/>
  <c r="F825" i="1"/>
  <c r="F810" i="1"/>
  <c r="F322" i="1"/>
  <c r="F814" i="1"/>
  <c r="F2109" i="1"/>
  <c r="F626" i="1"/>
  <c r="F893" i="1"/>
  <c r="F1874" i="1"/>
  <c r="F1791" i="1"/>
  <c r="F483" i="1"/>
  <c r="F622" i="1"/>
  <c r="F614" i="1"/>
  <c r="F1368" i="1"/>
  <c r="F879" i="1"/>
  <c r="F940" i="1"/>
  <c r="F2222" i="1"/>
  <c r="F2200" i="1"/>
  <c r="F2226" i="1"/>
  <c r="F2213" i="1"/>
  <c r="F2206" i="1"/>
  <c r="F2196" i="1"/>
  <c r="F2127" i="1"/>
  <c r="F2010" i="1"/>
  <c r="F758" i="1"/>
  <c r="F459" i="1"/>
  <c r="F1695" i="1"/>
  <c r="F790" i="1"/>
  <c r="F1958" i="1"/>
  <c r="F407" i="1"/>
  <c r="F445" i="1"/>
  <c r="F2125" i="1"/>
  <c r="F1035" i="1"/>
  <c r="F294" i="1"/>
  <c r="F2048" i="1"/>
  <c r="F748" i="1"/>
  <c r="F3829" i="1"/>
  <c r="F3830" i="1"/>
  <c r="F4014" i="1"/>
  <c r="F3916" i="1"/>
  <c r="F3831" i="1"/>
  <c r="F3907" i="1"/>
  <c r="F3986" i="1"/>
  <c r="F3940" i="1"/>
  <c r="F3832" i="1"/>
  <c r="F3833" i="1"/>
  <c r="F3945" i="1"/>
  <c r="F3834" i="1"/>
  <c r="F3835" i="1"/>
  <c r="F3908" i="1"/>
  <c r="F3955" i="1"/>
  <c r="F3836" i="1"/>
  <c r="F3837" i="1"/>
  <c r="F3838" i="1"/>
  <c r="F4066" i="1"/>
  <c r="F3899" i="1"/>
  <c r="F3839" i="1"/>
  <c r="F4086" i="1"/>
  <c r="F3840" i="1"/>
  <c r="F3841" i="1"/>
  <c r="F3842" i="1"/>
  <c r="F4048" i="1"/>
  <c r="F3979" i="1"/>
  <c r="F3928" i="1"/>
  <c r="F3843" i="1"/>
  <c r="F3936" i="1"/>
  <c r="F3844" i="1"/>
  <c r="F4018" i="1"/>
  <c r="F3889" i="1"/>
  <c r="F3900" i="1"/>
  <c r="F3845" i="1"/>
  <c r="F4052" i="1"/>
  <c r="F3846" i="1"/>
  <c r="F3847" i="1"/>
  <c r="F3848" i="1"/>
  <c r="F3938" i="1"/>
  <c r="F3989" i="1"/>
  <c r="F4003" i="1"/>
  <c r="F4026" i="1"/>
  <c r="F3959" i="1"/>
  <c r="F3976" i="1"/>
  <c r="F3849" i="1"/>
  <c r="F3954" i="1"/>
  <c r="F3977" i="1"/>
  <c r="F3921" i="1"/>
  <c r="F3850" i="1"/>
  <c r="F3917" i="1"/>
  <c r="F3851" i="1"/>
  <c r="F3902" i="1"/>
  <c r="F3906" i="1"/>
  <c r="F3852" i="1"/>
  <c r="F3926" i="1"/>
  <c r="F3853" i="1"/>
  <c r="F3854" i="1"/>
  <c r="F3855" i="1"/>
  <c r="F3856" i="1"/>
  <c r="F2893" i="1"/>
  <c r="F2831" i="1"/>
  <c r="F3461" i="1"/>
  <c r="F2411" i="1"/>
  <c r="F3533" i="1"/>
  <c r="F3677" i="1"/>
  <c r="F3554" i="1"/>
  <c r="F2739" i="1"/>
  <c r="F3039" i="1"/>
  <c r="F2412" i="1"/>
  <c r="F2871" i="1"/>
  <c r="F2413" i="1"/>
  <c r="F2921" i="1"/>
  <c r="F3127" i="1"/>
  <c r="F2862" i="1"/>
  <c r="F2613" i="1"/>
  <c r="F2414" i="1"/>
  <c r="F2603" i="1"/>
  <c r="F2415" i="1"/>
  <c r="F3427" i="1"/>
  <c r="F2593" i="1"/>
  <c r="F2740" i="1"/>
  <c r="F2582" i="1"/>
  <c r="F2984" i="1"/>
  <c r="F2619" i="1"/>
  <c r="F2416" i="1"/>
  <c r="F2535" i="1"/>
  <c r="F2540" i="1"/>
  <c r="F3006" i="1"/>
  <c r="F2888" i="1"/>
  <c r="F2536" i="1"/>
  <c r="F2586" i="1"/>
  <c r="F2417" i="1"/>
  <c r="F2707" i="1"/>
  <c r="F2843" i="1"/>
  <c r="F2632" i="1"/>
  <c r="F2418" i="1"/>
  <c r="F2795" i="1"/>
  <c r="F2419" i="1"/>
  <c r="F2741" i="1"/>
  <c r="F895" i="1"/>
  <c r="F1463" i="1"/>
  <c r="F1941" i="1"/>
  <c r="F935" i="1"/>
  <c r="F1862" i="1"/>
  <c r="F1834" i="1"/>
  <c r="F2108" i="1"/>
  <c r="F865" i="1"/>
  <c r="F902" i="1"/>
  <c r="F364" i="1"/>
  <c r="F1213" i="1"/>
  <c r="F1602" i="1"/>
  <c r="F1767" i="1"/>
  <c r="F250" i="1"/>
  <c r="F1894" i="1"/>
  <c r="F1891" i="1"/>
  <c r="F447" i="1"/>
  <c r="F1016" i="1"/>
  <c r="F442" i="1"/>
  <c r="F241" i="1"/>
  <c r="F595" i="1"/>
  <c r="F1041" i="1"/>
  <c r="F1238" i="1"/>
  <c r="F1062" i="1"/>
  <c r="F1887" i="1"/>
  <c r="F37" i="1"/>
  <c r="F1293" i="1"/>
  <c r="F845" i="1"/>
  <c r="F1155" i="1"/>
  <c r="F540" i="1"/>
  <c r="F1514" i="1"/>
  <c r="F1619" i="1"/>
  <c r="F38" i="1"/>
  <c r="F103" i="1"/>
  <c r="F677" i="1"/>
  <c r="F704" i="1"/>
  <c r="F1852" i="1"/>
  <c r="F1501" i="1"/>
  <c r="F1597" i="1"/>
  <c r="F39" i="1"/>
  <c r="F1121" i="1"/>
  <c r="F127" i="1"/>
  <c r="F1156" i="1"/>
  <c r="F1315" i="1"/>
  <c r="F547" i="1"/>
  <c r="F2021" i="1"/>
  <c r="F117" i="1"/>
  <c r="F818" i="1"/>
  <c r="F1605" i="1"/>
  <c r="F1377" i="1"/>
  <c r="F543" i="1"/>
  <c r="F1435" i="1"/>
  <c r="F1528" i="1"/>
  <c r="F281" i="1"/>
  <c r="F1504" i="1"/>
  <c r="F40" i="1"/>
  <c r="F1116" i="1"/>
  <c r="F743" i="1"/>
  <c r="F1942" i="1"/>
  <c r="F1139" i="1"/>
  <c r="F3096" i="1"/>
  <c r="F2667" i="1"/>
  <c r="F2420" i="1"/>
  <c r="F2421" i="1"/>
  <c r="F2422" i="1"/>
  <c r="F2869" i="1"/>
  <c r="F2423" i="1"/>
  <c r="F2424" i="1"/>
  <c r="F2962" i="1"/>
  <c r="F2714" i="1"/>
  <c r="F2425" i="1"/>
  <c r="F2426" i="1"/>
  <c r="F2427" i="1"/>
  <c r="F3034" i="1"/>
  <c r="F3482" i="1"/>
  <c r="F2428" i="1"/>
  <c r="F3334" i="1"/>
  <c r="F2429" i="1"/>
  <c r="F2643" i="1"/>
  <c r="F2430" i="1"/>
  <c r="F977" i="1"/>
  <c r="F41" i="1"/>
  <c r="F1788" i="1"/>
  <c r="F370" i="1"/>
  <c r="F164" i="1"/>
  <c r="F1127" i="1"/>
  <c r="F431" i="1"/>
  <c r="F847" i="1"/>
  <c r="F637" i="1"/>
  <c r="F42" i="1"/>
  <c r="F179" i="1"/>
  <c r="F1472" i="1"/>
  <c r="F1036" i="1"/>
  <c r="F699" i="1"/>
  <c r="F592" i="1"/>
  <c r="F1228" i="1"/>
  <c r="F1001" i="1"/>
  <c r="F1133" i="1"/>
  <c r="F150" i="1"/>
  <c r="F560" i="1"/>
  <c r="F836" i="1"/>
  <c r="F577" i="1"/>
  <c r="F1787" i="1"/>
  <c r="F247" i="1"/>
  <c r="F1920" i="1"/>
  <c r="F1081" i="1"/>
  <c r="F1327" i="1"/>
  <c r="F397" i="1"/>
  <c r="F507" i="1"/>
  <c r="F251" i="1"/>
  <c r="F500" i="1"/>
  <c r="F799" i="1"/>
  <c r="F1779" i="1"/>
  <c r="F1398" i="1"/>
  <c r="F854" i="1"/>
  <c r="F736" i="1"/>
  <c r="F1289" i="1"/>
  <c r="F952" i="1"/>
  <c r="F1067" i="1"/>
  <c r="F128" i="1"/>
  <c r="F3857" i="1"/>
  <c r="F3957" i="1"/>
  <c r="F3858" i="1"/>
  <c r="F3859" i="1"/>
  <c r="F3972" i="1"/>
  <c r="F3860" i="1"/>
  <c r="F3930" i="1"/>
  <c r="F3941" i="1"/>
  <c r="F3997" i="1"/>
  <c r="F3962" i="1"/>
  <c r="F3929" i="1"/>
  <c r="F3861" i="1"/>
  <c r="F3862" i="1"/>
  <c r="F3863" i="1"/>
  <c r="F3864" i="1"/>
  <c r="F3865" i="1"/>
  <c r="F3866" i="1"/>
  <c r="F3867" i="1"/>
  <c r="F3918" i="1"/>
  <c r="F3948" i="1"/>
  <c r="F3356" i="1"/>
  <c r="F2529" i="1"/>
  <c r="F2853" i="1"/>
  <c r="F2431" i="1"/>
  <c r="F2722" i="1"/>
  <c r="F2723" i="1"/>
  <c r="F3084" i="1"/>
  <c r="F3163" i="1"/>
  <c r="F2572" i="1"/>
  <c r="F2432" i="1"/>
  <c r="F3032" i="1"/>
  <c r="F2724" i="1"/>
  <c r="F2433" i="1"/>
  <c r="F2531" i="1"/>
  <c r="F3392" i="1"/>
  <c r="F3539" i="1"/>
  <c r="F3242" i="1"/>
  <c r="F3659" i="1"/>
  <c r="F2942" i="1"/>
  <c r="F3273" i="1"/>
  <c r="F2137" i="1"/>
  <c r="F2071" i="1"/>
  <c r="F352" i="1"/>
  <c r="F635" i="1"/>
  <c r="F863" i="1"/>
  <c r="F1010" i="1"/>
  <c r="F2102" i="1"/>
  <c r="F1977" i="1"/>
  <c r="F2057" i="1"/>
  <c r="F1671" i="1"/>
  <c r="F2181" i="1"/>
  <c r="F1856" i="1"/>
  <c r="F282" i="1"/>
  <c r="F410" i="1"/>
  <c r="F1839" i="1"/>
  <c r="F1186" i="1"/>
  <c r="F2150" i="1"/>
  <c r="F726" i="1"/>
  <c r="F1908" i="1"/>
  <c r="F1689" i="1"/>
  <c r="F1711" i="1"/>
  <c r="F1564" i="1"/>
  <c r="F1164" i="1"/>
  <c r="F2170" i="1"/>
  <c r="F2155" i="1"/>
  <c r="F1092" i="1"/>
  <c r="F2136" i="1"/>
  <c r="F1023" i="1"/>
  <c r="F1506" i="1"/>
  <c r="F1795" i="1"/>
  <c r="F1188" i="1"/>
  <c r="F1635" i="1"/>
  <c r="F2085" i="1"/>
  <c r="F773" i="1"/>
  <c r="F43" i="1"/>
  <c r="F1907" i="1"/>
  <c r="F1825" i="1"/>
  <c r="F383" i="1"/>
  <c r="F1820" i="1"/>
  <c r="F745" i="1"/>
  <c r="F2947" i="1"/>
  <c r="F2434" i="1"/>
  <c r="F4092" i="1"/>
  <c r="F3994" i="1"/>
  <c r="F4047" i="1"/>
  <c r="F4041" i="1"/>
  <c r="F3985" i="1"/>
  <c r="F3964" i="1"/>
  <c r="F3914" i="1"/>
  <c r="F3947" i="1"/>
  <c r="F3992" i="1"/>
  <c r="F3965" i="1"/>
  <c r="F4056" i="1"/>
  <c r="F3903" i="1"/>
  <c r="F4077" i="1"/>
  <c r="F4054" i="1"/>
  <c r="F4075" i="1"/>
  <c r="F3912" i="1"/>
  <c r="F4009" i="1"/>
  <c r="F3913" i="1"/>
  <c r="F516" i="1"/>
  <c r="F827" i="1"/>
  <c r="F663" i="1"/>
  <c r="F563" i="1"/>
  <c r="F1404" i="1"/>
  <c r="F1800" i="1"/>
  <c r="F1037" i="1"/>
  <c r="F1848" i="1"/>
  <c r="F1442" i="1"/>
  <c r="F3256" i="1"/>
  <c r="F3373" i="1"/>
  <c r="F3618" i="1"/>
  <c r="F3577" i="1"/>
  <c r="F3744" i="1"/>
  <c r="F3291" i="1"/>
  <c r="F3714" i="1"/>
  <c r="F3465" i="1"/>
  <c r="F2585" i="1"/>
  <c r="F2791" i="1"/>
  <c r="F2932" i="1"/>
  <c r="F2883" i="1"/>
  <c r="F3583" i="1"/>
  <c r="F2764" i="1"/>
  <c r="F2976" i="1"/>
  <c r="F2604" i="1"/>
  <c r="F2435" i="1"/>
  <c r="F2436" i="1"/>
  <c r="F2711" i="1"/>
  <c r="F2541" i="1"/>
  <c r="F3359" i="1"/>
  <c r="F2650" i="1"/>
  <c r="F2891" i="1"/>
  <c r="F2914" i="1"/>
  <c r="F2543" i="1"/>
  <c r="F2840" i="1"/>
  <c r="F3239" i="1"/>
  <c r="F3564" i="1"/>
  <c r="F2790" i="1"/>
  <c r="F2437" i="1"/>
  <c r="F2889" i="1"/>
  <c r="F2224" i="1"/>
  <c r="F2221" i="1"/>
  <c r="F2232" i="1"/>
  <c r="F2205" i="1"/>
  <c r="F2209" i="1"/>
  <c r="F1103" i="1"/>
  <c r="F2081" i="1"/>
  <c r="F1985" i="1"/>
  <c r="F372" i="1"/>
  <c r="F1762" i="1"/>
  <c r="F232" i="1"/>
  <c r="F1568" i="1"/>
  <c r="F440" i="1"/>
  <c r="F1243" i="1"/>
  <c r="F2019" i="1"/>
  <c r="F1331" i="1"/>
  <c r="F1344" i="1"/>
  <c r="F579" i="1"/>
  <c r="F951" i="1"/>
  <c r="F1279" i="1"/>
  <c r="F2173" i="1"/>
  <c r="F2006" i="1"/>
  <c r="F1663" i="1"/>
  <c r="F2050" i="1"/>
  <c r="F1699" i="1"/>
  <c r="F747" i="1"/>
  <c r="F2118" i="1"/>
  <c r="F1936" i="1"/>
  <c r="F653" i="1"/>
  <c r="F1843" i="1"/>
  <c r="F639" i="1"/>
  <c r="F1282" i="1"/>
  <c r="F870" i="1"/>
  <c r="F2186" i="1"/>
  <c r="F2157" i="1"/>
  <c r="F1400" i="1"/>
  <c r="F1997" i="1"/>
  <c r="F1727" i="1"/>
  <c r="F2095" i="1"/>
  <c r="F553" i="1"/>
  <c r="F2832" i="1"/>
  <c r="F3592" i="1"/>
  <c r="F2438" i="1"/>
  <c r="F3224" i="1"/>
  <c r="F3524" i="1"/>
  <c r="F3567" i="1"/>
  <c r="F3579" i="1"/>
  <c r="F2967" i="1"/>
  <c r="F2970" i="1"/>
  <c r="F2439" i="1"/>
  <c r="F2440" i="1"/>
  <c r="F3377" i="1"/>
  <c r="F3484" i="1"/>
  <c r="F2441" i="1"/>
  <c r="F3718" i="1"/>
  <c r="F3352" i="1"/>
  <c r="F2876" i="1"/>
  <c r="F3380" i="1"/>
  <c r="F3354" i="1"/>
  <c r="F2442" i="1"/>
  <c r="F2895" i="1"/>
  <c r="F2904" i="1"/>
  <c r="F2760" i="1"/>
  <c r="F2974" i="1"/>
  <c r="F2443" i="1"/>
  <c r="F3050" i="1"/>
  <c r="F2927" i="1"/>
  <c r="F3423" i="1"/>
  <c r="F2766" i="1"/>
  <c r="F3349" i="1"/>
  <c r="F2444" i="1"/>
  <c r="F2445" i="1"/>
  <c r="F2732" i="1"/>
  <c r="F3421" i="1"/>
  <c r="F3122" i="1"/>
  <c r="F3298" i="1"/>
  <c r="F2796" i="1"/>
  <c r="F3556" i="1"/>
  <c r="F3064" i="1"/>
  <c r="F2446" i="1"/>
  <c r="F721" i="1"/>
  <c r="F1338" i="1"/>
  <c r="F1184" i="1"/>
  <c r="F1308" i="1"/>
  <c r="F674" i="1"/>
  <c r="F1272" i="1"/>
  <c r="F1322" i="1"/>
  <c r="F471" i="1"/>
  <c r="F297" i="1"/>
  <c r="F723" i="1"/>
  <c r="F472" i="1"/>
  <c r="F872" i="1"/>
  <c r="F1032" i="1"/>
  <c r="F1738" i="1"/>
  <c r="F638" i="1"/>
  <c r="F1214" i="1"/>
  <c r="F491" i="1"/>
  <c r="F342" i="1"/>
  <c r="F1247" i="1"/>
  <c r="F1588" i="1"/>
  <c r="F1592" i="1"/>
  <c r="F395" i="1"/>
  <c r="F1511" i="1"/>
  <c r="F1201" i="1"/>
  <c r="F1002" i="1"/>
  <c r="F1095" i="1"/>
  <c r="F1468" i="1"/>
  <c r="F145" i="1"/>
  <c r="F456" i="1"/>
  <c r="F911" i="1"/>
  <c r="F156" i="1"/>
  <c r="F1137" i="1"/>
  <c r="F1505" i="1"/>
  <c r="F883" i="1"/>
  <c r="F1995" i="1"/>
  <c r="F1675" i="1"/>
  <c r="F1540" i="1"/>
  <c r="F775" i="1"/>
  <c r="F682" i="1"/>
  <c r="F1622" i="1"/>
  <c r="F44" i="1"/>
  <c r="F45" i="1"/>
  <c r="F1423" i="1"/>
  <c r="F1256" i="1"/>
  <c r="F554" i="1"/>
  <c r="F884" i="1"/>
  <c r="F1349" i="1"/>
  <c r="F175" i="1"/>
  <c r="F800" i="1"/>
  <c r="F46" i="1"/>
  <c r="F1038" i="1"/>
  <c r="F1192" i="1"/>
  <c r="F918" i="1"/>
  <c r="F1841" i="1"/>
  <c r="F1905" i="1"/>
  <c r="F888" i="1"/>
  <c r="F47" i="1"/>
  <c r="F1350" i="1"/>
  <c r="F1074" i="1"/>
  <c r="F615" i="1"/>
  <c r="F2948" i="1"/>
  <c r="F2447" i="1"/>
  <c r="F2448" i="1"/>
  <c r="F3233" i="1"/>
  <c r="F3608" i="1"/>
  <c r="F2449" i="1"/>
  <c r="F2450" i="1"/>
  <c r="F2742" i="1"/>
  <c r="F2949" i="1"/>
  <c r="F3165" i="1"/>
  <c r="F2451" i="1"/>
  <c r="F3042" i="1"/>
  <c r="F2452" i="1"/>
  <c r="F3682" i="1"/>
  <c r="F3712" i="1"/>
  <c r="F3202" i="1"/>
  <c r="F3492" i="1"/>
  <c r="F2453" i="1"/>
  <c r="F3035" i="1"/>
  <c r="F3268" i="1"/>
  <c r="F3610" i="1"/>
  <c r="F2829" i="1"/>
  <c r="F2637" i="1"/>
  <c r="F3018" i="1"/>
  <c r="F2454" i="1"/>
  <c r="F2936" i="1"/>
  <c r="F3501" i="1"/>
  <c r="F3684" i="1"/>
  <c r="F2935" i="1"/>
  <c r="F3431" i="1"/>
  <c r="F3195" i="1"/>
  <c r="F2455" i="1"/>
  <c r="F3653" i="1"/>
  <c r="F3232" i="1"/>
  <c r="F2630" i="1"/>
  <c r="F2456" i="1"/>
  <c r="F3361" i="1"/>
  <c r="F3061" i="1"/>
  <c r="F2771" i="1"/>
  <c r="F3537" i="1"/>
  <c r="F2457" i="1"/>
  <c r="F3620" i="1"/>
  <c r="F3485" i="1"/>
  <c r="F2818" i="1"/>
  <c r="F3614" i="1"/>
  <c r="F3212" i="1"/>
  <c r="F2725" i="1"/>
  <c r="F2458" i="1"/>
  <c r="F3652" i="1"/>
  <c r="F2960" i="1"/>
  <c r="F3110" i="1"/>
  <c r="F3321" i="1"/>
  <c r="F2854" i="1"/>
  <c r="F2459" i="1"/>
  <c r="F3193" i="1"/>
  <c r="F3508" i="1"/>
  <c r="F3191" i="1"/>
  <c r="F3179" i="1"/>
  <c r="F2460" i="1"/>
  <c r="F3742" i="1"/>
  <c r="F2915" i="1"/>
  <c r="F2594" i="1"/>
  <c r="F2906" i="1"/>
  <c r="F3213" i="1"/>
  <c r="F3472" i="1"/>
  <c r="F3326" i="1"/>
  <c r="F2668" i="1"/>
  <c r="F3112" i="1"/>
  <c r="F2574" i="1"/>
  <c r="F2544" i="1"/>
  <c r="F3642" i="1"/>
  <c r="F3416" i="1"/>
  <c r="F2605" i="1"/>
  <c r="F2548" i="1"/>
  <c r="F3740" i="1"/>
  <c r="F3296" i="1"/>
  <c r="F3523" i="1"/>
  <c r="F3574" i="1"/>
  <c r="F3307" i="1"/>
  <c r="F3569" i="1"/>
  <c r="F1533" i="1"/>
  <c r="F48" i="1"/>
  <c r="F49" i="1"/>
  <c r="F544" i="1"/>
  <c r="F462" i="1"/>
  <c r="F1436" i="1"/>
  <c r="F1560" i="1"/>
  <c r="F50" i="1"/>
  <c r="F421" i="1"/>
  <c r="F264" i="1"/>
  <c r="F765" i="1"/>
  <c r="F710" i="1"/>
  <c r="F503" i="1"/>
  <c r="F903" i="1"/>
  <c r="F259" i="1"/>
  <c r="F1515" i="1"/>
  <c r="F1596" i="1"/>
  <c r="F335" i="1"/>
  <c r="F514" i="1"/>
  <c r="F846" i="1"/>
  <c r="F2549" i="1"/>
  <c r="F3504" i="1"/>
  <c r="F2461" i="1"/>
  <c r="F2950" i="1"/>
  <c r="F2462" i="1"/>
  <c r="F2687" i="1"/>
  <c r="F3183" i="1"/>
  <c r="F2552" i="1"/>
  <c r="F3091" i="1"/>
  <c r="F2463" i="1"/>
  <c r="F3995" i="1"/>
  <c r="F4040" i="1"/>
  <c r="F3919" i="1"/>
  <c r="F3868" i="1"/>
  <c r="F4103" i="1"/>
  <c r="F4072" i="1"/>
  <c r="F3990" i="1"/>
  <c r="F3869" i="1"/>
  <c r="F3870" i="1"/>
  <c r="F3871" i="1"/>
  <c r="F985" i="1"/>
  <c r="F1384" i="1"/>
  <c r="F831" i="1"/>
  <c r="F229" i="1"/>
  <c r="F955" i="1"/>
  <c r="F1150" i="1"/>
  <c r="F1162" i="1"/>
  <c r="F766" i="1"/>
  <c r="F1816" i="1"/>
  <c r="F767" i="1"/>
  <c r="F137" i="1"/>
  <c r="F725" i="1"/>
  <c r="F1869" i="1"/>
  <c r="F411" i="1"/>
  <c r="F133" i="1"/>
  <c r="F1853" i="1"/>
  <c r="F1147" i="1"/>
  <c r="F1536" i="1"/>
  <c r="F343" i="1"/>
  <c r="F966" i="1"/>
  <c r="F1531" i="1"/>
  <c r="F420" i="1"/>
  <c r="F1718" i="1"/>
  <c r="F173" i="1"/>
  <c r="F1380" i="1"/>
  <c r="F734" i="1"/>
  <c r="F1025" i="1"/>
  <c r="F51" i="1"/>
  <c r="F1877" i="1"/>
  <c r="F52" i="1"/>
  <c r="F548" i="1"/>
  <c r="F656" i="1"/>
  <c r="F160" i="1"/>
  <c r="F2112" i="1"/>
  <c r="F693" i="1"/>
  <c r="F1857" i="1"/>
  <c r="F586" i="1"/>
  <c r="F533" i="1"/>
  <c r="F1303" i="1"/>
  <c r="F53" i="1"/>
  <c r="F2067" i="1"/>
  <c r="F930" i="1"/>
  <c r="F298" i="1"/>
  <c r="F1118" i="1"/>
  <c r="F1359" i="1"/>
  <c r="F885" i="1"/>
  <c r="F1884" i="1"/>
  <c r="F299" i="1"/>
  <c r="F1326" i="1"/>
  <c r="F1796" i="1"/>
  <c r="F1417" i="1"/>
  <c r="F1263" i="1"/>
  <c r="F1790" i="1"/>
  <c r="F1135" i="1"/>
  <c r="F542" i="1"/>
  <c r="F486" i="1"/>
  <c r="F754" i="1"/>
  <c r="F230" i="1"/>
  <c r="F1374" i="1"/>
  <c r="F207" i="1"/>
  <c r="F1229" i="1"/>
  <c r="F257" i="1"/>
  <c r="F527" i="1"/>
  <c r="F1998" i="1"/>
  <c r="F2055" i="1"/>
  <c r="F1686" i="1"/>
  <c r="F1570" i="1"/>
  <c r="F1835" i="1"/>
  <c r="F990" i="1"/>
  <c r="F817" i="1"/>
  <c r="F54" i="1"/>
  <c r="F1496" i="1"/>
  <c r="F1717" i="1"/>
  <c r="F1110" i="1"/>
  <c r="F947" i="1"/>
  <c r="F1482" i="1"/>
  <c r="F1962" i="1"/>
  <c r="F199" i="1"/>
  <c r="F943" i="1"/>
  <c r="F866" i="1"/>
  <c r="F1029" i="1"/>
  <c r="F1516" i="1"/>
  <c r="F1006" i="1"/>
  <c r="F970" i="1"/>
  <c r="F1585" i="1"/>
  <c r="F1913" i="1"/>
  <c r="F1735" i="1"/>
  <c r="F1827" i="1"/>
  <c r="F813" i="1"/>
  <c r="F768" i="1"/>
  <c r="F3540" i="1"/>
  <c r="F2715" i="1"/>
  <c r="F2815" i="1"/>
  <c r="F2464" i="1"/>
  <c r="F2553" i="1"/>
  <c r="F2465" i="1"/>
  <c r="F2466" i="1"/>
  <c r="F2595" i="1"/>
  <c r="F3124" i="1"/>
  <c r="F2716" i="1"/>
  <c r="F2467" i="1"/>
  <c r="F3749" i="1"/>
  <c r="F3489" i="1"/>
  <c r="F3371" i="1"/>
  <c r="F2638" i="1"/>
  <c r="F3387" i="1"/>
  <c r="F3092" i="1"/>
  <c r="F2663" i="1"/>
  <c r="F3418" i="1"/>
  <c r="F3146" i="1"/>
  <c r="F3736" i="1"/>
  <c r="F2596" i="1"/>
  <c r="F2610" i="1"/>
  <c r="F2672" i="1"/>
  <c r="F3310" i="1"/>
  <c r="F3432" i="1"/>
  <c r="F2841" i="1"/>
  <c r="F2699" i="1"/>
  <c r="F2925" i="1"/>
  <c r="F2600" i="1"/>
  <c r="F2750" i="1"/>
  <c r="F2468" i="1"/>
  <c r="F2776" i="1"/>
  <c r="F3379" i="1"/>
  <c r="F3086" i="1"/>
  <c r="F2767" i="1"/>
  <c r="F2873" i="1"/>
  <c r="F2733" i="1"/>
  <c r="F3538" i="1"/>
  <c r="F3222" i="1"/>
  <c r="F3447" i="1"/>
  <c r="F2978" i="1"/>
  <c r="F3534" i="1"/>
  <c r="F2614" i="1"/>
  <c r="F2799" i="1"/>
  <c r="F3166" i="1"/>
  <c r="F3463" i="1"/>
  <c r="F3157" i="1"/>
  <c r="F3413" i="1"/>
  <c r="F3434" i="1"/>
  <c r="F3389" i="1"/>
  <c r="F3660" i="1"/>
  <c r="F2774" i="1"/>
  <c r="F3596" i="1"/>
  <c r="F3686" i="1"/>
  <c r="F3175" i="1"/>
  <c r="F3493" i="1"/>
  <c r="F2649" i="1"/>
  <c r="F3550" i="1"/>
  <c r="F2639" i="1"/>
  <c r="F3566" i="1"/>
  <c r="F3198" i="1"/>
  <c r="F3181" i="1"/>
  <c r="F2469" i="1"/>
  <c r="F3123" i="1"/>
  <c r="F3728" i="1"/>
  <c r="F2688" i="1"/>
  <c r="F2788" i="1"/>
  <c r="F2648" i="1"/>
  <c r="F2569" i="1"/>
  <c r="F3952" i="1"/>
  <c r="F4102" i="1"/>
  <c r="F4105" i="1"/>
  <c r="F3888" i="1"/>
  <c r="F3872" i="1"/>
  <c r="F4025" i="1"/>
  <c r="F3873" i="1"/>
  <c r="F2234" i="1"/>
  <c r="F2197" i="1"/>
  <c r="F2202" i="1"/>
  <c r="F2211" i="1"/>
  <c r="F2193" i="1"/>
  <c r="F2233" i="1"/>
  <c r="F2216" i="1"/>
  <c r="F2214" i="1"/>
  <c r="F2236" i="1"/>
  <c r="F2201" i="1"/>
  <c r="F2190" i="1"/>
  <c r="F2204" i="1"/>
  <c r="F2198" i="1"/>
  <c r="F2227" i="1"/>
  <c r="F2199" i="1"/>
  <c r="F2191" i="1"/>
  <c r="F2228" i="1"/>
  <c r="F2192" i="1"/>
  <c r="F2208" i="1"/>
  <c r="F1269" i="1"/>
  <c r="F1563" i="1"/>
  <c r="F616" i="1"/>
  <c r="F272" i="1"/>
  <c r="F180" i="1"/>
  <c r="F760" i="1"/>
  <c r="F2075" i="1"/>
  <c r="F1123" i="1"/>
  <c r="F1909" i="1"/>
  <c r="F391" i="1"/>
  <c r="F273" i="1"/>
  <c r="F1165" i="1"/>
  <c r="F1600" i="1"/>
  <c r="F362" i="1"/>
  <c r="F711" i="1"/>
  <c r="F1493" i="1"/>
  <c r="F1063" i="1"/>
  <c r="F826" i="1"/>
  <c r="F1818" i="1"/>
  <c r="F1807" i="1"/>
  <c r="F1234" i="1"/>
  <c r="F1427" i="1"/>
  <c r="F532" i="1"/>
  <c r="F1100" i="1"/>
  <c r="F950" i="1"/>
  <c r="F1202" i="1"/>
  <c r="F528" i="1"/>
  <c r="F292" i="1"/>
  <c r="F984" i="1"/>
  <c r="F1195" i="1"/>
  <c r="F1267" i="1"/>
  <c r="F1855" i="1"/>
  <c r="F1170" i="1"/>
  <c r="F1325" i="1"/>
  <c r="F956" i="1"/>
  <c r="F260" i="1"/>
  <c r="F957" i="1"/>
  <c r="F843" i="1"/>
  <c r="F55" i="1"/>
  <c r="F435" i="1"/>
  <c r="F1241" i="1"/>
  <c r="F3746" i="1"/>
  <c r="F3394" i="1"/>
  <c r="F2470" i="1"/>
  <c r="F3172" i="1"/>
  <c r="F2957" i="1"/>
  <c r="F3381" i="1"/>
  <c r="F2471" i="1"/>
  <c r="F3732" i="1"/>
  <c r="F2653" i="1"/>
  <c r="F3376" i="1"/>
  <c r="F2805" i="1"/>
  <c r="F3719" i="1"/>
  <c r="F2537" i="1"/>
  <c r="F2985" i="1"/>
  <c r="F3723" i="1"/>
  <c r="F3549" i="1"/>
  <c r="F2472" i="1"/>
  <c r="F3151" i="1"/>
  <c r="F2473" i="1"/>
  <c r="F3700" i="1"/>
  <c r="F568" i="1"/>
  <c r="F1316" i="1"/>
  <c r="F1460" i="1"/>
  <c r="F1324" i="1"/>
  <c r="F1478" i="1"/>
  <c r="F130" i="1"/>
  <c r="F432" i="1"/>
  <c r="F172" i="1"/>
  <c r="F115" i="1"/>
  <c r="F1230" i="1"/>
  <c r="F427" i="1"/>
  <c r="F129" i="1"/>
  <c r="F249" i="1"/>
  <c r="F562" i="1"/>
  <c r="F1431" i="1"/>
  <c r="F979" i="1"/>
  <c r="F416" i="1"/>
  <c r="F453" i="1"/>
  <c r="F631" i="1"/>
  <c r="F1437" i="1"/>
  <c r="F451" i="1"/>
  <c r="F892" i="1"/>
  <c r="F997" i="1"/>
  <c r="F1810" i="1"/>
  <c r="F1565" i="1"/>
  <c r="F1301" i="1"/>
  <c r="F177" i="1"/>
  <c r="F545" i="1"/>
  <c r="F210" i="1"/>
  <c r="F240" i="1"/>
  <c r="F1105" i="1"/>
  <c r="F757" i="1"/>
  <c r="F206" i="1"/>
  <c r="F1209" i="1"/>
  <c r="F1499" i="1"/>
  <c r="F509" i="1"/>
  <c r="F519" i="1"/>
  <c r="F640" i="1"/>
  <c r="F1066" i="1"/>
  <c r="F755" i="1"/>
  <c r="F242" i="1"/>
  <c r="F688" i="1"/>
  <c r="F366" i="1"/>
  <c r="F1046" i="1"/>
  <c r="F1509" i="1"/>
  <c r="F392" i="1"/>
  <c r="F318" i="1"/>
  <c r="F1871" i="1"/>
  <c r="F1521" i="1"/>
  <c r="F788" i="1"/>
  <c r="F716" i="1"/>
  <c r="F779" i="1"/>
  <c r="F969" i="1"/>
  <c r="F189" i="1"/>
  <c r="F534" i="1"/>
  <c r="F1099" i="1"/>
  <c r="F529" i="1"/>
  <c r="F1821" i="1"/>
  <c r="F1567" i="1"/>
  <c r="F428" i="1"/>
  <c r="F1517" i="1"/>
  <c r="F355" i="1"/>
  <c r="F377" i="1"/>
  <c r="F1541" i="1"/>
  <c r="F1765" i="1"/>
  <c r="F860" i="1"/>
  <c r="F326" i="1"/>
  <c r="F157" i="1"/>
  <c r="F1253" i="1"/>
  <c r="F936" i="1"/>
  <c r="F561" i="1"/>
  <c r="F1176" i="1"/>
  <c r="F530" i="1"/>
  <c r="F1379" i="1"/>
  <c r="F492" i="1"/>
  <c r="F680" i="1"/>
  <c r="F371" i="1"/>
  <c r="F1096" i="1"/>
  <c r="F387" i="1"/>
  <c r="F56" i="1"/>
  <c r="F154" i="1"/>
  <c r="F1589" i="1"/>
  <c r="F1371" i="1"/>
  <c r="F1166" i="1"/>
  <c r="F2039" i="1"/>
  <c r="F1844" i="1"/>
  <c r="F1285" i="1"/>
  <c r="F512" i="1"/>
  <c r="F1693" i="1"/>
  <c r="F121" i="1"/>
  <c r="F384" i="1"/>
  <c r="F1235" i="1"/>
  <c r="F1625" i="1"/>
  <c r="F1599" i="1"/>
  <c r="F559" i="1"/>
  <c r="F1225" i="1"/>
  <c r="F658" i="1"/>
  <c r="F414" i="1"/>
  <c r="F1873" i="1"/>
  <c r="F815" i="1"/>
  <c r="F1394" i="1"/>
  <c r="F1801" i="1"/>
  <c r="F123" i="1"/>
  <c r="F996" i="1"/>
  <c r="F112" i="1"/>
  <c r="F1231" i="1"/>
  <c r="F1954" i="1"/>
  <c r="F1003" i="1"/>
  <c r="F124" i="1"/>
  <c r="F780" i="1"/>
  <c r="F1457" i="1"/>
  <c r="F904" i="1"/>
  <c r="F274" i="1"/>
  <c r="F861" i="1"/>
  <c r="F359" i="1"/>
  <c r="F1461" i="1"/>
  <c r="F378" i="1"/>
  <c r="F1108" i="1"/>
  <c r="F336" i="1"/>
  <c r="F315" i="1"/>
  <c r="F1715" i="1"/>
  <c r="F1251" i="1"/>
  <c r="F786" i="1"/>
  <c r="F659" i="1"/>
  <c r="F57" i="1"/>
  <c r="F662" i="1"/>
  <c r="F1650" i="1"/>
  <c r="F163" i="1"/>
  <c r="F58" i="1"/>
  <c r="F1019" i="1"/>
  <c r="F434" i="1"/>
  <c r="F643" i="1"/>
  <c r="F1645" i="1"/>
  <c r="F59" i="1"/>
  <c r="F379" i="1"/>
  <c r="F1854" i="1"/>
  <c r="F349" i="1"/>
  <c r="F1542" i="1"/>
  <c r="F1004" i="1"/>
  <c r="F1317" i="1"/>
  <c r="F159" i="1"/>
  <c r="F1758" i="1"/>
  <c r="F649" i="1"/>
  <c r="F290" i="1"/>
  <c r="F867" i="1"/>
  <c r="F2064" i="1"/>
  <c r="F406" i="1"/>
  <c r="F1479" i="1"/>
  <c r="F344" i="1"/>
  <c r="F275" i="1"/>
  <c r="F523" i="1"/>
  <c r="F785" i="1"/>
  <c r="F337" i="1"/>
  <c r="F1144" i="1"/>
  <c r="F1969" i="1"/>
  <c r="F345" i="1"/>
  <c r="F759" i="1"/>
  <c r="F617" i="1"/>
  <c r="F1974" i="1"/>
  <c r="F1298" i="1"/>
  <c r="F665" i="1"/>
  <c r="F601" i="1"/>
  <c r="F1271" i="1"/>
  <c r="F1649" i="1"/>
  <c r="F569" i="1"/>
  <c r="F151" i="1"/>
  <c r="F803" i="1"/>
  <c r="F60" i="1"/>
  <c r="F107" i="1"/>
  <c r="F287" i="1"/>
  <c r="F875" i="1"/>
  <c r="F582" i="1"/>
  <c r="F650" i="1"/>
  <c r="F443" i="1"/>
  <c r="F234" i="1"/>
  <c r="F1082" i="1"/>
  <c r="F105" i="1"/>
  <c r="F61" i="1"/>
  <c r="F700" i="1"/>
  <c r="F1254" i="1"/>
  <c r="F596" i="1"/>
  <c r="F1185" i="1"/>
  <c r="F457" i="1"/>
  <c r="F1976" i="1"/>
  <c r="F62" i="1"/>
  <c r="F750" i="1"/>
  <c r="F1679" i="1"/>
  <c r="F1897" i="1"/>
  <c r="F642" i="1"/>
  <c r="F1093" i="1"/>
  <c r="F1058" i="1"/>
  <c r="F588" i="1"/>
  <c r="F182" i="1"/>
  <c r="F398" i="1"/>
  <c r="F994" i="1"/>
  <c r="F63" i="1"/>
  <c r="F1386" i="1"/>
  <c r="F1641" i="1"/>
  <c r="F161" i="1"/>
  <c r="F841" i="1"/>
  <c r="F1955" i="1"/>
  <c r="F1413" i="1"/>
  <c r="F928" i="1"/>
  <c r="F576" i="1"/>
  <c r="F64" i="1"/>
  <c r="F1543" i="1"/>
  <c r="F570" i="1"/>
  <c r="F65" i="1"/>
  <c r="F1320" i="1"/>
  <c r="F101" i="1"/>
  <c r="F256" i="1"/>
  <c r="F802" i="1"/>
  <c r="F1644" i="1"/>
  <c r="F295" i="1"/>
  <c r="F961" i="1"/>
  <c r="F1661" i="1"/>
  <c r="F580" i="1"/>
  <c r="F521" i="1"/>
  <c r="F910" i="1"/>
  <c r="F66" i="1"/>
  <c r="F502" i="1"/>
  <c r="F1544" i="1"/>
  <c r="F933" i="1"/>
  <c r="F67" i="1"/>
  <c r="F987" i="1"/>
  <c r="F153" i="1"/>
  <c r="F738" i="1"/>
  <c r="F1094" i="1"/>
  <c r="F756" i="1"/>
  <c r="F276" i="1"/>
  <c r="F634" i="1"/>
  <c r="F1611" i="1"/>
  <c r="F717" i="1"/>
  <c r="F484" i="1"/>
  <c r="F68" i="1"/>
  <c r="F1903" i="1"/>
  <c r="F2043" i="1"/>
  <c r="F69" i="1"/>
  <c r="F912" i="1"/>
  <c r="F890" i="1"/>
  <c r="F993" i="1"/>
  <c r="F1845" i="1"/>
  <c r="F1747" i="1"/>
  <c r="F308" i="1"/>
  <c r="F1753" i="1"/>
  <c r="F1525" i="1"/>
  <c r="F231" i="1"/>
  <c r="F218" i="1"/>
  <c r="F1916" i="1"/>
  <c r="F1665" i="1"/>
  <c r="F1428" i="1"/>
  <c r="F1476" i="1"/>
  <c r="F1912" i="1"/>
  <c r="F1655" i="1"/>
  <c r="F1937" i="1"/>
  <c r="F558" i="1"/>
  <c r="F449" i="1"/>
  <c r="F531" i="1"/>
  <c r="F1492" i="1"/>
  <c r="F277" i="1"/>
  <c r="F1382" i="1"/>
  <c r="F1141" i="1"/>
  <c r="F1739" i="1"/>
  <c r="F1965" i="1"/>
  <c r="F419" i="1"/>
  <c r="F70" i="1"/>
  <c r="F278" i="1"/>
  <c r="F1140" i="1"/>
  <c r="F618" i="1"/>
  <c r="F1211" i="1"/>
  <c r="F1120" i="1"/>
  <c r="F1510" i="1"/>
  <c r="F1681" i="1"/>
  <c r="F1302" i="1"/>
  <c r="F1647" i="1"/>
  <c r="F1802" i="1"/>
  <c r="F1173" i="1"/>
  <c r="F211" i="1"/>
  <c r="F1775" i="1"/>
  <c r="F1508" i="1"/>
  <c r="F1372" i="1"/>
  <c r="F1114" i="1"/>
  <c r="F1502" i="1"/>
  <c r="F1797" i="1"/>
  <c r="F720" i="1"/>
  <c r="F71" i="1"/>
  <c r="F72" i="1"/>
  <c r="F832" i="1"/>
  <c r="F1429" i="1"/>
  <c r="F942" i="1"/>
  <c r="F460" i="1"/>
  <c r="F735" i="1"/>
  <c r="F789" i="1"/>
  <c r="F222" i="1"/>
  <c r="F727" i="1"/>
  <c r="F871" i="1"/>
  <c r="F73" i="1"/>
  <c r="F589" i="1"/>
  <c r="F356" i="1"/>
  <c r="F647" i="1"/>
  <c r="F1885" i="1"/>
  <c r="F792" i="1"/>
  <c r="F204" i="1"/>
  <c r="F305" i="1"/>
  <c r="F74" i="1"/>
  <c r="F1287" i="1"/>
  <c r="F1005" i="1"/>
  <c r="F495" i="1"/>
  <c r="F75" i="1"/>
  <c r="F76" i="1"/>
  <c r="F1009" i="1"/>
  <c r="F333" i="1"/>
  <c r="F237" i="1"/>
  <c r="F1838" i="1"/>
  <c r="F77" i="1"/>
  <c r="F1152" i="1"/>
  <c r="F367" i="1"/>
  <c r="F769" i="1"/>
  <c r="F412" i="1"/>
  <c r="F1255" i="1"/>
  <c r="F296" i="1"/>
  <c r="F1577" i="1"/>
  <c r="F78" i="1"/>
  <c r="F1518" i="1"/>
  <c r="F1306" i="1"/>
  <c r="F1477" i="1"/>
  <c r="F1785" i="1"/>
  <c r="F539" i="1"/>
  <c r="F1757" i="1"/>
  <c r="F1888" i="1"/>
  <c r="F1527" i="1"/>
  <c r="F1321" i="1"/>
  <c r="F1402" i="1"/>
  <c r="F701" i="1"/>
  <c r="F439" i="1"/>
  <c r="F670" i="1"/>
  <c r="F79" i="1"/>
  <c r="F181" i="1"/>
  <c r="F446" i="1"/>
  <c r="F1182" i="1"/>
  <c r="F402" i="1"/>
  <c r="F413" i="1"/>
  <c r="F683" i="1"/>
  <c r="F396" i="1"/>
  <c r="F80" i="1"/>
  <c r="F787" i="1"/>
  <c r="F1142" i="1"/>
  <c r="F81" i="1"/>
  <c r="F190" i="1"/>
  <c r="F111" i="1"/>
  <c r="F1691" i="1"/>
  <c r="F571" i="1"/>
  <c r="F925" i="1"/>
  <c r="F458" i="1"/>
  <c r="F1734" i="1"/>
  <c r="F732" i="1"/>
  <c r="F200" i="1"/>
  <c r="F1556" i="1"/>
  <c r="F681" i="1"/>
  <c r="F948" i="1"/>
  <c r="F1056" i="1"/>
  <c r="F194" i="1"/>
  <c r="F1177" i="1"/>
  <c r="F1389" i="1"/>
  <c r="F82" i="1"/>
  <c r="F506" i="1"/>
  <c r="F777" i="1"/>
  <c r="F327" i="1"/>
  <c r="F83" i="1"/>
  <c r="F1545" i="1"/>
  <c r="F108" i="1"/>
  <c r="F84" i="1"/>
  <c r="F1161" i="1"/>
  <c r="F85" i="1"/>
  <c r="F2041" i="1"/>
  <c r="F929" i="1"/>
  <c r="F1215" i="1"/>
  <c r="F1309" i="1"/>
  <c r="F976" i="1"/>
  <c r="F1481" i="1"/>
  <c r="F201" i="1"/>
  <c r="F1503" i="1"/>
  <c r="F118" i="1"/>
  <c r="F1872" i="1"/>
  <c r="F1497" i="1"/>
  <c r="F1034" i="1"/>
  <c r="F1462" i="1"/>
  <c r="F1294" i="1"/>
  <c r="F881" i="1"/>
  <c r="F485" i="1"/>
  <c r="F1011" i="1"/>
  <c r="F1938" i="1"/>
  <c r="F1546" i="1"/>
  <c r="F644" i="1"/>
  <c r="F116" i="1"/>
  <c r="F1847" i="1"/>
  <c r="F1119" i="1"/>
  <c r="F1898" i="1"/>
  <c r="F1550" i="1"/>
  <c r="F730" i="1"/>
  <c r="F86" i="1"/>
  <c r="F1755" i="1"/>
  <c r="F1815" i="1"/>
  <c r="F1623" i="1"/>
  <c r="F1697" i="1"/>
  <c r="F87" i="1"/>
  <c r="F243" i="1"/>
  <c r="F828" i="1"/>
  <c r="F1432" i="1"/>
  <c r="F1304" i="1"/>
  <c r="F279" i="1"/>
  <c r="F1129" i="1"/>
  <c r="F714" i="1"/>
  <c r="F992" i="1"/>
  <c r="F125" i="1"/>
  <c r="F1339" i="1"/>
  <c r="F689" i="1"/>
  <c r="F496" i="1"/>
  <c r="F393" i="1"/>
  <c r="F88" i="1"/>
  <c r="F2474" i="1"/>
  <c r="F2524" i="1"/>
  <c r="F2628" i="1"/>
  <c r="F3716" i="1"/>
  <c r="F3495" i="1"/>
  <c r="F3632" i="1"/>
  <c r="F3182" i="1"/>
  <c r="F3641" i="1"/>
  <c r="F2475" i="1"/>
  <c r="F3605" i="1"/>
  <c r="F3262" i="1"/>
  <c r="F2550" i="1"/>
  <c r="F3235" i="1"/>
  <c r="F2476" i="1"/>
  <c r="F3066" i="1"/>
  <c r="F2477" i="1"/>
  <c r="F3454" i="1"/>
  <c r="F2689" i="1"/>
  <c r="F3200" i="1"/>
  <c r="F3248" i="1"/>
  <c r="F176" i="1"/>
  <c r="F619" i="1"/>
  <c r="F89" i="1"/>
  <c r="F620" i="1"/>
  <c r="F2004" i="1"/>
  <c r="F202" i="1"/>
  <c r="F1868" i="1"/>
  <c r="F1240" i="1"/>
  <c r="F753" i="1"/>
  <c r="F1047" i="1"/>
  <c r="F223" i="1"/>
  <c r="F417" i="1"/>
  <c r="F90" i="1"/>
  <c r="F1057" i="1"/>
  <c r="F346" i="1"/>
  <c r="F621" i="1"/>
  <c r="F973" i="1"/>
  <c r="F1208" i="1"/>
  <c r="F91" i="1"/>
  <c r="F541" i="1"/>
  <c r="F572" i="1"/>
  <c r="F1646" i="1"/>
  <c r="F981" i="1"/>
  <c r="F254" i="1"/>
  <c r="F363" i="1"/>
  <c r="F1149" i="1"/>
  <c r="F92" i="1"/>
  <c r="F1662" i="1"/>
  <c r="F1529" i="1"/>
  <c r="F517" i="1"/>
  <c r="F473" i="1"/>
  <c r="F1012" i="1"/>
  <c r="F1115" i="1"/>
  <c r="F1091" i="1"/>
  <c r="F1658" i="1"/>
  <c r="F1052" i="1"/>
  <c r="F1656" i="1"/>
  <c r="F746" i="1"/>
  <c r="F347" i="1"/>
  <c r="F146" i="1"/>
  <c r="F967" i="1"/>
  <c r="F1286" i="1"/>
  <c r="F1340" i="1"/>
  <c r="F1512" i="1"/>
  <c r="F1469" i="1"/>
  <c r="F1535" i="1"/>
  <c r="F864" i="1"/>
  <c r="F134" i="1"/>
  <c r="F1772" i="1"/>
  <c r="F905" i="1"/>
  <c r="F1030" i="1"/>
  <c r="F244" i="1"/>
  <c r="F1373" i="1"/>
  <c r="F167" i="1"/>
  <c r="F968" i="1"/>
  <c r="F1409" i="1"/>
  <c r="F1627" i="1"/>
  <c r="F565" i="1"/>
  <c r="F1375" i="1"/>
  <c r="F1904" i="1"/>
  <c r="F2052" i="1"/>
  <c r="F917" i="1"/>
  <c r="F1669" i="1"/>
  <c r="F1167" i="1"/>
  <c r="F1760" i="1"/>
  <c r="F357" i="1"/>
  <c r="F454" i="1"/>
  <c r="F476" i="1"/>
  <c r="F1781" i="1"/>
  <c r="F238" i="1"/>
  <c r="F1991" i="1"/>
  <c r="F1953" i="1"/>
  <c r="F657" i="1"/>
  <c r="F245" i="1"/>
  <c r="F1065" i="1"/>
  <c r="F418" i="1"/>
  <c r="F475" i="1"/>
  <c r="F1491" i="1"/>
  <c r="F2076" i="1"/>
  <c r="F239" i="1"/>
  <c r="F3324" i="1"/>
  <c r="F3282" i="1"/>
  <c r="F3338" i="1"/>
  <c r="F3370" i="1"/>
  <c r="F3439" i="1"/>
  <c r="F2478" i="1"/>
  <c r="F3585" i="1"/>
  <c r="F3407" i="1"/>
  <c r="F2877" i="1"/>
  <c r="F3517" i="1"/>
  <c r="F3476" i="1"/>
  <c r="F3499" i="1"/>
  <c r="F3474" i="1"/>
  <c r="F2479" i="1"/>
  <c r="F3051" i="1"/>
  <c r="F2480" i="1"/>
  <c r="F2481" i="1"/>
  <c r="F3339" i="1"/>
  <c r="F3079" i="1"/>
  <c r="F2951" i="1"/>
  <c r="F573" i="1"/>
  <c r="F702" i="1"/>
  <c r="F188" i="1"/>
  <c r="F1584" i="1"/>
  <c r="F1130" i="1"/>
  <c r="F555" i="1"/>
  <c r="F1341" i="1"/>
  <c r="F1538" i="1"/>
  <c r="F291" i="1"/>
  <c r="F931" i="1"/>
  <c r="F450" i="1"/>
  <c r="F1021" i="1"/>
  <c r="F283" i="1"/>
  <c r="F93" i="1"/>
  <c r="F782" i="1"/>
  <c r="F94" i="1"/>
  <c r="F95" i="1"/>
  <c r="F1143" i="1"/>
  <c r="F493" i="1"/>
  <c r="F1250" i="1"/>
  <c r="F877" i="1"/>
  <c r="F96" i="1"/>
  <c r="F97" i="1"/>
  <c r="F1712" i="1"/>
  <c r="F1020" i="1"/>
  <c r="F913" i="1"/>
  <c r="F98" i="1"/>
  <c r="F152" i="1"/>
  <c r="F819" i="1"/>
  <c r="F1685" i="1"/>
  <c r="F705" i="1"/>
  <c r="F606" i="1"/>
  <c r="F1342" i="1"/>
  <c r="F988" i="1"/>
  <c r="F386" i="1"/>
  <c r="F1530" i="1"/>
  <c r="F1203" i="1"/>
  <c r="F1742" i="1"/>
  <c r="F1055" i="1"/>
  <c r="F158" i="1"/>
  <c r="F2878" i="1"/>
  <c r="F3139" i="1"/>
  <c r="F2482" i="1"/>
  <c r="F2483" i="1"/>
  <c r="F2777" i="1"/>
  <c r="F3735" i="1"/>
  <c r="F2952" i="1"/>
  <c r="F3024" i="1"/>
  <c r="F2551" i="1"/>
  <c r="F3766" i="1"/>
  <c r="F3010" i="1"/>
  <c r="F3171" i="1"/>
  <c r="F3170" i="1"/>
  <c r="F3308" i="1"/>
  <c r="F2484" i="1"/>
  <c r="F3491" i="1"/>
  <c r="F2485" i="1"/>
  <c r="F2538" i="1"/>
  <c r="F2658" i="1"/>
  <c r="F3598" i="1"/>
  <c r="F99" i="1"/>
  <c r="F316" i="1"/>
  <c r="F1381" i="1"/>
  <c r="F2073" i="1"/>
  <c r="F983" i="1"/>
  <c r="F268" i="1"/>
  <c r="F1664" i="1"/>
  <c r="F102" i="1"/>
  <c r="F1314" i="1"/>
  <c r="F849" i="1"/>
  <c r="F1982" i="1"/>
  <c r="F794" i="1"/>
  <c r="F1687" i="1"/>
  <c r="F660" i="1"/>
  <c r="F1007" i="1"/>
  <c r="F770" i="1"/>
  <c r="F906" i="1"/>
  <c r="F728" i="1"/>
  <c r="F1313" i="1"/>
  <c r="F1751" i="1"/>
  <c r="F100" i="1"/>
  <c r="F143" i="1"/>
  <c r="F1978" i="1"/>
  <c r="F774" i="1"/>
  <c r="F671" i="1"/>
  <c r="F1249" i="1"/>
  <c r="F958" i="1"/>
  <c r="F1806" i="1"/>
  <c r="F1109" i="1"/>
  <c r="F429" i="1"/>
  <c r="F248" i="1"/>
  <c r="F317" i="1"/>
  <c r="F2182" i="1"/>
  <c r="F3313" i="1"/>
  <c r="F3526" i="1"/>
  <c r="F3514" i="1"/>
  <c r="F3680" i="1"/>
  <c r="F3062" i="1"/>
  <c r="F3106" i="1"/>
  <c r="F3450" i="1"/>
  <c r="F3453" i="1"/>
  <c r="F3276" i="1"/>
  <c r="F3160" i="1"/>
  <c r="F3626" i="1"/>
  <c r="F2743" i="1"/>
  <c r="F2616" i="1"/>
  <c r="F3452" i="1"/>
  <c r="F3093" i="1"/>
  <c r="F2606" i="1"/>
  <c r="F3223" i="1"/>
  <c r="F3052" i="1"/>
  <c r="F2640" i="1"/>
  <c r="F3471" i="1"/>
  <c r="F3214" i="1"/>
  <c r="F2583" i="1"/>
  <c r="F2486" i="1"/>
  <c r="F2982" i="1"/>
  <c r="F3571" i="1"/>
  <c r="F2860" i="1"/>
  <c r="F3398" i="1"/>
  <c r="F3927" i="1"/>
  <c r="F4020" i="1"/>
  <c r="F4067" i="1"/>
  <c r="F4008" i="1"/>
  <c r="F3874" i="1"/>
  <c r="F3875" i="1"/>
  <c r="F3876" i="1"/>
  <c r="F3877" i="1"/>
  <c r="F4101" i="1"/>
  <c r="F4028" i="1"/>
  <c r="F3904" i="1"/>
  <c r="F3878" i="1"/>
  <c r="F4060" i="1"/>
  <c r="F4030" i="1"/>
  <c r="F3879" i="1"/>
  <c r="F3880" i="1"/>
  <c r="F3881" i="1"/>
  <c r="F3882" i="1"/>
  <c r="F3883" i="1"/>
  <c r="F3988" i="1"/>
  <c r="F3573" i="1"/>
  <c r="F3012" i="1"/>
  <c r="F3460" i="1"/>
  <c r="F3615" i="1"/>
  <c r="F2487" i="1"/>
  <c r="F3519" i="1"/>
  <c r="F3153" i="1"/>
  <c r="F3215" i="1"/>
  <c r="F3357" i="1"/>
  <c r="F3466" i="1"/>
  <c r="F3617" i="1"/>
  <c r="F2986" i="1"/>
  <c r="F3227" i="1"/>
  <c r="F2922" i="1"/>
  <c r="F3709" i="1"/>
  <c r="F2488" i="1"/>
  <c r="F2622" i="1"/>
  <c r="F3378" i="1"/>
  <c r="F3750" i="1"/>
  <c r="F3436" i="1"/>
  <c r="F3311" i="1"/>
  <c r="F2757" i="1"/>
  <c r="F3128" i="1"/>
  <c r="F3647" i="1"/>
  <c r="F2561" i="1"/>
  <c r="F3340" i="1"/>
  <c r="F3639" i="1"/>
  <c r="F2797" i="1"/>
  <c r="F2489" i="1"/>
  <c r="F2779" i="1"/>
  <c r="F2744" i="1"/>
  <c r="F3037" i="1"/>
  <c r="F3228" i="1"/>
  <c r="F2490" i="1"/>
  <c r="F3301" i="1"/>
  <c r="F3390" i="1"/>
  <c r="F3435" i="1"/>
  <c r="F3341" i="1"/>
  <c r="F2784" i="1"/>
  <c r="F2953" i="1"/>
  <c r="F3403" i="1"/>
  <c r="F3073" i="1"/>
  <c r="F2491" i="1"/>
  <c r="F2492" i="1"/>
  <c r="F2566" i="1"/>
  <c r="F3445" i="1"/>
  <c r="F3366" i="1"/>
  <c r="F3693" i="1"/>
  <c r="F2493" i="1"/>
  <c r="F3765" i="1"/>
  <c r="F3393" i="1"/>
  <c r="F2690" i="1"/>
  <c r="F2756" i="1"/>
  <c r="F2937" i="1"/>
  <c r="F2494" i="1"/>
  <c r="F3635" i="1"/>
  <c r="F2495" i="1"/>
  <c r="F2768" i="1"/>
  <c r="F3138" i="1"/>
  <c r="F3148" i="1"/>
  <c r="F2496" i="1"/>
  <c r="F3446" i="1"/>
  <c r="F2874" i="1"/>
  <c r="F2526" i="1"/>
  <c r="F2675" i="1"/>
  <c r="F2497" i="1"/>
  <c r="F2498" i="1"/>
  <c r="F3545" i="1"/>
  <c r="F2499" i="1"/>
  <c r="F2615" i="1"/>
  <c r="F3612" i="1"/>
  <c r="F3547" i="1"/>
  <c r="F3014" i="1"/>
  <c r="F2824" i="1"/>
  <c r="F3134" i="1"/>
  <c r="F2500" i="1"/>
  <c r="F3253" i="1"/>
  <c r="F3422" i="1"/>
  <c r="F2870" i="1"/>
  <c r="F3543" i="1"/>
  <c r="F3355" i="1"/>
  <c r="F3286" i="1"/>
  <c r="F2664" i="1"/>
  <c r="F2940" i="1"/>
  <c r="F3511" i="1"/>
  <c r="F3760" i="1"/>
  <c r="F3611" i="1"/>
  <c r="F2501" i="1"/>
  <c r="F3707" i="1"/>
  <c r="F3007" i="1"/>
  <c r="F3358" i="1"/>
  <c r="F3038" i="1"/>
  <c r="F3477" i="1"/>
  <c r="F3174" i="1"/>
  <c r="F3496" i="1"/>
  <c r="F3629" i="1"/>
  <c r="F3255" i="1"/>
  <c r="F3613" i="1"/>
  <c r="F3333" i="1"/>
  <c r="F3650" i="1"/>
  <c r="F3065" i="1"/>
  <c r="F2502" i="1"/>
  <c r="F3177" i="1"/>
  <c r="F3497" i="1"/>
  <c r="F3229" i="1"/>
  <c r="F2556" i="1"/>
  <c r="F2769" i="1"/>
  <c r="F3630" i="1"/>
  <c r="F3457" i="1"/>
  <c r="F2503" i="1"/>
  <c r="F3727" i="1"/>
  <c r="F3456" i="1"/>
  <c r="F2706" i="1"/>
  <c r="F3651" i="1"/>
  <c r="F3040" i="1"/>
  <c r="F3344" i="1"/>
  <c r="F2745" i="1"/>
  <c r="F2998" i="1"/>
  <c r="F2562" i="1"/>
  <c r="F2770" i="1"/>
  <c r="F3249" i="1"/>
  <c r="F3164" i="1"/>
  <c r="F3544" i="1"/>
  <c r="F3292" i="1"/>
  <c r="F2504" i="1"/>
  <c r="F2992" i="1"/>
  <c r="F2505" i="1"/>
  <c r="F2587" i="1"/>
  <c r="F3415" i="1"/>
  <c r="F2961" i="1"/>
  <c r="F3312" i="1"/>
  <c r="F2920" i="1"/>
  <c r="F3458" i="1"/>
  <c r="F2923" i="1"/>
  <c r="F3754" i="1"/>
  <c r="F2506" i="1"/>
  <c r="F2987" i="1"/>
  <c r="F3216" i="1"/>
  <c r="F2507" i="1"/>
  <c r="F3278" i="1"/>
  <c r="F3581" i="1"/>
  <c r="F2508" i="1"/>
  <c r="F3449" i="1"/>
  <c r="F2509" i="1"/>
  <c r="F3272" i="1"/>
  <c r="F3558" i="1"/>
  <c r="F3013" i="1"/>
  <c r="F3645" i="1"/>
  <c r="F3704" i="1"/>
  <c r="F3374" i="1"/>
  <c r="F3391" i="1"/>
  <c r="F3738" i="1"/>
  <c r="F3607" i="1"/>
  <c r="F2825" i="1"/>
  <c r="F2749" i="1"/>
  <c r="F2510" i="1"/>
  <c r="F3648" i="1"/>
  <c r="F2607" i="1"/>
  <c r="F3303" i="1"/>
  <c r="F3068" i="1"/>
  <c r="F3470" i="1"/>
  <c r="F2669" i="1"/>
  <c r="F2659" i="1"/>
  <c r="F2511" i="1"/>
  <c r="F3649" i="1"/>
  <c r="F3527" i="1"/>
  <c r="F2512" i="1"/>
  <c r="F3467" i="1"/>
  <c r="F3722" i="1"/>
  <c r="F3530" i="1"/>
  <c r="F3095" i="1"/>
  <c r="F3094" i="1"/>
  <c r="F3114" i="1"/>
  <c r="F2513" i="1"/>
  <c r="F3087" i="1"/>
  <c r="F3004" i="1"/>
  <c r="F3487" i="1"/>
  <c r="F2880" i="1"/>
  <c r="F2726" i="1"/>
  <c r="F3739" i="1"/>
  <c r="F2954" i="1"/>
  <c r="F3627" i="1"/>
  <c r="F3455" i="1"/>
  <c r="F2514" i="1"/>
  <c r="F2816" i="1"/>
  <c r="F2963" i="1"/>
  <c r="F3568" i="1"/>
  <c r="F3588" i="1"/>
  <c r="F2515" i="1"/>
  <c r="F3316" i="1"/>
  <c r="F2516" i="1"/>
  <c r="F2727" i="1"/>
  <c r="F2517" i="1"/>
  <c r="F3444" i="1"/>
  <c r="F3053" i="1"/>
  <c r="F3522" i="1"/>
  <c r="F2798" i="1"/>
  <c r="F2780" i="1"/>
  <c r="F3197" i="1"/>
  <c r="F2518" i="1"/>
  <c r="F3360" i="1"/>
  <c r="F3199" i="1"/>
  <c r="F3133" i="1"/>
  <c r="F3400" i="1"/>
  <c r="F2599" i="1"/>
  <c r="F3082" i="1"/>
  <c r="F3643" i="1"/>
  <c r="F3102" i="1"/>
  <c r="F3375" i="1"/>
  <c r="F2519" i="1"/>
  <c r="F2520" i="1"/>
  <c r="F2971" i="1"/>
  <c r="F2521" i="1"/>
  <c r="F2522" i="1"/>
  <c r="F3576" i="1"/>
  <c r="F3342" i="1"/>
  <c r="F3516" i="1"/>
  <c r="F3274" i="1"/>
  <c r="F3756" i="1"/>
  <c r="F3057" i="1"/>
  <c r="F3046" i="1"/>
  <c r="F2523" i="1"/>
  <c r="F3587" i="1"/>
  <c r="F3129" i="1"/>
  <c r="F2641" i="1"/>
  <c r="F2746" i="1"/>
  <c r="F1634" i="1"/>
  <c r="G12" i="6" l="1"/>
  <c r="H3" i="6"/>
  <c r="G3" i="6"/>
  <c r="H13" i="6"/>
  <c r="G5" i="6"/>
  <c r="H12" i="6"/>
  <c r="G11" i="6"/>
  <c r="H11" i="6"/>
  <c r="F10" i="6"/>
  <c r="G10" i="6"/>
  <c r="P2237" i="1"/>
  <c r="G2237" i="1"/>
</calcChain>
</file>

<file path=xl/sharedStrings.xml><?xml version="1.0" encoding="utf-8"?>
<sst xmlns="http://schemas.openxmlformats.org/spreadsheetml/2006/main" count="44913" uniqueCount="24775">
  <si>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</si>
  <si>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</si>
  <si>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</si>
  <si>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</si>
  <si>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</si>
  <si>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</si>
  <si>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</si>
  <si>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</si>
  <si>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</si>
  <si>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</si>
  <si>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</si>
  <si>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</si>
  <si>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</si>
  <si>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</si>
  <si>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</si>
  <si>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</si>
  <si>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</si>
  <si>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</si>
  <si>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</si>
  <si>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</si>
  <si>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</si>
  <si>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</si>
  <si>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</si>
  <si>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</si>
  <si>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</si>
  <si>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</si>
  <si>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</si>
  <si>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</si>
  <si>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</si>
  <si>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</si>
  <si>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</si>
  <si>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</si>
  <si>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</si>
  <si>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</si>
  <si>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</si>
  <si>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</si>
  <si>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</si>
  <si>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</si>
  <si>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</si>
  <si>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</si>
  <si>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</si>
  <si>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</si>
  <si>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</si>
  <si>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</si>
  <si>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</si>
  <si>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</si>
  <si>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</si>
  <si>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</si>
  <si>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</si>
  <si>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</si>
  <si>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</si>
  <si>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</si>
  <si>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</si>
  <si>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</si>
  <si>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</si>
  <si>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</si>
  <si>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</si>
  <si>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</si>
  <si>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</si>
  <si>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</si>
  <si>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</si>
  <si>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</si>
  <si>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</si>
  <si>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</si>
  <si>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</si>
  <si>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</si>
  <si>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</si>
  <si>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</si>
  <si>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</si>
  <si>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</si>
  <si>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</si>
  <si>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</si>
  <si>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</si>
  <si>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</si>
  <si>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</si>
  <si>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</si>
  <si>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</si>
  <si>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</si>
  <si>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</si>
  <si>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</si>
  <si>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</si>
  <si>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</si>
  <si>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</si>
  <si>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</si>
  <si>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</si>
  <si>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</si>
  <si>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</si>
  <si>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</si>
  <si>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</si>
  <si>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</si>
  <si>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</si>
  <si>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</si>
  <si>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</si>
  <si>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</si>
  <si>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</si>
  <si>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</si>
  <si>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</si>
  <si>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</si>
  <si>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</si>
  <si>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</si>
  <si>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</si>
  <si>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</si>
  <si>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</si>
  <si>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</si>
  <si>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</si>
  <si>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</si>
  <si>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</si>
  <si>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</si>
  <si>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</si>
  <si>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</si>
  <si>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</si>
  <si>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</si>
  <si>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</si>
  <si>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</si>
  <si>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</si>
  <si>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</si>
  <si>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</si>
  <si>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</si>
  <si>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</si>
  <si>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</si>
  <si>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</si>
  <si>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</si>
  <si>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</si>
  <si>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</si>
  <si>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</si>
  <si>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</si>
  <si>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</si>
  <si>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</si>
  <si>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</si>
  <si>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</si>
  <si>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</si>
  <si>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</si>
  <si>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</si>
  <si>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</si>
  <si>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</si>
  <si>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</si>
  <si>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</si>
  <si>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</si>
  <si>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</si>
  <si>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</si>
  <si>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</si>
  <si>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</si>
  <si>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</si>
  <si>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</si>
  <si>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</si>
  <si>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</si>
  <si>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</si>
  <si>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</si>
  <si>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</si>
  <si>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</si>
  <si>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</si>
  <si>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</si>
  <si>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</si>
  <si>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</si>
  <si>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</si>
  <si>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</si>
  <si>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</si>
  <si>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</si>
  <si>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</si>
  <si>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</si>
  <si>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</si>
  <si>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</si>
  <si>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</si>
  <si>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</si>
  <si>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</si>
  <si>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</si>
  <si>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</si>
  <si>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</si>
  <si>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</si>
  <si>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</si>
  <si>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</si>
  <si>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</si>
  <si>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</si>
  <si>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</si>
  <si>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</si>
  <si>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</si>
  <si>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</si>
  <si>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</si>
  <si>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</si>
  <si>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</si>
  <si>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</si>
  <si>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</si>
  <si>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</si>
  <si>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</si>
  <si>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</si>
  <si>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</si>
  <si>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</si>
  <si>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</si>
  <si>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</si>
  <si>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</si>
  <si>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</si>
  <si>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</si>
  <si>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</si>
  <si>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</si>
  <si>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</si>
  <si>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</si>
  <si>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</si>
  <si>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</si>
  <si>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</si>
  <si>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</si>
  <si>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</si>
  <si>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</si>
  <si>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</si>
  <si>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</si>
  <si>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</si>
  <si>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</si>
  <si>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</si>
  <si>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</si>
  <si>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</si>
  <si>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</si>
  <si>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</si>
  <si>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</si>
  <si>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</si>
  <si>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</si>
  <si>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</si>
  <si>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</si>
  <si>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</si>
  <si>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</si>
  <si>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</si>
  <si>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</si>
  <si>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</si>
  <si>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</si>
  <si>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</si>
  <si>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</si>
  <si>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</si>
  <si>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</si>
  <si>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</si>
  <si>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</si>
  <si>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</si>
  <si>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</si>
  <si>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</si>
  <si>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</si>
  <si>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</si>
  <si>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</si>
  <si>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</si>
  <si>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</si>
  <si>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</si>
  <si>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</si>
  <si>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</si>
  <si>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</si>
  <si>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</si>
  <si>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</si>
  <si>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</si>
  <si>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</si>
  <si>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</si>
  <si>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</si>
  <si>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</si>
  <si>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</si>
  <si>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</si>
  <si>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</si>
  <si>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</si>
  <si>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</si>
  <si>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</si>
  <si>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</si>
  <si>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</si>
  <si>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</si>
  <si>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</si>
  <si>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</si>
  <si>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</si>
  <si>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</si>
  <si>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</si>
  <si>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</si>
  <si>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</si>
  <si>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</si>
  <si>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</si>
  <si>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</si>
  <si>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</si>
  <si>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</si>
  <si>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</si>
  <si>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</si>
  <si>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</si>
  <si>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</si>
  <si>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</si>
  <si>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</si>
  <si>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</si>
  <si>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</si>
  <si>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</si>
  <si>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</si>
  <si>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</si>
  <si>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</si>
  <si>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</si>
  <si>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</si>
  <si>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</si>
  <si>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</si>
  <si>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</si>
  <si>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</si>
  <si>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</si>
  <si>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</si>
  <si>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</si>
  <si>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</si>
  <si>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</si>
  <si>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</si>
  <si>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</si>
  <si>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</si>
  <si>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</si>
  <si>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</si>
  <si>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</si>
  <si>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</si>
  <si>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</si>
  <si>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</si>
  <si>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</si>
  <si>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</si>
  <si>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</si>
  <si>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</si>
  <si>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</si>
  <si>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</si>
  <si>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</si>
  <si>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</si>
  <si>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</si>
  <si>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</si>
  <si>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</si>
  <si>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</si>
  <si>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</si>
  <si>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</si>
  <si>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</si>
  <si>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</si>
  <si>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</si>
  <si>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</si>
  <si>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</si>
  <si>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</si>
  <si>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</si>
  <si>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</si>
  <si>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</si>
  <si>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</si>
  <si>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</si>
  <si>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</si>
  <si>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</si>
  <si>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</si>
  <si>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</si>
  <si>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</si>
  <si>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</si>
  <si>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</si>
  <si>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</si>
  <si>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</si>
  <si>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</si>
  <si>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</si>
  <si>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</si>
  <si>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</si>
  <si>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</si>
  <si>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</si>
  <si>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</si>
  <si>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</si>
  <si>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</si>
  <si>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</si>
  <si>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</si>
  <si>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</si>
  <si>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</si>
  <si>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</si>
  <si>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</si>
  <si>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</si>
  <si>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</si>
  <si>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</si>
  <si>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</si>
  <si>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</si>
  <si>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</si>
  <si>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</si>
  <si>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</si>
  <si>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</si>
  <si>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</si>
  <si>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</si>
  <si>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</si>
  <si>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</si>
  <si>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</si>
  <si>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</si>
  <si>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</si>
  <si>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</si>
  <si>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</si>
  <si>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</si>
  <si>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</si>
  <si>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</si>
  <si>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</si>
  <si>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</si>
  <si>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</si>
  <si>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</si>
  <si>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</si>
  <si>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</si>
  <si>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</si>
  <si>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</si>
  <si>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</si>
  <si>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</si>
  <si>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</si>
  <si>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</si>
  <si>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</si>
  <si>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</si>
  <si>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</si>
  <si>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</si>
  <si>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</si>
  <si>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</si>
  <si>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</si>
  <si>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</si>
  <si>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</si>
  <si>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</si>
  <si>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</si>
  <si>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</si>
  <si>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</si>
  <si>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</si>
  <si>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</si>
  <si>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</si>
  <si>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</si>
  <si>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</si>
  <si>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</si>
  <si>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</si>
  <si>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</si>
  <si>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</si>
  <si>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</si>
  <si>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</si>
  <si>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</si>
  <si>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</si>
  <si>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</si>
  <si>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</si>
  <si>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</si>
  <si>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</si>
  <si>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</si>
  <si>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</si>
  <si>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</si>
  <si>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</si>
  <si>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</si>
  <si>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</si>
  <si>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</si>
  <si>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</si>
  <si>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</si>
  <si>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</si>
  <si>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</si>
  <si>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</si>
  <si>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</si>
  <si>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</si>
  <si>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</si>
  <si>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</si>
  <si>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</si>
  <si>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</si>
  <si>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</si>
  <si>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</si>
  <si>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</si>
  <si>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</si>
  <si>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</si>
  <si>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</si>
  <si>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</si>
  <si>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</si>
  <si>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</si>
  <si>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</si>
  <si>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</si>
  <si>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</si>
  <si>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</si>
  <si>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</si>
  <si>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</si>
  <si>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</si>
  <si>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</si>
  <si>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</si>
  <si>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</si>
  <si>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</si>
  <si>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</si>
  <si>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</si>
  <si>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</si>
  <si>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</si>
  <si>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</si>
  <si>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</si>
  <si>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</si>
  <si>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</si>
  <si>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</si>
  <si>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</si>
  <si>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</si>
  <si>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</si>
  <si>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</si>
  <si>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</si>
  <si>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</si>
  <si>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</si>
  <si>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</si>
  <si>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</si>
  <si>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</si>
  <si>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</si>
  <si>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</si>
  <si>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</si>
  <si>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</si>
  <si>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</si>
  <si>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</si>
  <si>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</si>
  <si>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</si>
  <si>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</si>
  <si>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</si>
  <si>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</si>
  <si>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</si>
  <si>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</si>
  <si>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</si>
  <si>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</si>
  <si>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</si>
  <si>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</si>
  <si>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</si>
  <si>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</si>
  <si>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</si>
  <si>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</si>
  <si>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</si>
  <si>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</si>
  <si>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</si>
  <si>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</si>
  <si>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</si>
  <si>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</si>
  <si>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</si>
  <si>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</si>
  <si>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</si>
  <si>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</si>
  <si>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</si>
  <si>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</si>
  <si>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</si>
  <si>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</si>
  <si>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</si>
  <si>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</si>
  <si>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</si>
  <si>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</si>
  <si>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</si>
  <si>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</si>
  <si>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</si>
  <si>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</si>
  <si>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</si>
  <si>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</si>
  <si>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</si>
  <si>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</si>
  <si>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</si>
  <si>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</si>
  <si>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</si>
  <si>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</si>
  <si>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</si>
  <si>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</si>
  <si>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</si>
  <si>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</si>
  <si>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</si>
  <si>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</si>
  <si>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</si>
  <si>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</si>
  <si>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</si>
  <si>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</si>
  <si>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</si>
  <si>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</si>
  <si>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</si>
  <si>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</si>
  <si>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</si>
  <si>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</si>
  <si>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</si>
  <si>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</si>
  <si>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</si>
  <si>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</si>
  <si>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</si>
  <si>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</si>
  <si>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</si>
  <si>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</si>
  <si>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</si>
  <si>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</si>
  <si>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</si>
  <si>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</si>
  <si>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</si>
  <si>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</si>
  <si>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</si>
  <si>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</si>
  <si>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</si>
  <si>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</si>
  <si>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</si>
  <si>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</si>
  <si>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</si>
  <si>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</si>
  <si>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</si>
  <si>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</si>
  <si>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</si>
  <si>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</si>
  <si>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</si>
  <si>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</si>
  <si>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</si>
  <si>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</si>
  <si>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</si>
  <si>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</si>
  <si>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</si>
  <si>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</si>
  <si>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</si>
  <si>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</si>
  <si>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</si>
  <si>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</si>
  <si>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</si>
  <si>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</si>
  <si>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</si>
  <si>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</si>
  <si>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</si>
  <si>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</si>
  <si>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</si>
  <si>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</si>
  <si>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</si>
  <si>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</si>
  <si>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</si>
  <si>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</si>
  <si>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</si>
  <si>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</si>
  <si>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</si>
  <si>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</si>
  <si>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</si>
  <si>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</si>
  <si>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</si>
  <si>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</si>
  <si>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</si>
  <si>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</si>
  <si>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</si>
  <si>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</si>
  <si>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</si>
  <si>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</si>
  <si>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</si>
  <si>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</si>
  <si>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</si>
  <si>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</si>
  <si>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</si>
  <si>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</si>
  <si>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</si>
  <si>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</si>
  <si>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</si>
  <si>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</si>
  <si>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</si>
  <si>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</si>
  <si>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</si>
  <si>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</si>
  <si>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</si>
  <si>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</si>
  <si>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</si>
  <si>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</si>
  <si>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</si>
  <si>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</si>
  <si>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</si>
  <si>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</si>
  <si>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</si>
  <si>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</si>
  <si>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</si>
  <si>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</si>
  <si>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</si>
  <si>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</si>
  <si>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</si>
  <si>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</si>
  <si>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</si>
  <si>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</si>
  <si>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</si>
  <si>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</si>
  <si>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</si>
  <si>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</si>
  <si>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</si>
  <si>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</si>
  <si>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</si>
  <si>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</si>
  <si>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</si>
  <si>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</si>
  <si>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</si>
  <si>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</si>
  <si>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</si>
  <si>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</si>
  <si>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</si>
  <si>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</si>
  <si>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</si>
  <si>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</si>
  <si>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</si>
  <si>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</si>
  <si>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</si>
  <si>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</si>
  <si>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</si>
  <si>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</si>
  <si>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</si>
  <si>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</si>
  <si>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</si>
  <si>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</si>
  <si>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</si>
  <si>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</si>
  <si>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</si>
  <si>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</si>
  <si>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</si>
  <si>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</si>
  <si>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</si>
  <si>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</si>
  <si>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</si>
  <si>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</si>
  <si>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</si>
  <si>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</si>
  <si>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</si>
  <si>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</si>
  <si>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</si>
  <si>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</si>
  <si>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</si>
  <si>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</si>
  <si>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</si>
  <si>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</si>
  <si>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</si>
  <si>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</si>
  <si>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</si>
  <si>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</si>
  <si>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</si>
  <si>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</si>
  <si>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</si>
  <si>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</si>
  <si>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</si>
  <si>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</si>
  <si>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</si>
  <si>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</si>
  <si>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</si>
  <si>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</si>
  <si>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</si>
  <si>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</si>
  <si>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</si>
  <si>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</si>
  <si>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</si>
  <si>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</si>
  <si>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</si>
  <si>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</si>
  <si>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</si>
  <si>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</si>
  <si>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</si>
  <si>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</si>
  <si>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</si>
  <si>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</si>
  <si>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</si>
  <si>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</si>
  <si>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</si>
  <si>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</si>
  <si>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</si>
  <si>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</si>
  <si>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</si>
  <si>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</si>
  <si>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</si>
  <si>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</si>
  <si>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</si>
  <si>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</si>
  <si>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</si>
  <si>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</si>
  <si>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</si>
  <si>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</si>
  <si>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</si>
  <si>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</si>
  <si>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</si>
  <si>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</si>
  <si>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</si>
  <si>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</si>
  <si>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</si>
  <si>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</si>
  <si>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</si>
  <si>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</si>
  <si>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</si>
  <si>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</si>
  <si>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</si>
  <si>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</si>
  <si>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</si>
  <si>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</si>
  <si>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</si>
  <si>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</si>
  <si>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</si>
  <si>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</si>
  <si>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</si>
  <si>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</si>
  <si>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</si>
  <si>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</si>
  <si>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</si>
  <si>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</si>
  <si>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</si>
  <si>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</si>
  <si>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</si>
  <si>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</si>
  <si>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</si>
  <si>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</si>
  <si>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</si>
  <si>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</si>
  <si>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</si>
  <si>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</si>
  <si>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</si>
  <si>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</si>
  <si>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</si>
  <si>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</si>
  <si>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</si>
  <si>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</si>
  <si>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</si>
  <si>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</si>
  <si>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</si>
  <si>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</si>
  <si>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</si>
  <si>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</si>
  <si>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</si>
  <si>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</si>
  <si>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</si>
  <si>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</si>
  <si>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</si>
  <si>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</si>
  <si>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</si>
  <si>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</si>
  <si>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</si>
  <si>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</si>
  <si>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</si>
  <si>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</si>
  <si>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</si>
  <si>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</si>
  <si>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</si>
  <si>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</si>
  <si>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</si>
  <si>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</si>
  <si>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</si>
  <si>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</si>
  <si>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</si>
  <si>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</si>
  <si>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</si>
  <si>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</si>
  <si>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</si>
  <si>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</si>
  <si>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</si>
  <si>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</si>
  <si>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</si>
  <si>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</si>
  <si>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</si>
  <si>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</si>
  <si>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</si>
  <si>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</si>
  <si>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</si>
  <si>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</si>
  <si>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</si>
  <si>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</si>
  <si>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</si>
  <si>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</si>
  <si>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</si>
  <si>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</si>
  <si>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</si>
  <si>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</si>
  <si>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</si>
  <si>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</si>
  <si>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</si>
  <si>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</si>
  <si>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</si>
  <si>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</si>
  <si>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</si>
  <si>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</si>
  <si>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</si>
  <si>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</si>
  <si>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</si>
  <si>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</si>
  <si>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</si>
  <si>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</si>
  <si>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</si>
  <si>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</si>
  <si>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</si>
  <si>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</si>
  <si>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</si>
  <si>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</si>
  <si>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</si>
  <si>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</si>
  <si>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</si>
  <si>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</si>
  <si>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</si>
  <si>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</si>
  <si>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</si>
  <si>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</si>
  <si>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</si>
  <si>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</si>
  <si>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</si>
  <si>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</si>
  <si>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</si>
  <si>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</si>
  <si>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</si>
  <si>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</si>
  <si>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</si>
  <si>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</si>
  <si>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</si>
  <si>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</si>
  <si>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</si>
  <si>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</si>
  <si>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</si>
  <si>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</si>
  <si>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</si>
  <si>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</si>
  <si>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</si>
  <si>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</si>
  <si>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</si>
  <si>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</si>
  <si>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</si>
  <si>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</si>
  <si>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</si>
  <si>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</si>
  <si>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</si>
  <si>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</si>
  <si>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</si>
  <si>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</si>
  <si>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</si>
  <si>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</si>
  <si>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</si>
  <si>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</si>
  <si>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</si>
  <si>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</si>
  <si>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</si>
  <si>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</si>
  <si>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</si>
  <si>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</si>
  <si>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</si>
  <si>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</si>
  <si>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</si>
  <si>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</si>
  <si>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</si>
  <si>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</si>
  <si>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</si>
  <si>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</si>
  <si>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</si>
  <si>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</si>
  <si>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</si>
  <si>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</si>
  <si>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</si>
  <si>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</si>
  <si>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</si>
  <si>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</si>
  <si>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</si>
  <si>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</si>
  <si>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</si>
  <si>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</si>
  <si>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</si>
  <si>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</si>
  <si>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</si>
  <si>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</si>
  <si>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</si>
  <si>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</si>
  <si>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</si>
  <si>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</si>
  <si>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</si>
  <si>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</si>
  <si>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</si>
  <si>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</si>
  <si>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</si>
  <si>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</si>
  <si>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</si>
  <si>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</si>
  <si>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</si>
  <si>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</si>
  <si>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</si>
  <si>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</si>
  <si>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</si>
  <si>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</si>
  <si>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</si>
  <si>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</si>
  <si>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</si>
  <si>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</si>
  <si>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</si>
  <si>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</si>
  <si>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</si>
  <si>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</si>
  <si>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</si>
  <si>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</si>
  <si>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</si>
  <si>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</si>
  <si>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</si>
  <si>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</si>
  <si>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</si>
  <si>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</si>
  <si>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</si>
  <si>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</si>
  <si>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</si>
  <si>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</si>
  <si>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</si>
  <si>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</si>
  <si>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</si>
  <si>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</si>
  <si>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</si>
  <si>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</si>
  <si>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</si>
  <si>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</si>
  <si>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</si>
  <si>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</si>
  <si>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</si>
  <si>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</si>
  <si>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</si>
  <si>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</si>
  <si>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</si>
  <si>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</si>
  <si>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</si>
  <si>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</si>
  <si>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</si>
  <si>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</si>
  <si>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</si>
  <si>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</si>
  <si>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</si>
  <si>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</si>
  <si>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</si>
  <si>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</si>
  <si>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</si>
  <si>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</si>
  <si>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</si>
  <si>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</si>
  <si>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</si>
  <si>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</si>
  <si>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</si>
  <si>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</si>
  <si>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</si>
  <si>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</si>
  <si>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</si>
  <si>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</si>
  <si>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</si>
  <si>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</si>
  <si>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</si>
  <si>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</si>
  <si>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</si>
  <si>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</si>
  <si>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</si>
  <si>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</si>
  <si>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</si>
  <si>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</si>
  <si>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</si>
  <si>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</si>
  <si>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</si>
  <si>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</si>
  <si>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</si>
  <si>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</si>
  <si>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</si>
  <si>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</si>
  <si>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</si>
  <si>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</si>
  <si>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</si>
  <si>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</si>
  <si>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</si>
  <si>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</si>
  <si>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</si>
  <si>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</si>
  <si>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</si>
  <si>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</si>
  <si>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</si>
  <si>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</si>
  <si>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</si>
  <si>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</si>
  <si>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</si>
  <si>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</si>
  <si>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</si>
  <si>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</si>
  <si>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</si>
  <si>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</si>
  <si>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</si>
  <si>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</si>
  <si>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</si>
  <si>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</si>
  <si>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</si>
  <si>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</si>
  <si>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</si>
  <si>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</si>
  <si>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</si>
  <si>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</si>
  <si>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</si>
  <si>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</si>
  <si>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</si>
  <si>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</si>
  <si>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</si>
  <si>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</si>
  <si>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</si>
  <si>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</si>
  <si>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</si>
  <si>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</si>
  <si>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</si>
  <si>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</si>
  <si>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</si>
  <si>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</si>
  <si>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</si>
  <si>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</si>
  <si>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</si>
  <si>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</si>
  <si>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</si>
  <si>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</si>
  <si>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</si>
  <si>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</si>
  <si>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</si>
  <si>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</si>
  <si>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</si>
  <si>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</si>
  <si>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</si>
  <si>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</si>
  <si>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</si>
  <si>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</si>
  <si>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</si>
  <si>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</si>
  <si>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</si>
  <si>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</si>
  <si>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</si>
  <si>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</si>
  <si>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</si>
  <si>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</si>
  <si>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</si>
  <si>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</si>
  <si>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</si>
  <si>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</si>
  <si>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</si>
  <si>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</si>
  <si>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</si>
  <si>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</si>
  <si>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</si>
  <si>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</si>
  <si>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</si>
  <si>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</si>
  <si>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</si>
  <si>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</si>
  <si>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</si>
  <si>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</si>
  <si>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</si>
  <si>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</si>
  <si>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</si>
  <si>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</si>
  <si>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</si>
  <si>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</si>
  <si>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</si>
  <si>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</si>
  <si>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</si>
  <si>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</si>
  <si>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</si>
  <si>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</si>
  <si>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</si>
  <si>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</si>
  <si>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</si>
  <si>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</si>
  <si>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</si>
  <si>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</si>
  <si>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</si>
  <si>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</si>
  <si>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</si>
  <si>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</si>
  <si>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</si>
  <si>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</si>
  <si>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</si>
  <si>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</si>
  <si>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</si>
  <si>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</si>
  <si>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</si>
  <si>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</si>
  <si>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</si>
  <si>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</si>
  <si>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</si>
  <si>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</si>
  <si>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</si>
  <si>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</si>
  <si>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</si>
  <si>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</si>
  <si>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</si>
  <si>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</si>
  <si>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</si>
  <si>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</si>
  <si>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</si>
  <si>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</si>
  <si>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</si>
  <si>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</si>
  <si>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</si>
  <si>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</si>
  <si>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</si>
  <si>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</si>
  <si>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</si>
  <si>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</si>
  <si>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</si>
  <si>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</si>
  <si>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</si>
  <si>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</si>
  <si>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</si>
  <si>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</si>
  <si>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</si>
  <si>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</si>
  <si>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</si>
  <si>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</si>
  <si>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</si>
  <si>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</si>
  <si>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</si>
  <si>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</si>
  <si>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</si>
  <si>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</si>
  <si>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</si>
  <si>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</si>
  <si>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</si>
  <si>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</si>
  <si>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</si>
  <si>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</si>
  <si>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</si>
  <si>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</si>
  <si>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</si>
  <si>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</si>
  <si>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</si>
  <si>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</si>
  <si>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</si>
  <si>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</si>
  <si>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</si>
  <si>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</si>
  <si>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</si>
  <si>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</si>
  <si>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</si>
  <si>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</si>
  <si>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</si>
  <si>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</si>
  <si>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</si>
  <si>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</si>
  <si>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</si>
  <si>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</si>
  <si>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</si>
  <si>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</si>
  <si>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</si>
  <si>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</si>
  <si>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</si>
  <si>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</si>
  <si>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</si>
  <si>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</si>
  <si>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</si>
  <si>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</si>
  <si>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</si>
  <si>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</si>
  <si>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</si>
  <si>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</si>
  <si>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</si>
  <si>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</si>
  <si>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</si>
  <si>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</si>
  <si>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</si>
  <si>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</si>
  <si>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</si>
  <si>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</si>
  <si>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</si>
  <si>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</si>
  <si>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</si>
  <si>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</si>
  <si>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</si>
  <si>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</si>
  <si>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</si>
  <si>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</si>
  <si>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</si>
  <si>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</si>
  <si>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</si>
  <si>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</si>
  <si>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</si>
  <si>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</si>
  <si>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</si>
  <si>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</si>
  <si>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</si>
  <si>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</si>
  <si>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</si>
  <si>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</si>
  <si>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</si>
  <si>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</si>
  <si>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</si>
  <si>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</si>
  <si>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</si>
  <si>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</si>
  <si>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</si>
  <si>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</si>
  <si>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</si>
  <si>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</si>
  <si>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</si>
  <si>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</si>
  <si>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</si>
  <si>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</si>
  <si>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</si>
  <si>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</si>
  <si>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</si>
  <si>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</si>
  <si>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</si>
  <si>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</si>
  <si>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</si>
  <si>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</si>
  <si>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</si>
  <si>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</si>
  <si>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</si>
  <si>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</si>
  <si>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</si>
  <si>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</si>
  <si>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</si>
  <si>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</si>
  <si>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</si>
  <si>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</si>
  <si>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</si>
  <si>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</si>
  <si>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</si>
  <si>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</si>
  <si>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</si>
  <si>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</si>
  <si>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</si>
  <si>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</si>
  <si>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</si>
  <si>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</si>
  <si>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</si>
  <si>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</si>
  <si>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</si>
  <si>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</si>
  <si>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</si>
  <si>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</si>
  <si>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</si>
  <si>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</si>
  <si>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</si>
  <si>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</si>
  <si>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</si>
  <si>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</si>
  <si>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</si>
  <si>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</si>
  <si>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</si>
  <si>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</si>
  <si>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</si>
  <si>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</si>
  <si>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</si>
  <si>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</si>
  <si>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</si>
  <si>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</si>
  <si>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</si>
  <si>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</si>
  <si>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</si>
  <si>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</si>
  <si>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</si>
  <si>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</si>
  <si>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</si>
  <si>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</si>
  <si>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</si>
  <si>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</si>
  <si>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</si>
  <si>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</si>
  <si>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</si>
  <si>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</si>
  <si>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</si>
  <si>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</si>
  <si>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</si>
  <si>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</si>
  <si>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</si>
  <si>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</si>
  <si>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</si>
  <si>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</si>
  <si>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</si>
  <si>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</si>
  <si>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</si>
  <si>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</si>
  <si>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</si>
  <si>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</si>
  <si>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</si>
  <si>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</si>
  <si>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</si>
  <si>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</si>
  <si>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</si>
  <si>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</si>
  <si>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</si>
  <si>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</si>
  <si>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</si>
  <si>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</si>
  <si>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</si>
  <si>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</si>
  <si>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</si>
  <si>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</si>
  <si>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</si>
  <si>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</si>
  <si>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</si>
  <si>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</si>
  <si>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</si>
  <si>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</si>
  <si>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</si>
  <si>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</si>
  <si>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</si>
  <si>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</si>
  <si>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</si>
  <si>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</si>
  <si>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</si>
  <si>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</si>
  <si>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</si>
  <si>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</si>
  <si>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</si>
  <si>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</si>
  <si>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</si>
  <si>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</si>
  <si>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</si>
  <si>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</si>
  <si>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</si>
  <si>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</si>
  <si>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</si>
  <si>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</si>
  <si>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</si>
  <si>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</si>
  <si>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</si>
  <si>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</si>
  <si>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</si>
  <si>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</si>
  <si>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</si>
  <si>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</si>
  <si>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</si>
  <si>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</si>
  <si>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</si>
  <si>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</si>
  <si>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</si>
  <si>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</si>
  <si>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</si>
  <si>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</si>
  <si>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</si>
  <si>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</si>
  <si>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</si>
  <si>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</si>
  <si>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</si>
  <si>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</si>
  <si>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</si>
  <si>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</si>
  <si>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</si>
  <si>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</si>
  <si>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</si>
  <si>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</si>
  <si>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</si>
  <si>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</si>
  <si>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</si>
  <si>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</si>
  <si>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</si>
  <si>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</si>
  <si>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</si>
  <si>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</si>
  <si>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</si>
  <si>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</si>
  <si>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</si>
  <si>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</si>
  <si>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</si>
  <si>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</si>
  <si>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</si>
  <si>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</si>
  <si>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</si>
  <si>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</si>
  <si>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</si>
  <si>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</si>
  <si>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</si>
  <si>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</si>
  <si>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</si>
  <si>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</si>
  <si>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</si>
  <si>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</si>
  <si>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</si>
  <si>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</si>
  <si>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</si>
  <si>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</si>
  <si>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</si>
  <si>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</si>
  <si>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</si>
  <si>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</si>
  <si>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</si>
  <si>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</si>
  <si>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</si>
  <si>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</si>
  <si>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</si>
  <si>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</si>
  <si>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</si>
  <si>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</si>
  <si>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</si>
  <si>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</si>
  <si>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</si>
  <si>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</si>
  <si>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</si>
  <si>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</si>
  <si>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</si>
  <si>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</si>
  <si>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</si>
  <si>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</si>
  <si>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</si>
  <si>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</si>
  <si>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</si>
  <si>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</si>
  <si>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</si>
  <si>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</si>
  <si>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</si>
  <si>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</si>
  <si>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</si>
  <si>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</si>
  <si>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</si>
  <si>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</si>
  <si>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</si>
  <si>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</si>
  <si>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</si>
  <si>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</si>
  <si>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</si>
  <si>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</si>
  <si>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</si>
  <si>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</si>
  <si>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</si>
  <si>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</si>
  <si>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</si>
  <si>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</si>
  <si>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</si>
  <si>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</si>
  <si>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</si>
  <si>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</si>
  <si>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</si>
  <si>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</si>
  <si>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</si>
  <si>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</si>
  <si>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</si>
  <si>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</si>
  <si>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</si>
  <si>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</si>
  <si>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</si>
  <si>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</si>
  <si>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</si>
  <si>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</si>
  <si>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</si>
  <si>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</si>
  <si>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</si>
  <si>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</si>
  <si>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</si>
  <si>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</si>
  <si>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</si>
  <si>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</si>
  <si>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</si>
  <si>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</si>
  <si>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</si>
  <si>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</si>
  <si>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</si>
  <si>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</si>
  <si>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</si>
  <si>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</si>
  <si>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</si>
  <si>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</si>
  <si>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</si>
  <si>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</si>
  <si>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</si>
  <si>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</si>
  <si>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</si>
  <si>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</si>
  <si>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</si>
  <si>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</si>
  <si>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</si>
  <si>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</si>
  <si>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</si>
  <si>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</si>
  <si>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</si>
  <si>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</si>
  <si>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</si>
  <si>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</si>
  <si>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</si>
  <si>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</si>
  <si>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</si>
  <si>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</si>
  <si>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</si>
  <si>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</si>
  <si>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</si>
  <si>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</si>
  <si>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</si>
  <si>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</si>
  <si>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</si>
  <si>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</si>
  <si>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</si>
  <si>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</si>
  <si>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</si>
  <si>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</si>
  <si>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</si>
  <si>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</si>
  <si>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</si>
  <si>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</si>
  <si>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</si>
  <si>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</si>
  <si>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</si>
  <si>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</si>
  <si>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</si>
  <si>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</si>
  <si>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</si>
  <si>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</si>
  <si>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</si>
  <si>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</si>
  <si>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</si>
  <si>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</si>
  <si>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</si>
  <si>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</si>
  <si>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</si>
  <si>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</si>
  <si>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</si>
  <si>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</si>
  <si>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</si>
  <si>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</si>
  <si>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</si>
  <si>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</si>
  <si>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</si>
  <si>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</si>
  <si>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</si>
  <si>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</si>
  <si>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</si>
  <si>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</si>
  <si>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</si>
  <si>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</si>
  <si>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</si>
  <si>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</si>
  <si>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</si>
  <si>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</si>
  <si>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</si>
  <si>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</si>
  <si>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</si>
  <si>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</si>
  <si>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</si>
  <si>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</si>
  <si>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</si>
  <si>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</si>
  <si>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</si>
  <si>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</si>
  <si>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</si>
  <si>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</si>
  <si>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</si>
  <si>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</si>
  <si>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</si>
  <si>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</si>
  <si>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</si>
  <si>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</si>
  <si>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</si>
  <si>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</si>
  <si>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</si>
  <si>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</si>
  <si>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</si>
  <si>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</si>
  <si>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</si>
  <si>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</si>
  <si>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</si>
  <si>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</si>
  <si>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</si>
  <si>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</si>
  <si>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</si>
  <si>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</si>
  <si>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</si>
  <si>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</si>
  <si>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</si>
  <si>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</si>
  <si>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</si>
  <si>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</si>
  <si>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</si>
  <si>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</si>
  <si>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</si>
  <si>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</si>
  <si>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</si>
  <si>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</si>
  <si>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</si>
  <si>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</si>
  <si>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</si>
  <si>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</si>
  <si>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</si>
  <si>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</si>
  <si>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</si>
  <si>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</si>
  <si>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</si>
  <si>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</si>
  <si>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</si>
  <si>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</si>
  <si>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</si>
  <si>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</si>
  <si>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</si>
  <si>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</si>
  <si>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</si>
  <si>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</si>
  <si>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</si>
  <si>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</si>
  <si>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</si>
  <si>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</si>
  <si>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</si>
  <si>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</si>
  <si>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</si>
  <si>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</si>
  <si>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</si>
  <si>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</si>
  <si>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</si>
  <si>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</si>
  <si>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</si>
  <si>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</si>
  <si>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</si>
  <si>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</si>
  <si>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</si>
  <si>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</si>
  <si>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</si>
  <si>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</si>
  <si>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</si>
  <si>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</si>
  <si>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</si>
  <si>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</si>
  <si>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</si>
  <si>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</si>
  <si>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</si>
  <si>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</si>
  <si>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</si>
  <si>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</si>
  <si>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</si>
  <si>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</si>
  <si>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</si>
  <si>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</si>
  <si>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</si>
  <si>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</si>
  <si>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</si>
  <si>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</si>
  <si>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</si>
  <si>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</si>
  <si>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</si>
  <si>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</si>
  <si>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</si>
  <si>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</si>
  <si>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</si>
  <si>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</si>
  <si>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</si>
  <si>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</si>
  <si>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</si>
  <si>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</si>
  <si>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</si>
  <si>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</si>
  <si>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</si>
  <si>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</si>
  <si>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</si>
  <si>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</si>
  <si>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</si>
  <si>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</si>
  <si>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</si>
  <si>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</si>
  <si>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</si>
  <si>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</si>
  <si>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</si>
  <si>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</si>
  <si>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</si>
  <si>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</si>
  <si>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</si>
  <si>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</si>
  <si>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</si>
  <si>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</si>
  <si>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</si>
  <si>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</si>
  <si>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</si>
  <si>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</si>
  <si>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</si>
  <si>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</si>
  <si>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</si>
  <si>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</si>
  <si>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</si>
  <si>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</si>
  <si>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</si>
  <si>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</si>
  <si>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</si>
  <si>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</si>
  <si>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</si>
  <si>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</si>
  <si>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</si>
  <si>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</si>
  <si>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</si>
  <si>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</si>
  <si>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</si>
  <si>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</si>
  <si>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</si>
  <si>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</si>
  <si>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</si>
  <si>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</si>
  <si>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</si>
  <si>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</si>
  <si>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</si>
  <si>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</si>
  <si>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</si>
  <si>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</si>
  <si>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</si>
  <si>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</si>
  <si>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</si>
  <si>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</si>
  <si>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</si>
  <si>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</si>
  <si>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</si>
  <si>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</si>
  <si>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</si>
  <si>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</si>
  <si>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</si>
  <si>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</si>
  <si>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</si>
  <si>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</si>
  <si>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</si>
  <si>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</si>
  <si>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</si>
  <si>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</si>
  <si>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</si>
  <si>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</si>
  <si>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</si>
  <si>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</si>
  <si>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</si>
  <si>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</si>
  <si>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</si>
  <si>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</si>
  <si>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</si>
  <si>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</si>
  <si>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</si>
  <si>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</si>
  <si>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</si>
  <si>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</si>
  <si>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</si>
  <si>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</si>
  <si>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</si>
  <si>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</si>
  <si>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</si>
  <si>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</si>
  <si>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</si>
  <si>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</si>
  <si>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</si>
  <si>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</si>
  <si>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</si>
  <si>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</si>
  <si>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</si>
  <si>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</si>
  <si>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</si>
  <si>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</si>
  <si>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</si>
  <si>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</si>
  <si>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</si>
  <si>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</si>
  <si>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</si>
  <si>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</si>
  <si>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</si>
  <si>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</si>
  <si>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</si>
  <si>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</si>
  <si>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</si>
  <si>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</si>
  <si>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</si>
  <si>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</si>
  <si>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</si>
  <si>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</si>
  <si>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</si>
  <si>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</si>
  <si>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</si>
  <si>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</si>
  <si>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</si>
  <si>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</si>
  <si>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</si>
  <si>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</si>
  <si>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</si>
  <si>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</si>
  <si>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</si>
  <si>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</si>
  <si>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</si>
  <si>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</si>
  <si>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</si>
  <si>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</si>
  <si>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</si>
  <si>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</si>
  <si>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</si>
  <si>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</si>
  <si>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</si>
  <si>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</si>
  <si>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</si>
  <si>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</si>
  <si>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</si>
  <si>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</si>
  <si>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</si>
  <si>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</si>
  <si>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</si>
  <si>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</si>
  <si>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</si>
  <si>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</si>
  <si>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</si>
  <si>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</si>
  <si>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</si>
  <si>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</si>
  <si>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</si>
  <si>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</si>
  <si>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</si>
  <si>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</si>
  <si>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</si>
  <si>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</si>
  <si>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</si>
  <si>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</si>
  <si>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</si>
  <si>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</si>
  <si>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</si>
  <si>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</si>
  <si>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</si>
  <si>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</si>
  <si>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</si>
  <si>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</si>
  <si>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</si>
  <si>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</si>
  <si>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</si>
  <si>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</si>
  <si>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</si>
  <si>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</si>
  <si>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</si>
  <si>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</si>
  <si>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</si>
  <si>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</si>
  <si>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</si>
  <si>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</si>
  <si>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</si>
  <si>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</si>
  <si>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</si>
  <si>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</si>
  <si>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</si>
  <si>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</si>
  <si>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</si>
  <si>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</si>
  <si>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</si>
  <si>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</si>
  <si>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</si>
  <si>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</si>
  <si>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</si>
  <si>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</si>
  <si>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</si>
  <si>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</si>
  <si>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</si>
  <si>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</si>
  <si>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</si>
  <si>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</si>
  <si>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</si>
  <si>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</si>
  <si>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</si>
  <si>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</si>
  <si>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</si>
  <si>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</si>
  <si>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</si>
  <si>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</si>
  <si>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</si>
  <si>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</si>
  <si>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</si>
  <si>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</si>
  <si>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</si>
  <si>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</si>
  <si>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</si>
  <si>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</si>
  <si>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</si>
  <si>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</si>
  <si>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</si>
  <si>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</si>
  <si>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</si>
  <si>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</si>
  <si>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</si>
  <si>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</si>
  <si>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</si>
  <si>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</si>
  <si>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</si>
  <si>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</si>
  <si>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</si>
  <si>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</si>
  <si>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</si>
  <si>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</si>
  <si>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</si>
  <si>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</si>
  <si>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</si>
  <si>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</si>
  <si>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</si>
  <si>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</si>
  <si>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</si>
  <si>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</si>
  <si>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</si>
  <si>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</si>
  <si>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</si>
  <si>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</si>
  <si>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</si>
  <si>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</si>
  <si>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</si>
  <si>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</si>
  <si>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</si>
  <si>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</si>
  <si>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</si>
  <si>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</si>
  <si>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</si>
  <si>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</si>
  <si>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</si>
  <si>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</si>
  <si>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</si>
  <si>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</si>
  <si>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</si>
  <si>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</si>
  <si>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</si>
  <si>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</si>
  <si>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</si>
  <si>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</si>
  <si>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</si>
  <si>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</si>
  <si>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</si>
  <si>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</si>
  <si>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</si>
  <si>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</si>
  <si>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</si>
  <si>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</si>
  <si>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</si>
  <si>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</si>
  <si>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</si>
  <si>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</si>
  <si>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</si>
  <si>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</si>
  <si>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</si>
  <si>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</si>
  <si>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</si>
  <si>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</si>
  <si>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</si>
  <si>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</si>
  <si>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</si>
  <si>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</si>
  <si>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</si>
  <si>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</si>
  <si>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</si>
  <si>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</si>
  <si>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</si>
  <si>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</si>
  <si>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</si>
  <si>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</si>
  <si>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</si>
  <si>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</si>
  <si>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</si>
  <si>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</si>
  <si>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</si>
  <si>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</si>
  <si>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</si>
  <si>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</si>
  <si>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</si>
  <si>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</si>
  <si>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</si>
  <si>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</si>
  <si>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</si>
  <si>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</si>
  <si>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</si>
  <si>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</si>
  <si>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</si>
  <si>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</si>
  <si>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</si>
  <si>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</si>
  <si>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</si>
  <si>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</si>
  <si>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</si>
  <si>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</si>
  <si>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</si>
  <si>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</si>
  <si>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</si>
  <si>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</si>
  <si>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</si>
  <si>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</si>
  <si>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</si>
  <si>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</si>
  <si>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</si>
  <si>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</si>
  <si>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</si>
  <si>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</si>
  <si>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</si>
  <si>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</si>
  <si>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</si>
  <si>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</si>
  <si>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</si>
  <si>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</si>
  <si>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</si>
  <si>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</si>
  <si>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</si>
  <si>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</si>
  <si>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</si>
  <si>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</si>
  <si>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</si>
  <si>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</si>
  <si>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</si>
  <si>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</si>
  <si>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</si>
  <si>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</si>
  <si>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</si>
  <si>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</si>
  <si>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</si>
  <si>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</si>
  <si>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</si>
  <si>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</si>
  <si>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</si>
  <si>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</si>
  <si>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</si>
  <si>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</si>
  <si>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</si>
  <si>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</si>
  <si>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</si>
  <si>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</si>
  <si>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</si>
  <si>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</si>
  <si>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</si>
  <si>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</si>
  <si>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</si>
  <si>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</si>
  <si>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</si>
  <si>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</si>
  <si>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</si>
  <si>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</si>
  <si>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</si>
  <si>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</si>
  <si>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</si>
  <si>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</si>
  <si>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</si>
  <si>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</si>
  <si>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</si>
  <si>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</si>
  <si>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</si>
  <si>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</si>
  <si>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</si>
  <si>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</si>
  <si>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</si>
  <si>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</si>
  <si>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</si>
  <si>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</si>
  <si>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</si>
  <si>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</si>
  <si>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</si>
  <si>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</si>
  <si>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</si>
  <si>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</si>
  <si>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</si>
  <si>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</si>
  <si>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</si>
  <si>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</si>
  <si>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</si>
  <si>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</si>
  <si>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</si>
  <si>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</si>
  <si>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</si>
  <si>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</si>
  <si>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</si>
  <si>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</si>
  <si>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</si>
  <si>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</si>
  <si>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</si>
  <si>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</si>
  <si>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</si>
  <si>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</si>
  <si>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</si>
  <si>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</si>
  <si>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</si>
  <si>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</si>
  <si>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</si>
  <si>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</si>
  <si>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</si>
  <si>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</si>
  <si>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</si>
  <si>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</si>
  <si>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</si>
  <si>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</si>
  <si>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</si>
  <si>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</si>
  <si>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</si>
  <si>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</si>
  <si>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</si>
  <si>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</si>
  <si>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</si>
  <si>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</si>
  <si>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</si>
  <si>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</si>
  <si>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</si>
  <si>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</si>
  <si>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</si>
  <si>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</si>
  <si>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</si>
  <si>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</si>
  <si>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</si>
  <si>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</si>
  <si>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</si>
  <si>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</si>
  <si>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</si>
  <si>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</si>
  <si>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</si>
  <si>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</si>
  <si>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</si>
  <si>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</si>
  <si>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</si>
  <si>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</si>
  <si>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</si>
  <si>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</si>
  <si>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</si>
  <si>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</si>
  <si>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</si>
  <si>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</si>
  <si>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</si>
  <si>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</si>
  <si>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</si>
  <si>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</si>
  <si>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</si>
  <si>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</si>
  <si>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</si>
  <si>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</si>
  <si>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</si>
  <si>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</si>
  <si>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</si>
  <si>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</si>
  <si>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</si>
  <si>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</si>
  <si>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</si>
  <si>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</si>
  <si>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</si>
  <si>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</si>
  <si>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</si>
  <si>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</si>
  <si>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</si>
  <si>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</si>
  <si>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</si>
  <si>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</si>
  <si>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</si>
  <si>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</si>
  <si>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</si>
  <si>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</si>
  <si>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</si>
  <si>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</si>
  <si>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</si>
  <si>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</si>
  <si>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</si>
  <si>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</si>
  <si>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</si>
  <si>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</si>
  <si>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</si>
  <si>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</si>
  <si>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</si>
  <si>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</si>
  <si>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</si>
  <si>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</si>
  <si>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</si>
  <si>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</si>
  <si>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</si>
  <si>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</si>
  <si>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</si>
  <si>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</si>
  <si>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</si>
  <si>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</si>
  <si>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</si>
  <si>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</si>
  <si>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</si>
  <si>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</si>
  <si>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</si>
  <si>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</si>
  <si>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</si>
  <si>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</si>
  <si>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</si>
  <si>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</si>
  <si>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</si>
  <si>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</si>
  <si>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</si>
  <si>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</si>
  <si>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</si>
  <si>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</si>
  <si>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</si>
  <si>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</si>
  <si>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</si>
  <si>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</si>
  <si>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</si>
  <si>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</si>
  <si>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</si>
  <si>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</si>
  <si>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</si>
  <si>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</si>
  <si>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</si>
  <si>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</si>
  <si>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</si>
  <si>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</si>
  <si>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</si>
  <si>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</si>
  <si>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</si>
  <si>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</si>
  <si>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</si>
  <si>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</si>
  <si>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</si>
  <si>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</si>
  <si>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</si>
  <si>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</si>
  <si>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</si>
  <si>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</si>
  <si>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</si>
  <si>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</si>
  <si>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</si>
  <si>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</si>
  <si>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</si>
  <si>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</si>
  <si>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</si>
  <si>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</si>
  <si>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</si>
  <si>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</si>
  <si>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</si>
  <si>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</si>
  <si>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</si>
  <si>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</si>
  <si>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</si>
  <si>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</si>
  <si>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</si>
  <si>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</si>
  <si>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</si>
  <si>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</si>
  <si>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</si>
  <si>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</si>
  <si>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</si>
  <si>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</si>
  <si>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</si>
  <si>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</si>
  <si>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</si>
  <si>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</si>
  <si>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</si>
  <si>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</si>
  <si>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</si>
  <si>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</si>
  <si>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</si>
  <si>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</si>
  <si>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</si>
  <si>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</si>
  <si>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</si>
  <si>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</si>
  <si>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</si>
  <si>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</si>
  <si>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</si>
  <si>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</si>
  <si>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</si>
  <si>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</si>
  <si>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</si>
  <si>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</si>
  <si>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</si>
  <si>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</si>
  <si>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</si>
  <si>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</si>
  <si>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</si>
  <si>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</si>
  <si>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</si>
  <si>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</si>
  <si>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</si>
  <si>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</si>
  <si>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</si>
  <si>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</si>
  <si>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</si>
  <si>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</si>
  <si>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</si>
  <si>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</si>
  <si>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</si>
  <si>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</si>
  <si>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</si>
  <si>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</si>
  <si>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</si>
  <si>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</si>
  <si>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</si>
  <si>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</si>
  <si>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</si>
  <si>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</si>
  <si>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</si>
  <si>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</si>
  <si>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</si>
  <si>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</si>
  <si>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</si>
  <si>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</si>
  <si>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</si>
  <si>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</si>
  <si>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</si>
  <si>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</si>
  <si>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</si>
  <si>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</si>
  <si>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</si>
  <si>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</si>
  <si>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</si>
  <si>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</si>
  <si>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</si>
  <si>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</si>
  <si>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</si>
  <si>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</si>
  <si>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</si>
  <si>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</si>
  <si>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</si>
  <si>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</si>
  <si>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</si>
  <si>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</si>
  <si>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</si>
  <si>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</si>
  <si>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</si>
  <si>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</si>
  <si>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</si>
  <si>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</si>
  <si>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</si>
  <si>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</si>
  <si>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</si>
  <si>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</si>
  <si>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</si>
  <si>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</si>
  <si>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</si>
  <si>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</si>
  <si>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</si>
  <si>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</si>
  <si>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</si>
  <si>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</si>
  <si>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</si>
  <si>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</si>
  <si>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</si>
  <si>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</si>
  <si>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</si>
  <si>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</si>
  <si>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</si>
  <si>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</si>
  <si>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</si>
  <si>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</si>
  <si>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</si>
  <si>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</si>
  <si>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</si>
  <si>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</si>
  <si>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</si>
  <si>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</si>
  <si>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</si>
  <si>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</si>
  <si>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</si>
  <si>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</si>
  <si>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</si>
  <si>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</si>
  <si>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</si>
  <si>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</si>
  <si>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</si>
  <si>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</si>
  <si>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</si>
  <si>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</si>
  <si>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</si>
  <si>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</si>
  <si>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</si>
  <si>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</si>
  <si>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</si>
  <si>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</si>
  <si>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</si>
  <si>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</si>
  <si>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</si>
  <si>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</si>
  <si>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</si>
  <si>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</si>
  <si>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</si>
  <si>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</si>
  <si>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</si>
  <si>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</si>
  <si>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</si>
  <si>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</si>
  <si>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</si>
  <si>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</si>
  <si>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</si>
  <si>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</si>
  <si>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</si>
  <si>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</si>
  <si>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</si>
  <si>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</si>
  <si>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</si>
  <si>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</si>
  <si>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</si>
  <si>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</si>
  <si>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</si>
  <si>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</si>
  <si>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</si>
  <si>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</si>
  <si>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</si>
  <si>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</si>
  <si>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</si>
  <si>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</si>
  <si>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</si>
  <si>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</si>
  <si>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</si>
  <si>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</si>
  <si>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</si>
  <si>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</si>
  <si>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</si>
  <si>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</si>
  <si>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</si>
  <si>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</si>
  <si>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</si>
  <si>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</si>
  <si>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</si>
  <si>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</si>
  <si>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</si>
  <si>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</si>
  <si>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</si>
  <si>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</si>
  <si>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</si>
  <si>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</si>
  <si>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</si>
  <si>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</si>
  <si>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</si>
  <si>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</si>
  <si>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</si>
  <si>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</si>
  <si>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</si>
  <si>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</si>
  <si>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</si>
  <si>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</si>
  <si>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</si>
  <si>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</si>
  <si>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</si>
  <si>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</si>
  <si>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</si>
  <si>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</si>
  <si>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</si>
  <si>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</si>
  <si>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</si>
  <si>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</si>
  <si>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</si>
  <si>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</si>
  <si>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</si>
  <si>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</si>
  <si>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</si>
  <si>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</si>
  <si>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</si>
  <si>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</si>
  <si>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</si>
  <si>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</si>
  <si>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</si>
  <si>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</si>
  <si>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</si>
  <si>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</si>
  <si>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</si>
  <si>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</si>
  <si>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</si>
  <si>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</si>
  <si>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</si>
  <si>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</si>
  <si>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</si>
  <si>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</si>
  <si>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</si>
  <si>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</si>
  <si>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</si>
  <si>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</si>
  <si>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</si>
  <si>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</si>
  <si>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</si>
  <si>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</si>
  <si>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</si>
  <si>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</si>
  <si>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</si>
  <si>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</si>
  <si>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</si>
  <si>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</si>
  <si>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</si>
  <si>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</si>
  <si>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</si>
  <si>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</si>
  <si>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</si>
  <si>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</si>
  <si>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</si>
  <si>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</si>
  <si>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</si>
  <si>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</si>
  <si>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</si>
  <si>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</si>
  <si>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</si>
  <si>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</si>
  <si>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</si>
  <si>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</si>
  <si>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</si>
  <si>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</si>
  <si>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</si>
  <si>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</si>
  <si>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</si>
  <si>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</si>
  <si>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</si>
  <si>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</si>
  <si>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</si>
  <si>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</si>
  <si>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</si>
  <si>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</si>
  <si>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</si>
  <si>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</si>
  <si>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</si>
  <si>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</si>
  <si>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</si>
  <si>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</si>
  <si>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</si>
  <si>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</si>
  <si>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</si>
  <si>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</si>
  <si>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</si>
  <si>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</si>
  <si>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</si>
  <si>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</si>
  <si>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</si>
  <si>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</si>
  <si>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</si>
  <si>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</si>
  <si>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</si>
  <si>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</si>
  <si>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</si>
  <si>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</si>
  <si>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</si>
  <si>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</si>
  <si>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</si>
  <si>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</si>
  <si>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</si>
  <si>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</si>
  <si>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</si>
  <si>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</si>
  <si>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</si>
  <si>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</si>
  <si>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</si>
  <si>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</si>
  <si>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</si>
  <si>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</si>
  <si>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</si>
  <si>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</si>
  <si>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</si>
  <si>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</si>
  <si>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</si>
  <si>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</si>
  <si>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</si>
  <si>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</si>
  <si>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</si>
  <si>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</si>
  <si>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</si>
  <si>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</si>
  <si>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</si>
  <si>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</si>
  <si>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</si>
  <si>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</si>
  <si>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</si>
  <si>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</si>
  <si>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</si>
  <si>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</si>
  <si>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</si>
  <si>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</si>
  <si>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</si>
  <si>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</si>
  <si>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</si>
  <si>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</si>
  <si>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</si>
  <si>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</si>
  <si>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</si>
  <si>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</si>
  <si>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</si>
  <si>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</si>
  <si>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</si>
  <si>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</si>
  <si>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</si>
  <si>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</si>
  <si>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</si>
  <si>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</si>
  <si>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</si>
  <si>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</si>
  <si>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</si>
  <si>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</si>
  <si>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</si>
  <si>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</si>
  <si>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</si>
  <si>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</si>
  <si>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</si>
  <si>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</si>
  <si>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</si>
  <si>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</si>
  <si>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</si>
  <si>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</si>
  <si>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</si>
  <si>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</si>
  <si>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</si>
  <si>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</si>
  <si>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</si>
  <si>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</si>
  <si>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</si>
  <si>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</si>
  <si>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</si>
  <si>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</si>
  <si>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</si>
  <si>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</si>
  <si>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</si>
  <si>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</si>
  <si>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</si>
  <si>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</si>
  <si>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</si>
  <si>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</si>
  <si>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</si>
  <si>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</si>
  <si>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</si>
  <si>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</si>
  <si>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</si>
  <si>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</si>
  <si>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</si>
  <si>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</si>
  <si>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</si>
  <si>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</si>
  <si>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</si>
  <si>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</si>
  <si>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</si>
  <si>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</si>
  <si>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</si>
  <si>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</si>
  <si>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</si>
  <si>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</si>
  <si>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</si>
  <si>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</si>
  <si>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</si>
  <si>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</si>
  <si>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</si>
  <si>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</si>
  <si>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</si>
  <si>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</si>
  <si>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</si>
  <si>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</si>
  <si>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</si>
  <si>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</si>
  <si>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</si>
  <si>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</si>
  <si>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</si>
  <si>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</si>
  <si>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</si>
  <si>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</si>
  <si>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</si>
  <si>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</si>
  <si>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</si>
  <si>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</si>
  <si>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</si>
  <si>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</si>
  <si>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</si>
  <si>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</si>
  <si>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</si>
  <si>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</si>
  <si>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</si>
  <si>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</si>
  <si>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</si>
  <si>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</si>
  <si>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</si>
  <si>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</si>
  <si>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</si>
  <si>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</si>
  <si>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</si>
  <si>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</si>
  <si>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</si>
  <si>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</si>
  <si>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</si>
  <si>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</si>
  <si>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</si>
  <si>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</si>
  <si>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</si>
  <si>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</si>
  <si>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</si>
  <si>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</si>
  <si>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</si>
  <si>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</si>
  <si>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</si>
  <si>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</si>
  <si>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</si>
  <si>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</si>
  <si>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</si>
  <si>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</si>
  <si>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</si>
  <si>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</si>
  <si>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</si>
  <si>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</si>
  <si>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</si>
  <si>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</si>
  <si>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</si>
  <si>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</si>
  <si>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</si>
  <si>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</si>
  <si>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</si>
  <si>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</si>
  <si>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</si>
  <si>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</si>
  <si>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</si>
  <si>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</si>
  <si>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</si>
  <si>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</si>
  <si>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</si>
  <si>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</si>
  <si>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</si>
  <si>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</si>
  <si>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</si>
  <si>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</si>
  <si>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</si>
  <si>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</si>
  <si>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</si>
  <si>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</si>
  <si>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</si>
  <si>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</si>
  <si>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</si>
  <si>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</si>
  <si>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</si>
  <si>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</si>
  <si>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</si>
  <si>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</si>
  <si>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</si>
  <si>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</si>
  <si>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</si>
  <si>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</si>
  <si>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</si>
  <si>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</si>
  <si>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</si>
  <si>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</si>
  <si>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</si>
  <si>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</si>
  <si>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</si>
  <si>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</si>
  <si>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</si>
  <si>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</si>
  <si>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</si>
  <si>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</si>
  <si>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</si>
  <si>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</si>
  <si>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</si>
  <si>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</si>
  <si>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</si>
  <si>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</si>
  <si>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</si>
  <si>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</si>
  <si>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</si>
  <si>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</si>
  <si>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</si>
  <si>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</si>
  <si>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</si>
  <si>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</si>
  <si>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</si>
  <si>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</si>
  <si>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</si>
  <si>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</si>
  <si>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</si>
  <si>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</si>
  <si>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</si>
  <si>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</si>
  <si>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</si>
  <si>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</si>
  <si>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</si>
  <si>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</si>
  <si>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</si>
  <si>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</si>
  <si>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</si>
  <si>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</si>
  <si>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</si>
  <si>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</si>
  <si>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</si>
  <si>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</si>
  <si>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</si>
  <si>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</si>
  <si>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</si>
  <si>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</si>
  <si>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</si>
  <si>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</si>
  <si>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</si>
  <si>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</si>
  <si>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</si>
  <si>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</si>
  <si>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</si>
  <si>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</si>
  <si>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</si>
  <si>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</si>
  <si>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</si>
  <si>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</si>
  <si>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</si>
  <si>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</si>
  <si>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</si>
  <si>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</si>
  <si>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</si>
  <si>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</si>
  <si>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</si>
  <si>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</si>
  <si>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</si>
  <si>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</si>
  <si>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</si>
  <si>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</si>
  <si>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</si>
  <si>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</si>
  <si>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</si>
  <si>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</si>
  <si>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</si>
  <si>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</si>
  <si>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</si>
  <si>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</si>
  <si>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</si>
  <si>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</si>
  <si>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</si>
  <si>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</si>
  <si>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</si>
  <si>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</si>
  <si>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</si>
  <si>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</si>
  <si>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</si>
  <si>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</si>
  <si>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</si>
  <si>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</si>
  <si>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</si>
  <si>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</si>
  <si>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</si>
  <si>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</si>
  <si>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</si>
  <si>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</si>
  <si>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</si>
  <si>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</si>
  <si>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</si>
  <si>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</si>
  <si>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</si>
  <si>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</si>
  <si>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</si>
  <si>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</si>
  <si>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</si>
  <si>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</si>
  <si>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</si>
  <si>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</si>
  <si>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</si>
  <si>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</si>
  <si>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</si>
  <si>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</si>
  <si>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</si>
  <si>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</si>
  <si>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</si>
  <si>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</si>
  <si>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</si>
  <si>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</si>
  <si>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</si>
  <si>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</si>
  <si>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</si>
  <si>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</si>
  <si>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</si>
  <si>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</si>
  <si>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</si>
  <si>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</si>
  <si>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</si>
  <si>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</si>
  <si>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</si>
  <si>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</si>
  <si>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</si>
  <si>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</si>
  <si>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</si>
  <si>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</si>
  <si>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</si>
  <si>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</si>
  <si>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</si>
  <si>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</si>
  <si>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</si>
  <si>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</si>
  <si>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</si>
  <si>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</si>
  <si>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</si>
  <si>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</si>
  <si>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</si>
  <si>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</si>
  <si>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</si>
  <si>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</si>
  <si>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</si>
  <si>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</si>
  <si>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</si>
  <si>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</si>
  <si>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</si>
  <si>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</si>
  <si>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</si>
  <si>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</si>
  <si>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</si>
  <si>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</si>
  <si>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</si>
  <si>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</si>
  <si>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</si>
  <si>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</si>
  <si>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</si>
  <si>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</si>
  <si>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</si>
  <si>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</si>
  <si>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</si>
  <si>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</si>
  <si>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</si>
  <si>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</si>
  <si>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</si>
  <si>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</si>
  <si>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</si>
  <si>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</si>
  <si>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</si>
  <si>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</si>
  <si>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</si>
  <si>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</si>
  <si>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</si>
  <si>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</si>
  <si>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</si>
  <si>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</si>
  <si>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</si>
  <si>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</si>
  <si>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</si>
  <si>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</si>
  <si>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</si>
  <si>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</si>
  <si>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</si>
  <si>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</si>
  <si>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</si>
  <si>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</si>
  <si>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</si>
  <si>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</si>
  <si>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</si>
  <si>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</si>
  <si>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</si>
  <si>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</si>
  <si>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</si>
  <si>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</si>
  <si>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</si>
  <si>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</si>
  <si>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</si>
  <si>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</si>
  <si>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</si>
  <si>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</si>
  <si>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</si>
  <si>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</si>
  <si>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</si>
  <si>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</si>
  <si>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</si>
  <si>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</si>
  <si>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</si>
  <si>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</si>
  <si>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</si>
  <si>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</si>
  <si>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</si>
  <si>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</si>
  <si>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</si>
  <si>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</si>
  <si>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</si>
  <si>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</si>
  <si>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</si>
  <si>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</si>
  <si>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</si>
  <si>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</si>
  <si>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</si>
  <si>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</si>
  <si>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</si>
  <si>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</si>
  <si>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</si>
  <si>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</si>
  <si>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</si>
  <si>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</si>
  <si>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</si>
  <si>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</si>
  <si>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</si>
  <si>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</si>
  <si>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</si>
  <si>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</si>
  <si>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</si>
  <si>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</si>
  <si>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</si>
  <si>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</si>
  <si>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</si>
  <si>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</si>
  <si>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</si>
  <si>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</si>
  <si>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</si>
  <si>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</si>
  <si>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</si>
  <si>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</si>
  <si>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</si>
  <si>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</si>
  <si>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</si>
  <si>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</si>
  <si>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</si>
  <si>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</si>
  <si>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</si>
  <si>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</si>
  <si>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</si>
  <si>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</si>
  <si>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</si>
  <si>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</si>
  <si>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</si>
  <si>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</si>
  <si>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</si>
  <si>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</si>
  <si>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</si>
  <si>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</si>
  <si>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</si>
  <si>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</si>
  <si>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</si>
  <si>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</si>
  <si>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</si>
  <si>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</si>
  <si>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</si>
  <si>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</si>
  <si>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</si>
  <si>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</si>
  <si>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</si>
  <si>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</si>
  <si>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</si>
  <si>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</si>
  <si>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</si>
  <si>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</si>
  <si>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</si>
  <si>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</si>
  <si>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</si>
  <si>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</si>
  <si>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</si>
  <si>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</si>
  <si>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</si>
  <si>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</si>
  <si>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</si>
  <si>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</si>
  <si>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</si>
  <si>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</si>
  <si>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</si>
  <si>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</si>
  <si>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</si>
  <si>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</si>
  <si>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</si>
  <si>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</si>
  <si>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</si>
  <si>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</si>
  <si>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</si>
  <si>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</si>
  <si>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</si>
  <si>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</si>
  <si>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</si>
  <si>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</si>
  <si>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</si>
  <si>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</si>
  <si>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</si>
  <si>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</si>
  <si>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</si>
  <si>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</si>
  <si>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</si>
  <si>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</si>
  <si>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</si>
  <si>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</si>
  <si>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</si>
  <si>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</si>
  <si>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</si>
  <si>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</si>
  <si>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</si>
  <si>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</si>
  <si>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</si>
  <si>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</si>
  <si>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</si>
  <si>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</si>
  <si>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</si>
  <si>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</si>
  <si>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</si>
  <si>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</si>
  <si>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</si>
  <si>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</si>
  <si>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</si>
  <si>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</si>
  <si>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</si>
  <si>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</si>
  <si>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</si>
  <si>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</si>
  <si>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</si>
  <si>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</si>
  <si>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</si>
  <si>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</si>
  <si>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</si>
  <si>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</si>
  <si>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</si>
  <si>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</si>
  <si>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</si>
  <si>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</si>
  <si>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</si>
  <si>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</si>
  <si>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</si>
  <si>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</si>
  <si>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</si>
  <si>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</si>
  <si>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</si>
  <si>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</si>
  <si>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</si>
  <si>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</si>
  <si>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</si>
  <si>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</si>
  <si>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</si>
  <si>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</si>
  <si>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</si>
  <si>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</si>
  <si>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</si>
  <si>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</si>
  <si>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</si>
  <si>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</si>
  <si>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</si>
  <si>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</si>
  <si>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</si>
  <si>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</si>
  <si>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</si>
  <si>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</si>
  <si>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</si>
  <si>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</si>
  <si>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</si>
  <si>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</si>
  <si>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</si>
  <si>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</si>
  <si>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</si>
  <si>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</si>
  <si>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</si>
  <si>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</si>
  <si>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</si>
  <si>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</si>
  <si>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</si>
  <si>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</si>
  <si>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</si>
  <si>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</si>
  <si>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</si>
  <si>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</si>
  <si>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</si>
  <si>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</si>
  <si>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</si>
  <si>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</si>
  <si>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</si>
  <si>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</si>
  <si>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</si>
  <si>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</si>
  <si>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</si>
  <si>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</si>
  <si>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</si>
  <si>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</si>
  <si>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</si>
  <si>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</si>
  <si>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</si>
  <si>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</si>
  <si>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</si>
  <si>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</si>
  <si>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</si>
  <si>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</si>
  <si>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</si>
  <si>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</si>
  <si>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</si>
  <si>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</si>
  <si>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</si>
  <si>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</si>
  <si>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</si>
  <si>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</si>
  <si>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</si>
  <si>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</si>
  <si>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</si>
  <si>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</si>
  <si>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</si>
  <si>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</si>
  <si>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</si>
  <si>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</si>
  <si>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</si>
  <si>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</si>
  <si>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</si>
  <si>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</si>
  <si>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</si>
  <si>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</si>
  <si>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</si>
  <si>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</si>
  <si>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</si>
  <si>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</si>
  <si>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</si>
  <si>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</si>
  <si>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</si>
  <si>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</si>
  <si>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</si>
  <si>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</si>
  <si>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</si>
  <si>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</si>
  <si>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</si>
  <si>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</si>
  <si>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</si>
  <si>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</si>
  <si>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</si>
  <si>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</si>
  <si>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</si>
  <si>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</si>
  <si>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</si>
  <si>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</si>
  <si>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</si>
  <si>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</si>
  <si>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</si>
  <si>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</si>
  <si>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</si>
  <si>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</si>
  <si>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</si>
  <si>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</si>
  <si>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</si>
  <si>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</si>
  <si>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</si>
  <si>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</si>
  <si>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</si>
  <si>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</si>
  <si>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</si>
  <si>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</si>
  <si>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</si>
  <si>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</si>
  <si>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</si>
  <si>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</si>
  <si>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</si>
  <si>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</si>
  <si>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</si>
  <si>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</si>
  <si>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</si>
  <si>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</si>
  <si>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</si>
  <si>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</si>
  <si>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</si>
  <si>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</si>
  <si>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</si>
  <si>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</si>
  <si>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</si>
  <si>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</si>
  <si>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</si>
  <si>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</si>
  <si>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</si>
  <si>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</si>
  <si>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</si>
  <si>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</si>
  <si>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</si>
  <si>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</si>
  <si>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</si>
  <si>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</si>
  <si>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</si>
  <si>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</si>
  <si>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</si>
  <si>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</si>
  <si>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</si>
  <si>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</si>
  <si>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</si>
  <si>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</si>
  <si>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</si>
  <si>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</si>
  <si>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</si>
  <si>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</si>
  <si>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</si>
  <si>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</si>
  <si>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</si>
  <si>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</si>
  <si>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</si>
  <si>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</si>
  <si>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</si>
  <si>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</si>
  <si>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</si>
  <si>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</si>
  <si>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</si>
  <si>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</si>
  <si>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</si>
  <si>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</si>
  <si>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</si>
  <si>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</si>
  <si>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</si>
  <si>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</si>
  <si>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</si>
  <si>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</si>
  <si>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</si>
  <si>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</si>
  <si>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</si>
  <si>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</si>
  <si>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</si>
  <si>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</si>
  <si>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</si>
  <si>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</si>
  <si>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</si>
  <si>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</si>
  <si>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</si>
  <si>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</si>
  <si>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</si>
  <si>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</si>
  <si>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</si>
  <si>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</si>
  <si>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</si>
  <si>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</si>
  <si>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</si>
  <si>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</si>
  <si>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</si>
  <si>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</si>
  <si>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</si>
  <si>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</si>
  <si>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</si>
  <si>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</si>
  <si>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</si>
  <si>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</si>
  <si>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</si>
  <si>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</si>
  <si>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</si>
  <si>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</si>
  <si>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</si>
  <si>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</si>
  <si>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</si>
  <si>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</si>
  <si>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</si>
  <si>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</si>
  <si>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</si>
  <si>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</si>
  <si>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</si>
  <si>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</si>
  <si>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</si>
  <si>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</si>
  <si>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</si>
  <si>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</si>
  <si>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</si>
  <si>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</si>
  <si>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</si>
  <si>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</si>
  <si>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</si>
  <si>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</si>
  <si>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</si>
  <si>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</si>
  <si>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</si>
  <si>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</si>
  <si>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</si>
  <si>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</si>
  <si>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</si>
  <si>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</si>
  <si>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</si>
  <si>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</si>
  <si>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</si>
  <si>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</si>
  <si>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</si>
  <si>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</si>
  <si>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</si>
  <si>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</si>
  <si>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</si>
  <si>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</si>
  <si>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</si>
  <si>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</si>
  <si>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</si>
  <si>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</si>
  <si>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</si>
  <si>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</si>
  <si>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</si>
  <si>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</si>
  <si>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</si>
  <si>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</si>
  <si>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</si>
  <si>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</si>
  <si>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</si>
  <si>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</si>
  <si>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</si>
  <si>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</si>
  <si>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</si>
  <si>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</si>
  <si>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</si>
  <si>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</si>
  <si>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</si>
  <si>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</si>
  <si>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</si>
  <si>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</si>
  <si>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</si>
  <si>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</si>
  <si>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</si>
  <si>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</si>
  <si>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</si>
  <si>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</si>
  <si>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</si>
  <si>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</si>
  <si>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</si>
  <si>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</si>
  <si>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</si>
  <si>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</si>
  <si>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</si>
  <si>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</si>
  <si>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</si>
  <si>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</si>
  <si>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</si>
  <si>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</si>
  <si>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</si>
  <si>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</si>
  <si>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</si>
  <si>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</si>
  <si>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</si>
  <si>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</si>
  <si>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</si>
  <si>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</si>
  <si>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</si>
  <si>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</si>
  <si>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</si>
  <si>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</si>
  <si>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</si>
  <si>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</si>
  <si>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</si>
  <si>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</si>
  <si>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</si>
  <si>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</si>
  <si>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</si>
  <si>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</si>
  <si>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</si>
  <si>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</si>
  <si>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</si>
  <si>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</si>
  <si>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</si>
  <si>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</si>
  <si>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</si>
  <si>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</si>
  <si>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</si>
  <si>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</si>
  <si>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</si>
  <si>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</si>
  <si>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</si>
  <si>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</si>
  <si>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</si>
  <si>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</si>
  <si>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</si>
  <si>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</si>
  <si>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</si>
  <si>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</si>
  <si>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</si>
  <si>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</si>
  <si>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</si>
  <si>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</si>
  <si>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</si>
  <si>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</si>
  <si>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</si>
  <si>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</si>
  <si>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</si>
  <si>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</si>
  <si>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</si>
  <si>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</si>
  <si>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</si>
  <si>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</si>
  <si>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</si>
  <si>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</si>
  <si>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</si>
  <si>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</si>
  <si>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</si>
  <si>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</si>
  <si>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</si>
  <si>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</si>
  <si>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</si>
  <si>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</si>
  <si>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</si>
  <si>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</si>
  <si>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</si>
  <si>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</si>
  <si>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</si>
  <si>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</si>
  <si>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</si>
  <si>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</si>
  <si>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</si>
  <si>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</si>
  <si>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</si>
  <si>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</si>
  <si>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</si>
  <si>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</si>
  <si>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</si>
  <si>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</si>
  <si>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</si>
  <si>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</si>
  <si>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</si>
  <si>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</si>
  <si>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</si>
  <si>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</si>
  <si>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</si>
  <si>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</si>
  <si>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</si>
  <si>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</si>
  <si>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</si>
  <si>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</si>
  <si>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</si>
  <si>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</si>
  <si>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</si>
  <si>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</si>
  <si>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</si>
  <si>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</si>
  <si>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</si>
  <si>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</si>
  <si>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</si>
  <si>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</si>
  <si>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</si>
  <si>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</si>
  <si>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</si>
  <si>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</si>
  <si>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</si>
  <si>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</si>
  <si>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</si>
  <si>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</si>
  <si>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</si>
  <si>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</si>
  <si>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</si>
  <si>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</si>
  <si>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</si>
  <si>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</si>
  <si>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</si>
  <si>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</si>
  <si>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</si>
  <si>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</si>
  <si>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</si>
  <si>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</si>
  <si>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</si>
  <si>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</si>
  <si>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</si>
  <si>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</si>
  <si>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</si>
  <si>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</si>
  <si>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</si>
  <si>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</si>
  <si>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</si>
  <si>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</si>
  <si>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</si>
  <si>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</si>
  <si>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</si>
  <si>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</si>
  <si>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</si>
  <si>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</si>
  <si>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</si>
  <si>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</si>
  <si>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</si>
  <si>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</si>
  <si>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</si>
  <si>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</si>
  <si>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</si>
  <si>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</si>
  <si>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</si>
  <si>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</si>
  <si>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</si>
  <si>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</si>
  <si>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</si>
  <si>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</si>
  <si>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</si>
  <si>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</si>
  <si>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</si>
  <si>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</si>
  <si>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</si>
  <si>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</si>
  <si>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</si>
  <si>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</si>
  <si>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</si>
  <si>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</si>
  <si>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</si>
  <si>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</si>
  <si>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</si>
  <si>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</si>
  <si>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</si>
  <si>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</si>
  <si>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</si>
  <si>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</si>
  <si>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</si>
  <si>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</si>
  <si>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</si>
  <si>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</si>
  <si>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</si>
  <si>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</si>
  <si>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</si>
  <si>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</si>
  <si>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</si>
  <si>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</si>
  <si>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</si>
  <si>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</si>
  <si>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</si>
  <si>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</si>
  <si>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</si>
  <si>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</si>
  <si>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</si>
  <si>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</si>
  <si>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</si>
  <si>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</si>
  <si>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</si>
  <si>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</si>
  <si>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</si>
  <si>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</si>
  <si>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</si>
  <si>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</si>
  <si>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</si>
  <si>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</si>
  <si>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</si>
  <si>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</si>
  <si>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</si>
  <si>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</si>
  <si>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</si>
  <si>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</si>
  <si>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</si>
  <si>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</si>
  <si>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</si>
  <si>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</si>
  <si>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</si>
  <si>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</si>
  <si>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</si>
  <si>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</si>
  <si>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</si>
  <si>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</si>
  <si>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</si>
  <si>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</si>
  <si>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</si>
  <si>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</si>
  <si>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</si>
  <si>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</si>
  <si>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</si>
  <si>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</si>
  <si>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</si>
  <si>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</si>
  <si>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</si>
  <si>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</si>
  <si>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</si>
  <si>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</si>
  <si>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</si>
  <si>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</si>
  <si>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</si>
  <si>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</si>
  <si>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</si>
  <si>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</si>
  <si>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</si>
  <si>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</si>
  <si>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</si>
  <si>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</si>
  <si>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</si>
  <si>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</si>
  <si>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</si>
  <si>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</si>
  <si>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</si>
  <si>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</si>
  <si>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</si>
  <si>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</si>
  <si>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</si>
  <si>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</si>
  <si>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</si>
  <si>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</si>
  <si>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</si>
  <si>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</si>
  <si>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</si>
  <si>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</si>
  <si>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</si>
  <si>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</si>
  <si>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</si>
  <si>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</si>
  <si>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</si>
  <si>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</si>
  <si>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</si>
  <si>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</si>
  <si>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</si>
  <si>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</si>
  <si>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</si>
  <si>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</si>
  <si>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</si>
  <si>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</si>
  <si>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</si>
  <si>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</si>
  <si>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</si>
  <si>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</si>
  <si>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</si>
  <si>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</si>
  <si>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</si>
  <si>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</si>
  <si>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</si>
  <si>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</si>
  <si>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</si>
  <si>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</si>
  <si>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</si>
  <si>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</si>
  <si>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</si>
  <si>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</si>
  <si>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</si>
  <si>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</si>
  <si>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</si>
  <si>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</si>
  <si>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</si>
  <si>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</si>
  <si>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</si>
  <si>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</si>
  <si>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</si>
  <si>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</si>
  <si>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</si>
  <si>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</si>
  <si>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</si>
  <si>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</si>
  <si>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</si>
  <si>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</si>
  <si>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</si>
  <si>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</si>
  <si>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</si>
  <si>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</si>
  <si>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</si>
  <si>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</si>
  <si>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</si>
  <si>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</si>
  <si>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</si>
  <si>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</si>
  <si>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</si>
  <si>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</si>
  <si>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</si>
  <si>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</si>
  <si>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</si>
  <si>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</si>
  <si>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</si>
  <si>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</si>
  <si>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</si>
  <si>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</si>
  <si>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</si>
  <si>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</si>
  <si>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</si>
  <si>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</si>
  <si>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</si>
  <si>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</si>
  <si>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</si>
  <si>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</si>
  <si>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</si>
  <si>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</si>
  <si>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</si>
  <si>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</si>
  <si>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</si>
  <si>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</si>
  <si>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</si>
  <si>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</si>
  <si>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</si>
  <si>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</si>
  <si>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</si>
  <si>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</si>
  <si>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</si>
  <si>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</si>
  <si>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</si>
  <si>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</si>
  <si>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</si>
  <si>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</si>
  <si>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</si>
  <si>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</si>
  <si>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</si>
  <si>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</si>
  <si>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</si>
  <si>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</si>
  <si>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</si>
  <si>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</si>
  <si>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</si>
  <si>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</si>
  <si>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</si>
  <si>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</si>
  <si>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</si>
  <si>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</si>
  <si>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</si>
  <si>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</si>
  <si>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</si>
  <si>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</si>
  <si>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</si>
  <si>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</si>
  <si>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</si>
  <si>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</si>
  <si>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</si>
  <si>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</si>
  <si>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</si>
  <si>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</si>
  <si>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</si>
  <si>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</si>
  <si>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</si>
  <si>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</si>
  <si>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</si>
  <si>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</si>
  <si>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</si>
  <si>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</si>
  <si>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</si>
  <si>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</si>
  <si>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</si>
  <si>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</si>
  <si>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</si>
  <si>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</si>
  <si>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</si>
  <si>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</si>
  <si>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</si>
  <si>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</si>
  <si>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</si>
  <si>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</si>
  <si>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</si>
  <si>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</si>
  <si>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</si>
  <si>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</si>
  <si>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</si>
  <si>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</si>
  <si>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</si>
  <si>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</si>
  <si>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</si>
  <si>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</si>
  <si>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</si>
  <si>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</si>
  <si>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</si>
  <si>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</si>
  <si>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</si>
  <si>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</si>
  <si>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</si>
  <si>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</si>
  <si>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</si>
  <si>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</si>
  <si>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</si>
  <si>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</si>
  <si>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</si>
  <si>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</si>
  <si>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</si>
  <si>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</si>
  <si>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</si>
  <si>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</si>
  <si>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</si>
  <si>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</si>
  <si>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</si>
  <si>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</si>
  <si>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</si>
  <si>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</si>
  <si>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</si>
  <si>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</si>
  <si>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</si>
  <si>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</si>
  <si>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</si>
  <si>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</si>
  <si>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</si>
  <si>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</si>
  <si>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</si>
  <si>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</si>
  <si>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</si>
  <si>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</si>
  <si>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</si>
  <si>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</si>
  <si>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</si>
  <si>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</si>
  <si>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</si>
  <si>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</si>
  <si>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</si>
  <si>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</si>
  <si>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</si>
  <si>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</si>
  <si>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</si>
  <si>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</si>
  <si>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</si>
  <si>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</si>
  <si>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</si>
  <si>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</si>
  <si>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</si>
  <si>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</si>
  <si>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</si>
  <si>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</si>
  <si>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</si>
  <si>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</si>
  <si>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</si>
  <si>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</si>
  <si>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</si>
  <si>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</si>
  <si>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</si>
  <si>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</si>
  <si>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</si>
  <si>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</si>
  <si>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</si>
  <si>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</si>
  <si>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</si>
  <si>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</si>
  <si>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</si>
  <si>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</si>
  <si>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</si>
  <si>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</si>
  <si>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</si>
  <si>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</si>
  <si>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</si>
  <si>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</si>
  <si>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</si>
  <si>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</si>
  <si>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</si>
  <si>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</si>
  <si>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</si>
  <si>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</si>
  <si>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</si>
  <si>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</si>
  <si>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</si>
  <si>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</si>
  <si>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</si>
  <si>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</si>
  <si>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</si>
  <si>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</si>
  <si>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</si>
  <si>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</si>
  <si>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</si>
  <si>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</si>
  <si>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</si>
  <si>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</si>
  <si>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</si>
  <si>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</si>
  <si>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</si>
  <si>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</si>
  <si>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</si>
  <si>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</si>
  <si>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</si>
  <si>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</si>
  <si>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</si>
  <si>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</si>
  <si>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</si>
  <si>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</si>
  <si>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</si>
  <si>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</si>
  <si>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</si>
  <si>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</si>
  <si>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</si>
  <si>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</si>
  <si>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</si>
  <si>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</si>
  <si>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</si>
  <si>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</si>
  <si>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</si>
  <si>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</si>
  <si>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</si>
  <si>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</si>
  <si>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</si>
  <si>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</si>
  <si>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</si>
  <si>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</si>
  <si>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</si>
  <si>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</si>
  <si>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</si>
  <si>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</si>
  <si>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</si>
  <si>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</si>
  <si>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</si>
  <si>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</si>
  <si>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</si>
  <si>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</si>
  <si>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</si>
  <si>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</si>
  <si>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</si>
  <si>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</si>
  <si>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</si>
  <si>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</si>
  <si>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</si>
  <si>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</si>
  <si>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</si>
  <si>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</si>
  <si>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</si>
  <si>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</si>
  <si>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</si>
  <si>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</si>
  <si>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</si>
  <si>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</si>
  <si>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</si>
  <si>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</si>
  <si>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</si>
  <si>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</si>
  <si>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</si>
  <si>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</si>
  <si>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</si>
  <si>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</si>
  <si>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</si>
  <si>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</si>
  <si>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</si>
  <si>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</si>
  <si>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</si>
  <si>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</si>
  <si>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</si>
  <si>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</si>
  <si>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</si>
  <si>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</si>
  <si>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</si>
  <si>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</si>
  <si>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</si>
  <si>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</si>
  <si>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</si>
  <si>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</si>
  <si>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</si>
  <si>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</si>
  <si>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</si>
  <si>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</si>
  <si>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</si>
  <si>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</si>
  <si>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</si>
  <si>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</si>
  <si>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</si>
  <si>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</si>
  <si>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</si>
  <si>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</si>
  <si>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</si>
  <si>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</si>
  <si>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</si>
  <si>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</si>
  <si>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</si>
  <si>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</si>
  <si>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</si>
  <si>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</si>
  <si>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</si>
  <si>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</si>
  <si>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</si>
  <si>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</si>
  <si>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</si>
  <si>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</si>
  <si>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</si>
  <si>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</si>
  <si>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</si>
  <si>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</si>
  <si>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</si>
  <si>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</si>
  <si>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</si>
  <si>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</si>
  <si>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</si>
  <si>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</si>
  <si>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</si>
  <si>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</si>
  <si>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</si>
  <si>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</si>
  <si>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</si>
  <si>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</si>
  <si>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</si>
  <si>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</si>
  <si>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</si>
  <si>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</si>
  <si>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</si>
  <si>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</si>
  <si>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</si>
  <si>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</si>
  <si>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</si>
  <si>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</si>
  <si>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</si>
  <si>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</si>
  <si>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</si>
  <si>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</si>
  <si>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</si>
  <si>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</si>
  <si>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</si>
  <si>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</si>
  <si>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</si>
  <si>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</si>
  <si>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</si>
  <si>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</si>
  <si>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</si>
  <si>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</si>
  <si>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</si>
  <si>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</si>
  <si>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</si>
  <si>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</si>
  <si>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</si>
  <si>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</si>
  <si>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</si>
  <si>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</si>
  <si>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</si>
  <si>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</si>
  <si>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</si>
  <si>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</si>
  <si>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</si>
  <si>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</si>
  <si>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</si>
  <si>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</si>
  <si>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</si>
  <si>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</si>
  <si>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</si>
  <si>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</si>
  <si>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</si>
  <si>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</si>
  <si>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</si>
  <si>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</si>
  <si>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</si>
  <si>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</si>
  <si>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</si>
  <si>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</si>
  <si>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</si>
  <si>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</si>
  <si>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</si>
  <si>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</si>
  <si>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</si>
  <si>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</si>
  <si>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</si>
  <si>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</si>
  <si>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</si>
  <si>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</si>
  <si>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</si>
  <si>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</si>
  <si>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</si>
  <si>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</si>
  <si>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</si>
  <si>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</si>
  <si>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</si>
  <si>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</si>
  <si>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</si>
  <si>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</si>
  <si>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</si>
  <si>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</si>
  <si>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</si>
  <si>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</si>
  <si>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</si>
  <si>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</si>
  <si>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</si>
  <si>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</si>
  <si>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</si>
  <si>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</si>
  <si>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</si>
  <si>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</si>
  <si>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</si>
  <si>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</si>
  <si>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</si>
  <si>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</si>
  <si>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</si>
  <si>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</si>
  <si>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</si>
  <si>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</si>
  <si>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</si>
  <si>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</si>
  <si>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</si>
  <si>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</si>
  <si>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</si>
  <si>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</si>
  <si>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</si>
  <si>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</si>
  <si>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</si>
  <si>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</si>
  <si>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</si>
  <si>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</si>
  <si>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</si>
  <si>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</si>
  <si>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</si>
  <si>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</si>
  <si>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</si>
  <si>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</si>
  <si>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</si>
  <si>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</si>
  <si>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</si>
  <si>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</si>
  <si>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</si>
  <si>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</si>
  <si>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</si>
  <si>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</si>
  <si>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</si>
  <si>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</si>
  <si>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</si>
  <si>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</si>
  <si>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</si>
  <si>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</si>
  <si>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</si>
  <si>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</si>
  <si>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</si>
  <si>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</si>
  <si>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</si>
  <si>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</si>
  <si>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</si>
  <si>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</si>
  <si>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</si>
  <si>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</si>
  <si>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</si>
  <si>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</si>
  <si>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</si>
  <si>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</si>
  <si>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</si>
  <si>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</si>
  <si>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</si>
  <si>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</si>
  <si>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</si>
  <si>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</si>
  <si>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</si>
  <si>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</si>
  <si>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</si>
  <si>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</si>
  <si>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</si>
  <si>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</si>
  <si>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</si>
  <si>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</si>
  <si>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</si>
  <si>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</si>
  <si>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</si>
  <si>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</si>
  <si>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</si>
  <si>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</si>
  <si>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</si>
  <si>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</si>
  <si>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</si>
  <si>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</si>
  <si>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</si>
  <si>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</si>
  <si>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</si>
  <si>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</si>
  <si>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</si>
  <si>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</si>
  <si>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</si>
  <si>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</si>
  <si>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</si>
  <si>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</si>
  <si>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</si>
  <si>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</si>
  <si>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</si>
  <si>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</si>
  <si>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</si>
  <si>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</si>
  <si>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</si>
  <si>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</si>
  <si>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</si>
  <si>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</si>
  <si>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</si>
  <si>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</si>
  <si>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</si>
  <si>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</si>
  <si>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</si>
  <si>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</si>
  <si>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</si>
  <si>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</si>
  <si>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</si>
  <si>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</si>
  <si>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</si>
  <si>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</si>
  <si>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</si>
  <si>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</si>
  <si>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</si>
  <si>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</si>
  <si>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</si>
  <si>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</si>
  <si>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</si>
  <si>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</si>
  <si>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</si>
  <si>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</si>
  <si>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</si>
  <si>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</si>
  <si>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</si>
  <si>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</si>
  <si>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</si>
  <si>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</si>
  <si>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</si>
  <si>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</si>
  <si>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</si>
  <si>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</si>
  <si>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</si>
  <si>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</si>
  <si>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</si>
  <si>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</si>
  <si>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</si>
  <si>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</si>
  <si>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</si>
  <si>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</si>
  <si>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</si>
  <si>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</si>
  <si>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</si>
  <si>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</si>
  <si>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</si>
  <si>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</si>
  <si>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</si>
  <si>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</si>
  <si>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</si>
  <si>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</si>
  <si>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</si>
  <si>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</si>
  <si>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</si>
  <si>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</si>
  <si>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</si>
  <si>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</si>
  <si>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</si>
  <si>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</si>
  <si>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</si>
  <si>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</si>
  <si>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</si>
  <si>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</si>
  <si>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</si>
  <si>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</si>
  <si>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</si>
  <si>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</si>
  <si>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</si>
  <si>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</si>
  <si>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</si>
  <si>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</si>
  <si>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</si>
  <si>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</si>
  <si>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</si>
  <si>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</si>
  <si>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</si>
  <si>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</si>
  <si>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</si>
  <si>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</si>
  <si>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</si>
  <si>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</si>
  <si>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</si>
  <si>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</si>
  <si>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</si>
  <si>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</si>
  <si>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</si>
  <si>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</si>
  <si>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</si>
  <si>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</si>
  <si>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</si>
  <si>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</si>
  <si>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</si>
  <si>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</si>
  <si>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</si>
  <si>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</si>
  <si>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</si>
  <si>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</si>
  <si>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</si>
  <si>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</si>
  <si>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</si>
  <si>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</si>
  <si>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</si>
  <si>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</si>
  <si>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</si>
  <si>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</si>
  <si>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</si>
  <si>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</si>
  <si>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</si>
  <si>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</si>
  <si>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</si>
  <si>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</si>
  <si>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</si>
  <si>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</si>
  <si>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</si>
  <si>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</si>
  <si>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</si>
  <si>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</si>
  <si>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</si>
  <si>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</si>
  <si>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</si>
  <si>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</si>
  <si>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</si>
  <si>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</si>
  <si>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</si>
  <si>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</si>
  <si>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</si>
  <si>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</si>
  <si>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</si>
  <si>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</si>
  <si>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</si>
  <si>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</si>
  <si>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</si>
  <si>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</si>
  <si>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</si>
  <si>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</si>
  <si>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</si>
  <si>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</si>
  <si>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</si>
  <si>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</si>
  <si>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</si>
  <si>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</si>
  <si>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</si>
  <si>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</si>
  <si>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</si>
  <si>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</si>
  <si>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</si>
  <si>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</si>
  <si>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</si>
  <si>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</si>
  <si>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</si>
  <si>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</si>
  <si>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</si>
  <si>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</si>
  <si>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</si>
  <si>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</si>
  <si>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</si>
  <si>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</si>
  <si>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</si>
  <si>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</si>
  <si>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</si>
  <si>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</si>
  <si>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</si>
  <si>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</si>
  <si>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</si>
  <si>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</si>
  <si>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</si>
  <si>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</si>
  <si>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</si>
  <si>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</si>
  <si>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</si>
  <si>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</si>
  <si>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</si>
  <si>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</si>
  <si>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</si>
  <si>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</si>
  <si>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</si>
  <si>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</si>
  <si>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</si>
  <si>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</si>
  <si>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</si>
  <si>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</si>
  <si>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</si>
  <si>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</si>
  <si>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</si>
  <si>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</si>
  <si>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</si>
  <si>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</si>
  <si>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</si>
  <si>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</si>
  <si>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</si>
  <si>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</si>
  <si>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</si>
  <si>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</si>
  <si>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</si>
  <si>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</si>
  <si>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</si>
  <si>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</si>
  <si>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</si>
  <si>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</si>
  <si>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</si>
  <si>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</si>
  <si>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</si>
  <si>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</si>
  <si>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</si>
  <si>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</si>
  <si>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</si>
  <si>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</si>
  <si>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</si>
  <si>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</si>
  <si>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</si>
  <si>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</si>
  <si>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</si>
  <si>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</si>
  <si>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</si>
  <si>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</si>
  <si>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</si>
  <si>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</si>
  <si>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</si>
  <si>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</si>
  <si>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</si>
  <si>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</si>
  <si>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</si>
  <si>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</si>
  <si>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</si>
  <si>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</si>
  <si>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</si>
  <si>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</si>
  <si>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</si>
  <si>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</si>
  <si>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</si>
  <si>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</si>
  <si>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</si>
  <si>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</si>
  <si>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</si>
  <si>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</si>
  <si>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</si>
  <si>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</si>
  <si>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</si>
  <si>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</si>
  <si>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</si>
  <si>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</si>
  <si>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</si>
  <si>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</si>
  <si>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</si>
  <si>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</si>
  <si>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</si>
  <si>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</si>
  <si>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</si>
  <si>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</si>
  <si>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</si>
  <si>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</si>
  <si>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</si>
  <si>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</si>
  <si>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</si>
  <si>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</si>
  <si>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</si>
  <si>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</si>
  <si>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</si>
  <si>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</si>
  <si>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</si>
  <si>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</si>
  <si>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</si>
  <si>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</si>
  <si>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</si>
  <si>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</si>
  <si>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</si>
  <si>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</si>
  <si>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</si>
  <si>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</si>
  <si>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</si>
  <si>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</si>
  <si>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</si>
  <si>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</si>
  <si>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</si>
  <si>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</si>
  <si>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</si>
  <si>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</si>
  <si>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</si>
  <si>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</si>
  <si>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</si>
  <si>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</si>
  <si>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</si>
  <si>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</si>
  <si>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</si>
  <si>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</si>
  <si>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</si>
  <si>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</si>
  <si>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</si>
  <si>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</si>
  <si>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</si>
  <si>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</si>
  <si>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</si>
  <si>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</si>
  <si>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</si>
  <si>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</si>
  <si>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</si>
  <si>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</si>
  <si>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</si>
  <si>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</si>
  <si>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</si>
  <si>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</si>
  <si>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</si>
  <si>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</si>
  <si>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</si>
  <si>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</si>
  <si>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</si>
  <si>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</si>
  <si>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</si>
  <si>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</si>
  <si>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</si>
  <si>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</si>
  <si>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</si>
  <si>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</si>
  <si>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</si>
  <si>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</si>
  <si>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</si>
  <si>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</si>
  <si>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</si>
  <si>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</si>
  <si>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</si>
  <si>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</si>
  <si>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</si>
  <si>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</si>
  <si>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</si>
  <si>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</si>
  <si>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</si>
  <si>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</si>
  <si>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</si>
  <si>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</si>
  <si>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</si>
  <si>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</si>
  <si>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</si>
  <si>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</si>
  <si>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</si>
  <si>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</si>
  <si>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</si>
  <si>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</si>
  <si>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</si>
  <si>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</si>
  <si>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</si>
  <si>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</si>
  <si>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</si>
  <si>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</si>
  <si>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</si>
  <si>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</si>
  <si>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</si>
  <si>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</si>
  <si>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</si>
  <si>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</si>
  <si>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</si>
  <si>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</si>
  <si>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</si>
  <si>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</si>
  <si>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</si>
  <si>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</si>
  <si>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</si>
  <si>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</si>
  <si>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</si>
  <si>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</si>
  <si>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</si>
  <si>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</si>
  <si>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</si>
  <si>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</si>
  <si>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</si>
  <si>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</si>
  <si>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</si>
  <si>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</si>
  <si>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</si>
  <si>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</si>
  <si>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</si>
  <si>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</si>
  <si>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</si>
  <si>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</si>
  <si>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</si>
  <si>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</si>
  <si>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</si>
  <si>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</si>
  <si>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</si>
  <si>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</si>
  <si>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</si>
  <si>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</si>
  <si>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</si>
  <si>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</si>
  <si>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</si>
  <si>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</si>
  <si>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</si>
  <si>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</si>
  <si>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</si>
  <si>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</si>
  <si>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</si>
  <si>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</si>
  <si>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</si>
  <si>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</si>
  <si>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</si>
  <si>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</si>
  <si>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</si>
  <si>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</si>
  <si>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</si>
  <si>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</si>
  <si>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</si>
  <si>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</si>
  <si>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</si>
  <si>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</si>
  <si>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</si>
  <si>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</si>
  <si>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</si>
  <si>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</si>
  <si>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</si>
  <si>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</si>
  <si>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</si>
  <si>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</si>
  <si>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</si>
  <si>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</si>
  <si>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</si>
  <si>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</si>
  <si>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</si>
  <si>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</si>
  <si>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</si>
  <si>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</si>
  <si>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</si>
  <si>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</si>
  <si>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</si>
  <si>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</si>
  <si>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</si>
  <si>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</si>
  <si>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</si>
  <si>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</si>
  <si>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</si>
  <si>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</si>
  <si>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</si>
  <si>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</si>
  <si>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</si>
  <si>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</si>
  <si>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</si>
  <si>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</si>
  <si>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</si>
  <si>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</si>
  <si>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</si>
  <si>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</si>
  <si>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</si>
  <si>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</si>
  <si>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</si>
  <si>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</si>
  <si>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</si>
  <si>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</si>
  <si>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</si>
  <si>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</si>
  <si>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</si>
  <si>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</si>
  <si>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</si>
  <si>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</si>
  <si>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</si>
  <si>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</si>
  <si>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</si>
  <si>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</si>
  <si>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</si>
  <si>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</si>
  <si>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</si>
  <si>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</si>
  <si>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</si>
  <si>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</si>
  <si>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</si>
  <si>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</si>
  <si>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</si>
  <si>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</si>
  <si>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</si>
  <si>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</si>
  <si>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</si>
  <si>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</si>
  <si>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</si>
  <si>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</si>
  <si>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</si>
  <si>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</si>
  <si>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</si>
  <si>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</si>
  <si>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</si>
  <si>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</si>
  <si>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</si>
  <si>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</si>
  <si>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</si>
  <si>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</si>
  <si>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</si>
  <si>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</si>
  <si>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</si>
  <si>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</si>
  <si>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</si>
  <si>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</si>
  <si>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</si>
  <si>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</si>
  <si>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</si>
  <si>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</si>
  <si>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</si>
  <si>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</si>
  <si>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</si>
  <si>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</si>
  <si>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</si>
  <si>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</si>
  <si>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</si>
  <si>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</si>
  <si>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</si>
  <si>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</si>
  <si>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</si>
  <si>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</si>
  <si>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</si>
  <si>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</si>
  <si>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</si>
  <si>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</si>
  <si>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</si>
  <si>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</si>
  <si>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</si>
  <si>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</si>
  <si>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</si>
  <si>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</si>
  <si>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</si>
  <si>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</si>
  <si>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</si>
  <si>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</si>
  <si>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</si>
  <si>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</si>
  <si>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</si>
  <si>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</si>
  <si>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</si>
  <si>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</si>
  <si>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</si>
  <si>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</si>
  <si>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</si>
  <si>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</si>
  <si>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</si>
  <si>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</si>
  <si>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</si>
  <si>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</si>
  <si>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</si>
  <si>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</si>
  <si>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</si>
  <si>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</si>
  <si>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</si>
  <si>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</si>
  <si>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</si>
  <si>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</si>
  <si>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</si>
  <si>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</si>
  <si>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</si>
  <si>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</si>
  <si>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</si>
  <si>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</si>
  <si>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</si>
  <si>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</si>
  <si>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</si>
  <si>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</si>
  <si>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</si>
  <si>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</si>
  <si>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</si>
  <si>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</si>
  <si>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</si>
  <si>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</si>
  <si>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</si>
  <si>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</si>
  <si>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</si>
  <si>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</si>
  <si>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</si>
  <si>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</si>
  <si>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</si>
  <si>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</si>
  <si>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</si>
  <si>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</si>
  <si>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</si>
  <si>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</si>
  <si>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</si>
  <si>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</si>
  <si>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</si>
  <si>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</si>
  <si>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</si>
  <si>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</si>
  <si>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</si>
  <si>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</si>
  <si>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</si>
  <si>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</si>
  <si>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</si>
  <si>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</si>
  <si>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</si>
  <si>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</si>
  <si>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</si>
  <si>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</si>
  <si>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</si>
  <si>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</si>
  <si>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</si>
  <si>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</si>
  <si>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</si>
  <si>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</si>
  <si>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</si>
  <si>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</si>
  <si>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</si>
  <si>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</si>
  <si>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</si>
  <si>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</si>
  <si>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</si>
  <si>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</si>
  <si>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</si>
  <si>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</si>
  <si>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</si>
  <si>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</si>
  <si>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</si>
  <si>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</si>
  <si>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</si>
  <si>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</si>
  <si>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</si>
  <si>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</si>
  <si>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</si>
  <si>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</si>
  <si>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</si>
  <si>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</si>
  <si>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</si>
  <si>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</si>
  <si>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</si>
  <si>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</si>
  <si>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</si>
  <si>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</si>
  <si>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</si>
  <si>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</si>
  <si>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</si>
  <si>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</si>
  <si>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</si>
  <si>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</si>
  <si>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</si>
  <si>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</si>
  <si>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</si>
  <si>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</si>
  <si>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</si>
  <si>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</si>
  <si>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</si>
  <si>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</si>
  <si>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</si>
  <si>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</si>
  <si>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</si>
  <si>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</si>
  <si>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</si>
  <si>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</si>
  <si>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</si>
  <si>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</si>
  <si>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</si>
  <si>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</si>
  <si>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</si>
  <si>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</si>
  <si>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</si>
  <si>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</si>
  <si>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</si>
  <si>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</si>
  <si>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</si>
  <si>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</si>
  <si>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</si>
  <si>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</si>
  <si>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</si>
  <si>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</si>
  <si>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</si>
  <si>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</si>
  <si>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</si>
  <si>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</si>
  <si>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</si>
  <si>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</si>
  <si>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</si>
  <si>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</si>
  <si>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</si>
  <si>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</si>
  <si>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</si>
  <si>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</si>
  <si>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</si>
  <si>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</si>
  <si>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</si>
  <si>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</si>
  <si>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</si>
  <si>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</si>
  <si>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</si>
  <si>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</si>
  <si>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</si>
  <si>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</si>
  <si>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</si>
  <si>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</si>
  <si>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</si>
  <si>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</si>
  <si>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</si>
  <si>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</si>
  <si>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</si>
  <si>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</si>
  <si>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</si>
  <si>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</si>
  <si>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</si>
  <si>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</si>
  <si>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</si>
  <si>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</si>
  <si>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</si>
  <si>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</si>
  <si>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</si>
  <si>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</si>
  <si>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</si>
  <si>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</si>
  <si>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</si>
  <si>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</si>
  <si>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</si>
  <si>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</si>
  <si>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</si>
  <si>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</si>
  <si>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</si>
  <si>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</si>
  <si>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</si>
  <si>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</si>
  <si>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</si>
  <si>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</si>
  <si>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</si>
  <si>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</si>
  <si>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</si>
  <si>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</si>
  <si>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</si>
  <si>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</si>
  <si>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</si>
  <si>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</si>
  <si>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</si>
  <si>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</si>
  <si>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</si>
  <si>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</si>
  <si>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</si>
  <si>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</si>
  <si>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</si>
  <si>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</si>
  <si>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</si>
  <si>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</si>
  <si>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</si>
  <si>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</si>
  <si>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</si>
  <si>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</si>
  <si>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</si>
  <si>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</si>
  <si>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</si>
  <si>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</si>
  <si>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</si>
  <si>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</si>
  <si>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</si>
  <si>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</si>
  <si>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</si>
  <si>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</si>
  <si>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</si>
  <si>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</si>
  <si>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</si>
  <si>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</si>
  <si>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</si>
  <si>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</si>
  <si>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</si>
  <si>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</si>
  <si>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</si>
  <si>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</si>
  <si>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</si>
  <si>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</si>
  <si>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</si>
  <si>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</si>
  <si>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</si>
  <si>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</si>
  <si>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</si>
  <si>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</si>
  <si>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</si>
  <si>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</si>
  <si>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</si>
  <si>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</si>
  <si>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</si>
  <si>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</si>
  <si>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</si>
  <si>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</si>
  <si>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</si>
  <si>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</si>
  <si>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</si>
  <si>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</si>
  <si>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</si>
  <si>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</si>
  <si>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</si>
  <si>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</si>
  <si>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</si>
  <si>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</si>
  <si>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</si>
  <si>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</si>
  <si>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</si>
  <si>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</si>
  <si>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</si>
  <si>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</si>
  <si>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</si>
  <si>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</si>
  <si>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</si>
  <si>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</si>
  <si>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</si>
  <si>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</si>
  <si>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</si>
  <si>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</si>
  <si>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</si>
  <si>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</si>
  <si>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</si>
  <si>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</si>
  <si>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</si>
  <si>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</si>
  <si>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</si>
  <si>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</si>
  <si>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</si>
  <si>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</si>
  <si>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</si>
  <si>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</si>
  <si>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</si>
  <si>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</si>
  <si>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</si>
  <si>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</si>
  <si>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</si>
  <si>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</si>
  <si>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</si>
  <si>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</si>
  <si>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</si>
  <si>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</si>
  <si>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</si>
  <si>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</si>
  <si>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</si>
  <si>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</si>
  <si>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</si>
  <si>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</si>
  <si>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</si>
  <si>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</si>
  <si>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</si>
  <si>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</si>
  <si>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</si>
  <si>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</si>
  <si>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</si>
  <si>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</si>
  <si>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</si>
  <si>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</si>
  <si>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</si>
  <si>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</si>
  <si>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</si>
  <si>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</si>
  <si>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</si>
  <si>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</si>
  <si>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</si>
  <si>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</si>
  <si>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</si>
  <si>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</si>
  <si>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</si>
  <si>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</si>
  <si>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</si>
  <si>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</si>
  <si>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</si>
  <si>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</si>
  <si>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</si>
  <si>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</si>
  <si>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</si>
  <si>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</si>
  <si>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</si>
  <si>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</si>
  <si>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</si>
  <si>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</si>
  <si>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</si>
  <si>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</si>
  <si>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</si>
  <si>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</si>
  <si>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</si>
  <si>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</si>
  <si>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</si>
  <si>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</si>
  <si>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</si>
  <si>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</si>
  <si>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</si>
  <si>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</si>
  <si>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</si>
  <si>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</si>
  <si>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</si>
  <si>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</si>
  <si>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</si>
  <si>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</si>
  <si>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</si>
  <si>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</si>
  <si>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</si>
  <si>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</si>
  <si>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</si>
  <si>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</si>
  <si>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</si>
  <si>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</si>
  <si>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</si>
  <si>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</si>
  <si>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</si>
  <si>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</si>
  <si>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</si>
  <si>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</si>
  <si>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</si>
  <si>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</si>
  <si>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</si>
  <si>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</si>
  <si>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</si>
  <si>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</si>
  <si>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</si>
  <si>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</si>
  <si>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</si>
  <si>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</si>
  <si>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</si>
  <si>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</si>
  <si>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</si>
  <si>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</si>
  <si>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</si>
  <si>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</si>
  <si>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</si>
  <si>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</si>
  <si>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</si>
  <si>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</si>
  <si>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</si>
  <si>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</si>
  <si>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</si>
  <si>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</si>
  <si>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</si>
  <si>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</si>
  <si>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</si>
  <si>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</si>
  <si>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</si>
  <si>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</si>
  <si>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</si>
  <si>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</si>
  <si>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</si>
  <si>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</si>
  <si>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</si>
  <si>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</si>
  <si>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</si>
  <si>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</si>
  <si>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</si>
  <si>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</si>
  <si>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</si>
  <si>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</si>
  <si>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</si>
  <si>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</si>
  <si>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</si>
  <si>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</si>
  <si>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</si>
  <si>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</si>
  <si>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</si>
  <si>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</si>
  <si>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</si>
  <si>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</si>
  <si>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</si>
  <si>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</si>
  <si>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</si>
  <si>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</si>
  <si>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</si>
  <si>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</si>
  <si>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</si>
  <si>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</si>
  <si>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</si>
  <si>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</si>
  <si>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</si>
  <si>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</si>
  <si>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</si>
  <si>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</si>
  <si>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</si>
  <si>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</si>
  <si>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</si>
  <si>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</si>
  <si>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</si>
  <si>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</si>
  <si>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</si>
  <si>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</si>
  <si>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</si>
  <si>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</si>
  <si>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</si>
  <si>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</si>
  <si>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</si>
  <si>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</si>
  <si>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</si>
  <si>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</si>
  <si>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</si>
  <si>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</si>
  <si>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</si>
  <si>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</si>
  <si>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</si>
  <si>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</si>
  <si>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</si>
  <si>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</si>
  <si>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</si>
  <si>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</si>
  <si>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</si>
  <si>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</si>
  <si>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</si>
  <si>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</si>
  <si>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</si>
  <si>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</si>
  <si>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</si>
  <si>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</si>
  <si>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</si>
  <si>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</si>
  <si>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</si>
  <si>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</si>
  <si>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</si>
  <si>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</si>
  <si>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</si>
  <si>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</si>
  <si>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</si>
  <si>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</si>
  <si>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</si>
  <si>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</si>
  <si>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</si>
  <si>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</si>
  <si>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</si>
  <si>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</si>
  <si>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</si>
  <si>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</si>
  <si>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</si>
  <si>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</si>
  <si>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</si>
  <si>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</si>
  <si>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</si>
  <si>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</si>
  <si>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</si>
  <si>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</si>
  <si>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</si>
  <si>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</si>
  <si>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</si>
  <si>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</si>
  <si>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</si>
  <si>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</si>
  <si>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</si>
  <si>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</si>
  <si>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</si>
  <si>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</si>
  <si>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</si>
  <si>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</si>
  <si>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</si>
  <si>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</si>
  <si>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</si>
  <si>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</si>
  <si>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</si>
  <si>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</si>
  <si>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</si>
  <si>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</si>
  <si>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</si>
  <si>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</si>
  <si>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</si>
  <si>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</si>
  <si>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</si>
  <si>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</si>
  <si>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</si>
  <si>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</si>
  <si>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</si>
  <si>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</si>
  <si>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</si>
  <si>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</si>
  <si>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</si>
  <si>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</si>
  <si>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</si>
  <si>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</si>
  <si>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</si>
  <si>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</si>
  <si>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</si>
  <si>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</si>
  <si>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</si>
  <si>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</si>
  <si>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</si>
  <si>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</si>
  <si>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</si>
  <si>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</si>
  <si>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</si>
  <si>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</si>
  <si>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</si>
  <si>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</si>
  <si>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</si>
  <si>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</si>
  <si>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</si>
  <si>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</si>
  <si>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</si>
  <si>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</si>
  <si>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</si>
  <si>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</si>
  <si>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</si>
  <si>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</si>
  <si>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</si>
  <si>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</si>
  <si>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</si>
  <si>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</si>
  <si>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</si>
  <si>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</si>
  <si>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</si>
  <si>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</si>
  <si>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</si>
  <si>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</si>
  <si>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</si>
  <si>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</si>
  <si>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</si>
  <si>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</si>
  <si>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</si>
  <si>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</si>
  <si>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</si>
  <si>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</si>
  <si>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</si>
  <si>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</si>
  <si>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</si>
  <si>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</si>
  <si>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</si>
  <si>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</si>
  <si>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</si>
  <si>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</si>
  <si>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</si>
  <si>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</si>
  <si>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</si>
  <si>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</si>
  <si>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</si>
  <si>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</si>
  <si>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</si>
  <si>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</si>
  <si>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</si>
  <si>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</si>
  <si>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</si>
  <si>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</si>
  <si>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</si>
  <si>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</si>
  <si>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</si>
  <si>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</si>
  <si>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</si>
  <si>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</si>
  <si>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</si>
  <si>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</si>
  <si>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</si>
  <si>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</si>
  <si>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</si>
  <si>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</si>
  <si>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</si>
  <si>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</si>
  <si>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</si>
  <si>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</si>
  <si>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</si>
  <si>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</si>
  <si>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</si>
  <si>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</si>
  <si>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</si>
  <si>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</si>
  <si>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</si>
  <si>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</si>
  <si>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</si>
  <si>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</si>
  <si>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</si>
  <si>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</si>
  <si>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</si>
  <si>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</si>
  <si>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</si>
  <si>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</si>
  <si>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</si>
  <si>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</si>
  <si>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</si>
  <si>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</si>
  <si>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</si>
  <si>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</si>
  <si>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</si>
  <si>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</si>
  <si>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</si>
  <si>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</si>
  <si>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</si>
  <si>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</si>
  <si>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</si>
  <si>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</si>
  <si>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</si>
  <si>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</si>
  <si>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</si>
  <si>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</si>
  <si>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</si>
  <si>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</si>
  <si>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</si>
  <si>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</si>
  <si>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</si>
  <si>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</si>
  <si>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</si>
  <si>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</si>
  <si>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</si>
  <si>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</si>
  <si>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</si>
  <si>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</si>
  <si>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</si>
  <si>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</si>
  <si>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</si>
  <si>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</si>
  <si>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</si>
  <si>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</si>
  <si>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</si>
  <si>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</si>
  <si>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</si>
  <si>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</si>
  <si>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</si>
  <si>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</si>
  <si>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</si>
  <si>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</si>
  <si>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</si>
  <si>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</si>
  <si>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</si>
  <si>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</si>
  <si>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</si>
  <si>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</si>
  <si>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</si>
  <si>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</si>
  <si>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</si>
  <si>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</si>
  <si>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</si>
  <si>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</si>
  <si>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</si>
  <si>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</si>
  <si>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</si>
  <si>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</si>
  <si>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</si>
  <si>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</si>
  <si>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</si>
  <si>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</si>
  <si>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</si>
  <si>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</si>
  <si>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</si>
  <si>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</si>
  <si>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</si>
  <si>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</si>
  <si>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</si>
  <si>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</si>
  <si>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</si>
  <si>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</si>
  <si>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</si>
  <si>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</si>
  <si>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</si>
  <si>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</si>
  <si>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</si>
  <si>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</si>
  <si>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</si>
  <si>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</si>
  <si>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</si>
  <si>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</si>
  <si>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</si>
  <si>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</si>
  <si>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</si>
  <si>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</si>
  <si>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</si>
  <si>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</si>
  <si>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</si>
  <si>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</si>
  <si>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</si>
  <si>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</si>
  <si>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</si>
  <si>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</si>
  <si>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</si>
  <si>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</si>
  <si>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</si>
  <si>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</si>
  <si>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</si>
  <si>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</si>
  <si>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</si>
  <si>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</si>
  <si>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</si>
  <si>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</si>
  <si>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</si>
  <si>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</si>
  <si>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</si>
  <si>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</si>
  <si>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</si>
  <si>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</si>
  <si>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</si>
  <si>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</si>
  <si>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</si>
  <si>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</si>
  <si>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</si>
  <si>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</si>
  <si>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</si>
  <si>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</si>
  <si>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</si>
  <si>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</si>
  <si>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</si>
  <si>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</si>
  <si>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</si>
  <si>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</si>
  <si>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</si>
  <si>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</si>
  <si>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</si>
  <si>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</si>
  <si>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</si>
  <si>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</si>
  <si>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</si>
  <si>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</si>
  <si>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</si>
  <si>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</si>
  <si>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</si>
  <si>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</si>
  <si>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</si>
  <si>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</si>
  <si>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</si>
  <si>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</si>
  <si>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</si>
  <si>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</si>
  <si>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</si>
  <si>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</si>
  <si>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</si>
  <si>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</si>
  <si>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</si>
  <si>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</si>
  <si>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</si>
  <si>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</si>
  <si>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</si>
  <si>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</si>
  <si>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</si>
  <si>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</si>
  <si>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</si>
  <si>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</si>
  <si>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</si>
  <si>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</si>
  <si>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</si>
  <si>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</si>
  <si>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</si>
  <si>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</si>
  <si>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</si>
  <si>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</si>
  <si>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</si>
  <si>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</si>
  <si>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</si>
  <si>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</si>
  <si>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</si>
  <si>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</si>
  <si>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</si>
  <si>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</si>
  <si>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</si>
  <si>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</si>
  <si>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</si>
  <si>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</si>
  <si>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</si>
  <si>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</si>
  <si>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</si>
  <si>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</si>
  <si>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</si>
  <si>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</si>
  <si>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</si>
  <si>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</si>
  <si>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</si>
  <si>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</si>
  <si>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</si>
  <si>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</si>
  <si>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</si>
  <si>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</si>
  <si>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</si>
  <si>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</si>
  <si>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</si>
  <si>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</si>
  <si>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</si>
  <si>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</si>
  <si>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</si>
  <si>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</si>
  <si>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</si>
  <si>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</si>
  <si>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</si>
  <si>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</si>
  <si>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</si>
  <si>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</si>
  <si>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</si>
  <si>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</si>
  <si>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</si>
  <si>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</si>
  <si>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</si>
  <si>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</si>
  <si>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</si>
  <si>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</si>
  <si>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</si>
  <si>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</si>
  <si>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</si>
  <si>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</si>
  <si>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</si>
  <si>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</si>
  <si>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</si>
  <si>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</si>
  <si>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</si>
  <si>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</si>
  <si>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</si>
  <si>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</si>
  <si>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</si>
  <si>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</si>
  <si>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</si>
  <si>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</si>
  <si>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</si>
  <si>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</si>
  <si>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</si>
  <si>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</si>
  <si>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</si>
  <si>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</si>
  <si>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</si>
  <si>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</si>
  <si>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</si>
  <si>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</si>
  <si>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</si>
  <si>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</si>
  <si>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</si>
  <si>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</si>
  <si>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</si>
  <si>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</si>
  <si>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</si>
  <si>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</si>
  <si>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</si>
  <si>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</si>
  <si>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</si>
  <si>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</si>
  <si>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</si>
  <si>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</si>
  <si>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</si>
  <si>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</si>
  <si>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</si>
  <si>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</si>
  <si>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</si>
  <si>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</si>
  <si>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</si>
  <si>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</si>
  <si>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</si>
  <si>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</si>
  <si>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</si>
  <si>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</si>
  <si>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</si>
  <si>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</si>
  <si>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</si>
  <si>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</si>
  <si>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</si>
  <si>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</si>
  <si>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</si>
  <si>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</si>
  <si>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</si>
  <si>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</si>
  <si>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</si>
  <si>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</si>
  <si>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</si>
  <si>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</si>
  <si>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</si>
  <si>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</si>
  <si>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</si>
  <si>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</si>
  <si>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</si>
  <si>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</si>
  <si>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</si>
  <si>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</si>
  <si>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</si>
  <si>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</si>
  <si>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</si>
  <si>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</si>
  <si>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</si>
  <si>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</si>
  <si>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</si>
  <si>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</si>
  <si>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</si>
  <si>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</si>
  <si>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</si>
  <si>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</si>
  <si>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</si>
  <si>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</si>
  <si>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</si>
  <si>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</si>
  <si>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</si>
  <si>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</si>
  <si>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</si>
  <si>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</si>
  <si>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</si>
  <si>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</si>
  <si>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</si>
  <si>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</si>
  <si>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</si>
  <si>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</si>
  <si>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</si>
  <si>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</si>
  <si>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</si>
  <si>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</si>
  <si>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</si>
  <si>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</si>
  <si>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</si>
  <si>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</si>
  <si>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</si>
  <si>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</si>
  <si>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</si>
  <si>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</si>
  <si>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</si>
  <si>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</si>
  <si>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</si>
  <si>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</si>
  <si>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</si>
  <si>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</si>
  <si>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</si>
  <si>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</si>
  <si>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</si>
  <si>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</si>
  <si>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</si>
  <si>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</si>
  <si>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</si>
  <si>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</si>
  <si>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</si>
  <si>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</si>
  <si>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</si>
  <si>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</si>
  <si>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</si>
  <si>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</si>
  <si>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</si>
  <si>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</si>
  <si>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</si>
  <si>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</si>
  <si>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</si>
  <si>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</si>
  <si>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</si>
  <si>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</si>
  <si>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</si>
  <si>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</si>
  <si>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</si>
  <si>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</si>
  <si>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</si>
  <si>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</si>
  <si>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</si>
  <si>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</si>
  <si>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</si>
  <si>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</si>
  <si>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</si>
  <si>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</si>
  <si>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</si>
  <si>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</si>
  <si>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</si>
  <si>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</si>
  <si>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</si>
  <si>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</si>
  <si>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</si>
  <si>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</si>
  <si>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</si>
  <si>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</si>
  <si>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</si>
  <si>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</si>
  <si>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</si>
  <si>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</si>
  <si>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</si>
  <si>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</si>
  <si>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</si>
  <si>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</si>
  <si>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</si>
  <si>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</si>
  <si>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</si>
  <si>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</si>
  <si>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</si>
  <si>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</si>
  <si>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</si>
  <si>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</si>
  <si>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</si>
  <si>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</si>
  <si>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</si>
  <si>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</si>
  <si>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</si>
  <si>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</si>
  <si>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</si>
  <si>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</si>
  <si>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</si>
  <si>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</si>
  <si>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</si>
  <si>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</si>
  <si>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</si>
  <si>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</si>
  <si>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</si>
  <si>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</si>
  <si>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</si>
  <si>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</si>
  <si>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</si>
  <si>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</si>
  <si>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</si>
  <si>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</si>
  <si>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</si>
  <si>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</si>
  <si>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</si>
  <si>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</si>
  <si>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</si>
  <si>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</si>
  <si>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</si>
  <si>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</si>
  <si>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</si>
  <si>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</si>
  <si>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</si>
  <si>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</si>
  <si>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</si>
  <si>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</si>
  <si>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</si>
  <si>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</si>
  <si>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</si>
  <si>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</si>
  <si>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</si>
  <si>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</si>
  <si>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</si>
  <si>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</si>
  <si>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</si>
  <si>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</si>
  <si>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</si>
  <si>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</si>
  <si>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</si>
  <si>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</si>
  <si>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</si>
  <si>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</si>
  <si>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</si>
  <si>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</si>
  <si>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</si>
  <si>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</si>
  <si>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</si>
  <si>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</si>
  <si>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</si>
  <si>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</si>
  <si>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</si>
  <si>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</si>
  <si>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</si>
  <si>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</si>
  <si>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</si>
  <si>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</si>
  <si>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</si>
  <si>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</si>
  <si>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</si>
  <si>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</si>
  <si>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</si>
  <si>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</si>
  <si>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</si>
  <si>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</si>
  <si>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</si>
  <si>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</si>
  <si>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</si>
  <si>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</si>
  <si>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</si>
  <si>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</si>
  <si>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</si>
  <si>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</si>
  <si>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</si>
  <si>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</si>
  <si>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</si>
  <si>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</si>
  <si>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</si>
  <si>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</si>
  <si>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</si>
  <si>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</si>
  <si>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</si>
  <si>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</si>
  <si>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</si>
  <si>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</si>
  <si>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</si>
  <si>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</si>
  <si>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</si>
  <si>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</si>
  <si>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</si>
  <si>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</si>
  <si>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</si>
  <si>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</si>
  <si>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</si>
  <si>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</si>
  <si>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</si>
  <si>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</si>
  <si>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</si>
  <si>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</si>
  <si>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</si>
  <si>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</si>
  <si>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</si>
  <si>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</si>
  <si>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</si>
  <si>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</si>
  <si>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</si>
  <si>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</si>
  <si>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</si>
  <si>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</si>
  <si>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</si>
  <si>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</si>
  <si>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</si>
  <si>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</si>
  <si>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</si>
  <si>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</si>
  <si>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</si>
  <si>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</si>
  <si>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</si>
  <si>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</si>
  <si>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</si>
  <si>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</si>
  <si>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</si>
  <si>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</si>
  <si>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</si>
  <si>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</si>
  <si>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</si>
  <si>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</si>
  <si>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</si>
  <si>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</si>
  <si>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</si>
  <si>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</si>
  <si>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</si>
  <si>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</si>
  <si>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</si>
  <si>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</si>
  <si>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</si>
  <si>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</si>
  <si>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</si>
  <si>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</si>
  <si>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</si>
  <si>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</si>
  <si>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</si>
  <si>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</si>
  <si>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</si>
  <si>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</si>
  <si>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</si>
  <si>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</si>
  <si>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</si>
  <si>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</si>
  <si>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</si>
  <si>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</si>
  <si>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</si>
  <si>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</si>
  <si>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</si>
  <si>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</si>
  <si>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</si>
  <si>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</si>
  <si>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</si>
  <si>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</si>
  <si>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</si>
  <si>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</si>
  <si>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</si>
  <si>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</si>
  <si>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</si>
  <si>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</si>
  <si>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</si>
  <si>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</si>
  <si>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</si>
  <si>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</si>
  <si>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</si>
  <si>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</si>
  <si>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</si>
  <si>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</si>
  <si>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</si>
  <si>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</si>
  <si>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</si>
  <si>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</si>
  <si>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</si>
  <si>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</si>
  <si>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</si>
  <si>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</si>
  <si>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</si>
  <si>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</si>
  <si>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</si>
  <si>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</si>
  <si>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</si>
  <si>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</si>
  <si>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</si>
  <si>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</si>
  <si>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</si>
  <si>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</si>
  <si>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</si>
  <si>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</si>
  <si>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</si>
  <si>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</si>
  <si>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</si>
  <si>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</si>
  <si>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</si>
  <si>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</si>
  <si>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</si>
  <si>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</si>
  <si>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</si>
  <si>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</si>
  <si>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</si>
  <si>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</si>
  <si>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</si>
  <si>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</si>
  <si>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</si>
  <si>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</si>
  <si>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</si>
  <si>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</si>
  <si>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</si>
  <si>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</si>
  <si>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</si>
  <si>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</si>
  <si>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</si>
  <si>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</si>
  <si>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</si>
  <si>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</si>
  <si>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</si>
  <si>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</si>
  <si>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</si>
  <si>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</si>
  <si>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</si>
  <si>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</si>
  <si>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</si>
  <si>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</si>
  <si>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</si>
  <si>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</si>
  <si>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</si>
  <si>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</si>
  <si>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</si>
  <si>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</si>
  <si>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</si>
  <si>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</si>
  <si>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</si>
  <si>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</si>
  <si>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</si>
  <si>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</si>
  <si>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</si>
  <si>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</si>
  <si>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</si>
  <si>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</si>
  <si>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</si>
  <si>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</si>
  <si>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</si>
  <si>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</si>
  <si>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</si>
  <si>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</si>
  <si>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</si>
  <si>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</si>
  <si>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</si>
  <si>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</si>
  <si>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</si>
  <si>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</si>
  <si>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</si>
  <si>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</si>
  <si>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</si>
  <si>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</si>
  <si>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</si>
  <si>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</si>
  <si>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</si>
  <si>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</si>
  <si>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</si>
  <si>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</si>
  <si>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</si>
  <si>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</si>
  <si>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</si>
  <si>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</si>
  <si>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</si>
  <si>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</si>
  <si>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</si>
  <si>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</si>
  <si>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</si>
  <si>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</si>
  <si>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</si>
  <si>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</si>
  <si>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</si>
  <si>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</si>
  <si>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</si>
  <si>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</si>
  <si>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</si>
  <si>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</si>
  <si>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</si>
  <si>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</si>
  <si>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</si>
  <si>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</si>
  <si>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</si>
  <si>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</si>
  <si>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</si>
  <si>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</si>
  <si>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</si>
  <si>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</si>
  <si>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</si>
  <si>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</si>
  <si>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</si>
  <si>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</si>
  <si>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</si>
  <si>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</si>
  <si>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</si>
  <si>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</si>
  <si>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</si>
  <si>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</si>
  <si>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</si>
  <si>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</si>
  <si>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</si>
  <si>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</si>
  <si>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</si>
  <si>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</si>
  <si>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</si>
  <si>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</si>
  <si>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</si>
  <si>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</si>
  <si>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</si>
  <si>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</si>
  <si>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</si>
  <si>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</si>
  <si>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</si>
  <si>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</si>
  <si>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</si>
  <si>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</si>
  <si>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</si>
  <si>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</si>
  <si>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</si>
  <si>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</si>
  <si>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</si>
  <si>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</si>
  <si>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</si>
  <si>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</si>
  <si>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</si>
  <si>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</si>
  <si>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</si>
  <si>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</si>
  <si>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</si>
  <si>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</si>
  <si>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</si>
  <si>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</si>
  <si>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</si>
  <si>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</si>
  <si>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</si>
  <si>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</si>
  <si>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</si>
  <si>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</si>
  <si>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</si>
  <si>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</si>
  <si>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</si>
  <si>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</si>
  <si>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</si>
  <si>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</si>
  <si>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</si>
  <si>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</si>
  <si>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</si>
  <si>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</si>
  <si>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</si>
  <si>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</si>
  <si>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</si>
  <si>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</si>
  <si>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</si>
  <si>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</si>
  <si>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</si>
  <si>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</si>
  <si>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</si>
  <si>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</si>
  <si>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</si>
  <si>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</si>
  <si>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</si>
  <si>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</si>
  <si>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</si>
  <si>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</si>
  <si>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</si>
  <si>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</si>
  <si>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</si>
  <si>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</si>
  <si>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</si>
  <si>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</si>
  <si>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</si>
  <si>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</si>
  <si>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</si>
  <si>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</si>
  <si>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</si>
  <si>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</si>
  <si>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</si>
  <si>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</si>
  <si>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</si>
  <si>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</si>
  <si>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</si>
  <si>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</si>
  <si>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</si>
  <si>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</si>
  <si>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</si>
  <si>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</si>
  <si>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</si>
  <si>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</si>
  <si>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</si>
  <si>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</si>
  <si>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</si>
  <si>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</si>
  <si>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</si>
  <si>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</si>
  <si>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</si>
  <si>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</si>
  <si>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</si>
  <si>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</si>
  <si>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</si>
  <si>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</si>
  <si>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</si>
  <si>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</si>
  <si>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</si>
  <si>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</si>
  <si>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</si>
  <si>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</si>
  <si>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</si>
  <si>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</si>
  <si>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</si>
  <si>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</si>
  <si>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</si>
  <si>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</si>
  <si>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</si>
  <si>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</si>
  <si>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</si>
  <si>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</si>
  <si>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</si>
  <si>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</si>
  <si>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</si>
  <si>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</si>
  <si>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</si>
  <si>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</si>
  <si>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</si>
  <si>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</si>
  <si>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</si>
  <si>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</si>
  <si>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</si>
  <si>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</si>
  <si>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</si>
  <si>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</si>
  <si>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</si>
  <si>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</si>
  <si>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</si>
  <si>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</si>
  <si>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</si>
  <si>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</si>
  <si>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</si>
  <si>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</si>
  <si>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</si>
  <si>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</si>
  <si>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</si>
  <si>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</si>
  <si>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</si>
  <si>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</si>
  <si>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</si>
  <si>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</si>
  <si>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</si>
  <si>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</si>
  <si>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</si>
  <si>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</si>
  <si>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</si>
  <si>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</si>
  <si>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</si>
  <si>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</si>
  <si>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</si>
  <si>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</si>
  <si>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</si>
  <si>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</si>
  <si>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</si>
  <si>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</si>
  <si>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</si>
  <si>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</si>
  <si>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</si>
  <si>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</si>
  <si>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</si>
  <si>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</si>
  <si>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</si>
  <si>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</si>
  <si>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</si>
  <si>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</si>
  <si>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</si>
  <si>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</si>
  <si>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</si>
  <si>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</si>
  <si>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</si>
  <si>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</si>
  <si>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</si>
  <si>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</si>
  <si>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</si>
  <si>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</si>
  <si>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</si>
  <si>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</si>
  <si>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</si>
  <si>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</si>
  <si>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</si>
  <si>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</si>
  <si>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</si>
  <si>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</si>
  <si>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</si>
  <si>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</si>
  <si>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</si>
  <si>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</si>
  <si>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</si>
  <si>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</si>
  <si>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</si>
  <si>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</si>
  <si>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</si>
  <si>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</si>
  <si>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</si>
  <si>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</si>
  <si>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</si>
  <si>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</si>
  <si>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</si>
  <si>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</si>
  <si>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</si>
  <si>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</si>
  <si>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</si>
  <si>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</si>
  <si>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</si>
  <si>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</si>
  <si>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</si>
  <si>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</si>
  <si>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</si>
  <si>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</si>
  <si>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</si>
  <si>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</si>
  <si>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</si>
  <si>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</si>
  <si>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</si>
  <si>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</si>
  <si>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</si>
  <si>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</si>
  <si>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</si>
  <si>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</si>
  <si>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</si>
  <si>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</si>
  <si>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</si>
  <si>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</si>
  <si>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</si>
  <si>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</si>
  <si>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</si>
  <si>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</si>
  <si>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</si>
  <si>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</si>
  <si>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</si>
  <si>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</si>
  <si>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</si>
  <si>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</si>
  <si>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</si>
  <si>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</si>
  <si>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</si>
  <si>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</si>
  <si>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</si>
  <si>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</si>
  <si>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</si>
  <si>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</si>
  <si>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</si>
  <si>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</si>
  <si>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</si>
  <si>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</si>
  <si>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</si>
  <si>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</si>
  <si>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</si>
  <si>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</si>
  <si>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</si>
  <si>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</si>
  <si>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</si>
  <si>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</si>
  <si>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</si>
  <si>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</si>
  <si>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</si>
  <si>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</si>
  <si>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</si>
  <si>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</si>
  <si>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</si>
  <si>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</si>
  <si>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</si>
  <si>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</si>
  <si>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</si>
  <si>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</si>
  <si>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</si>
  <si>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</si>
  <si>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</si>
  <si>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</si>
  <si>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</si>
  <si>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</si>
  <si>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</si>
  <si>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</si>
  <si>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</si>
  <si>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</si>
  <si>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</si>
  <si>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</si>
  <si>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</si>
  <si>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</si>
  <si>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</si>
  <si>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</si>
  <si>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</si>
  <si>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</si>
  <si>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</si>
  <si>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</si>
  <si>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</si>
  <si>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</si>
  <si>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</si>
  <si>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</si>
  <si>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</si>
  <si>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</si>
  <si>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</si>
  <si>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</si>
  <si>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</si>
  <si>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</si>
  <si>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</si>
  <si>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</si>
  <si>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</si>
  <si>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</si>
  <si>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</si>
  <si>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</si>
  <si>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</si>
  <si>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</si>
  <si>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</si>
  <si>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</si>
  <si>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</si>
  <si>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</si>
  <si>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</si>
  <si>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</si>
  <si>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</si>
  <si>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</si>
  <si>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</si>
  <si>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</si>
  <si>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</si>
  <si>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</si>
  <si>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</si>
  <si>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</si>
  <si>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</si>
  <si>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</si>
  <si>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</si>
  <si>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</si>
  <si>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</si>
  <si>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</si>
  <si>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</si>
  <si>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</si>
  <si>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</si>
  <si>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</si>
  <si>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</si>
  <si>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</si>
  <si>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</si>
  <si>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</si>
  <si>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</si>
  <si>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</si>
  <si>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</si>
  <si>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</si>
  <si>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</si>
  <si>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</si>
  <si>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</si>
  <si>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</si>
  <si>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</si>
  <si>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</si>
  <si>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</si>
  <si>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</si>
  <si>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</si>
  <si>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</si>
  <si>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</si>
  <si>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</si>
  <si>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</si>
  <si>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</si>
  <si>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</si>
  <si>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</si>
  <si>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</si>
  <si>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</si>
  <si>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</si>
  <si>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</si>
  <si>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</si>
  <si>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</si>
  <si>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</si>
  <si>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</si>
  <si>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</si>
  <si>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</si>
  <si>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</si>
  <si>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</si>
  <si>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</si>
  <si>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</si>
  <si>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</si>
  <si>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</si>
  <si>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</si>
  <si>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</si>
  <si>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</si>
  <si>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</si>
  <si>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</si>
  <si>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</si>
  <si>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</si>
  <si>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</si>
  <si>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</si>
  <si>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</si>
  <si>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</si>
  <si>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</si>
  <si>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</si>
  <si>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</si>
  <si>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</si>
  <si>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</si>
  <si>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</si>
  <si>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</si>
  <si>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</si>
  <si>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</si>
  <si>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</si>
  <si>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</si>
  <si>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</si>
  <si>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</si>
  <si>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</si>
  <si>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</si>
  <si>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</si>
  <si>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</si>
  <si>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</si>
  <si>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</si>
  <si>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</si>
  <si>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</si>
  <si>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</si>
  <si>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</si>
  <si>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</si>
  <si>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</si>
  <si>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</si>
  <si>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</si>
  <si>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</si>
  <si>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</si>
  <si>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</si>
  <si>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</si>
  <si>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</si>
  <si>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</si>
  <si>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</si>
  <si>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</si>
  <si>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</si>
  <si>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</si>
  <si>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</si>
  <si>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</si>
  <si>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</si>
  <si>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</si>
  <si>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</si>
  <si>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</si>
  <si>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</si>
  <si>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</si>
  <si>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</si>
  <si>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</si>
  <si>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</si>
  <si>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</si>
  <si>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</si>
  <si>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</si>
  <si>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</si>
  <si>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</si>
  <si>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</si>
  <si>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</si>
  <si>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</si>
  <si>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</si>
  <si>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</si>
  <si>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</si>
  <si>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</si>
  <si>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</si>
  <si>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</si>
  <si>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</si>
  <si>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</si>
  <si>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</si>
  <si>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</si>
  <si>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</si>
  <si>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</si>
  <si>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</si>
  <si>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</si>
  <si>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</si>
  <si>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</si>
  <si>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</si>
  <si>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</si>
  <si>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</si>
  <si>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</si>
  <si>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</si>
  <si>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</si>
  <si>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</si>
  <si>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</si>
  <si>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</si>
  <si>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</si>
  <si>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</si>
  <si>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</si>
  <si>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</si>
  <si>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</si>
  <si>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</si>
  <si>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</si>
  <si>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</si>
  <si>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</si>
  <si>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</si>
  <si>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</si>
  <si>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</si>
  <si>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</si>
  <si>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</si>
  <si>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</si>
  <si>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</si>
  <si>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</si>
  <si>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</si>
  <si>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</si>
  <si>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</si>
  <si>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</si>
  <si>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</si>
  <si>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</si>
  <si>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</si>
  <si>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</si>
  <si>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</si>
  <si>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</si>
  <si>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</si>
  <si>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</si>
  <si>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</si>
  <si>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</si>
  <si>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</si>
  <si>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</si>
  <si>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</si>
  <si>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</si>
  <si>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</si>
  <si>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</si>
  <si>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</si>
  <si>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</si>
  <si>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</si>
  <si>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</si>
  <si>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</si>
  <si>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</si>
  <si>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</si>
  <si>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</si>
  <si>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</si>
  <si>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</si>
  <si>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</si>
  <si>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</si>
  <si>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</si>
  <si>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</si>
  <si>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</si>
  <si>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</si>
  <si>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</si>
  <si>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</si>
  <si>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</si>
  <si>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</si>
  <si>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</si>
  <si>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</si>
  <si>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</si>
  <si>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</si>
  <si>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</si>
  <si>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</si>
  <si>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</si>
  <si>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</si>
  <si>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</si>
  <si>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</si>
  <si>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</si>
  <si>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</si>
  <si>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</si>
  <si>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</si>
  <si>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</si>
  <si>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</si>
  <si>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</si>
  <si>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</si>
  <si>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</si>
  <si>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</si>
  <si>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</si>
  <si>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</si>
  <si>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</si>
  <si>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</si>
  <si>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</si>
  <si>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</si>
  <si>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</si>
  <si>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</si>
  <si>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</si>
  <si>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</si>
  <si>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</si>
  <si>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</si>
  <si>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</si>
  <si>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</si>
  <si>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</si>
  <si>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</si>
  <si>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</si>
  <si>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</si>
  <si>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</si>
  <si>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</si>
  <si>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</si>
  <si>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</si>
  <si>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</si>
  <si>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</si>
  <si>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</si>
  <si>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</si>
  <si>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</si>
  <si>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</si>
  <si>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</si>
  <si>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</si>
  <si>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</si>
  <si>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</si>
  <si>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</si>
  <si>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</si>
  <si>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</si>
  <si>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</si>
  <si>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</si>
  <si>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</si>
  <si>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</si>
  <si>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</si>
  <si>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</si>
  <si>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</si>
  <si>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</si>
  <si>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</si>
  <si>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</si>
  <si>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</si>
  <si>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</si>
  <si>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</si>
  <si>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</si>
  <si>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</si>
  <si>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</si>
  <si>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</si>
  <si>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</si>
  <si>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</si>
  <si>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</si>
  <si>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</si>
  <si>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</si>
  <si>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</si>
  <si>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</si>
  <si>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</si>
  <si>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</si>
  <si>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</si>
  <si>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</si>
  <si>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</si>
  <si>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</si>
  <si>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</si>
  <si>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</si>
  <si>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</si>
  <si>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</si>
  <si>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</si>
  <si>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</si>
  <si>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</si>
  <si>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</si>
  <si>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</si>
  <si>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</si>
  <si>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</si>
  <si>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</si>
  <si>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</si>
  <si>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</si>
  <si>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</si>
  <si>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</si>
  <si>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</si>
  <si>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</si>
  <si>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</si>
  <si>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</si>
  <si>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</si>
  <si>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</si>
  <si>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</si>
  <si>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</si>
  <si>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</si>
  <si>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</si>
  <si>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</si>
  <si>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</si>
  <si>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</si>
  <si>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</si>
  <si>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</si>
  <si>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</si>
  <si>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</si>
  <si>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</si>
  <si>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</si>
  <si>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</si>
  <si>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</si>
  <si>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</si>
  <si>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</si>
  <si>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</si>
  <si>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</si>
  <si>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</si>
  <si>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</si>
  <si>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</si>
  <si>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</si>
  <si>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</si>
  <si>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</si>
  <si>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</si>
  <si>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</si>
  <si>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</si>
  <si>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</si>
  <si>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</si>
  <si>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</si>
  <si>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</si>
  <si>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</si>
  <si>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</si>
  <si>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</si>
  <si>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</si>
  <si>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</si>
  <si>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</si>
  <si>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</si>
  <si>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</si>
  <si>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</si>
  <si>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</si>
  <si>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</si>
  <si>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</si>
  <si>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</si>
  <si>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</si>
  <si>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</si>
  <si>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</si>
  <si>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</si>
  <si>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</si>
  <si>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</si>
  <si>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</si>
  <si>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</si>
  <si>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</si>
  <si>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</si>
  <si>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</si>
  <si>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</si>
  <si>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</si>
  <si>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</si>
  <si>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</si>
  <si>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</si>
  <si>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</si>
  <si>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</si>
  <si>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</si>
  <si>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</si>
  <si>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</si>
  <si>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</si>
  <si>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</si>
  <si>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</si>
  <si>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</si>
  <si>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</si>
  <si>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</si>
  <si>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</si>
  <si>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</si>
  <si>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</si>
  <si>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</si>
  <si>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</si>
  <si>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</si>
  <si>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</si>
  <si>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</si>
  <si>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</si>
  <si>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</si>
  <si>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</si>
  <si>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</si>
  <si>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</si>
  <si>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</si>
  <si>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</si>
  <si>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</si>
  <si>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</si>
  <si>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</si>
  <si>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</si>
  <si>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</si>
  <si>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</si>
  <si>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</si>
  <si>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</si>
  <si>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</si>
  <si>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</si>
  <si>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</si>
  <si>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</si>
  <si>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</si>
  <si>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</si>
  <si>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</si>
  <si>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</si>
  <si>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</si>
  <si>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</si>
  <si>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</si>
  <si>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</si>
  <si>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</si>
  <si>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</si>
  <si>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</si>
  <si>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</si>
  <si>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</si>
  <si>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</si>
  <si>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</si>
  <si>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</si>
  <si>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</si>
  <si>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</si>
  <si>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</si>
  <si>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</si>
  <si>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</si>
  <si>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</si>
  <si>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</si>
  <si>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</si>
  <si>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</si>
  <si>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</si>
  <si>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</si>
  <si>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</si>
  <si>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</si>
  <si>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</si>
  <si>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</si>
  <si>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</si>
  <si>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</si>
  <si>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</si>
  <si>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</si>
  <si>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</si>
  <si>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</si>
  <si>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</si>
  <si>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</si>
  <si>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</si>
  <si>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</si>
  <si>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</si>
  <si>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</si>
  <si>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</si>
  <si>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</si>
  <si>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</si>
  <si>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</si>
  <si>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</si>
  <si>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</si>
  <si>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</si>
  <si>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</si>
  <si>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</si>
  <si>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</si>
  <si>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</si>
  <si>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</si>
  <si>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</si>
  <si>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</si>
  <si>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</si>
  <si>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</si>
  <si>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</si>
  <si>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</si>
  <si>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</si>
  <si>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</si>
  <si>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</si>
  <si>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</si>
  <si>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</si>
  <si>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</si>
  <si>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</si>
  <si>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</si>
  <si>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</si>
  <si>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</si>
  <si>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</si>
  <si>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</si>
  <si>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</si>
  <si>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</si>
  <si>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</si>
  <si>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</si>
  <si>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</si>
  <si>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</si>
  <si>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</si>
  <si>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</si>
  <si>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</si>
  <si>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</si>
  <si>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</si>
  <si>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</si>
  <si>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</si>
  <si>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</si>
  <si>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</si>
  <si>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</si>
  <si>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</si>
  <si>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</si>
  <si>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</si>
  <si>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</si>
  <si>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</si>
  <si>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</si>
  <si>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</si>
  <si>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</si>
  <si>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</si>
  <si>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</si>
  <si>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</si>
  <si>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</si>
  <si>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</si>
  <si>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</si>
  <si>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</si>
  <si>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</si>
  <si>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</si>
  <si>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</si>
  <si>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</si>
  <si>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</si>
  <si>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</si>
  <si>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</si>
  <si>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</si>
  <si>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</si>
  <si>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</si>
  <si>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</si>
  <si>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</si>
  <si>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</si>
  <si>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</si>
  <si>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</si>
  <si>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</si>
  <si>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</si>
  <si>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</si>
  <si>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</si>
  <si>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</si>
  <si>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</si>
  <si>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</si>
  <si>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</si>
  <si>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</si>
  <si>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</si>
  <si>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</si>
  <si>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</si>
  <si>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</si>
  <si>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</si>
  <si>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</si>
  <si>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</si>
  <si>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</si>
  <si>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</si>
  <si>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</si>
  <si>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</si>
  <si>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</si>
  <si>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</si>
  <si>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</si>
  <si>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</si>
  <si>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</si>
  <si>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</si>
  <si>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</si>
  <si>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</si>
  <si>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</si>
  <si>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</si>
  <si>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</si>
  <si>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</si>
  <si>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</si>
  <si>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</si>
  <si>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</si>
  <si>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</si>
  <si>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</si>
  <si>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</si>
  <si>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</si>
  <si>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</si>
  <si>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</si>
  <si>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</si>
  <si>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</si>
  <si>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</si>
  <si>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</si>
  <si>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</si>
  <si>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</si>
  <si>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</si>
  <si>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</si>
  <si>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</si>
  <si>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</si>
  <si>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</si>
  <si>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</si>
  <si>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</si>
  <si>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</si>
  <si>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</si>
  <si>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</si>
  <si>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</si>
  <si>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</si>
  <si>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</si>
  <si>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</si>
  <si>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</si>
  <si>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</si>
  <si>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</si>
  <si>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</si>
  <si>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</si>
  <si>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</si>
  <si>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</si>
  <si>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</si>
  <si>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</si>
  <si>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</si>
  <si>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</si>
  <si>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</si>
  <si>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</si>
  <si>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</si>
  <si>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</si>
  <si>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</si>
  <si>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</si>
  <si>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</si>
  <si>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</si>
  <si>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</si>
  <si>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</si>
  <si>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</si>
  <si>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</si>
  <si>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</si>
  <si>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</si>
  <si>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</si>
  <si>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</si>
  <si>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</si>
  <si>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</si>
  <si>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</si>
  <si>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</si>
  <si>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</si>
  <si>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</si>
  <si>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</si>
  <si>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</si>
  <si>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</si>
  <si>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</si>
  <si>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</si>
  <si>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</si>
  <si>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</si>
  <si>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</si>
  <si>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</si>
  <si>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</si>
  <si>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</si>
  <si>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</si>
  <si>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</si>
  <si>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</si>
  <si>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</si>
  <si>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</si>
  <si>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</si>
  <si>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</si>
  <si>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</si>
  <si>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</si>
  <si>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</si>
  <si>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</si>
  <si>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</si>
  <si>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</si>
  <si>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</si>
  <si>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</si>
  <si>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</si>
  <si>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</si>
  <si>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</si>
  <si>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</si>
  <si>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</si>
  <si>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</si>
  <si>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</si>
  <si>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</si>
  <si>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</si>
  <si>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</si>
  <si>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</si>
  <si>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</si>
  <si>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</si>
  <si>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</si>
  <si>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</si>
  <si>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</si>
  <si>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</si>
  <si>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</si>
  <si>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</si>
  <si>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</si>
  <si>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</si>
  <si>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</si>
  <si>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</si>
  <si>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</si>
  <si>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</si>
  <si>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</si>
  <si>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</si>
  <si>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</si>
  <si>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</si>
  <si>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</si>
  <si>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</si>
  <si>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</si>
  <si>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</si>
  <si>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</si>
  <si>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</si>
  <si>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</si>
  <si>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</si>
  <si>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</si>
  <si>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</si>
  <si>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</si>
  <si>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</si>
  <si>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</si>
  <si>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</si>
  <si>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</si>
  <si>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</si>
  <si>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</si>
  <si>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</si>
  <si>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</si>
  <si>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</si>
  <si>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</si>
  <si>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</si>
  <si>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</si>
  <si>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</si>
  <si>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</si>
  <si>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</si>
  <si>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</si>
  <si>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</si>
  <si>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</si>
  <si>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</si>
  <si>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</si>
  <si>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</si>
  <si>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</si>
  <si>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</si>
  <si>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</si>
  <si>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</si>
  <si>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</si>
  <si>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</si>
  <si>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</si>
  <si>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</si>
  <si>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</si>
  <si>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</si>
  <si>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</si>
  <si>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</si>
  <si>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</si>
  <si>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</si>
  <si>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</si>
  <si>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</si>
  <si>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</si>
  <si>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</si>
  <si>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</si>
  <si>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</si>
  <si>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</si>
  <si>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</si>
  <si>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</si>
  <si>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</si>
  <si>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</si>
  <si>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</si>
  <si>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</si>
  <si>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</si>
  <si>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</si>
  <si>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</si>
  <si>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</si>
  <si>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</si>
  <si>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</si>
  <si>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</si>
  <si>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</si>
  <si>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</si>
  <si>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</si>
  <si>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</si>
  <si>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</si>
  <si>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</si>
  <si>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</si>
  <si>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</si>
  <si>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</si>
  <si>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</si>
  <si>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</si>
  <si>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</si>
  <si>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</si>
  <si>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</si>
  <si>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</si>
  <si>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</si>
  <si>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</si>
  <si>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</si>
  <si>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</si>
  <si>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</si>
  <si>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</si>
  <si>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</si>
  <si>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</si>
  <si>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</si>
  <si>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</si>
  <si>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</si>
  <si>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</si>
  <si>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</si>
  <si>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</si>
  <si>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</si>
  <si>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</si>
  <si>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</si>
  <si>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</si>
  <si>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</si>
  <si>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</si>
  <si>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</si>
  <si>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</si>
  <si>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</si>
  <si>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</si>
  <si>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</si>
  <si>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</si>
  <si>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</si>
  <si>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</si>
  <si>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</si>
  <si>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</si>
  <si>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</si>
  <si>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</si>
  <si>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</si>
  <si>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</si>
  <si>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</si>
  <si>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</si>
  <si>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</si>
  <si>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</si>
  <si>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</si>
  <si>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</si>
  <si>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</si>
  <si>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</si>
  <si>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</si>
  <si>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</si>
  <si>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</si>
  <si>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</si>
  <si>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</si>
  <si>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</si>
  <si>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</si>
  <si>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</si>
  <si>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</si>
  <si>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</si>
  <si>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</si>
  <si>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</si>
  <si>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</si>
  <si>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</si>
  <si>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</si>
  <si>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</si>
  <si>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</si>
  <si>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</si>
  <si>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</si>
  <si>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</si>
  <si>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</si>
  <si>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</si>
  <si>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</si>
  <si>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</si>
  <si>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</si>
  <si>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</si>
  <si>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</si>
  <si>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</si>
  <si>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</si>
  <si>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</si>
  <si>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</si>
  <si>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</si>
  <si>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</si>
  <si>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</si>
  <si>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</si>
  <si>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</si>
  <si>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</si>
  <si>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</si>
  <si>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</si>
  <si>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</si>
  <si>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</si>
  <si>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</si>
  <si>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</si>
  <si>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</si>
  <si>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</si>
  <si>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</si>
  <si>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</si>
  <si>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</si>
  <si>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</si>
  <si>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</si>
  <si>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</si>
  <si>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</si>
  <si>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</si>
  <si>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</si>
  <si>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</si>
  <si>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</si>
  <si>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</si>
  <si>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</si>
  <si>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</si>
  <si>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</si>
  <si>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</si>
  <si>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</si>
  <si>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</si>
  <si>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</si>
  <si>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</si>
  <si>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</si>
  <si>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</si>
  <si>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</si>
  <si>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</si>
  <si>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</si>
  <si>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</si>
  <si>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</si>
  <si>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</si>
  <si>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</si>
  <si>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</si>
  <si>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</si>
  <si>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</si>
  <si>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</si>
  <si>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</si>
  <si>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</si>
  <si>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</si>
  <si>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</si>
  <si>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</si>
  <si>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</si>
  <si>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</si>
  <si>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</si>
  <si>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</si>
  <si>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</si>
  <si>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</si>
  <si>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</si>
  <si>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</si>
  <si>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</si>
  <si>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</si>
  <si>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</si>
  <si>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</si>
  <si>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</si>
  <si>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</si>
  <si>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</si>
  <si>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</si>
  <si>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</si>
  <si>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</si>
  <si>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</si>
  <si>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</si>
  <si>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</si>
  <si>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</si>
  <si>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</si>
  <si>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</si>
  <si>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</si>
  <si>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</si>
  <si>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</si>
  <si>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</si>
  <si>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</si>
  <si>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</si>
  <si>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</si>
  <si>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</si>
  <si>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</si>
  <si>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</si>
  <si>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</si>
  <si>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</si>
  <si>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</si>
  <si>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</si>
  <si>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</si>
  <si>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</si>
  <si>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</si>
  <si>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</si>
  <si>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</si>
  <si>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</si>
  <si>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</si>
  <si>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</si>
  <si>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</si>
  <si>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</si>
  <si>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</si>
  <si>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</si>
  <si>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</si>
  <si>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</si>
  <si>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</si>
  <si>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</si>
  <si>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</si>
  <si>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</si>
  <si>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</si>
  <si>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</si>
  <si>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</si>
  <si>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</si>
  <si>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</si>
  <si>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</si>
  <si>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</si>
  <si>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</si>
  <si>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</si>
  <si>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</si>
  <si>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</si>
  <si>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</si>
  <si>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</si>
  <si>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</si>
  <si>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</si>
  <si>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</si>
  <si>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</si>
  <si>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</si>
  <si>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</si>
  <si>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</si>
  <si>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</si>
  <si>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</si>
  <si>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</si>
  <si>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</si>
  <si>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</si>
  <si>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</si>
  <si>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</si>
  <si>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</si>
  <si>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</si>
  <si>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</si>
  <si>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</si>
  <si>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</si>
  <si>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</si>
  <si>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</si>
  <si>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</si>
  <si>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</si>
  <si>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</si>
  <si>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</si>
  <si>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</si>
  <si>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</si>
  <si>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</si>
  <si>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</si>
  <si>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</si>
  <si>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</si>
  <si>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</si>
  <si>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</si>
  <si>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</si>
  <si>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</si>
  <si>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</si>
  <si>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</si>
  <si>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</si>
  <si>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</si>
  <si>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</si>
  <si>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</si>
  <si>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</si>
  <si>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</si>
  <si>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</si>
  <si>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</si>
  <si>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</si>
  <si>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</si>
  <si>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</si>
  <si>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</si>
  <si>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</si>
  <si>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</si>
  <si>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</si>
  <si>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</si>
  <si>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</si>
  <si>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</si>
  <si>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</si>
  <si>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</si>
  <si>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</si>
  <si>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</si>
  <si>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</si>
  <si>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</si>
  <si>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</si>
  <si>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</si>
  <si>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</si>
  <si>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</si>
  <si>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</si>
  <si>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</si>
  <si>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</si>
  <si>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</si>
  <si>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</si>
  <si>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</si>
  <si>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</si>
  <si>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</si>
  <si>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</si>
  <si>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</si>
  <si>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</si>
  <si>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</si>
  <si>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</si>
  <si>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</si>
  <si>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</si>
  <si>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</si>
  <si>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</si>
  <si>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</si>
  <si>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</si>
  <si>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</si>
  <si>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</si>
  <si>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</si>
  <si>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</si>
  <si>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</si>
  <si>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</si>
  <si>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</si>
  <si>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</si>
  <si>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</si>
  <si>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</si>
  <si>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</si>
  <si>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</si>
  <si>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</si>
  <si>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</si>
  <si>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</si>
  <si>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</si>
  <si>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</si>
  <si>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</si>
  <si>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</si>
  <si>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</si>
  <si>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</si>
  <si>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</si>
  <si>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</si>
  <si>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</si>
  <si>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</si>
  <si>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</si>
  <si>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</si>
  <si>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</si>
  <si>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</si>
  <si>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</si>
  <si>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</si>
  <si>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</si>
  <si>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</si>
  <si>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</si>
  <si>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</si>
  <si>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</si>
  <si>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</si>
  <si>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</si>
  <si>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</si>
  <si>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</si>
  <si>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</si>
  <si>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</si>
  <si>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</si>
  <si>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</si>
  <si>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</si>
  <si>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</si>
  <si>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</si>
  <si>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</si>
  <si>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</si>
  <si>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</si>
  <si>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</si>
  <si>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</si>
  <si>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</si>
  <si>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</si>
  <si>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</si>
  <si>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</si>
  <si>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</si>
  <si>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</si>
  <si>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</si>
  <si>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</si>
  <si>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</si>
  <si>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</si>
  <si>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</si>
  <si>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</si>
  <si>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</si>
  <si>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</si>
  <si>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</si>
  <si>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</si>
  <si>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</si>
  <si>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</si>
  <si>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</si>
  <si>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</si>
  <si>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</si>
  <si>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</si>
  <si>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</si>
  <si>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</si>
  <si>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</si>
  <si>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</si>
  <si>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</si>
  <si>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</si>
  <si>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</si>
  <si>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</si>
  <si>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</si>
  <si>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</si>
  <si>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</si>
  <si>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</si>
  <si>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</si>
  <si>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</si>
  <si>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</si>
  <si>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</si>
  <si>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</si>
  <si>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</si>
  <si>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</si>
  <si>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</si>
  <si>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</si>
  <si>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</si>
  <si>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</si>
  <si>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</si>
  <si>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</si>
  <si>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</si>
  <si>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</si>
  <si>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</si>
  <si>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</si>
  <si>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</si>
  <si>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</si>
  <si>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</si>
  <si>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</si>
  <si>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</si>
  <si>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</si>
  <si>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</si>
  <si>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</si>
  <si>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</si>
  <si>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</si>
  <si>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</si>
  <si>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</si>
  <si>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</si>
  <si>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</si>
  <si>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</si>
  <si>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</si>
  <si>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</si>
  <si>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</si>
  <si>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</si>
  <si>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</si>
  <si>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</si>
  <si>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</si>
  <si>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</si>
  <si>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</si>
  <si>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</si>
  <si>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</si>
  <si>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</si>
  <si>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</si>
  <si>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</si>
  <si>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</si>
  <si>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</si>
  <si>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</si>
  <si>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</si>
  <si>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</si>
  <si>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</si>
  <si>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</si>
  <si>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</si>
  <si>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</si>
  <si>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</si>
  <si>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</si>
  <si>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</si>
  <si>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</si>
  <si>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</si>
  <si>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</si>
  <si>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</si>
  <si>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</si>
  <si>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</si>
  <si>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</si>
  <si>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</si>
  <si>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</si>
  <si>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</si>
  <si>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</si>
  <si>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</si>
  <si>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</si>
  <si>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</si>
  <si>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</si>
  <si>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</si>
  <si>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</si>
  <si>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</si>
  <si>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</si>
  <si>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</si>
  <si>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</si>
  <si>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</si>
  <si>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</si>
  <si>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</si>
  <si>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</si>
  <si>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</si>
  <si>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</si>
  <si>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</si>
  <si>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</si>
  <si>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</si>
  <si>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</si>
  <si>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</si>
  <si>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</si>
  <si>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</si>
  <si>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</si>
  <si>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</si>
  <si>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</si>
  <si>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</si>
  <si>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</si>
  <si>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</si>
  <si>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</si>
  <si>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</si>
  <si>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</si>
  <si>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</si>
  <si>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</si>
  <si>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</si>
  <si>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</si>
  <si>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</si>
  <si>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</si>
  <si>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</si>
  <si>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</si>
  <si>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</si>
  <si>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</si>
  <si>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</si>
  <si>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</si>
  <si>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</si>
  <si>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</si>
  <si>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</si>
  <si>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</si>
  <si>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</si>
  <si>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</si>
  <si>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</si>
  <si>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</si>
  <si>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</si>
  <si>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</si>
  <si>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</si>
  <si>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</si>
  <si>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</si>
  <si>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</si>
  <si>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</si>
  <si>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</si>
  <si>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</si>
  <si>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</si>
  <si>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</si>
  <si>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</si>
  <si>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</si>
  <si>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</si>
  <si>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</si>
  <si>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</si>
  <si>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</si>
  <si>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</si>
  <si>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</si>
  <si>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</si>
  <si>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</si>
  <si>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</si>
  <si>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</si>
  <si>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</si>
  <si>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</si>
  <si>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</si>
  <si>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</si>
  <si>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</si>
  <si>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</si>
  <si>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</si>
  <si>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</si>
  <si>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</si>
  <si>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</si>
  <si>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</si>
  <si>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</si>
  <si>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</si>
  <si>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</si>
  <si>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</si>
  <si>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</si>
  <si>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</si>
  <si>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</si>
  <si>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</si>
  <si>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</si>
  <si>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</si>
  <si>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</si>
  <si>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</si>
  <si>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</si>
  <si>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</si>
  <si>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</si>
  <si>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</si>
  <si>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</si>
  <si>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</si>
  <si>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</si>
  <si>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</si>
  <si>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</si>
  <si>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</si>
  <si>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</si>
  <si>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</si>
  <si>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</si>
  <si>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</si>
  <si>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</si>
  <si>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</si>
  <si>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</si>
  <si>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</si>
  <si>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</si>
  <si>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</si>
  <si>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</si>
  <si>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</si>
  <si>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</si>
  <si>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</si>
  <si>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</si>
  <si>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</si>
  <si>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</si>
  <si>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</si>
  <si>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</si>
  <si>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</si>
  <si>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</si>
  <si>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</si>
  <si>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</si>
  <si>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</si>
  <si>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</si>
  <si>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</si>
  <si>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</si>
  <si>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</si>
  <si>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</si>
  <si>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</si>
  <si>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</si>
  <si>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</si>
  <si>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</si>
  <si>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</si>
  <si>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</si>
  <si>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</si>
  <si>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</si>
  <si>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</si>
  <si>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</si>
  <si>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</si>
  <si>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</si>
  <si>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</si>
  <si>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</si>
  <si>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</si>
  <si>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</si>
  <si>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</si>
  <si>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</si>
  <si>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</si>
  <si>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</si>
  <si>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</si>
  <si>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</si>
  <si>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</si>
  <si>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</si>
  <si>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</si>
  <si>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</si>
  <si>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</si>
  <si>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</si>
  <si>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</si>
  <si>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</si>
  <si>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</si>
  <si>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</si>
  <si>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</si>
  <si>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</si>
  <si>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</si>
  <si>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</si>
  <si>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</si>
  <si>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</si>
  <si>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</si>
  <si>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</si>
  <si>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</si>
  <si>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</si>
  <si>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</si>
  <si>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</si>
  <si>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</si>
  <si>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</si>
  <si>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</si>
  <si>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</si>
  <si>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</si>
  <si>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</si>
  <si>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</si>
  <si>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</si>
  <si>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</si>
  <si>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</si>
  <si>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</si>
  <si>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</si>
  <si>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</si>
  <si>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</si>
  <si>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</si>
  <si>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</si>
  <si>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</si>
  <si>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</si>
  <si>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</si>
  <si>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</si>
  <si>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</si>
  <si>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</si>
  <si>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</si>
  <si>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</si>
  <si>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</si>
  <si>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</si>
  <si>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</si>
  <si>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</si>
  <si>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</si>
  <si>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</si>
  <si>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</si>
  <si>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</si>
  <si>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</si>
  <si>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</si>
  <si>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</si>
  <si>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</si>
  <si>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</si>
  <si>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</si>
  <si>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</si>
  <si>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</si>
  <si>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</si>
  <si>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</si>
  <si>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</si>
  <si>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</si>
  <si>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</si>
  <si>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</si>
  <si>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</si>
  <si>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</si>
  <si>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</si>
  <si>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</si>
  <si>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</si>
  <si>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</si>
  <si>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</si>
  <si>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</si>
  <si>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</si>
  <si>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</si>
  <si>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</si>
  <si>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</si>
  <si>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</si>
  <si>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</si>
  <si>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</si>
  <si>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</si>
  <si>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</si>
  <si>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</si>
  <si>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</si>
  <si>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</si>
  <si>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</si>
  <si>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</si>
  <si>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</si>
  <si>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</si>
  <si>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</si>
  <si>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</si>
  <si>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</si>
  <si>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</si>
  <si>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</si>
  <si>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</si>
  <si>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</si>
  <si>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</si>
  <si>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</si>
  <si>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</si>
  <si>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</si>
  <si>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</si>
  <si>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</si>
  <si>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</si>
  <si>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</si>
  <si>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</si>
  <si>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</si>
  <si>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</si>
  <si>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</si>
  <si>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</si>
  <si>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</si>
  <si>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</si>
  <si>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</si>
  <si>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</si>
  <si>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</si>
  <si>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</si>
  <si>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</si>
  <si>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</si>
  <si>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</si>
  <si>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</si>
  <si>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</si>
  <si>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</si>
  <si>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</si>
  <si>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</si>
  <si>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</si>
  <si>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</si>
  <si>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</si>
  <si>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</si>
  <si>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</si>
  <si>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</si>
  <si>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</si>
  <si>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</si>
  <si>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</si>
  <si>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</si>
  <si>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</si>
  <si>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</si>
  <si>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</si>
  <si>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</si>
  <si>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</si>
  <si>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</si>
  <si>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</si>
  <si>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</si>
  <si>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</si>
  <si>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</si>
  <si>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</si>
  <si>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</si>
  <si>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</si>
  <si>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</si>
  <si>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</si>
  <si>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</si>
  <si>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</si>
  <si>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</si>
  <si>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</si>
  <si>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</si>
  <si>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</si>
  <si>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</si>
  <si>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</si>
  <si>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</si>
  <si>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</si>
  <si>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</si>
  <si>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</si>
  <si>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</si>
  <si>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</si>
  <si>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</si>
  <si>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</si>
  <si>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</si>
  <si>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</si>
  <si>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</si>
  <si>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</si>
  <si>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</si>
  <si>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</si>
  <si>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</si>
  <si>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</si>
  <si>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</si>
  <si>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</si>
  <si>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</si>
  <si>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</si>
  <si>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</si>
  <si>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</si>
  <si>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</si>
  <si>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</si>
  <si>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</si>
  <si>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</si>
  <si>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</si>
  <si>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</si>
  <si>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</si>
  <si>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</si>
  <si>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</si>
  <si>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</si>
  <si>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</si>
  <si>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</si>
  <si>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</si>
  <si>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</si>
  <si>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</si>
  <si>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</si>
  <si>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</si>
  <si>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</si>
  <si>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</si>
  <si>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</si>
  <si>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</si>
  <si>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</si>
  <si>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</si>
  <si>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</si>
  <si>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</si>
  <si>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</si>
  <si>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</si>
  <si>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</si>
  <si>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</si>
  <si>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</si>
  <si>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</si>
  <si>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</si>
  <si>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</si>
  <si>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</si>
  <si>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</si>
  <si>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</si>
  <si>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</si>
  <si>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</si>
  <si>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</si>
  <si>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</si>
  <si>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</si>
  <si>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</si>
  <si>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</si>
  <si>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</si>
  <si>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</si>
  <si>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</si>
  <si>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</si>
  <si>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</si>
  <si>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</si>
  <si>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</si>
  <si>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</si>
  <si>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</si>
  <si>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</si>
  <si>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</si>
  <si>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</si>
  <si>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</si>
  <si>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</si>
  <si>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</si>
  <si>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</si>
  <si>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</si>
  <si>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</si>
  <si>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</si>
  <si>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</si>
  <si>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</si>
  <si>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</si>
  <si>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</si>
  <si>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</si>
  <si>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</si>
  <si>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</si>
  <si>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</si>
  <si>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</si>
  <si>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</si>
  <si>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</si>
  <si>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</si>
  <si>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</si>
  <si>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</si>
  <si>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</si>
  <si>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</si>
  <si>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</si>
  <si>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</si>
  <si>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</si>
  <si>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</si>
  <si>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</si>
  <si>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</si>
  <si>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</si>
  <si>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</si>
  <si>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</si>
  <si>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</si>
  <si>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</si>
  <si>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</si>
  <si>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</si>
  <si>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</si>
  <si>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</si>
  <si>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</si>
  <si>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</si>
  <si>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</si>
  <si>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</si>
  <si>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</si>
  <si>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</si>
  <si>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</si>
  <si>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</si>
  <si>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</si>
  <si>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</si>
  <si>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</si>
  <si>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</si>
  <si>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</si>
  <si>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</si>
  <si>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</si>
  <si>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</si>
  <si>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</si>
  <si>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</si>
  <si>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</si>
  <si>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</si>
  <si>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</si>
  <si>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</si>
  <si>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</si>
  <si>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</si>
  <si>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</si>
  <si>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</si>
  <si>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</si>
  <si>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</si>
  <si>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</si>
  <si>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</si>
  <si>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</si>
  <si>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</si>
  <si>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</si>
  <si>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</si>
  <si>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</si>
  <si>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</si>
  <si>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</si>
  <si>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</si>
  <si>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</si>
  <si>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</si>
  <si>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</si>
  <si>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</si>
  <si>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</si>
  <si>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</si>
  <si>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</si>
  <si>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</si>
  <si>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</si>
  <si>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</si>
  <si>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</si>
  <si>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</si>
  <si>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</si>
  <si>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</si>
  <si>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</si>
  <si>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</si>
  <si>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</si>
  <si>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</si>
  <si>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</si>
  <si>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</si>
  <si>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</si>
  <si>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</si>
  <si>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</si>
  <si>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</si>
  <si>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</si>
  <si>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</si>
  <si>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</si>
  <si>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</si>
  <si>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</si>
  <si>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</si>
  <si>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</si>
  <si>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</si>
  <si>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</si>
  <si>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</si>
  <si>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</si>
  <si>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</si>
  <si>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</si>
  <si>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</si>
  <si>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</si>
  <si>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</si>
  <si>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</si>
  <si>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</si>
  <si>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</si>
  <si>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</si>
  <si>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</si>
  <si>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</si>
  <si>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</si>
  <si>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</si>
  <si>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</si>
  <si>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</si>
  <si>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</si>
  <si>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</si>
  <si>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</si>
  <si>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</si>
  <si>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</si>
  <si>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</si>
  <si>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</si>
  <si>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</si>
  <si>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</si>
  <si>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</si>
  <si>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</si>
  <si>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</si>
  <si>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</si>
  <si>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</si>
  <si>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</si>
  <si>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</si>
  <si>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</si>
  <si>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</si>
  <si>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</si>
  <si>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</si>
  <si>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</si>
  <si>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</si>
  <si>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</si>
  <si>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</si>
  <si>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</si>
  <si>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</si>
  <si>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</si>
  <si>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</si>
  <si>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</si>
  <si>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</si>
  <si>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</si>
  <si>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</si>
  <si>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</si>
  <si>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</si>
  <si>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</si>
  <si>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</si>
  <si>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</si>
  <si>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</si>
  <si>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</si>
  <si>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</si>
  <si>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</si>
  <si>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</si>
  <si>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</si>
  <si>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</si>
  <si>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</si>
  <si>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</si>
  <si>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</si>
  <si>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</si>
  <si>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</si>
  <si>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</si>
  <si>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</si>
  <si>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</si>
  <si>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</si>
  <si>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</si>
  <si>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</si>
  <si>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</si>
  <si>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</si>
  <si>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</si>
  <si>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</si>
  <si>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</si>
  <si>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</si>
  <si>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</si>
  <si>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</si>
  <si>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</si>
  <si>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</si>
  <si>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</si>
  <si>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</si>
  <si>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</si>
  <si>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</si>
  <si>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</si>
  <si>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</si>
  <si>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</si>
  <si>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</si>
  <si>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</si>
  <si>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</si>
  <si>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</si>
  <si>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</si>
  <si>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</si>
  <si>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</si>
  <si>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</si>
  <si>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</si>
  <si>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</si>
  <si>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</si>
  <si>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</si>
  <si>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</si>
  <si>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</si>
  <si>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</si>
  <si>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</si>
  <si>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</si>
  <si>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</si>
  <si>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</si>
  <si>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</si>
  <si>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</si>
  <si>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</si>
  <si>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</si>
  <si>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</si>
  <si>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</si>
  <si>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</si>
  <si>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</si>
  <si>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</si>
  <si>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</si>
  <si>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</si>
  <si>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</si>
  <si>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</si>
  <si>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</si>
  <si>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</si>
  <si>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</si>
  <si>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</si>
  <si>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</si>
  <si>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</si>
  <si>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</si>
  <si>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</si>
  <si>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</si>
  <si>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</si>
  <si>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</si>
  <si>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</si>
  <si>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</si>
  <si>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</si>
  <si>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</si>
  <si>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</si>
  <si>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</si>
  <si>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</si>
  <si>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</si>
  <si>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</si>
  <si>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</si>
  <si>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</si>
  <si>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</si>
  <si>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</si>
  <si>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</si>
  <si>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</si>
  <si>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</si>
  <si>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</si>
  <si>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</si>
  <si>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</si>
  <si>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</si>
  <si>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</si>
  <si>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</si>
  <si>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</si>
  <si>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</si>
  <si>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</si>
  <si>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</si>
  <si>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</si>
  <si>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</si>
  <si>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</si>
  <si>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</si>
  <si>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</si>
  <si>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</si>
  <si>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</si>
  <si>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</si>
  <si>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</si>
  <si>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</si>
  <si>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</si>
  <si>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</si>
  <si>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</si>
  <si>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</si>
  <si>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</si>
  <si>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</si>
  <si>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</si>
  <si>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</si>
  <si>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</si>
  <si>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</si>
  <si>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</si>
  <si>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</si>
  <si>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</si>
  <si>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</si>
  <si>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</si>
  <si>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</si>
  <si>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</si>
  <si>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</si>
  <si>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</si>
  <si>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</si>
  <si>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</si>
  <si>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</si>
  <si>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</si>
  <si>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</si>
  <si>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</si>
  <si>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</si>
  <si>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</si>
  <si>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</si>
  <si>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</si>
  <si>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</si>
  <si>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</si>
  <si>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</si>
  <si>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</si>
  <si>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</si>
  <si>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</si>
  <si>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</si>
  <si>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</si>
  <si>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</si>
  <si>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</si>
  <si>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</si>
  <si>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</si>
  <si>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</si>
  <si>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</si>
  <si>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</si>
  <si>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</si>
  <si>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</si>
  <si>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</si>
  <si>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</si>
  <si>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</si>
  <si>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</si>
  <si>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</si>
  <si>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</si>
  <si>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</si>
  <si>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</si>
  <si>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</si>
  <si>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</si>
  <si>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</si>
  <si>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</si>
  <si>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</si>
  <si>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</si>
  <si>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</si>
  <si>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</si>
  <si>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</si>
  <si>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</si>
  <si>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</si>
  <si>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</si>
  <si>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</si>
  <si>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</si>
  <si>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</si>
  <si>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</si>
  <si>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</si>
  <si>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</si>
  <si>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</si>
  <si>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</si>
  <si>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</si>
  <si>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</si>
  <si>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</si>
  <si>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</si>
  <si>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</si>
  <si>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</si>
  <si>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</si>
  <si>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</si>
  <si>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</si>
  <si>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</si>
  <si>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</si>
  <si>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</si>
  <si>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</si>
  <si>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</si>
  <si>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</si>
  <si>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</si>
  <si>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</si>
  <si>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</si>
  <si>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</si>
  <si>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</si>
  <si>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</si>
  <si>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</si>
  <si>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</si>
  <si>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</si>
  <si>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</si>
  <si>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</si>
  <si>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</si>
  <si>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</si>
  <si>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</si>
  <si>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</si>
  <si>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</si>
  <si>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</si>
  <si>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</si>
  <si>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</si>
  <si>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</si>
  <si>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</si>
  <si>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</si>
  <si>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</si>
  <si>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</si>
  <si>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</si>
  <si>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</si>
  <si>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</si>
  <si>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</si>
  <si>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</si>
  <si>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</si>
  <si>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</si>
  <si>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</si>
  <si>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</si>
  <si>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</si>
  <si>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</si>
  <si>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</si>
  <si>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</si>
  <si>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</si>
  <si>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</si>
  <si>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</si>
  <si>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</si>
  <si>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</si>
  <si>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</si>
  <si>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</si>
  <si>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</si>
  <si>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</si>
  <si>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</si>
  <si>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</si>
  <si>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</si>
  <si>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</si>
  <si>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</si>
  <si>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</si>
  <si>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</si>
  <si>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</si>
  <si>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</si>
  <si>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</si>
  <si>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</si>
  <si>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</si>
  <si>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</si>
  <si>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</si>
  <si>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</si>
  <si>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Sub-category</t>
  </si>
  <si>
    <t>Category</t>
  </si>
  <si>
    <t>Percent Funded</t>
  </si>
  <si>
    <t>Average Donation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</si>
  <si>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</si>
  <si>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</si>
  <si>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</si>
  <si>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</si>
  <si>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</si>
  <si>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</si>
  <si>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</si>
  <si>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</si>
  <si>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</si>
  <si>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</si>
  <si>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</si>
  <si>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</si>
  <si>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</si>
  <si>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</si>
  <si>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</si>
  <si>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</si>
  <si>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</si>
  <si>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</si>
  <si>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</si>
  <si>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</si>
  <si>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</si>
  <si>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</si>
  <si>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</si>
  <si>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</si>
  <si>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</si>
  <si>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</si>
  <si>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</si>
  <si>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</si>
  <si>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</si>
  <si>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</si>
  <si>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</si>
  <si>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</si>
  <si>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</si>
  <si>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</si>
  <si>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</si>
  <si>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</si>
  <si>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</si>
  <si>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</si>
  <si>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</si>
  <si>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</si>
  <si>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</si>
  <si>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</si>
  <si>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</si>
  <si>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</si>
  <si>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</si>
  <si>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</si>
  <si>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</si>
  <si>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</si>
  <si>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</si>
  <si>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</si>
  <si>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</si>
  <si>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</si>
  <si>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</si>
  <si>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</si>
  <si>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</si>
  <si>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</si>
  <si>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</si>
  <si>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</si>
  <si>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</si>
  <si>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</si>
  <si>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</si>
  <si>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</si>
  <si>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</si>
  <si>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</si>
  <si>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</si>
  <si>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</si>
  <si>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</si>
  <si>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</si>
  <si>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</si>
  <si>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</si>
  <si>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</si>
  <si>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</si>
  <si>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</si>
  <si>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</si>
  <si>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</si>
  <si>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</si>
  <si>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</si>
  <si>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</si>
  <si>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</si>
  <si>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</si>
  <si>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</si>
  <si>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</si>
  <si>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</si>
  <si>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</si>
  <si>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</si>
  <si>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</si>
  <si>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</si>
  <si>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</si>
  <si>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</si>
  <si>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</si>
  <si>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</si>
  <si>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</si>
  <si>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</si>
  <si>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</si>
  <si>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</si>
  <si>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</si>
  <si>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</si>
  <si>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</si>
  <si>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</si>
  <si>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</si>
  <si>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</si>
  <si>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</si>
  <si>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</si>
  <si>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</si>
  <si>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</si>
  <si>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</si>
  <si>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</si>
  <si>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</si>
  <si>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</si>
  <si>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</si>
  <si>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</si>
  <si>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</si>
  <si>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</si>
  <si>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</si>
  <si>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</si>
  <si>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</si>
  <si>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</si>
  <si>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</si>
  <si>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</si>
  <si>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</si>
  <si>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</si>
  <si>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</si>
  <si>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</si>
  <si>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</si>
  <si>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</si>
  <si>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</si>
  <si>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</si>
  <si>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</si>
  <si>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</si>
  <si>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</si>
  <si>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</si>
  <si>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</si>
  <si>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</si>
  <si>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</si>
  <si>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</si>
  <si>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</si>
  <si>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</si>
  <si>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</si>
  <si>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</si>
  <si>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</si>
  <si>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</si>
  <si>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</si>
  <si>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</si>
  <si>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</si>
  <si>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</si>
  <si>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</si>
  <si>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</si>
  <si>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</si>
  <si>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</si>
  <si>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</si>
  <si>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</si>
  <si>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</si>
  <si>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</si>
  <si>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</si>
  <si>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</si>
  <si>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</si>
  <si>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</si>
  <si>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</si>
  <si>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</si>
  <si>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</si>
  <si>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</si>
  <si>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</si>
  <si>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</si>
  <si>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</si>
  <si>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</si>
  <si>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</si>
  <si>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</si>
  <si>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</si>
  <si>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</si>
  <si>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</si>
  <si>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</si>
  <si>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</si>
  <si>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</si>
  <si>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</si>
  <si>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</si>
  <si>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</si>
  <si>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</si>
  <si>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</si>
  <si>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</si>
  <si>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</si>
  <si>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</si>
  <si>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</si>
  <si>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</si>
  <si>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</si>
  <si>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</si>
  <si>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</si>
  <si>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</si>
  <si>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</si>
  <si>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</si>
  <si>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</si>
  <si>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</si>
  <si>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</si>
  <si>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</si>
  <si>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</si>
  <si>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</si>
  <si>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</si>
  <si>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</si>
  <si>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</si>
  <si>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</si>
  <si>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</si>
  <si>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</si>
  <si>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</si>
  <si>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</si>
  <si>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</si>
  <si>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</si>
  <si>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</si>
  <si>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</si>
  <si>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</si>
  <si>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</si>
  <si>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</si>
  <si>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</si>
  <si>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</si>
  <si>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</si>
  <si>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</si>
  <si>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</si>
  <si>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</si>
  <si>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</si>
  <si>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</si>
  <si>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</si>
  <si>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</si>
  <si>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</si>
  <si>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</si>
  <si>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</si>
  <si>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</si>
  <si>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</si>
  <si>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</si>
  <si>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</si>
  <si>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</si>
  <si>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</si>
  <si>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</si>
  <si>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</si>
  <si>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</si>
  <si>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</si>
  <si>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</si>
  <si>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</si>
  <si>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</si>
  <si>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</si>
  <si>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</si>
  <si>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</si>
  <si>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</si>
  <si>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</si>
  <si>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</si>
  <si>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</si>
  <si>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</si>
  <si>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</si>
  <si>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</si>
  <si>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</si>
  <si>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</si>
  <si>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</si>
  <si>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</si>
  <si>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</si>
  <si>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</si>
  <si>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</si>
  <si>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</si>
  <si>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</si>
  <si>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</si>
  <si>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</si>
  <si>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</si>
  <si>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</si>
  <si>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</si>
  <si>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</si>
  <si>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</si>
  <si>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</si>
  <si>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</si>
  <si>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</si>
  <si>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</si>
  <si>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</si>
  <si>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</si>
  <si>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</si>
  <si>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</si>
  <si>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</si>
  <si>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</si>
  <si>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</si>
  <si>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</si>
  <si>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</si>
  <si>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</si>
  <si>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</si>
  <si>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</si>
  <si>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</si>
  <si>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</si>
  <si>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</si>
  <si>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</si>
  <si>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</si>
  <si>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</si>
  <si>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</si>
  <si>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</si>
  <si>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</si>
  <si>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</si>
  <si>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</si>
  <si>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</si>
  <si>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</si>
  <si>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</si>
  <si>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</si>
  <si>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</si>
  <si>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</si>
  <si>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</si>
  <si>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</si>
  <si>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</si>
  <si>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</si>
  <si>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</si>
  <si>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</si>
  <si>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</si>
  <si>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</si>
  <si>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</si>
  <si>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</si>
  <si>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</si>
  <si>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</si>
  <si>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</si>
  <si>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</si>
  <si>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</si>
  <si>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</si>
  <si>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</si>
  <si>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</si>
  <si>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</si>
  <si>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</si>
  <si>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</si>
  <si>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</si>
  <si>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</si>
  <si>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</si>
  <si>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</si>
  <si>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</si>
  <si>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</si>
  <si>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</si>
  <si>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</si>
  <si>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</si>
  <si>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</si>
  <si>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</si>
  <si>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</si>
  <si>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</si>
  <si>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</si>
  <si>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</si>
  <si>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</si>
  <si>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</si>
  <si>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</si>
  <si>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</si>
  <si>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</si>
  <si>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</si>
  <si>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</si>
  <si>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</si>
  <si>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</si>
  <si>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</si>
  <si>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</si>
  <si>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</si>
  <si>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</si>
  <si>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</si>
  <si>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</si>
  <si>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</si>
  <si>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</si>
  <si>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</si>
  <si>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</si>
  <si>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</si>
  <si>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</si>
  <si>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</si>
  <si>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</si>
  <si>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</si>
  <si>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</si>
  <si>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</si>
  <si>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</si>
  <si>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</si>
  <si>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</si>
  <si>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</si>
  <si>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</si>
  <si>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</si>
  <si>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</si>
  <si>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</si>
  <si>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</si>
  <si>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</si>
  <si>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</si>
  <si>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</si>
  <si>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</si>
  <si>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</si>
  <si>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</si>
  <si>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</si>
  <si>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</si>
  <si>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</si>
  <si>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</si>
  <si>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</si>
  <si>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</si>
  <si>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</si>
  <si>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</si>
  <si>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</si>
  <si>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</si>
  <si>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</si>
  <si>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</si>
  <si>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</si>
  <si>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</si>
  <si>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</si>
  <si>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</si>
  <si>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</si>
  <si>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</si>
  <si>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</si>
  <si>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</si>
  <si>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</si>
  <si>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</si>
  <si>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</si>
  <si>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</si>
  <si>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</si>
  <si>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</si>
  <si>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</si>
  <si>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</si>
  <si>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</si>
  <si>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</si>
  <si>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</si>
  <si>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</si>
  <si>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</si>
  <si>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</si>
  <si>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</si>
  <si>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</si>
  <si>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</si>
  <si>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</si>
  <si>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</si>
  <si>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</si>
  <si>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</si>
  <si>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</si>
  <si>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</si>
  <si>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</si>
  <si>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</si>
  <si>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</si>
  <si>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</si>
  <si>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</si>
  <si>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</si>
  <si>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</si>
  <si>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</si>
  <si>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</si>
  <si>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</si>
  <si>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</si>
  <si>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</si>
  <si>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</si>
  <si>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</si>
  <si>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</si>
  <si>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</si>
  <si>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</si>
  <si>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</si>
  <si>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</si>
  <si>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</si>
  <si>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</si>
  <si>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</si>
  <si>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</si>
  <si>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</si>
  <si>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</si>
  <si>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</si>
  <si>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</si>
  <si>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</si>
  <si>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</si>
  <si>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</si>
  <si>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</si>
  <si>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</si>
  <si>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</si>
  <si>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</si>
  <si>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</si>
  <si>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</si>
  <si>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</si>
  <si>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</si>
  <si>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</si>
  <si>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</si>
  <si>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</si>
  <si>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</si>
  <si>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</si>
  <si>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</si>
  <si>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</si>
  <si>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</si>
  <si>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</si>
  <si>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</si>
  <si>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</si>
  <si>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</si>
  <si>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</si>
  <si>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</si>
  <si>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</si>
  <si>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</si>
  <si>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</si>
  <si>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</si>
  <si>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</si>
  <si>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</si>
  <si>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</si>
  <si>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</si>
  <si>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</si>
  <si>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</si>
  <si>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</si>
  <si>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</si>
  <si>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</si>
  <si>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</si>
  <si>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</si>
  <si>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</si>
  <si>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</si>
  <si>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</si>
  <si>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</si>
  <si>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</si>
  <si>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</si>
  <si>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</si>
  <si>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</si>
  <si>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</si>
  <si>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</si>
  <si>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</si>
  <si>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</si>
  <si>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</si>
  <si>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</si>
  <si>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</si>
  <si>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</si>
  <si>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</si>
  <si>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</si>
  <si>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</si>
  <si>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</si>
  <si>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</si>
  <si>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</si>
  <si>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</si>
  <si>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</si>
  <si>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</si>
  <si>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</si>
  <si>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</si>
  <si>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</si>
  <si>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</si>
  <si>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</si>
  <si>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</si>
  <si>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</si>
  <si>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</si>
  <si>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</si>
  <si>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</si>
  <si>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</si>
  <si>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</si>
  <si>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</si>
  <si>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</si>
  <si>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</si>
  <si>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</si>
  <si>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</si>
  <si>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</si>
  <si>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</si>
  <si>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</si>
  <si>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</si>
  <si>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</si>
  <si>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</si>
  <si>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</si>
  <si>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</si>
  <si>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</si>
  <si>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</si>
  <si>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</si>
  <si>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</si>
  <si>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</si>
  <si>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</si>
  <si>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</si>
  <si>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</si>
  <si>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</si>
  <si>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</si>
  <si>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</si>
  <si>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</si>
  <si>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</si>
  <si>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</si>
  <si>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</si>
  <si>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</si>
  <si>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</si>
  <si>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</si>
  <si>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</si>
  <si>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</si>
  <si>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</si>
  <si>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</si>
  <si>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</si>
  <si>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</si>
  <si>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</si>
  <si>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</si>
  <si>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</si>
  <si>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</si>
  <si>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</si>
  <si>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</si>
  <si>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</si>
  <si>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</si>
  <si>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</si>
  <si>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</si>
  <si>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</si>
  <si>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</si>
  <si>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</si>
  <si>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</si>
  <si>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</si>
  <si>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</si>
  <si>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</si>
  <si>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</si>
  <si>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</si>
  <si>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</si>
  <si>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</si>
  <si>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</si>
  <si>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</si>
  <si>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</si>
  <si>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</si>
  <si>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</si>
  <si>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</si>
  <si>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</si>
  <si>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</si>
  <si>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</si>
  <si>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</si>
  <si>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</si>
  <si>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</si>
  <si>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</si>
  <si>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</si>
  <si>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</si>
  <si>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</si>
  <si>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</si>
  <si>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</si>
  <si>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</si>
  <si>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</si>
  <si>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</si>
  <si>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</si>
  <si>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</si>
  <si>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</si>
  <si>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</si>
  <si>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</si>
  <si>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</si>
  <si>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</si>
  <si>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</si>
  <si>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</si>
  <si>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</si>
  <si>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</si>
  <si>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</si>
  <si>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</si>
  <si>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</si>
  <si>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</si>
  <si>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</si>
  <si>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</si>
  <si>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</si>
  <si>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</si>
  <si>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</si>
  <si>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</si>
  <si>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</si>
  <si>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</si>
  <si>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</si>
  <si>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</si>
  <si>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</si>
  <si>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</si>
  <si>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</si>
  <si>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</si>
  <si>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</si>
  <si>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</si>
  <si>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</si>
  <si>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</si>
  <si>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</si>
  <si>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</si>
  <si>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</si>
  <si>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</si>
  <si>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</si>
  <si>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</si>
  <si>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</si>
  <si>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</si>
  <si>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</si>
  <si>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</si>
  <si>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</si>
  <si>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</si>
  <si>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</si>
  <si>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</si>
  <si>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</si>
  <si>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</si>
  <si>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</si>
  <si>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</si>
  <si>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</si>
  <si>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</si>
  <si>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</si>
  <si>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</si>
  <si>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</si>
  <si>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</si>
  <si>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</si>
  <si>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</si>
  <si>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</si>
  <si>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</si>
  <si>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</si>
  <si>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</si>
  <si>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</si>
  <si>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</si>
  <si>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</si>
  <si>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</si>
  <si>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</si>
  <si>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</si>
  <si>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</si>
  <si>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</si>
  <si>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</si>
  <si>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</si>
  <si>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</si>
  <si>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</si>
  <si>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</si>
  <si>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</si>
  <si>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</si>
  <si>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</si>
  <si>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</si>
  <si>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</si>
  <si>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</si>
  <si>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</si>
  <si>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</si>
  <si>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</si>
  <si>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</si>
  <si>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</si>
  <si>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</si>
  <si>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</si>
  <si>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</si>
  <si>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</si>
  <si>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</si>
  <si>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</si>
  <si>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</si>
  <si>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</si>
  <si>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</si>
  <si>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</si>
  <si>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</si>
  <si>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</si>
  <si>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</si>
  <si>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</si>
  <si>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</si>
  <si>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</si>
  <si>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</si>
  <si>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</si>
  <si>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</si>
  <si>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</si>
  <si>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</si>
  <si>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</si>
  <si>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</si>
  <si>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</si>
  <si>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</si>
  <si>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</si>
  <si>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</si>
  <si>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</si>
  <si>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</si>
  <si>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</si>
  <si>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</si>
  <si>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</si>
  <si>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</si>
  <si>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</si>
  <si>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</si>
  <si>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</si>
  <si>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</si>
  <si>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</si>
  <si>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</si>
  <si>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</si>
  <si>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</si>
  <si>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</si>
  <si>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</si>
  <si>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</si>
  <si>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</si>
  <si>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</si>
  <si>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</si>
  <si>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</si>
  <si>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</si>
  <si>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</si>
  <si>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</si>
  <si>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</si>
  <si>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</si>
  <si>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</si>
  <si>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</si>
  <si>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</si>
  <si>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</si>
  <si>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</si>
  <si>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</si>
  <si>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</si>
  <si>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</si>
  <si>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</si>
  <si>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</si>
  <si>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</si>
  <si>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</si>
  <si>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</si>
  <si>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</si>
  <si>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</si>
  <si>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</si>
  <si>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</si>
  <si>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</si>
  <si>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</si>
  <si>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</si>
  <si>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</si>
  <si>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</si>
  <si>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</si>
  <si>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</si>
  <si>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</si>
  <si>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</si>
  <si>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</si>
  <si>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</si>
  <si>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</si>
  <si>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</si>
  <si>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</si>
  <si>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</si>
  <si>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</si>
  <si>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</si>
  <si>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</si>
  <si>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</si>
  <si>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</si>
  <si>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</si>
  <si>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</si>
  <si>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</si>
  <si>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</si>
  <si>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</si>
  <si>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</si>
  <si>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</si>
  <si>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</si>
  <si>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</si>
  <si>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</si>
  <si>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</si>
  <si>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</si>
  <si>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</si>
  <si>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</si>
  <si>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</si>
  <si>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</si>
  <si>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</si>
  <si>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</si>
  <si>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</si>
  <si>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</si>
  <si>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</si>
  <si>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</si>
  <si>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</si>
  <si>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</si>
  <si>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</si>
  <si>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</si>
  <si>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</si>
  <si>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</si>
  <si>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</si>
  <si>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</si>
  <si>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</si>
  <si>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</si>
  <si>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</si>
  <si>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</si>
  <si>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</si>
  <si>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</si>
  <si>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</si>
  <si>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</si>
  <si>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</si>
  <si>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</si>
  <si>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</si>
  <si>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</si>
  <si>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</si>
  <si>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</si>
  <si>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</si>
  <si>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</si>
  <si>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</si>
  <si>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</si>
  <si>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</si>
  <si>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</si>
  <si>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</si>
  <si>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</si>
  <si>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</si>
  <si>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</si>
  <si>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</si>
  <si>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</si>
  <si>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</si>
  <si>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</si>
  <si>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</si>
  <si>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</si>
  <si>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</si>
  <si>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</si>
  <si>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</si>
  <si>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</si>
  <si>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</si>
  <si>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</si>
  <si>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</si>
  <si>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</si>
  <si>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</si>
  <si>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</si>
  <si>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</si>
  <si>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</si>
  <si>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</si>
  <si>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</si>
  <si>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</si>
  <si>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</si>
  <si>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</si>
  <si>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</si>
  <si>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</si>
  <si>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</si>
  <si>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</si>
  <si>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</si>
  <si>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</si>
  <si>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</si>
  <si>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</si>
  <si>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</si>
  <si>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</si>
  <si>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</si>
  <si>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</si>
  <si>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</si>
  <si>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</si>
  <si>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</si>
  <si>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</si>
  <si>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</si>
  <si>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</si>
  <si>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</si>
  <si>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</si>
  <si>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</si>
  <si>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</si>
  <si>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</si>
  <si>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</si>
  <si>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</si>
  <si>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</si>
  <si>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</si>
  <si>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</si>
  <si>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</si>
  <si>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</si>
  <si>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</si>
  <si>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</si>
  <si>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</si>
  <si>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</si>
  <si>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</si>
  <si>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</si>
  <si>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</si>
  <si>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</si>
  <si>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</si>
  <si>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</si>
  <si>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</si>
  <si>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</si>
  <si>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</si>
  <si>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</si>
  <si>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</si>
  <si>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</si>
  <si>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</si>
  <si>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</si>
  <si>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</si>
  <si>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</si>
  <si>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</si>
  <si>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</si>
  <si>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</si>
  <si>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</si>
  <si>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</si>
  <si>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</si>
  <si>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</si>
  <si>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</si>
  <si>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</si>
  <si>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</si>
  <si>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</si>
  <si>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</si>
  <si>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</si>
  <si>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</si>
  <si>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</si>
  <si>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</si>
  <si>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</si>
  <si>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</si>
  <si>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</si>
  <si>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</si>
  <si>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</si>
  <si>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</si>
  <si>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</si>
  <si>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</si>
  <si>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</si>
  <si>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</si>
  <si>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</si>
  <si>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</si>
  <si>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</si>
  <si>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</si>
  <si>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</si>
  <si>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</si>
  <si>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</si>
  <si>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</si>
  <si>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</si>
  <si>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</si>
  <si>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</si>
  <si>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</si>
  <si>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</si>
  <si>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</si>
  <si>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</si>
  <si>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</si>
  <si>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</si>
  <si>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</si>
  <si>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</si>
  <si>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</si>
  <si>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</si>
  <si>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</si>
  <si>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</si>
  <si>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</si>
  <si>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</si>
  <si>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</si>
  <si>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</si>
  <si>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</si>
  <si>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</si>
  <si>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</si>
  <si>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</si>
  <si>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</si>
  <si>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</si>
  <si>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</si>
  <si>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</si>
  <si>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</si>
  <si>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</si>
  <si>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</si>
  <si>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</si>
  <si>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</si>
  <si>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</si>
  <si>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</si>
  <si>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</si>
  <si>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</si>
  <si>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</si>
  <si>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</si>
  <si>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</si>
  <si>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</si>
  <si>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</si>
  <si>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</si>
  <si>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</si>
  <si>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</si>
  <si>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</si>
  <si>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</si>
  <si>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</si>
  <si>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</si>
  <si>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</si>
  <si>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</si>
  <si>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</si>
  <si>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</si>
  <si>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</si>
  <si>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</si>
  <si>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</si>
  <si>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</si>
  <si>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</si>
  <si>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</si>
  <si>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</si>
  <si>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</si>
  <si>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</si>
  <si>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</si>
  <si>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</si>
  <si>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</si>
  <si>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</si>
  <si>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</si>
  <si>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</si>
  <si>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</si>
  <si>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</si>
  <si>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</si>
  <si>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</si>
  <si>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</si>
  <si>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</si>
  <si>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</si>
  <si>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</si>
  <si>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</si>
  <si>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</si>
  <si>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</si>
  <si>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</si>
  <si>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</si>
  <si>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</si>
  <si>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</si>
  <si>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</si>
  <si>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</si>
  <si>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</si>
  <si>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</si>
  <si>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</si>
  <si>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</si>
  <si>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</si>
  <si>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</si>
  <si>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</si>
  <si>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</si>
  <si>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</si>
  <si>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</si>
  <si>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</si>
  <si>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</si>
  <si>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</si>
  <si>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</si>
  <si>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</si>
  <si>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</si>
  <si>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</si>
  <si>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</si>
  <si>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</si>
  <si>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</si>
  <si>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</si>
  <si>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</si>
  <si>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</si>
  <si>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</si>
  <si>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</si>
  <si>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</si>
  <si>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</si>
  <si>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</si>
  <si>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</si>
  <si>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</si>
  <si>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</si>
  <si>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</si>
  <si>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</si>
  <si>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</si>
  <si>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</si>
  <si>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</si>
  <si>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</si>
  <si>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</si>
  <si>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</si>
  <si>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</si>
  <si>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</si>
  <si>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</si>
  <si>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</si>
  <si>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</si>
  <si>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</si>
  <si>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</si>
  <si>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</si>
  <si>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</si>
  <si>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</si>
  <si>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</si>
  <si>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</si>
  <si>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</si>
  <si>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</si>
  <si>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</si>
  <si>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</si>
  <si>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</si>
  <si>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</si>
  <si>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</si>
  <si>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</si>
  <si>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</si>
  <si>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</si>
  <si>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</si>
  <si>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</si>
  <si>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</si>
  <si>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</si>
  <si>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</si>
  <si>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</si>
  <si>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</si>
  <si>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</si>
  <si>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</si>
  <si>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</si>
  <si>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</si>
  <si>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</si>
  <si>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</si>
  <si>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</si>
  <si>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</si>
  <si>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</si>
  <si>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</si>
  <si>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</si>
  <si>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</si>
  <si>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</si>
  <si>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</si>
  <si>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</si>
  <si>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</si>
  <si>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</si>
  <si>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</si>
  <si>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</si>
  <si>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</si>
  <si>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</si>
  <si>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</si>
  <si>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</si>
  <si>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</si>
  <si>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</si>
  <si>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</si>
  <si>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</si>
  <si>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</si>
  <si>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</si>
  <si>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</si>
  <si>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</si>
  <si>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</si>
  <si>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</si>
  <si>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</si>
  <si>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</si>
  <si>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</si>
  <si>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</si>
  <si>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</si>
  <si>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</si>
  <si>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</si>
  <si>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</si>
  <si>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</si>
  <si>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</si>
  <si>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</si>
  <si>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</si>
  <si>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</si>
  <si>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</si>
  <si>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</si>
  <si>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</si>
  <si>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</si>
  <si>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</si>
  <si>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</si>
  <si>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</si>
  <si>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</si>
  <si>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</si>
  <si>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</si>
  <si>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</si>
  <si>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</si>
  <si>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</si>
  <si>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</si>
  <si>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</si>
  <si>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</si>
  <si>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</si>
  <si>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</si>
  <si>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</si>
  <si>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</si>
  <si>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</si>
  <si>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</si>
  <si>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</si>
  <si>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</si>
  <si>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</si>
  <si>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</si>
  <si>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</si>
  <si>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</si>
  <si>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</si>
  <si>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</si>
  <si>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</si>
  <si>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</si>
  <si>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</si>
  <si>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</si>
  <si>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</si>
  <si>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</si>
  <si>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</si>
  <si>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</si>
  <si>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</si>
  <si>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</si>
  <si>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</si>
  <si>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</si>
  <si>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</si>
  <si>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</si>
  <si>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</si>
  <si>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</si>
  <si>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</si>
  <si>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</si>
  <si>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</si>
  <si>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</si>
  <si>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</si>
  <si>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</si>
  <si>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</si>
  <si>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</si>
  <si>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</si>
  <si>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</si>
  <si>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</si>
  <si>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</si>
  <si>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</si>
  <si>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</si>
  <si>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</si>
  <si>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</si>
  <si>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</si>
  <si>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</si>
  <si>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</si>
  <si>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</si>
  <si>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</si>
  <si>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</si>
  <si>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</si>
  <si>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</si>
  <si>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</si>
  <si>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</si>
  <si>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</si>
  <si>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</si>
  <si>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</si>
  <si>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</si>
  <si>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</si>
  <si>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</si>
  <si>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</si>
  <si>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</si>
  <si>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</si>
  <si>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</si>
  <si>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</si>
  <si>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</si>
  <si>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</si>
  <si>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</si>
  <si>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</si>
  <si>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</si>
  <si>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</si>
  <si>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</si>
  <si>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</si>
  <si>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</si>
  <si>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</si>
  <si>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</si>
  <si>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</si>
  <si>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</si>
  <si>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</si>
  <si>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</si>
  <si>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</si>
  <si>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</si>
  <si>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</si>
  <si>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</si>
  <si>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</si>
  <si>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</si>
  <si>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</si>
  <si>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</si>
  <si>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</si>
  <si>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</si>
  <si>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</si>
  <si>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</si>
  <si>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</si>
  <si>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</si>
  <si>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</si>
  <si>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</si>
  <si>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</si>
  <si>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</si>
  <si>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</si>
  <si>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</si>
  <si>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</si>
  <si>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</si>
  <si>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</si>
  <si>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</si>
  <si>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</si>
  <si>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</si>
  <si>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</si>
  <si>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</si>
  <si>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</si>
  <si>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</si>
  <si>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</si>
  <si>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</si>
  <si>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</si>
  <si>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</si>
  <si>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</si>
  <si>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</si>
  <si>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</si>
  <si>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</si>
  <si>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</si>
  <si>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</si>
  <si>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</si>
  <si>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</si>
  <si>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</si>
  <si>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</si>
  <si>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</si>
  <si>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</si>
  <si>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</si>
  <si>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</si>
  <si>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</si>
  <si>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</si>
  <si>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</si>
  <si>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</si>
  <si>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</si>
  <si>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</si>
  <si>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</si>
  <si>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</si>
  <si>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</si>
  <si>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</si>
  <si>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</si>
  <si>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</si>
  <si>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</si>
  <si>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</si>
  <si>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</si>
  <si>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</si>
  <si>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</si>
  <si>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</si>
  <si>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</si>
  <si>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</si>
  <si>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</si>
  <si>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</si>
  <si>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</si>
  <si>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</si>
  <si>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</si>
  <si>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</si>
  <si>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</si>
  <si>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</si>
  <si>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</si>
  <si>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</si>
  <si>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</si>
  <si>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</si>
  <si>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</si>
  <si>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</si>
  <si>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</si>
  <si>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</si>
  <si>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</si>
  <si>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</si>
  <si>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</si>
  <si>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</si>
  <si>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</si>
  <si>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</si>
  <si>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</si>
  <si>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</si>
  <si>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</si>
  <si>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</si>
  <si>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</si>
  <si>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</si>
  <si>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</si>
  <si>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</si>
  <si>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</si>
  <si>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</si>
  <si>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</si>
  <si>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</si>
  <si>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</si>
  <si>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</si>
  <si>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</si>
  <si>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</si>
  <si>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</si>
  <si>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</si>
  <si>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</si>
  <si>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</si>
  <si>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</si>
  <si>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</si>
  <si>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</si>
  <si>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</si>
  <si>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</si>
  <si>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</si>
  <si>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</si>
  <si>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</si>
  <si>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</si>
  <si>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</si>
  <si>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</si>
  <si>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</si>
  <si>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</si>
  <si>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</si>
  <si>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</si>
  <si>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</si>
  <si>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</si>
  <si>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</si>
  <si>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</si>
  <si>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</si>
  <si>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</si>
  <si>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</si>
  <si>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</si>
  <si>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</si>
  <si>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</si>
  <si>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</si>
  <si>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</si>
  <si>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</si>
  <si>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</si>
  <si>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</si>
  <si>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</si>
  <si>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</si>
  <si>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</si>
  <si>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</si>
  <si>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</si>
  <si>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</si>
  <si>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</si>
  <si>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</si>
  <si>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</si>
  <si>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</si>
  <si>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</si>
  <si>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</si>
  <si>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</si>
  <si>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</si>
  <si>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</si>
  <si>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</si>
  <si>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</si>
  <si>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</si>
  <si>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</si>
  <si>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</si>
  <si>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</si>
  <si>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</si>
  <si>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</si>
  <si>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</si>
  <si>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</si>
  <si>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</si>
  <si>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</si>
  <si>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</si>
  <si>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</si>
  <si>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</si>
  <si>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</si>
  <si>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</si>
  <si>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</si>
  <si>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</si>
  <si>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</si>
  <si>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</si>
  <si>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</si>
  <si>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</si>
  <si>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</si>
  <si>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</si>
  <si>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</si>
  <si>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</si>
  <si>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</si>
  <si>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</si>
  <si>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</si>
  <si>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</si>
  <si>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</si>
  <si>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</si>
  <si>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</si>
  <si>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</si>
  <si>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</si>
  <si>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</si>
  <si>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</si>
  <si>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</si>
  <si>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</si>
  <si>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</si>
  <si>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</si>
  <si>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</si>
  <si>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</si>
  <si>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</si>
  <si>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</si>
  <si>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</si>
  <si>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</si>
  <si>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</si>
  <si>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</si>
  <si>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</si>
  <si>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</si>
  <si>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</si>
  <si>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</si>
  <si>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</si>
  <si>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</si>
  <si>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</si>
  <si>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</si>
  <si>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</si>
  <si>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</si>
  <si>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</si>
  <si>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</si>
  <si>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</si>
  <si>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</si>
  <si>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</si>
  <si>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</si>
  <si>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</si>
  <si>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</si>
  <si>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</si>
  <si>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</si>
  <si>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</si>
  <si>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</si>
  <si>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</si>
  <si>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</si>
  <si>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</si>
  <si>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</si>
  <si>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</si>
  <si>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</si>
  <si>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</si>
  <si>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</si>
  <si>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</si>
  <si>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</si>
  <si>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</si>
  <si>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</si>
  <si>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</si>
  <si>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</si>
  <si>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</si>
  <si>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</si>
  <si>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</si>
  <si>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</si>
  <si>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</si>
  <si>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</si>
  <si>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</si>
  <si>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</si>
  <si>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</si>
  <si>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</si>
  <si>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</si>
  <si>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</si>
  <si>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</si>
  <si>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</si>
  <si>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</si>
  <si>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</si>
  <si>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</si>
  <si>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</si>
  <si>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</si>
  <si>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</si>
  <si>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</si>
  <si>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</si>
  <si>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</si>
  <si>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</si>
  <si>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</si>
  <si>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</si>
  <si>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</si>
  <si>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</si>
  <si>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</si>
  <si>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</si>
  <si>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</si>
  <si>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</si>
  <si>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</si>
  <si>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</si>
  <si>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</si>
  <si>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</si>
  <si>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</si>
  <si>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</si>
  <si>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</si>
  <si>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</si>
  <si>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</si>
  <si>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</si>
  <si>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</si>
  <si>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</si>
  <si>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</si>
  <si>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</si>
  <si>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</si>
  <si>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</si>
  <si>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</si>
  <si>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</si>
  <si>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</si>
  <si>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</si>
  <si>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</si>
  <si>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</si>
  <si>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</si>
  <si>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</si>
  <si>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</si>
  <si>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</si>
  <si>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</si>
  <si>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</si>
  <si>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</si>
  <si>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</si>
  <si>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</si>
  <si>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</si>
  <si>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</si>
  <si>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</si>
  <si>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</si>
  <si>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</si>
  <si>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</si>
  <si>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</si>
  <si>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</si>
  <si>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</si>
  <si>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</si>
  <si>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</si>
  <si>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</si>
  <si>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</si>
  <si>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</si>
  <si>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</si>
  <si>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</si>
  <si>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</si>
  <si>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</si>
  <si>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</si>
  <si>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</si>
  <si>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</si>
  <si>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</si>
  <si>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</si>
  <si>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</si>
  <si>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</si>
  <si>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</si>
  <si>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</si>
  <si>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</si>
  <si>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</si>
  <si>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</si>
  <si>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</si>
  <si>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</si>
  <si>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</si>
  <si>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</si>
  <si>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</si>
  <si>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</si>
  <si>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</si>
  <si>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</si>
  <si>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</si>
  <si>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</si>
  <si>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</si>
  <si>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</si>
  <si>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</si>
  <si>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</si>
  <si>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</si>
  <si>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</si>
  <si>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</si>
  <si>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</si>
  <si>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</si>
  <si>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</si>
  <si>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</si>
  <si>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</si>
  <si>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</si>
  <si>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</si>
  <si>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</si>
  <si>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</si>
  <si>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</si>
  <si>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</si>
  <si>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</si>
  <si>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</si>
  <si>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</si>
  <si>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</si>
  <si>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</si>
  <si>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</si>
  <si>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</si>
  <si>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</si>
  <si>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</si>
  <si>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</si>
  <si>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</si>
  <si>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</si>
  <si>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</si>
  <si>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</si>
  <si>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</si>
  <si>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</si>
  <si>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</si>
  <si>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</si>
  <si>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</si>
  <si>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</si>
  <si>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</si>
  <si>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</si>
  <si>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</si>
  <si>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</si>
  <si>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</si>
  <si>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</si>
  <si>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</si>
  <si>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</si>
  <si>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</si>
  <si>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</si>
  <si>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</si>
  <si>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</si>
  <si>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</si>
  <si>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</si>
  <si>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</si>
  <si>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</si>
  <si>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</si>
  <si>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</si>
  <si>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</si>
  <si>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</si>
  <si>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</si>
  <si>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</si>
  <si>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</si>
  <si>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</si>
  <si>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</si>
  <si>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</si>
  <si>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</si>
  <si>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</si>
  <si>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</si>
  <si>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</si>
  <si>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</si>
  <si>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</si>
  <si>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</si>
  <si>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</si>
  <si>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</si>
  <si>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</si>
  <si>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</si>
  <si>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</si>
  <si>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</si>
  <si>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</si>
  <si>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</si>
  <si>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</si>
  <si>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</si>
  <si>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</si>
  <si>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</si>
  <si>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</si>
  <si>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</si>
  <si>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</si>
  <si>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</si>
  <si>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</si>
  <si>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</si>
  <si>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</si>
  <si>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</si>
  <si>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</si>
  <si>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</si>
  <si>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</si>
  <si>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</si>
  <si>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</si>
  <si>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</si>
  <si>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</si>
  <si>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</si>
  <si>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</si>
  <si>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</si>
  <si>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</si>
  <si>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</si>
  <si>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</si>
  <si>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</si>
  <si>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</si>
  <si>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</si>
  <si>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</si>
  <si>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</si>
  <si>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</si>
  <si>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</si>
  <si>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</si>
  <si>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</si>
  <si>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</si>
  <si>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</si>
  <si>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</si>
  <si>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</si>
  <si>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</si>
  <si>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</si>
  <si>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</si>
  <si>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</si>
  <si>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</si>
  <si>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</si>
  <si>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</si>
  <si>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</si>
  <si>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</si>
  <si>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</si>
  <si>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</si>
  <si>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</si>
  <si>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</si>
  <si>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</si>
  <si>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</si>
  <si>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</si>
  <si>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</si>
  <si>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</si>
  <si>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</si>
  <si>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</si>
  <si>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</si>
  <si>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</si>
  <si>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</si>
  <si>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</si>
  <si>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</si>
  <si>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</si>
  <si>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</si>
  <si>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</si>
  <si>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</si>
  <si>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</si>
  <si>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</si>
  <si>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</si>
  <si>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</si>
  <si>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</si>
  <si>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</si>
  <si>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</si>
  <si>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</si>
  <si>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</si>
  <si>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</si>
  <si>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</si>
  <si>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</si>
  <si>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</si>
  <si>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</si>
  <si>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</si>
  <si>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</si>
  <si>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</si>
  <si>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</si>
  <si>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</si>
  <si>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</si>
  <si>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</si>
  <si>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</si>
  <si>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</si>
  <si>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</si>
  <si>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</si>
  <si>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</si>
  <si>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</si>
  <si>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</si>
  <si>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</si>
  <si>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</si>
  <si>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</si>
  <si>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</si>
  <si>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</si>
  <si>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</si>
  <si>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</si>
  <si>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</si>
  <si>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</si>
  <si>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</si>
  <si>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</si>
  <si>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</si>
  <si>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</si>
  <si>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</si>
  <si>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</si>
  <si>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</si>
  <si>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</si>
  <si>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</si>
  <si>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</si>
  <si>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</si>
  <si>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</si>
  <si>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</si>
  <si>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</si>
  <si>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</si>
  <si>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</si>
  <si>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</si>
  <si>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</si>
  <si>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</si>
  <si>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</si>
  <si>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</si>
  <si>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</si>
  <si>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</si>
  <si>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</si>
  <si>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</si>
  <si>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</si>
  <si>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</si>
  <si>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</si>
  <si>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</si>
  <si>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</si>
  <si>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</si>
  <si>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</si>
  <si>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</si>
  <si>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</si>
  <si>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</si>
  <si>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</si>
  <si>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</si>
  <si>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</si>
  <si>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</si>
  <si>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</si>
  <si>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</si>
  <si>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</si>
  <si>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</si>
  <si>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</si>
  <si>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</si>
  <si>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</si>
  <si>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</si>
  <si>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</si>
  <si>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</si>
  <si>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</si>
  <si>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</si>
  <si>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</si>
  <si>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</si>
  <si>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</si>
  <si>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</si>
  <si>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</si>
  <si>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</si>
  <si>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</si>
  <si>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</si>
  <si>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</si>
  <si>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</si>
  <si>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</si>
  <si>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</si>
  <si>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</si>
  <si>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</si>
  <si>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</si>
  <si>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</si>
  <si>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</si>
  <si>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</si>
  <si>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</si>
  <si>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</si>
  <si>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</si>
  <si>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</si>
  <si>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</si>
  <si>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</si>
  <si>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</si>
  <si>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</si>
  <si>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</si>
  <si>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</si>
  <si>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</si>
  <si>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</si>
  <si>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</si>
  <si>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</si>
  <si>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</si>
  <si>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</si>
  <si>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</si>
  <si>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</si>
  <si>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</si>
  <si>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</si>
  <si>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</si>
  <si>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</si>
  <si>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</si>
  <si>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</si>
  <si>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</si>
  <si>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</si>
  <si>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</si>
  <si>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</si>
  <si>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</si>
  <si>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</si>
  <si>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</si>
  <si>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</si>
  <si>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</si>
  <si>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</si>
  <si>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</si>
  <si>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</si>
  <si>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</si>
  <si>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</si>
  <si>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</si>
  <si>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</si>
  <si>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</si>
  <si>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</si>
  <si>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</si>
  <si>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</si>
  <si>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</si>
  <si>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</si>
  <si>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</si>
  <si>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</si>
  <si>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</si>
  <si>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</si>
  <si>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</si>
  <si>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</si>
  <si>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</si>
  <si>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</si>
  <si>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</si>
  <si>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</si>
  <si>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</si>
  <si>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</si>
  <si>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</si>
  <si>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</si>
  <si>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</si>
  <si>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</si>
  <si>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</si>
  <si>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</si>
  <si>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</si>
  <si>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</si>
  <si>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</si>
  <si>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</si>
  <si>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</si>
  <si>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</si>
  <si>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</si>
  <si>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</si>
  <si>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</si>
  <si>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</si>
  <si>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</si>
  <si>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</si>
  <si>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</si>
  <si>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</si>
  <si>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</si>
  <si>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</si>
  <si>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</si>
  <si>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</si>
  <si>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</si>
  <si>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</si>
  <si>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</si>
  <si>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</si>
  <si>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</si>
  <si>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</si>
  <si>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</si>
  <si>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</si>
  <si>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</si>
  <si>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</si>
  <si>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</si>
  <si>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</si>
  <si>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</si>
  <si>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</si>
  <si>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</si>
  <si>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</si>
  <si>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</si>
  <si>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</si>
  <si>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</si>
  <si>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</si>
  <si>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</si>
  <si>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</si>
  <si>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</si>
  <si>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</si>
  <si>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</si>
  <si>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</si>
  <si>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</si>
  <si>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</si>
  <si>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</si>
  <si>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</si>
  <si>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</si>
  <si>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</si>
  <si>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</si>
  <si>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</si>
  <si>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</si>
  <si>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</si>
  <si>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</si>
  <si>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</si>
  <si>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</si>
  <si>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</si>
  <si>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</si>
  <si>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</si>
  <si>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</si>
  <si>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</si>
  <si>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</si>
  <si>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</si>
  <si>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</si>
  <si>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</si>
  <si>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</si>
  <si>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</si>
  <si>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</si>
  <si>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</si>
  <si>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</si>
  <si>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</si>
  <si>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</si>
  <si>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</si>
  <si>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</si>
  <si>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</si>
  <si>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</si>
  <si>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</si>
  <si>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</si>
  <si>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</si>
  <si>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</si>
  <si>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</si>
  <si>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</si>
  <si>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</si>
  <si>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</si>
  <si>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</si>
  <si>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</si>
  <si>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</si>
  <si>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</si>
  <si>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</si>
  <si>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</si>
  <si>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</si>
  <si>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</si>
  <si>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</si>
  <si>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</si>
  <si>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</si>
  <si>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</si>
  <si>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</si>
  <si>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</si>
  <si>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</si>
  <si>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</si>
  <si>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</si>
  <si>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</si>
  <si>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</si>
  <si>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</si>
  <si>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</si>
  <si>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</si>
  <si>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</si>
  <si>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</si>
  <si>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</si>
  <si>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</si>
  <si>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</si>
  <si>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</si>
  <si>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</si>
  <si>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</si>
  <si>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</si>
  <si>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</si>
  <si>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</si>
  <si>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</si>
  <si>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</si>
  <si>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</si>
  <si>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</si>
  <si>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</si>
  <si>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</si>
  <si>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</si>
  <si>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</si>
  <si>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</si>
  <si>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</si>
  <si>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</si>
  <si>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</si>
  <si>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</si>
  <si>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</si>
  <si>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</si>
  <si>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</si>
  <si>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</si>
  <si>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</si>
  <si>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</si>
  <si>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</si>
  <si>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</si>
  <si>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</si>
  <si>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</si>
  <si>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</si>
  <si>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</si>
  <si>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</si>
  <si>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</si>
  <si>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</si>
  <si>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</si>
  <si>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</si>
  <si>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</si>
  <si>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</si>
  <si>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</si>
  <si>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</si>
  <si>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</si>
  <si>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</si>
  <si>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</si>
  <si>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</si>
  <si>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</si>
  <si>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</si>
  <si>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</si>
  <si>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</si>
  <si>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</si>
  <si>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</si>
  <si>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</si>
  <si>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</si>
  <si>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</si>
  <si>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</si>
  <si>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</si>
  <si>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</si>
  <si>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</si>
  <si>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</si>
  <si>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</si>
  <si>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</si>
  <si>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</si>
  <si>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</si>
  <si>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</si>
  <si>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</si>
  <si>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</si>
  <si>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</si>
  <si>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</si>
  <si>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</si>
  <si>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</si>
  <si>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</si>
  <si>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</si>
  <si>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</si>
  <si>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</si>
  <si>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</si>
  <si>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</si>
  <si>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</si>
  <si>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</si>
  <si>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</si>
  <si>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</si>
  <si>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</si>
  <si>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</si>
  <si>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</si>
  <si>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</si>
  <si>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</si>
  <si>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</si>
  <si>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</si>
  <si>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</si>
  <si>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</si>
  <si>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</si>
  <si>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</si>
  <si>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</si>
  <si>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</si>
  <si>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</si>
  <si>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</si>
  <si>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</si>
  <si>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</si>
  <si>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</si>
  <si>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</si>
  <si>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</si>
  <si>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</si>
  <si>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</si>
  <si>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</si>
  <si>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</si>
  <si>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</si>
  <si>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</si>
  <si>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</si>
  <si>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</si>
  <si>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</si>
  <si>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</si>
  <si>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</si>
  <si>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</si>
  <si>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</si>
  <si>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</si>
  <si>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</si>
  <si>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</si>
  <si>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</si>
  <si>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</si>
  <si>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</si>
  <si>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</si>
  <si>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</si>
  <si>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</si>
  <si>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</si>
  <si>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</si>
  <si>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</si>
  <si>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</si>
  <si>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</si>
  <si>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</si>
  <si>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</si>
  <si>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</si>
  <si>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</si>
  <si>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</si>
  <si>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</si>
  <si>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</si>
  <si>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</si>
  <si>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</si>
  <si>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</si>
  <si>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</si>
  <si>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</si>
  <si>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</si>
  <si>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</si>
  <si>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</si>
  <si>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</si>
  <si>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</si>
  <si>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</si>
  <si>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</si>
  <si>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</si>
  <si>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</si>
  <si>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</si>
  <si>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</si>
  <si>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</si>
  <si>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</si>
  <si>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</si>
  <si>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</si>
  <si>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</si>
  <si>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</si>
  <si>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</si>
  <si>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</si>
  <si>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</si>
  <si>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</si>
  <si>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</si>
  <si>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</si>
  <si>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</si>
  <si>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</si>
  <si>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</si>
  <si>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</si>
  <si>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</si>
  <si>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</si>
  <si>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</si>
  <si>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</si>
  <si>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</si>
  <si>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</si>
  <si>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</si>
  <si>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</si>
  <si>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</si>
  <si>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</si>
  <si>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</si>
  <si>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</si>
  <si>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</si>
  <si>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</si>
  <si>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</si>
  <si>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</si>
  <si>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</si>
  <si>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</si>
  <si>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</si>
  <si>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</si>
  <si>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</si>
  <si>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</si>
  <si>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</si>
  <si>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</si>
  <si>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</si>
  <si>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</si>
  <si>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</si>
  <si>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</si>
  <si>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</si>
  <si>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</si>
  <si>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</si>
  <si>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</si>
  <si>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</si>
  <si>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</si>
  <si>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</si>
  <si>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</si>
  <si>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</si>
  <si>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</si>
  <si>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</si>
  <si>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</si>
  <si>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</si>
  <si>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</si>
  <si>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</si>
  <si>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</si>
  <si>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</si>
  <si>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</si>
  <si>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</si>
  <si>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</si>
  <si>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</si>
  <si>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</si>
  <si>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</si>
  <si>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</si>
  <si>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</si>
  <si>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</si>
  <si>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</si>
  <si>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</si>
  <si>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</si>
  <si>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</si>
  <si>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</si>
  <si>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</si>
  <si>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</si>
  <si>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</si>
  <si>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</si>
  <si>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</si>
  <si>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</si>
  <si>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</si>
  <si>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</si>
  <si>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</si>
  <si>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</si>
  <si>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</si>
  <si>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</si>
  <si>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</si>
  <si>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</si>
  <si>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</si>
  <si>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</si>
  <si>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</si>
  <si>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</si>
  <si>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</si>
  <si>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</si>
  <si>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</si>
  <si>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</si>
  <si>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</si>
  <si>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</si>
  <si>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</si>
  <si>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</si>
  <si>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</si>
  <si>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</si>
  <si>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</si>
  <si>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</si>
  <si>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</si>
  <si>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</si>
  <si>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</si>
  <si>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</si>
  <si>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</si>
  <si>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</si>
  <si>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</si>
  <si>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</si>
  <si>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</si>
  <si>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</si>
  <si>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</si>
  <si>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</si>
  <si>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</si>
  <si>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</si>
  <si>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</si>
  <si>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</si>
  <si>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</si>
  <si>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</si>
  <si>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</si>
  <si>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</si>
  <si>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</si>
  <si>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</si>
  <si>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</si>
  <si>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</si>
  <si>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</si>
  <si>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</si>
  <si>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</si>
  <si>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</si>
  <si>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</si>
  <si>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</si>
  <si>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</si>
  <si>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</si>
  <si>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</si>
  <si>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</si>
  <si>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</si>
  <si>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</si>
  <si>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</si>
  <si>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</si>
  <si>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</si>
  <si>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</si>
  <si>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</si>
  <si>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</si>
  <si>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</si>
  <si>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</si>
  <si>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</si>
  <si>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</si>
  <si>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</si>
  <si>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</si>
  <si>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</si>
  <si>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</si>
  <si>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</si>
  <si>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</si>
  <si>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</si>
  <si>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</si>
  <si>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</si>
  <si>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</si>
  <si>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</si>
  <si>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</si>
  <si>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</si>
  <si>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</si>
  <si>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</si>
  <si>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</si>
  <si>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</si>
  <si>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</si>
  <si>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</si>
  <si>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</si>
  <si>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</si>
  <si>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</si>
  <si>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</si>
  <si>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</si>
  <si>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</si>
  <si>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</si>
  <si>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</si>
  <si>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</si>
  <si>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</si>
  <si>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</si>
  <si>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</si>
  <si>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</si>
  <si>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</si>
  <si>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</si>
  <si>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</si>
  <si>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</si>
  <si>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</si>
  <si>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</si>
  <si>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</si>
  <si>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</si>
  <si>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</si>
  <si>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</si>
  <si>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</si>
  <si>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</si>
  <si>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</si>
  <si>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</si>
  <si>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</si>
  <si>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</si>
  <si>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</si>
  <si>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</si>
  <si>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</si>
  <si>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</si>
  <si>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</si>
  <si>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</si>
  <si>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</si>
  <si>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</si>
  <si>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</si>
  <si>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</si>
  <si>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</si>
  <si>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</si>
  <si>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</si>
  <si>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</si>
  <si>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</si>
  <si>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</si>
  <si>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</si>
  <si>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</si>
  <si>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</si>
  <si>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</si>
  <si>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</si>
  <si>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</si>
  <si>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</si>
  <si>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</si>
  <si>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</si>
  <si>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</si>
  <si>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</si>
  <si>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</si>
  <si>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</si>
  <si>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</si>
  <si>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</si>
  <si>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</si>
  <si>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</si>
  <si>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</si>
  <si>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</si>
  <si>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</si>
  <si>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</si>
  <si>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</si>
  <si>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</si>
  <si>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</si>
  <si>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</si>
  <si>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</si>
  <si>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</si>
  <si>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</si>
  <si>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</si>
  <si>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</si>
  <si>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</si>
  <si>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</si>
  <si>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</si>
  <si>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</si>
  <si>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</si>
  <si>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</si>
  <si>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</si>
  <si>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</si>
  <si>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</si>
  <si>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</si>
  <si>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</si>
  <si>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</si>
  <si>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</si>
  <si>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</si>
  <si>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</si>
  <si>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</si>
  <si>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</si>
  <si>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</si>
  <si>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</si>
  <si>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</si>
  <si>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</si>
  <si>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</si>
  <si>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</si>
  <si>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</si>
  <si>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</si>
  <si>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</si>
  <si>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</si>
  <si>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</si>
  <si>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</si>
  <si>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</si>
  <si>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</si>
  <si>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</si>
  <si>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</si>
  <si>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</si>
  <si>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</si>
  <si>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</si>
  <si>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</si>
  <si>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</si>
  <si>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</si>
  <si>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</si>
  <si>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</si>
  <si>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</si>
  <si>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</si>
  <si>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</si>
  <si>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</si>
  <si>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</si>
  <si>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</si>
  <si>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</si>
  <si>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</si>
  <si>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</si>
  <si>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</si>
  <si>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</si>
  <si>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</si>
  <si>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</si>
  <si>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</si>
  <si>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</si>
  <si>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</si>
  <si>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</si>
  <si>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</si>
  <si>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</si>
  <si>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</si>
  <si>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</si>
  <si>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</si>
  <si>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</si>
  <si>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</si>
  <si>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</si>
  <si>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</si>
  <si>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</si>
  <si>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</si>
  <si>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</si>
  <si>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</si>
  <si>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</si>
  <si>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</si>
  <si>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</si>
  <si>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</si>
  <si>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</si>
  <si>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</si>
  <si>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</si>
  <si>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</si>
  <si>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</si>
  <si>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</si>
  <si>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</si>
  <si>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</si>
  <si>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</si>
  <si>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</si>
  <si>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</si>
  <si>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</si>
  <si>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</si>
  <si>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</si>
  <si>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</si>
  <si>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</si>
  <si>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</si>
  <si>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</si>
  <si>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</si>
  <si>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</si>
  <si>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</si>
  <si>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</si>
  <si>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</si>
  <si>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</si>
  <si>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</si>
  <si>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</si>
  <si>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</si>
  <si>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</si>
  <si>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</si>
  <si>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</si>
  <si>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</si>
  <si>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</si>
  <si>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</si>
  <si>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</si>
  <si>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</si>
  <si>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</si>
  <si>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</si>
  <si>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</si>
  <si>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</si>
  <si>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</si>
  <si>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</si>
  <si>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</si>
  <si>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</si>
  <si>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</si>
  <si>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</si>
  <si>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</si>
  <si>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</si>
  <si>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</si>
  <si>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</si>
  <si>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</si>
  <si>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</si>
  <si>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</si>
  <si>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</si>
  <si>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</si>
  <si>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</si>
  <si>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</si>
  <si>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</si>
  <si>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</si>
  <si>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</si>
  <si>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</si>
  <si>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</si>
  <si>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</si>
  <si>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</si>
  <si>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</si>
  <si>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</si>
  <si>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</si>
  <si>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</si>
  <si>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</si>
  <si>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</si>
  <si>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</si>
  <si>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</si>
  <si>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</si>
  <si>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</si>
  <si>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</si>
  <si>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</si>
  <si>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</si>
  <si>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</si>
  <si>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</si>
  <si>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</si>
  <si>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</si>
  <si>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</si>
  <si>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</si>
  <si>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</si>
  <si>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</si>
  <si>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</si>
  <si>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</si>
  <si>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</si>
  <si>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</si>
  <si>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</si>
  <si>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</si>
  <si>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</si>
  <si>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</si>
  <si>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</si>
  <si>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</si>
  <si>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</si>
  <si>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</si>
  <si>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</si>
  <si>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</si>
  <si>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</si>
  <si>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</si>
  <si>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</si>
  <si>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</si>
  <si>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</si>
  <si>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</si>
  <si>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</si>
  <si>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</si>
  <si>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</si>
  <si>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</si>
  <si>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</si>
  <si>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</si>
  <si>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</si>
  <si>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</si>
  <si>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</si>
  <si>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</si>
  <si>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</si>
  <si>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</si>
  <si>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</si>
  <si>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</si>
  <si>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</si>
  <si>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</si>
  <si>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</si>
  <si>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</si>
  <si>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</si>
  <si>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</si>
  <si>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</si>
  <si>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</si>
  <si>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</si>
  <si>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</si>
  <si>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</si>
  <si>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</si>
  <si>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</si>
  <si>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</si>
  <si>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</si>
  <si>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</si>
  <si>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</si>
  <si>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</si>
  <si>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</si>
  <si>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</si>
  <si>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</si>
  <si>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</si>
  <si>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</si>
  <si>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</si>
  <si>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</si>
  <si>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</si>
  <si>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</si>
  <si>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</si>
  <si>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</si>
  <si>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</si>
  <si>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</si>
  <si>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</si>
  <si>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</si>
  <si>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</si>
  <si>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</si>
  <si>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</si>
  <si>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</si>
  <si>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</si>
  <si>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</si>
  <si>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</si>
  <si>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</si>
  <si>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</si>
  <si>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</si>
  <si>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</si>
  <si>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</si>
  <si>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</si>
  <si>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</si>
  <si>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</si>
  <si>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</si>
  <si>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</si>
  <si>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</si>
  <si>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</si>
  <si>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</si>
  <si>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</si>
  <si>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</si>
  <si>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</si>
  <si>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</si>
  <si>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</si>
  <si>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</si>
  <si>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</si>
  <si>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</si>
  <si>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</si>
  <si>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</si>
  <si>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</si>
  <si>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</si>
  <si>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</si>
  <si>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</si>
  <si>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</si>
  <si>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</si>
  <si>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</si>
  <si>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</si>
  <si>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</si>
  <si>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</si>
  <si>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</si>
  <si>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</si>
  <si>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</si>
  <si>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</si>
  <si>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</si>
  <si>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</si>
  <si>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</si>
  <si>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</si>
  <si>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</si>
  <si>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</si>
  <si>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</si>
  <si>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</si>
  <si>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</si>
  <si>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</si>
  <si>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</si>
  <si>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</si>
  <si>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</si>
  <si>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</si>
  <si>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</si>
  <si>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</si>
  <si>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</si>
  <si>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</si>
  <si>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</si>
  <si>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</si>
  <si>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</si>
  <si>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</si>
  <si>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</si>
  <si>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</si>
  <si>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</si>
  <si>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</si>
  <si>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</si>
  <si>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</si>
  <si>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</si>
  <si>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</si>
  <si>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</si>
  <si>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</si>
  <si>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</si>
  <si>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</si>
  <si>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</si>
  <si>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</si>
  <si>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</si>
  <si>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</si>
  <si>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</si>
  <si>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</si>
  <si>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</si>
  <si>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</si>
  <si>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</si>
  <si>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</si>
  <si>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</si>
  <si>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</si>
  <si>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</si>
  <si>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</si>
  <si>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</si>
  <si>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</si>
  <si>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</si>
  <si>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</si>
  <si>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</si>
  <si>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</si>
  <si>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</si>
  <si>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</si>
  <si>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</si>
  <si>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</si>
  <si>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</si>
  <si>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</si>
  <si>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</si>
  <si>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</si>
  <si>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</si>
  <si>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</si>
  <si>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</si>
  <si>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</si>
  <si>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</si>
  <si>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</si>
  <si>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</si>
  <si>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</si>
  <si>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</si>
  <si>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</si>
  <si>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</si>
  <si>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</si>
  <si>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</si>
  <si>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</si>
  <si>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</si>
  <si>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</si>
  <si>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</si>
  <si>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</si>
  <si>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</si>
  <si>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</si>
  <si>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</si>
  <si>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</si>
  <si>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</si>
  <si>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</si>
  <si>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</si>
  <si>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</si>
  <si>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</si>
  <si>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</si>
  <si>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</si>
  <si>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</si>
  <si>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</si>
  <si>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</si>
  <si>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</si>
  <si>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</si>
  <si>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</si>
  <si>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</si>
  <si>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</si>
  <si>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</si>
  <si>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</si>
  <si>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</si>
  <si>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</si>
  <si>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</si>
  <si>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</si>
  <si>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</si>
  <si>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</si>
  <si>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</si>
  <si>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</si>
  <si>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</si>
  <si>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</si>
  <si>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</si>
  <si>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</si>
  <si>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</si>
  <si>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</si>
  <si>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</si>
  <si>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</si>
  <si>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</si>
  <si>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</si>
  <si>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</si>
  <si>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</si>
  <si>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</si>
  <si>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</si>
  <si>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</si>
  <si>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</si>
  <si>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</si>
  <si>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</si>
  <si>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</si>
  <si>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</si>
  <si>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</si>
  <si>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</si>
  <si>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</si>
  <si>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</si>
  <si>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</si>
  <si>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</si>
  <si>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</si>
  <si>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</si>
  <si>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</si>
  <si>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</si>
  <si>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</si>
  <si>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</si>
  <si>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</si>
  <si>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</si>
  <si>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</si>
  <si>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</si>
  <si>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</si>
  <si>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</si>
  <si>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</si>
  <si>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</si>
  <si>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</si>
  <si>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</si>
  <si>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</si>
  <si>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</si>
  <si>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</si>
  <si>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</si>
  <si>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</si>
  <si>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</si>
  <si>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</si>
  <si>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</si>
  <si>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</si>
  <si>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</si>
  <si>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</si>
  <si>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</si>
  <si>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</si>
  <si>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</si>
  <si>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</si>
  <si>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</si>
  <si>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</si>
  <si>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</si>
  <si>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</si>
  <si>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</si>
  <si>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</si>
  <si>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</si>
  <si>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</si>
  <si>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</si>
  <si>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</si>
  <si>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</si>
  <si>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</si>
  <si>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</si>
  <si>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</si>
  <si>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</si>
  <si>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</si>
  <si>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</si>
  <si>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</si>
  <si>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</si>
  <si>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</si>
  <si>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</si>
  <si>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</si>
  <si>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</si>
  <si>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</si>
  <si>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</si>
  <si>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</si>
  <si>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</si>
  <si>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</si>
  <si>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</si>
  <si>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</si>
  <si>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</si>
  <si>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</si>
  <si>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</si>
  <si>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</si>
  <si>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</si>
  <si>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</si>
  <si>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</si>
  <si>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</si>
  <si>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</si>
  <si>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</si>
  <si>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</si>
  <si>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</si>
  <si>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</si>
  <si>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</si>
  <si>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</si>
  <si>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</si>
  <si>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</si>
  <si>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</si>
  <si>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</si>
  <si>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</si>
  <si>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</si>
  <si>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</si>
  <si>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</si>
  <si>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</si>
  <si>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</si>
  <si>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</si>
  <si>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</si>
  <si>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</si>
  <si>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</si>
  <si>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</si>
  <si>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</si>
  <si>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</si>
  <si>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</si>
  <si>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</si>
  <si>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</si>
  <si>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</si>
  <si>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</si>
  <si>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</si>
  <si>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</si>
  <si>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</si>
  <si>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</si>
  <si>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</si>
  <si>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</si>
  <si>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</si>
  <si>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</si>
  <si>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</si>
  <si>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</si>
  <si>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</si>
  <si>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</si>
  <si>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</si>
  <si>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</si>
  <si>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</si>
  <si>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</si>
  <si>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</si>
  <si>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</si>
  <si>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</si>
  <si>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</si>
  <si>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</si>
  <si>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</si>
  <si>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</si>
  <si>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</si>
  <si>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</si>
  <si>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</si>
  <si>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</si>
  <si>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</si>
  <si>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</si>
  <si>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</si>
  <si>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</si>
  <si>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</si>
  <si>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</si>
  <si>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</si>
  <si>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</si>
  <si>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</si>
  <si>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</si>
  <si>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</si>
  <si>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</si>
  <si>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</si>
  <si>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</si>
  <si>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</si>
  <si>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</si>
  <si>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</si>
  <si>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</si>
  <si>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</si>
  <si>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</si>
  <si>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</si>
  <si>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</si>
  <si>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</si>
  <si>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</si>
  <si>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</si>
  <si>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</si>
  <si>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</si>
  <si>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</si>
  <si>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</si>
  <si>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</si>
  <si>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</si>
  <si>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</si>
  <si>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</si>
  <si>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</si>
  <si>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</si>
  <si>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</si>
  <si>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</si>
  <si>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</si>
  <si>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</si>
  <si>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</si>
  <si>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</si>
  <si>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</si>
  <si>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</si>
  <si>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</si>
  <si>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</si>
  <si>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</si>
  <si>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</si>
  <si>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</si>
  <si>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</si>
  <si>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</si>
  <si>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</si>
  <si>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</si>
  <si>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</si>
  <si>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</si>
  <si>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</si>
  <si>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</si>
  <si>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</si>
  <si>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</si>
  <si>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</si>
  <si>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</si>
  <si>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</si>
  <si>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</si>
  <si>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</si>
  <si>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</si>
  <si>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</si>
  <si>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</si>
  <si>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</si>
  <si>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</si>
  <si>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</si>
  <si>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</si>
  <si>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</si>
  <si>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</si>
  <si>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</si>
  <si>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</si>
  <si>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</si>
  <si>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</si>
  <si>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</si>
  <si>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</si>
  <si>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</si>
  <si>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</si>
  <si>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</si>
  <si>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</si>
  <si>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</si>
  <si>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</si>
  <si>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</si>
  <si>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</si>
  <si>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</si>
  <si>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</si>
  <si>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</si>
  <si>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</si>
  <si>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</si>
  <si>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</si>
  <si>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</si>
  <si>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</si>
  <si>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</si>
  <si>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</si>
  <si>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</si>
  <si>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</si>
  <si>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</si>
  <si>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</si>
  <si>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</si>
  <si>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</si>
  <si>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</si>
  <si>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</si>
  <si>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</si>
  <si>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</si>
  <si>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</si>
  <si>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</si>
  <si>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</si>
  <si>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</si>
  <si>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</si>
  <si>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</si>
  <si>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</si>
  <si>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</si>
  <si>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</si>
  <si>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</si>
  <si>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</si>
  <si>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</si>
  <si>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</si>
  <si>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</si>
  <si>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</si>
  <si>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</si>
  <si>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</si>
  <si>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</si>
  <si>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</si>
  <si>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</si>
  <si>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</si>
  <si>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</si>
  <si>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</si>
  <si>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</si>
  <si>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</si>
  <si>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</si>
  <si>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</si>
  <si>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</si>
  <si>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</si>
  <si>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</si>
  <si>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</si>
  <si>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</si>
  <si>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</si>
  <si>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</si>
  <si>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</si>
  <si>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</si>
  <si>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</si>
  <si>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</si>
  <si>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</si>
  <si>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</si>
  <si>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</si>
  <si>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</si>
  <si>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</si>
  <si>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</si>
  <si>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</si>
  <si>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</si>
  <si>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</si>
  <si>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</si>
  <si>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</si>
  <si>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</si>
  <si>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</si>
  <si>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</si>
  <si>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</si>
  <si>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</si>
  <si>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</si>
  <si>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</si>
  <si>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</si>
  <si>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</si>
  <si>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</si>
  <si>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</si>
  <si>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</si>
  <si>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</si>
  <si>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</si>
  <si>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</si>
  <si>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</si>
  <si>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</si>
  <si>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</si>
  <si>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</si>
  <si>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</si>
  <si>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</si>
  <si>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</si>
  <si>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</si>
  <si>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</si>
  <si>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</si>
  <si>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</si>
  <si>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</si>
  <si>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</si>
  <si>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</si>
  <si>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</si>
  <si>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</si>
  <si>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</si>
  <si>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</si>
  <si>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</si>
  <si>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</si>
  <si>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</si>
  <si>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</si>
  <si>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</si>
  <si>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</si>
  <si>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</si>
  <si>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</si>
  <si>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</si>
  <si>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</si>
  <si>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</si>
  <si>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</si>
  <si>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</si>
  <si>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</si>
  <si>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</si>
  <si>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</si>
  <si>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</si>
  <si>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</si>
  <si>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</si>
  <si>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</si>
  <si>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</si>
  <si>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</si>
  <si>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</si>
  <si>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</si>
  <si>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</si>
  <si>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</si>
  <si>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</si>
  <si>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</si>
  <si>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</si>
  <si>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</si>
  <si>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</si>
  <si>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</si>
  <si>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</si>
  <si>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</si>
  <si>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</si>
  <si>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</si>
  <si>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</si>
  <si>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</si>
  <si>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</si>
  <si>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</si>
  <si>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</si>
  <si>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</si>
  <si>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</si>
  <si>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</si>
  <si>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</si>
  <si>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</si>
  <si>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</si>
  <si>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</si>
  <si>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</si>
  <si>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</si>
  <si>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</si>
  <si>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</si>
  <si>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</si>
  <si>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</si>
  <si>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</si>
  <si>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</si>
  <si>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</si>
  <si>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</si>
  <si>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</si>
  <si>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</si>
  <si>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</si>
  <si>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</si>
  <si>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</si>
  <si>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</si>
  <si>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</si>
  <si>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</si>
  <si>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</si>
  <si>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</si>
  <si>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</si>
  <si>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</si>
  <si>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</si>
  <si>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</si>
  <si>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</si>
  <si>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</si>
  <si>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</si>
  <si>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</si>
  <si>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</si>
  <si>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</si>
  <si>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</si>
  <si>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</si>
  <si>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</si>
  <si>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</si>
  <si>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</si>
  <si>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</si>
  <si>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</si>
  <si>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</si>
  <si>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</si>
  <si>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</si>
  <si>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</si>
  <si>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</si>
  <si>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</si>
  <si>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</si>
  <si>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</si>
  <si>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</si>
  <si>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</si>
  <si>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</si>
  <si>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</si>
  <si>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</si>
  <si>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</si>
  <si>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</si>
  <si>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</si>
  <si>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</si>
  <si>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</si>
  <si>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</si>
  <si>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</si>
  <si>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</si>
  <si>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</si>
  <si>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</si>
  <si>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</si>
  <si>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</si>
  <si>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</si>
  <si>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</si>
  <si>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</si>
  <si>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</si>
  <si>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</si>
  <si>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</si>
  <si>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</si>
  <si>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</si>
  <si>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</si>
  <si>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</si>
  <si>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</si>
  <si>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</si>
  <si>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</si>
  <si>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</si>
  <si>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</si>
  <si>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</si>
  <si>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</si>
  <si>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</si>
  <si>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</si>
  <si>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</si>
  <si>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</si>
  <si>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</si>
  <si>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</si>
  <si>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</si>
  <si>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</si>
  <si>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</si>
  <si>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</si>
  <si>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</si>
  <si>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</si>
  <si>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</si>
  <si>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</si>
  <si>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</si>
  <si>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</si>
  <si>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</si>
  <si>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</si>
  <si>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</si>
  <si>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</si>
  <si>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</si>
  <si>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</si>
  <si>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</si>
  <si>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</si>
  <si>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</si>
  <si>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</si>
  <si>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</si>
  <si>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</si>
  <si>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</si>
  <si>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</si>
  <si>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</si>
  <si>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</si>
  <si>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</si>
  <si>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</si>
  <si>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</si>
  <si>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</si>
  <si>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</si>
  <si>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</si>
  <si>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</si>
  <si>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</si>
  <si>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</si>
  <si>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</si>
  <si>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</si>
  <si>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</si>
  <si>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</si>
  <si>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</si>
  <si>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</si>
  <si>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</si>
  <si>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</si>
  <si>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</si>
  <si>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</si>
  <si>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</si>
  <si>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</si>
  <si>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</si>
  <si>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</si>
  <si>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</si>
  <si>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</si>
  <si>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</si>
  <si>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</si>
  <si>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</si>
  <si>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</si>
  <si>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</si>
  <si>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</si>
  <si>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</si>
  <si>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</si>
  <si>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</si>
  <si>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</si>
  <si>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</si>
  <si>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</si>
  <si>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</si>
  <si>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</si>
  <si>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</si>
  <si>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</si>
  <si>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</si>
  <si>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</si>
  <si>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</si>
  <si>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</si>
  <si>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</si>
  <si>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</si>
  <si>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</si>
  <si>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</si>
  <si>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</si>
  <si>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</si>
  <si>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</si>
  <si>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</si>
  <si>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</si>
  <si>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</si>
  <si>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</si>
  <si>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</si>
  <si>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</si>
  <si>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</si>
  <si>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</si>
  <si>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</si>
  <si>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</si>
  <si>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</si>
  <si>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</si>
  <si>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</si>
  <si>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</si>
  <si>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</si>
  <si>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</si>
  <si>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</si>
  <si>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</si>
  <si>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</si>
  <si>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</si>
  <si>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</si>
  <si>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</si>
  <si>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</si>
  <si>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</si>
  <si>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</si>
  <si>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</si>
  <si>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</si>
  <si>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</si>
  <si>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</si>
  <si>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</si>
  <si>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</si>
  <si>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</si>
  <si>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</si>
  <si>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</si>
  <si>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</si>
  <si>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</si>
  <si>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</si>
  <si>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</si>
  <si>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</si>
  <si>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</si>
  <si>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</si>
  <si>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</si>
  <si>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</si>
  <si>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</si>
  <si>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</si>
  <si>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</si>
  <si>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</si>
  <si>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</si>
  <si>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</si>
  <si>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</si>
  <si>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</si>
  <si>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</si>
  <si>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</si>
  <si>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</si>
  <si>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</si>
  <si>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</si>
  <si>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</si>
  <si>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</si>
  <si>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</si>
  <si>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</si>
  <si>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</si>
  <si>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</si>
  <si>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</si>
  <si>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</si>
  <si>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</si>
  <si>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</si>
  <si>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</si>
  <si>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</si>
  <si>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</si>
  <si>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</si>
  <si>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</si>
  <si>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</si>
  <si>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</si>
  <si>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</si>
  <si>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</si>
  <si>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</si>
  <si>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</si>
  <si>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</si>
  <si>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</si>
  <si>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</si>
  <si>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</si>
  <si>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</si>
  <si>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</si>
  <si>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</si>
  <si>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</si>
  <si>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</si>
  <si>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</si>
  <si>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</si>
  <si>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</si>
  <si>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</si>
  <si>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</si>
  <si>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</si>
  <si>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</si>
  <si>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</si>
  <si>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</si>
  <si>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</si>
  <si>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</si>
  <si>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</si>
  <si>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</si>
  <si>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</si>
  <si>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</si>
  <si>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</si>
  <si>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</si>
  <si>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</si>
  <si>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</si>
  <si>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</si>
  <si>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</si>
  <si>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</si>
  <si>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</si>
  <si>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</si>
  <si>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</si>
  <si>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</si>
  <si>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</si>
  <si>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</si>
  <si>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</si>
  <si>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</si>
  <si>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</si>
  <si>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</si>
  <si>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</si>
  <si>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</si>
  <si>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</si>
  <si>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</si>
  <si>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</si>
  <si>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</si>
  <si>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</si>
  <si>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</si>
  <si>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</si>
  <si>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</si>
  <si>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</si>
  <si>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</si>
  <si>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</si>
  <si>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</si>
  <si>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</si>
  <si>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</si>
  <si>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</si>
  <si>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</si>
  <si>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</si>
  <si>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</si>
  <si>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</si>
  <si>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</si>
  <si>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</si>
  <si>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</si>
  <si>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</si>
  <si>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</si>
  <si>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</si>
  <si>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</si>
  <si>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</si>
  <si>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</si>
  <si>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</si>
  <si>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</si>
  <si>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</si>
  <si>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</si>
  <si>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</si>
  <si>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</si>
  <si>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</si>
  <si>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</si>
  <si>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</si>
  <si>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</si>
  <si>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</si>
  <si>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</si>
  <si>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</si>
  <si>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</si>
  <si>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</si>
  <si>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</si>
  <si>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</si>
  <si>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</si>
  <si>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</si>
  <si>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</si>
  <si>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</si>
  <si>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</si>
  <si>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</si>
  <si>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</si>
  <si>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</si>
  <si>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</si>
  <si>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</si>
  <si>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</si>
  <si>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</si>
  <si>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</si>
  <si>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</si>
  <si>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</si>
  <si>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</si>
  <si>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</si>
  <si>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</si>
  <si>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</si>
  <si>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</si>
  <si>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</si>
  <si>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</si>
  <si>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</si>
  <si>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</si>
  <si>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</si>
  <si>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</si>
  <si>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</si>
  <si>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</si>
  <si>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</si>
  <si>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</si>
  <si>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</si>
  <si>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</si>
  <si>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</si>
  <si>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</si>
  <si>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</si>
  <si>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</si>
  <si>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</si>
  <si>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</si>
  <si>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</si>
  <si>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</si>
  <si>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</si>
  <si>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</si>
  <si>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</si>
  <si>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</si>
  <si>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</si>
  <si>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</si>
  <si>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</si>
  <si>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</si>
  <si>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</si>
  <si>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</si>
  <si>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</si>
  <si>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</si>
  <si>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</si>
  <si>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</si>
  <si>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</si>
  <si>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</si>
  <si>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</si>
  <si>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</si>
  <si>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</si>
  <si>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</si>
  <si>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</si>
  <si>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</si>
  <si>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</si>
  <si>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</si>
  <si>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</si>
  <si>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</si>
  <si>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</si>
  <si>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</si>
  <si>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</si>
  <si>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</si>
  <si>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</si>
  <si>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</si>
  <si>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</si>
  <si>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</si>
  <si>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</si>
  <si>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</si>
  <si>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</si>
  <si>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</si>
  <si>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</si>
  <si>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</si>
  <si>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</si>
  <si>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</si>
  <si>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</si>
  <si>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</si>
  <si>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</si>
  <si>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</si>
  <si>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</si>
  <si>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</si>
  <si>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</si>
  <si>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</si>
  <si>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</si>
  <si>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</si>
  <si>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</si>
  <si>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</si>
  <si>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</si>
  <si>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</si>
  <si>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</si>
  <si>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</si>
  <si>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</si>
  <si>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</si>
  <si>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</si>
  <si>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</si>
  <si>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</si>
  <si>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</si>
  <si>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</si>
  <si>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</si>
  <si>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</si>
  <si>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</si>
  <si>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</si>
  <si>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</si>
  <si>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</si>
  <si>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</si>
  <si>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</si>
  <si>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</si>
  <si>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</si>
  <si>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</si>
  <si>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</si>
  <si>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</si>
  <si>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</si>
  <si>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</si>
  <si>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</si>
  <si>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</si>
  <si>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</si>
  <si>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</si>
  <si>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</si>
  <si>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</si>
  <si>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</si>
  <si>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</si>
  <si>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</si>
  <si>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</si>
  <si>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</si>
  <si>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</si>
  <si>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</si>
  <si>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</si>
  <si>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</si>
  <si>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</si>
  <si>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</si>
  <si>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</si>
  <si>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</si>
  <si>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</si>
  <si>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</si>
  <si>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</si>
  <si>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</si>
  <si>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</si>
  <si>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</si>
  <si>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</si>
  <si>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</si>
  <si>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</si>
  <si>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</si>
  <si>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</si>
  <si>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</si>
  <si>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</si>
  <si>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</si>
  <si>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</si>
  <si>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</si>
  <si>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</si>
  <si>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</si>
  <si>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</si>
  <si>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</si>
  <si>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</si>
  <si>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</si>
  <si>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</si>
  <si>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</si>
  <si>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</si>
  <si>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</si>
  <si>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</si>
  <si>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</si>
  <si>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</si>
  <si>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</si>
  <si>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</si>
  <si>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</si>
  <si>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</si>
  <si>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</si>
  <si>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</si>
  <si>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</si>
  <si>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</si>
  <si>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</si>
  <si>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</si>
  <si>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</si>
  <si>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</si>
  <si>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</si>
  <si>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</si>
  <si>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</si>
  <si>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</si>
  <si>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</si>
  <si>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</si>
  <si>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</si>
  <si>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</si>
  <si>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</si>
  <si>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</si>
  <si>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</si>
  <si>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</si>
  <si>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</si>
  <si>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</si>
  <si>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</si>
  <si>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</si>
  <si>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</si>
  <si>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</si>
  <si>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</si>
  <si>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</si>
  <si>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</si>
  <si>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</si>
  <si>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</si>
  <si>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</si>
  <si>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</si>
  <si>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</si>
  <si>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</si>
  <si>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</si>
  <si>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</si>
  <si>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</si>
  <si>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</si>
  <si>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</si>
  <si>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</si>
  <si>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</si>
  <si>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</si>
  <si>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</si>
  <si>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</si>
  <si>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</si>
  <si>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</si>
  <si>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</si>
  <si>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</si>
  <si>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</si>
  <si>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</si>
  <si>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</si>
  <si>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</si>
  <si>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</si>
  <si>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</si>
  <si>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</si>
  <si>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</si>
  <si>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</si>
  <si>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</si>
  <si>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</si>
  <si>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</si>
  <si>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</si>
  <si>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</si>
  <si>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</si>
  <si>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</si>
  <si>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</si>
  <si>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</si>
  <si>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</si>
  <si>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</si>
  <si>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</si>
  <si>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</si>
  <si>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</si>
  <si>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</si>
  <si>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</si>
  <si>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</si>
  <si>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</si>
  <si>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</si>
  <si>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</si>
  <si>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</si>
  <si>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</si>
  <si>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</si>
  <si>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</si>
  <si>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</si>
  <si>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</si>
  <si>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</si>
  <si>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</si>
  <si>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</si>
  <si>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</si>
  <si>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</si>
  <si>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</si>
  <si>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</si>
  <si>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</si>
  <si>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</si>
  <si>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</si>
  <si>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</si>
  <si>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</si>
  <si>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</si>
  <si>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</si>
  <si>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</si>
  <si>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</si>
  <si>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</si>
  <si>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</si>
  <si>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</si>
  <si>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</si>
  <si>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</si>
  <si>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</si>
  <si>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</si>
  <si>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</si>
  <si>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</si>
  <si>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</si>
  <si>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</si>
  <si>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</si>
  <si>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</si>
  <si>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</si>
  <si>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</si>
  <si>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</si>
  <si>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</si>
  <si>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</si>
  <si>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</si>
  <si>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</si>
  <si>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</si>
  <si>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</si>
  <si>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</si>
  <si>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</si>
  <si>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</si>
  <si>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</si>
  <si>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</si>
  <si>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</si>
  <si>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</si>
  <si>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</si>
  <si>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</si>
  <si>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</si>
  <si>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</si>
  <si>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</si>
  <si>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</si>
  <si>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</si>
  <si>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</si>
  <si>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</si>
  <si>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</si>
  <si>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</si>
  <si>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</si>
  <si>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</si>
  <si>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</si>
  <si>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</si>
  <si>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</si>
  <si>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</si>
  <si>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</si>
  <si>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</si>
  <si>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</si>
  <si>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</si>
  <si>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</si>
  <si>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</si>
  <si>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</si>
  <si>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</si>
  <si>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</si>
  <si>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</si>
  <si>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</si>
  <si>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</si>
  <si>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</si>
  <si>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</si>
  <si>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</si>
  <si>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</si>
  <si>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</si>
  <si>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</si>
  <si>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</si>
  <si>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</si>
  <si>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</si>
  <si>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</si>
  <si>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</si>
  <si>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</si>
  <si>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</si>
  <si>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</si>
  <si>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</si>
  <si>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</si>
  <si>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</si>
  <si>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</si>
  <si>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</si>
  <si>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</si>
  <si>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</si>
  <si>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</si>
  <si>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</si>
  <si>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</si>
  <si>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</si>
  <si>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</si>
  <si>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</si>
  <si>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</si>
  <si>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</si>
  <si>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</si>
  <si>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</si>
  <si>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</si>
  <si>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</si>
  <si>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</si>
  <si>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</si>
  <si>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</si>
  <si>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</si>
  <si>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</si>
  <si>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</si>
  <si>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</si>
  <si>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</si>
  <si>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</si>
  <si>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</si>
  <si>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</si>
  <si>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</si>
  <si>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</si>
  <si>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</si>
  <si>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</si>
  <si>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</si>
  <si>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</si>
  <si>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</si>
  <si>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</si>
  <si>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</si>
  <si>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</si>
  <si>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</si>
  <si>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</si>
  <si>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</si>
  <si>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</si>
  <si>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</si>
  <si>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</si>
  <si>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</si>
  <si>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</si>
  <si>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</si>
  <si>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</si>
  <si>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</si>
  <si>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</si>
  <si>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</si>
  <si>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</si>
  <si>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</si>
  <si>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</si>
  <si>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</si>
  <si>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</si>
  <si>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</si>
  <si>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</si>
  <si>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</si>
  <si>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</si>
  <si>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</si>
  <si>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</si>
  <si>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</si>
  <si>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</si>
  <si>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</si>
  <si>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</si>
  <si>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</si>
  <si>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</si>
  <si>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</si>
  <si>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</si>
  <si>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</si>
  <si>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</si>
  <si>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</si>
  <si>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</si>
  <si>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</si>
  <si>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</si>
  <si>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</si>
  <si>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</si>
  <si>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</si>
  <si>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</si>
  <si>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</si>
  <si>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</si>
  <si>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</si>
  <si>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</si>
  <si>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</si>
  <si>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</si>
  <si>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</si>
  <si>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</si>
  <si>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</si>
  <si>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</si>
  <si>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</si>
  <si>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</si>
  <si>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</si>
  <si>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</si>
  <si>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</si>
  <si>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</si>
  <si>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</si>
  <si>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</si>
  <si>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</si>
  <si>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</si>
  <si>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</si>
  <si>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</si>
  <si>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</si>
  <si>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</si>
  <si>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</si>
  <si>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</si>
  <si>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</si>
  <si>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</si>
  <si>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</si>
  <si>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</si>
  <si>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</si>
  <si>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</si>
  <si>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</si>
  <si>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</si>
  <si>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</si>
  <si>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</si>
  <si>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</si>
  <si>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</si>
  <si>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</si>
  <si>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</si>
  <si>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</si>
  <si>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</si>
  <si>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</si>
  <si>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</si>
  <si>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</si>
  <si>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</si>
  <si>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</si>
  <si>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</si>
  <si>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</si>
  <si>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</si>
  <si>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</si>
  <si>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</si>
  <si>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</si>
  <si>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</si>
  <si>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</si>
  <si>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</si>
  <si>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</si>
  <si>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</si>
  <si>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</si>
  <si>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</si>
  <si>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</si>
  <si>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</si>
  <si>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</si>
  <si>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</si>
  <si>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</si>
  <si>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</si>
  <si>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</si>
  <si>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</si>
  <si>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</si>
  <si>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</si>
  <si>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</si>
  <si>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</si>
  <si>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</si>
  <si>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</si>
  <si>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</si>
  <si>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</si>
  <si>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</si>
  <si>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</si>
  <si>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</si>
  <si>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</si>
  <si>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</si>
  <si>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</si>
  <si>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</si>
  <si>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</si>
  <si>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</si>
  <si>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</si>
  <si>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</si>
  <si>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</si>
  <si>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</si>
  <si>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</si>
  <si>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</si>
  <si>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</si>
  <si>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</si>
  <si>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</si>
  <si>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</si>
  <si>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</si>
  <si>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</si>
  <si>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</si>
  <si>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</si>
  <si>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</si>
  <si>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</si>
  <si>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</si>
  <si>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</si>
  <si>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</si>
  <si>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</si>
  <si>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</si>
  <si>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</si>
  <si>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</si>
  <si>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</si>
  <si>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</si>
  <si>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</si>
  <si>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</si>
  <si>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</si>
  <si>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</si>
  <si>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</si>
  <si>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</si>
  <si>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</si>
  <si>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</si>
  <si>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</si>
  <si>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</si>
  <si>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</si>
  <si>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</si>
  <si>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</si>
  <si>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</si>
  <si>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</si>
  <si>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</si>
  <si>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</si>
  <si>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</si>
  <si>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</si>
  <si>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</si>
  <si>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</si>
  <si>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</si>
  <si>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</si>
  <si>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</si>
  <si>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</si>
  <si>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</si>
  <si>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</si>
  <si>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</si>
  <si>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</si>
  <si>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</si>
  <si>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</si>
  <si>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</si>
  <si>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</si>
  <si>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</si>
  <si>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</si>
  <si>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</si>
  <si>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</si>
  <si>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</si>
  <si>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</si>
  <si>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</si>
  <si>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</si>
  <si>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</si>
  <si>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</si>
  <si>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</si>
  <si>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</si>
  <si>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</si>
  <si>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</si>
  <si>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</si>
  <si>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</si>
  <si>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</si>
  <si>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</si>
  <si>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</si>
  <si>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</si>
  <si>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</si>
  <si>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</si>
  <si>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</si>
  <si>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</si>
  <si>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</si>
  <si>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</si>
  <si>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</si>
  <si>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</si>
  <si>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</si>
  <si>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</si>
  <si>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</si>
  <si>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</si>
  <si>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</si>
  <si>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</si>
  <si>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</si>
  <si>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</si>
  <si>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</si>
  <si>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</si>
  <si>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</si>
  <si>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</si>
  <si>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</si>
  <si>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</si>
  <si>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</si>
  <si>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</si>
  <si>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</si>
  <si>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</si>
  <si>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</si>
  <si>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</si>
  <si>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</si>
  <si>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</si>
  <si>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</si>
  <si>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</si>
  <si>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</si>
  <si>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</si>
  <si>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</si>
  <si>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</si>
  <si>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</si>
  <si>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</si>
  <si>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</si>
  <si>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</si>
  <si>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</si>
  <si>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</si>
  <si>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</si>
  <si>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</si>
  <si>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</si>
  <si>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</si>
  <si>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</si>
  <si>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</si>
  <si>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</si>
  <si>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</si>
  <si>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</si>
  <si>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</si>
  <si>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</si>
  <si>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</si>
  <si>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</si>
  <si>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</si>
  <si>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</si>
  <si>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</si>
  <si>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</si>
  <si>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</si>
  <si>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</si>
  <si>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</si>
  <si>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</si>
  <si>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</si>
  <si>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</si>
  <si>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</si>
  <si>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</si>
  <si>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</si>
  <si>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</si>
  <si>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</si>
  <si>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</si>
  <si>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</si>
  <si>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</si>
  <si>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</si>
  <si>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</si>
  <si>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</si>
  <si>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</si>
  <si>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</si>
  <si>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</si>
  <si>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</si>
  <si>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</si>
  <si>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</si>
  <si>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</si>
  <si>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</si>
  <si>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</si>
  <si>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</si>
  <si>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</si>
  <si>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</si>
  <si>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</si>
  <si>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</si>
  <si>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</si>
  <si>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</si>
  <si>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</si>
  <si>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</si>
  <si>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</si>
  <si>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</si>
  <si>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</si>
  <si>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</si>
  <si>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</si>
  <si>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</si>
  <si>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</si>
  <si>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</si>
  <si>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</si>
  <si>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</si>
  <si>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</si>
  <si>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</si>
  <si>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</si>
  <si>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</si>
  <si>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</si>
  <si>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</si>
  <si>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</si>
  <si>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</si>
  <si>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</si>
  <si>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</si>
  <si>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</si>
  <si>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</si>
  <si>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</si>
  <si>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</si>
  <si>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</si>
  <si>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</si>
  <si>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</si>
  <si>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</si>
  <si>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</si>
  <si>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</si>
  <si>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</si>
  <si>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</si>
  <si>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</si>
  <si>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</si>
  <si>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</si>
  <si>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</si>
  <si>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</si>
  <si>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</si>
  <si>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</si>
  <si>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</si>
  <si>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</si>
  <si>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</si>
  <si>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</si>
  <si>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</si>
  <si>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</si>
  <si>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</si>
  <si>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</si>
  <si>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</si>
  <si>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</si>
  <si>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</si>
  <si>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</si>
  <si>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</si>
  <si>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</si>
  <si>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</si>
  <si>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</si>
  <si>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</si>
  <si>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</si>
  <si>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</si>
  <si>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</si>
  <si>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</si>
  <si>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</si>
  <si>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</si>
  <si>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</si>
  <si>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</si>
  <si>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</si>
  <si>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</si>
  <si>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</si>
  <si>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</si>
  <si>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</si>
  <si>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</si>
  <si>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</si>
  <si>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</si>
  <si>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</si>
  <si>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</si>
  <si>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</si>
  <si>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</si>
  <si>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</si>
  <si>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</si>
  <si>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</si>
  <si>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</si>
  <si>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</si>
  <si>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</si>
  <si>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</si>
  <si>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</si>
  <si>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</si>
  <si>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</si>
  <si>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</si>
  <si>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</si>
  <si>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</si>
  <si>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</si>
  <si>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</si>
  <si>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</si>
  <si>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</si>
  <si>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</si>
  <si>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</si>
  <si>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</si>
  <si>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</si>
  <si>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</si>
  <si>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</si>
  <si>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</si>
  <si>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</si>
  <si>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</si>
  <si>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</si>
  <si>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</si>
  <si>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</si>
  <si>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</si>
  <si>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</si>
  <si>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</si>
  <si>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</si>
  <si>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</si>
  <si>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</si>
  <si>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</si>
  <si>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</si>
  <si>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</si>
  <si>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</si>
  <si>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</si>
  <si>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</si>
  <si>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</si>
  <si>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</si>
  <si>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</si>
  <si>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</si>
  <si>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</si>
  <si>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</si>
  <si>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</si>
  <si>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</si>
  <si>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</si>
  <si>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</si>
  <si>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</si>
  <si>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</si>
  <si>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</si>
  <si>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</si>
  <si>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</si>
  <si>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</si>
  <si>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</si>
  <si>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</si>
  <si>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</si>
  <si>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</si>
  <si>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</si>
  <si>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</si>
  <si>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</si>
  <si>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</si>
  <si>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</si>
  <si>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</si>
  <si>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</si>
  <si>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</si>
  <si>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</si>
  <si>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</si>
  <si>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</si>
  <si>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</si>
  <si>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</si>
  <si>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</si>
  <si>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</si>
  <si>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</si>
  <si>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</si>
  <si>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</si>
  <si>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</si>
  <si>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</si>
  <si>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</si>
  <si>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</si>
  <si>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</si>
  <si>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</si>
  <si>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</si>
  <si>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</si>
  <si>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</si>
  <si>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</si>
  <si>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</si>
  <si>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</si>
  <si>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</si>
  <si>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</si>
  <si>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</si>
  <si>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</si>
  <si>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</si>
  <si>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</si>
  <si>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</si>
  <si>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</si>
  <si>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</si>
  <si>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</si>
  <si>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</si>
  <si>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</si>
  <si>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</si>
  <si>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</si>
  <si>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</si>
  <si>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</si>
  <si>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</si>
  <si>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</si>
  <si>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</si>
  <si>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</si>
  <si>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</si>
  <si>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</si>
  <si>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</si>
  <si>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</si>
  <si>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</si>
  <si>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</si>
  <si>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</si>
  <si>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</si>
  <si>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</si>
  <si>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</si>
  <si>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</si>
  <si>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</si>
  <si>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</si>
  <si>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</si>
  <si>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</si>
  <si>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</si>
  <si>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</si>
  <si>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</si>
  <si>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</si>
  <si>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</si>
  <si>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</si>
  <si>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</si>
  <si>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</si>
  <si>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</si>
  <si>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</si>
  <si>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</si>
  <si>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</si>
  <si>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</si>
  <si>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</si>
  <si>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</si>
  <si>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</si>
  <si>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</si>
  <si>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</si>
  <si>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</si>
  <si>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</si>
  <si>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</si>
  <si>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</si>
  <si>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</si>
  <si>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</si>
  <si>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</si>
  <si>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</si>
  <si>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</si>
  <si>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</si>
  <si>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</si>
  <si>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</si>
  <si>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</si>
  <si>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</si>
  <si>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</si>
  <si>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</si>
  <si>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</si>
  <si>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</si>
  <si>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</si>
  <si>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</si>
  <si>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</si>
  <si>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</si>
  <si>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</si>
  <si>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</si>
  <si>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</si>
  <si>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</si>
  <si>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</si>
  <si>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</si>
  <si>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</si>
  <si>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</si>
  <si>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</si>
  <si>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</si>
  <si>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</si>
  <si>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</si>
  <si>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</si>
  <si>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</si>
  <si>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</si>
  <si>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</si>
  <si>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</si>
  <si>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</si>
  <si>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</si>
  <si>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</si>
  <si>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</si>
  <si>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</si>
  <si>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</si>
  <si>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</si>
  <si>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</si>
  <si>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</si>
  <si>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</si>
  <si>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</si>
  <si>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</si>
  <si>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</si>
  <si>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</si>
  <si>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</si>
  <si>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</si>
  <si>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</si>
  <si>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</si>
  <si>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</si>
  <si>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</si>
  <si>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</si>
  <si>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</si>
  <si>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</si>
  <si>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</si>
  <si>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</si>
  <si>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</si>
  <si>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</si>
  <si>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</si>
  <si>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</si>
  <si>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</si>
  <si>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</si>
  <si>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</si>
  <si>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</si>
  <si>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</si>
  <si>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</si>
  <si>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</si>
  <si>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</si>
  <si>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</si>
  <si>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</si>
  <si>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</si>
  <si>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</si>
  <si>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</si>
  <si>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</si>
  <si>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</si>
  <si>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</si>
  <si>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</si>
  <si>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</si>
  <si>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</si>
  <si>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</si>
  <si>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</si>
  <si>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</si>
  <si>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</si>
  <si>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</si>
  <si>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</si>
  <si>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</si>
  <si>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</si>
  <si>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</si>
  <si>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</si>
  <si>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</si>
  <si>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</si>
  <si>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</si>
  <si>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</si>
  <si>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</si>
  <si>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</si>
  <si>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</si>
  <si>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</si>
  <si>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</si>
  <si>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</si>
  <si>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</si>
  <si>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</si>
  <si>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</si>
  <si>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</si>
  <si>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</si>
  <si>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</si>
  <si>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</si>
  <si>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</si>
  <si>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</si>
  <si>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</si>
  <si>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</si>
  <si>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</si>
  <si>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</si>
  <si>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</si>
  <si>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</si>
  <si>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</si>
  <si>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</si>
  <si>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</si>
  <si>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</si>
  <si>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</si>
  <si>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</si>
  <si>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</si>
  <si>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</si>
  <si>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</si>
  <si>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</si>
  <si>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</si>
  <si>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</si>
  <si>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</si>
  <si>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</si>
  <si>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</si>
  <si>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</si>
  <si>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</si>
  <si>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</si>
  <si>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</si>
  <si>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</si>
  <si>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</si>
  <si>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</si>
  <si>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</si>
  <si>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</si>
  <si>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</si>
  <si>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</si>
  <si>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</si>
  <si>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</si>
  <si>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</si>
  <si>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</si>
  <si>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</si>
  <si>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</si>
  <si>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</si>
  <si>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</si>
  <si>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</si>
  <si>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</si>
  <si>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</si>
  <si>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</si>
  <si>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</si>
  <si>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</si>
  <si>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</si>
  <si>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</si>
  <si>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</si>
  <si>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</si>
  <si>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</si>
  <si>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</si>
  <si>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</si>
  <si>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</si>
  <si>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</si>
  <si>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</si>
  <si>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</si>
  <si>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</si>
  <si>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</si>
  <si>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</si>
  <si>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</si>
  <si>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</si>
  <si>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</si>
  <si>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</si>
  <si>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</si>
  <si>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</si>
  <si>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</si>
  <si>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</si>
  <si>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</si>
  <si>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</si>
  <si>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</si>
  <si>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</si>
  <si>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</si>
  <si>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</si>
  <si>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</si>
  <si>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</si>
  <si>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</si>
  <si>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</si>
  <si>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</si>
  <si>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</si>
  <si>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</si>
  <si>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</si>
  <si>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</si>
  <si>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</si>
  <si>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</si>
  <si>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</si>
  <si>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</si>
  <si>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</si>
  <si>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</si>
  <si>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</si>
  <si>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</si>
  <si>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</si>
  <si>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</si>
  <si>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</si>
  <si>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</si>
  <si>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</si>
  <si>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</si>
  <si>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</si>
  <si>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</si>
  <si>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</si>
  <si>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</si>
  <si>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</si>
  <si>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</si>
  <si>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</si>
  <si>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</si>
  <si>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</si>
  <si>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</si>
  <si>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</si>
  <si>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</si>
  <si>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</si>
  <si>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</si>
  <si>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</si>
  <si>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</si>
  <si>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</si>
  <si>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</si>
  <si>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</si>
  <si>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</si>
  <si>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</si>
  <si>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</si>
  <si>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</si>
  <si>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</si>
  <si>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</si>
  <si>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</si>
  <si>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</si>
  <si>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</si>
  <si>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</si>
  <si>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</si>
  <si>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</si>
  <si>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</si>
  <si>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</si>
  <si>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</si>
  <si>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</si>
  <si>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</si>
  <si>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</si>
  <si>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</si>
  <si>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</si>
  <si>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</si>
  <si>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</si>
  <si>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</si>
  <si>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</si>
  <si>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</si>
  <si>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</si>
  <si>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</si>
  <si>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</si>
  <si>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</si>
  <si>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</si>
  <si>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</si>
  <si>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</si>
  <si>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</si>
  <si>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</si>
  <si>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</si>
  <si>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</si>
  <si>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</si>
  <si>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</si>
  <si>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</si>
  <si>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</si>
  <si>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</si>
  <si>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</si>
  <si>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</si>
  <si>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</si>
  <si>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</si>
  <si>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</si>
  <si>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</si>
  <si>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</si>
  <si>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</si>
  <si>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</si>
  <si>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</si>
  <si>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</si>
  <si>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</si>
  <si>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</si>
  <si>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</si>
  <si>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</si>
  <si>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</si>
  <si>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</si>
  <si>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</si>
  <si>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</si>
  <si>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</si>
  <si>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</si>
  <si>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</si>
  <si>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</si>
  <si>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</si>
  <si>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</si>
  <si>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</si>
  <si>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</si>
  <si>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</si>
  <si>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</si>
  <si>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</si>
  <si>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</si>
  <si>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</si>
  <si>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</si>
  <si>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</si>
  <si>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</si>
  <si>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</si>
  <si>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</si>
  <si>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</si>
  <si>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</si>
  <si>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</si>
  <si>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</si>
  <si>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</si>
  <si>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</si>
  <si>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</si>
  <si>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</si>
  <si>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</si>
  <si>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</si>
  <si>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</si>
  <si>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</si>
  <si>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</si>
  <si>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</si>
  <si>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</si>
  <si>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</si>
  <si>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</si>
  <si>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</si>
  <si>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</si>
  <si>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</si>
  <si>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</si>
  <si>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</si>
  <si>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</si>
  <si>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</si>
  <si>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</si>
  <si>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</si>
  <si>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</si>
  <si>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</si>
  <si>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</si>
  <si>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</si>
  <si>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</si>
  <si>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</si>
  <si>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</si>
  <si>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</si>
  <si>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</si>
  <si>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</si>
  <si>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</si>
  <si>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</si>
  <si>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</si>
  <si>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</si>
  <si>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</si>
  <si>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</si>
  <si>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</si>
  <si>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</si>
  <si>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</si>
  <si>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</si>
  <si>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</si>
  <si>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</si>
  <si>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</si>
  <si>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</si>
  <si>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</si>
  <si>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</si>
  <si>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</si>
  <si>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</si>
  <si>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</si>
  <si>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</si>
  <si>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</si>
  <si>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</si>
  <si>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</si>
  <si>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</si>
  <si>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</si>
  <si>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</si>
  <si>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</si>
  <si>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</si>
  <si>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</si>
  <si>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</si>
  <si>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</si>
  <si>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</si>
  <si>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</si>
  <si>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</si>
  <si>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</si>
  <si>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</si>
  <si>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</si>
  <si>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</si>
  <si>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</si>
  <si>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</si>
  <si>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</si>
  <si>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</si>
  <si>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</si>
  <si>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</si>
  <si>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</si>
  <si>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</si>
  <si>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</si>
  <si>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</si>
  <si>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</si>
  <si>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</si>
  <si>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</si>
  <si>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</si>
  <si>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</si>
  <si>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</si>
  <si>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</si>
  <si>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</si>
  <si>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</si>
  <si>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</si>
  <si>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</si>
  <si>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</si>
  <si>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</si>
  <si>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</si>
  <si>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</si>
  <si>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</si>
  <si>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</si>
  <si>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</si>
  <si>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</si>
  <si>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</si>
  <si>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</si>
  <si>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</si>
  <si>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</si>
  <si>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</si>
  <si>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</si>
  <si>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</si>
  <si>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</si>
  <si>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</si>
  <si>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</si>
  <si>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</si>
  <si>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</si>
  <si>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</si>
  <si>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</si>
  <si>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</si>
  <si>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</si>
  <si>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</si>
  <si>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</si>
  <si>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</si>
  <si>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</si>
  <si>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</si>
  <si>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</si>
  <si>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</si>
  <si>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</si>
  <si>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</si>
  <si>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</si>
  <si>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</si>
  <si>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</si>
  <si>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</si>
  <si>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</si>
  <si>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</si>
  <si>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</si>
  <si>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</si>
  <si>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</si>
  <si>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</si>
  <si>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</si>
  <si>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</si>
  <si>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</si>
  <si>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</si>
  <si>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</si>
  <si>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</si>
  <si>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</si>
  <si>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</si>
  <si>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</si>
  <si>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</si>
  <si>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</si>
  <si>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</si>
  <si>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</si>
  <si>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</si>
  <si>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</si>
  <si>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</si>
  <si>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</si>
  <si>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</si>
  <si>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</si>
  <si>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</si>
  <si>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</si>
  <si>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</si>
  <si>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</si>
  <si>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</si>
  <si>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</si>
  <si>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</si>
  <si>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</si>
  <si>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</si>
  <si>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</si>
  <si>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</si>
  <si>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</si>
  <si>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</si>
  <si>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</si>
  <si>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</si>
  <si>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</si>
  <si>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</si>
  <si>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</si>
  <si>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</si>
  <si>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</si>
  <si>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</si>
  <si>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</si>
  <si>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</si>
  <si>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</si>
  <si>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</si>
  <si>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</si>
  <si>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</si>
  <si>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</si>
  <si>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</si>
  <si>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</si>
  <si>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</si>
  <si>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</si>
  <si>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</si>
  <si>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</si>
  <si>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</si>
  <si>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</si>
  <si>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</si>
  <si>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</si>
  <si>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</si>
  <si>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</si>
  <si>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</si>
  <si>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</si>
  <si>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</si>
  <si>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</si>
  <si>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</si>
  <si>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</si>
  <si>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</si>
  <si>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</si>
  <si>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</si>
  <si>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</si>
  <si>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</si>
  <si>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</si>
  <si>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</si>
  <si>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</si>
  <si>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</si>
  <si>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</si>
  <si>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</si>
  <si>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</si>
  <si>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</si>
  <si>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</si>
  <si>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</si>
  <si>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</si>
  <si>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</si>
  <si>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</si>
  <si>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</si>
  <si>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</si>
  <si>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</si>
  <si>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</si>
  <si>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</si>
  <si>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</si>
  <si>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</si>
  <si>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</si>
  <si>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</si>
  <si>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</si>
  <si>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</si>
  <si>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</si>
  <si>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</si>
  <si>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</si>
  <si>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</si>
  <si>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</si>
  <si>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</si>
  <si>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</si>
  <si>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</si>
  <si>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</si>
  <si>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</si>
  <si>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</si>
  <si>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</si>
  <si>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</si>
  <si>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</si>
  <si>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</si>
  <si>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</si>
  <si>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</si>
  <si>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</si>
  <si>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</si>
  <si>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</si>
  <si>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</si>
  <si>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</si>
  <si>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</si>
  <si>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</si>
  <si>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</si>
  <si>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</si>
  <si>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</si>
  <si>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</si>
  <si>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</si>
  <si>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</si>
  <si>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</si>
  <si>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</si>
  <si>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</si>
  <si>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</si>
  <si>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</si>
  <si>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</si>
  <si>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</si>
  <si>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</si>
  <si>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</si>
  <si>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</si>
  <si>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</si>
  <si>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</si>
  <si>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</si>
  <si>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</si>
  <si>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</si>
  <si>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</si>
  <si>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</si>
  <si>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</si>
  <si>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</si>
  <si>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</si>
  <si>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</si>
  <si>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</si>
  <si>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</si>
  <si>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</si>
  <si>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</si>
  <si>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</si>
  <si>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</si>
  <si>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</si>
  <si>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</si>
  <si>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</si>
  <si>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</si>
  <si>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</si>
  <si>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</si>
  <si>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</si>
  <si>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</si>
  <si>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</si>
  <si>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</si>
  <si>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</si>
  <si>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</si>
  <si>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</si>
  <si>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</si>
  <si>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</si>
  <si>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</si>
  <si>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</si>
  <si>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</si>
  <si>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</si>
  <si>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</si>
  <si>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</si>
  <si>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</si>
  <si>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</si>
  <si>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</si>
  <si>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</si>
  <si>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</si>
  <si>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</si>
  <si>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</si>
  <si>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</si>
  <si>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</si>
  <si>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</si>
  <si>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</si>
  <si>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</si>
  <si>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</si>
  <si>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</si>
  <si>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</si>
  <si>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</si>
  <si>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</si>
  <si>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</si>
  <si>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</si>
  <si>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</si>
  <si>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</si>
  <si>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</si>
  <si>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</si>
  <si>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</si>
  <si>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</si>
  <si>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</si>
  <si>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</si>
  <si>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</si>
  <si>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</si>
  <si>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</si>
  <si>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</si>
  <si>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</si>
  <si>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</si>
  <si>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</si>
  <si>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</si>
  <si>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</si>
  <si>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</si>
  <si>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</si>
  <si>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</si>
  <si>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</si>
  <si>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</si>
  <si>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</si>
  <si>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</si>
  <si>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</si>
  <si>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</si>
  <si>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</si>
  <si>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</si>
  <si>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</si>
  <si>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</si>
  <si>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</si>
  <si>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</si>
  <si>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</si>
  <si>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</si>
  <si>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</si>
  <si>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</si>
  <si>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</si>
  <si>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</si>
  <si>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</si>
  <si>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</si>
  <si>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</si>
  <si>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</si>
  <si>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</si>
  <si>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</si>
  <si>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</si>
  <si>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</si>
  <si>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</si>
  <si>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</si>
  <si>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</si>
  <si>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</si>
  <si>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</si>
  <si>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</si>
  <si>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</si>
  <si>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</si>
  <si>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</si>
  <si>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</si>
  <si>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</si>
  <si>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</si>
  <si>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</si>
  <si>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</si>
  <si>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</si>
  <si>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</si>
  <si>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</si>
  <si>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</si>
  <si>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</si>
  <si>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</si>
  <si>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</si>
  <si>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</si>
  <si>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</si>
  <si>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</si>
  <si>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</si>
  <si>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</si>
  <si>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</si>
  <si>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</si>
  <si>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</si>
  <si>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</si>
  <si>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</si>
  <si>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</si>
  <si>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</si>
  <si>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</si>
  <si>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</si>
  <si>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</si>
  <si>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</si>
  <si>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</si>
  <si>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</si>
  <si>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</si>
  <si>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</si>
  <si>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</si>
  <si>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</si>
  <si>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</si>
  <si>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</si>
  <si>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</si>
  <si>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</si>
  <si>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</si>
  <si>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</si>
  <si>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</si>
  <si>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</si>
  <si>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</si>
  <si>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</si>
  <si>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</si>
  <si>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</si>
  <si>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</si>
  <si>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</si>
  <si>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</si>
  <si>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</si>
  <si>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</si>
  <si>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</si>
  <si>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</si>
  <si>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</si>
  <si>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</si>
  <si>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</si>
  <si>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</si>
  <si>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</si>
  <si>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</si>
  <si>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</si>
  <si>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</si>
  <si>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</si>
  <si>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</si>
  <si>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</si>
  <si>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</si>
  <si>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</si>
  <si>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</si>
  <si>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</si>
  <si>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</si>
  <si>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</si>
  <si>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</si>
  <si>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</si>
  <si>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</si>
  <si>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</si>
  <si>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</si>
  <si>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</si>
  <si>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</si>
  <si>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</si>
  <si>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</si>
  <si>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</si>
  <si>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</si>
  <si>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</si>
  <si>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</si>
  <si>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</si>
  <si>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</si>
  <si>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</si>
  <si>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</si>
  <si>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</si>
  <si>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</si>
  <si>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</si>
  <si>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</si>
  <si>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</si>
  <si>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</si>
  <si>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</si>
  <si>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</si>
  <si>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</si>
  <si>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</si>
  <si>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</si>
  <si>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</si>
  <si>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</si>
  <si>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</si>
  <si>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</si>
  <si>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</si>
  <si>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</si>
  <si>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</si>
  <si>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</si>
  <si>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</si>
  <si>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</si>
  <si>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</si>
  <si>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</si>
  <si>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</si>
  <si>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</si>
  <si>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</si>
  <si>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</si>
  <si>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</si>
  <si>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</si>
  <si>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</si>
  <si>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</si>
  <si>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</si>
  <si>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</si>
  <si>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</si>
  <si>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</si>
  <si>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</si>
  <si>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</si>
  <si>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</si>
  <si>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</si>
  <si>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</si>
  <si>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</si>
  <si>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</si>
  <si>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</si>
  <si>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</si>
  <si>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</si>
  <si>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</si>
  <si>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</si>
  <si>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</si>
  <si>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</si>
  <si>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</si>
  <si>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</si>
  <si>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</si>
  <si>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</si>
  <si>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</si>
  <si>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</si>
  <si>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</si>
  <si>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</si>
  <si>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</si>
  <si>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</si>
  <si>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</si>
  <si>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</si>
  <si>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</si>
  <si>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</si>
  <si>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</si>
  <si>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</si>
  <si>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</si>
  <si>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</si>
  <si>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</si>
  <si>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</si>
  <si>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</si>
  <si>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</si>
  <si>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</si>
  <si>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</si>
  <si>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</si>
  <si>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</si>
  <si>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</si>
  <si>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</si>
  <si>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</si>
  <si>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</si>
  <si>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</si>
  <si>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</si>
  <si>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</si>
  <si>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</si>
  <si>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</si>
  <si>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</si>
  <si>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</si>
  <si>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</si>
  <si>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</si>
  <si>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</si>
  <si>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</si>
  <si>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</si>
  <si>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</si>
  <si>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</si>
  <si>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</si>
  <si>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</si>
  <si>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</si>
  <si>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</si>
  <si>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</si>
  <si>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</si>
  <si>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</si>
  <si>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</si>
  <si>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</si>
  <si>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</si>
  <si>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</si>
  <si>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</si>
  <si>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</si>
  <si>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</si>
  <si>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</si>
  <si>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</si>
  <si>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</si>
  <si>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</si>
  <si>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</si>
  <si>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</si>
  <si>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</si>
  <si>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</si>
  <si>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</si>
  <si>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</si>
  <si>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</si>
  <si>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</si>
  <si>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</si>
  <si>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</si>
  <si>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</si>
  <si>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</si>
  <si>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</si>
  <si>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</si>
  <si>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</si>
  <si>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</si>
  <si>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</si>
  <si>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</si>
  <si>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</si>
  <si>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</si>
  <si>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</si>
  <si>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</si>
  <si>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</si>
  <si>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</si>
  <si>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</si>
  <si>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</si>
  <si>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</si>
  <si>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</si>
  <si>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</si>
  <si>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</si>
  <si>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</si>
  <si>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</si>
  <si>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</si>
  <si>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</si>
  <si>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</si>
  <si>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</si>
  <si>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</si>
  <si>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</si>
  <si>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</si>
  <si>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</si>
  <si>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</si>
  <si>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</si>
  <si>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</si>
  <si>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</si>
  <si>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</si>
  <si>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</si>
  <si>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</si>
  <si>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</si>
  <si>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</si>
  <si>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</si>
  <si>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</si>
  <si>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</si>
  <si>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</si>
  <si>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</si>
  <si>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</si>
  <si>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</si>
  <si>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</si>
  <si>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</si>
  <si>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</si>
  <si>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</si>
  <si>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</si>
  <si>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</si>
  <si>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</si>
  <si>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</si>
  <si>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</si>
  <si>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</si>
  <si>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</si>
  <si>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</si>
  <si>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</si>
  <si>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</si>
  <si>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</si>
  <si>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</si>
  <si>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</si>
  <si>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</si>
  <si>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</si>
  <si>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</si>
  <si>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</si>
  <si>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</si>
  <si>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</si>
  <si>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</si>
  <si>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</si>
  <si>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</si>
  <si>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</si>
  <si>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</si>
  <si>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</si>
  <si>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</si>
  <si>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</si>
  <si>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</si>
  <si>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</si>
  <si>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</si>
  <si>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</si>
  <si>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</si>
  <si>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</si>
  <si>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</si>
  <si>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</si>
  <si>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</si>
  <si>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</si>
  <si>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</si>
  <si>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</si>
  <si>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</si>
  <si>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</si>
  <si>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</si>
  <si>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</si>
  <si>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</si>
  <si>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</si>
  <si>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</si>
  <si>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</si>
  <si>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</si>
  <si>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</si>
  <si>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</si>
  <si>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</si>
  <si>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</si>
  <si>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</si>
  <si>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</si>
  <si>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</si>
  <si>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</si>
  <si>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</si>
  <si>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</si>
  <si>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</si>
  <si>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</si>
  <si>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</si>
  <si>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</si>
  <si>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</si>
  <si>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</si>
  <si>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</si>
  <si>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</si>
  <si>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</si>
  <si>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</si>
  <si>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</si>
  <si>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</si>
  <si>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</si>
  <si>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</si>
  <si>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</si>
  <si>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</si>
  <si>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</si>
  <si>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</si>
  <si>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</si>
  <si>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</si>
  <si>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</si>
  <si>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</si>
  <si>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</si>
  <si>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</si>
  <si>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</si>
  <si>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</si>
  <si>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</si>
  <si>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</si>
  <si>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</si>
  <si>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</si>
  <si>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</si>
  <si>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</si>
  <si>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</si>
  <si>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</si>
  <si>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</si>
  <si>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</si>
  <si>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</si>
  <si>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</si>
  <si>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</si>
  <si>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</si>
  <si>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</si>
  <si>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</si>
  <si>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</si>
  <si>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</si>
  <si>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</si>
  <si>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</si>
  <si>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</si>
  <si>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</si>
  <si>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</si>
  <si>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</si>
  <si>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</si>
  <si>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</si>
  <si>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</si>
  <si>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</si>
  <si>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</si>
  <si>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</si>
  <si>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</si>
  <si>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</si>
  <si>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</si>
  <si>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</si>
  <si>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</si>
  <si>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</si>
  <si>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</si>
  <si>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</si>
  <si>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</si>
  <si>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</si>
  <si>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</si>
  <si>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</si>
  <si>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</si>
  <si>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</si>
  <si>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</si>
  <si>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</si>
  <si>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</si>
  <si>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</si>
  <si>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</si>
  <si>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</si>
  <si>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</si>
  <si>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</si>
  <si>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</si>
  <si>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</si>
  <si>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</si>
  <si>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</si>
  <si>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</si>
  <si>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</si>
  <si>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</si>
  <si>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</si>
  <si>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</si>
  <si>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</si>
  <si>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</si>
  <si>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</si>
  <si>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</si>
  <si>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</si>
  <si>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</si>
  <si>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</si>
  <si>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</si>
  <si>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</si>
  <si>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</si>
  <si>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</si>
  <si>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</si>
  <si>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</si>
  <si>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</si>
  <si>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</si>
  <si>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</si>
  <si>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</si>
  <si>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</si>
  <si>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</si>
  <si>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</si>
  <si>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</si>
  <si>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</si>
  <si>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</si>
  <si>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</si>
  <si>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</si>
  <si>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</si>
  <si>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</si>
  <si>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</si>
  <si>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</si>
  <si>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</si>
  <si>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</si>
  <si>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</si>
  <si>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</si>
  <si>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</si>
  <si>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</si>
  <si>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</si>
  <si>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</si>
  <si>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</si>
  <si>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</si>
  <si>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</si>
  <si>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</si>
  <si>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</si>
  <si>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</si>
  <si>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</si>
  <si>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</si>
  <si>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</si>
  <si>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</si>
  <si>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</si>
  <si>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</si>
  <si>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</si>
  <si>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</si>
  <si>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</si>
  <si>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</si>
  <si>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</si>
  <si>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</si>
  <si>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</si>
  <si>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</si>
  <si>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</si>
  <si>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</si>
  <si>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</si>
  <si>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</si>
  <si>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</si>
  <si>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</si>
  <si>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</si>
  <si>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</si>
  <si>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</si>
  <si>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</si>
  <si>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</si>
  <si>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</si>
  <si>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</si>
  <si>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</si>
  <si>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</si>
  <si>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</si>
  <si>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</si>
  <si>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</si>
  <si>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</si>
  <si>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</si>
  <si>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</si>
  <si>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</si>
  <si>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</si>
  <si>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</si>
  <si>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</si>
  <si>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</si>
  <si>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</si>
  <si>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</si>
  <si>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</si>
  <si>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</si>
  <si>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</si>
  <si>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</si>
  <si>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</si>
  <si>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</si>
  <si>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</si>
  <si>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</si>
  <si>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</si>
  <si>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</si>
  <si>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</si>
  <si>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</si>
  <si>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</si>
  <si>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</si>
  <si>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</si>
  <si>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</si>
  <si>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</si>
  <si>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</si>
  <si>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</si>
  <si>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</si>
  <si>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</si>
  <si>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</si>
  <si>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</si>
  <si>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</si>
  <si>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</si>
  <si>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</si>
  <si>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</si>
  <si>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</si>
  <si>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</si>
  <si>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</si>
  <si>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</si>
  <si>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</si>
  <si>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</si>
  <si>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</si>
  <si>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</si>
  <si>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</si>
  <si>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</si>
  <si>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</si>
  <si>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</si>
  <si>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</si>
  <si>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</si>
  <si>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</si>
  <si>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</si>
  <si>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</si>
  <si>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</si>
  <si>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</si>
  <si>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</si>
  <si>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</si>
  <si>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</si>
  <si>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</si>
  <si>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</si>
  <si>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</si>
  <si>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</si>
  <si>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</si>
  <si>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</si>
  <si>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</si>
  <si>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</si>
  <si>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</si>
  <si>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</si>
  <si>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</si>
  <si>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</si>
  <si>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</si>
  <si>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</si>
  <si>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</si>
  <si>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</si>
  <si>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</si>
  <si>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</si>
  <si>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</si>
  <si>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</si>
  <si>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</si>
  <si>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</si>
  <si>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</si>
  <si>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</si>
  <si>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</si>
  <si>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</si>
  <si>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</si>
  <si>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</si>
  <si>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</si>
  <si>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</si>
  <si>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</si>
  <si>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</si>
  <si>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</si>
  <si>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</si>
  <si>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</si>
  <si>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</si>
  <si>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</si>
  <si>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</si>
  <si>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</si>
  <si>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</si>
  <si>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</si>
  <si>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</si>
  <si>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</si>
  <si>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</si>
  <si>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</si>
  <si>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</si>
  <si>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</si>
  <si>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</si>
  <si>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</si>
  <si>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</si>
  <si>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</si>
  <si>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</si>
  <si>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</si>
  <si>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</si>
  <si>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</si>
  <si>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</si>
  <si>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</si>
  <si>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</si>
  <si>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</si>
  <si>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</si>
  <si>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</si>
  <si>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</si>
  <si>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</si>
  <si>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</si>
  <si>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</si>
  <si>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</si>
  <si>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</si>
  <si>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</si>
  <si>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</si>
  <si>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</si>
  <si>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</si>
  <si>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</si>
  <si>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</si>
  <si>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</si>
  <si>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</si>
  <si>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</si>
  <si>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</si>
  <si>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</si>
  <si>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</si>
  <si>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</si>
  <si>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</si>
  <si>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</si>
  <si>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</si>
  <si>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</si>
  <si>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</si>
  <si>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</si>
  <si>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</si>
  <si>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</si>
  <si>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</si>
  <si>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</si>
  <si>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</si>
  <si>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</si>
  <si>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</si>
  <si>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</si>
  <si>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</si>
  <si>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</si>
  <si>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</si>
  <si>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</si>
  <si>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</si>
  <si>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</si>
  <si>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</si>
  <si>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</si>
  <si>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</si>
  <si>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</si>
  <si>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</si>
  <si>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</si>
  <si>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</si>
  <si>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</si>
  <si>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</si>
  <si>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</si>
  <si>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</si>
  <si>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</si>
  <si>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</si>
  <si>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</si>
  <si>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</si>
  <si>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</si>
  <si>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</si>
  <si>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</si>
  <si>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</si>
  <si>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</si>
  <si>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</si>
  <si>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</si>
  <si>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</si>
  <si>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</si>
  <si>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</si>
  <si>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</si>
  <si>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</si>
  <si>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</si>
  <si>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</si>
  <si>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</si>
  <si>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</si>
  <si>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</si>
  <si>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</si>
  <si>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</si>
  <si>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</si>
  <si>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</si>
  <si>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</si>
  <si>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</si>
  <si>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</si>
  <si>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</si>
  <si>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</si>
  <si>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</si>
  <si>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</si>
  <si>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</si>
  <si>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</si>
  <si>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</si>
  <si>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</si>
  <si>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</si>
  <si>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</si>
  <si>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</si>
  <si>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</si>
  <si>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</si>
  <si>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</si>
  <si>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</si>
  <si>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</si>
  <si>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</si>
  <si>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</si>
  <si>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</si>
  <si>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</si>
  <si>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</si>
  <si>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</si>
  <si>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</si>
  <si>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</si>
  <si>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</si>
  <si>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</si>
  <si>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</si>
  <si>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</si>
  <si>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</si>
  <si>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</si>
  <si>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</si>
  <si>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</si>
  <si>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</si>
  <si>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</si>
  <si>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</si>
  <si>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</si>
  <si>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</si>
  <si>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</si>
  <si>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</si>
  <si>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</si>
  <si>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</si>
  <si>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</si>
  <si>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</si>
  <si>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</si>
  <si>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</si>
  <si>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</si>
  <si>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</si>
  <si>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</si>
  <si>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</si>
  <si>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</si>
  <si>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</si>
  <si>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</si>
  <si>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</si>
  <si>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</si>
  <si>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</si>
  <si>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</si>
  <si>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</si>
  <si>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</si>
  <si>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</si>
  <si>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</si>
  <si>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</si>
  <si>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</si>
  <si>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</si>
  <si>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</si>
  <si>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</si>
  <si>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</si>
  <si>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</si>
  <si>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</si>
  <si>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</si>
  <si>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</si>
  <si>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</si>
  <si>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</si>
  <si>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</si>
  <si>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</si>
  <si>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</si>
  <si>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</si>
  <si>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</si>
  <si>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</si>
  <si>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</si>
  <si>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</si>
  <si>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</si>
  <si>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</si>
  <si>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</si>
  <si>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</si>
  <si>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</si>
  <si>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</si>
  <si>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</si>
  <si>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</si>
  <si>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</si>
  <si>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</si>
  <si>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</si>
  <si>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</si>
  <si>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</si>
  <si>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</si>
  <si>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</si>
  <si>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</si>
  <si>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</si>
  <si>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</si>
  <si>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</si>
  <si>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</si>
  <si>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</si>
  <si>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</si>
  <si>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</si>
  <si>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</si>
  <si>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</si>
  <si>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</si>
  <si>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</si>
  <si>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</si>
  <si>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</si>
  <si>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</si>
  <si>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</si>
  <si>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</si>
  <si>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</si>
  <si>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</si>
  <si>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</si>
  <si>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</si>
  <si>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</si>
  <si>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</si>
  <si>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</si>
  <si>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</si>
  <si>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</si>
  <si>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</si>
  <si>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</si>
  <si>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</si>
  <si>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</si>
  <si>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</si>
  <si>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</si>
  <si>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</si>
  <si>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</si>
  <si>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</si>
  <si>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</si>
  <si>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</si>
  <si>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</si>
  <si>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</si>
  <si>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</si>
  <si>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</si>
  <si>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</si>
  <si>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</si>
  <si>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</si>
  <si>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</si>
  <si>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</si>
  <si>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</si>
  <si>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</si>
  <si>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</si>
  <si>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</si>
  <si>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</si>
  <si>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</si>
  <si>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</si>
  <si>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</si>
  <si>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</si>
  <si>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</si>
  <si>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</si>
  <si>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</si>
  <si>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</si>
  <si>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</si>
  <si>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</si>
  <si>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</si>
  <si>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</si>
  <si>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</si>
  <si>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</si>
  <si>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</si>
  <si>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</si>
  <si>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</si>
  <si>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</si>
  <si>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</si>
  <si>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</si>
  <si>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</si>
  <si>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</si>
  <si>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</si>
  <si>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</si>
  <si>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</si>
  <si>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</si>
  <si>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</si>
  <si>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</si>
  <si>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</si>
  <si>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</si>
  <si>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</si>
  <si>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</si>
  <si>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</si>
  <si>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</si>
  <si>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</si>
  <si>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</si>
  <si>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</si>
  <si>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</si>
  <si>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</si>
  <si>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</si>
  <si>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</si>
  <si>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</si>
  <si>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</si>
  <si>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</si>
  <si>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</si>
  <si>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</si>
  <si>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</si>
  <si>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</si>
  <si>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</si>
  <si>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</si>
  <si>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</si>
  <si>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</si>
  <si>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</si>
  <si>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</si>
  <si>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</si>
  <si>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</si>
  <si>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</si>
  <si>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</si>
  <si>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</si>
  <si>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</si>
  <si>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</si>
  <si>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</si>
  <si>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</si>
  <si>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</si>
  <si>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</si>
  <si>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</si>
  <si>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</si>
  <si>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</si>
  <si>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</si>
  <si>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</si>
  <si>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</si>
  <si>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</si>
  <si>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</si>
  <si>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</si>
  <si>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</si>
  <si>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</si>
  <si>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</si>
  <si>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</si>
  <si>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</si>
  <si>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</si>
  <si>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</si>
  <si>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</si>
  <si>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</si>
  <si>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</si>
  <si>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</si>
  <si>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</si>
  <si>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</si>
  <si>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</si>
  <si>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</si>
  <si>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</si>
  <si>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</si>
  <si>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</si>
  <si>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</si>
  <si>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</si>
  <si>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</si>
  <si>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</si>
  <si>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</si>
  <si>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</si>
  <si>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</si>
  <si>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</si>
  <si>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</si>
  <si>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</si>
  <si>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</si>
  <si>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</si>
  <si>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</si>
  <si>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</si>
  <si>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</si>
  <si>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</si>
  <si>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</si>
  <si>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</si>
  <si>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</si>
  <si>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</si>
  <si>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</si>
  <si>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</si>
  <si>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</si>
  <si>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</si>
  <si>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</si>
  <si>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</si>
  <si>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</si>
  <si>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</si>
  <si>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</si>
  <si>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</si>
  <si>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</si>
  <si>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</si>
  <si>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</si>
  <si>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</si>
  <si>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</si>
  <si>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</si>
  <si>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</si>
  <si>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</si>
  <si>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</si>
  <si>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</si>
  <si>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</si>
  <si>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</si>
  <si>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</si>
  <si>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</si>
  <si>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</si>
  <si>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</si>
  <si>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</si>
  <si>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</si>
  <si>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</si>
  <si>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</si>
  <si>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</si>
  <si>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</si>
  <si>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</si>
  <si>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</si>
  <si>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</si>
  <si>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</si>
  <si>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</si>
  <si>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</si>
  <si>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</si>
  <si>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</si>
  <si>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</si>
  <si>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</si>
  <si>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</si>
  <si>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</si>
  <si>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</si>
  <si>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</si>
  <si>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</si>
  <si>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</si>
  <si>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</si>
  <si>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</si>
  <si>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</si>
  <si>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</si>
  <si>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</si>
  <si>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</si>
  <si>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</si>
  <si>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</si>
  <si>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</si>
  <si>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</si>
  <si>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</si>
  <si>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</si>
  <si>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</si>
  <si>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</si>
  <si>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</si>
  <si>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</si>
  <si>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</si>
  <si>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</si>
  <si>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</si>
  <si>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</si>
  <si>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</si>
  <si>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</si>
  <si>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</si>
  <si>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</si>
  <si>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</si>
  <si>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</si>
  <si>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</si>
  <si>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</si>
  <si>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</si>
  <si>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</si>
  <si>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</si>
  <si>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</si>
  <si>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</si>
  <si>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</si>
  <si>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</si>
  <si>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</si>
  <si>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</si>
  <si>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</si>
  <si>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</si>
  <si>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</si>
  <si>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</si>
  <si>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</si>
  <si>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</si>
  <si>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</si>
  <si>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</si>
  <si>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</si>
  <si>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</si>
  <si>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</si>
  <si>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</si>
  <si>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</si>
  <si>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</si>
  <si>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</si>
  <si>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</si>
  <si>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</si>
  <si>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</si>
  <si>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</si>
  <si>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</si>
  <si>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</si>
  <si>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</si>
  <si>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</si>
  <si>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</si>
  <si>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</si>
  <si>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</si>
  <si>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</si>
  <si>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</si>
  <si>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</si>
  <si>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</si>
  <si>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</si>
  <si>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</si>
  <si>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</si>
  <si>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</si>
  <si>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</si>
  <si>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</si>
  <si>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</si>
  <si>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</si>
  <si>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</si>
  <si>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</si>
  <si>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</si>
  <si>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</si>
  <si>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</si>
  <si>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</si>
  <si>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</si>
  <si>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</si>
  <si>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</si>
  <si>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</si>
  <si>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</si>
  <si>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</si>
  <si>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</si>
  <si>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</si>
  <si>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</si>
  <si>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</si>
  <si>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</si>
  <si>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</si>
  <si>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</si>
  <si>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</si>
  <si>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</si>
  <si>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</si>
  <si>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</si>
  <si>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</si>
  <si>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</si>
  <si>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</si>
  <si>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</si>
  <si>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</si>
  <si>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</si>
  <si>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</si>
  <si>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</si>
  <si>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</si>
  <si>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</si>
  <si>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</si>
  <si>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</si>
  <si>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</si>
  <si>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</si>
  <si>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</si>
  <si>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</si>
  <si>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</si>
  <si>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</si>
  <si>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</si>
  <si>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</si>
  <si>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</si>
  <si>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</si>
  <si>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</si>
  <si>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</si>
  <si>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</si>
  <si>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</si>
  <si>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</si>
  <si>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</si>
  <si>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</si>
  <si>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</si>
  <si>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</si>
  <si>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</si>
  <si>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</si>
  <si>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</si>
  <si>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</si>
  <si>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</si>
  <si>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</si>
  <si>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</si>
  <si>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</si>
  <si>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</si>
  <si>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</si>
  <si>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</si>
  <si>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</si>
  <si>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</si>
  <si>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</si>
  <si>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</si>
  <si>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</si>
  <si>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</si>
  <si>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</si>
  <si>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</si>
  <si>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</si>
  <si>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</si>
  <si>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</si>
  <si>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</si>
  <si>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</si>
  <si>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</si>
  <si>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</si>
  <si>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</si>
  <si>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</si>
  <si>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</si>
  <si>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</si>
  <si>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</si>
  <si>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</si>
  <si>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</si>
  <si>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</si>
  <si>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</si>
  <si>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</si>
  <si>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</si>
  <si>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</si>
  <si>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</si>
  <si>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</si>
  <si>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</si>
  <si>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</si>
  <si>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</si>
  <si>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</si>
  <si>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</si>
  <si>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</si>
  <si>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</si>
  <si>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</si>
  <si>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</si>
  <si>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</si>
  <si>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</si>
  <si>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</si>
  <si>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</si>
  <si>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</si>
  <si>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</si>
  <si>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</si>
  <si>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</si>
  <si>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</si>
  <si>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</si>
  <si>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</si>
  <si>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</si>
  <si>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</si>
  <si>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</si>
  <si>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</si>
  <si>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</si>
  <si>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</si>
  <si>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</si>
  <si>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</si>
  <si>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</si>
  <si>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</si>
  <si>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</si>
  <si>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</si>
  <si>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</si>
  <si>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</si>
  <si>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</si>
  <si>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</si>
  <si>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</si>
  <si>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</si>
  <si>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</si>
  <si>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</si>
  <si>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</si>
  <si>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</si>
  <si>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</si>
  <si>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</si>
  <si>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</si>
  <si>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</si>
  <si>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</si>
  <si>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</si>
  <si>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</si>
  <si>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</si>
  <si>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</si>
  <si>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</si>
  <si>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</si>
  <si>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</si>
  <si>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</si>
  <si>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</si>
  <si>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</si>
  <si>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</si>
  <si>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</si>
  <si>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</si>
  <si>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</si>
  <si>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</si>
  <si>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</si>
  <si>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</si>
  <si>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</si>
  <si>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</si>
  <si>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</si>
  <si>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</si>
  <si>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</si>
  <si>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</si>
  <si>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</si>
  <si>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</si>
  <si>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</si>
  <si>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</si>
  <si>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</si>
  <si>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</si>
  <si>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</si>
  <si>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</si>
  <si>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</si>
  <si>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</si>
  <si>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</si>
  <si>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</si>
  <si>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</si>
  <si>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</si>
  <si>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</si>
  <si>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</si>
  <si>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</si>
  <si>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</si>
  <si>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</si>
  <si>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</si>
  <si>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</si>
  <si>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</si>
  <si>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</si>
  <si>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</si>
  <si>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</si>
  <si>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</si>
  <si>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</si>
  <si>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</si>
  <si>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</si>
  <si>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</si>
  <si>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</si>
  <si>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</si>
  <si>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</si>
  <si>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</si>
  <si>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</si>
  <si>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</si>
  <si>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</si>
  <si>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</si>
  <si>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</si>
  <si>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</si>
  <si>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</si>
  <si>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</si>
  <si>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</si>
  <si>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</si>
  <si>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</si>
  <si>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</si>
  <si>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</si>
  <si>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</si>
  <si>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</si>
  <si>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</si>
  <si>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</si>
  <si>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</si>
  <si>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</si>
  <si>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</si>
  <si>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</si>
  <si>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</si>
  <si>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</si>
  <si>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</si>
  <si>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</si>
  <si>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</si>
  <si>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</si>
  <si>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</si>
  <si>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</si>
  <si>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</si>
  <si>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</si>
  <si>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</si>
  <si>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</si>
  <si>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</si>
  <si>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</si>
  <si>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</si>
  <si>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</si>
  <si>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</si>
  <si>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</si>
  <si>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</si>
  <si>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</si>
  <si>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</si>
  <si>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</si>
  <si>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</si>
  <si>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</si>
  <si>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</si>
  <si>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</si>
  <si>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</si>
  <si>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</si>
  <si>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</si>
  <si>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</si>
  <si>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</si>
  <si>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</si>
  <si>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</si>
  <si>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</si>
  <si>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</si>
  <si>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</si>
  <si>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</si>
  <si>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</si>
  <si>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</si>
  <si>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</si>
  <si>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</si>
  <si>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</si>
  <si>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</si>
  <si>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</si>
  <si>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</si>
  <si>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</si>
  <si>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</si>
  <si>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</si>
  <si>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</si>
  <si>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</si>
  <si>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</si>
  <si>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</si>
  <si>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</si>
  <si>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</si>
  <si>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</si>
  <si>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</si>
  <si>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</si>
  <si>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</si>
  <si>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</si>
  <si>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</si>
  <si>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</si>
  <si>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</si>
  <si>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</si>
  <si>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</si>
  <si>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</si>
  <si>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</si>
  <si>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</si>
  <si>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</si>
  <si>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</si>
  <si>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</si>
  <si>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</si>
  <si>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</si>
  <si>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</si>
  <si>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</si>
  <si>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</si>
  <si>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</si>
  <si>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</si>
  <si>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</si>
  <si>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</si>
  <si>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</si>
  <si>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</si>
  <si>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</si>
  <si>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</si>
  <si>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</si>
  <si>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</si>
  <si>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</si>
  <si>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</si>
  <si>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</si>
  <si>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</si>
  <si>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</si>
  <si>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</si>
  <si>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</si>
  <si>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</si>
  <si>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</si>
  <si>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</si>
  <si>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</si>
  <si>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</si>
  <si>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</si>
  <si>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</si>
  <si>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</si>
  <si>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</si>
  <si>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</si>
  <si>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</si>
  <si>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</si>
  <si>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</si>
  <si>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</si>
  <si>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</si>
  <si>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</si>
  <si>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</si>
  <si>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</si>
  <si>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</si>
  <si>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</si>
  <si>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</si>
  <si>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</si>
  <si>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</si>
  <si>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</si>
  <si>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</si>
  <si>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</si>
  <si>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</si>
  <si>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</si>
  <si>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</si>
  <si>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</si>
  <si>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</si>
  <si>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</si>
  <si>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</si>
  <si>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</si>
  <si>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</si>
  <si>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</si>
  <si>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</si>
  <si>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</si>
  <si>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</si>
  <si>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</si>
  <si>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</si>
  <si>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</si>
  <si>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</si>
  <si>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</si>
  <si>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</si>
  <si>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</si>
  <si>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</si>
  <si>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</si>
  <si>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</si>
  <si>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</si>
  <si>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</si>
  <si>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</si>
  <si>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</si>
  <si>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</si>
  <si>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</si>
  <si>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</si>
  <si>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</si>
  <si>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</si>
  <si>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</si>
  <si>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</si>
  <si>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</si>
  <si>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</si>
  <si>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</si>
  <si>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</si>
  <si>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</si>
  <si>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</si>
  <si>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</si>
  <si>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</si>
  <si>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</si>
  <si>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</si>
  <si>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</si>
  <si>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</si>
  <si>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</si>
  <si>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</si>
  <si>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</si>
  <si>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</si>
  <si>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</si>
  <si>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</si>
  <si>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</si>
  <si>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</si>
  <si>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</si>
  <si>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</si>
  <si>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</si>
  <si>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</si>
  <si>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</si>
  <si>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</si>
  <si>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</si>
  <si>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</si>
  <si>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</si>
  <si>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</si>
  <si>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</si>
  <si>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</si>
  <si>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</si>
  <si>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</si>
  <si>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</si>
  <si>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</si>
  <si>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</si>
  <si>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</si>
  <si>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</si>
  <si>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</si>
  <si>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</si>
  <si>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</si>
  <si>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</si>
  <si>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</si>
  <si>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</si>
  <si>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</si>
  <si>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</si>
  <si>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</si>
  <si>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</si>
  <si>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</si>
  <si>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</si>
  <si>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</si>
  <si>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</si>
  <si>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</si>
  <si>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</si>
  <si>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</si>
  <si>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</si>
  <si>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</si>
  <si>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</si>
  <si>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</si>
  <si>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</si>
  <si>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</si>
  <si>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</si>
  <si>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</si>
  <si>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</si>
  <si>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</si>
  <si>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</si>
  <si>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</si>
  <si>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</si>
  <si>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</si>
  <si>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</si>
  <si>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</si>
  <si>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</si>
  <si>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</si>
  <si>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</si>
  <si>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</si>
  <si>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</si>
  <si>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</si>
  <si>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</si>
  <si>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</si>
  <si>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</si>
  <si>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</si>
  <si>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</si>
  <si>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</si>
  <si>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</si>
  <si>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</si>
  <si>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</si>
  <si>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</si>
  <si>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</si>
  <si>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</si>
  <si>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</si>
  <si>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</si>
  <si>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</si>
  <si>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</si>
  <si>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</si>
  <si>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</si>
  <si>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</si>
  <si>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</si>
  <si>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</si>
  <si>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</si>
  <si>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</si>
  <si>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</si>
  <si>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</si>
  <si>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</si>
  <si>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</si>
  <si>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</si>
  <si>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</si>
  <si>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</si>
  <si>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</si>
  <si>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</si>
  <si>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</si>
  <si>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</si>
  <si>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</si>
  <si>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</si>
  <si>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</si>
  <si>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</si>
  <si>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</si>
  <si>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</si>
  <si>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</si>
  <si>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</si>
  <si>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</si>
  <si>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</si>
  <si>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</si>
  <si>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</si>
  <si>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</si>
  <si>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</si>
  <si>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</si>
  <si>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</si>
  <si>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</si>
  <si>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</si>
  <si>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</si>
  <si>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</si>
  <si>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</si>
  <si>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</si>
  <si>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</si>
  <si>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</si>
  <si>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</si>
  <si>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</si>
  <si>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</si>
  <si>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</si>
  <si>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</si>
  <si>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</si>
  <si>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</si>
  <si>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</si>
  <si>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</si>
  <si>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</si>
  <si>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</si>
  <si>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</si>
  <si>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</si>
  <si>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</si>
  <si>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</si>
  <si>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</si>
  <si>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</si>
  <si>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</si>
  <si>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</si>
  <si>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</si>
  <si>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</si>
  <si>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</si>
  <si>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</si>
  <si>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</si>
  <si>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</si>
  <si>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</si>
  <si>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</si>
  <si>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</si>
  <si>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</si>
  <si>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</si>
  <si>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</si>
  <si>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</si>
  <si>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</si>
  <si>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</si>
  <si>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</si>
  <si>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</si>
  <si>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</si>
  <si>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</si>
  <si>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</si>
  <si>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</si>
  <si>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</si>
  <si>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</si>
  <si>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</si>
  <si>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</si>
  <si>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</si>
  <si>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</si>
  <si>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</si>
  <si>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</si>
  <si>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</si>
  <si>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</si>
  <si>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</si>
  <si>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</si>
  <si>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</si>
  <si>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</si>
  <si>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</si>
  <si>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</si>
  <si>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</si>
  <si>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</si>
  <si>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</si>
  <si>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</si>
  <si>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</si>
  <si>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</si>
  <si>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</si>
  <si>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</si>
  <si>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</si>
  <si>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</si>
  <si>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</si>
  <si>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</si>
  <si>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</si>
  <si>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</si>
  <si>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</si>
  <si>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</si>
  <si>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</si>
  <si>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</si>
  <si>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</si>
  <si>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</si>
  <si>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</si>
  <si>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</si>
  <si>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</si>
  <si>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</si>
  <si>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</si>
  <si>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</si>
  <si>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</si>
  <si>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</si>
  <si>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</si>
  <si>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</si>
  <si>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</si>
  <si>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</si>
  <si>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</si>
  <si>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</si>
  <si>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</si>
  <si>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</si>
  <si>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</si>
  <si>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</si>
  <si>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</si>
  <si>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</si>
  <si>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</si>
  <si>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</si>
  <si>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</si>
  <si>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</si>
  <si>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</si>
  <si>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</si>
  <si>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</si>
  <si>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</si>
  <si>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</si>
  <si>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</si>
  <si>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</si>
  <si>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</si>
  <si>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</si>
  <si>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</si>
  <si>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</si>
  <si>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</si>
  <si>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</si>
  <si>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</si>
  <si>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</si>
  <si>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</si>
  <si>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</si>
  <si>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</si>
  <si>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</si>
  <si>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</si>
  <si>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</si>
  <si>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</si>
  <si>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</si>
  <si>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</si>
  <si>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</si>
  <si>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</si>
  <si>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</si>
  <si>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</si>
  <si>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</si>
  <si>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</si>
  <si>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</si>
  <si>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</si>
  <si>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</si>
  <si>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</si>
  <si>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</si>
  <si>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</si>
  <si>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</si>
  <si>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</si>
  <si>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</si>
  <si>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</si>
  <si>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</si>
  <si>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</si>
  <si>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</si>
  <si>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</si>
  <si>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</si>
  <si>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</si>
  <si>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</si>
  <si>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</si>
  <si>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</si>
  <si>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</si>
  <si>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</si>
  <si>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</si>
  <si>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</si>
  <si>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</si>
  <si>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</si>
  <si>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</si>
  <si>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</si>
  <si>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</si>
  <si>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</si>
  <si>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</si>
  <si>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</si>
  <si>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</si>
  <si>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</si>
  <si>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</si>
  <si>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</si>
  <si>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</si>
  <si>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</si>
  <si>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</si>
  <si>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</si>
  <si>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</si>
  <si>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</si>
  <si>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</si>
  <si>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</si>
  <si>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</si>
  <si>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</si>
  <si>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</si>
  <si>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</si>
  <si>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</si>
  <si>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</si>
  <si>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</si>
  <si>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</si>
  <si>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</si>
  <si>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</si>
  <si>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</si>
  <si>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</si>
  <si>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</si>
  <si>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</si>
  <si>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</si>
  <si>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</si>
  <si>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</si>
  <si>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</si>
  <si>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</si>
  <si>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</si>
  <si>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</si>
  <si>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</si>
  <si>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</si>
  <si>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</si>
  <si>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</si>
  <si>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</si>
  <si>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</si>
  <si>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</si>
  <si>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</si>
  <si>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</si>
  <si>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</si>
  <si>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</si>
  <si>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</si>
  <si>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</si>
  <si>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</si>
  <si>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</si>
  <si>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</si>
  <si>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</si>
  <si>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</si>
  <si>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</si>
  <si>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</si>
  <si>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</si>
  <si>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</si>
  <si>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</si>
  <si>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</si>
  <si>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</si>
  <si>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</si>
  <si>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</si>
  <si>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</si>
  <si>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</si>
  <si>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</si>
  <si>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</si>
  <si>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</si>
  <si>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</si>
  <si>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</si>
  <si>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</si>
  <si>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</si>
  <si>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</si>
  <si>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</si>
  <si>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</si>
  <si>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</si>
  <si>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</si>
  <si>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</si>
  <si>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</si>
  <si>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</si>
  <si>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</si>
  <si>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</si>
  <si>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</si>
  <si>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</si>
  <si>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</si>
  <si>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</si>
  <si>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</si>
  <si>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</si>
  <si>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</si>
  <si>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</si>
  <si>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</si>
  <si>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</si>
  <si>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</si>
  <si>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</si>
  <si>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</si>
  <si>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</si>
  <si>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</si>
  <si>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</si>
  <si>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</si>
  <si>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</si>
  <si>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</si>
  <si>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</si>
  <si>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</si>
  <si>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</si>
  <si>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</si>
  <si>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</si>
  <si>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</si>
  <si>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</si>
  <si>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</si>
  <si>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</si>
  <si>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</si>
  <si>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</si>
  <si>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</si>
  <si>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</si>
  <si>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</si>
  <si>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</si>
  <si>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</si>
  <si>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</si>
  <si>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</si>
  <si>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</si>
  <si>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</si>
  <si>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</si>
  <si>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</si>
  <si>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</si>
  <si>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</si>
  <si>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</si>
  <si>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</si>
  <si>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</si>
  <si>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</si>
  <si>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</si>
  <si>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</si>
  <si>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</si>
  <si>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</si>
  <si>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</si>
  <si>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</si>
  <si>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</si>
  <si>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</si>
  <si>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</si>
  <si>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</si>
  <si>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</si>
  <si>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</si>
  <si>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</si>
  <si>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</si>
  <si>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</si>
  <si>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</si>
  <si>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</si>
  <si>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</si>
  <si>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</si>
  <si>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</si>
  <si>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</si>
  <si>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</si>
  <si>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</si>
  <si>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</si>
  <si>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</si>
  <si>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</si>
  <si>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</si>
  <si>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</si>
  <si>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</si>
  <si>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</si>
  <si>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</si>
  <si>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</si>
  <si>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</si>
  <si>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</si>
  <si>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</si>
  <si>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</si>
  <si>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</si>
  <si>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</si>
  <si>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</si>
  <si>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</si>
  <si>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</si>
  <si>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</si>
  <si>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</si>
  <si>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</si>
  <si>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</si>
  <si>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</si>
  <si>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</si>
  <si>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</si>
  <si>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</si>
  <si>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</si>
  <si>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</si>
  <si>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</si>
  <si>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</si>
  <si>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</si>
  <si>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</si>
  <si>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</si>
  <si>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</si>
  <si>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</si>
  <si>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</si>
  <si>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</si>
  <si>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</si>
  <si>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</si>
  <si>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</si>
  <si>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</si>
  <si>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</si>
  <si>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</si>
  <si>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</si>
  <si>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</si>
  <si>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</si>
  <si>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</si>
  <si>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</si>
  <si>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</si>
  <si>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</si>
  <si>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</si>
  <si>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</si>
  <si>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</si>
  <si>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</si>
  <si>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</si>
  <si>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</si>
  <si>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</si>
  <si>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</si>
  <si>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</si>
  <si>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</si>
  <si>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</si>
  <si>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</si>
  <si>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</si>
  <si>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</si>
  <si>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</si>
  <si>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</si>
  <si>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</si>
  <si>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</si>
  <si>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</si>
  <si>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</si>
  <si>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</si>
  <si>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</si>
  <si>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</si>
  <si>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</si>
  <si>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</si>
  <si>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</si>
  <si>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</si>
  <si>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</si>
  <si>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</si>
  <si>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</si>
  <si>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</si>
  <si>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</si>
  <si>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</si>
  <si>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</si>
  <si>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</si>
  <si>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</si>
  <si>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</si>
  <si>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</si>
  <si>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</si>
  <si>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</si>
  <si>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</si>
  <si>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</si>
  <si>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</si>
  <si>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</si>
  <si>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</si>
  <si>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</si>
  <si>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</si>
  <si>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</si>
  <si>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</si>
  <si>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</si>
  <si>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</si>
  <si>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</si>
  <si>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</si>
  <si>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</si>
  <si>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</si>
  <si>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</si>
  <si>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</si>
  <si>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</si>
  <si>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</si>
  <si>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</si>
  <si>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</si>
  <si>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</si>
  <si>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</si>
  <si>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</si>
  <si>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</si>
  <si>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</si>
  <si>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</si>
  <si>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</si>
  <si>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</si>
  <si>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</si>
  <si>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</si>
  <si>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</si>
  <si>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</si>
  <si>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</si>
  <si>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</si>
  <si>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</si>
  <si>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</si>
  <si>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</si>
  <si>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</si>
  <si>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</si>
  <si>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</si>
  <si>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</si>
  <si>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</si>
  <si>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</si>
  <si>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</si>
  <si>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</si>
  <si>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</si>
  <si>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</si>
  <si>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</si>
  <si>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</si>
  <si>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</si>
  <si>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</si>
  <si>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</si>
  <si>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</si>
  <si>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</si>
  <si>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</si>
  <si>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</si>
  <si>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</si>
  <si>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</si>
  <si>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</si>
  <si>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</si>
  <si>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</si>
  <si>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</si>
  <si>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</si>
  <si>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</si>
  <si>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</si>
  <si>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</si>
  <si>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</si>
  <si>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</si>
  <si>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</si>
  <si>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</si>
  <si>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</si>
  <si>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</si>
  <si>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</si>
  <si>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</si>
  <si>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</si>
  <si>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</si>
  <si>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</si>
  <si>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</si>
  <si>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</si>
  <si>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</si>
  <si>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</si>
  <si>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</si>
  <si>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</si>
  <si>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</si>
  <si>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</si>
  <si>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</si>
  <si>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</si>
  <si>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</si>
  <si>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</si>
  <si>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</si>
  <si>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</si>
  <si>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</si>
  <si>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</si>
  <si>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</si>
  <si>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</si>
  <si>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</si>
  <si>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</si>
  <si>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</si>
  <si>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</si>
  <si>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</si>
  <si>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</si>
  <si>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</si>
  <si>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</si>
  <si>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</si>
  <si>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</si>
  <si>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</si>
  <si>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</si>
  <si>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</si>
  <si>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</si>
  <si>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</si>
  <si>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</si>
  <si>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</si>
  <si>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</si>
  <si>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</si>
  <si>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</si>
  <si>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</si>
  <si>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</si>
  <si>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</si>
  <si>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</si>
  <si>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</si>
  <si>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</si>
  <si>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</si>
  <si>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</si>
  <si>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</si>
  <si>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</si>
  <si>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</si>
  <si>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</si>
  <si>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</si>
  <si>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</si>
  <si>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</si>
  <si>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</si>
  <si>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</si>
  <si>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</si>
  <si>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</si>
  <si>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</si>
  <si>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</si>
  <si>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</si>
  <si>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</si>
  <si>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</si>
  <si>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</si>
  <si>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</si>
  <si>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</si>
  <si>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</si>
  <si>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</si>
  <si>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</si>
  <si>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</si>
  <si>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</si>
  <si>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</si>
  <si>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</si>
  <si>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</si>
  <si>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</si>
  <si>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</si>
  <si>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</si>
  <si>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</si>
  <si>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</si>
  <si>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</si>
  <si>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</si>
  <si>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</si>
  <si>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</si>
  <si>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</si>
  <si>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</si>
  <si>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</si>
  <si>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</si>
  <si>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</si>
  <si>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</si>
  <si>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</si>
  <si>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</si>
  <si>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</si>
  <si>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</si>
  <si>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</si>
  <si>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</si>
  <si>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</si>
  <si>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</si>
  <si>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</si>
  <si>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</si>
  <si>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</si>
  <si>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</si>
  <si>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</si>
  <si>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</si>
  <si>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</si>
  <si>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</si>
  <si>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</si>
  <si>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</si>
  <si>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</si>
  <si>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</si>
  <si>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</si>
  <si>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</si>
  <si>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</si>
  <si>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</si>
  <si>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</si>
  <si>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</si>
  <si>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</si>
  <si>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</si>
  <si>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</si>
  <si>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</si>
  <si>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</si>
  <si>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</si>
  <si>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</si>
  <si>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</si>
  <si>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</si>
  <si>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</si>
  <si>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</si>
  <si>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</si>
  <si>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</si>
  <si>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</si>
  <si>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</si>
  <si>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</si>
  <si>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</si>
  <si>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</si>
  <si>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</si>
  <si>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</si>
  <si>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</si>
  <si>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</si>
  <si>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</si>
  <si>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</si>
  <si>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</si>
  <si>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</si>
  <si>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</si>
  <si>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</si>
  <si>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</si>
  <si>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</si>
  <si>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</si>
  <si>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</si>
  <si>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</si>
  <si>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</si>
  <si>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</si>
  <si>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</si>
  <si>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</si>
  <si>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</si>
  <si>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</si>
  <si>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</si>
  <si>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</si>
  <si>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</si>
  <si>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</si>
  <si>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</si>
  <si>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</si>
  <si>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</si>
  <si>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</si>
  <si>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</si>
  <si>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</si>
  <si>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</si>
  <si>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</si>
  <si>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</si>
  <si>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</si>
  <si>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</si>
  <si>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</si>
  <si>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</si>
  <si>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</si>
  <si>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</si>
  <si>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</si>
  <si>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</si>
  <si>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</si>
  <si>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</si>
  <si>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</si>
  <si>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</si>
  <si>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</si>
  <si>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</si>
  <si>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</si>
  <si>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</si>
  <si>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</si>
  <si>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</si>
  <si>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</si>
  <si>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</si>
  <si>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</si>
  <si>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</si>
  <si>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</si>
  <si>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</si>
  <si>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</si>
  <si>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</si>
  <si>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</si>
  <si>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</si>
  <si>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</si>
  <si>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</si>
  <si>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</si>
  <si>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</si>
  <si>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</si>
  <si>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</si>
  <si>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</si>
  <si>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</si>
  <si>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</si>
  <si>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</si>
  <si>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</si>
  <si>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</si>
  <si>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</si>
  <si>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</si>
  <si>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</si>
  <si>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</si>
  <si>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</si>
  <si>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</si>
  <si>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</si>
  <si>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</si>
  <si>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</si>
  <si>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</si>
  <si>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</si>
  <si>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</si>
  <si>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</si>
  <si>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</si>
  <si>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</si>
  <si>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</si>
  <si>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</si>
  <si>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</si>
  <si>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</si>
  <si>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</si>
  <si>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</si>
  <si>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</si>
  <si>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</si>
  <si>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</si>
  <si>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</si>
  <si>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</si>
  <si>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</si>
  <si>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</si>
  <si>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</si>
  <si>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</si>
  <si>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</si>
  <si>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</si>
  <si>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</si>
  <si>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</si>
  <si>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</si>
  <si>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</si>
  <si>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</si>
  <si>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</si>
  <si>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</si>
  <si>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</si>
  <si>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</si>
  <si>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</si>
  <si>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</si>
  <si>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</si>
  <si>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</si>
  <si>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</si>
  <si>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</si>
  <si>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</si>
  <si>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</si>
  <si>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</si>
  <si>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</si>
  <si>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</si>
  <si>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</si>
  <si>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</si>
  <si>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</si>
  <si>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</si>
  <si>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</si>
  <si>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</si>
  <si>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</si>
  <si>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</si>
  <si>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</si>
  <si>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</si>
  <si>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</si>
  <si>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</si>
  <si>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</si>
  <si>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</si>
  <si>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</si>
  <si>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</si>
  <si>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</si>
  <si>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</si>
  <si>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</si>
  <si>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</si>
  <si>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</si>
  <si>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</si>
  <si>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</si>
  <si>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</si>
  <si>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</si>
  <si>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</si>
  <si>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</si>
  <si>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</si>
  <si>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</si>
  <si>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</si>
  <si>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</si>
  <si>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</si>
  <si>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</si>
  <si>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</si>
  <si>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</si>
  <si>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</si>
  <si>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</si>
  <si>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</si>
  <si>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</si>
  <si>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</si>
  <si>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</si>
  <si>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</si>
  <si>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</si>
  <si>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</si>
  <si>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</si>
  <si>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</si>
  <si>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</si>
  <si>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</si>
  <si>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</si>
  <si>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</si>
  <si>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</si>
  <si>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</si>
  <si>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</si>
  <si>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</si>
  <si>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</si>
  <si>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</si>
  <si>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</si>
  <si>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</si>
  <si>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</si>
  <si>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</si>
  <si>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</si>
  <si>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</si>
  <si>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</si>
  <si>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</si>
  <si>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</si>
  <si>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</si>
  <si>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</si>
  <si>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</si>
  <si>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</si>
  <si>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</si>
  <si>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</si>
  <si>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</si>
  <si>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</si>
  <si>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</si>
  <si>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</si>
  <si>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</si>
  <si>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</si>
  <si>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</si>
  <si>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</si>
  <si>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</si>
  <si>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</si>
  <si>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</si>
  <si>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</si>
  <si>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</si>
  <si>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</si>
  <si>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</si>
  <si>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</si>
  <si>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</si>
  <si>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</si>
  <si>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</si>
  <si>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</si>
  <si>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</si>
  <si>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</si>
  <si>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</si>
  <si>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</si>
  <si>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</si>
  <si>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</si>
  <si>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</si>
  <si>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</si>
  <si>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</si>
  <si>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</si>
  <si>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</si>
  <si>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</si>
  <si>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</si>
  <si>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</si>
  <si>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</si>
  <si>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</si>
  <si>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</si>
  <si>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</si>
  <si>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</si>
  <si>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</si>
  <si>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</si>
  <si>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</si>
  <si>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</si>
  <si>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</si>
  <si>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</si>
  <si>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</si>
  <si>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</si>
  <si>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</si>
  <si>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</si>
  <si>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</si>
  <si>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</si>
  <si>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</si>
  <si>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</si>
  <si>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</si>
  <si>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</si>
  <si>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</si>
  <si>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</si>
  <si>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</si>
  <si>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</si>
  <si>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</si>
  <si>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</si>
  <si>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</si>
  <si>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</si>
  <si>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</si>
  <si>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</si>
  <si>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</si>
  <si>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</si>
  <si>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</si>
  <si>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</si>
  <si>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</si>
  <si>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</si>
  <si>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</si>
  <si>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</si>
  <si>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</si>
  <si>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</si>
  <si>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</si>
  <si>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</si>
  <si>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</si>
  <si>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</si>
  <si>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</si>
  <si>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</si>
  <si>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</si>
  <si>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</si>
  <si>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</si>
  <si>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</si>
  <si>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</si>
  <si>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</si>
  <si>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</si>
  <si>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</si>
  <si>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</si>
  <si>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</si>
  <si>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</si>
  <si>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</si>
  <si>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</si>
  <si>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</si>
  <si>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</si>
  <si>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</si>
  <si>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</si>
  <si>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</si>
  <si>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</si>
  <si>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</si>
  <si>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</si>
  <si>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</si>
  <si>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</si>
  <si>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</si>
  <si>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</si>
  <si>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</si>
  <si>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</si>
  <si>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</si>
  <si>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</si>
  <si>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</si>
  <si>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</si>
  <si>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</si>
  <si>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</si>
  <si>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</si>
  <si>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</si>
  <si>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</si>
  <si>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</si>
  <si>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</si>
  <si>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</si>
  <si>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</si>
  <si>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</si>
  <si>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</si>
  <si>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</si>
  <si>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</si>
  <si>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</si>
  <si>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</si>
  <si>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</si>
  <si>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</si>
  <si>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</si>
  <si>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</si>
  <si>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</si>
  <si>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</si>
  <si>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</si>
  <si>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</si>
  <si>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</si>
  <si>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</si>
  <si>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</si>
  <si>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</si>
  <si>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</si>
  <si>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</si>
  <si>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</si>
  <si>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</si>
  <si>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</si>
  <si>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</si>
  <si>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</si>
  <si>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</si>
  <si>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</si>
  <si>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</si>
  <si>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</si>
  <si>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</si>
  <si>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</si>
  <si>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</si>
  <si>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</si>
  <si>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</si>
  <si>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</si>
  <si>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</si>
  <si>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</si>
  <si>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</si>
  <si>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</si>
  <si>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</si>
  <si>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</si>
  <si>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</si>
  <si>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</si>
  <si>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</si>
  <si>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</si>
  <si>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</si>
  <si>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</si>
  <si>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</si>
  <si>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</si>
  <si>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</si>
  <si>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</si>
  <si>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</si>
  <si>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</si>
  <si>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</si>
  <si>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</si>
  <si>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</si>
  <si>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</si>
  <si>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</si>
  <si>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</si>
  <si>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</si>
  <si>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</si>
  <si>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</si>
  <si>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</si>
  <si>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</si>
  <si>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</si>
  <si>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</si>
  <si>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</si>
  <si>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</si>
  <si>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</si>
  <si>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</si>
  <si>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</si>
  <si>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</si>
  <si>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</si>
  <si>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</si>
  <si>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</si>
  <si>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</si>
  <si>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</si>
  <si>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</si>
  <si>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</si>
  <si>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</si>
  <si>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</si>
  <si>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</si>
  <si>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</si>
  <si>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</si>
  <si>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</si>
  <si>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</si>
  <si>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</si>
  <si>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</si>
  <si>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</si>
  <si>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</si>
  <si>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</si>
  <si>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</si>
  <si>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</si>
  <si>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</si>
  <si>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</si>
  <si>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</si>
  <si>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</si>
  <si>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</si>
  <si>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</si>
  <si>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</si>
  <si>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</si>
  <si>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</si>
  <si>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</si>
  <si>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</si>
  <si>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</si>
  <si>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</si>
  <si>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</si>
  <si>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</si>
  <si>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</si>
  <si>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</si>
  <si>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</si>
  <si>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</si>
  <si>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</si>
  <si>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</si>
  <si>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</si>
  <si>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</si>
  <si>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</si>
  <si>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</si>
  <si>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</si>
  <si>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</si>
  <si>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</si>
  <si>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</si>
  <si>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</si>
  <si>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</si>
  <si>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</si>
  <si>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</si>
  <si>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</si>
  <si>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</si>
  <si>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</si>
  <si>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</si>
  <si>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</si>
  <si>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</si>
  <si>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</si>
  <si>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</si>
  <si>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</si>
  <si>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</si>
  <si>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</si>
  <si>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</si>
  <si>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</si>
  <si>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</si>
  <si>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</si>
  <si>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</si>
  <si>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</si>
  <si>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</si>
  <si>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</si>
  <si>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</si>
  <si>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</si>
  <si>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</si>
  <si>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</si>
  <si>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</si>
  <si>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</si>
  <si>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</si>
  <si>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</si>
  <si>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</si>
  <si>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</si>
  <si>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</si>
  <si>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</si>
  <si>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</si>
  <si>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</si>
  <si>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</si>
  <si>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</si>
  <si>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</si>
  <si>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</si>
  <si>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</si>
  <si>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</si>
  <si>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</si>
  <si>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</si>
  <si>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</si>
  <si>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</si>
  <si>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</si>
  <si>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</si>
  <si>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</si>
  <si>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</si>
  <si>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</si>
  <si>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</si>
  <si>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</si>
  <si>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</si>
  <si>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</si>
  <si>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</si>
  <si>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</si>
  <si>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</si>
  <si>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</si>
  <si>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</si>
  <si>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</si>
  <si>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</si>
  <si>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</si>
  <si>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</si>
  <si>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</si>
  <si>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</si>
  <si>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</si>
  <si>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</si>
  <si>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</si>
  <si>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</si>
  <si>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</si>
  <si>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</si>
  <si>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</si>
  <si>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</si>
  <si>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</si>
  <si>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</si>
  <si>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</si>
  <si>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</si>
  <si>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</si>
  <si>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</si>
  <si>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</si>
  <si>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</si>
  <si>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</si>
  <si>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</si>
  <si>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</si>
  <si>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</si>
  <si>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</si>
  <si>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</si>
  <si>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</si>
  <si>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</si>
  <si>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</si>
  <si>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</si>
  <si>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</si>
  <si>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</si>
  <si>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</si>
  <si>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</si>
  <si>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</si>
  <si>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</si>
  <si>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</si>
  <si>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</si>
  <si>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</si>
  <si>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</si>
  <si>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</si>
  <si>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</si>
  <si>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</si>
  <si>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</si>
  <si>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</si>
  <si>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</si>
  <si>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</si>
  <si>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</si>
  <si>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</si>
  <si>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</si>
  <si>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</si>
  <si>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</si>
  <si>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</si>
  <si>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</si>
  <si>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</si>
  <si>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</si>
  <si>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</si>
  <si>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</si>
  <si>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</si>
  <si>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</si>
  <si>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</si>
  <si>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</si>
  <si>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</si>
  <si>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</si>
  <si>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</si>
  <si>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</si>
  <si>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</si>
  <si>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</si>
  <si>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</si>
  <si>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</si>
  <si>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</si>
  <si>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</si>
  <si>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</si>
  <si>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</si>
  <si>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</si>
  <si>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</si>
  <si>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</si>
  <si>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</si>
  <si>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</si>
  <si>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</si>
  <si>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</si>
  <si>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</si>
  <si>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</si>
  <si>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</si>
  <si>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</si>
  <si>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</si>
  <si>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</si>
  <si>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</si>
  <si>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</si>
  <si>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</si>
  <si>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</si>
  <si>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</si>
  <si>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</si>
  <si>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</si>
  <si>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</si>
  <si>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</si>
  <si>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</si>
  <si>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</si>
  <si>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</si>
  <si>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</si>
  <si>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</si>
  <si>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</si>
  <si>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</si>
  <si>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</si>
  <si>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</si>
  <si>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</si>
  <si>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</si>
  <si>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</si>
  <si>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</si>
  <si>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</si>
  <si>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</si>
  <si>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</si>
  <si>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</si>
  <si>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</si>
  <si>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</si>
  <si>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</si>
  <si>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</si>
  <si>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</si>
  <si>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</si>
  <si>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</si>
  <si>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</si>
  <si>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</si>
  <si>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</si>
  <si>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</si>
  <si>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</si>
  <si>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</si>
  <si>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</si>
  <si>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</si>
  <si>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</si>
  <si>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</si>
  <si>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</si>
  <si>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</si>
  <si>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</si>
  <si>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</si>
  <si>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</si>
  <si>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</si>
  <si>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</si>
  <si>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</si>
  <si>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</si>
  <si>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</si>
  <si>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</si>
  <si>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</si>
  <si>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</si>
  <si>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</si>
  <si>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</si>
  <si>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</si>
  <si>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</si>
  <si>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</si>
  <si>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</si>
  <si>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</si>
  <si>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</si>
  <si>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</si>
  <si>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</si>
  <si>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</si>
  <si>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</si>
  <si>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</si>
  <si>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</si>
  <si>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</si>
  <si>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</si>
  <si>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</si>
  <si>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</si>
  <si>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</si>
  <si>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</si>
  <si>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</si>
  <si>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</si>
  <si>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</si>
  <si>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</si>
  <si>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</si>
  <si>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</si>
  <si>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</si>
  <si>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</si>
  <si>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</si>
  <si>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</si>
  <si>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</si>
  <si>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</si>
  <si>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</si>
  <si>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</si>
  <si>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</si>
  <si>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</si>
  <si>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</si>
  <si>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</si>
  <si>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</si>
  <si>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</si>
  <si>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</si>
  <si>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</si>
  <si>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</si>
  <si>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</si>
  <si>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</si>
  <si>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</si>
  <si>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</si>
  <si>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</si>
  <si>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</si>
  <si>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</si>
  <si>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</si>
  <si>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</si>
  <si>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</si>
  <si>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</si>
  <si>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</si>
  <si>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</si>
  <si>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</si>
  <si>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</si>
  <si>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</si>
  <si>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</si>
  <si>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</si>
  <si>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</si>
  <si>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</si>
  <si>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</si>
  <si>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</si>
  <si>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</si>
  <si>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</si>
  <si>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</si>
  <si>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</si>
  <si>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</si>
  <si>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</si>
  <si>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</si>
  <si>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</si>
  <si>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</si>
  <si>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</si>
  <si>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</si>
  <si>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</si>
  <si>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</si>
  <si>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</si>
  <si>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</si>
  <si>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</si>
  <si>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</si>
  <si>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</si>
  <si>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</si>
  <si>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</si>
  <si>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</si>
  <si>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</si>
  <si>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</si>
  <si>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</si>
  <si>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</si>
  <si>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</si>
  <si>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</si>
  <si>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</si>
  <si>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</si>
  <si>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</si>
  <si>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</si>
  <si>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</si>
  <si>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</si>
  <si>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</si>
  <si>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</si>
  <si>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</si>
  <si>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</si>
  <si>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</si>
  <si>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</si>
  <si>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</si>
  <si>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</si>
  <si>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</si>
  <si>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</si>
  <si>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</si>
  <si>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</si>
  <si>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</si>
  <si>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</si>
  <si>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</si>
  <si>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</si>
  <si>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</si>
  <si>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</si>
  <si>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</si>
  <si>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</si>
  <si>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</si>
  <si>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</si>
  <si>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</si>
  <si>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</si>
  <si>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</si>
  <si>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</si>
  <si>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</si>
  <si>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</si>
  <si>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</si>
  <si>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</si>
  <si>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</si>
  <si>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</si>
  <si>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</si>
  <si>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</si>
  <si>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</si>
  <si>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</si>
  <si>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</si>
  <si>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</si>
  <si>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</si>
  <si>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</si>
  <si>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</si>
  <si>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</si>
  <si>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</si>
  <si>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</si>
  <si>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</si>
  <si>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</si>
  <si>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</si>
  <si>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</si>
  <si>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</si>
  <si>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</si>
  <si>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</si>
  <si>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</si>
  <si>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</si>
  <si>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</si>
  <si>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</si>
  <si>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</si>
  <si>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</si>
  <si>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</si>
  <si>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</si>
  <si>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</si>
  <si>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</si>
  <si>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</si>
  <si>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</si>
  <si>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</si>
  <si>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</si>
  <si>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</si>
  <si>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</si>
  <si>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</si>
  <si>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</si>
  <si>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</si>
  <si>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</si>
  <si>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</si>
  <si>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</si>
  <si>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</si>
  <si>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</si>
  <si>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</si>
  <si>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</si>
  <si>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</si>
  <si>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</si>
  <si>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</si>
  <si>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</si>
  <si>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</si>
  <si>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</si>
  <si>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</si>
  <si>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</si>
  <si>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</si>
  <si>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</si>
  <si>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</si>
  <si>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</si>
  <si>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</si>
  <si>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</si>
  <si>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</si>
  <si>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</si>
  <si>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</si>
  <si>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</si>
  <si>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</si>
  <si>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</si>
  <si>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</si>
  <si>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</si>
  <si>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</si>
  <si>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</si>
  <si>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</si>
  <si>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</si>
  <si>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</si>
  <si>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</si>
  <si>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</si>
  <si>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</si>
  <si>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</si>
  <si>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</si>
  <si>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</si>
  <si>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</si>
  <si>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</si>
  <si>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</si>
  <si>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</si>
  <si>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</si>
  <si>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</si>
  <si>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</si>
  <si>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</si>
  <si>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</si>
  <si>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</si>
  <si>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</si>
  <si>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</si>
  <si>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</si>
  <si>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</si>
  <si>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</si>
  <si>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</si>
  <si>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</si>
  <si>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</si>
  <si>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</si>
  <si>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</si>
  <si>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</si>
  <si>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</si>
  <si>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</si>
  <si>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</si>
  <si>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</si>
  <si>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</si>
  <si>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</si>
  <si>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</si>
  <si>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</si>
  <si>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</si>
  <si>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</si>
  <si>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</si>
  <si>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</si>
  <si>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</si>
  <si>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</si>
  <si>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</si>
  <si>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</si>
  <si>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</si>
  <si>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</si>
  <si>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</si>
  <si>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</si>
  <si>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</si>
  <si>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</si>
  <si>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</si>
  <si>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</si>
  <si>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</si>
  <si>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</si>
  <si>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</si>
  <si>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</si>
  <si>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</si>
  <si>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</si>
  <si>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</si>
  <si>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</si>
  <si>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</si>
  <si>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</si>
  <si>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</si>
  <si>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</si>
  <si>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</si>
  <si>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</si>
  <si>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</si>
  <si>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</si>
  <si>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</si>
  <si>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</si>
  <si>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</si>
  <si>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</si>
  <si>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</si>
  <si>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</si>
  <si>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</si>
  <si>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</si>
  <si>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</si>
  <si>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</si>
  <si>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</si>
  <si>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</si>
  <si>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</si>
  <si>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</si>
  <si>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</si>
  <si>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</si>
  <si>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</si>
  <si>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</si>
  <si>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</si>
  <si>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</si>
  <si>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</si>
  <si>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</si>
  <si>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</si>
  <si>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</si>
  <si>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</si>
  <si>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</si>
  <si>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</si>
  <si>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</si>
  <si>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</si>
  <si>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</si>
  <si>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</si>
  <si>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</si>
  <si>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</si>
  <si>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</si>
  <si>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</si>
  <si>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</si>
  <si>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</si>
  <si>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</si>
  <si>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</si>
  <si>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</si>
  <si>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</si>
  <si>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</si>
  <si>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</si>
  <si>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</si>
  <si>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</si>
  <si>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</si>
  <si>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</si>
  <si>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</si>
  <si>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</si>
  <si>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</si>
  <si>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</si>
  <si>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</si>
  <si>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</si>
  <si>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</si>
  <si>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</si>
  <si>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</si>
  <si>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</si>
  <si>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</si>
  <si>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</si>
  <si>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</si>
  <si>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</si>
  <si>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</si>
  <si>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</si>
  <si>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</si>
  <si>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</si>
  <si>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</si>
  <si>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</si>
  <si>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</si>
  <si>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</si>
  <si>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</si>
  <si>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</si>
  <si>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</si>
  <si>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</si>
  <si>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</si>
  <si>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</si>
  <si>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</si>
  <si>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</si>
  <si>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</si>
  <si>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</si>
  <si>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</si>
  <si>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</si>
  <si>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</si>
  <si>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</si>
  <si>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</si>
  <si>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</si>
  <si>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</si>
  <si>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</si>
  <si>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</si>
  <si>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</si>
  <si>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</si>
  <si>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</si>
  <si>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</si>
  <si>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</si>
  <si>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</si>
  <si>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</si>
  <si>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</si>
  <si>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</si>
  <si>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</si>
  <si>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</si>
  <si>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</si>
  <si>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</si>
  <si>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</si>
  <si>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</si>
  <si>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</si>
  <si>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</si>
  <si>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</si>
  <si>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</si>
  <si>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</si>
  <si>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</si>
  <si>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</si>
  <si>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</si>
  <si>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</si>
  <si>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</si>
  <si>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</si>
  <si>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</si>
  <si>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</si>
  <si>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</si>
  <si>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</si>
  <si>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</si>
  <si>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</si>
  <si>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</si>
  <si>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</si>
  <si>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</si>
  <si>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</si>
  <si>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</si>
  <si>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</si>
  <si>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</si>
  <si>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</si>
  <si>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</si>
  <si>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</si>
  <si>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</si>
  <si>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</si>
  <si>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</si>
  <si>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</si>
  <si>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</si>
  <si>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</si>
  <si>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</si>
  <si>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</si>
  <si>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</si>
  <si>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</si>
  <si>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</si>
  <si>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</si>
  <si>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</si>
  <si>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</si>
  <si>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</si>
  <si>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</si>
  <si>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</si>
  <si>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</si>
  <si>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</si>
  <si>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</si>
  <si>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</si>
  <si>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</si>
  <si>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</si>
  <si>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</si>
  <si>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</si>
  <si>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</si>
  <si>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</si>
  <si>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</si>
  <si>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</si>
  <si>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</si>
  <si>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</si>
  <si>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</si>
  <si>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</si>
  <si>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</si>
  <si>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</si>
  <si>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</si>
  <si>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</si>
  <si>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</si>
  <si>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</si>
  <si>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</si>
  <si>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</si>
  <si>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</si>
  <si>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</si>
  <si>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</si>
  <si>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</si>
  <si>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</si>
  <si>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</si>
  <si>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</si>
  <si>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</si>
  <si>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</si>
  <si>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</si>
  <si>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</si>
  <si>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</si>
  <si>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</si>
  <si>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</si>
  <si>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</si>
  <si>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</si>
  <si>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</si>
  <si>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</si>
  <si>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</si>
  <si>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</si>
  <si>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</si>
  <si>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</si>
  <si>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</si>
  <si>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</si>
  <si>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</si>
  <si>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</si>
  <si>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</si>
  <si>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</si>
  <si>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</si>
  <si>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</si>
  <si>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</si>
  <si>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</si>
  <si>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</si>
  <si>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</si>
  <si>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</si>
  <si>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</si>
  <si>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</si>
  <si>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</si>
  <si>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</si>
  <si>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</si>
  <si>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</si>
  <si>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</si>
  <si>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</si>
  <si>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</si>
  <si>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</si>
  <si>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</si>
  <si>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</si>
  <si>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</si>
  <si>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</si>
  <si>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</si>
  <si>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</si>
  <si>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</si>
  <si>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</si>
  <si>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</si>
  <si>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</si>
  <si>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</si>
  <si>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</si>
  <si>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</si>
  <si>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</si>
  <si>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</si>
  <si>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</si>
  <si>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</si>
  <si>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</si>
  <si>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</si>
  <si>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</si>
  <si>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</si>
  <si>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</si>
  <si>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</si>
  <si>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</si>
  <si>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</si>
  <si>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</si>
  <si>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</si>
  <si>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</si>
  <si>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</si>
  <si>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</si>
  <si>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</si>
  <si>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</si>
  <si>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</si>
  <si>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</si>
  <si>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</si>
  <si>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</si>
  <si>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</si>
  <si>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</si>
  <si>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</si>
  <si>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</si>
  <si>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</si>
  <si>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</si>
  <si>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</si>
  <si>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</si>
  <si>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</si>
  <si>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</si>
  <si>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</si>
  <si>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</si>
  <si>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</si>
  <si>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</si>
  <si>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</si>
  <si>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</si>
  <si>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</si>
  <si>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</si>
  <si>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</si>
  <si>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</si>
  <si>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</si>
  <si>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</si>
  <si>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</si>
  <si>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</si>
  <si>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</si>
  <si>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</si>
  <si>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</si>
  <si>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</si>
  <si>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</si>
  <si>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</si>
  <si>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</si>
  <si>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</si>
  <si>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</si>
  <si>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</si>
  <si>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</si>
  <si>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</si>
  <si>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</si>
  <si>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</si>
  <si>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</si>
  <si>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</si>
  <si>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</si>
  <si>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</si>
  <si>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</si>
  <si>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</si>
  <si>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</si>
  <si>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</si>
  <si>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</si>
  <si>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</si>
  <si>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</si>
  <si>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</si>
  <si>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</si>
  <si>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</si>
  <si>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</si>
  <si>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</si>
  <si>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</si>
  <si>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</si>
  <si>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</si>
  <si>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</si>
  <si>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</si>
  <si>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</si>
  <si>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</si>
  <si>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</si>
  <si>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</si>
  <si>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</si>
  <si>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</si>
  <si>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</si>
  <si>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</si>
  <si>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</si>
  <si>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</si>
  <si>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</si>
  <si>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</si>
  <si>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</si>
  <si>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</si>
  <si>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</si>
  <si>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</si>
  <si>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</si>
  <si>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</si>
  <si>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</si>
  <si>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</si>
  <si>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</si>
  <si>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</si>
  <si>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</si>
  <si>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</si>
  <si>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</si>
  <si>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</si>
  <si>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</si>
  <si>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</si>
  <si>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</si>
  <si>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</si>
  <si>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</si>
  <si>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</si>
  <si>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</si>
  <si>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</si>
  <si>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</si>
  <si>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</si>
  <si>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</si>
  <si>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</si>
  <si>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</si>
  <si>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</si>
  <si>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</si>
  <si>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</si>
  <si>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</si>
  <si>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</si>
  <si>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</si>
  <si>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</si>
  <si>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</si>
  <si>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</si>
  <si>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</si>
  <si>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</si>
  <si>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</si>
  <si>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</si>
  <si>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</si>
  <si>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</si>
  <si>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</si>
  <si>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</si>
  <si>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</si>
  <si>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</si>
  <si>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</si>
  <si>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</si>
  <si>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</si>
  <si>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</si>
  <si>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</si>
  <si>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</si>
  <si>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</si>
  <si>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</si>
  <si>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</si>
  <si>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</si>
  <si>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</si>
  <si>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</si>
  <si>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</si>
  <si>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</si>
  <si>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</si>
  <si>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</si>
  <si>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</si>
  <si>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</si>
  <si>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</si>
  <si>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</si>
  <si>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</si>
  <si>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</si>
  <si>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</si>
  <si>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</si>
  <si>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</si>
  <si>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</si>
  <si>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</si>
  <si>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</si>
  <si>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</si>
  <si>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</si>
  <si>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</si>
  <si>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</si>
  <si>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</si>
  <si>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</si>
  <si>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</si>
  <si>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</si>
  <si>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</si>
  <si>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</si>
  <si>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</si>
  <si>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</si>
  <si>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</si>
  <si>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</si>
  <si>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</si>
  <si>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</si>
  <si>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</si>
  <si>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</si>
  <si>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</si>
  <si>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</si>
  <si>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</si>
  <si>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</si>
  <si>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</si>
  <si>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</si>
  <si>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</si>
  <si>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</si>
  <si>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</si>
  <si>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</si>
  <si>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</si>
  <si>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</si>
  <si>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</si>
  <si>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</si>
  <si>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</si>
  <si>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</si>
  <si>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</si>
  <si>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</si>
  <si>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</si>
  <si>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</si>
  <si>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</si>
  <si>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</si>
  <si>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</si>
  <si>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</si>
  <si>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</si>
  <si>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</si>
  <si>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</si>
  <si>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</si>
  <si>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</si>
  <si>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</si>
  <si>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</si>
  <si>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</si>
  <si>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</si>
  <si>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</si>
  <si>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</si>
  <si>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</si>
  <si>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</si>
  <si>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</si>
  <si>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</si>
  <si>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</si>
  <si>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</si>
  <si>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</si>
  <si>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</si>
  <si>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</si>
  <si>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</si>
  <si>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</si>
  <si>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</si>
  <si>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</si>
  <si>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</si>
  <si>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</si>
  <si>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</si>
  <si>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</si>
  <si>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</si>
  <si>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</si>
  <si>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</si>
  <si>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</si>
  <si>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</si>
  <si>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</si>
  <si>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</si>
  <si>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</si>
  <si>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</si>
  <si>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</si>
  <si>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</si>
  <si>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</si>
  <si>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</si>
  <si>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</si>
  <si>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</si>
  <si>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</si>
  <si>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</si>
  <si>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</si>
  <si>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</si>
  <si>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</si>
  <si>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</si>
  <si>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</si>
  <si>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</si>
  <si>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</si>
  <si>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</si>
  <si>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</si>
  <si>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</si>
  <si>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</si>
  <si>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</si>
  <si>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</si>
  <si>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</si>
  <si>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</si>
  <si>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</si>
  <si>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</si>
  <si>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</si>
  <si>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</si>
  <si>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</si>
  <si>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</si>
  <si>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</si>
  <si>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</si>
  <si>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</si>
  <si>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</si>
  <si>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</si>
  <si>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</si>
  <si>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</si>
  <si>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</si>
  <si>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</si>
  <si>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</si>
  <si>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</si>
  <si>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</si>
  <si>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</si>
  <si>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</si>
  <si>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</si>
  <si>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</si>
  <si>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</si>
  <si>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</si>
  <si>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</si>
  <si>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</si>
  <si>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</si>
  <si>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</si>
  <si>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</si>
  <si>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</si>
  <si>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</si>
  <si>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</si>
  <si>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</si>
  <si>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</si>
  <si>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</si>
  <si>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</si>
  <si>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</si>
  <si>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</si>
  <si>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</si>
  <si>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</si>
  <si>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</si>
  <si>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</si>
  <si>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</si>
  <si>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</si>
  <si>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</si>
  <si>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</si>
  <si>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</si>
  <si>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</si>
  <si>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</si>
  <si>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</si>
  <si>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</si>
  <si>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</si>
  <si>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</si>
  <si>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</si>
  <si>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</si>
  <si>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</si>
  <si>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</si>
  <si>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</si>
  <si>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</si>
  <si>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</si>
  <si>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</si>
  <si>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</si>
  <si>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</si>
  <si>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</si>
  <si>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</si>
  <si>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</si>
  <si>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</si>
  <si>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</si>
  <si>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</si>
  <si>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</si>
  <si>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</si>
  <si>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</si>
  <si>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</si>
  <si>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</si>
  <si>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</si>
  <si>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</si>
  <si>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</si>
  <si>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</si>
  <si>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</si>
  <si>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</si>
  <si>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</si>
  <si>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</si>
  <si>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</si>
  <si>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</si>
  <si>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</si>
  <si>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</si>
  <si>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</si>
  <si>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</si>
  <si>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</si>
  <si>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</si>
  <si>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</si>
  <si>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</si>
  <si>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</si>
  <si>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</si>
  <si>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</si>
  <si>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</si>
  <si>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</si>
  <si>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</si>
  <si>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</si>
  <si>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</si>
  <si>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</si>
  <si>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</si>
  <si>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</si>
  <si>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</si>
  <si>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</si>
  <si>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</si>
  <si>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</si>
  <si>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</si>
  <si>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</si>
  <si>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</si>
  <si>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</si>
  <si>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</si>
  <si>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</si>
  <si>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</si>
  <si>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</si>
  <si>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</si>
  <si>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</si>
  <si>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</si>
  <si>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</si>
  <si>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</si>
  <si>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</si>
  <si>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</si>
  <si>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</si>
  <si>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</si>
  <si>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</si>
  <si>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</si>
  <si>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</si>
  <si>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</si>
  <si>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</si>
  <si>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</si>
  <si>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</si>
  <si>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</si>
  <si>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</si>
  <si>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</si>
  <si>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</si>
  <si>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</si>
  <si>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</si>
  <si>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</si>
  <si>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</si>
  <si>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</si>
  <si>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</si>
  <si>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</si>
  <si>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</si>
  <si>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</si>
  <si>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</si>
  <si>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</si>
  <si>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</si>
  <si>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</si>
  <si>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</si>
  <si>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</si>
  <si>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</si>
  <si>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</si>
  <si>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</si>
  <si>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</si>
  <si>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</si>
  <si>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</si>
  <si>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</si>
  <si>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</si>
  <si>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</si>
  <si>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</si>
  <si>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</si>
  <si>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</si>
  <si>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</si>
  <si>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</si>
  <si>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</si>
  <si>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</si>
  <si>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</si>
  <si>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</si>
  <si>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</si>
  <si>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</si>
  <si>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</si>
  <si>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</si>
  <si>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</si>
  <si>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</si>
  <si>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</si>
  <si>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</si>
  <si>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</si>
  <si>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</si>
  <si>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</si>
  <si>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</si>
  <si>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</si>
  <si>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</si>
  <si>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</si>
  <si>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</si>
  <si>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</si>
  <si>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</si>
  <si>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</si>
  <si>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</si>
  <si>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</si>
  <si>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</si>
  <si>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</si>
  <si>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</si>
  <si>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</si>
  <si>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</si>
  <si>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</si>
  <si>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</si>
  <si>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</si>
  <si>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</si>
  <si>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</si>
  <si>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</si>
  <si>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</si>
  <si>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</si>
  <si>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</si>
  <si>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</si>
  <si>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</si>
  <si>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</si>
  <si>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</si>
  <si>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</si>
  <si>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</si>
  <si>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</si>
  <si>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</si>
  <si>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</si>
  <si>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</si>
  <si>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</si>
  <si>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</si>
  <si>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</si>
  <si>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</si>
  <si>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</si>
  <si>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</si>
  <si>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</si>
  <si>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</si>
  <si>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</si>
  <si>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</si>
  <si>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</si>
  <si>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</si>
  <si>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</si>
  <si>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</si>
  <si>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</si>
  <si>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</si>
  <si>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</si>
  <si>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</si>
  <si>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</si>
  <si>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</si>
  <si>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</si>
  <si>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</si>
  <si>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</si>
  <si>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</si>
  <si>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</si>
  <si>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</si>
  <si>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</si>
  <si>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</si>
  <si>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</si>
  <si>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</si>
  <si>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</si>
  <si>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</si>
  <si>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</si>
  <si>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</si>
  <si>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</si>
  <si>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</si>
  <si>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</si>
  <si>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</si>
  <si>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</si>
  <si>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</si>
  <si>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</si>
  <si>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</si>
  <si>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</si>
  <si>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</si>
  <si>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</si>
  <si>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</si>
  <si>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</si>
  <si>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</si>
  <si>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</si>
  <si>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</si>
  <si>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</si>
  <si>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</si>
  <si>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</si>
  <si>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</si>
  <si>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</si>
  <si>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</si>
  <si>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</si>
  <si>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</si>
  <si>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</si>
  <si>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</si>
  <si>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</si>
  <si>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</si>
  <si>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</si>
  <si>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</si>
  <si>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</si>
  <si>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</si>
  <si>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</si>
  <si>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</si>
  <si>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</si>
  <si>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</si>
  <si>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</si>
  <si>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</si>
  <si>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</si>
  <si>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</si>
  <si>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</si>
  <si>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</si>
  <si>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</si>
  <si>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</si>
  <si>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</si>
  <si>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</si>
  <si>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</si>
  <si>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</si>
  <si>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</si>
  <si>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</si>
  <si>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</si>
  <si>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</si>
  <si>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</si>
  <si>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</si>
  <si>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</si>
  <si>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</si>
  <si>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</si>
  <si>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</si>
  <si>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</si>
  <si>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</si>
  <si>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</si>
  <si>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</si>
  <si>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</si>
  <si>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</si>
  <si>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</si>
  <si>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</si>
  <si>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</si>
  <si>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</si>
  <si>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</si>
  <si>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</si>
  <si>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</si>
  <si>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</si>
  <si>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</si>
  <si>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</si>
  <si>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</si>
  <si>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</si>
  <si>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</si>
  <si>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</si>
  <si>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</si>
  <si>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</si>
  <si>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</si>
  <si>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</si>
  <si>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</si>
  <si>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</si>
  <si>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</si>
  <si>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</si>
  <si>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</si>
  <si>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</si>
  <si>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</si>
  <si>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</si>
  <si>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</si>
  <si>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</si>
  <si>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</si>
  <si>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</si>
  <si>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</si>
  <si>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</si>
  <si>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</si>
  <si>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</si>
  <si>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</si>
  <si>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</si>
  <si>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</si>
  <si>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</si>
  <si>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</si>
  <si>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</si>
  <si>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</si>
  <si>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</si>
  <si>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</si>
  <si>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</si>
  <si>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</si>
  <si>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</si>
  <si>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</si>
  <si>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</si>
  <si>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</si>
  <si>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</si>
  <si>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</si>
  <si>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</si>
  <si>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</si>
  <si>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</si>
  <si>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</si>
  <si>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</si>
  <si>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</si>
  <si>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</si>
  <si>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</si>
  <si>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</si>
  <si>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</si>
  <si>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</si>
  <si>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</si>
  <si>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</si>
  <si>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</si>
  <si>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</si>
  <si>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</si>
  <si>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</si>
  <si>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</si>
  <si>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</si>
  <si>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</si>
  <si>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</si>
  <si>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</si>
  <si>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</si>
  <si>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</si>
  <si>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</si>
  <si>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</si>
  <si>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</si>
  <si>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</si>
  <si>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</si>
  <si>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</si>
  <si>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</si>
  <si>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</si>
  <si>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</si>
  <si>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</si>
  <si>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</si>
  <si>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</si>
  <si>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</si>
  <si>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</si>
  <si>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</si>
  <si>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</si>
  <si>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</si>
  <si>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</si>
  <si>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</si>
  <si>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</si>
  <si>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</si>
  <si>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</si>
  <si>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</si>
  <si>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</si>
  <si>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</si>
  <si>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</si>
  <si>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</si>
  <si>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</si>
  <si>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</si>
  <si>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</si>
  <si>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</si>
  <si>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</si>
  <si>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</si>
  <si>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</si>
  <si>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</si>
  <si>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</si>
  <si>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</si>
  <si>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</si>
  <si>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</si>
  <si>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</si>
  <si>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</si>
  <si>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</si>
  <si>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</si>
  <si>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</si>
  <si>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</si>
  <si>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</si>
  <si>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</si>
  <si>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</si>
  <si>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</si>
  <si>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</si>
  <si>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</si>
  <si>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</si>
  <si>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</si>
  <si>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</si>
  <si>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</si>
  <si>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</si>
  <si>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</si>
  <si>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</si>
  <si>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</si>
  <si>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</si>
  <si>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</si>
  <si>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</si>
  <si>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</si>
  <si>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</si>
  <si>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</si>
  <si>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</si>
  <si>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</si>
  <si>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</si>
  <si>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</si>
  <si>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</si>
  <si>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</si>
  <si>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</si>
  <si>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</si>
  <si>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</si>
  <si>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</si>
  <si>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</si>
  <si>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</si>
  <si>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</si>
  <si>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</si>
  <si>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</si>
  <si>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</si>
  <si>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</si>
  <si>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</si>
  <si>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</si>
  <si>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</si>
  <si>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</si>
  <si>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</si>
  <si>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</si>
  <si>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</si>
  <si>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</si>
  <si>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</si>
  <si>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</si>
  <si>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</si>
  <si>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</si>
  <si>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</si>
  <si>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</si>
  <si>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</si>
  <si>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</si>
  <si>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</si>
  <si>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</si>
  <si>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</si>
  <si>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</si>
  <si>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</si>
  <si>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</si>
  <si>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</si>
  <si>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</si>
  <si>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</si>
  <si>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</si>
  <si>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</si>
  <si>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</si>
  <si>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</si>
  <si>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</si>
  <si>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</si>
  <si>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</si>
  <si>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</si>
  <si>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</si>
  <si>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</si>
  <si>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</si>
  <si>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</si>
  <si>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</si>
  <si>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</si>
  <si>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</si>
  <si>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</si>
  <si>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</si>
  <si>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</si>
  <si>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</si>
  <si>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</si>
  <si>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</si>
  <si>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</si>
  <si>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</si>
  <si>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</si>
  <si>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</si>
  <si>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</si>
  <si>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</si>
  <si>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</si>
  <si>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</si>
  <si>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</si>
  <si>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</si>
  <si>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</si>
  <si>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</si>
  <si>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</si>
  <si>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</si>
  <si>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</si>
  <si>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</si>
  <si>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</si>
  <si>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</si>
  <si>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</si>
  <si>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</si>
  <si>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</si>
  <si>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</si>
  <si>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</si>
  <si>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</si>
  <si>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</si>
  <si>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</si>
  <si>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</si>
  <si>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</si>
  <si>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</si>
  <si>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</si>
  <si>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</si>
  <si>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</si>
  <si>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</si>
  <si>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</si>
  <si>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</si>
  <si>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</si>
  <si>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</si>
  <si>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</si>
  <si>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</si>
  <si>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</si>
  <si>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</si>
  <si>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</si>
  <si>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</si>
  <si>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</si>
  <si>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</si>
  <si>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</si>
  <si>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</si>
  <si>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</si>
  <si>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</si>
  <si>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</si>
  <si>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</si>
  <si>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</si>
  <si>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</si>
  <si>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</si>
  <si>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</si>
  <si>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</si>
  <si>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</si>
  <si>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</si>
  <si>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</si>
  <si>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</si>
  <si>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</si>
  <si>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</si>
  <si>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</si>
  <si>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</si>
  <si>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</si>
  <si>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</si>
  <si>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</si>
  <si>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</si>
  <si>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</si>
  <si>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</si>
  <si>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</si>
  <si>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</si>
  <si>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</si>
  <si>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</si>
  <si>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</si>
  <si>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</si>
  <si>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</si>
  <si>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</si>
  <si>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</si>
  <si>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</si>
  <si>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</si>
  <si>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</si>
  <si>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</si>
  <si>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</si>
  <si>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</si>
  <si>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</si>
  <si>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</si>
  <si>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</si>
  <si>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</si>
  <si>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</si>
  <si>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</si>
  <si>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</si>
  <si>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</si>
  <si>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</si>
  <si>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</si>
  <si>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</si>
  <si>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</si>
  <si>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</si>
  <si>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</si>
  <si>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</si>
  <si>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</si>
  <si>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</si>
  <si>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</si>
  <si>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</si>
  <si>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</si>
  <si>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</si>
  <si>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</si>
  <si>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</si>
  <si>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</si>
  <si>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</si>
  <si>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</si>
  <si>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</si>
  <si>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</si>
  <si>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</si>
  <si>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</si>
  <si>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</si>
  <si>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</si>
  <si>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</si>
  <si>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</si>
  <si>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</si>
  <si>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</si>
  <si>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</si>
  <si>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</si>
  <si>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</si>
  <si>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</si>
  <si>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</si>
  <si>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</si>
  <si>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</si>
  <si>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</si>
  <si>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</si>
  <si>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</si>
  <si>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</si>
  <si>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</si>
  <si>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</si>
  <si>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</si>
  <si>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</si>
  <si>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</si>
  <si>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</si>
  <si>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</si>
  <si>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</si>
  <si>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</si>
  <si>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</si>
  <si>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</si>
  <si>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</si>
  <si>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</si>
  <si>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</si>
  <si>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</si>
  <si>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</si>
  <si>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</si>
  <si>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</si>
  <si>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</si>
  <si>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</si>
  <si>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</si>
  <si>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</si>
  <si>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</si>
  <si>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</si>
  <si>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</si>
  <si>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</si>
  <si>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</si>
  <si>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</si>
  <si>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</si>
  <si>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</si>
  <si>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</si>
  <si>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</si>
  <si>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</si>
  <si>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</si>
  <si>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</si>
  <si>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</si>
  <si>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</si>
  <si>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</si>
  <si>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</si>
  <si>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</si>
  <si>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</si>
  <si>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</si>
  <si>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</si>
  <si>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</si>
  <si>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</si>
  <si>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</si>
  <si>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</si>
  <si>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</si>
  <si>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</si>
  <si>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</si>
  <si>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</si>
  <si>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</si>
  <si>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</si>
  <si>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</si>
  <si>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</si>
  <si>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</si>
  <si>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</si>
  <si>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</si>
  <si>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</si>
  <si>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</si>
  <si>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</si>
  <si>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</si>
  <si>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</si>
  <si>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</si>
  <si>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</si>
  <si>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</si>
  <si>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</si>
  <si>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</si>
  <si>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</si>
  <si>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</si>
  <si>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</si>
  <si>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</si>
  <si>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</si>
  <si>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</si>
  <si>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</si>
  <si>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</si>
  <si>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</si>
  <si>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</si>
  <si>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</si>
  <si>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</si>
  <si>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</si>
  <si>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</si>
  <si>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</si>
  <si>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</si>
  <si>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</si>
  <si>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</si>
  <si>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</si>
  <si>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</si>
  <si>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</si>
  <si>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</si>
  <si>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</si>
  <si>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</si>
  <si>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</si>
  <si>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</si>
  <si>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</si>
  <si>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</si>
  <si>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</si>
  <si>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</si>
  <si>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</si>
  <si>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</si>
  <si>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</si>
  <si>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</si>
  <si>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</si>
  <si>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</si>
  <si>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</si>
  <si>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</si>
  <si>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</si>
  <si>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</si>
  <si>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</si>
  <si>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</si>
  <si>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</si>
  <si>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</si>
  <si>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</si>
  <si>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</si>
  <si>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</si>
  <si>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</si>
  <si>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</si>
  <si>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</si>
  <si>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</si>
  <si>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</si>
  <si>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</si>
  <si>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</si>
  <si>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</si>
  <si>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</si>
  <si>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</si>
  <si>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</si>
  <si>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</si>
  <si>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</si>
  <si>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</si>
  <si>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</si>
  <si>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</si>
  <si>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</si>
  <si>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</si>
  <si>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</si>
  <si>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</si>
  <si>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</si>
  <si>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</si>
  <si>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</si>
  <si>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</si>
  <si>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</si>
  <si>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</si>
  <si>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</si>
  <si>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</si>
  <si>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</si>
  <si>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</si>
  <si>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</si>
  <si>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</si>
  <si>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</si>
  <si>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</si>
  <si>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</si>
  <si>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</si>
  <si>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</si>
  <si>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</si>
  <si>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</si>
  <si>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</si>
  <si>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</si>
  <si>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</si>
  <si>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</si>
  <si>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</si>
  <si>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</si>
  <si>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</si>
  <si>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</si>
  <si>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</si>
  <si>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</si>
  <si>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</si>
  <si>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</si>
  <si>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</si>
  <si>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</si>
  <si>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</si>
  <si>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</si>
  <si>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</si>
  <si>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</si>
  <si>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</si>
  <si>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</si>
  <si>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</si>
  <si>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</si>
  <si>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</si>
  <si>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</si>
  <si>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</si>
  <si>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</si>
  <si>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</si>
  <si>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</si>
  <si>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</si>
  <si>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</si>
  <si>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</si>
  <si>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</si>
  <si>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</si>
  <si>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</si>
  <si>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</si>
  <si>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</si>
  <si>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</si>
  <si>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</si>
  <si>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</si>
  <si>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</si>
  <si>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</si>
  <si>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</si>
  <si>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</si>
  <si>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</si>
  <si>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</si>
  <si>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</si>
  <si>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</si>
  <si>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</si>
  <si>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</si>
  <si>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</si>
  <si>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</si>
  <si>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</si>
  <si>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</si>
  <si>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</si>
  <si>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</si>
  <si>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</si>
  <si>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</si>
  <si>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</si>
  <si>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</si>
  <si>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</si>
  <si>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</si>
  <si>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</si>
  <si>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</si>
  <si>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</si>
  <si>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</si>
  <si>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</si>
  <si>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</si>
  <si>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</si>
  <si>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</si>
  <si>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</si>
  <si>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</si>
  <si>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</si>
  <si>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</si>
  <si>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</si>
  <si>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</si>
  <si>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</si>
  <si>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</si>
  <si>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</si>
  <si>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</si>
  <si>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</si>
  <si>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</si>
  <si>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</si>
  <si>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</si>
  <si>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</si>
  <si>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</si>
  <si>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</si>
  <si>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</si>
  <si>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</si>
  <si>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</si>
  <si>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</si>
  <si>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</si>
  <si>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</si>
  <si>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</si>
  <si>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</si>
  <si>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</si>
  <si>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</si>
  <si>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</si>
  <si>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</si>
  <si>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</si>
  <si>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</si>
  <si>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</si>
  <si>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</si>
  <si>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</si>
  <si>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</si>
  <si>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</si>
  <si>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</si>
  <si>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</si>
  <si>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</si>
  <si>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</si>
  <si>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</si>
  <si>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</si>
  <si>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</si>
  <si>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</si>
  <si>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</si>
  <si>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</si>
  <si>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</si>
  <si>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</si>
  <si>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</si>
  <si>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</si>
  <si>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</si>
  <si>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</si>
  <si>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</si>
  <si>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</si>
  <si>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</si>
  <si>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</si>
  <si>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</si>
  <si>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</si>
  <si>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</si>
  <si>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</si>
  <si>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</si>
  <si>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</si>
  <si>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</si>
  <si>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</si>
  <si>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</si>
  <si>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</si>
  <si>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</si>
  <si>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</si>
  <si>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</si>
  <si>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</si>
  <si>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</si>
  <si>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</si>
  <si>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</si>
  <si>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</si>
  <si>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</si>
  <si>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</si>
  <si>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</si>
  <si>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</si>
  <si>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</si>
  <si>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</si>
  <si>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</si>
  <si>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</si>
  <si>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</si>
  <si>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</si>
  <si>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</si>
  <si>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</si>
  <si>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</si>
  <si>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</si>
  <si>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</si>
  <si>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</si>
  <si>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</si>
  <si>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</si>
  <si>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</si>
  <si>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</si>
  <si>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</si>
  <si>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</si>
  <si>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</si>
  <si>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</si>
  <si>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</si>
  <si>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</si>
  <si>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</si>
  <si>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</si>
  <si>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</si>
  <si>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</si>
  <si>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</si>
  <si>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</si>
  <si>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</si>
  <si>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</si>
  <si>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</si>
  <si>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</si>
  <si>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</si>
  <si>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</si>
  <si>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</si>
  <si>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</si>
  <si>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</si>
  <si>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</si>
  <si>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</si>
  <si>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</si>
  <si>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</si>
  <si>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</si>
  <si>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</si>
  <si>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</si>
  <si>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</si>
  <si>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</si>
  <si>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</si>
  <si>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</si>
  <si>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</si>
  <si>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</si>
  <si>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</si>
  <si>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</si>
  <si>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</si>
  <si>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</si>
  <si>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</si>
  <si>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</si>
  <si>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</si>
  <si>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</si>
  <si>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</si>
  <si>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</si>
  <si>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</si>
  <si>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</si>
  <si>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</si>
  <si>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</si>
  <si>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</si>
  <si>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</si>
  <si>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</si>
  <si>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</si>
  <si>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</si>
  <si>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</si>
  <si>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</si>
  <si>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</si>
  <si>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</si>
  <si>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</si>
  <si>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</si>
  <si>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</si>
  <si>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</si>
  <si>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</si>
  <si>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</si>
  <si>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</si>
  <si>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</si>
  <si>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</si>
  <si>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</si>
  <si>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</si>
  <si>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</si>
  <si>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</si>
  <si>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</si>
  <si>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</si>
  <si>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</si>
  <si>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</si>
  <si>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</si>
  <si>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</si>
  <si>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</si>
  <si>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</si>
  <si>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</si>
  <si>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</si>
  <si>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</si>
  <si>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</si>
  <si>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</si>
  <si>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</si>
  <si>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</si>
  <si>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</si>
  <si>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</si>
  <si>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</si>
  <si>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</si>
  <si>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</si>
  <si>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</si>
  <si>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</si>
  <si>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</si>
  <si>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</si>
  <si>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</si>
  <si>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</si>
  <si>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</si>
  <si>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</si>
  <si>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</si>
  <si>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</si>
  <si>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</si>
  <si>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</si>
  <si>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</si>
  <si>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</si>
  <si>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</si>
  <si>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</si>
  <si>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</si>
  <si>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</si>
  <si>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</si>
  <si>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</si>
  <si>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</si>
  <si>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</si>
  <si>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</si>
  <si>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</si>
  <si>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</si>
  <si>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</si>
  <si>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</si>
  <si>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</si>
  <si>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</si>
  <si>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</si>
  <si>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</si>
  <si>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</si>
  <si>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</si>
  <si>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</si>
  <si>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</si>
  <si>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</si>
  <si>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</si>
  <si>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</si>
  <si>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</si>
  <si>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</si>
  <si>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</si>
  <si>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</si>
  <si>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</si>
  <si>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</si>
  <si>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</si>
  <si>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</si>
  <si>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</si>
  <si>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</si>
  <si>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</si>
  <si>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</si>
  <si>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</si>
  <si>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</si>
  <si>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</si>
  <si>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</si>
  <si>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</si>
  <si>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</si>
  <si>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</si>
  <si>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</si>
  <si>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</si>
  <si>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</si>
  <si>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</si>
  <si>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</si>
  <si>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</si>
  <si>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</si>
  <si>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</si>
  <si>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</si>
  <si>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</si>
  <si>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</si>
  <si>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</si>
  <si>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</si>
  <si>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</si>
  <si>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</si>
  <si>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</si>
  <si>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</si>
  <si>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</si>
  <si>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</si>
  <si>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</si>
  <si>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</si>
  <si>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</si>
  <si>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</si>
  <si>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</si>
  <si>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</si>
  <si>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</si>
  <si>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</si>
  <si>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</si>
  <si>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</si>
  <si>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</si>
  <si>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</si>
  <si>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</si>
  <si>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</si>
  <si>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</si>
  <si>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</si>
  <si>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</si>
  <si>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</si>
  <si>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</si>
  <si>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</si>
  <si>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</si>
  <si>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</si>
  <si>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</si>
  <si>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</si>
  <si>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</si>
  <si>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</si>
  <si>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</si>
  <si>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</si>
  <si>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</si>
  <si>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</si>
  <si>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</si>
  <si>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</si>
  <si>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</si>
  <si>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</si>
  <si>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</si>
  <si>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</si>
  <si>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</si>
  <si>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</si>
  <si>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</si>
  <si>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</si>
  <si>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</si>
  <si>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</si>
  <si>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</si>
  <si>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</si>
  <si>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</si>
  <si>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</si>
  <si>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</si>
  <si>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</si>
  <si>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</si>
  <si>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</si>
  <si>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</si>
  <si>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</si>
  <si>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</si>
  <si>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</si>
  <si>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</si>
  <si>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</si>
  <si>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</si>
  <si>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</si>
  <si>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</si>
  <si>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</si>
  <si>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</si>
  <si>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</si>
  <si>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</si>
  <si>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</si>
  <si>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</si>
  <si>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</si>
  <si>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</si>
  <si>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</si>
  <si>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</si>
  <si>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</si>
  <si>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</si>
  <si>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</si>
  <si>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</si>
  <si>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</si>
  <si>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</si>
  <si>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</si>
  <si>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</si>
  <si>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</si>
  <si>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</si>
  <si>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</si>
  <si>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</si>
  <si>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</si>
  <si>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</si>
  <si>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</si>
  <si>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</si>
  <si>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</si>
  <si>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</si>
  <si>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</si>
  <si>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</si>
  <si>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</si>
  <si>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</si>
  <si>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</si>
  <si>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</si>
  <si>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</si>
  <si>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</si>
  <si>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</si>
  <si>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</si>
  <si>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</si>
  <si>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</si>
  <si>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</si>
  <si>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</si>
  <si>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</si>
  <si>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</si>
  <si>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</si>
  <si>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</si>
  <si>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</si>
  <si>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</si>
  <si>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</si>
  <si>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</si>
  <si>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</si>
  <si>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</si>
  <si>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</si>
  <si>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</si>
  <si>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</si>
  <si>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</si>
  <si>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</si>
  <si>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</si>
  <si>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</si>
  <si>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</si>
  <si>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</si>
  <si>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</si>
  <si>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</si>
  <si>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</si>
  <si>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</si>
  <si>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</si>
  <si>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</si>
  <si>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</si>
  <si>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</si>
  <si>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</si>
  <si>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</si>
  <si>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</si>
  <si>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</si>
  <si>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</si>
  <si>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</si>
  <si>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</si>
  <si>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</si>
  <si>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</si>
  <si>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</si>
  <si>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</si>
  <si>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</si>
  <si>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</si>
  <si>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</si>
  <si>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</si>
  <si>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</si>
  <si>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</si>
  <si>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</si>
  <si>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</si>
  <si>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</si>
  <si>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</si>
  <si>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</si>
  <si>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</si>
  <si>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</si>
  <si>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</si>
  <si>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</si>
  <si>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</si>
  <si>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</si>
  <si>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</si>
  <si>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</si>
  <si>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</si>
  <si>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</si>
  <si>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</si>
  <si>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</si>
  <si>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</si>
  <si>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</si>
  <si>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</si>
  <si>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</si>
  <si>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</si>
  <si>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</si>
  <si>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</si>
  <si>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</si>
  <si>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</si>
  <si>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</si>
  <si>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</si>
  <si>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</si>
  <si>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</si>
  <si>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</si>
  <si>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</si>
  <si>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</si>
  <si>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</si>
  <si>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</si>
  <si>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</si>
  <si>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</si>
  <si>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</si>
  <si>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</si>
  <si>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</si>
  <si>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</si>
  <si>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</si>
  <si>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</si>
  <si>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</si>
  <si>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</si>
  <si>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</si>
  <si>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</si>
  <si>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</si>
  <si>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</si>
  <si>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</si>
  <si>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</si>
  <si>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</si>
  <si>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</si>
  <si>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</si>
  <si>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</si>
  <si>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</si>
  <si>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</si>
  <si>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</si>
  <si>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</si>
  <si>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</si>
  <si>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</si>
  <si>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</si>
  <si>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</si>
  <si>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</si>
  <si>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</si>
  <si>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</si>
  <si>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</si>
  <si>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</si>
  <si>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</si>
  <si>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</si>
  <si>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</si>
  <si>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</si>
  <si>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</si>
  <si>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</si>
  <si>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</si>
  <si>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</si>
  <si>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</si>
  <si>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</si>
  <si>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</si>
  <si>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</si>
  <si>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</si>
  <si>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</si>
  <si>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</si>
  <si>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</si>
  <si>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</si>
  <si>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</si>
  <si>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</si>
  <si>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</si>
  <si>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</si>
  <si>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</si>
  <si>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</si>
  <si>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</si>
  <si>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</si>
  <si>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</si>
  <si>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</si>
  <si>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</si>
  <si>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</si>
  <si>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</si>
  <si>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</si>
  <si>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</si>
  <si>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</si>
  <si>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</si>
  <si>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</si>
  <si>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</si>
  <si>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</si>
  <si>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</si>
  <si>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</si>
  <si>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</si>
  <si>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</si>
  <si>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</si>
  <si>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</si>
  <si>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</si>
  <si>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</si>
  <si>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</si>
  <si>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</si>
  <si>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</si>
  <si>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</si>
  <si>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</si>
  <si>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</si>
  <si>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</si>
  <si>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</si>
  <si>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</si>
  <si>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</si>
  <si>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</si>
  <si>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</si>
  <si>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</si>
  <si>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</si>
  <si>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</si>
  <si>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</si>
  <si>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</si>
  <si>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</si>
  <si>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</si>
  <si>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</si>
  <si>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</si>
  <si>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</si>
  <si>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</si>
  <si>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</si>
  <si>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</si>
  <si>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</si>
  <si>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</si>
  <si>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</si>
  <si>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</si>
  <si>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</si>
  <si>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</si>
  <si>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</si>
  <si>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</si>
  <si>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</si>
  <si>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</si>
  <si>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</si>
  <si>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</si>
  <si>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</si>
  <si>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</si>
  <si>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</si>
  <si>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</si>
  <si>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</si>
  <si>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</si>
  <si>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</si>
  <si>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</si>
  <si>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</si>
  <si>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</si>
  <si>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</si>
  <si>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</si>
  <si>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</si>
  <si>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</si>
  <si>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</si>
  <si>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</si>
  <si>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</si>
  <si>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</si>
  <si>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</si>
  <si>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</si>
  <si>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</si>
  <si>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</si>
  <si>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</si>
  <si>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</si>
  <si>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</si>
  <si>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</si>
  <si>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</si>
  <si>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</si>
  <si>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</si>
  <si>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</si>
  <si>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</si>
  <si>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</si>
  <si>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</si>
  <si>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</si>
  <si>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</si>
  <si>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</si>
  <si>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</si>
  <si>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</si>
  <si>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</si>
  <si>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</si>
  <si>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</si>
  <si>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</si>
  <si>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</si>
  <si>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</si>
  <si>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</si>
  <si>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</si>
  <si>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</si>
  <si>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</si>
  <si>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</si>
  <si>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</si>
  <si>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</si>
  <si>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</si>
  <si>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</si>
  <si>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</si>
  <si>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</si>
  <si>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</si>
  <si>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</si>
  <si>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</si>
  <si>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</si>
  <si>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</si>
  <si>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</si>
  <si>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</si>
  <si>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</si>
  <si>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</si>
  <si>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</si>
  <si>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</si>
  <si>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</si>
  <si>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</si>
  <si>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</si>
  <si>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</si>
  <si>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</si>
  <si>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</si>
  <si>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</si>
  <si>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</si>
  <si>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</si>
  <si>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</si>
  <si>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</si>
  <si>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</si>
  <si>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</si>
  <si>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</si>
  <si>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</si>
  <si>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</si>
  <si>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</si>
  <si>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</si>
  <si>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</si>
  <si>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</si>
  <si>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</si>
  <si>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</si>
  <si>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</si>
  <si>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</si>
  <si>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</si>
  <si>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</si>
  <si>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</si>
  <si>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</si>
  <si>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</si>
  <si>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</si>
  <si>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</si>
  <si>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</si>
  <si>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</si>
  <si>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</si>
  <si>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</si>
  <si>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</si>
  <si>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</si>
  <si>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</si>
  <si>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</si>
  <si>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</si>
  <si>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</si>
  <si>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</si>
  <si>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</si>
  <si>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</si>
  <si>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</si>
  <si>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</si>
  <si>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</si>
  <si>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</si>
  <si>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</si>
  <si>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</si>
  <si>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</si>
  <si>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</si>
  <si>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</si>
  <si>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</si>
  <si>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</si>
  <si>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</si>
  <si>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</si>
  <si>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</si>
  <si>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</si>
  <si>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</si>
  <si>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</si>
  <si>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</si>
  <si>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</si>
  <si>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</si>
  <si>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</si>
  <si>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</si>
  <si>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</si>
  <si>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</si>
  <si>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</si>
  <si>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</si>
  <si>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</si>
  <si>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</si>
  <si>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</si>
  <si>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</si>
  <si>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</si>
  <si>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</si>
  <si>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</si>
  <si>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</si>
  <si>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</si>
  <si>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</si>
  <si>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</si>
  <si>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</si>
  <si>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</si>
  <si>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</si>
  <si>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</si>
  <si>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</si>
  <si>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</si>
  <si>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</si>
  <si>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</si>
  <si>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</si>
  <si>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</si>
  <si>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</si>
  <si>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</si>
  <si>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</si>
  <si>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</si>
  <si>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</si>
  <si>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</si>
  <si>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</si>
  <si>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</si>
  <si>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</si>
  <si>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</si>
  <si>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</si>
  <si>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</si>
  <si>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</si>
  <si>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</si>
  <si>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</si>
  <si>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</si>
  <si>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</si>
  <si>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</si>
  <si>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</si>
  <si>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</si>
  <si>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</si>
  <si>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</si>
  <si>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</si>
  <si>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</si>
  <si>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</si>
  <si>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</si>
  <si>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</si>
  <si>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</si>
  <si>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</si>
  <si>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</si>
  <si>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</si>
  <si>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</si>
  <si>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</si>
  <si>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</si>
  <si>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</si>
  <si>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</si>
  <si>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</si>
  <si>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</si>
  <si>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</si>
  <si>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</si>
  <si>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</si>
  <si>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</si>
  <si>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</si>
  <si>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</si>
  <si>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</si>
  <si>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</si>
  <si>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</si>
  <si>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</si>
  <si>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</si>
  <si>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</si>
  <si>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</si>
  <si>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</si>
  <si>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</si>
  <si>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</si>
  <si>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</si>
  <si>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</si>
  <si>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</si>
  <si>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</si>
  <si>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</si>
  <si>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</si>
  <si>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</si>
  <si>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</si>
  <si>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</si>
  <si>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</si>
  <si>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</si>
  <si>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</si>
  <si>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</si>
  <si>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</si>
  <si>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</si>
  <si>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</si>
  <si>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</si>
  <si>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</si>
  <si>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</si>
  <si>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</si>
  <si>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</si>
  <si>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</si>
  <si>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</si>
  <si>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</si>
  <si>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</si>
  <si>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</si>
  <si>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</si>
  <si>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</si>
  <si>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</si>
  <si>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</si>
  <si>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</si>
  <si>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</si>
  <si>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</si>
  <si>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</si>
  <si>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</si>
  <si>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</si>
  <si>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</si>
  <si>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</si>
  <si>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</si>
  <si>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</si>
  <si>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</si>
  <si>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</si>
  <si>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</si>
  <si>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</si>
  <si>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</si>
  <si>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</si>
  <si>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</si>
  <si>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</si>
  <si>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</si>
  <si>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</si>
  <si>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</si>
  <si>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</si>
  <si>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</si>
  <si>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</si>
  <si>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</si>
  <si>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</si>
  <si>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</si>
  <si>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</si>
  <si>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</si>
  <si>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</si>
  <si>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</si>
  <si>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</si>
  <si>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</si>
  <si>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</si>
  <si>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</si>
  <si>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</si>
  <si>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</si>
  <si>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</si>
  <si>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</si>
  <si>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</si>
  <si>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</si>
  <si>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</si>
  <si>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</si>
  <si>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</si>
  <si>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</si>
  <si>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</si>
  <si>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</si>
  <si>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</si>
  <si>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</si>
  <si>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</si>
  <si>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</si>
  <si>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</si>
  <si>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</si>
  <si>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</si>
  <si>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</si>
  <si>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</si>
  <si>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</si>
  <si>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</si>
  <si>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</si>
  <si>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</si>
  <si>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</si>
  <si>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</si>
  <si>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</si>
  <si>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</si>
  <si>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</si>
  <si>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</si>
  <si>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</si>
  <si>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</si>
  <si>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</si>
  <si>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</si>
  <si>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</si>
  <si>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</si>
  <si>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</si>
  <si>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</si>
  <si>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</si>
  <si>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</si>
  <si>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</si>
  <si>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</si>
  <si>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</si>
  <si>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</si>
  <si>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</si>
  <si>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</si>
  <si>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</si>
  <si>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</si>
  <si>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</si>
  <si>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</si>
  <si>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</si>
  <si>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</si>
  <si>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</si>
  <si>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</si>
  <si>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</si>
  <si>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</si>
  <si>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</si>
  <si>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</si>
  <si>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</si>
  <si>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</si>
  <si>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</si>
  <si>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</si>
  <si>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</si>
  <si>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</si>
  <si>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</si>
  <si>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</si>
  <si>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</si>
  <si>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</si>
  <si>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</si>
  <si>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</si>
  <si>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</si>
  <si>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</si>
  <si>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</si>
  <si>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</si>
  <si>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</si>
  <si>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</si>
  <si>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</si>
  <si>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</si>
  <si>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</si>
  <si>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</si>
  <si>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</si>
  <si>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</si>
  <si>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</si>
  <si>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</si>
  <si>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</si>
  <si>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</si>
  <si>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</si>
  <si>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</si>
  <si>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</si>
  <si>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</si>
  <si>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</si>
  <si>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</si>
  <si>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</si>
  <si>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</si>
  <si>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</si>
  <si>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</si>
  <si>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</si>
  <si>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</si>
  <si>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</si>
  <si>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</si>
  <si>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</si>
  <si>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</si>
  <si>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</si>
  <si>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</si>
  <si>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</si>
  <si>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</si>
  <si>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</si>
  <si>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</si>
  <si>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</si>
  <si>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</si>
  <si>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</si>
  <si>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</si>
  <si>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</si>
  <si>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</si>
  <si>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</si>
  <si>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</si>
  <si>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</si>
  <si>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</si>
  <si>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</si>
  <si>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</si>
  <si>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</si>
  <si>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</si>
  <si>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</si>
  <si>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</si>
  <si>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</si>
  <si>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</si>
  <si>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</si>
  <si>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</si>
  <si>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</si>
  <si>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</si>
  <si>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</si>
  <si>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</si>
  <si>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</si>
  <si>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</si>
  <si>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</si>
  <si>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</si>
  <si>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</si>
  <si>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</si>
  <si>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</si>
  <si>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</si>
  <si>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</si>
  <si>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</si>
  <si>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</si>
  <si>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</si>
  <si>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</si>
  <si>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</si>
  <si>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</si>
  <si>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</si>
  <si>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</si>
  <si>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</si>
  <si>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</si>
  <si>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</si>
  <si>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</si>
  <si>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</si>
  <si>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</si>
  <si>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</si>
  <si>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</si>
  <si>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</si>
  <si>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</si>
  <si>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</si>
  <si>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</si>
  <si>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</si>
  <si>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</si>
  <si>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</si>
  <si>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</si>
  <si>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</si>
  <si>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</si>
  <si>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</si>
  <si>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</si>
  <si>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</si>
  <si>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</si>
  <si>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</si>
  <si>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</si>
  <si>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</si>
  <si>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</si>
  <si>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</si>
  <si>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</si>
  <si>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</si>
  <si>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</si>
  <si>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</si>
  <si>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</si>
  <si>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</si>
  <si>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</si>
  <si>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</si>
  <si>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</si>
  <si>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</si>
  <si>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</si>
  <si>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</si>
  <si>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</si>
  <si>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</si>
  <si>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</si>
  <si>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</si>
  <si>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</si>
  <si>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</si>
  <si>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</si>
  <si>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</si>
  <si>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</si>
  <si>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</si>
  <si>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</si>
  <si>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</si>
  <si>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</si>
  <si>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</si>
  <si>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</si>
  <si>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</si>
  <si>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</si>
  <si>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</si>
  <si>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</si>
  <si>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</si>
  <si>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</si>
  <si>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</si>
  <si>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</si>
  <si>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</si>
  <si>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</si>
  <si>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</si>
  <si>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</si>
  <si>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</si>
  <si>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</si>
  <si>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</si>
  <si>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</si>
  <si>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</si>
  <si>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</si>
  <si>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</si>
  <si>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</si>
  <si>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</si>
  <si>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</si>
  <si>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</si>
  <si>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</si>
  <si>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</si>
  <si>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</si>
  <si>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</si>
  <si>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</si>
  <si>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</si>
  <si>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</si>
  <si>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</si>
  <si>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</si>
  <si>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</si>
  <si>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</si>
  <si>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</si>
  <si>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</si>
  <si>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</si>
  <si>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</si>
  <si>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</si>
  <si>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</si>
  <si>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</si>
  <si>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</si>
  <si>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</si>
  <si>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</si>
  <si>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</si>
  <si>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</si>
  <si>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</si>
  <si>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</si>
  <si>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</si>
  <si>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</si>
  <si>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</si>
  <si>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</si>
  <si>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</si>
  <si>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</si>
  <si>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</si>
  <si>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</si>
  <si>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</si>
  <si>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</si>
  <si>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</si>
  <si>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</si>
  <si>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</si>
  <si>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</si>
  <si>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</si>
  <si>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</si>
  <si>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</si>
  <si>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</si>
  <si>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</si>
  <si>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</si>
  <si>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</si>
  <si>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</si>
  <si>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</si>
  <si>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</si>
  <si>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</si>
  <si>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</si>
  <si>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</si>
  <si>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</si>
  <si>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</si>
  <si>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</si>
  <si>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</si>
  <si>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</si>
  <si>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</si>
  <si>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</si>
  <si>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</si>
  <si>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</si>
  <si>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</si>
  <si>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</si>
  <si>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</si>
  <si>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</si>
  <si>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</si>
  <si>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</si>
  <si>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</si>
  <si>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</si>
  <si>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</si>
  <si>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</si>
  <si>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</si>
  <si>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</si>
  <si>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</si>
  <si>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</si>
  <si>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</si>
  <si>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</si>
  <si>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</si>
  <si>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</si>
  <si>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</si>
  <si>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</si>
  <si>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</si>
  <si>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</si>
  <si>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</si>
  <si>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</si>
  <si>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</si>
  <si>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</si>
  <si>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</si>
  <si>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</si>
  <si>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</si>
  <si>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</si>
  <si>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</si>
  <si>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</si>
  <si>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</si>
  <si>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</si>
  <si>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</si>
  <si>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</si>
  <si>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</si>
  <si>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</si>
  <si>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</si>
  <si>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</si>
  <si>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</si>
  <si>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</si>
  <si>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</si>
  <si>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</si>
  <si>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</si>
  <si>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</si>
  <si>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</si>
  <si>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</si>
  <si>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</si>
  <si>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</si>
  <si>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</si>
  <si>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</si>
  <si>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</si>
  <si>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</si>
  <si>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</si>
  <si>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</si>
  <si>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</si>
  <si>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</si>
  <si>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</si>
  <si>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</si>
  <si>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</si>
  <si>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</si>
  <si>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</si>
  <si>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</si>
  <si>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</si>
  <si>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</si>
  <si>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</si>
  <si>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</si>
  <si>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</si>
  <si>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</si>
  <si>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</si>
  <si>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</si>
  <si>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</si>
  <si>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</si>
  <si>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</si>
  <si>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</si>
  <si>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</si>
  <si>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</si>
  <si>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</si>
  <si>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</si>
  <si>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</si>
  <si>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</si>
  <si>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</si>
  <si>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</si>
  <si>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</si>
  <si>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</si>
  <si>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</si>
  <si>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</si>
  <si>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</si>
  <si>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</si>
  <si>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</si>
  <si>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</si>
  <si>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</si>
  <si>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</si>
  <si>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</si>
  <si>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</si>
  <si>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</si>
  <si>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</si>
  <si>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</si>
  <si>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</si>
  <si>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</si>
  <si>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</si>
  <si>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</si>
  <si>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</si>
  <si>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</si>
  <si>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</si>
  <si>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</si>
  <si>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</si>
  <si>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</si>
  <si>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</si>
  <si>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</si>
  <si>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</si>
  <si>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</si>
  <si>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</si>
  <si>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</si>
  <si>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</si>
  <si>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</si>
  <si>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</si>
  <si>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</si>
  <si>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</si>
  <si>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</si>
  <si>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</si>
  <si>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</si>
  <si>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</si>
  <si>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</si>
  <si>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</si>
  <si>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</si>
  <si>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</si>
  <si>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</si>
  <si>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</si>
  <si>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</si>
  <si>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</si>
  <si>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</si>
  <si>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</si>
  <si>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</si>
  <si>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</si>
  <si>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</si>
  <si>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</si>
  <si>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</si>
  <si>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</si>
  <si>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</si>
  <si>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</si>
  <si>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</si>
  <si>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</si>
  <si>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</si>
  <si>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</si>
  <si>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</si>
  <si>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</si>
  <si>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</si>
  <si>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</si>
  <si>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</si>
  <si>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</si>
  <si>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</si>
  <si>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</si>
  <si>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</si>
  <si>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</si>
  <si>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</si>
  <si>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</si>
  <si>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</si>
  <si>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</si>
  <si>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</si>
  <si>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</si>
  <si>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</si>
  <si>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</si>
  <si>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</si>
  <si>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</si>
  <si>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</si>
  <si>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</si>
  <si>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</si>
  <si>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</si>
  <si>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</si>
  <si>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</si>
  <si>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</si>
  <si>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</si>
  <si>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</si>
  <si>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</si>
  <si>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</si>
  <si>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</si>
  <si>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</si>
  <si>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</si>
  <si>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</si>
  <si>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</si>
  <si>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</si>
  <si>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</si>
  <si>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</si>
  <si>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</si>
  <si>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</si>
  <si>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</si>
  <si>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</si>
  <si>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</si>
  <si>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</si>
  <si>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</si>
  <si>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</si>
  <si>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</si>
  <si>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</si>
  <si>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</si>
  <si>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</si>
  <si>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</si>
  <si>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</si>
  <si>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</si>
  <si>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</si>
  <si>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</si>
  <si>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</si>
  <si>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</si>
  <si>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</si>
  <si>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</si>
  <si>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</si>
  <si>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</si>
  <si>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</si>
  <si>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</si>
  <si>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</si>
  <si>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</si>
  <si>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</si>
  <si>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</si>
  <si>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</si>
  <si>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</si>
  <si>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</si>
  <si>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</si>
  <si>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</si>
  <si>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</si>
  <si>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</si>
  <si>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</si>
  <si>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</si>
  <si>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</si>
  <si>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</si>
  <si>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</si>
  <si>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</si>
  <si>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</si>
  <si>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</si>
  <si>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</si>
  <si>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</si>
  <si>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</si>
  <si>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</si>
  <si>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</si>
  <si>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</si>
  <si>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</si>
  <si>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</si>
  <si>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</si>
  <si>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</si>
  <si>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</si>
  <si>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</si>
  <si>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</si>
  <si>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</si>
  <si>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</si>
  <si>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</si>
  <si>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</si>
  <si>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</si>
  <si>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</si>
  <si>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</si>
  <si>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</si>
  <si>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</si>
  <si>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</si>
  <si>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</si>
  <si>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</si>
  <si>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</si>
  <si>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</si>
  <si>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</si>
  <si>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</si>
  <si>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</si>
  <si>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</si>
  <si>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</si>
  <si>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</si>
  <si>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</si>
  <si>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</si>
  <si>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</si>
  <si>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</si>
  <si>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</si>
  <si>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</si>
  <si>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</si>
  <si>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</si>
  <si>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</si>
  <si>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</si>
  <si>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</si>
  <si>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</si>
  <si>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</si>
  <si>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</si>
  <si>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</si>
  <si>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</si>
  <si>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</si>
  <si>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</si>
  <si>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</si>
  <si>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</si>
  <si>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</si>
  <si>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</si>
  <si>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</si>
  <si>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</si>
  <si>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</si>
  <si>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</si>
  <si>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</si>
  <si>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</si>
  <si>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</si>
  <si>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</si>
  <si>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</si>
  <si>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</si>
  <si>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</si>
  <si>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</si>
  <si>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</si>
  <si>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</si>
  <si>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</si>
  <si>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</si>
  <si>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</si>
  <si>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</si>
  <si>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</si>
  <si>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</si>
  <si>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</si>
  <si>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</si>
  <si>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</si>
  <si>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</si>
  <si>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</si>
  <si>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</si>
  <si>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</si>
  <si>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</si>
  <si>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</si>
  <si>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</si>
  <si>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</si>
  <si>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</si>
  <si>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</si>
  <si>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</si>
  <si>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</si>
  <si>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</si>
  <si>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</si>
  <si>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</si>
  <si>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</si>
  <si>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</si>
  <si>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</si>
  <si>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</si>
  <si>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</si>
  <si>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</si>
  <si>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</si>
  <si>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</si>
  <si>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</si>
  <si>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</si>
  <si>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</si>
  <si>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</si>
  <si>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</si>
  <si>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</si>
  <si>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</si>
  <si>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</si>
  <si>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</si>
  <si>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</si>
  <si>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</si>
  <si>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</si>
  <si>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</si>
  <si>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</si>
  <si>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</si>
  <si>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</si>
  <si>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</si>
  <si>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</si>
  <si>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</si>
  <si>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</si>
  <si>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</si>
  <si>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</si>
  <si>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</si>
  <si>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</si>
  <si>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</si>
  <si>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</si>
  <si>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</si>
  <si>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</si>
  <si>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</si>
  <si>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</si>
  <si>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</si>
  <si>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</si>
  <si>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</si>
  <si>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</si>
  <si>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</si>
  <si>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</si>
  <si>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</si>
  <si>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</si>
  <si>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</si>
  <si>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</si>
  <si>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</si>
  <si>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</si>
  <si>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</si>
  <si>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</si>
  <si>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</si>
  <si>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</si>
  <si>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</si>
  <si>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</si>
  <si>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</si>
  <si>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</si>
  <si>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</si>
  <si>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</si>
  <si>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</si>
  <si>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</si>
  <si>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</si>
  <si>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</si>
  <si>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</si>
  <si>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</si>
  <si>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</si>
  <si>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</si>
  <si>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</si>
  <si>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</si>
  <si>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</si>
  <si>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</si>
  <si>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</si>
  <si>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</si>
  <si>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</si>
  <si>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</si>
  <si>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</si>
  <si>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</si>
  <si>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</si>
  <si>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</si>
  <si>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</si>
  <si>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</si>
  <si>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</si>
  <si>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</si>
  <si>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</si>
  <si>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</si>
  <si>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</si>
  <si>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</si>
  <si>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</si>
  <si>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</si>
  <si>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</si>
  <si>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</si>
  <si>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</si>
  <si>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</si>
  <si>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</si>
  <si>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</si>
  <si>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</si>
  <si>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</si>
  <si>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</si>
  <si>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</si>
  <si>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</si>
  <si>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</si>
  <si>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</si>
  <si>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</si>
  <si>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</si>
  <si>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</si>
  <si>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</si>
  <si>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</si>
  <si>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</si>
  <si>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</si>
  <si>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</si>
  <si>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</si>
  <si>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</si>
  <si>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</si>
  <si>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</si>
  <si>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</si>
  <si>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</si>
  <si>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</si>
  <si>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</si>
  <si>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</si>
  <si>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</si>
  <si>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</si>
  <si>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</si>
  <si>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</si>
  <si>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</si>
  <si>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</si>
  <si>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</si>
  <si>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</si>
  <si>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</si>
  <si>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</si>
  <si>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</si>
  <si>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</si>
  <si>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</si>
  <si>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</si>
  <si>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</si>
  <si>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</si>
  <si>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</si>
  <si>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</si>
  <si>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</si>
  <si>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</si>
  <si>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</si>
  <si>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</si>
  <si>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</si>
  <si>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</si>
  <si>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</si>
  <si>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</si>
  <si>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</si>
  <si>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</si>
  <si>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</si>
  <si>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</si>
  <si>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</si>
  <si>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</si>
  <si>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</si>
  <si>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</si>
  <si>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</si>
  <si>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</si>
  <si>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</si>
  <si>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</si>
  <si>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</si>
  <si>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</si>
  <si>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</si>
  <si>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</si>
  <si>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</si>
  <si>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</si>
  <si>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</si>
  <si>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</si>
  <si>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</si>
  <si>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</si>
  <si>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</si>
  <si>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</si>
  <si>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</si>
  <si>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</si>
  <si>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</si>
  <si>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</si>
  <si>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</si>
  <si>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</si>
  <si>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</si>
  <si>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</si>
  <si>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</si>
  <si>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</si>
  <si>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</si>
  <si>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</si>
  <si>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</si>
  <si>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</si>
  <si>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</si>
  <si>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</si>
  <si>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</si>
  <si>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</si>
  <si>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</si>
  <si>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</si>
  <si>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</si>
  <si>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</si>
  <si>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</si>
  <si>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</si>
  <si>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</si>
  <si>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</si>
  <si>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</si>
  <si>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</si>
  <si>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</si>
  <si>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</si>
  <si>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</si>
  <si>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</si>
  <si>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</si>
  <si>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</si>
  <si>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</si>
  <si>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</si>
  <si>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</si>
  <si>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</si>
  <si>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</si>
  <si>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</si>
  <si>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</si>
  <si>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</si>
  <si>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</si>
  <si>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</si>
  <si>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</si>
  <si>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</si>
  <si>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</si>
  <si>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</si>
  <si>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</si>
  <si>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</si>
  <si>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</si>
  <si>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</si>
  <si>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</si>
  <si>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</si>
  <si>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</si>
  <si>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</si>
  <si>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</si>
  <si>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</si>
  <si>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</si>
  <si>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</si>
  <si>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</si>
  <si>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</si>
  <si>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</si>
  <si>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</si>
  <si>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</si>
  <si>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</si>
  <si>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</si>
  <si>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</si>
  <si>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</si>
  <si>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</si>
  <si>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</si>
  <si>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</si>
  <si>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</si>
  <si>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</si>
  <si>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</si>
  <si>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</si>
  <si>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</si>
  <si>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</si>
  <si>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</si>
  <si>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</si>
  <si>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</si>
  <si>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</si>
  <si>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</si>
  <si>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</si>
  <si>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</si>
  <si>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</si>
  <si>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</si>
  <si>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</si>
  <si>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</si>
  <si>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</si>
  <si>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</si>
  <si>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</si>
  <si>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</si>
  <si>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</si>
  <si>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</si>
  <si>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</si>
  <si>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</si>
  <si>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</si>
  <si>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</si>
  <si>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</si>
  <si>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</si>
  <si>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</si>
  <si>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</si>
  <si>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</si>
  <si>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</si>
  <si>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</si>
  <si>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</si>
  <si>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</si>
  <si>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</si>
  <si>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</si>
  <si>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</si>
  <si>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</si>
  <si>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</si>
  <si>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</si>
  <si>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</si>
  <si>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</si>
  <si>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</si>
  <si>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</si>
  <si>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</si>
  <si>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</si>
  <si>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</si>
  <si>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</si>
  <si>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</si>
  <si>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</si>
  <si>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</si>
  <si>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</si>
  <si>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</si>
  <si>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</si>
  <si>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</si>
  <si>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</si>
  <si>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</si>
  <si>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</si>
  <si>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</si>
  <si>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</si>
  <si>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</si>
  <si>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</si>
  <si>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</si>
  <si>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</si>
  <si>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</si>
  <si>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</si>
  <si>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</si>
  <si>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</si>
  <si>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</si>
  <si>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</si>
  <si>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</si>
  <si>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</si>
  <si>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</si>
  <si>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</si>
  <si>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</si>
  <si>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</si>
  <si>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</si>
  <si>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</si>
  <si>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</si>
  <si>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</si>
  <si>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</si>
  <si>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</si>
  <si>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</si>
  <si>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</si>
  <si>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</si>
  <si>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</si>
  <si>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</si>
  <si>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</si>
  <si>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</si>
  <si>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</si>
  <si>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</si>
  <si>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</si>
  <si>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</si>
  <si>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</si>
  <si>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</si>
  <si>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</si>
  <si>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</si>
  <si>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</si>
  <si>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</si>
  <si>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</si>
  <si>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</si>
  <si>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</si>
  <si>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</si>
  <si>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</si>
  <si>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</si>
  <si>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</si>
  <si>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</si>
  <si>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</si>
  <si>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</si>
  <si>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</si>
  <si>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</si>
  <si>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</si>
  <si>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</si>
  <si>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</si>
  <si>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</si>
  <si>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</si>
  <si>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</si>
  <si>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</si>
  <si>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</si>
  <si>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</si>
  <si>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</si>
  <si>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</si>
  <si>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</si>
  <si>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</si>
  <si>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</si>
  <si>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</si>
  <si>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</si>
  <si>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</si>
  <si>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</si>
  <si>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</si>
  <si>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</si>
  <si>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</si>
  <si>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</si>
  <si>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</si>
  <si>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</si>
  <si>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</si>
  <si>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</si>
  <si>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</si>
  <si>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</si>
  <si>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</si>
  <si>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</si>
  <si>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</si>
  <si>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</si>
  <si>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</si>
  <si>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</si>
  <si>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</si>
  <si>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</si>
  <si>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</si>
  <si>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</si>
  <si>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</si>
  <si>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</si>
  <si>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</si>
  <si>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</si>
  <si>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</si>
  <si>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</si>
  <si>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</si>
  <si>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</si>
  <si>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</si>
  <si>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</si>
  <si>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</si>
  <si>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</si>
  <si>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</si>
  <si>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</si>
  <si>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</si>
  <si>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</si>
  <si>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</si>
  <si>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</si>
  <si>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</si>
  <si>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</si>
  <si>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</si>
  <si>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</si>
  <si>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</si>
  <si>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</si>
  <si>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</si>
  <si>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</si>
  <si>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</si>
  <si>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</si>
  <si>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</si>
  <si>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</si>
  <si>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</si>
  <si>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</si>
  <si>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</si>
  <si>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</si>
  <si>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</si>
  <si>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</si>
  <si>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</si>
  <si>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</si>
  <si>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</si>
  <si>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</si>
  <si>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</si>
  <si>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</si>
  <si>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</si>
  <si>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</si>
  <si>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</si>
  <si>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</si>
  <si>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</si>
  <si>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</si>
  <si>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</si>
  <si>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</si>
  <si>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</si>
  <si>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</si>
  <si>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</si>
  <si>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</si>
  <si>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</si>
  <si>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</si>
  <si>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</si>
  <si>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</si>
  <si>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</si>
  <si>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</si>
  <si>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</si>
  <si>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</si>
  <si>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</si>
  <si>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</si>
  <si>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</si>
  <si>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</si>
  <si>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</si>
  <si>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</si>
  <si>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</si>
  <si>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</si>
  <si>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</si>
  <si>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</si>
  <si>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</si>
  <si>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</si>
  <si>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</si>
  <si>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</si>
  <si>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</si>
  <si>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</si>
  <si>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</si>
  <si>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</si>
  <si>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</si>
  <si>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</si>
  <si>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</si>
  <si>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</si>
  <si>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</si>
  <si>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</si>
  <si>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</si>
  <si>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</si>
  <si>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</si>
  <si>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</si>
  <si>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</si>
  <si>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</si>
  <si>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</si>
  <si>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</si>
  <si>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</si>
  <si>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</si>
  <si>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</si>
  <si>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</si>
  <si>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</si>
  <si>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</si>
  <si>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</si>
  <si>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</si>
  <si>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</si>
  <si>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</si>
  <si>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</si>
  <si>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</si>
  <si>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</si>
  <si>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</si>
  <si>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</si>
  <si>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</si>
  <si>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</si>
  <si>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</si>
  <si>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</si>
  <si>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</si>
  <si>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</si>
  <si>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</si>
  <si>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</si>
  <si>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</si>
  <si>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</si>
  <si>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</si>
  <si>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</si>
  <si>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</si>
  <si>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</si>
  <si>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</si>
  <si>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</si>
  <si>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</si>
  <si>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</si>
  <si>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</si>
  <si>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</si>
  <si>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</si>
  <si>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</si>
  <si>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</si>
  <si>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</si>
  <si>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</si>
  <si>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</si>
  <si>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</si>
  <si>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</si>
  <si>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</si>
  <si>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</si>
  <si>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</si>
  <si>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</si>
  <si>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</si>
  <si>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</si>
  <si>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</si>
  <si>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</si>
  <si>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</si>
  <si>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</si>
  <si>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</si>
  <si>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</si>
  <si>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</si>
  <si>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</si>
  <si>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</si>
  <si>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</si>
  <si>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</si>
  <si>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</si>
  <si>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</si>
  <si>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</si>
  <si>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</si>
  <si>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</si>
  <si>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</si>
  <si>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</si>
  <si>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</si>
  <si>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</si>
  <si>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</si>
  <si>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</si>
  <si>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</si>
  <si>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</si>
  <si>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</si>
  <si>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</si>
  <si>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</si>
  <si>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</si>
  <si>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</si>
  <si>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</si>
  <si>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</si>
  <si>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</si>
  <si>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</si>
  <si>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</si>
  <si>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</si>
  <si>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</si>
  <si>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</si>
  <si>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</si>
  <si>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</si>
  <si>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</si>
  <si>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</si>
  <si>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</si>
  <si>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</si>
  <si>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</si>
  <si>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</si>
  <si>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</si>
  <si>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</si>
  <si>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</si>
  <si>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</si>
  <si>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</si>
  <si>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</si>
  <si>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</si>
  <si>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</si>
  <si>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</si>
  <si>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</si>
  <si>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</si>
  <si>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</si>
  <si>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</si>
  <si>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</si>
  <si>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</si>
  <si>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</si>
  <si>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</si>
  <si>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</si>
  <si>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</si>
  <si>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</si>
  <si>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</si>
  <si>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</si>
  <si>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</si>
  <si>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</si>
  <si>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</si>
  <si>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</si>
  <si>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</si>
  <si>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</si>
  <si>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</si>
  <si>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</si>
  <si>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</si>
  <si>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</si>
  <si>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</si>
  <si>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</si>
  <si>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</si>
  <si>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</si>
  <si>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</si>
  <si>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</si>
  <si>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</si>
  <si>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</si>
  <si>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</si>
  <si>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</si>
  <si>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</si>
  <si>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</si>
  <si>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</si>
  <si>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</si>
  <si>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</si>
  <si>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</si>
  <si>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</si>
  <si>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</si>
  <si>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</si>
  <si>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</si>
  <si>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</si>
  <si>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</si>
  <si>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</si>
  <si>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</si>
  <si>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</si>
  <si>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</si>
  <si>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</si>
  <si>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</si>
  <si>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</si>
  <si>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</si>
  <si>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</si>
  <si>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</si>
  <si>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</si>
  <si>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</si>
  <si>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</si>
  <si>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</si>
  <si>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</si>
  <si>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</si>
  <si>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</si>
  <si>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</si>
  <si>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</si>
  <si>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</si>
  <si>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</si>
  <si>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</si>
  <si>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</si>
  <si>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</si>
  <si>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</si>
  <si>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</si>
  <si>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</si>
  <si>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</si>
  <si>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</si>
  <si>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</si>
  <si>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</si>
  <si>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</si>
  <si>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</si>
  <si>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</si>
  <si>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</si>
  <si>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</si>
  <si>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</si>
  <si>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</si>
  <si>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</si>
  <si>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</si>
  <si>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</si>
  <si>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</si>
  <si>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</si>
  <si>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</si>
  <si>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</si>
  <si>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</si>
  <si>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</si>
  <si>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</si>
  <si>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</si>
  <si>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</si>
  <si>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</si>
  <si>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</si>
  <si>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</si>
  <si>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</si>
  <si>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</si>
  <si>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</si>
  <si>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</si>
  <si>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</si>
  <si>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</si>
  <si>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</si>
  <si>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</si>
  <si>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</si>
  <si>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</si>
  <si>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</si>
  <si>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</si>
  <si>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</si>
  <si>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</si>
  <si>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</si>
  <si>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</si>
  <si>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</si>
  <si>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</si>
  <si>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</si>
  <si>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</si>
  <si>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</si>
  <si>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</si>
  <si>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</si>
  <si>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</si>
  <si>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</si>
  <si>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</si>
  <si>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</si>
  <si>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</si>
  <si>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</si>
  <si>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</si>
  <si>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</si>
  <si>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</si>
  <si>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</si>
  <si>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</si>
  <si>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</si>
  <si>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</si>
  <si>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</si>
  <si>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</si>
  <si>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</si>
  <si>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</si>
  <si>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</si>
  <si>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</si>
  <si>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</si>
  <si>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</si>
  <si>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</si>
  <si>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</si>
  <si>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</si>
  <si>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</si>
  <si>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</si>
  <si>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</si>
  <si>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</si>
  <si>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</si>
  <si>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</si>
  <si>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</si>
  <si>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</si>
  <si>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</si>
  <si>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</si>
  <si>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</si>
  <si>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</si>
  <si>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</si>
  <si>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</si>
  <si>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</si>
  <si>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</si>
  <si>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</si>
  <si>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</si>
  <si>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</si>
  <si>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</si>
  <si>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</si>
  <si>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</si>
  <si>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</si>
  <si>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</si>
  <si>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</si>
  <si>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</si>
  <si>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</si>
  <si>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</si>
  <si>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</si>
  <si>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</si>
  <si>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</si>
  <si>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</si>
  <si>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</si>
  <si>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</si>
  <si>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</si>
  <si>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</si>
  <si>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</si>
  <si>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</si>
  <si>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</si>
  <si>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</si>
  <si>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</si>
  <si>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</si>
  <si>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</si>
  <si>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</si>
  <si>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</si>
  <si>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</si>
  <si>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</si>
  <si>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</si>
  <si>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</si>
  <si>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</si>
  <si>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</si>
  <si>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</si>
  <si>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</si>
  <si>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</si>
  <si>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</si>
  <si>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</si>
  <si>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</si>
  <si>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</si>
  <si>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</si>
  <si>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</si>
  <si>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</si>
  <si>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</si>
  <si>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</si>
  <si>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</si>
  <si>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</si>
  <si>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</si>
  <si>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</si>
  <si>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</si>
  <si>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</si>
  <si>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</si>
  <si>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</si>
  <si>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</si>
  <si>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</si>
  <si>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</si>
  <si>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</si>
  <si>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</si>
  <si>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</si>
  <si>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</si>
  <si>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</si>
  <si>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</si>
  <si>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</si>
  <si>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</si>
  <si>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</si>
  <si>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</si>
  <si>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</si>
  <si>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</si>
  <si>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</si>
  <si>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</si>
  <si>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</si>
  <si>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</si>
  <si>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</si>
  <si>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</si>
  <si>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</si>
  <si>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</si>
  <si>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</si>
  <si>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</si>
  <si>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</si>
  <si>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</si>
  <si>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</si>
  <si>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</si>
  <si>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</si>
  <si>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</si>
  <si>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</si>
  <si>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</si>
  <si>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</si>
  <si>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</si>
  <si>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</si>
  <si>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</si>
  <si>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</si>
  <si>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</si>
  <si>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</si>
  <si>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</si>
  <si>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</si>
  <si>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</si>
  <si>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</si>
  <si>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</si>
  <si>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</si>
  <si>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</si>
  <si>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</si>
  <si>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</si>
  <si>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</si>
  <si>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</si>
  <si>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</si>
  <si>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</si>
  <si>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</si>
  <si>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</si>
  <si>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</si>
  <si>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</si>
  <si>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</si>
  <si>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</si>
  <si>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</si>
  <si>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</si>
  <si>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</si>
  <si>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</si>
  <si>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</si>
  <si>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</si>
  <si>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</si>
  <si>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</si>
  <si>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</si>
  <si>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</si>
  <si>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</si>
  <si>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</si>
  <si>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</si>
  <si>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</si>
  <si>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</si>
  <si>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</si>
  <si>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</si>
  <si>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</si>
  <si>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</si>
  <si>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</si>
  <si>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</si>
  <si>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</si>
  <si>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</si>
  <si>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</si>
  <si>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</si>
  <si>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</si>
  <si>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</si>
  <si>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</si>
  <si>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</si>
  <si>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</si>
  <si>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</si>
  <si>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</si>
  <si>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</si>
  <si>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</si>
  <si>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</si>
  <si>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</si>
  <si>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</si>
  <si>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</si>
  <si>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</si>
  <si>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</si>
  <si>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</si>
  <si>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</si>
  <si>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</si>
  <si>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</si>
  <si>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</si>
  <si>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</si>
  <si>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</si>
  <si>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</si>
  <si>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</si>
  <si>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</si>
  <si>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</si>
  <si>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</si>
  <si>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</si>
  <si>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</si>
  <si>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</si>
  <si>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</si>
  <si>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</si>
  <si>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</si>
  <si>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</si>
  <si>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</si>
  <si>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</si>
  <si>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</si>
  <si>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</si>
  <si>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</si>
  <si>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</si>
  <si>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</si>
  <si>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</si>
  <si>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</si>
  <si>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</si>
  <si>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</si>
  <si>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</si>
  <si>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</si>
  <si>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</si>
  <si>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</si>
  <si>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</si>
  <si>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</si>
  <si>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</si>
  <si>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</si>
  <si>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</si>
  <si>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</si>
  <si>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</si>
  <si>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</si>
  <si>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</si>
  <si>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</si>
  <si>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</si>
  <si>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</si>
  <si>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</si>
  <si>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</si>
  <si>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</si>
  <si>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</si>
  <si>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</si>
  <si>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</si>
  <si>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</si>
  <si>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</si>
  <si>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</si>
  <si>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</si>
  <si>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</si>
  <si>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</si>
  <si>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</si>
  <si>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</si>
  <si>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</si>
  <si>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</si>
  <si>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</si>
  <si>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</si>
  <si>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</si>
  <si>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</si>
  <si>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</si>
  <si>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</si>
  <si>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</si>
  <si>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</si>
  <si>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</si>
  <si>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</si>
  <si>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</si>
  <si>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</si>
  <si>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</si>
  <si>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</si>
  <si>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</si>
  <si>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</si>
  <si>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</si>
  <si>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</si>
  <si>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</si>
  <si>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</si>
  <si>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</si>
  <si>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</si>
  <si>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</si>
  <si>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</si>
  <si>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</si>
  <si>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</si>
  <si>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</si>
  <si>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</si>
  <si>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</si>
  <si>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</si>
  <si>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</si>
  <si>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</si>
  <si>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</si>
  <si>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</si>
  <si>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</si>
  <si>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</si>
  <si>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</si>
  <si>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</si>
  <si>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</si>
  <si>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</si>
  <si>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</si>
  <si>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</si>
  <si>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</si>
  <si>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</si>
  <si>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</si>
  <si>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</si>
  <si>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</si>
  <si>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</si>
  <si>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</si>
  <si>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</si>
  <si>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</si>
  <si>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</si>
  <si>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</si>
  <si>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</si>
  <si>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</si>
  <si>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</si>
  <si>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</si>
  <si>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</si>
  <si>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</si>
  <si>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</si>
  <si>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</si>
  <si>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</si>
  <si>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</si>
  <si>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</si>
  <si>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</si>
  <si>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</si>
  <si>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</si>
  <si>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</si>
  <si>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</si>
  <si>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</si>
  <si>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</si>
  <si>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</si>
  <si>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</si>
  <si>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</si>
  <si>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</si>
  <si>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</si>
  <si>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</si>
  <si>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</si>
  <si>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</si>
  <si>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</si>
  <si>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</si>
  <si>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</si>
  <si>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</si>
  <si>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</si>
  <si>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</si>
  <si>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</si>
  <si>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</si>
  <si>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</si>
  <si>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</si>
  <si>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</si>
  <si>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</si>
  <si>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</si>
  <si>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</si>
  <si>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</si>
  <si>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</si>
  <si>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</si>
  <si>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</si>
  <si>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</si>
  <si>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</si>
  <si>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</si>
  <si>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</si>
  <si>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</si>
  <si>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</si>
  <si>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</si>
  <si>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</si>
  <si>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</si>
  <si>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</si>
  <si>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</si>
  <si>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</si>
  <si>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</si>
  <si>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</si>
  <si>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</si>
  <si>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</si>
  <si>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</si>
  <si>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</si>
  <si>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</si>
  <si>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</si>
  <si>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</si>
  <si>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</si>
  <si>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</si>
  <si>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</si>
  <si>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</si>
  <si>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</si>
  <si>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</si>
  <si>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</si>
  <si>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</si>
  <si>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</si>
  <si>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</si>
  <si>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</si>
  <si>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</si>
  <si>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</si>
  <si>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</si>
  <si>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</si>
  <si>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</si>
  <si>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</si>
  <si>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</si>
  <si>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</si>
  <si>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</si>
  <si>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</si>
  <si>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</si>
  <si>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</si>
  <si>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</si>
  <si>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</si>
  <si>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</si>
  <si>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</si>
  <si>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</si>
  <si>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</si>
  <si>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</si>
  <si>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</si>
  <si>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</si>
  <si>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</si>
  <si>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</si>
  <si>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</si>
  <si>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</si>
  <si>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</si>
  <si>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</si>
  <si>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</si>
  <si>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</si>
  <si>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</si>
  <si>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</si>
  <si>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</si>
  <si>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</si>
  <si>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</si>
  <si>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</si>
  <si>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</si>
  <si>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</si>
  <si>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</si>
  <si>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</si>
  <si>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</si>
  <si>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</si>
  <si>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</si>
  <si>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</si>
  <si>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</si>
  <si>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</si>
  <si>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</si>
  <si>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</si>
  <si>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</si>
  <si>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</si>
  <si>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</si>
  <si>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</si>
  <si>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</si>
  <si>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</si>
  <si>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</si>
  <si>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</si>
  <si>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</si>
  <si>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</si>
  <si>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</si>
  <si>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</si>
  <si>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</si>
  <si>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</si>
  <si>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</si>
  <si>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</si>
  <si>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</si>
  <si>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</si>
  <si>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</si>
  <si>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</si>
  <si>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</si>
  <si>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</si>
  <si>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</si>
  <si>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</si>
  <si>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</si>
  <si>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</si>
  <si>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</si>
  <si>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</si>
  <si>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</si>
  <si>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</si>
  <si>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</si>
  <si>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</si>
  <si>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</si>
  <si>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</si>
  <si>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</si>
  <si>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</si>
  <si>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</si>
  <si>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</si>
  <si>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</si>
  <si>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</si>
  <si>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</si>
  <si>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</si>
  <si>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</si>
  <si>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</si>
  <si>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</si>
  <si>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</si>
  <si>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</si>
  <si>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</si>
  <si>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</si>
  <si>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</si>
  <si>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</si>
  <si>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</si>
  <si>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</si>
  <si>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</si>
  <si>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</si>
  <si>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</si>
  <si>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</si>
  <si>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</si>
  <si>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</si>
  <si>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</si>
  <si>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</si>
  <si>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</si>
  <si>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</si>
  <si>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</si>
  <si>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</si>
  <si>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</si>
  <si>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</si>
  <si>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</si>
  <si>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</si>
  <si>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</si>
  <si>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</si>
  <si>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</si>
  <si>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</si>
  <si>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</si>
  <si>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</si>
  <si>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</si>
  <si>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</si>
  <si>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</si>
  <si>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</si>
  <si>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</si>
  <si>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</si>
  <si>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</si>
  <si>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</si>
  <si>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</si>
  <si>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</si>
  <si>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</si>
  <si>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</si>
  <si>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</si>
  <si>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</si>
  <si>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</si>
  <si>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</si>
  <si>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</si>
  <si>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</si>
  <si>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</si>
  <si>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</si>
  <si>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</si>
  <si>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</si>
  <si>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</si>
  <si>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</si>
  <si>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</si>
  <si>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</si>
  <si>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</si>
  <si>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</si>
  <si>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</si>
  <si>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</si>
  <si>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</si>
  <si>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</si>
  <si>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</si>
  <si>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</si>
  <si>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</si>
  <si>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</si>
  <si>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</si>
  <si>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</si>
  <si>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</si>
  <si>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</si>
  <si>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</si>
  <si>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</si>
  <si>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</si>
  <si>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</si>
  <si>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</si>
  <si>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</si>
  <si>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</si>
  <si>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</si>
  <si>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</si>
  <si>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</si>
  <si>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</si>
  <si>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</si>
  <si>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</si>
  <si>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</si>
  <si>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</si>
  <si>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</si>
  <si>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</si>
  <si>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</si>
  <si>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</si>
  <si>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</si>
  <si>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</si>
  <si>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</si>
  <si>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</si>
  <si>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</si>
  <si>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</si>
  <si>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</si>
  <si>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</si>
  <si>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</si>
  <si>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</si>
  <si>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</si>
  <si>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</si>
  <si>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</si>
  <si>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</si>
  <si>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</si>
  <si>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</si>
  <si>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</si>
  <si>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</si>
  <si>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</si>
  <si>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</si>
  <si>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</si>
  <si>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</si>
  <si>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</si>
  <si>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</si>
  <si>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</si>
  <si>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</si>
  <si>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</si>
  <si>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</si>
  <si>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</si>
  <si>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</si>
  <si>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</si>
  <si>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</si>
  <si>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</si>
  <si>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</si>
  <si>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</si>
  <si>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</si>
  <si>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</si>
  <si>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</si>
  <si>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</si>
  <si>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</si>
  <si>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</si>
  <si>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</si>
  <si>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</si>
  <si>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</si>
  <si>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</si>
  <si>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</si>
  <si>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</si>
  <si>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</si>
  <si>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</si>
  <si>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</si>
  <si>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</si>
  <si>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</si>
  <si>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</si>
  <si>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</si>
  <si>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</si>
  <si>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</si>
  <si>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</si>
  <si>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</si>
  <si>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</si>
  <si>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</si>
  <si>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</si>
  <si>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</si>
  <si>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</si>
  <si>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</si>
  <si>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</si>
  <si>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</si>
  <si>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</si>
  <si>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</si>
  <si>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</si>
  <si>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</si>
  <si>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</si>
  <si>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</si>
  <si>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</si>
  <si>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</si>
  <si>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</si>
  <si>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</si>
  <si>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</si>
  <si>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</si>
  <si>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</si>
  <si>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</si>
  <si>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</si>
  <si>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</si>
  <si>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</si>
  <si>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</si>
  <si>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</si>
  <si>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</si>
  <si>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</si>
  <si>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</si>
  <si>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</si>
  <si>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</si>
  <si>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</si>
  <si>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</si>
  <si>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</si>
  <si>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</si>
  <si>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</si>
  <si>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</si>
  <si>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</si>
  <si>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</si>
  <si>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</si>
  <si>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</si>
  <si>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</si>
  <si>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</si>
  <si>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</si>
  <si>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</si>
  <si>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</si>
  <si>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</si>
  <si>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</si>
  <si>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</si>
  <si>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</si>
  <si>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</si>
  <si>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</si>
  <si>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</si>
  <si>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</si>
  <si>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</si>
  <si>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</si>
  <si>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</si>
  <si>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</si>
  <si>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</si>
  <si>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</si>
  <si>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</si>
  <si>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</si>
  <si>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</si>
  <si>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</si>
  <si>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</si>
  <si>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</si>
  <si>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</si>
  <si>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</si>
  <si>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</si>
  <si>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</si>
  <si>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</si>
  <si>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</si>
  <si>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</si>
  <si>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</si>
  <si>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</si>
  <si>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</si>
  <si>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</si>
  <si>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</si>
  <si>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</si>
  <si>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</si>
  <si>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</si>
  <si>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</si>
  <si>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</si>
  <si>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</si>
  <si>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</si>
  <si>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</si>
  <si>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</si>
  <si>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</si>
  <si>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</si>
  <si>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</si>
  <si>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</si>
  <si>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</si>
  <si>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</si>
  <si>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</si>
  <si>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</si>
  <si>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</si>
  <si>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</si>
  <si>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</si>
  <si>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</si>
  <si>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</si>
  <si>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</si>
  <si>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</si>
  <si>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</si>
  <si>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</si>
  <si>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</si>
  <si>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</si>
  <si>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</si>
  <si>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</si>
  <si>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</si>
  <si>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</si>
  <si>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</si>
  <si>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</si>
  <si>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</si>
  <si>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</si>
  <si>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</si>
  <si>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</si>
  <si>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</si>
  <si>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</si>
  <si>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</si>
  <si>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</si>
  <si>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</si>
  <si>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</si>
  <si>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</si>
  <si>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</si>
  <si>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</si>
  <si>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</si>
  <si>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</si>
  <si>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</si>
  <si>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</si>
  <si>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</si>
  <si>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</si>
  <si>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</si>
  <si>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</si>
  <si>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</si>
  <si>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</si>
  <si>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</si>
  <si>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</si>
  <si>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</si>
  <si>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</si>
  <si>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</si>
  <si>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</si>
  <si>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</si>
  <si>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</si>
  <si>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</si>
  <si>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</si>
  <si>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</si>
  <si>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</si>
  <si>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</si>
  <si>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</si>
  <si>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</si>
  <si>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</si>
  <si>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</si>
  <si>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</si>
  <si>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</si>
  <si>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</si>
  <si>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</si>
  <si>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</si>
  <si>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</si>
  <si>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</si>
  <si>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</si>
  <si>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</si>
  <si>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</si>
  <si>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</si>
  <si>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</si>
  <si>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</si>
  <si>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</si>
  <si>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</si>
  <si>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</si>
  <si>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</si>
  <si>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</si>
  <si>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</si>
  <si>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</si>
  <si>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</si>
  <si>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</si>
  <si>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</si>
  <si>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</si>
  <si>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</si>
  <si>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</si>
  <si>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</si>
  <si>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</si>
  <si>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</si>
  <si>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</si>
  <si>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</si>
  <si>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</si>
  <si>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</si>
  <si>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</si>
  <si>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</si>
  <si>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</si>
  <si>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</si>
  <si>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</si>
  <si>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</si>
  <si>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</si>
  <si>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</si>
  <si>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</si>
  <si>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</si>
  <si>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</si>
  <si>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</si>
  <si>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</si>
  <si>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</si>
  <si>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</si>
  <si>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</si>
  <si>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</si>
  <si>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</si>
  <si>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</si>
  <si>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</si>
  <si>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</si>
  <si>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</si>
  <si>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</si>
  <si>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</si>
  <si>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</si>
  <si>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</si>
  <si>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</si>
  <si>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</si>
  <si>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</si>
  <si>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</si>
  <si>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</si>
  <si>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</si>
  <si>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</si>
  <si>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</si>
  <si>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</si>
  <si>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</si>
  <si>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</si>
  <si>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</si>
  <si>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</si>
  <si>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</si>
  <si>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</si>
  <si>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</si>
  <si>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</si>
  <si>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</si>
  <si>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</si>
  <si>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</si>
  <si>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</si>
  <si>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</si>
  <si>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</si>
  <si>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</si>
  <si>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</si>
  <si>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</si>
  <si>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</si>
  <si>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</si>
  <si>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</si>
  <si>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</si>
  <si>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</si>
  <si>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</si>
  <si>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</si>
  <si>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</si>
  <si>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</si>
  <si>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</si>
  <si>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</si>
  <si>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</si>
  <si>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</si>
  <si>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</si>
  <si>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</si>
  <si>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</si>
  <si>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</si>
  <si>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</si>
  <si>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</si>
  <si>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</si>
  <si>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</si>
  <si>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</si>
  <si>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</si>
  <si>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</si>
  <si>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</si>
  <si>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</si>
  <si>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</si>
  <si>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</si>
  <si>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</si>
  <si>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</si>
  <si>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</si>
  <si>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</si>
  <si>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</si>
  <si>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</si>
  <si>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</si>
  <si>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</si>
  <si>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</si>
  <si>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</si>
  <si>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</si>
  <si>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</si>
  <si>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</si>
  <si>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</si>
  <si>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</si>
  <si>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</si>
  <si>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</si>
  <si>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</si>
  <si>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</si>
  <si>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</si>
  <si>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</si>
  <si>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</si>
  <si>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</si>
  <si>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</si>
  <si>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</si>
  <si>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</si>
  <si>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</si>
  <si>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</si>
  <si>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</si>
  <si>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</si>
  <si>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</si>
  <si>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</si>
  <si>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</si>
  <si>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</si>
  <si>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</si>
  <si>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</si>
  <si>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</si>
  <si>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</si>
  <si>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</si>
  <si>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</si>
  <si>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</si>
  <si>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</si>
  <si>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</si>
  <si>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</si>
  <si>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</si>
  <si>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</si>
  <si>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</si>
  <si>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</si>
  <si>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</si>
  <si>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</si>
  <si>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</si>
  <si>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</si>
  <si>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</si>
  <si>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</si>
  <si>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</si>
  <si>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</si>
  <si>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</si>
  <si>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</si>
  <si>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</si>
  <si>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</si>
  <si>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</si>
  <si>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</si>
  <si>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</si>
  <si>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</si>
  <si>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</si>
  <si>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</si>
  <si>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</si>
  <si>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</si>
  <si>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</si>
  <si>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</si>
  <si>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</si>
  <si>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</si>
  <si>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</si>
  <si>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</si>
  <si>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</si>
  <si>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</si>
  <si>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</si>
  <si>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</si>
  <si>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</si>
  <si>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</si>
  <si>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</si>
  <si>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</si>
  <si>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</si>
  <si>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</si>
  <si>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</si>
  <si>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</si>
  <si>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</si>
  <si>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</si>
  <si>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</si>
  <si>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</si>
  <si>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</si>
  <si>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</si>
  <si>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</si>
  <si>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</si>
  <si>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</si>
  <si>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</si>
  <si>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</si>
  <si>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</si>
  <si>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</si>
  <si>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</si>
  <si>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</si>
  <si>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</si>
  <si>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</si>
  <si>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</si>
  <si>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</si>
  <si>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</si>
  <si>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</si>
  <si>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</si>
  <si>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</si>
  <si>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</si>
  <si>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</si>
  <si>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</si>
  <si>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</si>
  <si>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</si>
  <si>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</si>
  <si>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</si>
  <si>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</si>
  <si>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</si>
  <si>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</si>
  <si>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</si>
  <si>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</si>
  <si>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</si>
  <si>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</si>
  <si>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</si>
  <si>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</si>
  <si>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</si>
  <si>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</si>
  <si>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</si>
  <si>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</si>
  <si>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</si>
  <si>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</si>
  <si>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</si>
  <si>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</si>
  <si>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</si>
  <si>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</si>
  <si>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</si>
  <si>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</si>
  <si>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</si>
  <si>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</si>
  <si>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</si>
  <si>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</si>
  <si>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</si>
  <si>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</si>
  <si>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</si>
  <si>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</si>
  <si>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</si>
  <si>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</si>
  <si>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</si>
  <si>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</si>
  <si>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</si>
  <si>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</si>
  <si>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</si>
  <si>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</si>
  <si>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</si>
  <si>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</si>
  <si>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</si>
  <si>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</si>
  <si>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</si>
  <si>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</si>
  <si>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</si>
  <si>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</si>
  <si>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</si>
  <si>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</si>
  <si>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</si>
  <si>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</si>
  <si>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</si>
  <si>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</si>
  <si>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</si>
  <si>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</si>
  <si>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</si>
  <si>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</si>
  <si>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</si>
  <si>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</si>
  <si>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</si>
  <si>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</si>
  <si>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</si>
  <si>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</si>
  <si>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</si>
  <si>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</si>
  <si>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</si>
  <si>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</si>
  <si>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</si>
  <si>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</si>
  <si>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</si>
  <si>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</si>
  <si>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</si>
  <si>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</si>
  <si>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</si>
  <si>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</si>
  <si>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</si>
  <si>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</si>
  <si>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</si>
  <si>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</si>
  <si>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</si>
  <si>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</si>
  <si>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</si>
  <si>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</si>
  <si>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</si>
  <si>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</si>
  <si>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</si>
  <si>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</si>
  <si>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</si>
  <si>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</si>
  <si>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</si>
  <si>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</si>
  <si>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</si>
  <si>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</si>
  <si>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</si>
  <si>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</si>
  <si>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</si>
  <si>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</si>
  <si>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</si>
  <si>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</si>
  <si>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</si>
  <si>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</si>
  <si>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</si>
  <si>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</si>
  <si>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</si>
  <si>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</si>
  <si>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</si>
  <si>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</si>
  <si>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</si>
  <si>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</si>
  <si>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</si>
  <si>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</si>
  <si>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</si>
  <si>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</si>
  <si>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</si>
  <si>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</si>
  <si>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</si>
  <si>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</si>
  <si>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</si>
  <si>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</si>
  <si>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</si>
  <si>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</si>
  <si>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</si>
  <si>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</si>
  <si>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</si>
  <si>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</si>
  <si>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</si>
  <si>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</si>
  <si>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</si>
  <si>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</si>
  <si>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</si>
  <si>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</si>
  <si>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</si>
  <si>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</si>
  <si>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</si>
  <si>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</si>
  <si>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</si>
  <si>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</si>
  <si>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</si>
  <si>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</si>
  <si>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</si>
  <si>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</si>
  <si>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</si>
  <si>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</si>
  <si>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</si>
  <si>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</si>
  <si>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</si>
  <si>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</si>
  <si>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</si>
  <si>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</si>
  <si>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</si>
  <si>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</si>
  <si>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</si>
  <si>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</si>
  <si>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</si>
  <si>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</si>
  <si>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</si>
  <si>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</si>
  <si>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</si>
  <si>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</si>
  <si>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</si>
  <si>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</si>
  <si>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</si>
  <si>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</si>
  <si>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</si>
  <si>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</si>
  <si>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</si>
  <si>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</si>
  <si>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</si>
  <si>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</si>
  <si>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</si>
  <si>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</si>
  <si>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</si>
  <si>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</si>
  <si>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</si>
  <si>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</si>
  <si>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</si>
  <si>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</si>
  <si>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</si>
  <si>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</si>
  <si>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</si>
  <si>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</si>
  <si>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</si>
  <si>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</si>
  <si>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</si>
  <si>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</si>
  <si>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</si>
  <si>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</si>
  <si>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</si>
  <si>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</si>
  <si>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</si>
  <si>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</si>
  <si>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</si>
  <si>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</si>
  <si>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</si>
  <si>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</si>
  <si>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</si>
  <si>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</si>
  <si>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</si>
  <si>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</si>
  <si>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</si>
  <si>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</si>
  <si>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</si>
  <si>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</si>
  <si>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</si>
  <si>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</si>
  <si>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</si>
  <si>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</si>
  <si>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</si>
  <si>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</si>
  <si>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</si>
  <si>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</si>
  <si>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</si>
  <si>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</si>
  <si>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</si>
  <si>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</si>
  <si>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</si>
  <si>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</si>
  <si>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</si>
  <si>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</si>
  <si>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</si>
  <si>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</si>
  <si>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</si>
  <si>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</si>
  <si>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</si>
  <si>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</si>
  <si>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</si>
  <si>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</si>
  <si>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</si>
  <si>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</si>
  <si>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</si>
  <si>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</si>
  <si>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</si>
  <si>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</si>
  <si>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</si>
  <si>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</si>
  <si>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</si>
  <si>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</si>
  <si>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</si>
  <si>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</si>
  <si>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</si>
  <si>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</si>
  <si>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</si>
  <si>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</si>
  <si>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</si>
  <si>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</si>
  <si>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</si>
  <si>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</si>
  <si>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</si>
  <si>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</si>
  <si>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</si>
  <si>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</si>
  <si>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</si>
  <si>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</si>
  <si>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</si>
  <si>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</si>
  <si>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</si>
  <si>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</si>
  <si>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</si>
  <si>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</si>
  <si>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</si>
  <si>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</si>
  <si>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</si>
  <si>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</si>
  <si>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</si>
  <si>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</si>
  <si>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</si>
  <si>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</si>
  <si>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</si>
  <si>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</si>
  <si>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</si>
  <si>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</si>
  <si>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</si>
  <si>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</si>
  <si>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</si>
  <si>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</si>
  <si>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</si>
  <si>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</si>
  <si>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</si>
  <si>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</si>
  <si>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</si>
  <si>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</si>
  <si>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</si>
  <si>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</si>
  <si>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</si>
  <si>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</si>
  <si>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</si>
  <si>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</si>
  <si>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</si>
  <si>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</si>
  <si>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</si>
  <si>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</si>
  <si>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</si>
  <si>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</si>
  <si>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</si>
  <si>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</si>
  <si>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</si>
  <si>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</si>
  <si>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</si>
  <si>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</si>
  <si>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</si>
  <si>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</si>
  <si>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</si>
  <si>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</si>
  <si>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</si>
  <si>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</si>
  <si>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</si>
  <si>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</si>
  <si>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</si>
  <si>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</si>
  <si>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</si>
  <si>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</si>
  <si>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</si>
  <si>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</si>
  <si>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</si>
  <si>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</si>
  <si>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</si>
  <si>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</si>
  <si>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</si>
  <si>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</si>
  <si>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</si>
  <si>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</si>
  <si>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</si>
  <si>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</si>
  <si>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</si>
  <si>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</si>
  <si>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</si>
  <si>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</si>
  <si>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</si>
  <si>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</si>
  <si>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</si>
  <si>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</si>
  <si>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</si>
  <si>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</si>
  <si>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</si>
  <si>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</si>
  <si>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</si>
  <si>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</si>
  <si>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</si>
  <si>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</si>
  <si>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</si>
  <si>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</si>
  <si>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</si>
  <si>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</si>
  <si>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</si>
  <si>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</si>
  <si>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</si>
  <si>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</si>
  <si>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</si>
  <si>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</si>
  <si>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</si>
  <si>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</si>
  <si>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</si>
  <si>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</si>
  <si>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</si>
  <si>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</si>
  <si>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</si>
  <si>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</si>
  <si>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</si>
  <si>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</si>
  <si>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</si>
  <si>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</si>
  <si>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</si>
  <si>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</si>
  <si>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</si>
  <si>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</si>
  <si>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</si>
  <si>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</si>
  <si>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</si>
  <si>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</si>
  <si>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</si>
  <si>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</si>
  <si>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</si>
  <si>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</si>
  <si>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</si>
  <si>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</si>
  <si>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</si>
  <si>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</si>
  <si>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</si>
  <si>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</si>
  <si>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</si>
  <si>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</si>
  <si>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</si>
  <si>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</si>
  <si>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</si>
  <si>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</si>
  <si>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</si>
  <si>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</si>
  <si>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</si>
  <si>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</si>
  <si>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</si>
  <si>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</si>
  <si>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</si>
  <si>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</si>
  <si>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</si>
  <si>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</si>
  <si>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</si>
  <si>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</si>
  <si>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</si>
  <si>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</si>
  <si>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</si>
  <si>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</si>
  <si>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</si>
  <si>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</si>
  <si>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</si>
  <si>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</si>
  <si>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</si>
  <si>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</si>
  <si>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</si>
  <si>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</si>
  <si>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</si>
  <si>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</si>
  <si>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</si>
  <si>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</si>
  <si>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</si>
  <si>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</si>
  <si>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</si>
  <si>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</si>
  <si>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</si>
  <si>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</si>
  <si>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</si>
  <si>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</si>
  <si>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</si>
  <si>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</si>
  <si>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</si>
  <si>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</si>
  <si>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</si>
  <si>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</si>
  <si>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</si>
  <si>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</si>
  <si>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</si>
  <si>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</si>
  <si>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</si>
  <si>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</si>
  <si>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</si>
  <si>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</si>
  <si>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</si>
  <si>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</si>
  <si>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</si>
  <si>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</si>
  <si>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</si>
  <si>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</si>
  <si>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</si>
  <si>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</si>
  <si>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</si>
  <si>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</si>
  <si>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</si>
  <si>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</si>
  <si>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</si>
  <si>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</si>
  <si>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</si>
  <si>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</si>
  <si>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</si>
  <si>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</si>
  <si>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</si>
  <si>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</si>
  <si>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</si>
  <si>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</si>
  <si>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</si>
  <si>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</si>
  <si>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</si>
  <si>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</si>
  <si>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</si>
  <si>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</si>
  <si>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</si>
  <si>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</si>
  <si>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</si>
  <si>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</si>
  <si>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</si>
  <si>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</si>
  <si>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</si>
  <si>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</si>
  <si>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</si>
  <si>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</si>
  <si>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</si>
  <si>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</si>
  <si>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</si>
  <si>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</si>
  <si>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</si>
  <si>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</si>
  <si>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</si>
  <si>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</si>
  <si>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</si>
  <si>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</si>
  <si>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</si>
  <si>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</si>
  <si>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</si>
  <si>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</si>
  <si>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</si>
  <si>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</si>
  <si>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</si>
  <si>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</si>
  <si>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</si>
  <si>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</si>
  <si>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</si>
  <si>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</si>
  <si>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</si>
  <si>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</si>
  <si>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</si>
  <si>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</si>
  <si>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</si>
  <si>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</si>
  <si>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</si>
  <si>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</si>
  <si>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</si>
  <si>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</si>
  <si>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</si>
  <si>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</si>
  <si>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</si>
  <si>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</si>
  <si>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</si>
  <si>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</si>
  <si>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</si>
  <si>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</si>
  <si>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</si>
  <si>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</si>
  <si>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</si>
  <si>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</si>
  <si>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</si>
  <si>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</si>
  <si>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</si>
  <si>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</si>
  <si>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</si>
  <si>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</si>
  <si>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</si>
  <si>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</si>
  <si>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</si>
  <si>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</si>
  <si>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</si>
  <si>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</si>
  <si>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</si>
  <si>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</si>
  <si>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</si>
  <si>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</si>
  <si>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</si>
  <si>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</si>
  <si>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</si>
  <si>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</si>
  <si>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</si>
  <si>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</si>
  <si>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</si>
  <si>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</si>
  <si>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</si>
  <si>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</si>
  <si>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</si>
  <si>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</si>
  <si>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</si>
  <si>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</si>
  <si>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</si>
  <si>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</si>
  <si>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</si>
  <si>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</si>
  <si>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</si>
  <si>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</si>
  <si>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</si>
  <si>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</si>
  <si>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</si>
  <si>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</si>
  <si>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</si>
  <si>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</si>
  <si>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</si>
  <si>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</si>
  <si>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</si>
  <si>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</si>
  <si>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</si>
  <si>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</si>
  <si>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</si>
  <si>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</si>
  <si>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</si>
  <si>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</si>
  <si>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</si>
  <si>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</si>
  <si>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</si>
  <si>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</si>
  <si>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</si>
  <si>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</si>
  <si>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</si>
  <si>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</si>
  <si>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</si>
  <si>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</si>
  <si>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</si>
  <si>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</si>
  <si>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</si>
  <si>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</si>
  <si>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</si>
  <si>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</si>
  <si>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</si>
  <si>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</si>
  <si>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</si>
  <si>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</si>
  <si>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</si>
  <si>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</si>
  <si>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</si>
  <si>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</si>
  <si>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</si>
  <si>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</si>
  <si>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</si>
  <si>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</si>
  <si>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</si>
  <si>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</si>
  <si>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</si>
  <si>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</si>
  <si>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</si>
  <si>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</si>
  <si>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</si>
  <si>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</si>
  <si>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</si>
  <si>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</si>
  <si>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</si>
  <si>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</si>
  <si>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</si>
  <si>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</si>
  <si>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</si>
  <si>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</si>
  <si>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</si>
  <si>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</si>
  <si>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</si>
  <si>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</si>
  <si>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</si>
  <si>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</si>
  <si>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</si>
  <si>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</si>
  <si>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</si>
  <si>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</si>
  <si>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</si>
  <si>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</si>
  <si>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</si>
  <si>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</si>
  <si>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</si>
  <si>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</si>
  <si>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</si>
  <si>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</si>
  <si>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</si>
  <si>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</si>
  <si>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</si>
  <si>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</si>
  <si>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</si>
  <si>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</si>
  <si>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</si>
  <si>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</si>
  <si>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</si>
  <si>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</si>
  <si>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</si>
  <si>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</si>
  <si>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</si>
  <si>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</si>
  <si>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</si>
  <si>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</si>
  <si>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</si>
  <si>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</si>
  <si>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</si>
  <si>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</si>
  <si>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</si>
  <si>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</si>
  <si>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</si>
  <si>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</si>
  <si>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</si>
  <si>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</si>
  <si>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</si>
  <si>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</si>
  <si>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</si>
  <si>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</si>
  <si>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</si>
  <si>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</si>
  <si>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</si>
  <si>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</si>
  <si>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</si>
  <si>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</si>
  <si>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</si>
  <si>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</si>
  <si>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</si>
  <si>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</si>
  <si>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</si>
  <si>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</si>
  <si>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</si>
  <si>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</si>
  <si>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</si>
  <si>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</si>
  <si>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</si>
  <si>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</si>
  <si>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</si>
  <si>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</si>
  <si>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</si>
  <si>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</si>
  <si>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</si>
  <si>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</si>
  <si>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</si>
  <si>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</si>
  <si>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</si>
  <si>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</si>
  <si>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</si>
  <si>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</si>
  <si>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</si>
  <si>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</si>
  <si>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</si>
  <si>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</si>
  <si>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</si>
  <si>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</si>
  <si>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</si>
  <si>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</si>
  <si>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</si>
  <si>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</si>
  <si>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</si>
  <si>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</si>
  <si>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</si>
  <si>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</si>
  <si>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</si>
  <si>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</si>
  <si>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</si>
  <si>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</si>
  <si>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</si>
  <si>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</si>
  <si>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</si>
  <si>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</si>
  <si>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</si>
  <si>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</si>
  <si>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</si>
  <si>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</si>
  <si>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</si>
  <si>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</si>
  <si>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</si>
  <si>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</si>
  <si>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</si>
  <si>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</si>
  <si>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</si>
  <si>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</si>
  <si>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</si>
  <si>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</si>
  <si>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</si>
  <si>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</si>
  <si>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</si>
  <si>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</si>
  <si>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</si>
  <si>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</si>
  <si>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</si>
  <si>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</si>
  <si>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</si>
  <si>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</si>
  <si>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</si>
  <si>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</si>
  <si>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</si>
  <si>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</si>
  <si>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</si>
  <si>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</si>
  <si>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</si>
  <si>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</si>
  <si>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</si>
  <si>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</si>
  <si>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</si>
  <si>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</si>
  <si>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</si>
  <si>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</si>
  <si>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</si>
  <si>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</si>
  <si>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</si>
  <si>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</si>
  <si>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</si>
  <si>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</si>
  <si>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</si>
  <si>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</si>
  <si>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</si>
  <si>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</si>
  <si>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</si>
  <si>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</si>
  <si>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</si>
  <si>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</si>
  <si>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</si>
  <si>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</si>
  <si>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</si>
  <si>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</si>
  <si>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</si>
  <si>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</si>
  <si>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</si>
  <si>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</si>
  <si>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</si>
  <si>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</si>
  <si>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</si>
  <si>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</si>
  <si>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</si>
  <si>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</si>
  <si>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</si>
  <si>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</si>
  <si>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</si>
  <si>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</si>
  <si>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</si>
  <si>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</si>
  <si>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</si>
  <si>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</si>
  <si>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</si>
  <si>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</si>
  <si>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</si>
  <si>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</si>
  <si>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</si>
  <si>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</si>
  <si>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</si>
  <si>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</si>
  <si>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</si>
  <si>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</si>
  <si>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</si>
  <si>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</si>
  <si>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</si>
  <si>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</si>
  <si>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</si>
  <si>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</si>
  <si>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</si>
  <si>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</si>
  <si>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</si>
  <si>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</si>
  <si>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</si>
  <si>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</si>
  <si>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</si>
  <si>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</si>
  <si>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</si>
  <si>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</si>
  <si>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</si>
  <si>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</si>
  <si>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</si>
  <si>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</si>
  <si>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</si>
  <si>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</si>
  <si>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</si>
  <si>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</si>
  <si>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</si>
  <si>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</si>
  <si>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</si>
  <si>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</si>
  <si>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</si>
  <si>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</si>
  <si>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</si>
  <si>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</si>
  <si>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</si>
  <si>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</si>
  <si>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</si>
  <si>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</si>
  <si>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</si>
  <si>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</si>
  <si>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</si>
  <si>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</si>
  <si>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</si>
  <si>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</si>
  <si>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</si>
  <si>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</si>
  <si>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</si>
  <si>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</si>
  <si>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</si>
  <si>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</si>
  <si>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</si>
  <si>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</si>
  <si>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</si>
  <si>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</si>
  <si>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</si>
  <si>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</si>
  <si>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</si>
  <si>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</si>
  <si>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</si>
  <si>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</si>
  <si>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</si>
  <si>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</si>
  <si>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</si>
  <si>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</si>
  <si>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</si>
  <si>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</si>
  <si>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</si>
  <si>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</si>
  <si>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</si>
  <si>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</si>
  <si>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</si>
  <si>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</si>
  <si>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</si>
  <si>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</si>
  <si>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</si>
  <si>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</si>
  <si>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</si>
  <si>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</si>
  <si>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</si>
  <si>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</si>
  <si>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</si>
  <si>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</si>
  <si>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</si>
  <si>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</si>
  <si>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</si>
  <si>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</si>
  <si>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</si>
  <si>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</si>
  <si>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</si>
  <si>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</si>
  <si>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</si>
  <si>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</si>
  <si>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</si>
  <si>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</si>
  <si>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</si>
  <si>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</si>
  <si>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</si>
  <si>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</si>
  <si>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</si>
  <si>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</si>
  <si>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</si>
  <si>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</si>
  <si>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</si>
  <si>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</si>
  <si>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</si>
  <si>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</si>
  <si>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</si>
  <si>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</si>
  <si>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</si>
  <si>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</si>
  <si>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</si>
  <si>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</si>
  <si>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</si>
  <si>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</si>
  <si>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</si>
  <si>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</si>
  <si>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</si>
  <si>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</si>
  <si>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</si>
  <si>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</si>
  <si>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</si>
  <si>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</si>
  <si>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</si>
  <si>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</si>
  <si>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</si>
  <si>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</si>
  <si>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</si>
  <si>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</si>
  <si>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</si>
  <si>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</si>
  <si>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</si>
  <si>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</si>
  <si>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</si>
  <si>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</si>
  <si>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</si>
  <si>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</si>
  <si>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</si>
  <si>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</si>
  <si>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</si>
  <si>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</si>
  <si>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</si>
  <si>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</si>
  <si>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</si>
  <si>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</si>
  <si>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</si>
  <si>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</si>
  <si>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</si>
  <si>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</si>
  <si>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</si>
  <si>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</si>
  <si>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</si>
  <si>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</si>
  <si>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</si>
  <si>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</si>
  <si>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</si>
  <si>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</si>
  <si>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</si>
  <si>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</si>
  <si>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</si>
  <si>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</si>
  <si>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</si>
  <si>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</si>
  <si>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</si>
  <si>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</si>
  <si>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</si>
  <si>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</si>
  <si>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</si>
  <si>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</si>
  <si>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</si>
  <si>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</si>
  <si>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</si>
  <si>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</si>
  <si>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</si>
  <si>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</si>
  <si>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</si>
  <si>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</si>
  <si>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</si>
  <si>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</si>
  <si>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</si>
  <si>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</si>
  <si>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</si>
  <si>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</si>
  <si>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</si>
  <si>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</si>
  <si>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</si>
  <si>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</si>
  <si>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</si>
  <si>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</si>
  <si>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</si>
  <si>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</si>
  <si>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</si>
  <si>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</si>
  <si>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</si>
  <si>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</si>
  <si>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</si>
  <si>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</si>
  <si>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</si>
  <si>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</si>
  <si>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</si>
  <si>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</si>
  <si>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</si>
  <si>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</si>
  <si>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</si>
  <si>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</si>
  <si>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</si>
  <si>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</si>
  <si>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</si>
  <si>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</si>
  <si>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</si>
  <si>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</si>
  <si>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</si>
  <si>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</si>
  <si>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</si>
  <si>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</si>
  <si>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</si>
  <si>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</si>
  <si>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</si>
  <si>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</si>
  <si>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</si>
  <si>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</si>
  <si>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</si>
  <si>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</si>
  <si>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</si>
  <si>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</si>
  <si>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</si>
  <si>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</si>
  <si>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</si>
  <si>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</si>
  <si>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</si>
  <si>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</si>
  <si>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</si>
  <si>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</si>
  <si>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</si>
  <si>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</si>
  <si>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</si>
  <si>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</si>
  <si>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</si>
  <si>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</si>
  <si>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</si>
  <si>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</si>
  <si>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</si>
  <si>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</si>
  <si>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</si>
  <si>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</si>
  <si>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</si>
  <si>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</si>
  <si>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</si>
  <si>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</si>
  <si>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</si>
  <si>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</si>
  <si>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</si>
  <si>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</si>
  <si>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</si>
  <si>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</si>
  <si>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</si>
  <si>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</si>
  <si>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</si>
  <si>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</si>
  <si>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</si>
  <si>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</si>
  <si>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</si>
  <si>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</si>
  <si>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</si>
  <si>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</si>
  <si>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</si>
  <si>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</si>
  <si>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</si>
  <si>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</si>
  <si>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</si>
  <si>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</si>
  <si>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</si>
  <si>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</si>
  <si>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</si>
  <si>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</si>
  <si>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</si>
  <si>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</si>
  <si>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</si>
  <si>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</si>
  <si>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</si>
  <si>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</si>
  <si>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</si>
  <si>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</si>
  <si>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</si>
  <si>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</si>
  <si>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</si>
  <si>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</si>
  <si>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</si>
  <si>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</si>
  <si>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</si>
  <si>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</si>
  <si>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</si>
  <si>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</si>
  <si>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</si>
  <si>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</si>
  <si>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</si>
  <si>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</si>
  <si>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</si>
  <si>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</si>
  <si>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</si>
  <si>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</si>
  <si>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</si>
  <si>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</si>
  <si>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</si>
  <si>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</si>
  <si>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</si>
  <si>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</si>
  <si>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</si>
  <si>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</si>
  <si>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</si>
  <si>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</si>
  <si>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</si>
  <si>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</si>
  <si>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</si>
  <si>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</si>
  <si>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</si>
  <si>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</si>
  <si>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</si>
  <si>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</si>
  <si>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</si>
  <si>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</si>
  <si>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</si>
  <si>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</si>
  <si>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</si>
  <si>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</si>
  <si>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</si>
  <si>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</si>
  <si>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</si>
  <si>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</si>
  <si>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</si>
  <si>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</si>
  <si>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</si>
  <si>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</si>
  <si>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</si>
  <si>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</si>
  <si>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</si>
  <si>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</si>
  <si>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</si>
  <si>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</si>
  <si>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</si>
  <si>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</si>
  <si>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</si>
  <si>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</si>
  <si>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</si>
  <si>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</si>
  <si>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</si>
  <si>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</si>
  <si>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</si>
  <si>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</si>
  <si>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</si>
  <si>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</si>
  <si>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</si>
  <si>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</si>
  <si>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</si>
  <si>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</si>
  <si>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</si>
  <si>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</si>
  <si>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</si>
  <si>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</si>
  <si>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</si>
  <si>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</si>
  <si>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</si>
  <si>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</si>
  <si>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</si>
  <si>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</si>
  <si>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</si>
  <si>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</si>
  <si>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</si>
  <si>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</si>
  <si>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</si>
  <si>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</si>
  <si>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</si>
  <si>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</si>
  <si>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</si>
  <si>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</si>
  <si>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</si>
  <si>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</si>
  <si>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</si>
  <si>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</si>
  <si>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</si>
  <si>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</si>
  <si>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</si>
  <si>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</si>
  <si>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</si>
  <si>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</si>
  <si>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</si>
  <si>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</si>
  <si>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</si>
  <si>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</si>
  <si>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</si>
  <si>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</si>
  <si>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</si>
  <si>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</si>
  <si>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</si>
  <si>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</si>
  <si>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</si>
  <si>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</si>
  <si>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</si>
  <si>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</si>
  <si>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</si>
  <si>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</si>
  <si>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</si>
  <si>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</si>
  <si>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</si>
  <si>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</si>
  <si>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</si>
  <si>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</si>
  <si>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</si>
  <si>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</si>
  <si>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</si>
  <si>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</si>
  <si>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</si>
  <si>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</si>
  <si>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</si>
  <si>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</si>
  <si>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</si>
  <si>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</si>
  <si>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</si>
  <si>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</si>
  <si>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</si>
  <si>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</si>
  <si>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</si>
  <si>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</si>
  <si>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</si>
  <si>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</si>
  <si>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</si>
  <si>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</si>
  <si>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</si>
  <si>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</si>
  <si>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</si>
  <si>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</si>
  <si>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</si>
  <si>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</si>
  <si>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</si>
  <si>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</si>
  <si>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</si>
  <si>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</si>
  <si>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</si>
  <si>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</si>
  <si>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</si>
  <si>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</si>
  <si>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</si>
  <si>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</si>
  <si>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</si>
  <si>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</si>
  <si>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</si>
  <si>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</si>
  <si>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</si>
  <si>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</si>
  <si>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</si>
  <si>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</si>
  <si>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</si>
  <si>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</si>
  <si>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</si>
  <si>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</si>
  <si>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</si>
  <si>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</si>
  <si>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</si>
  <si>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</si>
  <si>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</si>
  <si>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</si>
  <si>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</si>
  <si>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</si>
  <si>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</si>
  <si>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</si>
  <si>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</si>
  <si>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</si>
  <si>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</si>
  <si>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</si>
  <si>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</si>
  <si>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</si>
  <si>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</si>
  <si>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</si>
  <si>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</si>
  <si>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</si>
  <si>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</si>
  <si>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</si>
  <si>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</si>
  <si>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</si>
  <si>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</si>
  <si>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</si>
  <si>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</si>
  <si>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</si>
  <si>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</si>
  <si>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</si>
  <si>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</si>
  <si>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</si>
  <si>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</si>
  <si>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</si>
  <si>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</si>
  <si>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</si>
  <si>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</si>
  <si>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</si>
  <si>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</si>
  <si>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</si>
  <si>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</si>
  <si>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</si>
  <si>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</si>
  <si>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</si>
  <si>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</si>
  <si>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</si>
  <si>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</si>
  <si>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</si>
  <si>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</si>
  <si>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</si>
  <si>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</si>
  <si>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</si>
  <si>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</si>
  <si>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</si>
  <si>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</si>
  <si>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</si>
  <si>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</si>
  <si>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</si>
  <si>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</si>
  <si>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</si>
  <si>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</si>
  <si>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</si>
  <si>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</si>
  <si>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</si>
  <si>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</si>
  <si>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</si>
  <si>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</si>
  <si>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</si>
  <si>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</si>
  <si>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</si>
  <si>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</si>
  <si>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</si>
  <si>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</si>
  <si>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</si>
  <si>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</si>
  <si>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</si>
  <si>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</si>
  <si>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</si>
  <si>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</si>
  <si>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</si>
  <si>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</si>
  <si>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</si>
  <si>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</si>
  <si>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</si>
  <si>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</si>
  <si>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</si>
  <si>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</si>
  <si>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</si>
  <si>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</si>
  <si>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</si>
  <si>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</si>
  <si>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</si>
  <si>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</si>
  <si>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</si>
  <si>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</si>
  <si>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</si>
  <si>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</si>
  <si>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</si>
  <si>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</si>
  <si>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</si>
  <si>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</si>
  <si>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</si>
  <si>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</si>
  <si>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</si>
  <si>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</si>
  <si>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</si>
  <si>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</si>
  <si>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</si>
  <si>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</si>
  <si>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</si>
  <si>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</si>
  <si>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</si>
  <si>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</si>
  <si>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</si>
  <si>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</si>
  <si>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</si>
  <si>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</si>
  <si>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</si>
  <si>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</si>
  <si>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</si>
  <si>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</si>
  <si>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</si>
  <si>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</si>
  <si>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</si>
  <si>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</si>
  <si>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</si>
  <si>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</si>
  <si>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</si>
  <si>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</si>
  <si>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</si>
  <si>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</si>
  <si>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</si>
  <si>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</si>
  <si>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</si>
  <si>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</si>
  <si>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</si>
  <si>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</si>
  <si>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</si>
  <si>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</si>
  <si>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</si>
  <si>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</si>
  <si>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</si>
  <si>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</si>
  <si>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</si>
  <si>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</si>
  <si>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</si>
  <si>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</si>
  <si>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</si>
  <si>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</si>
  <si>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</si>
  <si>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</si>
  <si>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</si>
  <si>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</si>
  <si>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</si>
  <si>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</si>
  <si>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</si>
  <si>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</si>
  <si>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</si>
  <si>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</si>
  <si>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</si>
  <si>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</si>
  <si>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</si>
  <si>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</si>
  <si>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</si>
  <si>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</si>
  <si>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</si>
  <si>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</si>
  <si>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</si>
  <si>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</si>
  <si>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</si>
  <si>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</si>
  <si>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</si>
  <si>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</si>
  <si>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</si>
  <si>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</si>
  <si>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</si>
  <si>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</si>
  <si>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</si>
  <si>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</si>
  <si>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</si>
  <si>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</si>
  <si>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</si>
  <si>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</si>
  <si>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</si>
  <si>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</si>
  <si>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</si>
  <si>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</si>
  <si>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</si>
  <si>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</si>
  <si>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</si>
  <si>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</si>
  <si>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</si>
  <si>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</si>
  <si>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</si>
  <si>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</si>
  <si>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</si>
  <si>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</si>
  <si>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</si>
  <si>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</si>
  <si>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</si>
  <si>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</si>
  <si>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</si>
  <si>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</si>
  <si>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</si>
  <si>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</si>
  <si>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</si>
  <si>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</si>
  <si>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</si>
  <si>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</si>
  <si>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</si>
  <si>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</si>
  <si>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</si>
  <si>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</si>
  <si>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</si>
  <si>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</si>
  <si>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</si>
  <si>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</si>
  <si>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</si>
  <si>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</si>
  <si>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</si>
  <si>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</si>
  <si>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</si>
  <si>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</si>
  <si>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</si>
  <si>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</si>
  <si>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</si>
  <si>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</si>
  <si>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</si>
  <si>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</si>
  <si>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</si>
  <si>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</si>
  <si>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</si>
  <si>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</si>
  <si>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</si>
  <si>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</si>
  <si>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</si>
  <si>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</si>
  <si>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</si>
  <si>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</si>
  <si>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</si>
  <si>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</si>
  <si>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</si>
  <si>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</si>
  <si>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</si>
  <si>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</si>
  <si>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</si>
  <si>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</si>
  <si>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</si>
  <si>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</si>
  <si>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</si>
  <si>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</si>
  <si>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</si>
  <si>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</si>
  <si>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</si>
  <si>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</si>
  <si>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</si>
  <si>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</si>
  <si>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</si>
  <si>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</si>
  <si>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</si>
  <si>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</si>
  <si>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</si>
  <si>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</si>
  <si>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</si>
  <si>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</si>
  <si>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</si>
  <si>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</si>
  <si>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</si>
  <si>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</si>
  <si>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</si>
  <si>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</si>
  <si>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</si>
  <si>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</si>
  <si>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</si>
  <si>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</si>
  <si>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</si>
  <si>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</si>
  <si>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</si>
  <si>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</si>
  <si>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</si>
  <si>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</si>
  <si>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</si>
  <si>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</si>
  <si>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</si>
  <si>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</si>
  <si>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</si>
  <si>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</si>
  <si>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</si>
  <si>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</si>
  <si>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</si>
  <si>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</si>
  <si>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</si>
  <si>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</si>
  <si>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</si>
  <si>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</si>
  <si>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</si>
  <si>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</si>
  <si>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</si>
  <si>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</si>
  <si>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</si>
  <si>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</si>
  <si>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</si>
  <si>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</si>
  <si>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</si>
  <si>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</si>
  <si>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</si>
  <si>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</si>
  <si>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</si>
  <si>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</si>
  <si>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</si>
  <si>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</si>
  <si>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</si>
  <si>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</si>
  <si>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</si>
  <si>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</si>
  <si>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</si>
  <si>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</si>
  <si>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</si>
  <si>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</si>
  <si>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</si>
  <si>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</si>
  <si>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</si>
  <si>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</si>
  <si>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</si>
  <si>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</si>
  <si>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</si>
  <si>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</si>
  <si>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</si>
  <si>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</si>
  <si>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</si>
  <si>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</si>
  <si>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</si>
  <si>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</si>
  <si>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</si>
  <si>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</si>
  <si>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</si>
  <si>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</si>
  <si>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</si>
  <si>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</si>
  <si>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</si>
  <si>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</si>
  <si>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</si>
  <si>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</si>
  <si>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</si>
  <si>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</si>
  <si>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</si>
  <si>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</si>
  <si>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</si>
  <si>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</si>
  <si>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</si>
  <si>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</si>
  <si>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</si>
  <si>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</si>
  <si>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</si>
  <si>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</si>
  <si>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</si>
  <si>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</si>
  <si>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</si>
  <si>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</si>
  <si>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</si>
  <si>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</si>
  <si>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</si>
  <si>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</si>
  <si>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</si>
  <si>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</si>
  <si>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</si>
  <si>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</si>
  <si>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</si>
  <si>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</si>
  <si>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</si>
  <si>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</si>
  <si>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</si>
  <si>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</si>
  <si>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</si>
  <si>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</si>
  <si>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</si>
  <si>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</si>
  <si>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</si>
  <si>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</si>
  <si>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</si>
  <si>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</si>
  <si>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</si>
  <si>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</si>
  <si>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</si>
  <si>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</si>
  <si>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</si>
  <si>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</si>
  <si>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</si>
  <si>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</si>
  <si>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</si>
  <si>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</si>
  <si>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</si>
  <si>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</si>
  <si>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</si>
  <si>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</si>
  <si>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</si>
  <si>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</si>
  <si>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</si>
  <si>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</si>
  <si>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</si>
  <si>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</si>
  <si>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</si>
  <si>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</si>
  <si>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</si>
  <si>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</si>
  <si>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</si>
  <si>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</si>
  <si>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</si>
  <si>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</si>
  <si>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</si>
  <si>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</si>
  <si>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</si>
  <si>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</si>
  <si>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</si>
  <si>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</si>
  <si>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</si>
  <si>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</si>
  <si>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</si>
  <si>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</si>
  <si>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</si>
  <si>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</si>
  <si>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</si>
  <si>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</si>
  <si>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</si>
  <si>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</si>
  <si>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</si>
  <si>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</si>
  <si>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</si>
  <si>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</si>
  <si>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</si>
  <si>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</si>
  <si>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</si>
  <si>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</si>
  <si>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</si>
  <si>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</si>
  <si>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</si>
  <si>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</si>
  <si>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</si>
  <si>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</si>
  <si>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</si>
  <si>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</si>
  <si>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</si>
  <si>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</si>
  <si>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</si>
  <si>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</si>
  <si>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</si>
  <si>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</si>
  <si>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</si>
  <si>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</si>
  <si>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</si>
  <si>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</si>
  <si>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</si>
  <si>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</si>
  <si>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</si>
  <si>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</si>
  <si>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</si>
  <si>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</si>
  <si>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</si>
  <si>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</si>
  <si>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</si>
  <si>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</si>
  <si>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</si>
  <si>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</si>
  <si>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</si>
  <si>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</si>
  <si>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</si>
  <si>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</si>
  <si>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</si>
  <si>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</si>
  <si>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</si>
  <si>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</si>
  <si>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</si>
  <si>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</si>
  <si>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</si>
  <si>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</si>
  <si>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</si>
  <si>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</si>
  <si>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</si>
  <si>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</si>
  <si>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</si>
  <si>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</si>
  <si>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</si>
  <si>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</si>
  <si>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</si>
  <si>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</si>
  <si>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</si>
  <si>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</si>
  <si>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</si>
  <si>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</si>
  <si>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</si>
  <si>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</si>
  <si>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</si>
  <si>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</si>
  <si>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</si>
  <si>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</si>
  <si>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</si>
  <si>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</si>
  <si>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</si>
  <si>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</si>
  <si>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</si>
  <si>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</si>
  <si>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</si>
  <si>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</si>
  <si>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</si>
  <si>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</si>
  <si>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</si>
  <si>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</si>
  <si>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</si>
  <si>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</si>
  <si>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</si>
  <si>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</si>
  <si>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</si>
  <si>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</si>
  <si>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</si>
  <si>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</si>
  <si>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</si>
  <si>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</si>
  <si>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</si>
  <si>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</si>
  <si>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</si>
  <si>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</si>
  <si>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</si>
  <si>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</si>
  <si>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</si>
  <si>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</si>
  <si>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</si>
  <si>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</si>
  <si>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</si>
  <si>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</si>
  <si>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</si>
  <si>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</si>
  <si>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</si>
  <si>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</si>
  <si>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</si>
  <si>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</si>
  <si>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</si>
  <si>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</si>
  <si>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</si>
  <si>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</si>
  <si>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</si>
  <si>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</si>
  <si>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</si>
  <si>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</si>
  <si>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</si>
  <si>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</si>
  <si>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</si>
  <si>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</si>
  <si>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</si>
  <si>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</si>
  <si>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</si>
  <si>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</si>
  <si>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</si>
  <si>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</si>
  <si>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</si>
  <si>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</si>
  <si>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</si>
  <si>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</si>
  <si>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</si>
  <si>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</si>
  <si>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</si>
  <si>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</si>
  <si>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</si>
  <si>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</si>
  <si>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</si>
  <si>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</si>
  <si>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</si>
  <si>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</si>
  <si>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</si>
  <si>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</si>
  <si>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</si>
  <si>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</si>
  <si>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</si>
  <si>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</si>
  <si>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</si>
  <si>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</si>
  <si>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</si>
  <si>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</si>
  <si>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</si>
  <si>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</si>
  <si>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</si>
  <si>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</si>
  <si>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</si>
  <si>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</si>
  <si>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</si>
  <si>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</si>
  <si>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</si>
  <si>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</si>
  <si>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</si>
  <si>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</si>
  <si>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</si>
  <si>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</si>
  <si>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</si>
  <si>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</si>
  <si>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</si>
  <si>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</si>
  <si>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</si>
  <si>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</si>
  <si>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</si>
  <si>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</si>
  <si>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</si>
  <si>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</si>
  <si>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</si>
  <si>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</si>
  <si>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</si>
  <si>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</si>
  <si>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</si>
  <si>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</si>
  <si>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</si>
  <si>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</si>
  <si>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</si>
  <si>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</si>
  <si>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</si>
  <si>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</si>
  <si>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</si>
  <si>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</si>
  <si>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</si>
  <si>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</si>
  <si>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</si>
  <si>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</si>
  <si>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</si>
  <si>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</si>
  <si>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</si>
  <si>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</si>
  <si>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</si>
  <si>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</si>
  <si>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</si>
  <si>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</si>
  <si>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</si>
  <si>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</si>
  <si>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</si>
  <si>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</si>
  <si>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</si>
  <si>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</si>
  <si>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</si>
  <si>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</si>
  <si>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</si>
  <si>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</si>
  <si>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</si>
  <si>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</si>
  <si>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</si>
  <si>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</si>
  <si>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</si>
  <si>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</si>
  <si>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</si>
  <si>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</si>
  <si>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</si>
  <si>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</si>
  <si>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</si>
  <si>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</si>
  <si>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</si>
  <si>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</si>
  <si>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</si>
  <si>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</si>
  <si>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</si>
  <si>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</si>
  <si>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</si>
  <si>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</si>
  <si>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</si>
  <si>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</si>
  <si>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</si>
  <si>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</si>
  <si>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</si>
  <si>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</si>
  <si>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</si>
  <si>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</si>
  <si>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</si>
  <si>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</si>
  <si>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</si>
  <si>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</si>
  <si>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</si>
  <si>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</si>
  <si>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</si>
  <si>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</si>
  <si>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</si>
  <si>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</si>
  <si>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</si>
  <si>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</si>
  <si>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</si>
  <si>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</si>
  <si>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</si>
  <si>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</si>
  <si>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</si>
  <si>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</si>
  <si>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</si>
  <si>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</si>
  <si>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</si>
  <si>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</si>
  <si>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</si>
  <si>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</si>
  <si>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</si>
  <si>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</si>
  <si>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</si>
  <si>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</si>
  <si>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</si>
  <si>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</si>
  <si>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</si>
  <si>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</si>
  <si>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</si>
  <si>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</si>
  <si>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</si>
  <si>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</si>
  <si>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</si>
  <si>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</si>
  <si>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</si>
  <si>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</si>
  <si>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</si>
  <si>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</si>
  <si>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</si>
  <si>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</si>
  <si>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</si>
  <si>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</si>
  <si>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</si>
  <si>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</si>
  <si>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</si>
  <si>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</si>
  <si>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</si>
  <si>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</si>
  <si>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</si>
  <si>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</si>
  <si>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</si>
  <si>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</si>
  <si>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</si>
  <si>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</si>
  <si>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</si>
  <si>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</si>
  <si>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</si>
  <si>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</si>
  <si>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</si>
  <si>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</si>
  <si>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</si>
  <si>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</si>
  <si>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</si>
  <si>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</si>
  <si>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</si>
  <si>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</si>
  <si>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</si>
  <si>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</si>
  <si>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</si>
  <si>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</si>
  <si>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</si>
  <si>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</si>
  <si>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</si>
  <si>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</si>
  <si>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</si>
  <si>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</si>
  <si>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</si>
  <si>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</si>
  <si>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</si>
  <si>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</si>
  <si>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</si>
  <si>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</si>
  <si>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</si>
  <si>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</si>
  <si>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</si>
  <si>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</si>
  <si>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</si>
  <si>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</si>
  <si>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</si>
  <si>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</si>
  <si>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</si>
  <si>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</si>
  <si>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</si>
  <si>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</si>
  <si>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</si>
  <si>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</si>
  <si>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</si>
  <si>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</si>
  <si>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</si>
  <si>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</si>
  <si>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</si>
  <si>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</si>
  <si>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</si>
  <si>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</si>
  <si>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</si>
  <si>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</si>
  <si>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</si>
  <si>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</si>
  <si>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</si>
  <si>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</si>
  <si>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</si>
  <si>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</si>
  <si>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</si>
  <si>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</si>
  <si>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</si>
  <si>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</si>
  <si>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</si>
  <si>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</si>
  <si>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</si>
  <si>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</si>
  <si>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</si>
  <si>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</si>
  <si>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</si>
  <si>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</si>
  <si>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</si>
  <si>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</si>
  <si>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</si>
  <si>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</si>
  <si>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</si>
  <si>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</si>
  <si>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</si>
  <si>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</si>
  <si>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</si>
  <si>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</si>
  <si>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</si>
  <si>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</si>
  <si>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</si>
  <si>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</si>
  <si>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</si>
  <si>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</si>
  <si>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</si>
  <si>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</si>
  <si>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</si>
  <si>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</si>
  <si>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</si>
  <si>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</si>
  <si>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</si>
  <si>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</si>
  <si>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</si>
  <si>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</si>
  <si>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</si>
  <si>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</si>
  <si>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</si>
  <si>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</si>
  <si>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</si>
  <si>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</si>
  <si>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</si>
  <si>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</si>
  <si>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</si>
  <si>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</si>
  <si>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</si>
  <si>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</si>
  <si>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</si>
  <si>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</si>
  <si>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</si>
  <si>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</si>
  <si>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</si>
  <si>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</si>
  <si>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</si>
  <si>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</si>
  <si>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</si>
  <si>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</si>
  <si>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</si>
  <si>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</si>
  <si>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</si>
  <si>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</si>
  <si>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</si>
  <si>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</si>
  <si>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</si>
  <si>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</si>
  <si>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</si>
  <si>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</si>
  <si>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</si>
  <si>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</si>
  <si>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</si>
  <si>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</si>
  <si>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</si>
  <si>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</si>
  <si>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</si>
  <si>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</si>
  <si>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</si>
  <si>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</si>
  <si>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</si>
  <si>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</si>
  <si>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</si>
  <si>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</si>
  <si>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</si>
  <si>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</si>
  <si>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</si>
  <si>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</si>
  <si>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</si>
  <si>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</si>
  <si>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</si>
  <si>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</si>
  <si>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</si>
  <si>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</si>
  <si>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</si>
  <si>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</si>
  <si>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</si>
  <si>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</si>
  <si>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</si>
  <si>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</si>
  <si>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</si>
  <si>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</si>
  <si>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</si>
  <si>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</si>
  <si>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</si>
  <si>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</si>
  <si>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</si>
  <si>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</si>
  <si>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</si>
  <si>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</si>
  <si>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</si>
  <si>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</si>
  <si>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</si>
  <si>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</si>
  <si>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</si>
  <si>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</si>
  <si>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</si>
  <si>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</si>
  <si>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</si>
  <si>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</si>
  <si>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</si>
  <si>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</si>
  <si>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</si>
  <si>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</si>
  <si>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</si>
  <si>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</si>
  <si>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</si>
  <si>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</si>
  <si>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</si>
  <si>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</si>
  <si>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</si>
  <si>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</si>
  <si>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</si>
  <si>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</si>
  <si>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</si>
  <si>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</si>
  <si>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</si>
  <si>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</si>
  <si>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</si>
  <si>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</si>
  <si>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</si>
  <si>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</si>
  <si>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</si>
  <si>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</si>
  <si>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</si>
  <si>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</si>
  <si>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</si>
  <si>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</si>
  <si>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</si>
  <si>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</si>
  <si>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</si>
  <si>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</si>
  <si>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</si>
  <si>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</si>
  <si>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</si>
  <si>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</si>
  <si>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</si>
  <si>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</si>
  <si>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</si>
  <si>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</si>
  <si>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</si>
  <si>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</si>
  <si>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</si>
  <si>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</si>
  <si>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</si>
  <si>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</si>
  <si>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</si>
  <si>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</si>
  <si>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</si>
  <si>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</si>
  <si>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</si>
  <si>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</si>
  <si>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</si>
  <si>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</si>
  <si>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</si>
  <si>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</si>
  <si>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</si>
  <si>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</si>
  <si>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</si>
  <si>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</si>
  <si>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</si>
  <si>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</si>
  <si>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</si>
  <si>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</si>
  <si>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</si>
  <si>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</si>
  <si>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</si>
  <si>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</si>
  <si>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</si>
  <si>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</si>
  <si>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</si>
  <si>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</si>
  <si>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</si>
  <si>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</si>
  <si>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</si>
  <si>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</si>
  <si>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</si>
  <si>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</si>
  <si>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</si>
  <si>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</si>
  <si>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</si>
  <si>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</si>
  <si>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</si>
  <si>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</si>
  <si>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</si>
  <si>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</si>
  <si>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</si>
  <si>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</si>
  <si>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</si>
  <si>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</si>
  <si>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</si>
  <si>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</si>
  <si>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</si>
  <si>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</si>
  <si>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</si>
  <si>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</si>
  <si>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</si>
  <si>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</si>
  <si>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</si>
  <si>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</si>
  <si>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</si>
  <si>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</si>
  <si>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</si>
  <si>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</si>
  <si>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</si>
  <si>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</si>
  <si>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</si>
  <si>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</si>
  <si>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</si>
  <si>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</si>
  <si>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</si>
  <si>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</si>
  <si>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</si>
  <si>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</si>
  <si>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</si>
  <si>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</si>
  <si>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</si>
  <si>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</si>
  <si>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</si>
  <si>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</si>
  <si>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</si>
  <si>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</si>
  <si>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</si>
  <si>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</si>
  <si>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</si>
  <si>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</si>
  <si>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</si>
  <si>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</si>
  <si>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</si>
  <si>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</si>
  <si>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</si>
  <si>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</si>
  <si>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</si>
  <si>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</si>
  <si>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</si>
  <si>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</si>
  <si>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</si>
  <si>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</si>
  <si>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</si>
  <si>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</si>
  <si>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</si>
  <si>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</si>
  <si>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</si>
  <si>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</si>
  <si>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</si>
  <si>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</si>
  <si>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</si>
  <si>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</si>
  <si>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</si>
  <si>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</si>
  <si>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</si>
  <si>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</si>
  <si>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</si>
  <si>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</si>
  <si>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</si>
  <si>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</si>
  <si>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</si>
  <si>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</si>
  <si>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</si>
  <si>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</si>
  <si>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</si>
  <si>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</si>
  <si>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</si>
  <si>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</si>
  <si>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</si>
  <si>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</si>
  <si>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</si>
  <si>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</si>
  <si>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</si>
  <si>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</si>
  <si>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</si>
  <si>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</si>
  <si>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</si>
  <si>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</si>
  <si>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</si>
  <si>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</si>
  <si>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</si>
  <si>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</si>
  <si>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</si>
  <si>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</si>
  <si>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</si>
  <si>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</si>
  <si>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</si>
  <si>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</si>
  <si>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</si>
  <si>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</si>
  <si>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</si>
  <si>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</si>
  <si>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</si>
  <si>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</si>
  <si>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</si>
  <si>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</si>
  <si>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</si>
  <si>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</si>
  <si>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</si>
  <si>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</si>
  <si>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</si>
  <si>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</si>
  <si>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</si>
  <si>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</si>
  <si>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</si>
  <si>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</si>
  <si>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</si>
  <si>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</si>
  <si>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</si>
  <si>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</si>
  <si>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</si>
  <si>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</si>
  <si>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</si>
  <si>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</si>
  <si>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</si>
  <si>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</si>
  <si>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</si>
  <si>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</si>
  <si>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</si>
  <si>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</si>
  <si>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</si>
  <si>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</si>
  <si>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</si>
  <si>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</si>
  <si>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</si>
  <si>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</si>
  <si>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</si>
  <si>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</si>
  <si>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</si>
  <si>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</si>
  <si>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</si>
  <si>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</si>
  <si>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</si>
  <si>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</si>
  <si>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</si>
  <si>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</si>
  <si>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</si>
  <si>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</si>
  <si>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</si>
  <si>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</si>
  <si>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</si>
  <si>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</si>
  <si>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</si>
  <si>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</si>
  <si>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</si>
  <si>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</si>
  <si>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</si>
  <si>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</si>
  <si>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</si>
  <si>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</si>
  <si>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</si>
  <si>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</si>
  <si>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</si>
  <si>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</si>
  <si>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</si>
  <si>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</si>
  <si>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</si>
  <si>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</si>
  <si>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</si>
  <si>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</si>
  <si>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</si>
  <si>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</si>
  <si>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</si>
  <si>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</si>
  <si>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</si>
  <si>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</si>
  <si>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</si>
  <si>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</si>
  <si>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</si>
  <si>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</si>
  <si>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</si>
  <si>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</si>
  <si>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</si>
  <si>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</si>
  <si>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</si>
  <si>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</si>
  <si>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</si>
  <si>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</si>
  <si>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</si>
  <si>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</si>
  <si>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</si>
  <si>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</si>
  <si>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</si>
  <si>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</si>
  <si>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</si>
  <si>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</si>
  <si>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</si>
  <si>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</si>
  <si>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</si>
  <si>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</si>
  <si>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</si>
  <si>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</si>
  <si>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</si>
  <si>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</si>
  <si>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</si>
  <si>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</si>
  <si>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</si>
  <si>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</si>
  <si>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</si>
  <si>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</si>
  <si>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</si>
  <si>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</si>
  <si>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</si>
  <si>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</si>
  <si>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</si>
  <si>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</si>
  <si>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</si>
  <si>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</si>
  <si>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</si>
  <si>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</si>
  <si>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</si>
  <si>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</si>
  <si>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</si>
  <si>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</si>
  <si>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</si>
  <si>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</si>
  <si>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</si>
  <si>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</si>
  <si>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</si>
  <si>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</si>
  <si>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</si>
  <si>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</si>
  <si>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</si>
  <si>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</si>
  <si>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</si>
  <si>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</si>
  <si>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</si>
  <si>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</si>
  <si>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</si>
  <si>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</si>
  <si>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</si>
  <si>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</si>
  <si>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</si>
  <si>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</si>
  <si>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</si>
  <si>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</si>
  <si>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</si>
  <si>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</si>
  <si>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</si>
  <si>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</si>
  <si>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</si>
  <si>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</si>
  <si>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</si>
  <si>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</si>
  <si>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</si>
  <si>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</si>
  <si>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</si>
  <si>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</si>
  <si>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</si>
  <si>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</si>
  <si>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</si>
  <si>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</si>
  <si>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</si>
  <si>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</si>
  <si>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</si>
  <si>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</si>
  <si>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</si>
  <si>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</si>
  <si>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</si>
  <si>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</si>
  <si>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</si>
  <si>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</si>
  <si>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</si>
  <si>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</si>
  <si>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</si>
  <si>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</si>
  <si>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</si>
  <si>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</si>
  <si>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</si>
  <si>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</si>
  <si>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</si>
  <si>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</si>
  <si>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</si>
  <si>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</si>
  <si>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</si>
  <si>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</si>
  <si>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</si>
  <si>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</si>
  <si>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</si>
  <si>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</si>
  <si>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</si>
  <si>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</si>
  <si>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</si>
  <si>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</si>
  <si>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</si>
  <si>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</si>
  <si>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</si>
  <si>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</si>
  <si>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</si>
  <si>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</si>
  <si>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</si>
  <si>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</si>
  <si>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</si>
  <si>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</si>
  <si>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</si>
  <si>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</si>
  <si>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</si>
  <si>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</si>
  <si>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</si>
  <si>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</si>
  <si>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</si>
  <si>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</si>
  <si>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</si>
  <si>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</si>
  <si>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</si>
  <si>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</si>
  <si>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</si>
  <si>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</si>
  <si>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</si>
  <si>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</si>
  <si>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</si>
  <si>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</si>
  <si>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</si>
  <si>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</si>
  <si>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</si>
  <si>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</si>
  <si>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</si>
  <si>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</si>
  <si>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</si>
  <si>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</si>
  <si>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</si>
  <si>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</si>
  <si>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</si>
  <si>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</si>
  <si>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</si>
  <si>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</si>
  <si>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</si>
  <si>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</si>
  <si>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</si>
  <si>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</si>
  <si>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</si>
  <si>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</si>
  <si>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</si>
  <si>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</si>
  <si>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</si>
  <si>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</si>
  <si>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</si>
  <si>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</si>
  <si>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</si>
  <si>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</si>
  <si>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</si>
  <si>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</si>
  <si>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</si>
  <si>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</si>
  <si>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</si>
  <si>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</si>
  <si>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</si>
  <si>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</si>
  <si>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</si>
  <si>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</si>
  <si>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</si>
  <si>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</si>
  <si>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</si>
  <si>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</si>
  <si>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</si>
  <si>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</si>
  <si>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</si>
  <si>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</si>
  <si>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</si>
  <si>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</si>
  <si>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</si>
  <si>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</si>
  <si>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</si>
  <si>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</si>
  <si>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</si>
  <si>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</si>
  <si>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</si>
  <si>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</si>
  <si>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</si>
  <si>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</si>
  <si>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</si>
  <si>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</si>
  <si>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</si>
  <si>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</si>
  <si>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</si>
  <si>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</si>
  <si>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</si>
  <si>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</si>
  <si>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</si>
  <si>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</si>
  <si>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</si>
  <si>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</si>
  <si>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</si>
  <si>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</si>
  <si>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</si>
  <si>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</si>
  <si>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</si>
  <si>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</si>
  <si>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</si>
  <si>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</si>
  <si>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</si>
  <si>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</si>
  <si>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</si>
  <si>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</si>
  <si>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</si>
  <si>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</si>
  <si>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</si>
  <si>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</si>
  <si>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</si>
  <si>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</si>
  <si>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</si>
  <si>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</si>
  <si>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</si>
  <si>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</si>
  <si>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</si>
  <si>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</si>
  <si>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</si>
  <si>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</si>
  <si>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</si>
  <si>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</si>
  <si>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</si>
  <si>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</si>
  <si>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</si>
  <si>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</si>
  <si>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</si>
  <si>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</si>
  <si>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</si>
  <si>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</si>
  <si>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</si>
  <si>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</si>
  <si>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</si>
  <si>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</si>
  <si>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</si>
  <si>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</si>
  <si>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</si>
  <si>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</si>
  <si>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</si>
  <si>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</si>
  <si>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</si>
  <si>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</si>
  <si>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</si>
  <si>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</si>
  <si>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</si>
  <si>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</si>
  <si>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</si>
  <si>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</si>
  <si>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</si>
  <si>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</si>
  <si>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</si>
  <si>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</si>
  <si>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</si>
  <si>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</si>
  <si>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</si>
  <si>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</si>
  <si>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</si>
  <si>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</si>
  <si>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</si>
  <si>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</si>
  <si>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</si>
  <si>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</si>
  <si>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</si>
  <si>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</si>
  <si>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</si>
  <si>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</si>
  <si>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</si>
  <si>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</si>
  <si>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</si>
  <si>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</si>
  <si>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</si>
  <si>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</si>
  <si>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</si>
  <si>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</si>
  <si>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</si>
  <si>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</si>
  <si>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</si>
  <si>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</si>
  <si>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</si>
  <si>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</si>
  <si>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</si>
  <si>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</si>
  <si>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</si>
  <si>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</si>
  <si>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</si>
  <si>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</si>
  <si>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</si>
  <si>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</si>
  <si>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</si>
  <si>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</si>
  <si>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</si>
  <si>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</si>
  <si>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</si>
  <si>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</si>
  <si>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</si>
  <si>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</si>
  <si>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</si>
  <si>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</si>
  <si>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</si>
  <si>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</si>
  <si>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</si>
  <si>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</si>
  <si>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</si>
  <si>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</si>
  <si>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</si>
  <si>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</si>
  <si>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</si>
  <si>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</si>
  <si>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</si>
  <si>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</si>
  <si>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</si>
  <si>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</si>
  <si>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</si>
  <si>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</si>
  <si>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</si>
  <si>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</si>
  <si>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</si>
  <si>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</si>
  <si>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</si>
  <si>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</si>
  <si>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</si>
  <si>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</si>
  <si>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</si>
  <si>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</si>
  <si>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</si>
  <si>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</si>
  <si>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</si>
  <si>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</si>
  <si>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</si>
  <si>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</si>
  <si>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</si>
  <si>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</si>
  <si>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</si>
  <si>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</si>
  <si>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</si>
  <si>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</si>
  <si>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</si>
  <si>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</si>
  <si>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</si>
  <si>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</si>
  <si>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</si>
  <si>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</si>
  <si>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</si>
  <si>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</si>
  <si>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</si>
  <si>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</si>
  <si>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</si>
  <si>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</si>
  <si>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</si>
  <si>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</si>
  <si>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</si>
  <si>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</si>
  <si>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</si>
  <si>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</si>
  <si>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</si>
  <si>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</si>
  <si>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</si>
  <si>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</si>
  <si>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</si>
  <si>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</si>
  <si>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</si>
  <si>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</si>
  <si>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</si>
  <si>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</si>
  <si>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</si>
  <si>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</si>
  <si>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</si>
  <si>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</si>
  <si>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</si>
  <si>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</si>
  <si>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</si>
  <si>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</si>
  <si>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</si>
  <si>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</si>
  <si>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</si>
  <si>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</si>
  <si>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</si>
  <si>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</si>
  <si>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</si>
  <si>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</si>
  <si>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</si>
  <si>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</si>
  <si>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</si>
  <si>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</si>
  <si>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</si>
  <si>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</si>
  <si>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</si>
  <si>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</si>
  <si>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</si>
  <si>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</si>
  <si>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</si>
  <si>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</si>
  <si>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</si>
  <si>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</si>
  <si>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</si>
  <si>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</si>
  <si>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</si>
  <si>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</si>
  <si>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</si>
  <si>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</si>
  <si>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</si>
  <si>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</si>
  <si>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</si>
  <si>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</si>
  <si>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</si>
  <si>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</si>
  <si>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</si>
  <si>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</si>
  <si>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</si>
  <si>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</si>
  <si>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</si>
  <si>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</si>
  <si>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</si>
  <si>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</si>
  <si>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</si>
  <si>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</si>
  <si>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</si>
  <si>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</si>
  <si>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</si>
  <si>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</si>
  <si>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</si>
  <si>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</si>
  <si>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</si>
  <si>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</si>
  <si>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</si>
  <si>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</si>
  <si>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</si>
  <si>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</si>
  <si>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</si>
  <si>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</si>
  <si>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</si>
  <si>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</si>
  <si>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</si>
  <si>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</si>
  <si>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</si>
  <si>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</si>
  <si>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</si>
  <si>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</si>
  <si>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</si>
  <si>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</si>
  <si>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</si>
  <si>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</si>
  <si>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</si>
  <si>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</si>
  <si>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</si>
  <si>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</si>
  <si>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</si>
  <si>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</si>
  <si>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</si>
  <si>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</si>
  <si>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</si>
  <si>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</si>
  <si>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</si>
  <si>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</si>
  <si>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</si>
  <si>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</si>
  <si>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</si>
  <si>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</si>
  <si>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</si>
  <si>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</si>
  <si>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</si>
  <si>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</si>
  <si>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</si>
  <si>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</si>
  <si>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</si>
  <si>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</si>
  <si>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</si>
  <si>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</si>
  <si>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</si>
  <si>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</si>
  <si>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</si>
  <si>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</si>
  <si>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</si>
  <si>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</si>
  <si>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</si>
  <si>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</si>
  <si>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</si>
  <si>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</si>
  <si>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</si>
  <si>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</si>
  <si>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</si>
  <si>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</si>
  <si>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</si>
  <si>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</si>
  <si>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</si>
  <si>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</si>
  <si>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</si>
  <si>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</si>
  <si>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</si>
  <si>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</si>
  <si>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</si>
  <si>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</si>
  <si>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</si>
  <si>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</si>
  <si>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</si>
  <si>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</si>
  <si>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</si>
  <si>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</si>
  <si>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</si>
  <si>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</si>
  <si>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</si>
  <si>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</si>
  <si>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</si>
  <si>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</si>
  <si>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</si>
  <si>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</si>
  <si>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</si>
  <si>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</si>
  <si>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</si>
  <si>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</si>
  <si>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</si>
  <si>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</si>
  <si>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</si>
  <si>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</si>
  <si>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</si>
  <si>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</si>
  <si>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</si>
  <si>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</si>
  <si>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</si>
  <si>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</si>
  <si>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</si>
  <si>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</si>
  <si>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</si>
  <si>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</si>
  <si>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</si>
  <si>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</si>
  <si>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</si>
  <si>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</si>
  <si>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</si>
  <si>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</si>
  <si>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</si>
  <si>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</si>
  <si>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</si>
  <si>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</si>
  <si>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</si>
  <si>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</si>
  <si>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</si>
  <si>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</si>
  <si>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</si>
  <si>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</si>
  <si>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</si>
  <si>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</si>
  <si>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</si>
  <si>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</si>
  <si>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</si>
  <si>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</si>
  <si>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</si>
  <si>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</si>
  <si>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</si>
  <si>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</si>
  <si>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</si>
  <si>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</si>
  <si>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</si>
  <si>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</si>
  <si>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</si>
  <si>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</si>
  <si>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</si>
  <si>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</si>
  <si>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</si>
  <si>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</si>
  <si>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</si>
  <si>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</si>
  <si>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</si>
  <si>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</si>
  <si>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</si>
  <si>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</si>
  <si>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</si>
  <si>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</si>
  <si>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</si>
  <si>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</si>
  <si>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</si>
  <si>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</si>
  <si>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</si>
  <si>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</si>
  <si>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</si>
  <si>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</si>
  <si>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</si>
  <si>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</si>
  <si>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</si>
  <si>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</si>
  <si>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</si>
  <si>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</si>
  <si>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</si>
  <si>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</si>
  <si>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</si>
  <si>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</si>
  <si>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</si>
  <si>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</si>
  <si>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</si>
  <si>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</si>
  <si>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</si>
  <si>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</si>
  <si>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</si>
  <si>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</si>
  <si>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</si>
  <si>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</si>
  <si>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</si>
  <si>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</si>
  <si>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</si>
  <si>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</si>
  <si>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</si>
  <si>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</si>
  <si>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</si>
  <si>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</si>
  <si>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</si>
  <si>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</si>
  <si>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</si>
  <si>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</si>
  <si>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</si>
  <si>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</si>
  <si>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</si>
  <si>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</si>
  <si>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</si>
  <si>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</si>
  <si>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</si>
  <si>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</si>
  <si>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</si>
  <si>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</si>
  <si>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</si>
  <si>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</si>
  <si>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</si>
  <si>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</si>
  <si>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</si>
  <si>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</si>
  <si>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</si>
  <si>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</si>
  <si>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</si>
  <si>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</si>
  <si>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</si>
  <si>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</si>
  <si>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</si>
  <si>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</si>
  <si>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</si>
  <si>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</si>
  <si>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</si>
  <si>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</si>
  <si>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</si>
  <si>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</si>
  <si>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</si>
  <si>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</si>
  <si>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</si>
  <si>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</si>
  <si>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</si>
  <si>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</si>
  <si>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</si>
  <si>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</si>
  <si>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</si>
  <si>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</si>
  <si>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</si>
  <si>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</si>
  <si>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</si>
  <si>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</si>
  <si>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</si>
  <si>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</si>
  <si>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</si>
  <si>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</si>
  <si>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</si>
  <si>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</si>
  <si>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</si>
  <si>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</si>
  <si>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</si>
  <si>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</si>
  <si>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</si>
  <si>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</si>
  <si>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</si>
  <si>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</si>
  <si>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</si>
  <si>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</si>
  <si>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</si>
  <si>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</si>
  <si>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</si>
  <si>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</si>
  <si>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</si>
  <si>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</si>
  <si>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</si>
  <si>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</si>
  <si>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</si>
  <si>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</si>
  <si>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</si>
  <si>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</si>
  <si>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</si>
  <si>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</si>
  <si>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</si>
  <si>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</si>
  <si>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</si>
  <si>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</si>
  <si>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</si>
  <si>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</si>
  <si>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</si>
  <si>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</si>
  <si>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</si>
  <si>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</si>
  <si>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</si>
  <si>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</si>
  <si>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</si>
  <si>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</si>
  <si>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</si>
  <si>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</si>
  <si>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</si>
  <si>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</si>
  <si>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</si>
  <si>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</si>
  <si>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</si>
  <si>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</si>
  <si>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</si>
  <si>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</si>
  <si>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</si>
  <si>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</si>
  <si>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</si>
  <si>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</si>
  <si>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</si>
  <si>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</si>
  <si>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</si>
  <si>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</si>
  <si>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</si>
  <si>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</si>
  <si>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</si>
  <si>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</si>
  <si>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</si>
  <si>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</si>
  <si>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</si>
  <si>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</si>
  <si>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</si>
  <si>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</si>
  <si>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</si>
  <si>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</si>
  <si>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</si>
  <si>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</si>
  <si>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</si>
  <si>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</si>
  <si>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</si>
  <si>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</si>
  <si>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</si>
  <si>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</si>
  <si>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</si>
  <si>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</si>
  <si>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</si>
  <si>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</si>
  <si>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</si>
  <si>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</si>
  <si>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</si>
  <si>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</si>
  <si>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</si>
  <si>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</si>
  <si>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</si>
  <si>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</si>
  <si>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</si>
  <si>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</si>
  <si>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</si>
  <si>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</si>
  <si>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</si>
  <si>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</si>
  <si>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</si>
  <si>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</si>
  <si>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</si>
  <si>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</si>
  <si>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</si>
  <si>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</si>
  <si>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</si>
  <si>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</si>
  <si>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</si>
  <si>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</si>
  <si>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</si>
  <si>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</si>
  <si>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</si>
  <si>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</si>
  <si>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</si>
  <si>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</si>
  <si>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</si>
  <si>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</si>
  <si>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</si>
  <si>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</si>
  <si>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</si>
  <si>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</si>
  <si>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</si>
  <si>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</si>
  <si>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</si>
  <si>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</si>
  <si>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</si>
  <si>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</si>
  <si>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</si>
  <si>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</si>
  <si>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</si>
  <si>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</si>
  <si>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</si>
  <si>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</si>
  <si>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</si>
  <si>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</si>
  <si>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</si>
  <si>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</si>
  <si>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</si>
  <si>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</si>
  <si>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</si>
  <si>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</si>
  <si>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</si>
  <si>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</si>
  <si>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</si>
  <si>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</si>
  <si>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</si>
  <si>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</si>
  <si>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</si>
  <si>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</si>
  <si>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</si>
  <si>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</si>
  <si>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</si>
  <si>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</si>
  <si>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</si>
  <si>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</si>
  <si>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</si>
  <si>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</si>
  <si>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</si>
  <si>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</si>
  <si>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</si>
  <si>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</si>
  <si>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</si>
  <si>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</si>
  <si>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</si>
  <si>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</si>
  <si>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</si>
  <si>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</si>
  <si>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</si>
  <si>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</si>
  <si>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</si>
  <si>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</si>
  <si>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</si>
  <si>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</si>
  <si>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</si>
  <si>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</si>
  <si>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</si>
  <si>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</si>
  <si>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</si>
  <si>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</si>
  <si>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</si>
  <si>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</si>
  <si>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</si>
  <si>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</si>
  <si>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</si>
  <si>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</si>
  <si>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</si>
  <si>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</si>
  <si>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</si>
  <si>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</si>
  <si>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</si>
  <si>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</si>
  <si>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</si>
  <si>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</si>
  <si>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</si>
  <si>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</si>
  <si>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</si>
  <si>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</si>
  <si>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</si>
  <si>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</si>
  <si>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</si>
  <si>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</si>
  <si>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</si>
  <si>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</si>
  <si>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</si>
  <si>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</si>
  <si>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</si>
  <si>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</si>
  <si>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</si>
  <si>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</si>
  <si>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</si>
  <si>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</si>
  <si>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</si>
  <si>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</si>
  <si>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</si>
  <si>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</si>
  <si>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</si>
  <si>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</si>
  <si>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</si>
  <si>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</si>
  <si>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</si>
  <si>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</si>
  <si>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</si>
  <si>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</si>
  <si>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</si>
  <si>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</si>
  <si>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</si>
  <si>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</si>
  <si>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</si>
  <si>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</si>
  <si>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</si>
  <si>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</si>
  <si>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</si>
  <si>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</si>
  <si>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</si>
  <si>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</si>
  <si>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</si>
  <si>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</si>
  <si>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</si>
  <si>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</si>
  <si>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</si>
  <si>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</si>
  <si>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</si>
  <si>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</si>
  <si>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</si>
  <si>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</si>
  <si>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</si>
  <si>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</si>
  <si>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</si>
  <si>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</si>
  <si>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</si>
  <si>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</si>
  <si>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</si>
  <si>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</si>
  <si>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</si>
  <si>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</si>
  <si>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</si>
  <si>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</si>
  <si>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</si>
  <si>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</si>
  <si>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</si>
  <si>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</si>
  <si>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</si>
  <si>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</si>
  <si>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</si>
  <si>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</si>
  <si>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</si>
  <si>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</si>
  <si>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</si>
  <si>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</si>
  <si>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</si>
  <si>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</si>
  <si>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</si>
  <si>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</si>
  <si>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</si>
  <si>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</si>
  <si>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</si>
  <si>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</si>
  <si>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</si>
  <si>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</si>
  <si>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</si>
  <si>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</si>
  <si>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</si>
  <si>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</si>
  <si>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</si>
  <si>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</si>
  <si>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</si>
  <si>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</si>
  <si>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</si>
  <si>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</si>
  <si>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</si>
  <si>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</si>
  <si>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</si>
  <si>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</si>
  <si>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</si>
  <si>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</si>
  <si>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</si>
  <si>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</si>
  <si>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</si>
  <si>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</si>
  <si>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</si>
  <si>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</si>
  <si>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</si>
  <si>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</si>
  <si>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</si>
  <si>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</si>
  <si>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</si>
  <si>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</si>
  <si>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</si>
  <si>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</si>
  <si>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</si>
  <si>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</si>
  <si>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</si>
  <si>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</si>
  <si>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</si>
  <si>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</si>
  <si>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</si>
  <si>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</si>
  <si>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</si>
  <si>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</si>
  <si>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</si>
  <si>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</si>
  <si>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</si>
  <si>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</si>
  <si>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</si>
  <si>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</si>
  <si>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</si>
  <si>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</si>
  <si>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</si>
  <si>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</si>
  <si>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</si>
  <si>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</si>
  <si>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</si>
  <si>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</si>
  <si>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</si>
  <si>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</si>
  <si>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</si>
  <si>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</si>
  <si>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</si>
  <si>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</si>
  <si>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</si>
  <si>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</si>
  <si>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</si>
  <si>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</si>
  <si>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</si>
  <si>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</si>
  <si>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</si>
  <si>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</si>
  <si>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</si>
  <si>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</si>
  <si>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</si>
  <si>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</si>
  <si>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</si>
  <si>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</si>
  <si>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</si>
  <si>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</si>
  <si>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</si>
  <si>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</si>
  <si>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</si>
  <si>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</si>
  <si>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</si>
  <si>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</si>
  <si>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</si>
  <si>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</si>
  <si>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</si>
  <si>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</si>
  <si>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</si>
  <si>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</si>
  <si>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</si>
  <si>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</si>
  <si>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</si>
  <si>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</si>
  <si>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</si>
  <si>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</si>
  <si>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</si>
  <si>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</si>
  <si>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</si>
  <si>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</si>
  <si>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</si>
  <si>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</si>
  <si>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</si>
  <si>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</si>
  <si>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</si>
  <si>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</si>
  <si>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</si>
  <si>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</si>
  <si>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</si>
  <si>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</si>
  <si>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</si>
  <si>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</si>
  <si>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</si>
  <si>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</si>
  <si>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</si>
  <si>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</si>
  <si>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</si>
  <si>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</si>
  <si>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</si>
  <si>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</si>
  <si>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</si>
  <si>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</si>
  <si>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</si>
  <si>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</si>
  <si>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</si>
  <si>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</si>
  <si>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</si>
  <si>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</si>
  <si>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</si>
  <si>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</si>
  <si>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</si>
  <si>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</si>
  <si>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</si>
  <si>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</si>
  <si>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</si>
  <si>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</si>
  <si>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</si>
  <si>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</si>
  <si>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</si>
  <si>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</si>
  <si>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</si>
  <si>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</si>
  <si>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</si>
  <si>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</si>
  <si>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</si>
  <si>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</si>
  <si>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</si>
  <si>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</si>
  <si>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</si>
  <si>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</si>
  <si>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</si>
  <si>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</si>
  <si>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</si>
  <si>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</si>
  <si>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</si>
  <si>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</si>
  <si>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</si>
  <si>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</si>
  <si>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</si>
  <si>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</si>
  <si>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</si>
  <si>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</si>
  <si>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</si>
  <si>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</si>
  <si>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</si>
  <si>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</si>
  <si>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</si>
  <si>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</si>
  <si>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</si>
  <si>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</si>
  <si>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</si>
  <si>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</si>
  <si>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</si>
  <si>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</si>
  <si>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</si>
  <si>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</si>
  <si>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</si>
  <si>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</si>
  <si>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</si>
  <si>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</si>
  <si>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</si>
  <si>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</si>
  <si>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</si>
  <si>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</si>
  <si>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</si>
  <si>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</si>
  <si>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</si>
  <si>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</si>
  <si>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</si>
  <si>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</si>
  <si>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</si>
  <si>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</si>
  <si>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</si>
  <si>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</si>
  <si>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</si>
  <si>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</si>
  <si>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</si>
  <si>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</si>
  <si>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</si>
  <si>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</si>
  <si>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</si>
  <si>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</si>
  <si>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</si>
  <si>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</si>
  <si>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</si>
  <si>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</si>
  <si>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</si>
  <si>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</si>
  <si>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</si>
  <si>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</si>
  <si>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</si>
  <si>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</si>
  <si>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</si>
  <si>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</si>
  <si>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</si>
  <si>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</si>
  <si>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</si>
  <si>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</si>
  <si>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</si>
  <si>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</si>
  <si>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</si>
  <si>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</si>
  <si>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</si>
  <si>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</si>
  <si>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</si>
  <si>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</si>
  <si>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</si>
  <si>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</si>
  <si>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</si>
  <si>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</si>
  <si>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</si>
  <si>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</si>
  <si>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</si>
  <si>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</si>
  <si>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</si>
  <si>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</si>
  <si>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</si>
  <si>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</si>
  <si>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</si>
  <si>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</si>
  <si>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</si>
  <si>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</si>
  <si>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</si>
  <si>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</si>
  <si>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</si>
  <si>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</si>
  <si>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</si>
  <si>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</si>
  <si>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</si>
  <si>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</si>
  <si>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</si>
  <si>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</si>
  <si>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</si>
  <si>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</si>
  <si>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</si>
  <si>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</si>
  <si>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</si>
  <si>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</si>
  <si>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</si>
  <si>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</si>
  <si>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</si>
  <si>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</si>
  <si>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</si>
  <si>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</si>
  <si>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</si>
  <si>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</si>
  <si>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</si>
  <si>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</si>
  <si>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</si>
  <si>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</si>
  <si>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</si>
  <si>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</si>
  <si>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</si>
  <si>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</si>
  <si>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</si>
  <si>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</si>
  <si>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</si>
  <si>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</si>
  <si>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</si>
  <si>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</si>
  <si>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</si>
  <si>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</si>
  <si>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</si>
  <si>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</si>
  <si>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</si>
  <si>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</si>
  <si>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</si>
  <si>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</si>
  <si>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</si>
  <si>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</si>
  <si>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</si>
  <si>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</si>
  <si>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</si>
  <si>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</si>
  <si>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</si>
  <si>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</si>
  <si>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</si>
  <si>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</si>
  <si>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</si>
  <si>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</si>
  <si>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</si>
  <si>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</si>
  <si>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</si>
  <si>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</si>
  <si>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</si>
  <si>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</si>
  <si>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</si>
  <si>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</si>
  <si>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</si>
  <si>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</si>
  <si>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</si>
  <si>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</si>
  <si>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</si>
  <si>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</si>
  <si>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</si>
  <si>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</si>
  <si>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</si>
  <si>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</si>
  <si>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</si>
  <si>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</si>
  <si>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</si>
  <si>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</si>
  <si>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</si>
  <si>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</si>
  <si>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</si>
  <si>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</si>
  <si>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</si>
  <si>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</si>
  <si>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</si>
  <si>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</si>
  <si>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</si>
  <si>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failed+H2237:H3778</t>
  </si>
  <si>
    <t>Mean</t>
  </si>
  <si>
    <t>Minimum</t>
  </si>
  <si>
    <t>Maximum</t>
  </si>
  <si>
    <t>Variance</t>
  </si>
  <si>
    <t>Standard Deviation</t>
  </si>
  <si>
    <t>Median</t>
  </si>
  <si>
    <t>outcome_success</t>
  </si>
  <si>
    <t>outcome_fail</t>
  </si>
  <si>
    <t>backers_count_success</t>
  </si>
  <si>
    <t>backers_count_fail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</si>
</sst>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0" fontId="0" fillId="2" borderId="1" xfId="0" applyFont="1" applyFill="1" applyBorder="1"/>
    <xf numFmtId="0" fontId="0" fillId="0" borderId="1" xfId="0" applyFont="1" applyBorder="1"/>
    <xf numFmtId="0" fontId="1" fillId="0" borderId="0" xfId="0" applyFont="1"/>
    <xf numFmtId="1" fontId="0" fillId="0" borderId="0" xfId="0" applyNumberFormat="1"/>
    <xf numFmtId="0" fontId="1" fillId="0" borderId="0" xfId="0" applyNumberFormat="1" applyFont="1" applyAlignment="1">
      <alignment horizontal="center"/>
    </xf>
    <xf numFmtId="9" fontId="1" fillId="0" borderId="0" xfId="0" applyNumberFormat="1" applyFont="1"/>
    <xf numFmtId="0" fontId="0" fillId="0" borderId="0" xfId="0" applyBorder="1"/>
    <xf numFmtId="1" fontId="1" fillId="0" borderId="0" xfId="0" applyNumberFormat="1" applyFont="1"/>
  </cellXfs>
  <cellStyles count="1">
    <cellStyle name="Normal" xfId="0" builtinId="0"/>
  </cellStyles>
  <dxfs count="2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24994659260841701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24994659260841701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24994659260841701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[StarterBook_completed_RegineStrey.xlsx]Sheet2!PivotTable1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3-4777-80BD-5846ED7B6BD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C3-4777-80BD-5846ED7B6BD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C3-4777-80BD-5846ED7B6BD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C3-4777-80BD-5846ED7B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513360"/>
        <c:axId val="384509752"/>
      </c:barChart>
      <c:catAx>
        <c:axId val="38451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509752"/>
        <c:crosses val="autoZero"/>
        <c:auto val="1"/>
        <c:lblAlgn val="ctr"/>
        <c:lblOffset val="100"/>
        <c:noMultiLvlLbl val="0"/>
      </c:catAx>
      <c:valAx>
        <c:axId val="38450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5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[StarterBook_completed_RegineStrey.xlsx]Sheet3!PivotTable2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2-4D4E-9366-53DBAF5A130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F2-4D4E-9366-53DBAF5A130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F2-4D4E-9366-53DBAF5A130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F2-4D4E-9366-53DBAF5A1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194232"/>
        <c:axId val="393194560"/>
      </c:barChart>
      <c:catAx>
        <c:axId val="39319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94560"/>
        <c:crosses val="autoZero"/>
        <c:auto val="1"/>
        <c:lblAlgn val="ctr"/>
        <c:lblOffset val="100"/>
        <c:noMultiLvlLbl val="0"/>
      </c:catAx>
      <c:valAx>
        <c:axId val="3931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19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[StarterBook_completed_RegineStrey.xlsx]Sheet4!PivotTable3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F-4945-A8E4-DF92555C8D2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F-4945-A8E4-DF92555C8D2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3F-4945-A8E4-DF92555C8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433776"/>
        <c:axId val="438433120"/>
      </c:lineChart>
      <c:catAx>
        <c:axId val="43843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33120"/>
        <c:crosses val="autoZero"/>
        <c:auto val="1"/>
        <c:lblAlgn val="ctr"/>
        <c:lblOffset val="100"/>
        <c:noMultiLvlLbl val="0"/>
      </c:catAx>
      <c:valAx>
        <c:axId val="4384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3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0.53286713286713283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9-4AEC-84E7-813DEAB268D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9-4AEC-84E7-813DEAB268D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79-4AEC-84E7-813DEAB26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291704"/>
        <c:axId val="441290720"/>
      </c:lineChart>
      <c:catAx>
        <c:axId val="44129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90720"/>
        <c:crosses val="autoZero"/>
        <c:auto val="1"/>
        <c:lblAlgn val="ctr"/>
        <c:lblOffset val="100"/>
        <c:noMultiLvlLbl val="0"/>
      </c:catAx>
      <c:valAx>
        <c:axId val="44129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29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0</xdr:row>
      <xdr:rowOff>0</xdr:rowOff>
    </xdr:from>
    <xdr:to>
      <xdr:col>27</xdr:col>
      <xdr:colOff>257175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F5D64-02E4-4AC8-8631-5B9790A08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57147</xdr:colOff>
      <xdr:row>3</xdr:row>
      <xdr:rowOff>9522</xdr:rowOff>
    </xdr:from>
    <xdr:to>
      <xdr:col>16</xdr:col>
      <xdr:colOff>552449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A758E-73BD-4D7B-A2FC-C10041C71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0</xdr:rowOff>
    </xdr:from>
    <xdr:to>
      <xdr:col>16</xdr:col>
      <xdr:colOff>142875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21B7D-466F-4769-BA9A-C4CEE3ADB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349249</xdr:colOff>
      <xdr:row>15</xdr:row>
      <xdr:rowOff>15875</xdr:rowOff>
    </xdr:from>
    <xdr:to>
      <xdr:col>7</xdr:col>
      <xdr:colOff>1508124</xdr:colOff>
      <xdr:row>46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F1EE16-898D-4C30-A87E-BB7177694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gine Strey" refreshedDate="44186.465041782409" createdVersion="6" refreshedVersion="6" minRefreshableVersion="3" recordCount="4115" xr:uid="{C2DE35AF-A9E1-4C40-B43D-AF9A4401909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CA"/>
        <s v="ES"/>
        <s v="IT"/>
        <s v="DE"/>
        <s v="NL"/>
        <s v="FR"/>
        <s v="SE"/>
        <s v="AU"/>
        <s v="SG"/>
        <s v="IE"/>
        <s v="AT"/>
        <s v="LU"/>
        <s v="NO"/>
        <s v="CH"/>
        <s v="BE"/>
        <s v="DK"/>
        <s v="NZ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 count="4115">
        <n v="1452193234"/>
        <n v="1409924354"/>
        <n v="1408760537"/>
        <n v="1443068045"/>
        <n v="1419271458"/>
        <n v="1297620584"/>
        <n v="1302891086"/>
        <n v="1350324286"/>
        <n v="1356979110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10558948"/>
        <n v="1437545657"/>
        <n v="1282868176"/>
        <n v="1456480016"/>
        <n v="1444874768"/>
        <n v="1315597261"/>
        <n v="1424796594"/>
        <n v="1459445777"/>
        <n v="1332950446"/>
        <n v="1322539459"/>
        <n v="1396334311"/>
        <n v="1477077946"/>
        <n v="1418649019"/>
        <n v="1460155212"/>
        <n v="1433934371"/>
        <n v="1458336479"/>
        <n v="1335491997"/>
        <n v="1411200034"/>
        <n v="1387403967"/>
        <n v="1376003254"/>
        <n v="1436380256"/>
        <n v="1404769538"/>
        <n v="1441577825"/>
        <n v="1404680075"/>
        <n v="1409030371"/>
        <n v="1339098689"/>
        <n v="1308336383"/>
        <n v="1423090174"/>
        <n v="1424043347"/>
        <n v="1434478759"/>
        <n v="1463032867"/>
        <n v="1438801210"/>
        <n v="1414599886"/>
        <n v="1419281610"/>
        <n v="1439530776"/>
        <n v="1314989557"/>
        <n v="1406908078"/>
        <n v="1396906530"/>
        <n v="1437950991"/>
        <n v="1314947317"/>
        <n v="1436983912"/>
        <n v="1461320765"/>
        <n v="1470948371"/>
        <n v="1398971211"/>
        <n v="1437682735"/>
        <n v="1401254055"/>
        <n v="1459523017"/>
        <n v="1364426260"/>
        <n v="1405109966"/>
        <n v="1417729152"/>
        <n v="1435177840"/>
        <n v="1426199843"/>
        <n v="1400290255"/>
        <n v="1463337315"/>
        <n v="1423935352"/>
        <n v="1422100503"/>
        <n v="1421183271"/>
        <n v="1434113406"/>
        <n v="1459949080"/>
        <n v="1453406867"/>
        <n v="1401623376"/>
        <n v="1306197066"/>
        <n v="1404749446"/>
        <n v="1338322571"/>
        <n v="1347913059"/>
        <n v="1328582635"/>
        <n v="1430830793"/>
        <n v="1352845052"/>
        <n v="1447715284"/>
        <n v="1447426912"/>
        <n v="1398873969"/>
        <n v="1438617471"/>
        <n v="1469428881"/>
        <n v="1459363465"/>
        <n v="1441606869"/>
        <n v="1409900445"/>
        <n v="1483124208"/>
        <n v="1307862499"/>
        <n v="1437668354"/>
        <n v="1407787774"/>
        <n v="1426188159"/>
        <n v="1405378414"/>
        <n v="1470348775"/>
        <n v="1349335284"/>
        <n v="1367352787"/>
        <n v="1381265883"/>
        <n v="1468122163"/>
        <n v="1421105608"/>
        <n v="1434475476"/>
        <n v="1403105724"/>
        <n v="1327523638"/>
        <n v="1478018050"/>
        <n v="1386882145"/>
        <n v="1418142696"/>
        <n v="1268337744"/>
        <n v="1400636279"/>
        <n v="1332182301"/>
        <n v="1303706001"/>
        <n v="1451887397"/>
        <n v="1440082649"/>
        <n v="1428436410"/>
        <n v="1436172207"/>
        <n v="1415838311"/>
        <n v="1402584846"/>
        <n v="1437747295"/>
        <n v="1484843948"/>
        <n v="1434399533"/>
        <n v="1396974355"/>
        <n v="1328749249"/>
        <n v="1480370433"/>
        <n v="1451839080"/>
        <n v="1321978335"/>
        <n v="1321578051"/>
        <n v="1255730520"/>
        <n v="1435041997"/>
        <n v="1427390901"/>
        <n v="1465866707"/>
        <n v="1473789627"/>
        <n v="1294818561"/>
        <n v="1412530422"/>
        <n v="1382701793"/>
        <n v="1439835595"/>
        <n v="1400272580"/>
        <n v="1467464614"/>
        <n v="1424185520"/>
        <n v="1311380313"/>
        <n v="1321200332"/>
        <n v="1290281691"/>
        <n v="1404769819"/>
        <n v="1433747376"/>
        <n v="1404233159"/>
        <n v="1400694790"/>
        <n v="1326728235"/>
        <n v="1467973256"/>
        <n v="1300916220"/>
        <n v="1342494445"/>
        <n v="1439322412"/>
        <n v="1428526049"/>
        <n v="1474273294"/>
        <n v="1441452184"/>
        <n v="1480480167"/>
        <n v="1425590357"/>
        <n v="1432083616"/>
        <n v="1410791216"/>
        <n v="1413412084"/>
        <n v="1384186483"/>
        <n v="1339158569"/>
        <n v="1429722209"/>
        <n v="1486411204"/>
        <n v="1486183808"/>
        <n v="1439392406"/>
        <n v="1484715366"/>
        <n v="1331348404"/>
        <n v="1404140667"/>
        <n v="1431605351"/>
        <n v="1398283307"/>
        <n v="1468450409"/>
        <n v="1384384136"/>
        <n v="1467468008"/>
        <n v="1323211621"/>
        <n v="1339109212"/>
        <n v="1312823571"/>
        <n v="1345056003"/>
        <n v="1428415264"/>
        <n v="1400175682"/>
        <n v="1378516918"/>
        <n v="1403051888"/>
        <n v="1462603021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293158438"/>
        <n v="1335194944"/>
        <n v="1345664294"/>
        <n v="1397133386"/>
        <n v="1445870951"/>
        <n v="1403169278"/>
        <n v="1384920804"/>
        <n v="1424280899"/>
        <n v="1372437089"/>
        <n v="1464209261"/>
        <n v="1402910965"/>
        <n v="1399923198"/>
        <n v="1407789908"/>
        <n v="1372296436"/>
        <n v="1401485484"/>
        <n v="1422903563"/>
        <n v="1483012918"/>
        <n v="1424477934"/>
        <n v="1454098976"/>
        <n v="1450760719"/>
        <n v="1423710308"/>
        <n v="1383337267"/>
        <n v="1263679492"/>
        <n v="1428423757"/>
        <n v="1445539113"/>
        <n v="1413406695"/>
        <n v="1464224867"/>
        <n v="1405356072"/>
        <n v="1427304127"/>
        <n v="1410967754"/>
        <n v="1343068334"/>
        <n v="1388391227"/>
        <n v="1385754986"/>
        <n v="1403901072"/>
        <n v="1339694816"/>
        <n v="1460105966"/>
        <n v="1402403907"/>
        <n v="1433042724"/>
        <n v="1424743409"/>
        <n v="1452707144"/>
        <n v="1312822732"/>
        <n v="1406012515"/>
        <n v="1406847996"/>
        <n v="1334948518"/>
        <n v="1433615400"/>
        <n v="1413058063"/>
        <n v="1454259272"/>
        <n v="1468176527"/>
        <n v="1322073309"/>
        <n v="1268934736"/>
        <n v="1343867524"/>
        <n v="1401426488"/>
        <n v="1376687485"/>
        <n v="1422886950"/>
        <n v="1433799180"/>
        <n v="1420044814"/>
        <n v="1423242505"/>
        <n v="1479866343"/>
        <n v="1395417714"/>
        <n v="1363136487"/>
        <n v="1416406744"/>
        <n v="1304464914"/>
        <n v="1437063121"/>
        <n v="1419104823"/>
        <n v="1466019272"/>
        <n v="1406831445"/>
        <n v="1425187014"/>
        <n v="1439567660"/>
        <n v="1380217190"/>
        <n v="1406782093"/>
        <n v="1456491680"/>
        <n v="1330908930"/>
        <n v="1386626054"/>
        <n v="1340329202"/>
        <n v="1437412512"/>
        <n v="1431509397"/>
        <n v="1404927440"/>
        <n v="1463334166"/>
        <n v="1317064599"/>
        <n v="1464653696"/>
        <n v="1402441300"/>
        <n v="1390667107"/>
        <n v="1405923687"/>
        <n v="1409179384"/>
        <n v="1411177456"/>
        <n v="1316552050"/>
        <n v="1412617724"/>
        <n v="1409336373"/>
        <n v="1435590108"/>
        <n v="1328649026"/>
        <n v="1416338557"/>
        <n v="1452546853"/>
        <n v="1472528141"/>
        <n v="1311667854"/>
        <n v="1433512775"/>
        <n v="1395349475"/>
        <n v="1349892735"/>
        <n v="1434113265"/>
        <n v="1463925590"/>
        <n v="1425020810"/>
        <n v="1442771722"/>
        <n v="1301007738"/>
        <n v="1415343874"/>
        <n v="1418766895"/>
        <n v="1440370768"/>
        <n v="1397679445"/>
        <n v="1466887297"/>
        <n v="1468699782"/>
        <n v="1311795167"/>
        <n v="1372082558"/>
        <n v="1381767859"/>
        <n v="1335567144"/>
        <n v="1471701028"/>
        <n v="1406390457"/>
        <n v="1366028563"/>
        <n v="1436283107"/>
        <n v="1398342170"/>
        <n v="1473087637"/>
        <n v="1436376146"/>
        <n v="1416485333"/>
        <n v="1348536417"/>
        <n v="1427399962"/>
        <n v="1455230214"/>
        <n v="1366381877"/>
        <n v="1474663840"/>
        <n v="1401436539"/>
        <n v="1443029206"/>
        <n v="1412611498"/>
        <n v="1435585497"/>
        <n v="1283976268"/>
        <n v="1396371612"/>
        <n v="1409275671"/>
        <n v="1459411371"/>
        <n v="1438939673"/>
        <n v="1435782748"/>
        <n v="1413308545"/>
        <n v="1479932713"/>
        <n v="1424414350"/>
        <n v="1414778662"/>
        <n v="1413432331"/>
        <n v="1452616143"/>
        <n v="1398432758"/>
        <n v="1413236738"/>
        <n v="1429312694"/>
        <n v="1444405901"/>
        <n v="1447174261"/>
        <n v="1429991062"/>
        <n v="1417132986"/>
        <n v="1434564660"/>
        <n v="1432837358"/>
        <n v="1366763437"/>
        <n v="1380477691"/>
        <n v="1448823673"/>
        <n v="1411417602"/>
        <n v="1486129680"/>
        <n v="1408313438"/>
        <n v="1423149525"/>
        <n v="1482862100"/>
        <n v="1444927771"/>
        <n v="1404915822"/>
        <n v="1447515684"/>
        <n v="1436863609"/>
        <n v="1454858285"/>
        <n v="1423455983"/>
        <n v="1367940806"/>
        <n v="1399902243"/>
        <n v="1426002684"/>
        <n v="1456237656"/>
        <n v="1352847503"/>
        <n v="1469329637"/>
        <n v="1397819938"/>
        <n v="1447606884"/>
        <n v="1467476523"/>
        <n v="1463145938"/>
        <n v="1429881667"/>
        <n v="1302654049"/>
        <n v="1458647725"/>
        <n v="1403721345"/>
        <n v="1437236378"/>
        <n v="1448400943"/>
        <n v="1459309704"/>
        <n v="1466001246"/>
        <n v="1407852068"/>
        <n v="1430491527"/>
        <n v="1392040806"/>
        <n v="1301787287"/>
        <n v="1351024232"/>
        <n v="1423320389"/>
        <n v="1481115905"/>
        <n v="1391571319"/>
        <n v="1459972182"/>
        <n v="1467219043"/>
        <n v="1470778559"/>
        <n v="1430052298"/>
        <n v="1449359831"/>
        <n v="1459856860"/>
        <n v="1422834819"/>
        <n v="1372210235"/>
        <n v="1359147872"/>
        <n v="1390439304"/>
        <n v="1465932340"/>
        <n v="1273961999"/>
        <n v="1486691915"/>
        <n v="1333646743"/>
        <n v="1445077121"/>
        <n v="1455717790"/>
        <n v="1400504952"/>
        <n v="1418064370"/>
        <n v="1464196414"/>
        <n v="1320122736"/>
        <n v="1319859339"/>
        <n v="1402266840"/>
        <n v="1458103188"/>
        <n v="1401336045"/>
        <n v="1475577786"/>
        <n v="1430505171"/>
        <n v="1433259577"/>
        <n v="1455563793"/>
        <n v="1401924769"/>
        <n v="1333001424"/>
        <n v="1329890585"/>
        <n v="1436551178"/>
        <n v="1422983847"/>
        <n v="1462489053"/>
        <n v="1428428515"/>
        <n v="1371491244"/>
        <n v="1412845246"/>
        <n v="1366999870"/>
        <n v="1468987269"/>
        <n v="1442283562"/>
        <n v="1378949465"/>
        <n v="1401205731"/>
        <n v="1472294229"/>
        <n v="1479144880"/>
        <n v="1406316312"/>
        <n v="1424198723"/>
        <n v="1380150010"/>
        <n v="1402580818"/>
        <n v="1413827572"/>
        <n v="1478018382"/>
        <n v="1445363833"/>
        <n v="1409669336"/>
        <n v="1459861307"/>
        <n v="1413790079"/>
        <n v="1426714870"/>
        <n v="1437573916"/>
        <n v="1335570863"/>
        <n v="1430151186"/>
        <n v="1409173492"/>
        <n v="1421089938"/>
        <n v="1430158198"/>
        <n v="1436972472"/>
        <n v="1384364561"/>
        <n v="1400474329"/>
        <n v="1416555262"/>
        <n v="1463517521"/>
        <n v="1389107062"/>
        <n v="1411433347"/>
        <n v="1365348794"/>
        <n v="1441120910"/>
        <n v="1335232055"/>
        <n v="1434669419"/>
        <n v="1401125238"/>
        <n v="1293739714"/>
        <n v="1428585710"/>
        <n v="1464769251"/>
        <n v="1337659393"/>
        <n v="1315439879"/>
        <n v="1483646730"/>
        <n v="1393882717"/>
        <n v="1321252488"/>
        <n v="1326972107"/>
        <n v="1329856839"/>
        <n v="1423529152"/>
        <n v="1446663686"/>
        <n v="1430768800"/>
        <n v="1363960278"/>
        <n v="1400867283"/>
        <n v="1472594585"/>
        <n v="1478507176"/>
        <n v="1314720721"/>
        <n v="1430425303"/>
        <n v="1433090603"/>
        <n v="1446683797"/>
        <n v="1466737217"/>
        <n v="1401714114"/>
        <n v="1415824513"/>
        <n v="1406914291"/>
        <n v="1404743477"/>
        <n v="1407157756"/>
        <n v="1478030325"/>
        <n v="1436408308"/>
        <n v="1435670452"/>
        <n v="1453827436"/>
        <n v="1312865658"/>
        <n v="1304129088"/>
        <n v="1442536372"/>
        <n v="1377252857"/>
        <n v="1455446303"/>
        <n v="1459865945"/>
        <n v="1421252084"/>
        <n v="1443739388"/>
        <n v="1439122800"/>
        <n v="1380585890"/>
        <n v="1389041333"/>
        <n v="1342487785"/>
        <n v="1486661793"/>
        <n v="1354816721"/>
        <n v="1421964325"/>
        <n v="1398983245"/>
        <n v="1437923112"/>
        <n v="1387569630"/>
        <n v="1414781945"/>
        <n v="1363981723"/>
        <n v="1257444140"/>
        <n v="1314577097"/>
        <n v="1432033441"/>
        <n v="1310155970"/>
        <n v="1426028334"/>
        <n v="1381430646"/>
        <n v="1404822107"/>
        <n v="1479257980"/>
        <n v="1279651084"/>
        <n v="1457553121"/>
        <n v="1455043053"/>
        <n v="1391005999"/>
        <n v="1456421940"/>
        <n v="1395162822"/>
        <n v="1395277318"/>
        <n v="1301847025"/>
        <n v="1371569202"/>
        <n v="1463253240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253726650"/>
        <n v="1448497134"/>
        <n v="1252908330"/>
        <n v="1321852592"/>
        <n v="1396829189"/>
        <n v="1423405922"/>
        <n v="1429133323"/>
        <n v="1317788623"/>
        <n v="1447628974"/>
        <n v="1443621612"/>
        <n v="1456827573"/>
        <n v="1350061821"/>
        <n v="1428358567"/>
        <n v="1333070023"/>
        <n v="1399504664"/>
        <n v="1328752575"/>
        <n v="1400675841"/>
        <n v="1408624622"/>
        <n v="1431354258"/>
        <n v="1378735983"/>
        <n v="1399286589"/>
        <n v="1467129518"/>
        <n v="1418860682"/>
        <n v="1365275536"/>
        <n v="1479184233"/>
        <n v="1462140537"/>
        <n v="1247504047"/>
        <n v="1445791811"/>
        <n v="1414277578"/>
        <n v="1312821339"/>
        <n v="1339091211"/>
        <n v="1427867197"/>
        <n v="1436975965"/>
        <n v="1435117889"/>
        <n v="1473445510"/>
        <n v="1433980206"/>
        <n v="1479826752"/>
        <n v="1441125886"/>
        <n v="1449116407"/>
        <n v="1310693986"/>
        <n v="1432484080"/>
        <n v="1438873007"/>
        <n v="1274705803"/>
        <n v="1416977259"/>
        <n v="1325007780"/>
        <n v="1475460819"/>
        <n v="1459268432"/>
        <n v="1443036470"/>
        <n v="1432663659"/>
        <n v="1452048335"/>
        <n v="1430768468"/>
        <n v="1386123861"/>
        <n v="1467865967"/>
        <n v="1286480070"/>
        <n v="1336643377"/>
        <n v="1273647255"/>
        <n v="1340642717"/>
        <n v="1277702894"/>
        <n v="1452448298"/>
        <n v="1419423083"/>
        <n v="1431693409"/>
        <n v="1459632398"/>
        <n v="1331333108"/>
        <n v="1380797834"/>
        <n v="1414028490"/>
        <n v="1408481176"/>
        <n v="1432230914"/>
        <n v="1466793290"/>
        <n v="1335293168"/>
        <n v="1483712611"/>
        <n v="1444904830"/>
        <n v="1482249471"/>
        <n v="1476386395"/>
        <n v="1454691083"/>
        <n v="1306525512"/>
        <n v="1343870462"/>
        <n v="1358180968"/>
        <n v="1257871712"/>
        <n v="1415028506"/>
        <n v="1438882275"/>
        <n v="1459220588"/>
        <n v="1480546233"/>
        <n v="1412149970"/>
        <n v="1418758780"/>
        <n v="1371585703"/>
        <n v="1359301335"/>
        <n v="1393272633"/>
        <n v="1340139811"/>
        <n v="1421812637"/>
        <n v="1410785522"/>
        <n v="1485270311"/>
        <n v="1392232830"/>
        <n v="1422916261"/>
        <n v="1481949983"/>
        <n v="1418159861"/>
        <n v="1403146628"/>
        <n v="1474402315"/>
        <n v="1308900441"/>
        <n v="1442794397"/>
        <n v="1421274954"/>
        <n v="1310438737"/>
        <n v="1421101903"/>
        <n v="1394633746"/>
        <n v="1479609520"/>
        <n v="1443812461"/>
        <n v="1456862924"/>
        <n v="1432690814"/>
        <n v="1430945149"/>
        <n v="1448924882"/>
        <n v="1306855163"/>
        <n v="1467648456"/>
        <n v="1444821127"/>
        <n v="1456920006"/>
        <n v="1431046325"/>
        <n v="1352504857"/>
        <n v="1275851354"/>
        <n v="1402391269"/>
        <n v="1483050930"/>
        <n v="1310069157"/>
        <n v="1295887210"/>
        <n v="1367933691"/>
        <n v="1421190787"/>
        <n v="1436464945"/>
        <n v="1428551474"/>
        <n v="1398348859"/>
        <n v="1458741311"/>
        <n v="1475249138"/>
        <n v="1432826568"/>
        <n v="1413065230"/>
        <n v="1428333875"/>
        <n v="1386344289"/>
        <n v="1483393836"/>
        <n v="1405974243"/>
        <n v="1434104712"/>
        <n v="1406811593"/>
        <n v="1443665293"/>
        <n v="1403017146"/>
        <n v="1456183649"/>
        <n v="1380833367"/>
        <n v="1469443916"/>
        <n v="1413986501"/>
        <n v="1485461905"/>
        <n v="1270576379"/>
        <n v="1408604363"/>
        <n v="1470227660"/>
        <n v="1403107451"/>
        <n v="1459828960"/>
        <n v="1438188106"/>
        <n v="1434405044"/>
        <n v="1402394951"/>
        <n v="1387834799"/>
        <n v="1472571921"/>
        <n v="1413404545"/>
        <n v="1441290086"/>
        <n v="1431903495"/>
        <n v="1413326248"/>
        <n v="1343741347"/>
        <n v="1472753745"/>
        <n v="1462755424"/>
        <n v="1297451245"/>
        <n v="1436383889"/>
        <n v="1307848482"/>
        <n v="1351796674"/>
        <n v="1484097734"/>
        <n v="1425331068"/>
        <n v="1436575280"/>
        <n v="1485177952"/>
        <n v="1455919438"/>
        <n v="1420643071"/>
        <n v="1408366856"/>
        <n v="1415392666"/>
        <n v="1275415679"/>
        <n v="1435554104"/>
        <n v="1444828845"/>
        <n v="1439907640"/>
        <n v="1401846250"/>
        <n v="1307594625"/>
        <n v="1486149981"/>
        <n v="1462443918"/>
        <n v="1433523617"/>
        <n v="1458416585"/>
        <n v="1443461616"/>
        <n v="1448284433"/>
        <n v="1441790658"/>
        <n v="1425585229"/>
        <n v="1359140546"/>
        <n v="1463493434"/>
        <n v="1485345508"/>
        <n v="1333653333"/>
        <n v="1340056398"/>
        <n v="1340372006"/>
        <n v="1431649255"/>
        <n v="1359848537"/>
        <n v="1460683339"/>
        <n v="1292316697"/>
        <n v="1439834171"/>
        <n v="1318864308"/>
        <n v="1403599778"/>
        <n v="1410555998"/>
        <n v="1461078162"/>
        <n v="1297687082"/>
        <n v="1414765794"/>
        <n v="1430340195"/>
        <n v="1328760129"/>
        <n v="1399490415"/>
        <n v="1437587713"/>
        <n v="1447164896"/>
        <n v="1479070867"/>
        <n v="1462248091"/>
        <n v="1433243824"/>
        <n v="1412360309"/>
        <n v="1325618773"/>
        <n v="1412287303"/>
        <n v="1339549982"/>
        <n v="1375008418"/>
        <n v="1356584974"/>
        <n v="1455647149"/>
        <n v="1428430342"/>
        <n v="1480396125"/>
        <n v="1402049289"/>
        <n v="1443801868"/>
        <n v="1401666631"/>
        <n v="1479157278"/>
        <n v="1348285321"/>
        <n v="1418150018"/>
        <n v="1438459303"/>
        <n v="1383616856"/>
        <n v="1444236216"/>
        <n v="1332175476"/>
        <n v="1432559424"/>
        <n v="1421279882"/>
        <n v="1344917580"/>
        <n v="1335541393"/>
        <n v="1306608888"/>
        <n v="1334783704"/>
        <n v="1433647882"/>
        <n v="1447698010"/>
        <n v="1382659060"/>
        <n v="1472498042"/>
        <n v="1412216665"/>
        <n v="1461605020"/>
        <n v="1463576390"/>
        <n v="1461985967"/>
        <n v="1472110513"/>
        <n v="1434999621"/>
        <n v="1462492178"/>
        <n v="1405453354"/>
        <n v="1332978688"/>
        <n v="1423463574"/>
        <n v="1466767728"/>
        <n v="1435469559"/>
        <n v="1413834007"/>
        <n v="1363885211"/>
        <n v="1407400306"/>
        <n v="1421076220"/>
        <n v="1400002090"/>
        <n v="1391479339"/>
        <n v="1384480685"/>
        <n v="1301975637"/>
        <n v="1407258582"/>
        <n v="1413997393"/>
        <n v="1428572115"/>
        <n v="1434415812"/>
        <n v="1415988591"/>
        <n v="1307102266"/>
        <n v="1465428595"/>
        <n v="1484115418"/>
        <n v="1433254268"/>
        <n v="1454448012"/>
        <n v="1361363825"/>
        <n v="1413874798"/>
        <n v="1395155478"/>
        <n v="1449029266"/>
        <n v="1435806054"/>
        <n v="1472026801"/>
        <n v="1460554848"/>
        <n v="1480616454"/>
        <n v="1422534260"/>
        <n v="1420158707"/>
        <n v="1455991168"/>
        <n v="1414725915"/>
        <n v="1400253364"/>
        <n v="1418824986"/>
        <n v="1461064248"/>
        <n v="1469026903"/>
        <n v="1332452960"/>
        <n v="1427739268"/>
        <n v="1458748809"/>
        <n v="1409620903"/>
        <n v="1398828064"/>
        <n v="1421092725"/>
        <n v="1476317247"/>
        <n v="1431620714"/>
        <n v="1346345999"/>
        <n v="1301969633"/>
        <n v="1401123546"/>
        <n v="1442804633"/>
        <n v="1423041227"/>
        <n v="1396468782"/>
        <n v="1349916366"/>
        <n v="1400106171"/>
        <n v="1351210481"/>
        <n v="1358346109"/>
        <n v="1429651266"/>
        <n v="1452625822"/>
        <n v="1464105625"/>
        <n v="1462841990"/>
        <n v="1455790405"/>
        <n v="1353960252"/>
        <n v="1415737515"/>
        <n v="1363017271"/>
        <n v="1404168101"/>
        <n v="1427121931"/>
        <n v="1461607591"/>
        <n v="1413735806"/>
        <n v="1445367619"/>
        <n v="1458157512"/>
        <n v="1473160292"/>
        <n v="1393443400"/>
        <n v="1462209169"/>
        <n v="1463852904"/>
        <n v="1386011038"/>
        <n v="1318826921"/>
        <n v="1386806254"/>
        <n v="1481058170"/>
        <n v="1365082009"/>
        <n v="1431372444"/>
        <n v="1439494863"/>
        <n v="1459953358"/>
        <n v="1455756294"/>
        <n v="1427747906"/>
        <n v="1366251510"/>
        <n v="1394536048"/>
        <n v="1433698233"/>
        <n v="1400570787"/>
        <n v="1375729469"/>
        <n v="1432032067"/>
        <n v="1455892160"/>
        <n v="1373408731"/>
        <n v="1447594176"/>
        <n v="1427224606"/>
        <n v="1409151789"/>
        <n v="1360352124"/>
        <n v="1425259011"/>
        <n v="1438639130"/>
        <n v="1404932004"/>
        <n v="1464958484"/>
        <n v="1445875718"/>
        <n v="1453137998"/>
        <n v="1320287996"/>
        <n v="1347137731"/>
        <n v="1464847089"/>
        <n v="1435606549"/>
        <n v="1357187280"/>
        <n v="1469465070"/>
        <n v="1442963621"/>
        <n v="1348363560"/>
        <n v="1437508976"/>
        <n v="1459533358"/>
        <n v="1431951611"/>
        <n v="1440535082"/>
        <n v="1429120908"/>
        <n v="1292793427"/>
        <n v="1424927159"/>
        <n v="1395407445"/>
        <n v="1452520614"/>
        <n v="1408050685"/>
        <n v="1470062743"/>
        <n v="1413824447"/>
        <n v="1465160334"/>
        <n v="1473200844"/>
        <n v="1416192689"/>
        <n v="1444747843"/>
        <n v="1468362207"/>
        <n v="1442473210"/>
        <n v="1410840126"/>
        <n v="1423944037"/>
        <n v="1441822828"/>
        <n v="1354568384"/>
        <n v="1307028855"/>
        <n v="1438085273"/>
        <n v="1459927041"/>
        <n v="1424306110"/>
        <n v="1421439552"/>
        <n v="1426815699"/>
        <n v="1448136417"/>
        <n v="1365643344"/>
        <n v="1410461299"/>
        <n v="1396026382"/>
        <n v="1408129822"/>
        <n v="1401214581"/>
        <n v="1468001290"/>
        <n v="1324041269"/>
        <n v="1400704672"/>
        <n v="1462481718"/>
        <n v="1436369818"/>
        <n v="1405248503"/>
        <n v="1411109167"/>
        <n v="1478616506"/>
        <n v="1435372553"/>
        <n v="1379540288"/>
        <n v="1415661067"/>
        <n v="1429824219"/>
        <n v="1473837751"/>
        <n v="1457109121"/>
        <n v="1487082286"/>
        <n v="1378746052"/>
        <n v="1450731048"/>
        <n v="1454354487"/>
        <n v="1425502953"/>
        <n v="1434881005"/>
        <n v="1338928537"/>
        <n v="1417469639"/>
        <n v="1401204143"/>
        <n v="1359568911"/>
        <n v="1452550416"/>
        <n v="1434484070"/>
        <n v="1432269294"/>
        <n v="1360366708"/>
        <n v="1340944096"/>
        <n v="1392847312"/>
        <n v="1373305836"/>
        <n v="1460037432"/>
        <n v="1316919196"/>
        <n v="1432315966"/>
        <n v="1462806419"/>
        <n v="1401201881"/>
        <n v="1392171770"/>
        <n v="1378306140"/>
        <n v="1430060671"/>
        <n v="1474339696"/>
        <n v="1291227054"/>
        <n v="1314765025"/>
        <n v="1461718475"/>
        <n v="1408383994"/>
        <n v="1458336672"/>
        <n v="1414605776"/>
        <n v="1414108906"/>
        <n v="1346806909"/>
        <n v="1269928430"/>
        <n v="1441143397"/>
        <n v="1400263525"/>
        <n v="1447614732"/>
        <n v="1452614847"/>
        <n v="1439551200"/>
        <n v="1318539484"/>
        <n v="1319467604"/>
        <n v="1357684801"/>
        <n v="1316749178"/>
        <n v="1403635904"/>
        <n v="1478431488"/>
        <n v="1329442510"/>
        <n v="1406958354"/>
        <n v="1306955120"/>
        <n v="1444910009"/>
        <n v="1430912876"/>
        <n v="1306417323"/>
        <n v="1455615976"/>
        <n v="1474884417"/>
        <n v="1378586179"/>
        <n v="1464979620"/>
        <n v="1413518233"/>
        <n v="1423501507"/>
        <n v="1451655808"/>
        <n v="1330094566"/>
        <n v="1445263204"/>
        <n v="1363381432"/>
        <n v="1481838481"/>
        <n v="1455737882"/>
        <n v="1452008290"/>
        <n v="1430751869"/>
        <n v="1452338929"/>
        <n v="1469112493"/>
        <n v="1435645490"/>
        <n v="1485556626"/>
        <n v="1417977947"/>
        <n v="1476159309"/>
        <n v="1444220588"/>
        <n v="1401414944"/>
        <n v="1376501292"/>
        <n v="1403547791"/>
        <n v="1410937483"/>
        <n v="1397661347"/>
        <n v="1433160898"/>
        <n v="1354790790"/>
        <n v="1413766384"/>
        <n v="1425235877"/>
        <n v="1467497652"/>
        <n v="1475326255"/>
        <n v="1415292304"/>
        <n v="1257538029"/>
        <n v="1445267347"/>
        <n v="1398352531"/>
        <n v="1473850434"/>
        <n v="1309986338"/>
        <n v="1384811721"/>
        <n v="1413493724"/>
        <n v="1461370956"/>
        <n v="1424296822"/>
        <n v="1333207808"/>
        <n v="1275603020"/>
        <n v="1330722058"/>
        <n v="1486625606"/>
        <n v="1450784495"/>
        <n v="1336232730"/>
        <n v="1415585474"/>
        <n v="1361002140"/>
        <n v="1476760226"/>
        <n v="1473189335"/>
        <n v="1313010163"/>
        <n v="1442420377"/>
        <n v="1359029661"/>
        <n v="1309310236"/>
        <n v="1412737080"/>
        <n v="1323920114"/>
        <n v="1424368298"/>
        <n v="1336238395"/>
        <n v="1337884375"/>
        <n v="1412629704"/>
        <n v="1459265045"/>
        <n v="1421025159"/>
        <n v="1404153482"/>
        <n v="1408062990"/>
        <n v="1321357790"/>
        <n v="1386194013"/>
        <n v="1421960934"/>
        <n v="1396441810"/>
        <n v="1412233497"/>
        <n v="1439833412"/>
        <n v="1454298186"/>
        <n v="1469871148"/>
        <n v="1298289355"/>
        <n v="1390853620"/>
        <n v="1295000329"/>
        <n v="1330711203"/>
        <n v="1265269559"/>
        <n v="1415398197"/>
        <n v="1478000502"/>
        <n v="1475013710"/>
        <n v="1421900022"/>
        <n v="1423284292"/>
        <n v="1436278344"/>
        <n v="1479449366"/>
        <n v="1371931752"/>
        <n v="1439743900"/>
        <n v="1400606573"/>
        <n v="1479276838"/>
        <n v="1319850796"/>
        <n v="1365699071"/>
        <n v="1380726226"/>
        <n v="1355855139"/>
        <n v="1463422499"/>
        <n v="1444867450"/>
        <n v="1305219744"/>
        <n v="1456885659"/>
        <n v="1417593483"/>
        <n v="1380650177"/>
        <n v="1444888868"/>
        <n v="1387390555"/>
        <n v="1414975346"/>
        <n v="1461117201"/>
        <n v="1326404583"/>
        <n v="1428583846"/>
        <n v="1462368682"/>
        <n v="1437954729"/>
        <n v="1333597555"/>
        <n v="1438488227"/>
        <n v="1274889241"/>
        <n v="1456793925"/>
        <n v="1463352992"/>
        <n v="1414342894"/>
        <n v="1327523642"/>
        <n v="1470274509"/>
        <n v="1374531631"/>
        <n v="1409494187"/>
        <n v="1429284677"/>
        <n v="1444734146"/>
        <n v="1456218698"/>
        <n v="1486406253"/>
        <n v="1409395990"/>
        <n v="1326648668"/>
        <n v="1465601532"/>
        <n v="1359104955"/>
        <n v="1368036192"/>
        <n v="1327518885"/>
        <n v="1362776043"/>
        <n v="1445109822"/>
        <n v="1410421670"/>
        <n v="1330968347"/>
        <n v="1430761243"/>
        <n v="1364101272"/>
        <n v="1487022490"/>
        <n v="1401972028"/>
        <n v="1434180944"/>
        <n v="1428541276"/>
        <n v="1281028152"/>
        <n v="1420919913"/>
        <n v="1384236507"/>
        <n v="1433109907"/>
        <n v="1276891586"/>
        <n v="1440448059"/>
        <n v="1304623990"/>
        <n v="1348503976"/>
        <n v="1424533084"/>
        <n v="1370067231"/>
        <n v="1483041083"/>
        <n v="1373337166"/>
        <n v="1476715869"/>
        <n v="1475672784"/>
        <n v="1452664317"/>
        <n v="1332174672"/>
        <n v="1484198170"/>
        <n v="1405743181"/>
        <n v="1442268063"/>
        <n v="1403023846"/>
        <n v="1339768804"/>
        <n v="1362710425"/>
        <n v="1414738994"/>
        <n v="1434654998"/>
        <n v="1405439973"/>
        <n v="1341800110"/>
        <n v="1474040596"/>
        <n v="1320528070"/>
        <n v="1410148868"/>
        <n v="1345745956"/>
        <n v="1463466070"/>
        <n v="1377116247"/>
        <n v="1416516972"/>
        <n v="1423960097"/>
        <n v="1405583108"/>
        <n v="1444832318"/>
        <n v="1456526879"/>
        <n v="1415125088"/>
        <n v="1434069205"/>
        <n v="1431412196"/>
        <n v="1442443910"/>
        <n v="1426703452"/>
        <n v="1319245349"/>
        <n v="1351011489"/>
        <n v="1373408699"/>
        <n v="1312641022"/>
        <n v="1421772730"/>
        <n v="1418766740"/>
        <n v="1333709958"/>
        <n v="1484924605"/>
        <n v="1400774409"/>
        <n v="1402596667"/>
        <n v="1411859755"/>
        <n v="1297880659"/>
        <n v="1479283285"/>
        <n v="1403703580"/>
        <n v="1414368616"/>
        <n v="1416559341"/>
        <n v="1326492231"/>
        <n v="1354265335"/>
        <n v="1418684895"/>
        <n v="1346194494"/>
        <n v="1476270653"/>
        <n v="1334155995"/>
        <n v="1480309546"/>
        <n v="1366917828"/>
        <n v="1435133807"/>
        <n v="1315612909"/>
        <n v="1431867554"/>
        <n v="1432410639"/>
        <n v="1400725112"/>
        <n v="1390509071"/>
        <n v="1397584386"/>
        <n v="1421937077"/>
        <n v="1428086501"/>
        <n v="1308496075"/>
        <n v="1335473931"/>
        <n v="1423959123"/>
        <n v="1466281420"/>
        <n v="1451656563"/>
        <n v="1415464906"/>
        <n v="1436307894"/>
        <n v="1344857083"/>
        <n v="1360258935"/>
        <n v="1485890355"/>
        <n v="1418709388"/>
        <n v="1487094360"/>
        <n v="1486996729"/>
        <n v="1344880934"/>
        <n v="1409667827"/>
        <n v="1393034470"/>
        <n v="1412794443"/>
        <n v="1416589890"/>
        <n v="1287071015"/>
        <n v="1436881248"/>
        <n v="1346885050"/>
        <n v="1428401394"/>
        <n v="1403022823"/>
        <n v="1313532003"/>
        <n v="1400512658"/>
        <n v="1461503654"/>
        <n v="1295624113"/>
        <n v="1390564857"/>
        <n v="1427363645"/>
        <n v="1471543722"/>
        <n v="1403066752"/>
        <n v="1486065627"/>
        <n v="1405346680"/>
        <n v="1400666049"/>
        <n v="1414417240"/>
        <n v="1330972403"/>
        <n v="1424057664"/>
        <n v="1332192160"/>
        <n v="1401724860"/>
        <n v="1441699193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365791246"/>
        <n v="1414015049"/>
        <n v="1382963963"/>
        <n v="1389259831"/>
        <n v="1423855919"/>
        <n v="1400163834"/>
        <n v="1462379066"/>
        <n v="1406039696"/>
        <n v="1448951847"/>
        <n v="1436725900"/>
        <n v="1417506853"/>
        <n v="1469595396"/>
        <n v="1372384194"/>
        <n v="1472102787"/>
        <n v="1294818278"/>
        <n v="1384941892"/>
        <n v="1410019905"/>
        <n v="1469126462"/>
        <n v="1444069591"/>
        <n v="1328052639"/>
        <n v="1327969730"/>
        <n v="1242532513"/>
        <n v="1440213076"/>
        <n v="1336512309"/>
        <n v="1427780432"/>
        <n v="1251214014"/>
        <n v="1366690044"/>
        <n v="1333550015"/>
        <n v="1486642891"/>
        <n v="1427221560"/>
        <n v="1409493800"/>
        <n v="1398801620"/>
        <n v="1409262949"/>
        <n v="1338352043"/>
        <n v="1335245276"/>
        <n v="1484058261"/>
        <n v="1438561705"/>
        <n v="1476228128"/>
        <n v="1424377358"/>
        <n v="1471976529"/>
        <n v="1396396662"/>
        <n v="1422769906"/>
        <n v="1443696797"/>
        <n v="1432814702"/>
        <n v="1393233855"/>
        <n v="1481137500"/>
        <n v="1412109413"/>
        <n v="1328559435"/>
        <n v="1403012607"/>
        <n v="1484623726"/>
        <n v="1365231655"/>
        <n v="1458766965"/>
        <n v="1390890987"/>
        <n v="1328033818"/>
        <n v="1351663605"/>
        <n v="1430445163"/>
        <n v="1344281383"/>
        <n v="1395676773"/>
        <n v="1447963279"/>
        <n v="1464307491"/>
        <n v="1479886966"/>
        <n v="1426886974"/>
        <n v="1460506208"/>
        <n v="1304376478"/>
        <n v="1429569590"/>
        <n v="1403453368"/>
        <n v="1467720388"/>
        <n v="1485213921"/>
        <n v="1448297974"/>
        <n v="1339790587"/>
        <n v="1466710358"/>
        <n v="1383909855"/>
        <n v="1321649321"/>
        <n v="1484570885"/>
        <n v="1448536516"/>
        <n v="1379532618"/>
        <n v="1333002657"/>
        <n v="1331658165"/>
        <n v="1434310359"/>
        <n v="1339523132"/>
        <n v="1425428206"/>
        <n v="1295653954"/>
        <n v="1433525922"/>
        <n v="1405573391"/>
        <n v="1399948353"/>
        <n v="1420606303"/>
        <n v="1470169166"/>
        <n v="1345924012"/>
        <n v="1443016697"/>
        <n v="1424213264"/>
        <n v="1416592916"/>
        <n v="1402342359"/>
        <n v="1335397188"/>
        <n v="1423506179"/>
        <n v="1482095436"/>
        <n v="1486397007"/>
        <n v="1480907645"/>
        <n v="1329873755"/>
        <n v="1368576032"/>
        <n v="1447203096"/>
        <n v="1354909863"/>
        <n v="1463060372"/>
        <n v="1426446126"/>
        <n v="1457450191"/>
        <n v="1422371381"/>
        <n v="1356648856"/>
        <n v="1298048082"/>
        <n v="1359587137"/>
        <n v="1463086261"/>
        <n v="1456408244"/>
        <n v="1389982692"/>
        <n v="1314154837"/>
        <n v="1428465420"/>
        <n v="1334429646"/>
        <n v="1456902893"/>
        <n v="1427369256"/>
        <n v="1448309872"/>
        <n v="1334442519"/>
        <n v="1472201208"/>
        <n v="1470792982"/>
        <n v="1424188828"/>
        <n v="1395868127"/>
        <n v="1400778772"/>
        <n v="1458268144"/>
        <n v="1322852747"/>
        <n v="1433019438"/>
        <n v="1410304179"/>
        <n v="1427987509"/>
        <n v="1397545131"/>
        <n v="1342556566"/>
        <n v="1410048373"/>
        <n v="1467078580"/>
        <n v="1265493806"/>
        <n v="1461151860"/>
        <n v="1444673767"/>
        <n v="1404932751"/>
        <n v="1461941527"/>
        <n v="1413158063"/>
        <n v="1463144254"/>
        <n v="1373568644"/>
        <n v="1410280708"/>
        <n v="1341856178"/>
        <n v="1392169298"/>
        <n v="1429648176"/>
        <n v="1407838734"/>
        <n v="1376066243"/>
        <n v="1395859093"/>
        <n v="1368019482"/>
        <n v="1454366467"/>
        <n v="1455928050"/>
        <n v="1402331262"/>
        <n v="1390570791"/>
        <n v="1309987845"/>
        <n v="1439341459"/>
        <n v="1418673307"/>
        <n v="1305568201"/>
        <n v="1408558092"/>
        <n v="1456614554"/>
        <n v="1355525313"/>
        <n v="1457982924"/>
        <n v="1430494347"/>
        <n v="1336430575"/>
        <n v="1479577761"/>
        <n v="1429016122"/>
        <n v="1290481733"/>
        <n v="1432593252"/>
        <n v="1470655240"/>
        <n v="1400790680"/>
        <n v="1433295276"/>
        <n v="1421426929"/>
        <n v="1421330991"/>
        <n v="1324079392"/>
        <n v="1412091423"/>
        <n v="1441557047"/>
        <n v="1470692528"/>
        <n v="1464709334"/>
        <n v="1436653037"/>
        <n v="1382742014"/>
        <n v="1432129577"/>
        <n v="1423083892"/>
        <n v="1479436646"/>
        <n v="1429486397"/>
        <n v="1465946956"/>
        <n v="1449098391"/>
        <n v="1469009140"/>
        <n v="1363320140"/>
        <n v="1408995284"/>
        <n v="1455938520"/>
        <n v="1439126756"/>
        <n v="1462576516"/>
        <n v="1409087804"/>
        <n v="1447195695"/>
        <n v="1446352529"/>
        <n v="1412954547"/>
        <n v="1367286434"/>
        <n v="1458161307"/>
        <n v="1438642143"/>
        <n v="1421680462"/>
        <n v="1412332175"/>
        <n v="1424226768"/>
        <n v="1424280938"/>
        <n v="1476837061"/>
        <n v="1427741583"/>
        <n v="1473970964"/>
        <n v="1467604804"/>
        <n v="1463080979"/>
        <n v="1468578920"/>
        <n v="1468593057"/>
        <n v="1328800049"/>
        <n v="1385425937"/>
        <n v="1482281094"/>
        <n v="1464815253"/>
        <n v="1405928601"/>
        <n v="1417456208"/>
        <n v="1312320031"/>
        <n v="1342844861"/>
        <n v="1381445253"/>
        <n v="1402934629"/>
        <n v="1398388068"/>
        <n v="1369770292"/>
        <n v="1410278284"/>
        <n v="1479232216"/>
        <n v="1459711917"/>
        <n v="1479493857"/>
        <n v="1431435122"/>
        <n v="1370568560"/>
        <n v="1327622841"/>
        <n v="1424278451"/>
        <n v="1401101499"/>
        <n v="1397076319"/>
        <n v="1428696605"/>
        <n v="1314124129"/>
        <n v="1405196867"/>
        <n v="1425922969"/>
        <n v="1434997018"/>
        <n v="1331320778"/>
        <n v="1320688391"/>
        <n v="1429306520"/>
        <n v="1352524767"/>
        <n v="1434650084"/>
        <n v="1461527631"/>
        <n v="1454460673"/>
        <n v="1406087055"/>
        <n v="1360222119"/>
        <n v="1444911600"/>
        <n v="1415193366"/>
        <n v="1485161402"/>
        <n v="1378080409"/>
        <n v="1368057674"/>
        <n v="1411019409"/>
        <n v="1447115761"/>
        <n v="1408940886"/>
        <n v="1424730966"/>
        <n v="1402657113"/>
        <n v="1342545994"/>
        <n v="1389891684"/>
        <n v="1466185176"/>
        <n v="1323221761"/>
        <n v="1394127585"/>
        <n v="1448914500"/>
        <n v="1359946188"/>
        <n v="1369193496"/>
        <n v="1365525239"/>
        <n v="1399666342"/>
        <n v="1284042614"/>
        <n v="1268459318"/>
        <n v="1406362677"/>
        <n v="1308946136"/>
        <n v="1452030730"/>
        <n v="1474469117"/>
        <n v="1443464695"/>
        <n v="1326872367"/>
        <n v="1406908725"/>
        <n v="1445415653"/>
        <n v="1461427938"/>
        <n v="1350967535"/>
        <n v="1277433980"/>
        <n v="1480629819"/>
        <n v="1302036648"/>
        <n v="1454337589"/>
        <n v="1425891201"/>
        <n v="1436968366"/>
        <n v="1428515462"/>
        <n v="1477996325"/>
        <n v="1459528394"/>
        <n v="1424669929"/>
        <n v="1304867881"/>
        <n v="1430604395"/>
        <n v="1339704141"/>
        <n v="1466628144"/>
        <n v="1339651143"/>
        <n v="1434931811"/>
        <n v="1462325339"/>
        <n v="1326810211"/>
        <n v="1398448389"/>
        <n v="1486565716"/>
        <n v="1316194540"/>
        <n v="1336009346"/>
        <n v="1455063886"/>
        <n v="1380238969"/>
        <n v="1352993777"/>
        <n v="1454638202"/>
        <n v="1478906554"/>
        <n v="1431447137"/>
        <n v="1402079466"/>
        <n v="1302033140"/>
        <n v="1446670765"/>
        <n v="1435667422"/>
        <n v="1457539235"/>
        <n v="1482160597"/>
        <n v="1379336503"/>
        <n v="1410983739"/>
        <n v="1475248279"/>
        <n v="1438575586"/>
        <n v="1360866467"/>
        <n v="1399998418"/>
        <n v="1459545276"/>
        <n v="1409090013"/>
        <n v="1427320341"/>
        <n v="1462285182"/>
        <n v="1414872488"/>
        <n v="1424727712"/>
        <n v="1421081857"/>
        <n v="1326217444"/>
        <n v="1311963128"/>
        <n v="1327767423"/>
        <n v="1425908988"/>
        <n v="1456189973"/>
        <n v="1468444125"/>
        <n v="1436885440"/>
        <n v="1451409392"/>
        <n v="1378722437"/>
        <n v="1435921992"/>
        <n v="1444913817"/>
        <n v="1417188026"/>
        <n v="1425540125"/>
        <n v="1403878645"/>
        <n v="1485872683"/>
        <n v="1434440227"/>
        <n v="1331774434"/>
        <n v="1296651427"/>
        <n v="1331060420"/>
        <n v="1409884821"/>
        <n v="1487329292"/>
        <n v="1433518717"/>
        <n v="1450880854"/>
        <n v="1441339242"/>
        <n v="1325432091"/>
        <n v="1431718575"/>
        <n v="1426528418"/>
        <n v="1446401372"/>
        <n v="1478685915"/>
        <n v="1405728490"/>
        <n v="1357088939"/>
        <n v="1401470811"/>
        <n v="1451277473"/>
        <n v="1484070735"/>
        <n v="1353005528"/>
        <n v="1337887451"/>
        <n v="1457913777"/>
        <n v="1434828934"/>
        <n v="1455773623"/>
        <n v="1324243985"/>
        <n v="1468495957"/>
        <n v="1264565507"/>
        <n v="1441032457"/>
        <n v="1425224391"/>
        <n v="1380470188"/>
        <n v="1429638988"/>
        <n v="1462307652"/>
        <n v="1356110480"/>
        <n v="1349892427"/>
        <n v="1404308883"/>
        <n v="1431453687"/>
        <n v="1468895925"/>
        <n v="1410534636"/>
        <n v="1413922018"/>
        <n v="1423609112"/>
        <n v="1442311198"/>
        <n v="1485146622"/>
        <n v="1369705751"/>
        <n v="1330394274"/>
        <n v="1361483538"/>
        <n v="1444699549"/>
        <n v="1473218804"/>
        <n v="1332435685"/>
        <n v="1460482501"/>
        <n v="1477368867"/>
        <n v="1332182049"/>
        <n v="1368646357"/>
        <n v="1366731491"/>
        <n v="1457115427"/>
        <n v="1457999054"/>
        <n v="1326994426"/>
        <n v="1392780961"/>
        <n v="1455640559"/>
        <n v="1465345902"/>
        <n v="1402931866"/>
        <n v="1347411539"/>
        <n v="1467040769"/>
        <n v="1396524644"/>
        <n v="1399563953"/>
        <n v="1357604752"/>
        <n v="1335987789"/>
        <n v="1422809671"/>
        <n v="1407839054"/>
        <n v="1427212918"/>
        <n v="1301950070"/>
        <n v="1422656201"/>
        <n v="1486426053"/>
        <n v="1404141626"/>
        <n v="1424997111"/>
        <n v="1456789685"/>
        <n v="1319819758"/>
        <n v="1448040425"/>
        <n v="1463971172"/>
        <n v="1363630542"/>
        <n v="1431230867"/>
        <n v="1421436099"/>
        <n v="1404797428"/>
        <n v="1385124940"/>
        <n v="1413295358"/>
        <n v="1444219209"/>
        <n v="1430467187"/>
        <n v="1483461409"/>
        <n v="1360177878"/>
        <n v="1401196766"/>
        <n v="1343320425"/>
        <n v="1437745060"/>
        <n v="1418654916"/>
        <n v="1458762717"/>
        <n v="1404822144"/>
        <n v="1430600401"/>
        <n v="1456246864"/>
        <n v="1344962853"/>
        <n v="1354580949"/>
        <n v="1343018807"/>
        <n v="1343682681"/>
        <n v="1450819109"/>
        <n v="1347482261"/>
        <n v="1330638829"/>
        <n v="1397571035"/>
        <n v="1440687623"/>
        <n v="1329671572"/>
        <n v="1291257298"/>
        <n v="1413674692"/>
        <n v="1408565860"/>
        <n v="1432325049"/>
        <n v="1336482857"/>
        <n v="1455516297"/>
        <n v="1485237096"/>
        <n v="1381778555"/>
        <n v="1464921112"/>
        <n v="1419364719"/>
        <n v="1430114384"/>
        <n v="1404907429"/>
        <n v="1474369513"/>
        <n v="1440008439"/>
        <n v="1473953778"/>
        <n v="1401811381"/>
        <n v="1463588109"/>
        <n v="1340233365"/>
        <n v="1375265461"/>
        <n v="1459463808"/>
        <n v="1414514153"/>
        <n v="1481129340"/>
        <n v="1361858673"/>
        <n v="1458254347"/>
        <n v="1426133192"/>
        <n v="1431425153"/>
        <n v="1415194553"/>
        <n v="1372884587"/>
        <n v="1437214936"/>
        <n v="1428087153"/>
        <n v="1325184847"/>
        <n v="1302493760"/>
        <n v="1358437958"/>
        <n v="1421786748"/>
        <n v="1446570315"/>
        <n v="1401642425"/>
        <n v="1454688513"/>
        <n v="1272692732"/>
        <n v="1474895475"/>
        <n v="1433772023"/>
        <n v="1417556262"/>
        <n v="1380556483"/>
        <n v="1428130814"/>
        <n v="1291428371"/>
        <n v="1415031043"/>
        <n v="1462695073"/>
        <n v="1348712513"/>
        <n v="1477578471"/>
        <n v="1468650025"/>
        <n v="1421916830"/>
        <n v="1362329565"/>
        <n v="1409388020"/>
        <n v="1458820564"/>
        <n v="1279603955"/>
        <n v="1421362930"/>
        <n v="1442232021"/>
        <n v="1363611575"/>
        <n v="1486030352"/>
        <n v="1465607738"/>
        <n v="1385585434"/>
        <n v="1444164280"/>
        <n v="1443449265"/>
        <n v="1304770233"/>
        <n v="1375113391"/>
        <n v="1481852119"/>
        <n v="1340901345"/>
        <n v="1456421530"/>
        <n v="1458770384"/>
        <n v="1402929075"/>
        <n v="1418095570"/>
        <n v="1427493240"/>
        <n v="1443714800"/>
        <n v="1409195307"/>
        <n v="1423366789"/>
        <n v="1332199618"/>
        <n v="1440650021"/>
        <n v="1341524220"/>
        <n v="1370651181"/>
        <n v="1426396797"/>
        <n v="1468947138"/>
        <n v="1300996896"/>
        <n v="1457690386"/>
        <n v="1449171508"/>
        <n v="1309311545"/>
        <n v="1410114375"/>
        <n v="1419979544"/>
        <n v="1462252542"/>
        <n v="1333494026"/>
        <n v="1414610126"/>
        <n v="1349160018"/>
        <n v="1448756962"/>
        <n v="1267220191"/>
        <n v="1395885518"/>
        <n v="1287379460"/>
        <n v="1364996645"/>
        <n v="1424474452"/>
        <n v="1467358427"/>
        <n v="1428124283"/>
        <n v="1460914253"/>
        <n v="1462543114"/>
        <n v="1345828548"/>
        <n v="1413016216"/>
        <n v="1359468915"/>
        <n v="1436810422"/>
        <n v="1485471839"/>
        <n v="1391477450"/>
        <n v="1476189427"/>
        <n v="1458758750"/>
        <n v="1370393760"/>
        <n v="1422463079"/>
        <n v="1431795944"/>
        <n v="1452798126"/>
        <n v="1269878058"/>
        <n v="1455721204"/>
        <n v="1306219897"/>
        <n v="1447560686"/>
        <n v="1407674146"/>
        <n v="1467335378"/>
        <n v="1446742417"/>
        <n v="1338346281"/>
        <n v="1474641914"/>
        <n v="1443302004"/>
        <n v="1353412725"/>
        <n v="1416244863"/>
        <n v="1456285988"/>
        <n v="1406896752"/>
        <n v="1407784586"/>
        <n v="1305767666"/>
        <n v="1366879523"/>
        <n v="1404190567"/>
        <n v="1396923624"/>
        <n v="1397414636"/>
        <n v="1411489552"/>
        <n v="1421983138"/>
        <n v="1286319256"/>
        <n v="1395168625"/>
        <n v="1400945150"/>
        <n v="1341892127"/>
        <n v="1378737215"/>
        <n v="1288968886"/>
        <n v="1385366429"/>
        <n v="1432796154"/>
        <n v="1429127379"/>
        <n v="1406129131"/>
        <n v="1359660329"/>
        <n v="1300767673"/>
        <n v="1431404746"/>
        <n v="1458936304"/>
        <n v="1468852306"/>
        <n v="1448461434"/>
        <n v="1435181628"/>
        <n v="1438715077"/>
        <n v="1453895532"/>
        <n v="1383337052"/>
        <n v="1405522822"/>
        <n v="1352820837"/>
        <n v="1468779210"/>
        <n v="1338336588"/>
        <n v="1447055935"/>
        <n v="1472750382"/>
        <n v="1398973252"/>
        <n v="1430617209"/>
        <n v="1398480559"/>
        <n v="1405429098"/>
        <n v="1485000090"/>
        <n v="1360346851"/>
        <n v="1432402266"/>
        <n v="1428733511"/>
        <n v="1403135304"/>
        <n v="1446562807"/>
        <n v="1360948389"/>
        <n v="1399563390"/>
        <n v="1480729678"/>
        <n v="1475921137"/>
        <n v="1375368012"/>
        <n v="1279574773"/>
        <n v="1455736719"/>
        <n v="1436976858"/>
        <n v="1405971690"/>
        <n v="1268822909"/>
        <n v="1482599143"/>
        <n v="1472282956"/>
        <n v="1424484717"/>
        <n v="1406226683"/>
        <n v="1435591889"/>
        <n v="1296088630"/>
        <n v="1487164242"/>
        <n v="1428889037"/>
        <n v="1478602246"/>
        <n v="1404997548"/>
        <n v="1485976468"/>
        <n v="1463161611"/>
        <n v="1295575001"/>
        <n v="1328158065"/>
        <n v="1351641296"/>
        <n v="1423599182"/>
        <n v="1377022128"/>
        <n v="1343096197"/>
        <n v="1463935526"/>
        <n v="1332948694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68455186"/>
        <n v="1438110910"/>
        <n v="1471188502"/>
        <n v="1478189006"/>
        <n v="1480538053"/>
        <n v="1463155034"/>
        <n v="1415472953"/>
        <n v="1431124572"/>
        <n v="1431715537"/>
        <n v="1345741300"/>
        <n v="1467134464"/>
        <n v="1458714772"/>
        <n v="1473833082"/>
        <n v="1448463086"/>
        <n v="1324433310"/>
        <n v="1359421403"/>
        <n v="1381752061"/>
        <n v="1453109628"/>
        <n v="1328040375"/>
        <n v="1332521976"/>
        <n v="1479708680"/>
        <n v="1433804313"/>
        <n v="1447875539"/>
        <n v="1458762544"/>
        <n v="1448902867"/>
        <n v="1353017510"/>
        <n v="1469173938"/>
        <n v="1399996024"/>
        <n v="1468370274"/>
        <n v="1456852647"/>
        <n v="1471502484"/>
        <n v="1407634897"/>
        <n v="1483292122"/>
        <n v="1478736004"/>
        <n v="1361753751"/>
        <n v="1452530041"/>
        <n v="1478095515"/>
        <n v="1444069748"/>
        <n v="1460069451"/>
        <n v="1458613082"/>
        <n v="1432659793"/>
        <n v="1464677986"/>
        <n v="1484222978"/>
        <n v="1389121248"/>
        <n v="1362081933"/>
        <n v="1425507005"/>
        <n v="1479496309"/>
        <n v="1297562590"/>
        <n v="1436860259"/>
        <n v="1479241707"/>
        <n v="1403234686"/>
        <n v="1410883139"/>
        <n v="1383195753"/>
        <n v="1399032813"/>
        <n v="1460574263"/>
        <n v="1339738951"/>
        <n v="1479216874"/>
        <n v="1476776743"/>
        <n v="1288341805"/>
        <n v="1326848935"/>
        <n v="1402599486"/>
        <n v="1276830052"/>
        <n v="1461061350"/>
        <n v="138332744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12294683"/>
        <n v="1452045653"/>
        <n v="1390938332"/>
        <n v="145623246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35611572"/>
        <n v="1416667679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1746123"/>
        <n v="1456423890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07178107"/>
        <n v="1488823290"/>
        <n v="1473782592"/>
        <n v="1486962460"/>
        <n v="1488418811"/>
        <n v="1488430760"/>
        <n v="1489591807"/>
        <n v="1489480556"/>
        <n v="1485478734"/>
        <n v="1487579060"/>
        <n v="1488038674"/>
        <n v="1488140119"/>
        <n v="1489106948"/>
        <n v="1489090419"/>
        <n v="1488993303"/>
        <n v="1487333939"/>
        <n v="1489181369"/>
        <n v="1489439669"/>
        <n v="1489504916"/>
        <n v="1489351445"/>
        <n v="1487485760"/>
        <n v="1487709714"/>
        <n v="1488241931"/>
        <n v="1489097112"/>
        <n v="1488471766"/>
        <n v="1486504758"/>
        <n v="1488847514"/>
        <n v="1489067645"/>
        <n v="1489193248"/>
        <n v="1487970885"/>
        <n v="1489376321"/>
        <n v="1489517138"/>
        <n v="1488820619"/>
        <n v="1488882042"/>
        <n v="1488418990"/>
        <n v="1488935245"/>
        <n v="1488387008"/>
        <n v="1488827677"/>
        <n v="1488694501"/>
        <n v="1489150194"/>
        <n v="1488911734"/>
        <n v="1487734667"/>
        <n v="1489428447"/>
        <n v="1488823488"/>
        <n v="1488459307"/>
        <n v="1487111830"/>
        <n v="1486522484"/>
        <n v="1487743223"/>
        <n v="1485016430"/>
        <n v="1487770434"/>
        <n v="1487101741"/>
        <n v="1487360041"/>
        <n v="1487847954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400600101"/>
        <n v="1425609022"/>
        <n v="1420091999"/>
        <n v="1441841886"/>
        <n v="1423619085"/>
        <n v="1471768197"/>
        <n v="1457528176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22043154"/>
        <n v="1406819784"/>
        <n v="1457105811"/>
        <n v="1405363748"/>
        <n v="1445033346"/>
        <n v="1406128250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57403364"/>
        <n v="1457113316"/>
        <n v="1457120942"/>
        <n v="1403734502"/>
        <n v="1453349197"/>
        <n v="1475192634"/>
        <n v="1422357552"/>
        <n v="1404861228"/>
        <n v="1386886874"/>
        <n v="1410980432"/>
        <n v="1465791614"/>
        <n v="1455262733"/>
        <n v="1461896613"/>
        <n v="1459410101"/>
        <n v="1406668640"/>
        <n v="1376502980"/>
        <n v="1423594151"/>
        <n v="1467327890"/>
        <n v="1430899375"/>
        <n v="1409109739"/>
        <n v="1428955887"/>
        <n v="1475398147"/>
        <n v="1405713498"/>
        <n v="1416034228"/>
        <n v="1421185594"/>
        <n v="1422658955"/>
        <n v="1470672906"/>
        <n v="1479170556"/>
        <n v="1428075293"/>
        <n v="1415660390"/>
        <n v="1455230275"/>
        <n v="1484094498"/>
        <n v="1428957912"/>
        <n v="1425156750"/>
        <n v="1420486606"/>
        <n v="1405633452"/>
        <n v="1371655522"/>
        <n v="1424759330"/>
        <n v="1453487587"/>
        <n v="1461693463"/>
        <n v="1420471349"/>
        <n v="1422605321"/>
        <n v="1455508964"/>
        <n v="1399070239"/>
        <n v="1417470718"/>
        <n v="1457303796"/>
        <n v="1401726595"/>
        <n v="1433542535"/>
        <n v="1456145527"/>
        <n v="1424212287"/>
        <n v="1413527001"/>
        <n v="1439560393"/>
        <n v="1455315916"/>
        <n v="1443472804"/>
        <n v="1416249045"/>
        <n v="1405032222"/>
        <n v="1435070699"/>
        <n v="1415918965"/>
        <n v="1417452890"/>
        <n v="1472451356"/>
        <n v="1422562655"/>
        <n v="1440529765"/>
        <n v="1423199697"/>
        <n v="1434739463"/>
        <n v="1465407134"/>
        <n v="1455656920"/>
        <n v="1465427733"/>
        <n v="1361884763"/>
        <n v="1461051520"/>
        <n v="1421944196"/>
        <n v="1437820396"/>
        <n v="1459414740"/>
        <n v="1476549262"/>
        <n v="1472839486"/>
        <n v="1419891292"/>
        <n v="1423024847"/>
        <n v="1414456844"/>
        <n v="1465921533"/>
        <n v="1453997910"/>
        <n v="1422045244"/>
        <n v="1424968930"/>
        <n v="1404857339"/>
        <n v="1423245003"/>
        <n v="1406004589"/>
        <n v="1447397260"/>
        <n v="1428454356"/>
        <n v="1429287900"/>
        <n v="1404953334"/>
        <n v="1435552057"/>
        <n v="1421343743"/>
        <n v="1437591956"/>
        <n v="1464045954"/>
        <n v="1406578178"/>
        <n v="1449863202"/>
        <n v="1422992879"/>
        <n v="1463090149"/>
        <n v="1475530292"/>
        <n v="1402627627"/>
        <n v="1427866200"/>
        <n v="1484726029"/>
        <n v="1471988867"/>
        <n v="1417453538"/>
        <n v="1422393234"/>
        <n v="1423520177"/>
        <n v="1414700390"/>
        <n v="1456441429"/>
        <n v="1459825493"/>
        <n v="1334089208"/>
        <n v="1448894770"/>
        <n v="1430281653"/>
        <n v="1437142547"/>
        <n v="1474917604"/>
        <n v="1449636790"/>
        <n v="1405095123"/>
        <n v="1404523172"/>
        <n v="1484009119"/>
        <n v="1401485207"/>
        <n v="1454280186"/>
        <n v="1466188338"/>
        <n v="1403149404"/>
        <n v="1390330877"/>
        <n v="1475791912"/>
        <n v="1455359083"/>
        <n v="1415488887"/>
        <n v="1424826332"/>
        <n v="1425053994"/>
        <n v="1427390557"/>
        <n v="1408983864"/>
        <n v="1379592786"/>
        <n v="1433254875"/>
        <n v="1434978130"/>
        <n v="1423769402"/>
        <n v="1417508426"/>
        <n v="1316013727"/>
        <n v="1402294381"/>
        <n v="1411485391"/>
        <n v="1389038297"/>
        <n v="1467736477"/>
        <n v="1330733022"/>
        <n v="1442421352"/>
        <n v="1458333811"/>
        <n v="1408962270"/>
        <n v="1409089391"/>
        <n v="1407440918"/>
        <n v="1458075837"/>
        <n v="1434322815"/>
        <n v="1406321291"/>
        <n v="1441209715"/>
        <n v="1455025359"/>
        <n v="1443562848"/>
        <n v="1421545247"/>
        <n v="1440701890"/>
        <n v="1461874935"/>
        <n v="1456270753"/>
        <n v="1389399701"/>
        <n v="1458336690"/>
        <n v="1404833717"/>
        <n v="1414351127"/>
        <n v="1420840709"/>
        <n v="1441997020"/>
        <n v="1345062936"/>
        <n v="1457297932"/>
        <n v="1447864021"/>
        <n v="1468673092"/>
        <n v="1463648360"/>
        <n v="1477178238"/>
        <n v="1412328979"/>
        <n v="1458240206"/>
        <n v="1407178164"/>
        <n v="1471844704"/>
        <n v="1462515693"/>
        <n v="1486923722"/>
        <n v="1386463198"/>
        <n v="1355342424"/>
        <n v="1373971408"/>
        <n v="1422328795"/>
        <n v="1452124531"/>
        <n v="1455377729"/>
        <n v="1373548520"/>
        <n v="1407088592"/>
        <n v="1445336607"/>
        <n v="1432742458"/>
        <n v="1457450958"/>
        <n v="1435206474"/>
        <n v="1456764095"/>
        <n v="1421637991"/>
        <n v="1475776127"/>
        <n v="1422067870"/>
        <n v="1457686464"/>
        <n v="1463504566"/>
        <n v="1426463772"/>
        <n v="1430237094"/>
        <n v="1440830134"/>
        <n v="1402343765"/>
        <n v="1393038927"/>
        <n v="1378714687"/>
        <n v="1406140369"/>
        <n v="1392321509"/>
        <n v="1402009632"/>
        <n v="1448438136"/>
        <n v="1409944421"/>
        <n v="1418379324"/>
        <n v="1461027388"/>
        <n v="1463783521"/>
        <n v="1453230569"/>
        <n v="1407535994"/>
        <n v="1422001763"/>
        <n v="1443220372"/>
        <n v="1460666721"/>
        <n v="1418046247"/>
        <n v="1418745405"/>
        <n v="1432912170"/>
        <n v="1458569302"/>
        <n v="1480831467"/>
        <n v="1453805834"/>
        <n v="1412652157"/>
        <n v="1423502636"/>
        <n v="1452807313"/>
        <n v="1430321659"/>
        <n v="1425270876"/>
        <n v="1406131023"/>
        <n v="1410148457"/>
        <n v="1450619123"/>
        <n v="1405130663"/>
        <n v="1405714217"/>
        <n v="1419213664"/>
        <n v="1440130891"/>
        <n v="1459435149"/>
        <n v="1452874832"/>
        <n v="1395318848"/>
        <n v="1411775700"/>
        <n v="1425186785"/>
        <n v="1416311351"/>
        <n v="1407832642"/>
        <n v="1429290060"/>
        <n v="1452058282"/>
        <n v="1365515684"/>
        <n v="1420766700"/>
        <n v="1395687664"/>
        <n v="1422417761"/>
        <n v="1422641240"/>
        <n v="1465171833"/>
        <n v="1397677790"/>
        <n v="1434643559"/>
        <n v="1429125268"/>
        <n v="1403169690"/>
        <n v="1406572381"/>
        <n v="1450718661"/>
        <n v="1464639614"/>
        <n v="1466787335"/>
        <n v="1428896706"/>
        <n v="1400634728"/>
        <n v="1406986278"/>
        <n v="1434365022"/>
        <n v="1399557925"/>
        <n v="1407847161"/>
        <n v="1424701775"/>
        <n v="1323084816"/>
        <n v="1398862875"/>
        <n v="1404947422"/>
        <n v="1417053748"/>
        <n v="1449194137"/>
        <n v="1407357002"/>
        <n v="1375403523"/>
        <n v="1465832123"/>
        <n v="1412215962"/>
        <n v="1401312808"/>
        <n v="1422489694"/>
        <n v="1452261069"/>
        <n v="1449045531"/>
        <n v="1428974199"/>
        <n v="1444341462"/>
        <n v="1434557004"/>
        <n v="1462232309"/>
        <n v="1473416906"/>
        <n v="1464827780"/>
        <n v="1381583948"/>
        <n v="1434658456"/>
        <n v="1343993448"/>
        <n v="1483307131"/>
        <n v="1442850513"/>
        <n v="1420798277"/>
        <n v="1481181169"/>
        <n v="1416445931"/>
        <n v="1483372559"/>
        <n v="1430851151"/>
        <n v="1418812247"/>
        <n v="1396284680"/>
        <n v="1430429171"/>
        <n v="1409691542"/>
        <n v="1400008085"/>
        <n v="1407781013"/>
        <n v="1403462111"/>
        <n v="1415149159"/>
        <n v="1415208435"/>
        <n v="1447735126"/>
        <n v="1465227446"/>
        <n v="1437502742"/>
        <n v="1456777402"/>
        <n v="1414599601"/>
        <n v="1397683410"/>
        <n v="1467976954"/>
        <n v="1436297723"/>
        <n v="1426815638"/>
        <n v="1431621443"/>
        <n v="1401044229"/>
        <n v="1447122086"/>
        <n v="1428941931"/>
        <n v="1412005602"/>
        <n v="1392183631"/>
        <n v="1414066434"/>
        <n v="1476900190"/>
        <n v="1433861210"/>
        <n v="1415499128"/>
        <n v="1457475119"/>
        <n v="1427817651"/>
        <n v="1423801318"/>
        <n v="1485903478"/>
        <n v="1477973181"/>
        <n v="1441435186"/>
        <n v="1413393391"/>
        <n v="1352906645"/>
        <n v="1428955468"/>
        <n v="1405466820"/>
        <n v="1465890694"/>
        <n v="1405687978"/>
        <n v="1447757190"/>
        <n v="1415858403"/>
        <n v="1483768497"/>
        <n v="1421346480"/>
        <n v="1415644395"/>
        <n v="1352327022"/>
        <n v="1465335308"/>
        <n v="1476378775"/>
        <n v="1433292046"/>
        <n v="1405966701"/>
        <n v="1454453021"/>
        <n v="1443488834"/>
        <n v="1466023346"/>
        <n v="1421440207"/>
        <n v="1456336756"/>
        <n v="1342043088"/>
        <n v="1481564948"/>
        <n v="1412115762"/>
        <n v="1402612730"/>
        <n v="1441955269"/>
        <n v="1402506278"/>
        <n v="1437932082"/>
        <n v="1432055305"/>
        <n v="1477107390"/>
        <n v="1457628680"/>
        <n v="1404207981"/>
        <n v="1469202332"/>
        <n v="1423847093"/>
        <n v="1448469719"/>
        <n v="1414889665"/>
        <n v="1405291811"/>
        <n v="1449151888"/>
        <n v="1380559201"/>
        <n v="1402867750"/>
        <n v="1413356748"/>
        <n v="1484756245"/>
        <n v="1372721577"/>
        <n v="1347322622"/>
        <n v="1452654504"/>
        <n v="1408481972"/>
        <n v="1467002275"/>
        <n v="1424678460"/>
        <n v="1474281507"/>
        <n v="1452023096"/>
        <n v="1436542030"/>
        <n v="1354584693"/>
        <n v="1308245574"/>
        <n v="1444423233"/>
        <n v="1484684247"/>
        <n v="1305839646"/>
        <n v="1405448408"/>
        <n v="1344465464"/>
        <n v="1413286508"/>
        <n v="1367878430"/>
        <n v="1326934395"/>
        <n v="1453451057"/>
        <n v="1436587218"/>
        <n v="1389825800"/>
        <n v="1462538532"/>
        <n v="1437663919"/>
        <n v="1332808501"/>
        <n v="1449087612"/>
        <n v="1322632886"/>
        <n v="1389193827"/>
        <n v="1405307966"/>
        <n v="1418161339"/>
        <n v="1465800599"/>
        <n v="1295898527"/>
        <n v="1414343571"/>
        <n v="1401810583"/>
        <n v="1455725596"/>
        <n v="1398911882"/>
        <n v="1447098599"/>
        <n v="1409176358"/>
        <n v="1419566199"/>
        <n v="1424452035"/>
        <n v="1334855105"/>
        <n v="1434582050"/>
        <n v="1428341985"/>
        <n v="1474493764"/>
        <n v="1350009447"/>
        <n v="1428854344"/>
        <n v="1457327091"/>
        <n v="1482381468"/>
        <n v="1408366191"/>
        <n v="1466345681"/>
        <n v="1473893721"/>
        <n v="1414505137"/>
        <n v="1478126203"/>
        <n v="1474644559"/>
        <n v="1403355126"/>
        <n v="1482407278"/>
        <n v="1403201147"/>
        <n v="1449785223"/>
        <n v="1423933916"/>
        <n v="1331666146"/>
        <n v="1478881208"/>
        <n v="1409341863"/>
        <n v="1444844697"/>
        <n v="1458814600"/>
        <n v="1431122198"/>
        <n v="1433833896"/>
        <n v="1431093354"/>
        <n v="1404973504"/>
        <n v="1481756855"/>
        <n v="1385524889"/>
        <n v="1435819537"/>
        <n v="1421274859"/>
        <n v="1404845851"/>
        <n v="1354840638"/>
        <n v="1405100992"/>
        <n v="1407254874"/>
        <n v="1424719549"/>
        <n v="1426407426"/>
        <n v="1412166620"/>
        <n v="1424918808"/>
        <n v="1433041602"/>
        <n v="1470243802"/>
        <n v="1407824097"/>
        <n v="1473693319"/>
        <n v="1425582637"/>
        <n v="1468959873"/>
        <n v="1409908322"/>
        <n v="1436811769"/>
        <n v="1335855631"/>
        <n v="1380913757"/>
        <n v="1404165425"/>
        <n v="1329484625"/>
        <n v="1441723912"/>
        <n v="1474676646"/>
        <n v="1465055160"/>
        <n v="1422903447"/>
        <n v="1445203454"/>
        <n v="1439696174"/>
        <n v="1411853108"/>
        <n v="1407695077"/>
        <n v="1406140561"/>
        <n v="1438445097"/>
        <n v="1349150440"/>
        <n v="1454979476"/>
        <n v="1290490524"/>
        <n v="1414549697"/>
        <n v="1421478823"/>
        <n v="1405542034"/>
        <n v="1410178578"/>
        <n v="1454259914"/>
        <n v="1316214541"/>
        <n v="1414531440"/>
        <n v="1408648985"/>
        <n v="1450832576"/>
        <n v="1483454761"/>
        <n v="1328916987"/>
        <n v="1412203542"/>
        <n v="1436142833"/>
        <n v="1401294084"/>
        <n v="1451462429"/>
        <n v="1483131966"/>
        <n v="1466621732"/>
        <n v="1369246738"/>
        <n v="1416947223"/>
        <n v="1405099248"/>
        <n v="1420741581"/>
        <n v="1417651630"/>
        <n v="1425509050"/>
        <n v="1449260256"/>
        <n v="1412607880"/>
        <n v="1407892222"/>
        <n v="1300328399"/>
        <n v="1434552207"/>
        <n v="1461043190"/>
        <n v="1403902060"/>
        <n v="1407865095"/>
        <n v="1422447285"/>
        <n v="1409944412"/>
        <n v="1437042490"/>
        <n v="1413318600"/>
        <n v="1321406795"/>
        <n v="1440448464"/>
        <n v="1376399240"/>
        <n v="1424901359"/>
        <n v="1480456900"/>
        <n v="1364505391"/>
        <n v="1452721524"/>
        <n v="1414008808"/>
        <n v="1407057677"/>
        <n v="1439800904"/>
        <n v="1418906303"/>
        <n v="1450628773"/>
        <n v="1425678057"/>
        <n v="1437339675"/>
        <n v="1409187761"/>
        <n v="1405899378"/>
        <n v="1400720703"/>
        <n v="1470852048"/>
        <n v="1435627497"/>
        <n v="1476710133"/>
        <n v="1485909937"/>
        <n v="1423600995"/>
        <n v="1426518289"/>
        <n v="1425404182"/>
        <n v="1310486518"/>
        <n v="1407388144"/>
        <n v="1430734844"/>
        <n v="1446179553"/>
        <n v="1434973656"/>
        <n v="1467061303"/>
        <n v="1353177197"/>
        <n v="1409608801"/>
        <n v="1441844493"/>
        <n v="1404151396"/>
        <n v="1380838145"/>
        <n v="1430750795"/>
        <n v="1441119774"/>
        <n v="1388835692"/>
        <n v="1445609021"/>
        <n v="1439517413"/>
        <n v="1445369727"/>
        <n v="1414018923"/>
        <n v="1418862743"/>
        <n v="1398727441"/>
        <n v="1430939173"/>
        <n v="1471475404"/>
        <n v="1379425085"/>
        <n v="1471636265"/>
        <n v="1311699753"/>
        <n v="1456854985"/>
        <n v="1414577969"/>
        <n v="1484101145"/>
        <n v="1412835530"/>
        <n v="1473326439"/>
        <n v="1377570867"/>
        <n v="1386336660"/>
        <n v="1435088093"/>
        <n v="1394078379"/>
        <n v="1448899953"/>
        <n v="1284087829"/>
        <n v="1440969159"/>
        <n v="1464889468"/>
        <n v="1482958626"/>
        <n v="1449520717"/>
        <n v="1452825571"/>
        <n v="1445370317"/>
        <n v="1439245879"/>
        <n v="1424819871"/>
        <n v="1408116152"/>
        <n v="1458178044"/>
        <n v="1440787104"/>
        <n v="1461948185"/>
        <n v="1461072936"/>
        <n v="1375475406"/>
        <n v="1284567905"/>
        <n v="1382994511"/>
        <n v="1479516350"/>
        <n v="1481473881"/>
        <n v="1429707729"/>
        <n v="1390381722"/>
        <n v="1409721542"/>
        <n v="1418585959"/>
        <n v="1433776622"/>
        <n v="1464969686"/>
        <n v="1455570728"/>
        <n v="1422474546"/>
        <n v="1462815219"/>
        <n v="1322763110"/>
        <n v="1400604056"/>
        <n v="1408380319"/>
        <n v="1434389339"/>
        <n v="1329146235"/>
        <n v="1409066349"/>
        <n v="1348731738"/>
        <n v="1362640582"/>
        <n v="1459198499"/>
        <n v="1321402754"/>
        <n v="1462531427"/>
        <n v="1404944846"/>
        <n v="1290663926"/>
        <n v="1412963279"/>
        <n v="1436805660"/>
        <n v="1439057397"/>
        <n v="1422155740"/>
        <n v="1467650771"/>
        <n v="1346799657"/>
        <n v="1346180780"/>
        <n v="1437754137"/>
        <n v="1446562494"/>
        <n v="1438385283"/>
        <n v="1405989930"/>
        <n v="1340296440"/>
        <n v="1422388822"/>
        <n v="1431630618"/>
        <n v="1398363095"/>
        <n v="1268255751"/>
        <n v="1405003447"/>
        <n v="1414992860"/>
        <n v="1252718519"/>
        <n v="1407621026"/>
        <n v="1479317769"/>
        <n v="1474223286"/>
        <n v="1472786744"/>
        <n v="1371769582"/>
        <n v="1404586762"/>
        <n v="1427878772"/>
        <n v="1455379575"/>
        <n v="1478386812"/>
        <n v="1429586810"/>
        <n v="1481133653"/>
        <n v="1417369565"/>
        <n v="1450724449"/>
        <n v="1406640444"/>
        <n v="1414110593"/>
        <n v="1417489143"/>
        <n v="1461229338"/>
        <n v="1424922186"/>
        <n v="1423325626"/>
        <n v="1406825360"/>
        <n v="1407370211"/>
        <n v="1429559326"/>
        <n v="1476391223"/>
        <n v="1434412500"/>
        <n v="1408549233"/>
        <n v="1418146883"/>
        <n v="1455142843"/>
        <n v="1466186869"/>
        <n v="1424203370"/>
        <n v="1463545149"/>
        <n v="1440497876"/>
        <n v="1382460379"/>
        <n v="1454342893"/>
        <n v="1482609088"/>
        <n v="1443715053"/>
        <n v="1466186988"/>
        <n v="1426699982"/>
        <n v="1480219174"/>
        <n v="1475760567"/>
        <n v="1470874618"/>
        <n v="1452259131"/>
        <n v="1326422966"/>
        <n v="1333748516"/>
        <n v="1456996017"/>
        <n v="1427486222"/>
        <n v="1415064699"/>
        <n v="1441985458"/>
        <n v="1321035449"/>
        <n v="1403356792"/>
        <n v="1435656759"/>
        <n v="1417455813"/>
        <n v="1388772126"/>
        <n v="1445985299"/>
        <n v="1472784934"/>
        <n v="1430242488"/>
        <n v="1431770802"/>
        <n v="1405949514"/>
        <n v="1433897647"/>
        <n v="1448044925"/>
        <n v="1399888221"/>
        <n v="1420560678"/>
        <n v="1440326138"/>
        <n v="1383076902"/>
        <n v="1324158361"/>
        <n v="1467935094"/>
        <n v="1450780170"/>
        <n v="1434085091"/>
        <n v="1442243484"/>
        <n v="1414538031"/>
        <n v="1412258977"/>
        <n v="1422424818"/>
        <n v="1432705336"/>
        <n v="1414879161"/>
        <n v="1375275220"/>
        <n v="1434609424"/>
        <n v="1443233440"/>
        <n v="1402334665"/>
        <n v="1425325145"/>
        <n v="1404927690"/>
        <n v="1327886998"/>
        <n v="1383095125"/>
        <n v="1443460627"/>
        <n v="1431396791"/>
        <n v="1476436660"/>
        <n v="1444689259"/>
        <n v="1383139695"/>
        <n v="1475604008"/>
        <n v="1482092186"/>
        <n v="1480943180"/>
        <n v="1468965139"/>
        <n v="1428691530"/>
        <n v="1481150949"/>
        <n v="1412966871"/>
        <n v="1400523845"/>
        <n v="1416600960"/>
        <n v="1470294300"/>
        <n v="1471915065"/>
        <n v="1463731917"/>
        <n v="1429117312"/>
        <n v="1449075010"/>
        <n v="1327853914"/>
        <n v="1460146327"/>
        <n v="1394683409"/>
        <n v="1471370327"/>
        <n v="1435014507"/>
        <n v="1347293289"/>
        <n v="1417803298"/>
        <n v="1449011610"/>
        <n v="1424279986"/>
        <n v="1386216545"/>
        <n v="1412809644"/>
        <n v="1404174580"/>
        <n v="1447949229"/>
        <n v="1407177611"/>
        <n v="1438915006"/>
        <n v="1430855315"/>
        <n v="1479805263"/>
        <n v="1424275732"/>
        <n v="1392021502"/>
        <n v="1425261690"/>
        <n v="1356121774"/>
        <n v="1423166101"/>
        <n v="1333596019"/>
        <n v="1461179576"/>
        <n v="1411513071"/>
        <n v="1477839675"/>
        <n v="1327568499"/>
        <n v="1445023516"/>
        <n v="1453757800"/>
        <n v="1479860109"/>
        <n v="1434144386"/>
        <n v="1431455084"/>
        <n v="1473418619"/>
        <n v="1486077481"/>
        <n v="1311789885"/>
        <n v="1444856156"/>
        <n v="1394821095"/>
        <n v="1423198512"/>
        <n v="1415140480"/>
        <n v="1422842420"/>
        <n v="1401585752"/>
        <n v="1471638646"/>
        <n v="1403176891"/>
        <n v="1307421721"/>
        <n v="1477835499"/>
        <n v="1426348775"/>
        <n v="1413059689"/>
        <n v="1419858278"/>
        <n v="1413270690"/>
        <n v="1435354736"/>
        <n v="1432701175"/>
        <n v="1398511589"/>
        <n v="1427925761"/>
        <n v="1431414476"/>
        <n v="1416339088"/>
        <n v="1484912974"/>
        <n v="1421432810"/>
        <n v="1365958060"/>
        <n v="1411400210"/>
        <n v="1448461313"/>
        <n v="1418922443"/>
        <n v="1471638385"/>
        <n v="1404658329"/>
        <n v="1417536816"/>
        <n v="1444425020"/>
        <n v="1467253640"/>
        <n v="1405307696"/>
        <n v="1473285108"/>
        <n v="1400698287"/>
        <n v="1395787973"/>
        <n v="1425489613"/>
        <n v="1479747794"/>
        <n v="1452716060"/>
        <n v="1369286903"/>
        <n v="1413519073"/>
        <n v="1426615833"/>
        <n v="1408381704"/>
        <n v="1397186333"/>
        <n v="1440961053"/>
        <n v="1437365176"/>
        <n v="1445235358"/>
        <n v="1436888066"/>
        <n v="1409942943"/>
        <n v="1440264381"/>
        <n v="1250630968"/>
        <n v="1346800033"/>
        <n v="1477843305"/>
        <n v="1456593495"/>
        <n v="1460034594"/>
        <n v="1424200530"/>
        <n v="1431973478"/>
        <n v="1425331963"/>
        <n v="1263982307"/>
        <n v="1437236159"/>
        <n v="1405097102"/>
        <n v="1446267849"/>
        <n v="1404161639"/>
        <n v="1435953566"/>
        <n v="1474275463"/>
        <n v="1421417147"/>
        <n v="1447109675"/>
        <n v="1406330049"/>
        <n v="1414511307"/>
        <n v="1451723535"/>
        <n v="1392569730"/>
        <n v="1286930435"/>
        <n v="1483734100"/>
        <n v="1386884201"/>
        <n v="1406907034"/>
        <n v="1464943666"/>
        <n v="1458761673"/>
        <n v="1445094298"/>
        <n v="1401770178"/>
        <n v="1417533953"/>
        <n v="1429410676"/>
        <n v="1418827324"/>
        <n v="1477781724"/>
        <n v="1422222439"/>
        <n v="1348864913"/>
        <n v="1358203069"/>
        <n v="1468006345"/>
        <n v="1439827639"/>
        <n v="1409276313"/>
        <n v="1420636422"/>
        <n v="1275599812"/>
        <n v="1418234646"/>
        <n v="1445483246"/>
        <n v="1426792563"/>
        <n v="1416419916"/>
        <n v="1462585315"/>
        <n v="1484484219"/>
        <n v="1420458618"/>
        <n v="1320776504"/>
        <n v="1430405903"/>
        <n v="1428340931"/>
        <n v="1474886183"/>
        <n v="1420586056"/>
        <n v="1400786514"/>
        <n v="1454978100"/>
        <n v="1362860257"/>
        <n v="1394039979"/>
        <n v="1417101749"/>
        <n v="1465536537"/>
        <n v="1455220364"/>
        <n v="1434445937"/>
        <n v="1426203071"/>
        <n v="1408389010"/>
        <n v="1485323500"/>
        <n v="1432763054"/>
        <n v="1429863532"/>
        <n v="1469718841"/>
        <n v="1457725272"/>
        <n v="1449528613"/>
        <n v="1463686339"/>
        <n v="1447698300"/>
        <n v="1418818151"/>
        <n v="1381364339"/>
        <n v="1422383318"/>
        <n v="1442593427"/>
        <n v="1400051050"/>
        <n v="1464939536"/>
        <n v="1458050450"/>
        <n v="1430239089"/>
        <n v="1460458034"/>
        <n v="1421829253"/>
        <n v="1449388233"/>
        <n v="1465160083"/>
        <n v="1447429868"/>
        <n v="1452659591"/>
        <n v="1467387705"/>
        <n v="1408395400"/>
        <n v="1450235374"/>
        <n v="1453936937"/>
        <n v="1415995234"/>
        <n v="1411467479"/>
        <n v="1395774667"/>
        <n v="1360119728"/>
        <n v="1455428380"/>
        <n v="1330440323"/>
        <n v="1480646771"/>
        <n v="1360106145"/>
        <n v="1473174932"/>
        <n v="1410396095"/>
        <n v="1417558804"/>
        <n v="1413495722"/>
        <n v="1483124082"/>
        <n v="1397709165"/>
        <n v="1439221123"/>
        <n v="1417754638"/>
        <n v="1411224975"/>
        <n v="1401231722"/>
        <n v="1411587606"/>
        <n v="1425570237"/>
        <n v="1408141245"/>
        <n v="1416932133"/>
        <n v="1467736909"/>
        <n v="1453211289"/>
        <n v="1405393356"/>
        <n v="1399482836"/>
        <n v="1423231025"/>
        <n v="1466205262"/>
        <n v="1421031221"/>
        <n v="1468622743"/>
        <n v="1435383457"/>
        <n v="1452008599"/>
        <n v="1433395391"/>
        <n v="1441120222"/>
        <n v="1428614058"/>
        <n v="1442604989"/>
        <n v="1454996887"/>
        <n v="1422374420"/>
        <n v="1406058798"/>
        <n v="1415341464"/>
        <n v="1424579699"/>
        <n v="1472509495"/>
        <n v="1434478344"/>
        <n v="1454188258"/>
        <n v="1454042532"/>
        <n v="1474027501"/>
        <n v="1435363926"/>
        <n v="1401756143"/>
        <n v="1418158683"/>
        <n v="1400600031"/>
        <n v="1406239718"/>
        <n v="1456732225"/>
        <n v="1457352787"/>
        <n v="1405266710"/>
        <n v="1472001713"/>
        <n v="1456121174"/>
        <n v="1405217355"/>
        <n v="1409747154"/>
        <n v="1403562705"/>
        <n v="1401978147"/>
        <n v="1382528113"/>
        <n v="1436285591"/>
        <n v="1421853518"/>
        <n v="1315588033"/>
        <n v="1422043753"/>
        <n v="1479143061"/>
        <n v="1343425023"/>
        <n v="1451684437"/>
        <n v="1432640342"/>
        <n v="1427724426"/>
        <n v="1373457615"/>
        <n v="1474150138"/>
        <n v="1404560379"/>
        <n v="1454541568"/>
        <n v="1482444295"/>
        <n v="1430767951"/>
        <n v="1454464555"/>
        <n v="1415053749"/>
        <n v="1431113180"/>
        <n v="1430494082"/>
        <n v="1456839380"/>
        <n v="1467024468"/>
        <n v="1312490350"/>
        <n v="1465533672"/>
        <n v="1410750855"/>
        <n v="1478106802"/>
        <n v="1448565459"/>
        <n v="1473517970"/>
        <n v="1458147982"/>
        <n v="1401685730"/>
        <n v="1480283321"/>
        <n v="1409143393"/>
        <n v="1432403295"/>
        <n v="1418002634"/>
        <n v="1412189881"/>
        <n v="1434840392"/>
        <n v="1399427064"/>
        <n v="1411515040"/>
        <n v="1474958434"/>
        <n v="1445358903"/>
        <n v="1465225258"/>
        <n v="1400600840"/>
        <n v="1344961134"/>
        <n v="1417410964"/>
        <n v="1450203416"/>
        <n v="1440826647"/>
        <n v="1337125368"/>
        <n v="1366200499"/>
        <n v="1397217052"/>
        <n v="1413477228"/>
        <n v="1464172366"/>
        <n v="1405432600"/>
        <n v="1446506080"/>
        <n v="1483362319"/>
        <n v="1411042059"/>
        <n v="1471096975"/>
        <n v="1398980941"/>
        <n v="1352107421"/>
        <n v="1425744945"/>
        <n v="1436305452"/>
        <n v="1465304483"/>
        <n v="1404835009"/>
        <n v="1483955945"/>
        <n v="1429656478"/>
        <n v="1254450706"/>
        <n v="1486191507"/>
        <n v="1412879366"/>
        <n v="1446150141"/>
        <n v="1365084034"/>
        <n v="1409338556"/>
        <n v="1445308730"/>
        <n v="1440632622"/>
        <n v="1406170810"/>
        <n v="1364852557"/>
        <n v="1476054568"/>
        <n v="1441157592"/>
        <n v="1426772928"/>
        <n v="1447933601"/>
        <n v="1406417306"/>
        <n v="1463218895"/>
        <n v="1472711224"/>
        <n v="1471272545"/>
        <n v="1407931331"/>
        <n v="1385065931"/>
        <n v="1408154403"/>
        <n v="1402973438"/>
        <n v="1435876423"/>
        <n v="1403538880"/>
        <n v="1409753820"/>
        <n v="1406745911"/>
        <n v="1444137375"/>
        <n v="1424718070"/>
        <n v="1402058739"/>
        <n v="1405957098"/>
        <n v="1402455174"/>
        <n v="1485522358"/>
        <n v="1443712007"/>
        <n v="1444140789"/>
        <n v="1460751673"/>
        <n v="1412081999"/>
        <n v="1417207672"/>
        <n v="1337095997"/>
        <n v="1450461661"/>
        <n v="1399415500"/>
        <n v="1479684783"/>
        <n v="1413838540"/>
        <n v="1415212229"/>
        <n v="1427405896"/>
        <n v="1451927153"/>
        <n v="1463929351"/>
        <n v="1400547969"/>
        <n v="1423570063"/>
        <n v="1405746399"/>
        <n v="1457112341"/>
        <n v="1335892587"/>
        <n v="1463418120"/>
        <n v="1450152011"/>
        <n v="1469289685"/>
        <n v="1420235311"/>
        <n v="1417378864"/>
        <n v="1427492939"/>
        <n v="1396633284"/>
        <n v="1382938914"/>
        <n v="1336506905"/>
        <n v="1421199782"/>
        <n v="1477416387"/>
        <n v="1378214874"/>
        <n v="1417538935"/>
        <n v="1320033976"/>
        <n v="1432100004"/>
        <n v="1428539033"/>
        <n v="1445922216"/>
        <n v="1441894248"/>
        <n v="1462280848"/>
        <n v="1403822912"/>
        <n v="1454173120"/>
        <n v="1423705801"/>
        <n v="1424488244"/>
        <n v="1411379235"/>
        <n v="1436355270"/>
        <n v="1449436390"/>
        <n v="1425512843"/>
        <n v="1459520318"/>
        <n v="1453502197"/>
        <n v="1401401064"/>
        <n v="1478257268"/>
        <n v="1415145781"/>
        <n v="1443928559"/>
        <n v="1434537179"/>
        <n v="1421596356"/>
        <n v="1407271598"/>
        <n v="1397854356"/>
        <n v="1421339077"/>
        <n v="1444061804"/>
        <n v="1475765867"/>
        <n v="1427829827"/>
        <n v="1416507211"/>
        <n v="1443811268"/>
        <n v="1414438010"/>
        <n v="1411131684"/>
        <n v="1470242180"/>
        <n v="1429558756"/>
        <n v="1441048658"/>
        <n v="1458594676"/>
        <n v="1431973626"/>
        <n v="1410141900"/>
        <n v="1411143972"/>
        <n v="1411333887"/>
        <n v="1302661362"/>
        <n v="1414438177"/>
        <n v="1426050982"/>
        <n v="1408050316"/>
        <n v="1399414290"/>
        <n v="1486681708"/>
        <n v="1406752985"/>
        <n v="1419881831"/>
        <n v="1273874306"/>
        <n v="1461166872"/>
        <n v="1382679059"/>
        <n v="1473922541"/>
        <n v="1419048665"/>
        <n v="1440447001"/>
        <n v="1467619818"/>
        <n v="1462577610"/>
        <n v="1421788783"/>
        <n v="1442531217"/>
        <n v="1418315852"/>
        <n v="1458848421"/>
        <n v="1462285510"/>
        <n v="1419954240"/>
        <n v="1476888212"/>
        <n v="1425690526"/>
        <n v="1438549026"/>
        <n v="1451773635"/>
        <n v="1431391859"/>
        <n v="1273121283"/>
        <n v="1357127727"/>
        <n v="1471812813"/>
        <n v="1330969575"/>
        <n v="1418179190"/>
        <n v="1385510094"/>
        <n v="1483806030"/>
        <n v="1399474134"/>
        <n v="1379990038"/>
        <n v="1429290719"/>
        <n v="1442062898"/>
        <n v="1473105054"/>
        <n v="1483634335"/>
        <n v="1408986916"/>
        <n v="1422631276"/>
        <n v="1459467238"/>
        <n v="1464105983"/>
        <n v="1396631500"/>
        <n v="1443042061"/>
        <n v="1436472039"/>
        <n v="1438789546"/>
        <n v="1440042617"/>
        <n v="1465011624"/>
        <n v="1404488884"/>
        <n v="1481951853"/>
        <n v="1413609292"/>
        <n v="1485874955"/>
        <n v="1424587207"/>
        <n v="1453206789"/>
        <n v="1480357791"/>
        <n v="1483773407"/>
        <n v="1402784964"/>
        <n v="1429477249"/>
        <n v="1416057177"/>
        <n v="1405024561"/>
        <n v="1433416830"/>
        <n v="1476962042"/>
        <n v="1422516736"/>
        <n v="1410366708"/>
        <n v="1451607071"/>
        <n v="1354250672"/>
        <n v="1461337174"/>
        <n v="1467727203"/>
        <n v="1409335497"/>
        <n v="1441297645"/>
        <n v="1425927527"/>
        <n v="1407435418"/>
        <n v="1480607607"/>
        <n v="1484116133"/>
        <n v="1465856639"/>
        <n v="1445027346"/>
        <n v="1425423637"/>
        <n v="1453793101"/>
        <n v="1410288194"/>
        <n v="1424992026"/>
        <n v="1426681325"/>
        <n v="1478016097"/>
        <n v="1421696329"/>
        <n v="1444017801"/>
        <n v="1421158542"/>
        <n v="1430803560"/>
        <n v="1405380712"/>
        <n v="1416954729"/>
        <n v="1428082481"/>
        <n v="1481939362"/>
        <n v="1446048367"/>
        <n v="1439952550"/>
        <n v="1455528790"/>
        <n v="1435970682"/>
        <n v="1404970632"/>
        <n v="1405674250"/>
        <n v="1465398670"/>
        <n v="1428944015"/>
        <n v="1432115902"/>
        <n v="1421464873"/>
        <n v="1410305160"/>
        <n v="1441111892"/>
        <n v="1432072893"/>
        <n v="1384887360"/>
        <n v="1479217189"/>
        <n v="1442847674"/>
        <n v="1418824867"/>
        <n v="1390589018"/>
        <n v="1424221866"/>
        <n v="1413053301"/>
        <n v="1442284253"/>
        <n v="1481322911"/>
        <n v="1460219110"/>
        <n v="1479830127"/>
        <n v="1480800568"/>
        <n v="1381923548"/>
        <n v="1463392828"/>
        <n v="1465830560"/>
        <n v="1426972165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03974363"/>
        <n v="1488386547"/>
        <n v="1444685444"/>
        <n v="1405097760"/>
        <n v="1446612896"/>
        <n v="1412371898"/>
        <n v="1253712916"/>
        <n v="1366906714"/>
        <n v="133237872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87944803"/>
        <n v="1457548917"/>
        <n v="1462666325"/>
        <n v="1407867023"/>
        <n v="1449550672"/>
        <n v="1422650029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11745790"/>
        <n v="1408024795"/>
        <n v="1453676709"/>
        <n v="1464085545"/>
        <n v="1417718601"/>
        <n v="1438271624"/>
        <n v="1434201935"/>
        <n v="1408845100"/>
        <n v="1426212762"/>
        <n v="1485267262"/>
        <n v="1413759659"/>
        <n v="1472865107"/>
        <n v="1452842511"/>
        <n v="1422397029"/>
        <n v="1427993710"/>
        <n v="1452272280"/>
        <n v="1421180060"/>
        <n v="1412624315"/>
        <n v="1436456017"/>
        <n v="1424442326"/>
        <n v="1433014746"/>
        <n v="1429449191"/>
        <n v="1422348093"/>
        <n v="1472843431"/>
        <n v="1415726460"/>
        <n v="1453963536"/>
        <n v="1438959121"/>
        <n v="1420668801"/>
        <n v="1467321194"/>
        <n v="1443200818"/>
        <n v="1449186941"/>
        <n v="1430124509"/>
        <n v="1464197269"/>
        <n v="1425236644"/>
        <n v="1405626903"/>
        <n v="1441738821"/>
        <n v="1460647108"/>
        <n v="1435160452"/>
        <n v="1468180462"/>
        <n v="1428507409"/>
        <n v="1430996150"/>
        <n v="1434569739"/>
        <n v="1442348558"/>
        <n v="1408031405"/>
        <n v="1425143965"/>
        <n v="1458461521"/>
        <n v="1427231138"/>
        <n v="1453931572"/>
        <n v="1480361115"/>
        <n v="1411411564"/>
        <n v="1469725209"/>
        <n v="1429631125"/>
        <n v="1416285141"/>
        <n v="1414358778"/>
        <n v="1441134142"/>
        <n v="1415050395"/>
        <n v="1450822938"/>
        <n v="1470153594"/>
        <n v="1480610046"/>
        <n v="1314417502"/>
        <n v="1337977248"/>
        <n v="1427768739"/>
        <n v="1479514998"/>
        <n v="1479740343"/>
        <n v="1429170603"/>
        <n v="1426783922"/>
        <n v="1446166144"/>
        <n v="1432146483"/>
        <n v="1406564335"/>
        <n v="1381194003"/>
        <n v="1465311740"/>
        <n v="1428012136"/>
        <n v="1413900244"/>
        <n v="1471005339"/>
        <n v="1377030070"/>
        <n v="1413337043"/>
        <n v="1414041545"/>
        <n v="1374882891"/>
        <n v="1483998035"/>
        <n v="1459716480"/>
        <n v="1454951360"/>
        <n v="1415591325"/>
        <n v="1331982127"/>
        <n v="1416888470"/>
        <n v="1431813980"/>
        <n v="1405098738"/>
        <n v="1486613332"/>
        <n v="1426542893"/>
        <n v="1457710589"/>
        <n v="1465342937"/>
        <n v="1471881860"/>
        <n v="1417460428"/>
        <n v="1436201432"/>
        <n v="1418761759"/>
        <n v="1479923937"/>
        <n v="1456442216"/>
        <n v="1468843554"/>
        <n v="1461954729"/>
        <n v="1417034139"/>
        <n v="1471310189"/>
        <n v="1389635351"/>
        <n v="1436941019"/>
        <n v="1469543676"/>
        <n v="1406824948"/>
        <n v="1426538129"/>
        <n v="1426112848"/>
        <n v="1422317772"/>
        <n v="1473917293"/>
        <n v="1447960809"/>
        <n v="1426014562"/>
        <n v="1486580435"/>
        <n v="1408648573"/>
        <n v="1484357160"/>
        <n v="1439865112"/>
        <n v="1472570734"/>
        <n v="1425481141"/>
        <n v="1480471435"/>
        <n v="1487548802"/>
        <n v="1304962261"/>
        <n v="1436502603"/>
        <n v="1436430908"/>
        <n v="1406235550"/>
        <n v="1429621695"/>
        <n v="1445893495"/>
        <n v="1485629050"/>
        <n v="1426729210"/>
        <n v="1383621299"/>
        <n v="1456108456"/>
        <n v="1480867365"/>
        <n v="1427184843"/>
        <n v="1447962505"/>
        <n v="1368579457"/>
        <n v="1465904933"/>
        <n v="1435731041"/>
        <n v="1427247571"/>
        <n v="1435951033"/>
        <n v="1423761792"/>
        <n v="1430324235"/>
        <n v="1395089981"/>
        <n v="1405437623"/>
        <n v="1391293745"/>
        <n v="1456532762"/>
        <n v="1421976107"/>
        <n v="1377294278"/>
        <n v="1478621752"/>
        <n v="1454546859"/>
        <n v="1484958399"/>
        <n v="1421187329"/>
        <n v="1401850796"/>
        <n v="1431353337"/>
        <n v="1465670138"/>
        <n v="1464586746"/>
        <n v="1417654672"/>
        <n v="1414164715"/>
        <n v="1396876302"/>
        <n v="1436965252"/>
        <n v="1473957239"/>
        <n v="1439191869"/>
        <n v="1429509855"/>
        <n v="1458665146"/>
        <n v="1411500607"/>
        <n v="1473779552"/>
        <n v="1405181320"/>
        <n v="1412885603"/>
        <n v="1442839533"/>
        <n v="1455129287"/>
        <n v="1429155623"/>
        <n v="1281317691"/>
        <n v="1447193566"/>
        <n v="1472481812"/>
        <n v="1485966688"/>
        <n v="1453118679"/>
        <n v="1399909127"/>
        <n v="1328049974"/>
        <n v="1463469062"/>
        <n v="1431810368"/>
        <n v="1403724820"/>
        <n v="1463754646"/>
        <n v="1401354597"/>
        <n v="1416360585"/>
        <n v="1480981880"/>
        <n v="1304888771"/>
        <n v="1433432124"/>
        <n v="1401768478"/>
        <n v="1403810965"/>
        <n v="1418346172"/>
        <n v="1467734450"/>
        <n v="1487091661"/>
        <n v="1459810850"/>
        <n v="1436793939"/>
        <n v="1310049536"/>
        <n v="1467325053"/>
        <n v="1446762502"/>
        <n v="1452631647"/>
        <n v="1467151204"/>
        <n v="1441022120"/>
        <n v="1464763109"/>
        <n v="1444666335"/>
        <n v="1402317296"/>
        <n v="1427428382"/>
        <n v="1466611108"/>
        <n v="1423765072"/>
        <n v="1415723470"/>
        <n v="1312047008"/>
        <n v="1447777514"/>
        <n v="1415750615"/>
        <n v="1454432514"/>
        <n v="1477509319"/>
        <n v="1479218315"/>
        <n v="1449000056"/>
        <n v="1484196005"/>
        <n v="1443700648"/>
        <n v="1457551882"/>
        <n v="1478095223"/>
        <n v="1420500149"/>
        <n v="1485957079"/>
        <n v="1413057980"/>
        <n v="1451833128"/>
        <n v="1478298132"/>
        <n v="1431884849"/>
        <n v="1415098734"/>
        <n v="1465516198"/>
        <n v="1472569117"/>
        <n v="1443538783"/>
        <n v="1453222827"/>
        <n v="1415825028"/>
        <n v="1467746541"/>
        <n v="1435874772"/>
        <n v="1466512683"/>
        <n v="1481908613"/>
        <n v="1441919468"/>
        <n v="1481366052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4-08-04T18:48:27"/>
        <d v="2017-03-06T18:01:30"/>
        <d v="2016-09-13T16:03:12"/>
        <d v="2017-02-13T05:07:40"/>
        <d v="2017-03-02T01:40:11"/>
        <d v="2017-03-02T04:59:20"/>
        <d v="2017-03-15T15:30:07"/>
        <d v="2017-03-14T08:35:56"/>
        <d v="2017-01-27T00:58:54"/>
        <d v="2017-02-20T08:24:20"/>
        <d v="2017-02-25T16:04:34"/>
        <d v="2017-02-26T20:15:19"/>
        <d v="2017-03-10T00:49:08"/>
        <d v="2017-03-09T20:13:39"/>
        <d v="2017-03-08T17:15:03"/>
        <d v="2017-02-17T12:18:59"/>
        <d v="2017-03-10T21:29:29"/>
        <d v="2017-03-13T21:14:29"/>
        <d v="2017-03-14T15:21:56"/>
        <d v="2017-03-12T20:44:05"/>
        <d v="2017-02-19T06:29:20"/>
        <d v="2017-02-21T20:41:54"/>
        <d v="2017-02-28T00:32:11"/>
        <d v="2017-03-09T22:05:12"/>
        <d v="2017-03-02T16:22:46"/>
        <d v="2017-02-07T21:59:18"/>
        <d v="2017-03-07T00:45:14"/>
        <d v="2017-03-09T13:54:05"/>
        <d v="2017-03-11T00:47:28"/>
        <d v="2017-02-24T21:14:45"/>
        <d v="2017-03-13T03:38:41"/>
        <d v="2017-03-14T18:45:38"/>
        <d v="2017-03-06T17:16:59"/>
        <d v="2017-03-07T10:20:42"/>
        <d v="2017-03-02T01:43:10"/>
        <d v="2017-03-08T01:07:25"/>
        <d v="2017-03-01T16:50:08"/>
        <d v="2017-03-06T19:14:37"/>
        <d v="2017-03-05T06:15:01"/>
        <d v="2017-03-10T12:49:54"/>
        <d v="2017-03-07T18:35:34"/>
        <d v="2017-02-22T03:37:47"/>
        <d v="2017-03-13T18:07:27"/>
        <d v="2017-03-06T18:04:48"/>
        <d v="2017-03-02T12:55:07"/>
        <d v="2017-02-14T22:37:10"/>
        <d v="2017-02-08T02:54:44"/>
        <d v="2017-02-22T06:00:23"/>
        <d v="2017-01-21T16:33:50"/>
        <d v="2017-02-22T13:33:54"/>
        <d v="2017-02-14T19:49:01"/>
        <d v="2017-02-17T19:34:01"/>
        <d v="2017-02-23T11:05:5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4-09-17T19:00:32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5-01-05T15:22:29"/>
        <d v="2015-01-30T08:08:41"/>
        <d v="2016-02-15T04:02:44"/>
        <d v="2014-05-02T22:37:19"/>
        <d v="2014-12-01T21:51:58"/>
        <d v="2016-03-06T22:36:36"/>
        <d v="2014-06-02T16:29:55"/>
        <d v="2015-06-05T22:15:35"/>
        <d v="2016-02-22T12:52:07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6-08-23T21:47:47"/>
        <d v="2014-12-01T17:05:38"/>
        <d v="2015-01-27T21:13:54"/>
        <d v="2015-02-09T22:16:17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4-01-21T19:01:17"/>
        <d v="2016-10-06T22:11:52"/>
        <d v="2016-02-13T10:24:43"/>
        <d v="2014-11-08T23:21:27"/>
        <d v="2015-02-25T01:05:32"/>
        <d v="2015-02-27T16:19:54"/>
        <d v="2015-03-26T17:22:37"/>
        <d v="2014-08-25T16:24:24"/>
        <d v="2013-09-19T12:13:06"/>
        <d v="2015-06-02T14:21:15"/>
        <d v="2015-06-22T13:02:10"/>
        <d v="2015-02-12T19:30:02"/>
        <d v="2014-12-02T08:20:26"/>
        <d v="2011-09-14T15:22:07"/>
        <d v="2014-06-09T06:13:01"/>
        <d v="2014-09-23T15:16:31"/>
        <d v="2014-01-06T19:58:17"/>
        <d v="2016-07-05T16:34:37"/>
        <d v="2012-03-03T00:03:42"/>
        <d v="2015-09-16T16:35:52"/>
        <d v="2016-03-18T20:43:31"/>
        <d v="2014-08-25T10:24:30"/>
        <d v="2014-08-26T21:43:11"/>
        <d v="2014-08-07T19:48:38"/>
        <d v="2016-03-15T21:03:57"/>
        <d v="2015-06-14T23:00:15"/>
        <d v="2014-07-25T20:48:11"/>
        <d v="2015-09-02T16:01:55"/>
        <d v="2016-02-09T13:42:39"/>
        <d v="2015-09-29T21:40:48"/>
        <d v="2015-01-18T01:40:47"/>
        <d v="2015-08-27T18:58:10"/>
        <d v="2016-04-28T20:22:15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6-03-08T15:29:18"/>
        <d v="2015-06-25T04:27:54"/>
        <d v="2016-02-29T16:41:35"/>
        <d v="2015-01-19T03:26:31"/>
        <d v="2016-10-06T17:48:47"/>
        <d v="2015-01-24T02:51:10"/>
        <d v="2016-03-11T08:54:24"/>
        <d v="2016-05-17T17:02:46"/>
        <d v="2015-03-15T23:56:12"/>
        <d v="2015-04-28T16:04:54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5-09-25T22:32:52"/>
        <d v="2016-04-14T20:45:21"/>
        <d v="2014-12-08T13:44:07"/>
        <d v="2014-12-16T15:56:4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4-13T03:45:06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4-07-09T23:10:22"/>
        <d v="2014-11-27T02:02:28"/>
        <d v="2015-12-04T01:55:37"/>
        <d v="2014-08-06T20:30:02"/>
        <d v="2013-08-02T00:32:03"/>
        <d v="2016-06-13T15:35:23"/>
        <d v="2014-10-02T02:12:42"/>
        <d v="2014-05-28T21:33:28"/>
        <d v="2015-01-29T00:01:34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5-09-21T15:48:33"/>
        <d v="2015-01-09T10:11:17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2-11-07T22:23:42"/>
        <d v="2016-06-07T21:35:08"/>
        <d v="2016-10-13T17:12:55"/>
        <d v="2015-06-03T00:40:46"/>
        <d v="2014-07-21T18:18:21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4-09-30T22:22:42"/>
        <d v="2014-06-12T22:38:50"/>
        <d v="2015-09-11T07:07:49"/>
        <d v="2014-06-11T17:04:38"/>
        <d v="2015-07-26T17:34:42"/>
        <d v="2015-05-19T17:08:25"/>
        <d v="2016-10-22T03:36:30"/>
        <d v="2016-03-10T16:51:20"/>
        <d v="2014-07-01T09:46:21"/>
        <d v="2016-07-22T15:45:32"/>
        <d v="2015-02-13T17:04:53"/>
        <d v="2015-11-25T16:41:59"/>
        <d v="2014-11-02T00:54:25"/>
        <d v="2014-07-13T22:50:11"/>
        <d v="2015-12-03T14:11:28"/>
        <d v="2013-09-30T16:40:01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5-07-10T15:27:10"/>
        <d v="2012-12-04T01:31:33"/>
        <d v="2011-06-16T17:32:54"/>
        <d v="2015-10-09T20:40:33"/>
        <d v="2017-01-17T20:17:27"/>
        <d v="2011-05-19T21:14:06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4-01-08T15:10:27"/>
        <d v="2014-07-14T03:19:26"/>
        <d v="2014-12-09T21:42:19"/>
        <d v="2016-06-13T06:49:59"/>
        <d v="2011-01-24T19:48:47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5-02-20T17:07:15"/>
        <d v="2012-04-19T17:05:05"/>
        <d v="2015-06-17T23:00:50"/>
        <d v="2015-04-06T17:39:45"/>
        <d v="2016-09-21T21:36:04"/>
        <d v="2012-10-12T02:37:27"/>
        <d v="2015-04-12T15:59:04"/>
        <d v="2016-03-07T05:04:51"/>
        <d v="2016-12-22T04:37:48"/>
        <d v="2014-08-18T12:49:51"/>
        <d v="2016-06-19T14:14:41"/>
        <d v="2016-09-14T22:55:21"/>
        <d v="2014-10-28T14:05:37"/>
        <d v="2016-11-02T22:36:43"/>
        <d v="2016-09-23T15:29:19"/>
        <d v="2014-06-21T12:52:06"/>
        <d v="2016-12-22T11:47:58"/>
        <d v="2014-06-19T18:05:47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8-16T03:36:14"/>
        <d v="2014-09-27T21:25:08"/>
        <d v="2014-08-10T18:24:37"/>
        <d v="2014-07-23T18:36:01"/>
        <d v="2015-08-01T16:04:57"/>
        <d v="2012-10-02T04:00:40"/>
        <d v="2016-02-09T00:57:56"/>
        <d v="2010-11-23T05:35:24"/>
        <d v="2014-10-29T02:28:17"/>
        <d v="2015-01-17T07:13:43"/>
        <d v="2014-07-16T20:20:34"/>
        <d v="2014-09-08T12:16:18"/>
        <d v="2016-01-31T17:05:14"/>
        <d v="2011-09-16T23:09:01"/>
        <d v="2014-10-28T21:24:00"/>
        <d v="2014-08-21T19:23:05"/>
        <d v="2015-12-23T01:02:56"/>
        <d v="2017-01-03T14:46:01"/>
        <d v="2012-02-10T23:36:27"/>
        <d v="2014-10-01T22:45:42"/>
        <d v="2015-07-06T00:33:53"/>
        <d v="2014-05-28T16:21:24"/>
        <d v="2015-12-30T08:00:29"/>
        <d v="2016-12-30T21:06:06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5-12-04T20:17:36"/>
        <d v="2014-10-06T15:04:40"/>
        <d v="2014-08-13T01:10:22"/>
        <d v="2011-03-17T02:19:59"/>
        <d v="2015-06-17T14:43:27"/>
        <d v="2016-04-19T05:19:50"/>
        <d v="2014-06-27T20:47:40"/>
        <d v="2014-08-12T17:38:15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4-12-18T12:38:23"/>
        <d v="2015-12-20T16:26:13"/>
        <d v="2015-03-06T21:40:57"/>
        <d v="2015-07-19T21:01:15"/>
        <d v="2014-08-28T01:02:41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10-22T23:02:03"/>
        <d v="2014-12-18T00:32:23"/>
        <d v="2014-04-28T23:24:01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4-10-09T06:18:50"/>
        <d v="2016-09-08T09:20:39"/>
        <d v="2013-08-27T02:34:27"/>
        <d v="2013-12-06T13:31:00"/>
        <d v="2015-06-23T19:34:53"/>
        <d v="2014-03-06T03:59:39"/>
        <d v="2015-11-30T16:12:33"/>
        <d v="2010-09-10T03:03:49"/>
        <d v="2015-08-30T21:12:39"/>
        <d v="2016-06-02T17:44:28"/>
        <d v="2016-12-28T20:57:06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3-08-02T20:30:06"/>
        <d v="2010-09-15T16:25:05"/>
        <d v="2013-10-28T21:08:31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6-06-03T16:01:26"/>
        <d v="2016-02-15T21:12:08"/>
        <d v="2015-01-28T19:49:06"/>
        <d v="2016-05-09T17:33:39"/>
        <d v="2011-12-01T18:11:50"/>
        <d v="2014-05-20T16:40:56"/>
        <d v="2014-08-18T16:45:19"/>
        <d v="2015-06-15T17:28:59"/>
        <d v="2012-02-13T15:17:15"/>
        <d v="2014-08-26T15:19:09"/>
        <d v="2012-09-27T07:42:18"/>
        <d v="2013-03-07T07:16:22"/>
        <d v="2016-03-28T20:54:59"/>
        <d v="2011-11-16T00:19:14"/>
        <d v="2016-05-06T10:43:47"/>
        <d v="2014-07-09T22:27:26"/>
        <d v="2010-11-25T05:45:26"/>
        <d v="2014-10-10T17:47:59"/>
        <d v="2015-07-13T16:41:00"/>
        <d v="2015-08-08T18:09:57"/>
        <d v="2015-01-25T03:15:40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4-04-24T18:11:35"/>
        <d v="2010-03-10T21:15:51"/>
        <d v="2014-07-10T14:44:07"/>
        <d v="2014-11-03T05:34:20"/>
        <d v="2009-09-12T01:21:59"/>
        <d v="2014-08-09T21:50:26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6-11-05T23:00:12"/>
        <d v="2015-04-21T03:26:50"/>
        <d v="2016-12-07T18:00:53"/>
        <d v="2014-11-30T17:46:05"/>
        <d v="2015-12-21T19:00:49"/>
        <d v="2014-07-29T13:27:24"/>
        <d v="2014-10-24T00:29:53"/>
        <d v="2014-12-02T02:59:03"/>
        <d v="2016-04-21T09:02:18"/>
        <d v="2015-02-26T03:43:06"/>
        <d v="2015-02-07T16:13:46"/>
        <d v="2014-07-31T16:49:20"/>
        <d v="2014-08-07T00:10:11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3-10-22T16:46:19"/>
        <d v="2016-02-01T16:08:13"/>
        <d v="2016-12-24T19:51:28"/>
        <d v="2015-10-01T15:57:33"/>
        <d v="2016-06-17T18:09:48"/>
        <d v="2015-03-18T17:33:02"/>
        <d v="2016-11-27T03:59:34"/>
        <d v="2016-10-06T13:29:27"/>
        <d v="2016-08-11T00:16:5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4-06-09T17:24:25"/>
        <d v="2015-03-02T19:39:05"/>
        <d v="2014-07-09T17:41:30"/>
        <d v="2012-01-30T01:29:58"/>
        <d v="2013-10-30T01:05:25"/>
        <d v="2015-09-28T17:17:07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5-04-15T17:01:52"/>
        <d v="2015-12-02T16:50:10"/>
        <d v="2012-01-29T16:18:34"/>
        <d v="2016-04-08T20:12:07"/>
        <d v="2014-03-13T04:03:29"/>
        <d v="2016-08-16T17:58:47"/>
        <d v="2015-06-22T23:08:27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4-07-06T14:52:09"/>
        <d v="2014-12-02T16:13:36"/>
        <d v="2015-10-09T21:10:20"/>
        <d v="2016-06-30T02:27:20"/>
        <d v="2014-07-14T03:14:56"/>
        <d v="2016-09-07T21:51:48"/>
        <d v="2014-05-21T18:51:27"/>
        <d v="2014-03-25T22:52:53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5-10-19T06:15:58"/>
        <d v="2015-07-14T15:34:26"/>
        <d v="2014-09-05T18:49:03"/>
        <d v="2015-08-22T17:26:21"/>
        <d v="2009-08-18T21:29:28"/>
        <d v="2012-09-04T23:07:13"/>
        <d v="2016-10-30T16:01:45"/>
        <d v="2016-02-27T17:18:15"/>
        <d v="2016-04-07T13:09:54"/>
        <d v="2015-02-17T19:15:30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8-01T15:30:34"/>
        <d v="2016-06-03T08:47:46"/>
        <d v="2016-03-23T19:34:33"/>
        <d v="2015-10-17T15:04:58"/>
        <d v="2014-06-03T04:36:18"/>
        <d v="2014-12-02T15:25:53"/>
        <d v="2015-04-19T02:31:16"/>
        <d v="2014-12-17T14:42:04"/>
        <d v="2016-10-29T22:55:24"/>
        <d v="2015-01-25T21:47:19"/>
        <d v="2012-09-28T20:41:53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5-07T01:41:55"/>
        <d v="2017-01-15T12:43:39"/>
        <d v="2015-01-05T11:50:18"/>
        <d v="2011-11-08T18:21:44"/>
        <d v="2015-04-30T14:58:23"/>
        <d v="2015-04-06T17:22:11"/>
        <d v="2016-09-26T10:36:23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9-18T16:23:47"/>
        <d v="2014-05-14T07:04:10"/>
        <d v="2016-06-03T07:38:56"/>
        <d v="2016-03-15T14:00:50"/>
        <d v="2015-04-28T16:38:09"/>
        <d v="2016-04-12T10:47:14"/>
        <d v="2015-01-21T08:34:13"/>
        <d v="2015-12-06T07:50:33"/>
        <d v="2016-06-05T20:54:43"/>
        <d v="2015-11-13T15:51:08"/>
        <d v="2016-01-13T04:33:11"/>
        <d v="2016-07-01T15:41:45"/>
        <d v="2014-08-18T20:56:40"/>
        <d v="2015-12-16T03:09:34"/>
        <d v="2016-01-27T23:22:17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6-09-06T15:15:32"/>
        <d v="2014-09-11T00:41:35"/>
        <d v="2014-12-02T22:20:04"/>
        <d v="2014-10-16T21:42:02"/>
        <d v="2016-12-30T18:54:42"/>
        <d v="2014-04-17T04:32:45"/>
        <d v="2015-08-10T15:38:43"/>
        <d v="2014-12-05T04:43:58"/>
        <d v="2014-09-20T14:56:15"/>
        <d v="2014-05-27T23:02:02"/>
        <d v="2014-09-24T19:40:06"/>
        <d v="2015-03-05T15:43:57"/>
        <d v="2014-08-15T22:20:45"/>
        <d v="2014-11-25T16:15:33"/>
        <d v="2016-07-05T16:41:49"/>
        <d v="2016-01-19T13:48:09"/>
        <d v="2014-07-15T03:02:36"/>
        <d v="2014-05-07T17:13:56"/>
        <d v="2015-02-06T13:57:05"/>
        <d v="2016-06-17T23:14:22"/>
        <d v="2015-01-12T02:53:41"/>
        <d v="2016-07-15T22:45:43"/>
        <d v="2015-06-27T05:37:37"/>
        <d v="2016-01-05T15:43:19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8-29T22:24:55"/>
        <d v="2015-06-16T18:12:24"/>
        <d v="2016-01-30T21:10:58"/>
        <d v="2016-01-29T04:42:12"/>
        <d v="2016-09-16T12:05:01"/>
        <d v="2015-06-27T00:12:06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4-09-15T03:14:15"/>
        <d v="2016-11-02T17:13:22"/>
        <d v="2015-11-26T19:17:39"/>
        <d v="2016-09-10T14:32:50"/>
        <d v="2016-03-16T17:06:22"/>
        <d v="2014-06-02T05:08:50"/>
        <d v="2016-11-27T21:48:41"/>
        <d v="2014-08-27T12:43:13"/>
        <d v="2015-05-23T17:48:15"/>
        <d v="2014-12-08T01:37:14"/>
        <d v="2014-10-01T18:58:01"/>
        <d v="2015-06-20T22:46:32"/>
        <d v="2014-05-07T01:44:24"/>
        <d v="2014-09-23T23:30:4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8-13T14:02:55"/>
        <d v="2014-05-01T21:49:01"/>
        <d v="2012-11-05T09:23:41"/>
        <d v="2015-03-07T16:15:45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5-11-19T11:46:41"/>
        <d v="2014-07-26T23:28:26"/>
        <d v="2016-05-14T09:41:35"/>
        <d v="2016-09-01T06:27:04"/>
        <d v="2016-08-15T14:49:05"/>
        <d v="2014-08-13T12:02:11"/>
        <d v="2013-11-21T20:32:11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5-12-15T04:00:11"/>
        <d v="2016-07-23T16:01:25"/>
        <d v="2015-01-02T21:48:31"/>
        <d v="2014-11-30T20:21:04"/>
        <d v="2015-03-27T21:48:59"/>
        <d v="2014-04-04T17:41:24"/>
        <d v="2013-10-28T05:41:54"/>
        <d v="2012-05-08T19:55:05"/>
        <d v="2015-01-14T01:43:02"/>
        <d v="2016-10-25T17:26:27"/>
        <d v="2013-09-03T13:27:54"/>
        <d v="2014-12-02T16:48:55"/>
        <d v="2011-10-31T04:06:16"/>
        <d v="2015-05-20T05:33:24"/>
        <d v="2015-04-09T00:23:53"/>
        <d v="2015-10-27T05:03:36"/>
        <d v="2015-09-10T14:10:48"/>
        <d v="2016-05-03T13:07:28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6-05-06T23:33:30"/>
        <d v="2015-01-20T21:19:43"/>
        <d v="2015-09-17T23:06:57"/>
        <d v="2014-12-11T16:37:32"/>
        <d v="2016-03-24T19:40:21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0-05-06T04:48:03"/>
        <d v="2013-01-02T11:55:27"/>
        <d v="2016-08-21T20:53:33"/>
        <d v="2012-03-05T17:46:15"/>
        <d v="2014-12-10T02:39:50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5-08-20T03:50:17"/>
        <d v="2016-06-04T03:40:24"/>
        <d v="2014-07-04T15:48:04"/>
        <d v="2016-12-17T05:17:33"/>
        <d v="2014-10-18T05:14:52"/>
        <d v="2017-01-31T15:02:35"/>
        <d v="2015-02-22T06:40:07"/>
        <d v="2016-01-19T12:33:09"/>
        <d v="2016-11-28T18:29:51"/>
        <d v="2017-01-07T07:16:47"/>
        <d v="2014-06-14T22:29:24"/>
        <d v="2015-04-19T21:00:49"/>
        <d v="2014-11-15T13:12:57"/>
        <d v="2014-07-10T20:36:01"/>
        <d v="2015-06-04T11:20:30"/>
        <d v="2016-10-20T11:14:02"/>
        <d v="2015-01-29T07:32:16"/>
        <d v="2014-09-10T16:31:48"/>
        <d v="2016-01-01T00:11:11"/>
        <d v="2012-11-30T04:44:32"/>
        <d v="2016-04-22T14:59:34"/>
        <d v="2016-07-05T14:00:03"/>
        <d v="2014-08-29T18:04:57"/>
        <d v="2015-09-03T16:27:25"/>
        <d v="2015-03-09T18:58:47"/>
        <d v="2014-08-07T18:16:58"/>
        <d v="2016-12-01T15:53:27"/>
        <d v="2017-01-11T06:28:53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5-01-19T19:38:49"/>
        <d v="2015-10-05T04:03:21"/>
        <d v="2015-01-13T14:15:42"/>
        <d v="2015-05-05T05:26:00"/>
        <d v="2014-07-14T23:31:52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5-09-01T12:51:32"/>
        <d v="2015-05-19T22:01:33"/>
        <d v="2013-11-19T18:56:00"/>
        <d v="2016-11-15T13:39:49"/>
        <d v="2015-09-21T15:01:14"/>
        <d v="2014-12-17T14:01:07"/>
        <d v="2014-01-24T18:43:38"/>
        <d v="2015-02-18T01:11:06"/>
        <d v="2014-10-11T18:48:21"/>
        <d v="2015-09-15T02:30:53"/>
        <d v="2016-12-09T22:35:11"/>
        <d v="2016-04-09T16:25:10"/>
        <d v="2016-11-22T15:55:27"/>
        <d v="2016-12-03T21:29:28"/>
        <d v="2013-10-16T11:39:08"/>
        <d v="2016-05-16T10:00:28"/>
        <d v="2016-06-13T15:09:20"/>
        <d v="2015-03-21T21:09:25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9-26T15:36:30"/>
        <d v="2014-08-14T13:59:55"/>
        <d v="2016-01-24T23:05:09"/>
        <d v="2016-05-24T10:25:45"/>
        <d v="2014-12-04T18:43:21"/>
        <d v="2015-07-30T15:53:44"/>
        <d v="2015-06-13T13:25:35"/>
        <d v="2014-08-24T01:51:40"/>
        <d v="2015-03-13T02:12:42"/>
        <d v="2017-01-24T14:14:22"/>
        <d v="2014-10-19T23:00:59"/>
        <d v="2016-09-03T01:11:47"/>
        <d v="2016-01-15T07:21:51"/>
        <d v="2015-01-27T22:17:09"/>
        <d v="2015-04-02T16:55:10"/>
        <d v="2016-01-08T16:58:00"/>
        <d v="2015-01-13T20:14:20"/>
        <d v="2014-10-06T19:38:35"/>
        <d v="2015-07-09T15:33:37"/>
        <d v="2015-02-20T14:25:26"/>
        <d v="2015-05-30T19:39:06"/>
        <d v="2015-04-19T13:13:11"/>
        <d v="2015-01-27T08:41:33"/>
        <d v="2016-09-02T19:10:31"/>
        <d v="2014-11-11T17:21:00"/>
        <d v="2016-01-28T06:45:36"/>
        <d v="2015-08-07T14:52:01"/>
        <d v="2015-01-07T22:13:21"/>
        <d v="2016-06-30T21:13:14"/>
        <d v="2015-09-25T17:06:58"/>
        <d v="2015-12-03T23:55:41"/>
        <d v="2015-04-27T08:48:29"/>
        <d v="2016-05-25T17:27:49"/>
        <d v="2015-03-01T19:04:04"/>
        <d v="2014-07-17T19:55:03"/>
        <d v="2015-09-08T19:00:21"/>
        <d v="2016-04-14T15:18:28"/>
        <d v="2015-06-24T15:40:52"/>
        <d v="2016-07-10T19:54:22"/>
        <d v="2015-04-08T15:36:49"/>
        <d v="2015-05-07T10:55:50"/>
        <d v="2015-06-17T19:35:39"/>
        <d v="2015-09-15T20:22:38"/>
        <d v="2014-08-14T15:50:05"/>
        <d v="2015-02-28T17:19:25"/>
        <d v="2016-03-20T08:12:01"/>
        <d v="2015-03-24T21:05:38"/>
        <d v="2016-01-27T21:52:52"/>
        <d v="2016-11-28T19:25:15"/>
        <d v="2014-09-22T18:46:04"/>
        <d v="2016-07-28T17:00:09"/>
        <d v="2015-04-21T15:45:25"/>
        <d v="2014-11-18T04:32:21"/>
        <d v="2014-10-26T21:26:18"/>
        <d v="2015-09-01T19:02:22"/>
        <d v="2014-11-03T21:33:15"/>
        <d v="2015-12-22T22:22:18"/>
        <d v="2016-08-02T15:59:54"/>
        <d v="2016-12-01T16:34:06"/>
        <d v="2011-08-27T03:58:22"/>
        <d v="2012-05-25T20:20:48"/>
        <d v="2015-03-31T02:25:39"/>
        <d v="2016-11-19T00:23:18"/>
        <d v="2016-11-21T14:59:03"/>
        <d v="2015-04-16T07:50:03"/>
        <d v="2015-03-19T16:52:02"/>
        <d v="2015-10-30T00:49:04"/>
        <d v="2015-05-20T18:28:03"/>
        <d v="2014-07-28T16:18:55"/>
        <d v="2013-10-08T01:00:03"/>
        <d v="2016-06-07T15:02:20"/>
        <d v="2015-04-02T22:02:16"/>
        <d v="2014-10-21T14:04:04"/>
        <d v="2016-08-12T12:35:39"/>
        <d v="2013-08-20T20:21:10"/>
        <d v="2014-10-15T01:37:23"/>
        <d v="2014-10-23T05:19:05"/>
        <d v="2013-07-26T23:54:51"/>
        <d v="2017-01-09T21:40:35"/>
        <d v="2016-04-03T20:48:00"/>
        <d v="2016-02-08T17:09:20"/>
        <d v="2014-11-10T03:48:45"/>
        <d v="2012-03-17T11:02:07"/>
        <d v="2014-11-25T04:07:50"/>
        <d v="2015-05-16T22:06:20"/>
        <d v="2014-07-11T17:12:18"/>
        <d v="2017-02-09T04:08:52"/>
        <d v="2015-03-16T21:54:53"/>
        <d v="2016-03-11T15:36:29"/>
        <d v="2016-06-07T23:42:17"/>
        <d v="2016-08-22T16:04:20"/>
        <d v="2014-12-01T19:00:28"/>
        <d v="2015-07-06T16:50:32"/>
        <d v="2014-12-16T20:29:19"/>
        <d v="2016-11-23T17:58:57"/>
        <d v="2016-02-25T23:16:56"/>
        <d v="2016-07-18T12:05:54"/>
        <d v="2016-04-29T18:32:09"/>
        <d v="2014-11-26T20:35:39"/>
        <d v="2016-08-16T01:16:29"/>
        <d v="2014-01-13T17:49:11"/>
        <d v="2015-07-15T06:16:59"/>
        <d v="2016-07-26T14:34:36"/>
        <d v="2014-07-31T16:42:28"/>
        <d v="2015-03-16T20:35:29"/>
        <d v="2015-03-11T22:27:28"/>
        <d v="2015-01-27T00:16:12"/>
        <d v="2016-09-15T05:28:13"/>
        <d v="2015-11-19T19:20:09"/>
        <d v="2015-03-10T19:09:22"/>
        <d v="2017-02-08T19:00:35"/>
        <d v="2014-08-21T19:16:13"/>
        <d v="2017-01-14T01:26:00"/>
        <d v="2015-08-18T02:31:52"/>
        <d v="2016-08-30T15:25:34"/>
        <d v="2015-03-04T14:59:01"/>
        <d v="2016-11-30T02:03:55"/>
        <d v="2017-02-20T00:00:02"/>
        <d v="2011-05-09T17:31:01"/>
        <d v="2015-07-10T04:30:03"/>
        <d v="2015-07-09T08:35:08"/>
        <d v="2014-07-24T20:59:10"/>
        <d v="2015-04-21T13:08:15"/>
        <d v="2015-10-26T21:04:55"/>
        <d v="2017-01-28T18:44:10"/>
        <d v="2015-03-19T01:40:10"/>
        <d v="2013-11-05T03:14:59"/>
        <d v="2016-02-22T02:34:16"/>
        <d v="2016-12-04T16:02:45"/>
        <d v="2015-03-24T08:14:03"/>
        <d v="2015-11-19T19:48:25"/>
        <d v="2013-05-15T00:57:37"/>
        <d v="2016-06-14T11:48:53"/>
        <d v="2015-07-01T06:10:41"/>
        <d v="2015-03-25T01:39:31"/>
        <d v="2015-07-03T19:17:13"/>
        <d v="2015-02-12T17:23:12"/>
        <d v="2015-04-29T16:17:15"/>
        <d v="2014-03-17T20:59:41"/>
        <d v="2014-07-15T15:20:23"/>
        <d v="2014-02-01T22:29:05"/>
        <d v="2016-02-27T00:26:02"/>
        <d v="2015-01-23T01:21:47"/>
        <d v="2013-08-23T21:44:38"/>
        <d v="2016-11-08T16:15:52"/>
        <d v="2016-02-04T00:47:39"/>
        <d v="2017-01-21T00:26:39"/>
        <d v="2015-01-13T22:15:29"/>
        <d v="2014-06-04T02:59:56"/>
        <d v="2015-05-11T14:08:57"/>
        <d v="2016-06-11T18:35:38"/>
        <d v="2016-05-30T05:39:06"/>
        <d v="2014-12-04T00:57:52"/>
        <d v="2014-10-24T15:31:55"/>
        <d v="2014-04-07T13:11:42"/>
        <d v="2015-07-15T13:00:52"/>
        <d v="2016-09-15T16:33:59"/>
        <d v="2015-08-10T07:31:09"/>
        <d v="2015-04-20T06:04:15"/>
        <d v="2016-03-22T16:45:46"/>
        <d v="2014-09-23T19:30:07"/>
        <d v="2016-09-13T15:12:32"/>
        <d v="2014-07-12T16:08:40"/>
        <d v="2014-10-09T20:13:23"/>
        <d v="2015-09-21T12:45:33"/>
        <d v="2016-02-10T18:34:47"/>
        <d v="2015-04-16T03:40:23"/>
        <d v="2010-08-09T01:34:51"/>
        <d v="2015-11-10T22:12:46"/>
        <d v="2016-08-29T14:43:32"/>
        <d v="2017-02-01T16:31:28"/>
        <d v="2016-01-18T12:04:39"/>
        <d v="2014-05-12T15:38:47"/>
        <d v="2012-01-31T22:46:14"/>
        <d v="2016-05-17T07:11:02"/>
        <d v="2015-05-16T21:06:08"/>
        <d v="2014-06-25T19:33:40"/>
        <d v="2016-05-20T14:30:46"/>
        <d v="2014-05-29T09:09:57"/>
        <d v="2014-11-19T01:29:45"/>
        <d v="2016-12-05T23:51:20"/>
        <d v="2011-05-08T21:06:11"/>
        <d v="2015-06-04T15:35:24"/>
        <d v="2014-06-03T04:07:58"/>
        <d v="2014-06-26T19:29:25"/>
        <d v="2014-12-12T01:02:52"/>
        <d v="2016-07-05T16:00:50"/>
        <d v="2017-02-14T17:01:01"/>
        <d v="2016-04-04T23:00:50"/>
        <d v="2015-07-13T13:25:39"/>
        <d v="2011-07-07T14:38:56"/>
        <d v="2016-06-30T22:17:33"/>
        <d v="2015-11-05T22:28:22"/>
        <d v="2016-01-12T20:47:27"/>
        <d v="2016-06-28T22:00:04"/>
        <d v="2015-08-31T11:55:20"/>
        <d v="2016-06-01T06:38:29"/>
        <d v="2015-10-12T16:12:15"/>
        <d v="2014-06-09T12:34:56"/>
        <d v="2015-03-27T03:53:02"/>
        <d v="2016-06-22T15:58:28"/>
        <d v="2015-02-12T18:17:52"/>
        <d v="2014-11-11T16:31:10"/>
        <d v="2011-07-30T17:30:08"/>
        <d v="2015-11-17T16:25:14"/>
        <d v="2014-11-12T00:03:35"/>
        <d v="2016-02-02T17:01:54"/>
        <d v="2016-10-26T19:15:19"/>
        <d v="2016-11-15T13:58:35"/>
        <d v="2015-12-01T20:00:56"/>
        <d v="2017-01-12T04:40:05"/>
        <d v="2015-10-01T11:57:28"/>
        <d v="2016-03-09T19:31:22"/>
        <d v="2016-11-02T14:00:23"/>
        <d v="2015-01-05T23:22:29"/>
        <d v="2017-02-01T13:51:19"/>
        <d v="2014-10-11T20:06:20"/>
        <d v="2016-01-03T14:58:48"/>
        <d v="2016-11-04T22:22:12"/>
        <d v="2015-05-17T17:47:29"/>
        <d v="2014-11-04T10:58:54"/>
        <d v="2016-06-09T23:49:58"/>
        <d v="2016-08-30T14:58:37"/>
        <d v="2015-09-29T14:59:43"/>
        <d v="2016-01-19T17:00:27"/>
        <d v="2014-11-12T20:43:48"/>
        <d v="2016-07-05T19:22:21"/>
        <d v="2015-07-02T22:06:12"/>
        <d v="2016-06-21T12:38:03"/>
        <d v="2016-12-16T17:16:53"/>
        <d v="2015-09-10T21:11:08"/>
        <d v="2016-12-10T10:34:12"/>
        <m/>
      </sharedItems>
      <fieldGroup par="21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music"/>
        <s v="publishing"/>
        <s v="technology"/>
        <s v="games"/>
        <s v="photography"/>
        <s v="food"/>
        <s v="journalism"/>
        <m/>
      </sharedItems>
    </cacheField>
    <cacheField name="Sub-category" numFmtId="0">
      <sharedItems containsBlank="1" count="42">
        <s v="television"/>
        <s v="shorts"/>
        <s v="documentary"/>
        <s v="plays"/>
        <s v="rock"/>
        <s v="metal"/>
        <s v="nonfiction"/>
        <s v="pop"/>
        <s v="indie rock"/>
        <s v="electronic music"/>
        <s v="classical music"/>
        <s v="space exploration"/>
        <s v="musical"/>
        <s v="spaces"/>
        <s v="tabletop games"/>
        <s v="photobooks"/>
        <s v="wearables"/>
        <s v="hardware"/>
        <s v="small batch"/>
        <s v="radio &amp; podcasts"/>
        <s v="makerspaces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people"/>
        <s v="restaurants"/>
        <s v="children's books"/>
        <s v="gadgets"/>
        <s v="science fiction"/>
        <s v="audio"/>
        <s v="world music"/>
        <s v="art books"/>
        <m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31"/>
    <s v="The Alan Katz Show"/>
    <s v="After a two-year hiatus, The Alan Katz Show is coming back! But it can't unless we can get a 16gb flash drive valued at $12.71!"/>
    <n v="13"/>
    <n v="13"/>
    <n v="1"/>
    <n v="13"/>
    <x v="0"/>
    <x v="0"/>
    <s v="USD"/>
    <n v="1453748434"/>
    <d v="2016-01-25T19:00:34"/>
    <x v="0"/>
    <x v="0"/>
    <b v="0"/>
    <n v="1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n v="105.26315789473684"/>
    <x v="0"/>
    <x v="0"/>
    <s v="USD"/>
    <n v="1412516354"/>
    <d v="2014-10-05T13:39:14"/>
    <x v="1"/>
    <x v="1"/>
    <b v="0"/>
    <n v="19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n v="133.33333333333334"/>
    <x v="0"/>
    <x v="0"/>
    <s v="USD"/>
    <n v="1412648537"/>
    <d v="2014-10-07T02:22:17"/>
    <x v="2"/>
    <x v="2"/>
    <b v="0"/>
    <n v="15"/>
    <b v="1"/>
    <s v="film &amp; video/television"/>
    <x v="0"/>
    <x v="0"/>
  </r>
  <r>
    <n v="49"/>
    <s v="Driving Jersey - Season Five"/>
    <s v="Driving Jersey is real people telling real stories."/>
    <n v="12000"/>
    <n v="12000"/>
    <n v="1"/>
    <n v="137.93103448275863"/>
    <x v="0"/>
    <x v="0"/>
    <s v="USD"/>
    <n v="1445660045"/>
    <d v="2015-10-24T04:14:05"/>
    <x v="3"/>
    <x v="3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"/>
    <n v="27.272727272727273"/>
    <x v="0"/>
    <x v="1"/>
    <s v="GBP"/>
    <n v="1422637200"/>
    <d v="2015-01-30T17:00:00"/>
    <x v="4"/>
    <x v="4"/>
    <b v="0"/>
    <n v="22"/>
    <b v="1"/>
    <s v="film &amp; video/television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s v="USD"/>
    <n v="1304395140"/>
    <d v="2011-05-03T03:59:00"/>
    <x v="5"/>
    <x v="5"/>
    <b v="0"/>
    <n v="18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n v="71.428571428571431"/>
    <x v="0"/>
    <x v="0"/>
    <s v="USD"/>
    <n v="1305483086"/>
    <d v="2011-05-15T18:11:26"/>
    <x v="6"/>
    <x v="6"/>
    <b v="0"/>
    <n v="7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n v="192.30769230769232"/>
    <x v="0"/>
    <x v="0"/>
    <s v="USD"/>
    <n v="1352055886"/>
    <d v="2012-11-04T19:04:46"/>
    <x v="7"/>
    <x v="7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s v="USD"/>
    <n v="1359052710"/>
    <d v="2013-01-24T18:38:30"/>
    <x v="8"/>
    <x v="8"/>
    <b v="0"/>
    <n v="35"/>
    <b v="1"/>
    <s v="film &amp; video/shorts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s v="USD"/>
    <n v="1279555200"/>
    <d v="2010-07-19T16:00:00"/>
    <x v="9"/>
    <x v="9"/>
    <b v="1"/>
    <n v="50"/>
    <b v="1"/>
    <s v="film &amp; video/documentary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n v="71.428571428571431"/>
    <x v="0"/>
    <x v="0"/>
    <s v="USD"/>
    <n v="1431046372"/>
    <d v="2015-05-08T00:52:52"/>
    <x v="10"/>
    <x v="10"/>
    <b v="0"/>
    <n v="14"/>
    <b v="1"/>
    <s v="film &amp; video/documentary"/>
    <x v="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s v="USD"/>
    <n v="1410601041"/>
    <d v="2014-09-13T09:37:21"/>
    <x v="11"/>
    <x v="11"/>
    <b v="0"/>
    <n v="12"/>
    <b v="1"/>
    <s v="theater/plays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225806451613"/>
    <x v="0"/>
    <x v="0"/>
    <s v="USD"/>
    <n v="1481957940"/>
    <d v="2016-12-17T06:59:00"/>
    <x v="12"/>
    <x v="12"/>
    <b v="0"/>
    <n v="31"/>
    <b v="1"/>
    <s v="theater/plays"/>
    <x v="1"/>
    <x v="3"/>
  </r>
  <r>
    <n v="782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s v="USD"/>
    <n v="1345918302"/>
    <d v="2012-08-25T18:11:42"/>
    <x v="13"/>
    <x v="13"/>
    <b v="0"/>
    <n v="14"/>
    <b v="1"/>
    <s v="music/rock"/>
    <x v="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n v="305.55555555555554"/>
    <x v="0"/>
    <x v="0"/>
    <s v="USD"/>
    <n v="1311393540"/>
    <d v="2011-07-23T03:59:00"/>
    <x v="14"/>
    <x v="14"/>
    <b v="0"/>
    <n v="18"/>
    <b v="1"/>
    <s v="music/rock"/>
    <x v="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n v="104.65116279069767"/>
    <x v="0"/>
    <x v="2"/>
    <s v="CAD"/>
    <n v="1419224340"/>
    <d v="2014-12-22T04:59:00"/>
    <x v="15"/>
    <x v="15"/>
    <b v="0"/>
    <n v="43"/>
    <b v="1"/>
    <s v="music/rock"/>
    <x v="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2820512820514"/>
    <x v="0"/>
    <x v="0"/>
    <s v="USD"/>
    <n v="1430712060"/>
    <d v="2015-05-04T04:01:00"/>
    <x v="16"/>
    <x v="16"/>
    <b v="0"/>
    <n v="78"/>
    <b v="1"/>
    <s v="music/rock"/>
    <x v="2"/>
    <x v="4"/>
  </r>
  <r>
    <n v="847"/>
    <s v="CENTROPYMUSIC"/>
    <s v="MUSIC WITH MEANING!  MUSIC THAT MATTERS!!!"/>
    <n v="10"/>
    <n v="10"/>
    <n v="1"/>
    <n v="10"/>
    <x v="0"/>
    <x v="0"/>
    <s v="USD"/>
    <n v="1436555376"/>
    <d v="2015-07-10T19:09:36"/>
    <x v="17"/>
    <x v="17"/>
    <b v="0"/>
    <n v="1"/>
    <b v="1"/>
    <s v="music/metal"/>
    <x v="2"/>
    <x v="5"/>
  </r>
  <r>
    <n v="848"/>
    <s v="God Am"/>
    <s v="God Am, a Grunge/Doom metal band, who have been trying to fund the production of our EP to bring you a unique aural assault."/>
    <n v="300"/>
    <n v="300"/>
    <n v="1"/>
    <n v="18.75"/>
    <x v="0"/>
    <x v="0"/>
    <s v="USD"/>
    <n v="1429038033"/>
    <d v="2015-04-14T19:00:33"/>
    <x v="18"/>
    <x v="18"/>
    <b v="0"/>
    <n v="16"/>
    <b v="1"/>
    <s v="music/metal"/>
    <x v="2"/>
    <x v="5"/>
  </r>
  <r>
    <n v="853"/>
    <s v="sloggoth"/>
    <s v="Help release a CD of sloggoth's first album &quot;sloggoth&quot;.  All contributors of $5 or more get a CD when the goal is met!"/>
    <n v="300"/>
    <n v="300"/>
    <n v="1"/>
    <n v="30"/>
    <x v="0"/>
    <x v="0"/>
    <s v="USD"/>
    <n v="1424116709"/>
    <d v="2015-02-16T19:58:29"/>
    <x v="19"/>
    <x v="19"/>
    <b v="0"/>
    <n v="10"/>
    <b v="1"/>
    <s v="music/metal"/>
    <x v="2"/>
    <x v="5"/>
  </r>
  <r>
    <n v="857"/>
    <s v="A Reason To Breathe - DEBUT ALBUM"/>
    <s v="Modern Post-Hardcore/Electro music (Hardstyle, EDM, Trap, Dubstep, Dembow, House)."/>
    <n v="1200"/>
    <n v="1200"/>
    <n v="1"/>
    <n v="50"/>
    <x v="0"/>
    <x v="3"/>
    <s v="EUR"/>
    <n v="1448463431"/>
    <d v="2015-11-25T14:57:11"/>
    <x v="20"/>
    <x v="20"/>
    <b v="0"/>
    <n v="24"/>
    <b v="1"/>
    <s v="music/metal"/>
    <x v="2"/>
    <x v="5"/>
  </r>
  <r>
    <n v="1302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s v="USD"/>
    <n v="1480559011"/>
    <d v="2016-12-01T02:23:31"/>
    <x v="21"/>
    <x v="21"/>
    <b v="0"/>
    <n v="50"/>
    <b v="1"/>
    <s v="theater/plays"/>
    <x v="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s v="USD"/>
    <n v="1455523140"/>
    <d v="2016-02-15T07:59:00"/>
    <x v="22"/>
    <x v="22"/>
    <b v="0"/>
    <n v="5"/>
    <b v="1"/>
    <s v="publishing/nonfiction"/>
    <x v="3"/>
    <x v="6"/>
  </r>
  <r>
    <n v="1633"/>
    <s v="ELIZABETH REX"/>
    <s v="We are a four piece rock band that has played shows in and around NYC including Mercury Lounge.  Two of our members are now in LA."/>
    <n v="10000"/>
    <n v="10000"/>
    <n v="1"/>
    <n v="172.41379310344828"/>
    <x v="0"/>
    <x v="0"/>
    <s v="USD"/>
    <n v="1326690000"/>
    <d v="2012-01-16T05:00:00"/>
    <x v="23"/>
    <x v="23"/>
    <b v="0"/>
    <n v="58"/>
    <b v="1"/>
    <s v="music/rock"/>
    <x v="2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n v="94.736842105263165"/>
    <x v="0"/>
    <x v="0"/>
    <s v="USD"/>
    <n v="1330789165"/>
    <d v="2012-03-03T15:39:25"/>
    <x v="24"/>
    <x v="24"/>
    <b v="0"/>
    <n v="19"/>
    <b v="1"/>
    <s v="music/rock"/>
    <x v="2"/>
    <x v="4"/>
  </r>
  <r>
    <n v="1642"/>
    <s v="Pop Garden Radio Presents: Season 2 CD"/>
    <s v="Pop Garden Radio Presents: The Rock on the Road Tour Season 2 CD. 23 great Pop tracks from independent Pop artists."/>
    <n v="1200"/>
    <n v="1200"/>
    <n v="1"/>
    <n v="42.857142857142854"/>
    <x v="0"/>
    <x v="0"/>
    <s v="USD"/>
    <n v="1308011727"/>
    <d v="2011-06-14T00:35:27"/>
    <x v="25"/>
    <x v="25"/>
    <b v="0"/>
    <n v="28"/>
    <b v="1"/>
    <s v="music/pop"/>
    <x v="2"/>
    <x v="7"/>
  </r>
  <r>
    <n v="1822"/>
    <s v="Wood Butcher's new music video- I Don't Wanna Party"/>
    <s v="Wood Butcher needs your help to make this happen. Buy a CD, support local music!"/>
    <n v="300"/>
    <n v="300"/>
    <n v="1"/>
    <n v="27.272727272727273"/>
    <x v="0"/>
    <x v="2"/>
    <s v="CAD"/>
    <n v="1391194860"/>
    <d v="2014-01-31T19:01:00"/>
    <x v="26"/>
    <x v="26"/>
    <b v="0"/>
    <n v="11"/>
    <b v="1"/>
    <s v="music/rock"/>
    <x v="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1578947368418"/>
    <x v="0"/>
    <x v="0"/>
    <s v="USD"/>
    <n v="1466139300"/>
    <d v="2016-06-17T04:55:00"/>
    <x v="27"/>
    <x v="27"/>
    <b v="0"/>
    <n v="19"/>
    <b v="1"/>
    <s v="music/rock"/>
    <x v="2"/>
    <x v="4"/>
  </r>
  <r>
    <n v="1857"/>
    <s v="Holy Water Moses - A Hail Dale Project"/>
    <s v="We need to get back to Nashville to record our second record, a full LP this time.  It ain't cheap and we need your help!"/>
    <n v="3000"/>
    <n v="3000"/>
    <n v="1"/>
    <n v="136.36363636363637"/>
    <x v="0"/>
    <x v="0"/>
    <s v="USD"/>
    <n v="1410546413"/>
    <d v="2014-09-12T18:26:53"/>
    <x v="28"/>
    <x v="28"/>
    <b v="0"/>
    <n v="22"/>
    <b v="1"/>
    <s v="music/rock"/>
    <x v="2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n v="113.63636363636364"/>
    <x v="0"/>
    <x v="0"/>
    <s v="USD"/>
    <n v="1317576973"/>
    <d v="2011-10-02T17:36:13"/>
    <x v="29"/>
    <x v="29"/>
    <b v="0"/>
    <n v="22"/>
    <b v="1"/>
    <s v="music/indie rock"/>
    <x v="2"/>
    <x v="8"/>
  </r>
  <r>
    <n v="2097"/>
    <s v="Caverns of Sonora"/>
    <s v="Engine is ready to record our sophomore release. The songs are written, the musicians are ready. Help us bring this into existence!"/>
    <n v="3000"/>
    <n v="3000"/>
    <n v="1"/>
    <n v="78.94736842105263"/>
    <x v="0"/>
    <x v="0"/>
    <s v="USD"/>
    <n v="1322751735"/>
    <d v="2011-12-01T15:02:15"/>
    <x v="30"/>
    <x v="30"/>
    <b v="0"/>
    <n v="38"/>
    <b v="1"/>
    <s v="music/indie rock"/>
    <x v="2"/>
    <x v="8"/>
  </r>
  <r>
    <n v="2112"/>
    <s v="BBB Kickstarter Two"/>
    <s v="BBB is going back into the studio to record and release &quot;Felix From Canada&quot; by popular demand.  We need your help!"/>
    <n v="300"/>
    <n v="300"/>
    <n v="1"/>
    <n v="27.272727272727273"/>
    <x v="0"/>
    <x v="0"/>
    <s v="USD"/>
    <n v="1366064193"/>
    <d v="2013-04-15T22:16:33"/>
    <x v="31"/>
    <x v="31"/>
    <b v="0"/>
    <n v="11"/>
    <b v="1"/>
    <s v="music/indie rock"/>
    <x v="2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n v="21.857142857142858"/>
    <x v="0"/>
    <x v="0"/>
    <s v="USD"/>
    <n v="1488473351"/>
    <d v="2017-03-02T16:49:11"/>
    <x v="32"/>
    <x v="32"/>
    <b v="0"/>
    <n v="7"/>
    <b v="1"/>
    <s v="music/rock"/>
    <x v="2"/>
    <x v="4"/>
  </r>
  <r>
    <n v="2172"/>
    <s v="Hollow point 9, Sins Of Yesterday CD"/>
    <s v="hey friends. We are Hollow Point 9._x000a_We are calling on you to help us._x000a_In our journey to make our debut album."/>
    <n v="1000"/>
    <n v="1000"/>
    <n v="1"/>
    <n v="76.92307692307692"/>
    <x v="0"/>
    <x v="0"/>
    <s v="USD"/>
    <n v="1429365320"/>
    <d v="2015-04-18T13:55:20"/>
    <x v="33"/>
    <x v="33"/>
    <b v="0"/>
    <n v="13"/>
    <b v="1"/>
    <s v="music/rock"/>
    <x v="2"/>
    <x v="4"/>
  </r>
  <r>
    <n v="2207"/>
    <s v="Piece of Happy"/>
    <s v="Each piece has a story behind it. Not of some life drama but of an experience you live whilst listening; Happiness evoking"/>
    <n v="2000"/>
    <n v="2000"/>
    <n v="1"/>
    <n v="285.71428571428572"/>
    <x v="0"/>
    <x v="0"/>
    <s v="USD"/>
    <n v="1384580373"/>
    <d v="2013-11-16T05:39:33"/>
    <x v="34"/>
    <x v="34"/>
    <b v="0"/>
    <n v="7"/>
    <b v="1"/>
    <s v="music/electronic music"/>
    <x v="2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n v="48.07692307692308"/>
    <x v="0"/>
    <x v="0"/>
    <s v="USD"/>
    <n v="1368066453"/>
    <d v="2013-05-09T02:27:33"/>
    <x v="35"/>
    <x v="35"/>
    <b v="0"/>
    <n v="52"/>
    <b v="1"/>
    <s v="music/indie rock"/>
    <x v="2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n v="42.553191489361701"/>
    <x v="0"/>
    <x v="0"/>
    <s v="USD"/>
    <n v="1352573869"/>
    <d v="2012-11-10T18:57:49"/>
    <x v="36"/>
    <x v="36"/>
    <b v="0"/>
    <n v="47"/>
    <b v="1"/>
    <s v="music/indie rock"/>
    <x v="2"/>
    <x v="8"/>
  </r>
  <r>
    <n v="2480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s v="USD"/>
    <n v="1444516084"/>
    <d v="2015-10-10T22:28:04"/>
    <x v="37"/>
    <x v="37"/>
    <b v="0"/>
    <n v="8"/>
    <b v="1"/>
    <s v="music/indie rock"/>
    <x v="2"/>
    <x v="8"/>
  </r>
  <r>
    <n v="2496"/>
    <s v="Lynn Haven - The First Album, &quot;Fair Weather Friends&quot;"/>
    <s v="Be a part of making the first Lynn Haven album, &quot;Fair Weather Friends.&quot;"/>
    <n v="6000"/>
    <n v="6000"/>
    <n v="1"/>
    <n v="600"/>
    <x v="0"/>
    <x v="0"/>
    <s v="USD"/>
    <n v="1364597692"/>
    <d v="2013-03-29T22:54:52"/>
    <x v="38"/>
    <x v="38"/>
    <b v="0"/>
    <n v="10"/>
    <b v="1"/>
    <s v="music/indie rock"/>
    <x v="2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8518518518519"/>
    <x v="0"/>
    <x v="0"/>
    <s v="USD"/>
    <n v="1461336720"/>
    <d v="2016-04-22T14:52:00"/>
    <x v="39"/>
    <x v="39"/>
    <b v="0"/>
    <n v="27"/>
    <b v="1"/>
    <s v="music/classical music"/>
    <x v="2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n v="135.41666666666666"/>
    <x v="0"/>
    <x v="0"/>
    <s v="USD"/>
    <n v="1429505400"/>
    <d v="2015-04-20T04:50:00"/>
    <x v="40"/>
    <x v="40"/>
    <b v="0"/>
    <n v="48"/>
    <b v="1"/>
    <s v="music/classical music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047619047619"/>
    <x v="0"/>
    <x v="2"/>
    <s v="CAD"/>
    <n v="1425937761"/>
    <d v="2015-03-09T21:49:21"/>
    <x v="41"/>
    <x v="41"/>
    <b v="0"/>
    <n v="84"/>
    <b v="1"/>
    <s v="technology/space exploration"/>
    <x v="4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1428571428573"/>
    <x v="0"/>
    <x v="1"/>
    <s v="GBP"/>
    <n v="1411510135"/>
    <d v="2014-09-23T22:08:55"/>
    <x v="42"/>
    <x v="42"/>
    <b v="0"/>
    <n v="35"/>
    <b v="1"/>
    <s v="theater/plays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n v="63.829787234042556"/>
    <x v="0"/>
    <x v="0"/>
    <s v="USD"/>
    <n v="1427469892"/>
    <d v="2015-03-27T15:24:52"/>
    <x v="43"/>
    <x v="43"/>
    <b v="0"/>
    <n v="94"/>
    <b v="1"/>
    <s v="theater/plays"/>
    <x v="1"/>
    <x v="3"/>
  </r>
  <r>
    <n v="2830"/>
    <s v="Nakhtik and Avalon"/>
    <s v="Avalon is a new South African Township play and Nakhtik is a  danced political lecture."/>
    <n v="3000"/>
    <n v="3000"/>
    <n v="1"/>
    <n v="272.72727272727275"/>
    <x v="0"/>
    <x v="0"/>
    <s v="USD"/>
    <n v="1399867140"/>
    <d v="2014-05-12T03:59:00"/>
    <x v="44"/>
    <x v="44"/>
    <b v="0"/>
    <n v="11"/>
    <b v="1"/>
    <s v="theater/plays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6190476190474"/>
    <x v="0"/>
    <x v="2"/>
    <s v="CAD"/>
    <n v="1449701284"/>
    <d v="2015-12-09T22:48:04"/>
    <x v="45"/>
    <x v="45"/>
    <b v="0"/>
    <n v="21"/>
    <b v="1"/>
    <s v="theater/plays"/>
    <x v="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n v="83.333333333333329"/>
    <x v="0"/>
    <x v="1"/>
    <s v="GBP"/>
    <n v="1431982727"/>
    <d v="2015-05-18T20:58:47"/>
    <x v="46"/>
    <x v="46"/>
    <b v="0"/>
    <n v="6"/>
    <b v="1"/>
    <s v="theater/musical"/>
    <x v="1"/>
    <x v="12"/>
  </r>
  <r>
    <n v="2923"/>
    <s v="Kaylee's Senior Project"/>
    <s v="Spreading the love of theatre, one step at a time. I would like to produce a reading of one of my favorite musicals"/>
    <n v="300"/>
    <n v="300"/>
    <n v="1"/>
    <n v="30"/>
    <x v="0"/>
    <x v="0"/>
    <s v="USD"/>
    <n v="1422068400"/>
    <d v="2015-01-24T03:00:00"/>
    <x v="47"/>
    <x v="47"/>
    <b v="0"/>
    <n v="10"/>
    <b v="1"/>
    <s v="theater/musical"/>
    <x v="1"/>
    <x v="12"/>
  </r>
  <r>
    <n v="2928"/>
    <s v="Music Theatre of Idaho Presents &quot;A Year with Frog and Toad"/>
    <s v="This is a touring production for schools in the Treasure Valley!"/>
    <n v="1000"/>
    <n v="1000"/>
    <n v="1"/>
    <n v="41.666666666666664"/>
    <x v="0"/>
    <x v="0"/>
    <s v="USD"/>
    <n v="1457135846"/>
    <d v="2016-03-04T23:57:26"/>
    <x v="48"/>
    <x v="48"/>
    <b v="0"/>
    <n v="24"/>
    <b v="1"/>
    <s v="theater/musical"/>
    <x v="1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n v="35.714285714285715"/>
    <x v="0"/>
    <x v="1"/>
    <s v="GBP"/>
    <n v="1466412081"/>
    <d v="2016-06-20T08:41:21"/>
    <x v="49"/>
    <x v="49"/>
    <b v="0"/>
    <n v="28"/>
    <b v="1"/>
    <s v="theater/spaces"/>
    <x v="1"/>
    <x v="13"/>
  </r>
  <r>
    <n v="2990"/>
    <s v="The Gloria Theatre Project"/>
    <s v="We are a non-profit revitalizing the Gloria Theatre - our gift to the community - and we need your help #arts #community #theater"/>
    <n v="10000"/>
    <n v="10000"/>
    <n v="1"/>
    <n v="370.37037037037038"/>
    <x v="0"/>
    <x v="0"/>
    <s v="USD"/>
    <n v="1452174420"/>
    <d v="2016-01-07T13:47:00"/>
    <x v="50"/>
    <x v="50"/>
    <b v="0"/>
    <n v="27"/>
    <b v="1"/>
    <s v="theater/spaces"/>
    <x v="1"/>
    <x v="13"/>
  </r>
  <r>
    <n v="3000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s v="USD"/>
    <n v="1485885600"/>
    <d v="2017-01-31T18:00:00"/>
    <x v="51"/>
    <x v="51"/>
    <b v="0"/>
    <n v="8"/>
    <b v="1"/>
    <s v="theater/spaces"/>
    <x v="1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n v="51.724137931034484"/>
    <x v="0"/>
    <x v="0"/>
    <s v="USD"/>
    <n v="1476479447"/>
    <d v="2016-10-14T21:10:47"/>
    <x v="52"/>
    <x v="52"/>
    <b v="0"/>
    <n v="29"/>
    <b v="1"/>
    <s v="theater/spaces"/>
    <x v="1"/>
    <x v="13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n v="41.666666666666664"/>
    <x v="0"/>
    <x v="1"/>
    <s v="GBP"/>
    <n v="1405553241"/>
    <d v="2014-07-16T23:27:21"/>
    <x v="53"/>
    <x v="53"/>
    <b v="1"/>
    <n v="24"/>
    <b v="1"/>
    <s v="theater/plays"/>
    <x v="1"/>
    <x v="3"/>
  </r>
  <r>
    <n v="3287"/>
    <s v="Three Things: Stories About Life"/>
    <s v="An inspirational one-man play about crisis, community, and the search for wholeness."/>
    <n v="2500"/>
    <n v="2500"/>
    <n v="1"/>
    <n v="73.529411764705884"/>
    <x v="0"/>
    <x v="2"/>
    <s v="CAD"/>
    <n v="1448733628"/>
    <d v="2015-11-28T18:00:28"/>
    <x v="54"/>
    <x v="54"/>
    <b v="0"/>
    <n v="34"/>
    <b v="1"/>
    <s v="theater/plays"/>
    <x v="1"/>
    <x v="3"/>
  </r>
  <r>
    <n v="3332"/>
    <s v="Cortez"/>
    <s v="Two marine biologists are at odds during an important expedition. When a stranded shark refuses to die, things get weird."/>
    <n v="6000"/>
    <n v="6000"/>
    <n v="1"/>
    <n v="72.289156626506028"/>
    <x v="0"/>
    <x v="0"/>
    <s v="USD"/>
    <n v="1405802330"/>
    <d v="2014-07-19T20:38:50"/>
    <x v="55"/>
    <x v="55"/>
    <b v="0"/>
    <n v="83"/>
    <b v="1"/>
    <s v="theater/plays"/>
    <x v="1"/>
    <x v="3"/>
  </r>
  <r>
    <n v="3336"/>
    <s v="WILDE TALES"/>
    <s v="A theatrical adaptation of Oscar Wilde's short stories, presented by Suitcase Civilians at The Space, April 5-10 2016."/>
    <n v="250"/>
    <n v="250"/>
    <n v="1"/>
    <n v="27.777777777777779"/>
    <x v="0"/>
    <x v="1"/>
    <s v="GBP"/>
    <n v="1459845246"/>
    <d v="2016-04-05T08:34:06"/>
    <x v="56"/>
    <x v="56"/>
    <b v="0"/>
    <n v="9"/>
    <b v="1"/>
    <s v="theater/plays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n v="1"/>
    <n v="119.64285714285714"/>
    <x v="0"/>
    <x v="1"/>
    <s v="GBP"/>
    <n v="1465750800"/>
    <d v="2016-06-12T17:00:00"/>
    <x v="57"/>
    <x v="57"/>
    <b v="0"/>
    <n v="28"/>
    <b v="1"/>
    <s v="theater/plays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n v="1"/>
    <n v="176.47058823529412"/>
    <x v="0"/>
    <x v="1"/>
    <s v="GBP"/>
    <n v="1400423973"/>
    <d v="2014-05-18T14:39:33"/>
    <x v="58"/>
    <x v="58"/>
    <b v="0"/>
    <n v="17"/>
    <b v="1"/>
    <s v="theater/plays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n v="133.33333333333334"/>
    <x v="0"/>
    <x v="0"/>
    <s v="USD"/>
    <n v="1418244552"/>
    <d v="2014-12-10T20:49:12"/>
    <x v="59"/>
    <x v="59"/>
    <b v="0"/>
    <n v="15"/>
    <b v="1"/>
    <s v="theater/plays"/>
    <x v="1"/>
    <x v="3"/>
  </r>
  <r>
    <n v="3392"/>
    <s v="1 in 3"/>
    <s v="Life is more than the days you have left. 1 in 3 tells of two normal people &amp; their confrontation with mortality and the dice of fate."/>
    <n v="500"/>
    <n v="500"/>
    <n v="1"/>
    <n v="41.666666666666664"/>
    <x v="0"/>
    <x v="1"/>
    <s v="GBP"/>
    <n v="1462565855"/>
    <d v="2016-05-06T20:17:35"/>
    <x v="60"/>
    <x v="60"/>
    <b v="0"/>
    <n v="12"/>
    <b v="1"/>
    <s v="theater/plays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n v="117.64705882352941"/>
    <x v="0"/>
    <x v="1"/>
    <s v="GBP"/>
    <n v="1435230324"/>
    <d v="2015-06-25T11:05:24"/>
    <x v="61"/>
    <x v="61"/>
    <b v="0"/>
    <n v="17"/>
    <b v="1"/>
    <s v="theater/plays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n v="1"/>
    <n v="115.38461538461539"/>
    <x v="0"/>
    <x v="1"/>
    <s v="GBP"/>
    <n v="1411858862"/>
    <d v="2014-09-27T23:01:02"/>
    <x v="62"/>
    <x v="62"/>
    <b v="0"/>
    <n v="26"/>
    <b v="1"/>
    <s v="theater/plays"/>
    <x v="1"/>
    <x v="3"/>
  </r>
  <r>
    <n v="3415"/>
    <s v="Balm in Gilead at Columbia"/>
    <s v="We are raising funds to allow for enhanced scenic, costume, and lighting design. Every dollar helps!"/>
    <n v="200"/>
    <n v="200"/>
    <n v="1"/>
    <n v="22.222222222222221"/>
    <x v="0"/>
    <x v="0"/>
    <s v="USD"/>
    <n v="1460935800"/>
    <d v="2016-04-17T23:30:00"/>
    <x v="63"/>
    <x v="63"/>
    <b v="0"/>
    <n v="9"/>
    <b v="1"/>
    <s v="theater/plays"/>
    <x v="1"/>
    <x v="3"/>
  </r>
  <r>
    <n v="3427"/>
    <s v="We Were Kings"/>
    <s v="A new play developed in collaboration with graduating theatre makers, premiering at the Edinburgh Fringe Festival 2014."/>
    <n v="1500"/>
    <n v="1500"/>
    <n v="1"/>
    <n v="51.724137931034484"/>
    <x v="0"/>
    <x v="1"/>
    <s v="GBP"/>
    <n v="1404314952"/>
    <d v="2014-07-02T15:29:12"/>
    <x v="64"/>
    <x v="64"/>
    <b v="0"/>
    <n v="29"/>
    <b v="1"/>
    <s v="theater/plays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n v="95.238095238095241"/>
    <x v="0"/>
    <x v="0"/>
    <s v="USD"/>
    <n v="1408383153"/>
    <d v="2014-08-18T17:32:33"/>
    <x v="65"/>
    <x v="65"/>
    <b v="0"/>
    <n v="21"/>
    <b v="1"/>
    <s v="theater/plays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s v="USD"/>
    <n v="1433016672"/>
    <d v="2015-05-30T20:11:12"/>
    <x v="66"/>
    <x v="66"/>
    <b v="0"/>
    <n v="8"/>
    <b v="1"/>
    <s v="theater/plays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n v="1"/>
    <n v="64.516129032258064"/>
    <x v="0"/>
    <x v="1"/>
    <s v="GBP"/>
    <n v="1445604236"/>
    <d v="2015-10-23T12:43:56"/>
    <x v="67"/>
    <x v="67"/>
    <b v="0"/>
    <n v="31"/>
    <b v="1"/>
    <s v="theater/plays"/>
    <x v="1"/>
    <x v="3"/>
  </r>
  <r>
    <n v="3473"/>
    <s v="King Sisyphus"/>
    <s v="A modern telling of the Greek myth. Sisyphus defies the Gods and attempts to change the world order... but can he overcome his fate?"/>
    <n v="4900"/>
    <n v="4900"/>
    <n v="1"/>
    <n v="148.4848484848485"/>
    <x v="0"/>
    <x v="0"/>
    <s v="USD"/>
    <n v="1426883220"/>
    <d v="2015-03-20T20:27:00"/>
    <x v="68"/>
    <x v="68"/>
    <b v="0"/>
    <n v="33"/>
    <b v="1"/>
    <s v="theater/plays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n v="51.724137931034484"/>
    <x v="0"/>
    <x v="0"/>
    <s v="USD"/>
    <n v="1408252260"/>
    <d v="2014-08-17T05:11:00"/>
    <x v="69"/>
    <x v="69"/>
    <b v="0"/>
    <n v="29"/>
    <b v="1"/>
    <s v="theater/plays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"/>
    <n v="30.76923076923077"/>
    <x v="0"/>
    <x v="0"/>
    <s v="USD"/>
    <n v="1480140000"/>
    <d v="2016-11-26T06:00:00"/>
    <x v="70"/>
    <x v="70"/>
    <b v="0"/>
    <n v="13"/>
    <b v="1"/>
    <s v="theater/plays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s v="USD"/>
    <n v="1447959491"/>
    <d v="2015-11-19T18:58:11"/>
    <x v="71"/>
    <x v="71"/>
    <b v="0"/>
    <n v="8"/>
    <b v="1"/>
    <s v="theater/plays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n v="1"/>
    <n v="58.823529411764703"/>
    <x v="0"/>
    <x v="1"/>
    <s v="GBP"/>
    <n v="1429789992"/>
    <d v="2015-04-23T11:53:12"/>
    <x v="72"/>
    <x v="72"/>
    <b v="0"/>
    <n v="17"/>
    <b v="1"/>
    <s v="theater/plays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n v="1"/>
    <n v="227.27272727272728"/>
    <x v="0"/>
    <x v="0"/>
    <s v="USD"/>
    <n v="1410145200"/>
    <d v="2014-09-08T03:00:00"/>
    <x v="73"/>
    <x v="73"/>
    <b v="0"/>
    <n v="11"/>
    <b v="1"/>
    <s v="theater/plays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n v="1"/>
    <n v="307.69230769230768"/>
    <x v="0"/>
    <x v="1"/>
    <s v="GBP"/>
    <n v="1404471600"/>
    <d v="2014-07-04T11:00:00"/>
    <x v="74"/>
    <x v="74"/>
    <b v="0"/>
    <n v="13"/>
    <b v="1"/>
    <s v="theater/plays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29411764705884"/>
    <x v="0"/>
    <x v="1"/>
    <s v="GBP"/>
    <n v="1442311560"/>
    <d v="2015-09-15T10:06:00"/>
    <x v="75"/>
    <x v="75"/>
    <b v="0"/>
    <n v="34"/>
    <b v="1"/>
    <s v="theater/plays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s v="GBP"/>
    <n v="1460318400"/>
    <d v="2016-04-10T20:00:00"/>
    <x v="76"/>
    <x v="76"/>
    <b v="0"/>
    <n v="22"/>
    <b v="1"/>
    <s v="theater/plays"/>
    <x v="1"/>
    <x v="3"/>
  </r>
  <r>
    <n v="3544"/>
    <s v="Gruoch, or Lady Macbeth"/>
    <s v="Death &amp; Pretzels presents the world premiere of Paul Pasulka's Gruoch, or Lady Macbeth"/>
    <n v="2500"/>
    <n v="2500"/>
    <n v="1"/>
    <n v="104.16666666666667"/>
    <x v="0"/>
    <x v="0"/>
    <s v="USD"/>
    <n v="1425758257"/>
    <d v="2015-03-07T19:57:37"/>
    <x v="77"/>
    <x v="77"/>
    <b v="0"/>
    <n v="24"/>
    <b v="1"/>
    <s v="theater/plays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s v="GBP"/>
    <n v="1403964324"/>
    <d v="2014-06-28T14:05:24"/>
    <x v="78"/>
    <x v="78"/>
    <b v="0"/>
    <n v="20"/>
    <b v="1"/>
    <s v="theater/plays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n v="171.42857142857142"/>
    <x v="0"/>
    <x v="4"/>
    <s v="EUR"/>
    <n v="1479382594"/>
    <d v="2016-11-17T11:36:34"/>
    <x v="79"/>
    <x v="79"/>
    <b v="0"/>
    <n v="14"/>
    <b v="1"/>
    <s v="theater/plays"/>
    <x v="1"/>
    <x v="3"/>
  </r>
  <r>
    <n v="3572"/>
    <s v="Monster"/>
    <s v="A darkly comic one woman show by Abram Rooney as part of The Camden Fringe 2015."/>
    <n v="500"/>
    <n v="500"/>
    <n v="1"/>
    <n v="55.555555555555557"/>
    <x v="0"/>
    <x v="1"/>
    <s v="GBP"/>
    <n v="1434894082"/>
    <d v="2015-06-21T13:41:22"/>
    <x v="80"/>
    <x v="80"/>
    <b v="0"/>
    <n v="9"/>
    <b v="1"/>
    <s v="theater/plays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s v="USD"/>
    <n v="1480947054"/>
    <d v="2016-12-05T14:10:54"/>
    <x v="81"/>
    <x v="81"/>
    <b v="0"/>
    <n v="5"/>
    <b v="1"/>
    <s v="theater/plays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4285714285715"/>
    <x v="0"/>
    <x v="1"/>
    <s v="GBP"/>
    <n v="1459444656"/>
    <d v="2016-03-31T17:17:36"/>
    <x v="82"/>
    <x v="82"/>
    <b v="0"/>
    <n v="14"/>
    <b v="1"/>
    <s v="theater/plays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n v="33.333333333333336"/>
    <x v="0"/>
    <x v="1"/>
    <s v="GBP"/>
    <n v="1406719110"/>
    <d v="2014-07-30T11:18:30"/>
    <x v="83"/>
    <x v="83"/>
    <b v="0"/>
    <n v="45"/>
    <b v="1"/>
    <s v="theater/plays"/>
    <x v="1"/>
    <x v="3"/>
  </r>
  <r>
    <n v="3608"/>
    <s v="Petrification"/>
    <s v="Help us get the show on the road! Petrification is a new play about home, memory and identity and we need your help to tour."/>
    <n v="800"/>
    <n v="800"/>
    <n v="1"/>
    <n v="29.62962962962963"/>
    <x v="0"/>
    <x v="1"/>
    <s v="GBP"/>
    <n v="1466172000"/>
    <d v="2016-06-17T14:00:00"/>
    <x v="84"/>
    <x v="84"/>
    <b v="0"/>
    <n v="27"/>
    <b v="1"/>
    <s v="theater/plays"/>
    <x v="1"/>
    <x v="3"/>
  </r>
  <r>
    <n v="3613"/>
    <s v="HIS NAME IS ARTHUR HOLMBERG"/>
    <s v="a woman walks into a bar except she looks like a man and no one's serving drinks. one night only"/>
    <n v="1250"/>
    <n v="1250"/>
    <n v="1"/>
    <n v="62.5"/>
    <x v="0"/>
    <x v="0"/>
    <s v="USD"/>
    <n v="1403964574"/>
    <d v="2014-06-28T14:09:34"/>
    <x v="85"/>
    <x v="85"/>
    <b v="0"/>
    <n v="20"/>
    <b v="1"/>
    <s v="theater/plays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"/>
    <n v="68.965517241379317"/>
    <x v="0"/>
    <x v="0"/>
    <s v="USD"/>
    <n v="1463803140"/>
    <d v="2016-05-21T03:59:00"/>
    <x v="86"/>
    <x v="86"/>
    <b v="0"/>
    <n v="29"/>
    <b v="1"/>
    <s v="theater/plays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"/>
    <n v="29.411764705882351"/>
    <x v="0"/>
    <x v="1"/>
    <s v="GBP"/>
    <n v="1454412584"/>
    <d v="2016-02-02T11:29:44"/>
    <x v="87"/>
    <x v="87"/>
    <b v="0"/>
    <n v="17"/>
    <b v="1"/>
    <s v="theater/plays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n v="11.363636363636363"/>
    <x v="0"/>
    <x v="1"/>
    <s v="GBP"/>
    <n v="1419368925"/>
    <d v="2014-12-23T21:08:45"/>
    <x v="88"/>
    <x v="88"/>
    <b v="0"/>
    <n v="22"/>
    <b v="1"/>
    <s v="theater/plays"/>
    <x v="1"/>
    <x v="3"/>
  </r>
  <r>
    <n v="3666"/>
    <s v="Israel LÃ³pez @ Ojai Playwrights Conference"/>
    <s v="Artistic Internship @ Ojai Playwrights Conference"/>
    <n v="1200"/>
    <n v="1200"/>
    <n v="1"/>
    <n v="31.578947368421051"/>
    <x v="0"/>
    <x v="0"/>
    <s v="USD"/>
    <n v="1406185200"/>
    <d v="2014-07-24T07:00:00"/>
    <x v="89"/>
    <x v="89"/>
    <b v="0"/>
    <n v="38"/>
    <b v="1"/>
    <s v="theater/plays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n v="145.16129032258064"/>
    <x v="0"/>
    <x v="5"/>
    <s v="EUR"/>
    <n v="1472936229"/>
    <d v="2016-09-03T20:57:09"/>
    <x v="90"/>
    <x v="90"/>
    <b v="0"/>
    <n v="31"/>
    <b v="1"/>
    <s v="theater/plays"/>
    <x v="1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n v="166.66666666666666"/>
    <x v="0"/>
    <x v="1"/>
    <s v="GBP"/>
    <n v="1439247600"/>
    <d v="2015-08-10T23:00:00"/>
    <x v="91"/>
    <x v="91"/>
    <b v="0"/>
    <n v="3"/>
    <b v="1"/>
    <s v="theater/musical"/>
    <x v="1"/>
    <x v="12"/>
  </r>
  <r>
    <n v="3763"/>
    <s v="[title of show] â€” The Chicago Storefront Premiere"/>
    <s v="A musical about two guys writing a musical about...two guys writing a musical."/>
    <n v="5000"/>
    <n v="5000"/>
    <n v="1"/>
    <n v="64.935064935064929"/>
    <x v="0"/>
    <x v="0"/>
    <s v="USD"/>
    <n v="1427907626"/>
    <d v="2015-04-01T17:00:26"/>
    <x v="92"/>
    <x v="92"/>
    <b v="0"/>
    <n v="77"/>
    <b v="1"/>
    <s v="theater/musical"/>
    <x v="1"/>
    <x v="12"/>
  </r>
  <r>
    <n v="3764"/>
    <s v="Agape Performing Arts Company, a Ministry of OLG"/>
    <s v="Talented, hard-working performers for Into the Woods JR need your help in renting microphones for our show!"/>
    <n v="1500"/>
    <n v="1500"/>
    <n v="1"/>
    <n v="55.555555555555557"/>
    <x v="0"/>
    <x v="0"/>
    <s v="USD"/>
    <n v="1464482160"/>
    <d v="2016-05-29T00:36:00"/>
    <x v="93"/>
    <x v="93"/>
    <b v="0"/>
    <n v="27"/>
    <b v="1"/>
    <s v="theater/musical"/>
    <x v="1"/>
    <x v="12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n v="73.333333333333329"/>
    <x v="0"/>
    <x v="0"/>
    <s v="USD"/>
    <n v="1460730079"/>
    <d v="2016-04-15T14:21:19"/>
    <x v="94"/>
    <x v="94"/>
    <b v="0"/>
    <n v="15"/>
    <b v="1"/>
    <s v="theater/musical"/>
    <x v="1"/>
    <x v="12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s v="GBP"/>
    <n v="1434234010"/>
    <d v="2015-06-13T22:20:10"/>
    <x v="95"/>
    <x v="95"/>
    <b v="0"/>
    <n v="20"/>
    <b v="1"/>
    <s v="theater/musical"/>
    <x v="1"/>
    <x v="12"/>
  </r>
  <r>
    <n v="3774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2"/>
    <s v="CAD"/>
    <n v="1428606055"/>
    <d v="2015-04-09T19:00:55"/>
    <x v="96"/>
    <x v="96"/>
    <b v="0"/>
    <n v="25"/>
    <b v="1"/>
    <s v="theater/musical"/>
    <x v="1"/>
    <x v="12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n v="41.666666666666664"/>
    <x v="0"/>
    <x v="1"/>
    <s v="GBP"/>
    <n v="1429955619"/>
    <d v="2015-04-25T09:53:39"/>
    <x v="97"/>
    <x v="97"/>
    <b v="0"/>
    <n v="24"/>
    <b v="1"/>
    <s v="theater/plays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n v="178.57142857142858"/>
    <x v="0"/>
    <x v="0"/>
    <s v="USD"/>
    <n v="1420033187"/>
    <d v="2014-12-31T13:39:47"/>
    <x v="98"/>
    <x v="98"/>
    <b v="0"/>
    <n v="28"/>
    <b v="1"/>
    <s v="theater/plays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77999999999999"/>
    <x v="0"/>
    <x v="0"/>
    <s v="USD"/>
    <n v="1414284180"/>
    <d v="2014-10-26T00:43:00"/>
    <x v="99"/>
    <x v="99"/>
    <b v="0"/>
    <n v="45"/>
    <b v="1"/>
    <s v="theater/plays"/>
    <x v="1"/>
    <x v="3"/>
  </r>
  <r>
    <n v="3815"/>
    <s v="The Canterbury Shakespeare Festival - first season"/>
    <s v="Come and help us make the Canterbury Shakespeare Festival a reality"/>
    <n v="1000"/>
    <n v="1000.01"/>
    <n v="1.0000100000000001"/>
    <n v="50.000500000000002"/>
    <x v="0"/>
    <x v="1"/>
    <s v="GBP"/>
    <n v="1440111600"/>
    <d v="2015-08-20T23:00:00"/>
    <x v="100"/>
    <x v="100"/>
    <b v="0"/>
    <n v="20"/>
    <b v="1"/>
    <s v="theater/plays"/>
    <x v="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31.58368421052631"/>
    <x v="0"/>
    <x v="0"/>
    <s v="USD"/>
    <n v="1286756176"/>
    <d v="2010-10-11T00:16:16"/>
    <x v="101"/>
    <x v="101"/>
    <b v="0"/>
    <n v="38"/>
    <b v="1"/>
    <s v="music/indie rock"/>
    <x v="2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57.381803278688523"/>
    <x v="0"/>
    <x v="1"/>
    <s v="GBP"/>
    <n v="1459414016"/>
    <d v="2016-03-31T08:46:56"/>
    <x v="102"/>
    <x v="102"/>
    <b v="1"/>
    <n v="122"/>
    <b v="1"/>
    <s v="music/electronic music"/>
    <x v="2"/>
    <x v="9"/>
  </r>
  <r>
    <n v="3384"/>
    <s v="The Hat"/>
    <s v="Six gay men, emotional baggage, and online dating: what could go wrong? A play about looking for love and finding something better."/>
    <n v="6000"/>
    <n v="6000.66"/>
    <n v="1.0001100000000001"/>
    <n v="93.760312499999998"/>
    <x v="0"/>
    <x v="0"/>
    <s v="USD"/>
    <n v="1448074800"/>
    <d v="2015-11-21T03:00:00"/>
    <x v="103"/>
    <x v="103"/>
    <b v="0"/>
    <n v="64"/>
    <b v="1"/>
    <s v="theater/plays"/>
    <x v="1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40.005000000000003"/>
    <x v="0"/>
    <x v="0"/>
    <s v="USD"/>
    <n v="1318189261"/>
    <d v="2011-10-09T19:41:01"/>
    <x v="104"/>
    <x v="104"/>
    <b v="0"/>
    <n v="100"/>
    <b v="1"/>
    <s v="film &amp; video/shorts"/>
    <x v="0"/>
    <x v="1"/>
  </r>
  <r>
    <n v="3376"/>
    <s v="The Tutors"/>
    <s v="3 college grads struggling to fund their social network. 1 bratty blackmailing student. 1 dreamy Asian business man. 1 awesome play."/>
    <n v="8000"/>
    <n v="8001"/>
    <n v="1.0001249999999999"/>
    <n v="421.10526315789474"/>
    <x v="0"/>
    <x v="0"/>
    <s v="USD"/>
    <n v="1429976994"/>
    <d v="2015-04-25T15:49:54"/>
    <x v="105"/>
    <x v="105"/>
    <b v="0"/>
    <n v="19"/>
    <b v="1"/>
    <s v="theater/plays"/>
    <x v="1"/>
    <x v="3"/>
  </r>
  <r>
    <n v="3578"/>
    <s v="Home"/>
    <s v="An unsparing, slightly surreal look at the effects of the private rented sector on two young women. Based on real events."/>
    <n v="1500"/>
    <n v="1500.2"/>
    <n v="1.0001333333333333"/>
    <n v="40.545945945945945"/>
    <x v="0"/>
    <x v="1"/>
    <s v="GBP"/>
    <n v="1462037777"/>
    <d v="2016-04-30T17:36:17"/>
    <x v="106"/>
    <x v="106"/>
    <b v="0"/>
    <n v="37"/>
    <b v="1"/>
    <s v="theater/plays"/>
    <x v="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n v="178.60714285714286"/>
    <x v="0"/>
    <x v="0"/>
    <s v="USD"/>
    <n v="1335542446"/>
    <d v="2012-04-27T16:00:46"/>
    <x v="107"/>
    <x v="107"/>
    <b v="0"/>
    <n v="28"/>
    <b v="1"/>
    <s v="music/rock"/>
    <x v="2"/>
    <x v="4"/>
  </r>
  <r>
    <n v="1603"/>
    <s v="Max's First Solo Album!"/>
    <s v="An exercise in the wild and dangerous world of solo musicianship by Maxwell D Feinstein."/>
    <n v="2000"/>
    <n v="2000.66"/>
    <n v="1.0003299999999999"/>
    <n v="66.688666666666663"/>
    <x v="0"/>
    <x v="0"/>
    <s v="USD"/>
    <n v="1327723459"/>
    <d v="2012-01-28T04:04:19"/>
    <x v="108"/>
    <x v="108"/>
    <b v="0"/>
    <n v="30"/>
    <b v="1"/>
    <s v="music/rock"/>
    <x v="2"/>
    <x v="4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n v="179.27598566308242"/>
    <x v="0"/>
    <x v="0"/>
    <s v="USD"/>
    <n v="1399271911"/>
    <d v="2014-05-05T06:38:31"/>
    <x v="109"/>
    <x v="109"/>
    <b v="0"/>
    <n v="558"/>
    <b v="1"/>
    <s v="theater/plays"/>
    <x v="1"/>
    <x v="3"/>
  </r>
  <r>
    <n v="3312"/>
    <s v="Richard III"/>
    <s v="Bare Theatre presents one of Shakespeare's most notorious characters in the final chapter of the War of the Roses saga."/>
    <n v="2500"/>
    <n v="2501"/>
    <n v="1.0004"/>
    <n v="61"/>
    <x v="0"/>
    <x v="0"/>
    <s v="USD"/>
    <n v="1478901600"/>
    <d v="2016-11-11T22:00:00"/>
    <x v="110"/>
    <x v="110"/>
    <b v="0"/>
    <n v="41"/>
    <b v="1"/>
    <s v="theater/plays"/>
    <x v="1"/>
    <x v="3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n v="127.32727272727273"/>
    <x v="0"/>
    <x v="6"/>
    <s v="EUR"/>
    <n v="1421319240"/>
    <d v="2015-01-15T10:54:00"/>
    <x v="111"/>
    <x v="111"/>
    <b v="0"/>
    <n v="55"/>
    <b v="1"/>
    <s v="publishing/nonfiction"/>
    <x v="3"/>
    <x v="6"/>
  </r>
  <r>
    <n v="8"/>
    <s v="Sizzling in the Kitchen Flynn Style"/>
    <s v="Help us raise the funds to film our pilot episode!"/>
    <n v="3500"/>
    <n v="3501.52"/>
    <n v="1.0004342857142856"/>
    <n v="291.79333333333335"/>
    <x v="0"/>
    <x v="0"/>
    <s v="USD"/>
    <n v="1460754000"/>
    <d v="2016-04-15T21:00:00"/>
    <x v="112"/>
    <x v="112"/>
    <b v="0"/>
    <n v="12"/>
    <b v="1"/>
    <s v="film &amp; video/television"/>
    <x v="0"/>
    <x v="0"/>
  </r>
  <r>
    <n v="3216"/>
    <s v="BRUTE"/>
    <s v="Brute (winner of the 2015 IdeasTap Underbelly Award) is new writing based on the true story of a rather twisted, horrible schoolgirl."/>
    <n v="2000"/>
    <n v="2001"/>
    <n v="1.0004999999999999"/>
    <n v="57.171428571428571"/>
    <x v="0"/>
    <x v="1"/>
    <s v="GBP"/>
    <n v="1436625000"/>
    <d v="2015-07-11T14:30:00"/>
    <x v="113"/>
    <x v="113"/>
    <b v="1"/>
    <n v="35"/>
    <b v="1"/>
    <s v="theater/plays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3469387755105"/>
    <x v="0"/>
    <x v="0"/>
    <s v="USD"/>
    <n v="1463520479"/>
    <d v="2016-05-17T21:27:59"/>
    <x v="114"/>
    <x v="114"/>
    <b v="0"/>
    <n v="49"/>
    <b v="1"/>
    <s v="theater/plays"/>
    <x v="1"/>
    <x v="3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n v="39.493684210526318"/>
    <x v="0"/>
    <x v="0"/>
    <s v="USD"/>
    <n v="1338083997"/>
    <d v="2012-05-27T01:59:57"/>
    <x v="115"/>
    <x v="115"/>
    <b v="0"/>
    <n v="38"/>
    <b v="1"/>
    <s v="music/indie rock"/>
    <x v="2"/>
    <x v="8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n v="68.534246575342465"/>
    <x v="0"/>
    <x v="1"/>
    <s v="GBP"/>
    <n v="1413792034"/>
    <d v="2014-10-20T08:00:34"/>
    <x v="116"/>
    <x v="116"/>
    <b v="0"/>
    <n v="73"/>
    <b v="1"/>
    <s v="theater/plays"/>
    <x v="1"/>
    <x v="3"/>
  </r>
  <r>
    <n v="1824"/>
    <s v="Tin Man's Broken Wisdom Fund"/>
    <s v="cd fund raiser"/>
    <n v="3000"/>
    <n v="3002"/>
    <n v="1.0006666666666666"/>
    <n v="75.05"/>
    <x v="0"/>
    <x v="0"/>
    <s v="USD"/>
    <n v="1389146880"/>
    <d v="2014-01-08T02:08:00"/>
    <x v="117"/>
    <x v="117"/>
    <b v="0"/>
    <n v="40"/>
    <b v="1"/>
    <s v="music/rock"/>
    <x v="2"/>
    <x v="4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n v="107.21428571428571"/>
    <x v="0"/>
    <x v="0"/>
    <s v="USD"/>
    <n v="1378439940"/>
    <d v="2013-09-06T03:59:00"/>
    <x v="118"/>
    <x v="118"/>
    <b v="0"/>
    <n v="14"/>
    <b v="1"/>
    <s v="music/rock"/>
    <x v="2"/>
    <x v="4"/>
  </r>
  <r>
    <n v="3297"/>
    <s v="MY EYES WENT DARK"/>
    <s v="A father loses his family in a freak plane crash and goes on to murder the air traffic controller he holds responsible."/>
    <n v="5500"/>
    <n v="5504"/>
    <n v="1.0007272727272727"/>
    <n v="125.09090909090909"/>
    <x v="0"/>
    <x v="1"/>
    <s v="GBP"/>
    <n v="1438037940"/>
    <d v="2015-07-27T22:59:00"/>
    <x v="119"/>
    <x v="119"/>
    <b v="0"/>
    <n v="44"/>
    <b v="1"/>
    <s v="theater/plays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50.03846153846154"/>
    <x v="0"/>
    <x v="0"/>
    <s v="USD"/>
    <n v="1406509200"/>
    <d v="2014-07-28T01:00:00"/>
    <x v="120"/>
    <x v="120"/>
    <b v="0"/>
    <n v="26"/>
    <b v="1"/>
    <s v="music/rock"/>
    <x v="2"/>
    <x v="4"/>
  </r>
  <r>
    <n v="3310"/>
    <s v="The Island Boys: A New Play"/>
    <s v="A new play about coming coming home, recovery, and trying to find God in the process."/>
    <n v="6500"/>
    <n v="6505"/>
    <n v="1.0007692307692309"/>
    <n v="209.83870967741936"/>
    <x v="0"/>
    <x v="0"/>
    <s v="USD"/>
    <n v="1444169825"/>
    <d v="2015-10-06T22:17:05"/>
    <x v="121"/>
    <x v="121"/>
    <b v="0"/>
    <n v="31"/>
    <b v="1"/>
    <s v="theater/plays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77440000000001"/>
    <x v="0"/>
    <x v="0"/>
    <s v="USD"/>
    <n v="1407506040"/>
    <d v="2014-08-08T13:54:00"/>
    <x v="122"/>
    <x v="122"/>
    <b v="0"/>
    <n v="125"/>
    <b v="1"/>
    <s v="theater/plays"/>
    <x v="1"/>
    <x v="3"/>
  </r>
  <r>
    <n v="3622"/>
    <s v="Shakespeare's Pericles, Prince of Tyre"/>
    <s v="5 actors. 39 characters. 1 epic adventure. Presented by the Cradle Theatre Company."/>
    <n v="1000"/>
    <n v="1000.99"/>
    <n v="1.00099"/>
    <n v="47.666190476190479"/>
    <x v="0"/>
    <x v="0"/>
    <s v="USD"/>
    <n v="1411874580"/>
    <d v="2014-09-28T03:23:00"/>
    <x v="123"/>
    <x v="123"/>
    <b v="0"/>
    <n v="21"/>
    <b v="1"/>
    <s v="theater/plays"/>
    <x v="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s v="USD"/>
    <n v="1340733600"/>
    <d v="2012-06-26T18:00:00"/>
    <x v="124"/>
    <x v="124"/>
    <b v="0"/>
    <n v="25"/>
    <b v="1"/>
    <s v="music/rock"/>
    <x v="2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s v="USD"/>
    <n v="1312224383"/>
    <d v="2011-08-01T18:46:23"/>
    <x v="125"/>
    <x v="125"/>
    <b v="0"/>
    <n v="25"/>
    <b v="1"/>
    <s v="music/indie rock"/>
    <x v="2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s v="GBP"/>
    <n v="1425682174"/>
    <d v="2015-03-06T22:49:34"/>
    <x v="126"/>
    <x v="126"/>
    <b v="0"/>
    <n v="21"/>
    <b v="1"/>
    <s v="music/classical music"/>
    <x v="2"/>
    <x v="10"/>
  </r>
  <r>
    <n v="3219"/>
    <s v="Eyes Closed - The First In-Dream Theater Experience"/>
    <s v="Eyes Closed is a collaborative play and docudrama about New Yorkers and their dreams."/>
    <n v="20000"/>
    <n v="20022"/>
    <n v="1.0011000000000001"/>
    <n v="168.25210084033614"/>
    <x v="0"/>
    <x v="0"/>
    <s v="USD"/>
    <n v="1427063747"/>
    <d v="2015-03-22T22:35:47"/>
    <x v="127"/>
    <x v="127"/>
    <b v="1"/>
    <n v="119"/>
    <b v="1"/>
    <s v="theater/plays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n v="127.80851063829788"/>
    <x v="0"/>
    <x v="1"/>
    <s v="GBP"/>
    <n v="1437934759"/>
    <d v="2015-07-26T18:19:19"/>
    <x v="128"/>
    <x v="128"/>
    <b v="1"/>
    <n v="47"/>
    <b v="1"/>
    <s v="theater/plays"/>
    <x v="1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n v="65.868421052631575"/>
    <x v="0"/>
    <x v="0"/>
    <s v="USD"/>
    <n v="1465192867"/>
    <d v="2016-06-06T06:01:07"/>
    <x v="129"/>
    <x v="129"/>
    <b v="0"/>
    <n v="38"/>
    <b v="1"/>
    <s v="music/rock"/>
    <x v="2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n v="43.912280701754383"/>
    <x v="0"/>
    <x v="1"/>
    <s v="GBP"/>
    <n v="1441393210"/>
    <d v="2015-09-04T19:00:10"/>
    <x v="130"/>
    <x v="130"/>
    <b v="0"/>
    <n v="57"/>
    <b v="1"/>
    <s v="games/tabletop games"/>
    <x v="5"/>
    <x v="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4955752212392"/>
    <x v="0"/>
    <x v="0"/>
    <s v="USD"/>
    <n v="1417057200"/>
    <d v="2014-11-27T03:00:00"/>
    <x v="131"/>
    <x v="131"/>
    <b v="0"/>
    <n v="113"/>
    <b v="1"/>
    <s v="theater/plays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n v="121.36363636363636"/>
    <x v="0"/>
    <x v="0"/>
    <s v="USD"/>
    <n v="1421009610"/>
    <d v="2015-01-11T20:53:30"/>
    <x v="132"/>
    <x v="132"/>
    <b v="0"/>
    <n v="33"/>
    <b v="1"/>
    <s v="theater/plays"/>
    <x v="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606.82242424242418"/>
    <x v="0"/>
    <x v="0"/>
    <s v="USD"/>
    <n v="1442264400"/>
    <d v="2015-09-14T21:00:00"/>
    <x v="133"/>
    <x v="133"/>
    <b v="0"/>
    <n v="33"/>
    <b v="1"/>
    <s v="film &amp; video/television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n v="35.767499999999998"/>
    <x v="0"/>
    <x v="0"/>
    <s v="USD"/>
    <n v="1317438000"/>
    <d v="2011-10-01T03:00:00"/>
    <x v="134"/>
    <x v="134"/>
    <b v="0"/>
    <n v="28"/>
    <b v="1"/>
    <s v="music/rock"/>
    <x v="2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4883720930239"/>
    <x v="0"/>
    <x v="0"/>
    <s v="USD"/>
    <n v="1409500078"/>
    <d v="2014-08-31T15:47:58"/>
    <x v="135"/>
    <x v="135"/>
    <b v="0"/>
    <n v="43"/>
    <b v="1"/>
    <s v="theater/plays"/>
    <x v="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333333333331"/>
    <x v="0"/>
    <x v="0"/>
    <s v="USD"/>
    <n v="1399672800"/>
    <d v="2014-05-09T22:00:00"/>
    <x v="136"/>
    <x v="136"/>
    <b v="0"/>
    <n v="48"/>
    <b v="1"/>
    <s v="music/rock"/>
    <x v="2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n v="46.230769230769234"/>
    <x v="0"/>
    <x v="0"/>
    <s v="USD"/>
    <n v="1439246991"/>
    <d v="2015-08-10T22:49:51"/>
    <x v="137"/>
    <x v="137"/>
    <b v="0"/>
    <n v="13"/>
    <b v="1"/>
    <s v="film &amp; video/documentary"/>
    <x v="0"/>
    <x v="2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n v="46.953125"/>
    <x v="0"/>
    <x v="0"/>
    <s v="USD"/>
    <n v="1318633200"/>
    <d v="2011-10-14T23:00:00"/>
    <x v="138"/>
    <x v="138"/>
    <b v="0"/>
    <n v="32"/>
    <b v="1"/>
    <s v="music/rock"/>
    <x v="2"/>
    <x v="4"/>
  </r>
  <r>
    <n v="20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s v="USD"/>
    <n v="1442167912"/>
    <d v="2015-09-13T18:11:52"/>
    <x v="139"/>
    <x v="139"/>
    <b v="0"/>
    <n v="25"/>
    <b v="1"/>
    <s v="film &amp; video/television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n v="1.002"/>
    <n v="117.88235294117646"/>
    <x v="0"/>
    <x v="1"/>
    <s v="GBP"/>
    <n v="1463394365"/>
    <d v="2016-05-16T10:26:05"/>
    <x v="140"/>
    <x v="140"/>
    <b v="0"/>
    <n v="17"/>
    <b v="1"/>
    <s v="theater/plays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n v="1.002"/>
    <n v="62.625"/>
    <x v="0"/>
    <x v="0"/>
    <s v="USD"/>
    <n v="1472676371"/>
    <d v="2016-08-31T20:46:11"/>
    <x v="141"/>
    <x v="141"/>
    <b v="0"/>
    <n v="8"/>
    <b v="1"/>
    <s v="theater/plays"/>
    <x v="1"/>
    <x v="3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n v="171.84285714285716"/>
    <x v="0"/>
    <x v="0"/>
    <s v="USD"/>
    <n v="1402896600"/>
    <d v="2014-06-16T05:30:00"/>
    <x v="142"/>
    <x v="142"/>
    <b v="0"/>
    <n v="70"/>
    <b v="1"/>
    <s v="film &amp; video/television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76811594202906"/>
    <x v="0"/>
    <x v="0"/>
    <s v="USD"/>
    <n v="1440274735"/>
    <d v="2015-08-22T20:18:55"/>
    <x v="143"/>
    <x v="143"/>
    <b v="0"/>
    <n v="69"/>
    <b v="1"/>
    <s v="theater/plays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0"/>
    <s v="USD"/>
    <n v="1403846055"/>
    <d v="2014-06-27T05:14:15"/>
    <x v="144"/>
    <x v="144"/>
    <b v="0"/>
    <n v="25"/>
    <b v="1"/>
    <s v="theater/plays"/>
    <x v="1"/>
    <x v="3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n v="320.44943820224717"/>
    <x v="0"/>
    <x v="0"/>
    <s v="USD"/>
    <n v="1463111940"/>
    <d v="2016-05-13T03:59:00"/>
    <x v="145"/>
    <x v="145"/>
    <b v="0"/>
    <n v="89"/>
    <b v="1"/>
    <s v="film &amp; video/television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n v="202.42307692307693"/>
    <x v="0"/>
    <x v="0"/>
    <s v="USD"/>
    <n v="1365395580"/>
    <d v="2013-04-08T04:33:00"/>
    <x v="146"/>
    <x v="146"/>
    <b v="0"/>
    <n v="52"/>
    <b v="1"/>
    <s v="film &amp; video/documentary"/>
    <x v="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6818181818182"/>
    <x v="0"/>
    <x v="0"/>
    <s v="USD"/>
    <n v="1407701966"/>
    <d v="2014-08-10T20:19:26"/>
    <x v="147"/>
    <x v="147"/>
    <b v="0"/>
    <n v="44"/>
    <b v="1"/>
    <s v="publishing/nonfiction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n v="169.91525423728814"/>
    <x v="0"/>
    <x v="0"/>
    <s v="USD"/>
    <n v="1422913152"/>
    <d v="2015-02-02T21:39:12"/>
    <x v="148"/>
    <x v="148"/>
    <b v="0"/>
    <n v="59"/>
    <b v="1"/>
    <s v="music/classical music"/>
    <x v="2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3333333333329"/>
    <x v="0"/>
    <x v="1"/>
    <s v="GBP"/>
    <n v="1437235200"/>
    <d v="2015-07-18T16:00:00"/>
    <x v="149"/>
    <x v="149"/>
    <b v="0"/>
    <n v="30"/>
    <b v="1"/>
    <s v="theater/plays"/>
    <x v="1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428571428572"/>
    <x v="0"/>
    <x v="0"/>
    <s v="USD"/>
    <n v="1428552000"/>
    <d v="2015-04-09T04:00:00"/>
    <x v="150"/>
    <x v="150"/>
    <b v="0"/>
    <n v="14"/>
    <b v="1"/>
    <s v="theater/musical"/>
    <x v="1"/>
    <x v="12"/>
  </r>
  <r>
    <n v="3433"/>
    <s v="The Dybbuk"/>
    <s v="death&amp;pretzels presents their first Chicago based project:_x000a_The Dybbuk by S. Ansky"/>
    <n v="9500"/>
    <n v="9525"/>
    <n v="1.0026315789473683"/>
    <n v="134.1549295774648"/>
    <x v="0"/>
    <x v="0"/>
    <s v="USD"/>
    <n v="1402974000"/>
    <d v="2014-06-17T03:00:00"/>
    <x v="151"/>
    <x v="151"/>
    <b v="0"/>
    <n v="71"/>
    <b v="1"/>
    <s v="theater/plays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37149758454105"/>
    <x v="0"/>
    <x v="1"/>
    <s v="GBP"/>
    <n v="1466463600"/>
    <d v="2016-06-20T23:00:00"/>
    <x v="152"/>
    <x v="152"/>
    <b v="0"/>
    <n v="207"/>
    <b v="1"/>
    <s v="theater/plays"/>
    <x v="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81.739130434782609"/>
    <x v="0"/>
    <x v="0"/>
    <s v="USD"/>
    <n v="1426523752"/>
    <d v="2015-03-16T16:35:52"/>
    <x v="153"/>
    <x v="153"/>
    <b v="0"/>
    <n v="92"/>
    <b v="1"/>
    <s v="music/rock"/>
    <x v="2"/>
    <x v="4"/>
  </r>
  <r>
    <n v="2811"/>
    <s v="Ray Gunn and Starburst"/>
    <s v="Ray Gunn and Starburst is an audio sci-fi/comedy sending up the tropes of classic and pulp science-fiction."/>
    <n v="10000"/>
    <n v="10027"/>
    <n v="1.0026999999999999"/>
    <n v="92.842592592592595"/>
    <x v="0"/>
    <x v="1"/>
    <s v="GBP"/>
    <n v="1424692503"/>
    <d v="2015-02-23T11:55:03"/>
    <x v="154"/>
    <x v="154"/>
    <b v="0"/>
    <n v="108"/>
    <b v="1"/>
    <s v="theater/plays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666666666666"/>
    <x v="0"/>
    <x v="0"/>
    <s v="USD"/>
    <n v="1423456200"/>
    <d v="2015-02-09T04:30:00"/>
    <x v="155"/>
    <x v="155"/>
    <b v="1"/>
    <n v="12"/>
    <b v="1"/>
    <s v="theater/plays"/>
    <x v="1"/>
    <x v="3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0"/>
    <s v="USD"/>
    <n v="1436587140"/>
    <d v="2015-07-11T03:59:00"/>
    <x v="156"/>
    <x v="156"/>
    <b v="0"/>
    <n v="10"/>
    <b v="1"/>
    <s v="theater/musical"/>
    <x v="1"/>
    <x v="12"/>
  </r>
  <r>
    <n v="3348"/>
    <s v="Macbeth"/>
    <s v="Old Hat's new production explores the bleak culture of war and the cosmic powers of guilt and imagination in Shakespeare's tragedy."/>
    <n v="5500"/>
    <n v="5516"/>
    <n v="1.002909090909091"/>
    <n v="69.822784810126578"/>
    <x v="0"/>
    <x v="0"/>
    <s v="USD"/>
    <n v="1461988740"/>
    <d v="2016-04-30T03:59:00"/>
    <x v="157"/>
    <x v="157"/>
    <b v="0"/>
    <n v="79"/>
    <b v="1"/>
    <s v="theater/plays"/>
    <x v="1"/>
    <x v="3"/>
  </r>
  <r>
    <n v="2993"/>
    <s v="TRUE WEST: Think, Dog! Productions"/>
    <s v="Help us build the Kitchen from Hell!"/>
    <n v="1000"/>
    <n v="1003"/>
    <n v="1.0029999999999999"/>
    <n v="45.590909090909093"/>
    <x v="0"/>
    <x v="0"/>
    <s v="USD"/>
    <n v="1455998867"/>
    <d v="2016-02-20T20:07:47"/>
    <x v="158"/>
    <x v="158"/>
    <b v="0"/>
    <n v="22"/>
    <b v="1"/>
    <s v="theater/spaces"/>
    <x v="1"/>
    <x v="13"/>
  </r>
  <r>
    <n v="3406"/>
    <s v="Voices of Swords"/>
    <s v="A funny and moving new play about two families dealing with aging parents in very different ways!"/>
    <n v="10000"/>
    <n v="10031"/>
    <n v="1.0031000000000001"/>
    <n v="110.23076923076923"/>
    <x v="0"/>
    <x v="0"/>
    <s v="USD"/>
    <n v="1405511376"/>
    <d v="2014-07-16T11:49:36"/>
    <x v="159"/>
    <x v="159"/>
    <b v="0"/>
    <n v="91"/>
    <b v="1"/>
    <s v="theater/plays"/>
    <x v="1"/>
    <x v="3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n v="42.8"/>
    <x v="0"/>
    <x v="0"/>
    <s v="USD"/>
    <n v="1309825866"/>
    <d v="2011-07-05T00:31:06"/>
    <x v="160"/>
    <x v="160"/>
    <b v="0"/>
    <n v="75"/>
    <b v="1"/>
    <s v="music/indie rock"/>
    <x v="2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1904761904762"/>
    <x v="0"/>
    <x v="1"/>
    <s v="GBP"/>
    <n v="1407106800"/>
    <d v="2014-08-03T23:00:00"/>
    <x v="161"/>
    <x v="161"/>
    <b v="0"/>
    <n v="63"/>
    <b v="1"/>
    <s v="theater/plays"/>
    <x v="1"/>
    <x v="3"/>
  </r>
  <r>
    <n v="2525"/>
    <s v="Jenny &amp; Rossâ”‚To Sing in Germany"/>
    <s v="Husband and wife operatic team specializing in German opera. Fundraising for an audition tour of Germany."/>
    <n v="8000"/>
    <n v="8026"/>
    <n v="1.00325"/>
    <n v="100.325"/>
    <x v="0"/>
    <x v="0"/>
    <s v="USD"/>
    <n v="1340914571"/>
    <d v="2012-06-28T20:16:11"/>
    <x v="162"/>
    <x v="162"/>
    <b v="0"/>
    <n v="80"/>
    <b v="1"/>
    <s v="music/classical music"/>
    <x v="2"/>
    <x v="10"/>
  </r>
  <r>
    <n v="1849"/>
    <s v="Release the Skyline Album"/>
    <s v="Release the Skylines is a small, local Cleveland metal band looking to record an album."/>
    <n v="300"/>
    <n v="301"/>
    <n v="1.0033333333333334"/>
    <n v="37.625"/>
    <x v="0"/>
    <x v="0"/>
    <s v="USD"/>
    <n v="1350505059"/>
    <d v="2012-10-17T20:17:39"/>
    <x v="163"/>
    <x v="163"/>
    <b v="0"/>
    <n v="8"/>
    <b v="1"/>
    <s v="music/rock"/>
    <x v="2"/>
    <x v="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n v="188.125"/>
    <x v="0"/>
    <x v="0"/>
    <s v="USD"/>
    <n v="1331174635"/>
    <d v="2012-03-08T02:43:55"/>
    <x v="164"/>
    <x v="164"/>
    <b v="0"/>
    <n v="32"/>
    <b v="1"/>
    <s v="music/indie rock"/>
    <x v="2"/>
    <x v="8"/>
  </r>
  <r>
    <n v="3701"/>
    <s v="Dog Show"/>
    <s v="Part-silent film, part-thriller, Dog Show sees four actors play a community of dogs and their owners. One autumn, a killer strikes."/>
    <n v="1500"/>
    <n v="1505"/>
    <n v="1.0033333333333334"/>
    <n v="38.589743589743591"/>
    <x v="0"/>
    <x v="1"/>
    <s v="GBP"/>
    <n v="1433422793"/>
    <d v="2015-06-04T12:59:53"/>
    <x v="165"/>
    <x v="165"/>
    <b v="0"/>
    <n v="39"/>
    <b v="1"/>
    <s v="theater/plays"/>
    <x v="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56.77333333333334"/>
    <x v="0"/>
    <x v="0"/>
    <s v="USD"/>
    <n v="1355437052"/>
    <d v="2012-12-13T22:17:32"/>
    <x v="166"/>
    <x v="166"/>
    <b v="0"/>
    <n v="48"/>
    <b v="1"/>
    <s v="music/pop"/>
    <x v="2"/>
    <x v="7"/>
  </r>
  <r>
    <n v="28"/>
    <s v="John Earle Dog Training Concept Development Reel"/>
    <s v="John and Brian are on a quest to change people's lives and rehabilitate dogs."/>
    <n v="12000"/>
    <n v="12042"/>
    <n v="1.0035000000000001"/>
    <n v="169.6056338028169"/>
    <x v="0"/>
    <x v="0"/>
    <s v="USD"/>
    <n v="1450307284"/>
    <d v="2015-12-16T23:08:04"/>
    <x v="167"/>
    <x v="167"/>
    <b v="0"/>
    <n v="71"/>
    <b v="1"/>
    <s v="film &amp; video/television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n v="143.35714285714286"/>
    <x v="0"/>
    <x v="0"/>
    <s v="USD"/>
    <n v="1450018912"/>
    <d v="2015-12-13T15:01:52"/>
    <x v="168"/>
    <x v="168"/>
    <b v="0"/>
    <n v="140"/>
    <b v="1"/>
    <s v="publishing/nonfiction"/>
    <x v="3"/>
    <x v="6"/>
  </r>
  <r>
    <n v="2110"/>
    <s v="&quot;Vision&quot; - New Album - Brent Brown"/>
    <s v="Brent Brown's breakout new album! Requires help from the record label... You!"/>
    <n v="2000"/>
    <n v="2007"/>
    <n v="1.0035000000000001"/>
    <n v="52.815789473684212"/>
    <x v="0"/>
    <x v="0"/>
    <s v="USD"/>
    <n v="1401253140"/>
    <d v="2014-05-28T04:59:00"/>
    <x v="169"/>
    <x v="169"/>
    <b v="0"/>
    <n v="38"/>
    <b v="1"/>
    <s v="music/indie rock"/>
    <x v="2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194029850748"/>
    <x v="0"/>
    <x v="0"/>
    <s v="USD"/>
    <n v="1441857540"/>
    <d v="2015-09-10T03:59:00"/>
    <x v="170"/>
    <x v="170"/>
    <b v="1"/>
    <n v="134"/>
    <b v="1"/>
    <s v="theater/plays"/>
    <x v="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256880733946"/>
    <x v="0"/>
    <x v="0"/>
    <s v="USD"/>
    <n v="1472020881"/>
    <d v="2016-08-24T06:41:21"/>
    <x v="171"/>
    <x v="171"/>
    <b v="1"/>
    <n v="218"/>
    <b v="1"/>
    <s v="theater/spaces"/>
    <x v="1"/>
    <x v="13"/>
  </r>
  <r>
    <n v="342"/>
    <s v="BREAKING A MONSTER a film about the band Unlocking The Truth"/>
    <s v="BREAKING A MONSTER needs your help to play in THEATERS!"/>
    <n v="55000"/>
    <n v="55201.52"/>
    <n v="1.0036639999999999"/>
    <n v="169.85083076923075"/>
    <x v="0"/>
    <x v="0"/>
    <s v="USD"/>
    <n v="1461955465"/>
    <d v="2016-04-29T18:44:25"/>
    <x v="172"/>
    <x v="172"/>
    <b v="1"/>
    <n v="325"/>
    <b v="1"/>
    <s v="film &amp; video/documentary"/>
    <x v="0"/>
    <x v="2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n v="98.30927835051547"/>
    <x v="0"/>
    <x v="1"/>
    <s v="GBP"/>
    <n v="1443826800"/>
    <d v="2015-10-02T23:00:00"/>
    <x v="173"/>
    <x v="173"/>
    <b v="0"/>
    <n v="97"/>
    <b v="1"/>
    <s v="theater/plays"/>
    <x v="1"/>
    <x v="3"/>
  </r>
  <r>
    <n v="3648"/>
    <s v="Moth Theater Lives"/>
    <s v="Help Moth Live! Support Moth and its artist collective to achieve its 2014/15 season."/>
    <n v="40000"/>
    <n v="40153"/>
    <n v="1.003825"/>
    <n v="550.04109589041093"/>
    <x v="0"/>
    <x v="0"/>
    <s v="USD"/>
    <n v="1412492445"/>
    <d v="2014-10-05T07:00:45"/>
    <x v="174"/>
    <x v="174"/>
    <b v="0"/>
    <n v="73"/>
    <b v="1"/>
    <s v="theater/plays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1921739130435"/>
    <x v="0"/>
    <x v="1"/>
    <s v="GBP"/>
    <n v="1485991860"/>
    <d v="2017-02-01T23:31:00"/>
    <x v="175"/>
    <x v="175"/>
    <b v="0"/>
    <n v="115"/>
    <b v="1"/>
    <s v="theater/plays"/>
    <x v="1"/>
    <x v="3"/>
  </r>
  <r>
    <n v="90"/>
    <s v="Help Get the Short Film Interior Design into Film Festivals!"/>
    <s v="We're looking for funding to help submit a short film to film festivals."/>
    <n v="500"/>
    <n v="502"/>
    <n v="1.004"/>
    <n v="31.375"/>
    <x v="0"/>
    <x v="0"/>
    <s v="USD"/>
    <n v="1310454499"/>
    <d v="2011-07-12T07:08:19"/>
    <x v="176"/>
    <x v="176"/>
    <b v="0"/>
    <n v="16"/>
    <b v="1"/>
    <s v="film &amp; video/shorts"/>
    <x v="0"/>
    <x v="1"/>
  </r>
  <r>
    <n v="2531"/>
    <s v="Modern Chamber Music"/>
    <s v="The first CD of chamber music composed by John Leupold to be released on PARMA records. The album features solo, duets, and a quartet."/>
    <n v="4500"/>
    <n v="4518"/>
    <n v="1.004"/>
    <n v="74.06557377049181"/>
    <x v="0"/>
    <x v="0"/>
    <s v="USD"/>
    <n v="1439611140"/>
    <d v="2015-08-15T03:59:00"/>
    <x v="177"/>
    <x v="177"/>
    <b v="0"/>
    <n v="61"/>
    <b v="1"/>
    <s v="music/classical music"/>
    <x v="2"/>
    <x v="10"/>
  </r>
  <r>
    <n v="3151"/>
    <s v="&quot;The Holiday Bug&quot; 2014 Puppet Show"/>
    <s v="A Multi-Media Puppet Show, with large cable control puppets to tell a hilarious story for all ages."/>
    <n v="3500"/>
    <n v="3514"/>
    <n v="1.004"/>
    <n v="103.35294117647059"/>
    <x v="0"/>
    <x v="0"/>
    <s v="USD"/>
    <n v="1410379774"/>
    <d v="2014-09-10T20:09:34"/>
    <x v="178"/>
    <x v="178"/>
    <b v="1"/>
    <n v="34"/>
    <b v="1"/>
    <s v="theater/plays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75"/>
    <x v="0"/>
    <x v="0"/>
    <s v="USD"/>
    <n v="1428780159"/>
    <d v="2015-04-11T19:22:39"/>
    <x v="179"/>
    <x v="179"/>
    <b v="0"/>
    <n v="8"/>
    <b v="1"/>
    <s v="theater/plays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n v="118.12941176470588"/>
    <x v="0"/>
    <x v="0"/>
    <s v="USD"/>
    <n v="1409266414"/>
    <d v="2014-08-28T22:53:34"/>
    <x v="180"/>
    <x v="180"/>
    <b v="0"/>
    <n v="85"/>
    <b v="1"/>
    <s v="theater/plays"/>
    <x v="1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n v="89.925373134328353"/>
    <x v="0"/>
    <x v="0"/>
    <s v="USD"/>
    <n v="1472270340"/>
    <d v="2016-08-27T03:59:00"/>
    <x v="181"/>
    <x v="181"/>
    <b v="0"/>
    <n v="67"/>
    <b v="1"/>
    <s v="photography/photobooks"/>
    <x v="6"/>
    <x v="15"/>
  </r>
  <r>
    <n v="825"/>
    <s v="KILL FREEMAN"/>
    <s v="Kickstarting Kill Freeman independently. Help fund the New Record, Video and Live Shows."/>
    <n v="12500"/>
    <n v="12554"/>
    <n v="1.0043200000000001"/>
    <n v="126.8080808080808"/>
    <x v="0"/>
    <x v="0"/>
    <s v="USD"/>
    <n v="1351495284"/>
    <d v="2012-10-29T07:21:24"/>
    <x v="182"/>
    <x v="182"/>
    <b v="0"/>
    <n v="99"/>
    <b v="1"/>
    <s v="music/rock"/>
    <x v="2"/>
    <x v="4"/>
  </r>
  <r>
    <n v="419"/>
    <s v="BEYOND LOCAL"/>
    <s v="Beyond Local is a personal journey through an art-centric and musically talented community that fosters creativity."/>
    <n v="8000"/>
    <n v="8035"/>
    <n v="1.004375"/>
    <n v="110.06849315068493"/>
    <x v="0"/>
    <x v="0"/>
    <s v="USD"/>
    <n v="1372536787"/>
    <d v="2013-06-29T20:13:07"/>
    <x v="183"/>
    <x v="183"/>
    <b v="0"/>
    <n v="73"/>
    <b v="1"/>
    <s v="film &amp; video/documentary"/>
    <x v="0"/>
    <x v="2"/>
  </r>
  <r>
    <n v="792"/>
    <s v="&quot;Believable Lies&quot; - The Album"/>
    <s v="Rock n' Roll about the intersection of lies and belief: the Believable Lie."/>
    <n v="2500"/>
    <n v="2511.11"/>
    <n v="1.0044440000000001"/>
    <n v="41.851833333333339"/>
    <x v="0"/>
    <x v="0"/>
    <s v="USD"/>
    <n v="1383861483"/>
    <d v="2013-11-07T21:58:03"/>
    <x v="184"/>
    <x v="184"/>
    <b v="0"/>
    <n v="60"/>
    <b v="1"/>
    <s v="music/rock"/>
    <x v="2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68852459016395"/>
    <x v="0"/>
    <x v="0"/>
    <s v="USD"/>
    <n v="1470801600"/>
    <d v="2016-08-10T04:00:00"/>
    <x v="185"/>
    <x v="185"/>
    <b v="0"/>
    <n v="61"/>
    <b v="1"/>
    <s v="theater/plays"/>
    <x v="1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s v="USD"/>
    <n v="1423555140"/>
    <d v="2015-02-10T07:59:00"/>
    <x v="186"/>
    <x v="186"/>
    <b v="0"/>
    <n v="28"/>
    <b v="1"/>
    <s v="theater/musical"/>
    <x v="1"/>
    <x v="12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n v="67.65306122448979"/>
    <x v="0"/>
    <x v="0"/>
    <s v="USD"/>
    <n v="1437067476"/>
    <d v="2015-07-16T17:24:36"/>
    <x v="187"/>
    <x v="187"/>
    <b v="1"/>
    <n v="49"/>
    <b v="1"/>
    <s v="theater/plays"/>
    <x v="1"/>
    <x v="3"/>
  </r>
  <r>
    <n v="3556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1"/>
    <s v="GBP"/>
    <n v="1408289724"/>
    <d v="2014-08-17T15:35:24"/>
    <x v="188"/>
    <x v="188"/>
    <b v="0"/>
    <n v="20"/>
    <b v="1"/>
    <s v="theater/plays"/>
    <x v="1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n v="93.018518518518519"/>
    <x v="0"/>
    <x v="0"/>
    <s v="USD"/>
    <n v="1330115638"/>
    <d v="2012-02-24T20:33:58"/>
    <x v="189"/>
    <x v="189"/>
    <b v="1"/>
    <n v="108"/>
    <b v="1"/>
    <s v="film &amp; video/documentary"/>
    <x v="0"/>
    <x v="2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n v="107.64285714285714"/>
    <x v="0"/>
    <x v="0"/>
    <s v="USD"/>
    <n v="1480613650"/>
    <d v="2016-12-01T17:34:10"/>
    <x v="190"/>
    <x v="190"/>
    <b v="0"/>
    <n v="28"/>
    <b v="1"/>
    <s v="technology/wearables"/>
    <x v="4"/>
    <x v="16"/>
  </r>
  <r>
    <n v="1266"/>
    <s v="Sensory Station's First EP"/>
    <s v="We are looking to record our first EP produced by Aaron Harris (ISIS/Palms) at Studio West."/>
    <n v="9500"/>
    <n v="9545"/>
    <n v="1.0047368421052632"/>
    <n v="190.9"/>
    <x v="0"/>
    <x v="0"/>
    <s v="USD"/>
    <n v="1389474145"/>
    <d v="2014-01-11T21:02:25"/>
    <x v="191"/>
    <x v="191"/>
    <b v="1"/>
    <n v="50"/>
    <b v="1"/>
    <s v="music/rock"/>
    <x v="2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3658536585365"/>
    <x v="0"/>
    <x v="0"/>
    <s v="USD"/>
    <n v="1420734696"/>
    <d v="2015-01-08T16:31:36"/>
    <x v="192"/>
    <x v="192"/>
    <b v="0"/>
    <n v="41"/>
    <b v="1"/>
    <s v="theater/plays"/>
    <x v="1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67.48962962962963"/>
    <x v="0"/>
    <x v="0"/>
    <s v="USD"/>
    <n v="1276110000"/>
    <d v="2010-06-09T19:00:00"/>
    <x v="193"/>
    <x v="193"/>
    <b v="0"/>
    <n v="27"/>
    <b v="1"/>
    <s v="film &amp; video/shorts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421052631578"/>
    <x v="0"/>
    <x v="0"/>
    <s v="USD"/>
    <n v="1403660279"/>
    <d v="2014-06-25T01:37:59"/>
    <x v="194"/>
    <x v="194"/>
    <b v="0"/>
    <n v="19"/>
    <b v="1"/>
    <s v="film &amp; video/television"/>
    <x v="0"/>
    <x v="0"/>
  </r>
  <r>
    <n v="106"/>
    <s v="LOST WEEKEND"/>
    <s v="A Boy. A Girl. A Car. A Serial Killer."/>
    <n v="5000"/>
    <n v="5025"/>
    <n v="1.0049999999999999"/>
    <n v="186.11111111111111"/>
    <x v="0"/>
    <x v="0"/>
    <s v="USD"/>
    <n v="1333391901"/>
    <d v="2012-04-02T18:38:21"/>
    <x v="195"/>
    <x v="195"/>
    <b v="0"/>
    <n v="27"/>
    <b v="1"/>
    <s v="film &amp; video/shorts"/>
    <x v="0"/>
    <x v="1"/>
  </r>
  <r>
    <n v="1634"/>
    <s v="RUBEDO: Debut Full Length Album"/>
    <s v="Recording Debut  Album w/ Producer Ikey Owens from Free Moral Agents/ The Mars Volta"/>
    <n v="2000"/>
    <n v="2010"/>
    <n v="1.0049999999999999"/>
    <n v="62.8125"/>
    <x v="0"/>
    <x v="0"/>
    <s v="USD"/>
    <n v="1306994340"/>
    <d v="2011-06-02T05:59:00"/>
    <x v="196"/>
    <x v="196"/>
    <b v="0"/>
    <n v="32"/>
    <b v="1"/>
    <s v="music/rock"/>
    <x v="2"/>
    <x v="4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n v="37.222222222222221"/>
    <x v="0"/>
    <x v="0"/>
    <s v="USD"/>
    <n v="1457071397"/>
    <d v="2016-03-04T06:03:17"/>
    <x v="197"/>
    <x v="197"/>
    <b v="0"/>
    <n v="27"/>
    <b v="1"/>
    <s v="theater/spaces"/>
    <x v="1"/>
    <x v="13"/>
  </r>
  <r>
    <n v="3564"/>
    <s v="The Pillowman Aberdeen"/>
    <s v="Multi Award-Winng play THE PILLOWMAN coming to the Arts Centre Theatre, Aberdeen"/>
    <n v="1000"/>
    <n v="1005"/>
    <n v="1.0049999999999999"/>
    <n v="59.117647058823529"/>
    <x v="0"/>
    <x v="1"/>
    <s v="GBP"/>
    <n v="1444060800"/>
    <d v="2015-10-05T16:00:00"/>
    <x v="198"/>
    <x v="198"/>
    <b v="0"/>
    <n v="17"/>
    <b v="1"/>
    <s v="theater/plays"/>
    <x v="1"/>
    <x v="3"/>
  </r>
  <r>
    <n v="3588"/>
    <s v="MENTAL Play short-tour 2015!"/>
    <s v="Touring the fast-paced, playful and poignant story of three twenty-somethings in a mental-health support group."/>
    <n v="200"/>
    <n v="201"/>
    <n v="1.0049999999999999"/>
    <n v="18.272727272727273"/>
    <x v="0"/>
    <x v="1"/>
    <s v="GBP"/>
    <n v="1430348400"/>
    <d v="2015-04-29T23:00:00"/>
    <x v="199"/>
    <x v="199"/>
    <b v="0"/>
    <n v="11"/>
    <b v="1"/>
    <s v="theater/plays"/>
    <x v="1"/>
    <x v="3"/>
  </r>
  <r>
    <n v="3653"/>
    <s v="ALLIE"/>
    <s v="ALLIE is a new dark comedy play which will premiere at the Edinburgh Festival Fringe 2015. Written and produced by Ruaraidh Murray."/>
    <n v="2000"/>
    <n v="2010"/>
    <n v="1.0049999999999999"/>
    <n v="60.909090909090907"/>
    <x v="0"/>
    <x v="1"/>
    <s v="GBP"/>
    <n v="1438764207"/>
    <d v="2015-08-05T08:43:27"/>
    <x v="200"/>
    <x v="200"/>
    <b v="0"/>
    <n v="33"/>
    <b v="1"/>
    <s v="theater/plays"/>
    <x v="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239.35238095238094"/>
    <x v="0"/>
    <x v="0"/>
    <s v="USD"/>
    <n v="1418430311"/>
    <d v="2014-12-13T00:25:11"/>
    <x v="201"/>
    <x v="201"/>
    <b v="0"/>
    <n v="105"/>
    <b v="1"/>
    <s v="technology/wearables"/>
    <x v="4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3333333333336"/>
    <x v="0"/>
    <x v="0"/>
    <s v="USD"/>
    <n v="1404312846"/>
    <d v="2014-07-02T14:54:06"/>
    <x v="202"/>
    <x v="202"/>
    <b v="0"/>
    <n v="15"/>
    <b v="1"/>
    <s v="theater/plays"/>
    <x v="1"/>
    <x v="3"/>
  </r>
  <r>
    <n v="659"/>
    <s v="Lulu Watch Designs - Apple Watch"/>
    <s v="Sync up your lifestyle"/>
    <n v="3000"/>
    <n v="3017"/>
    <n v="1.0056666666666667"/>
    <n v="143.66666666666666"/>
    <x v="0"/>
    <x v="0"/>
    <s v="USD"/>
    <n v="1440339295"/>
    <d v="2015-08-23T14:14:55"/>
    <x v="203"/>
    <x v="203"/>
    <b v="0"/>
    <n v="21"/>
    <b v="1"/>
    <s v="technology/wearables"/>
    <x v="4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35294117647058"/>
    <x v="0"/>
    <x v="1"/>
    <s v="GBP"/>
    <n v="1487286000"/>
    <d v="2017-02-16T23:00:00"/>
    <x v="204"/>
    <x v="204"/>
    <b v="0"/>
    <n v="34"/>
    <b v="1"/>
    <s v="theater/plays"/>
    <x v="1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6666666666666"/>
    <x v="0"/>
    <x v="0"/>
    <s v="USD"/>
    <n v="1439583533"/>
    <d v="2015-08-14T20:18:53"/>
    <x v="205"/>
    <x v="205"/>
    <b v="0"/>
    <n v="30"/>
    <b v="1"/>
    <s v="theater/spaces"/>
    <x v="1"/>
    <x v="13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n v="47.189259259259259"/>
    <x v="0"/>
    <x v="0"/>
    <s v="USD"/>
    <n v="1400862355"/>
    <d v="2014-05-23T16:25:55"/>
    <x v="206"/>
    <x v="206"/>
    <b v="0"/>
    <n v="81"/>
    <b v="1"/>
    <s v="music/pop"/>
    <x v="2"/>
    <x v="7"/>
  </r>
  <r>
    <n v="2297"/>
    <s v="Company Company: Debut EP"/>
    <s v="New Jersey Alternative Rock band COCO needs YOUR help self-releasing debut EP!"/>
    <n v="1000"/>
    <n v="1006"/>
    <n v="1.006"/>
    <n v="52.94736842105263"/>
    <x v="0"/>
    <x v="0"/>
    <s v="USD"/>
    <n v="1331697540"/>
    <d v="2012-03-14T03:59:00"/>
    <x v="207"/>
    <x v="207"/>
    <b v="0"/>
    <n v="19"/>
    <b v="1"/>
    <s v="music/rock"/>
    <x v="2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n v="182.90909090909091"/>
    <x v="0"/>
    <x v="0"/>
    <s v="USD"/>
    <n v="1482962433"/>
    <d v="2016-12-28T22:00:33"/>
    <x v="208"/>
    <x v="208"/>
    <b v="0"/>
    <n v="110"/>
    <b v="1"/>
    <s v="theater/plays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3333333333336"/>
    <x v="0"/>
    <x v="0"/>
    <s v="USD"/>
    <n v="1454431080"/>
    <d v="2016-02-02T16:38:00"/>
    <x v="209"/>
    <x v="209"/>
    <b v="0"/>
    <n v="30"/>
    <b v="1"/>
    <s v="theater/plays"/>
    <x v="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97.993896103896105"/>
    <x v="0"/>
    <x v="0"/>
    <s v="USD"/>
    <n v="1327133580"/>
    <d v="2012-01-21T08:13:00"/>
    <x v="210"/>
    <x v="210"/>
    <b v="0"/>
    <n v="154"/>
    <b v="1"/>
    <s v="music/rock"/>
    <x v="2"/>
    <x v="4"/>
  </r>
  <r>
    <n v="391"/>
    <s v="Science, Sex and the Ladies"/>
    <s v="Too many women feel confused about their orgasm and shame about their desire. This movie aims to change that."/>
    <n v="20000"/>
    <n v="20122"/>
    <n v="1.0061"/>
    <n v="104.25906735751295"/>
    <x v="0"/>
    <x v="0"/>
    <s v="USD"/>
    <n v="1324169940"/>
    <d v="2011-12-18T00:59:00"/>
    <x v="211"/>
    <x v="211"/>
    <b v="0"/>
    <n v="193"/>
    <b v="1"/>
    <s v="film &amp; video/documentary"/>
    <x v="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35.003043478260871"/>
    <x v="0"/>
    <x v="0"/>
    <s v="USD"/>
    <n v="1258955940"/>
    <d v="2009-11-23T05:59:00"/>
    <x v="212"/>
    <x v="212"/>
    <b v="1"/>
    <n v="23"/>
    <b v="1"/>
    <s v="technology/hardware"/>
    <x v="4"/>
    <x v="17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n v="216.75"/>
    <x v="0"/>
    <x v="0"/>
    <s v="USD"/>
    <n v="1437633997"/>
    <d v="2015-07-23T06:46:37"/>
    <x v="213"/>
    <x v="213"/>
    <b v="0"/>
    <n v="104"/>
    <b v="1"/>
    <s v="film &amp; video/documentary"/>
    <x v="0"/>
    <x v="2"/>
  </r>
  <r>
    <n v="297"/>
    <s v="Who Owns Yoga?"/>
    <s v="Who Owns Yoga? is a feature length documentary film that explores the changing nature of yoga in the modern world."/>
    <n v="20000"/>
    <n v="20128"/>
    <n v="1.0064"/>
    <n v="141.74647887323943"/>
    <x v="0"/>
    <x v="0"/>
    <s v="USD"/>
    <n v="1430452740"/>
    <d v="2015-05-01T03:59:00"/>
    <x v="214"/>
    <x v="214"/>
    <b v="1"/>
    <n v="142"/>
    <b v="1"/>
    <s v="film &amp; video/documentary"/>
    <x v="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n v="25.161000000000001"/>
    <x v="0"/>
    <x v="1"/>
    <s v="GBP"/>
    <n v="1467681107"/>
    <d v="2016-07-05T01:11:47"/>
    <x v="215"/>
    <x v="215"/>
    <b v="0"/>
    <n v="20"/>
    <b v="1"/>
    <s v="theater/plays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6956521739131"/>
    <x v="0"/>
    <x v="0"/>
    <s v="USD"/>
    <n v="1476381627"/>
    <d v="2016-10-13T18:00:27"/>
    <x v="216"/>
    <x v="216"/>
    <b v="0"/>
    <n v="69"/>
    <b v="1"/>
    <s v="theater/plays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83.885416666666671"/>
    <x v="0"/>
    <x v="0"/>
    <s v="USD"/>
    <n v="1299138561"/>
    <d v="2011-03-03T07:49:21"/>
    <x v="217"/>
    <x v="217"/>
    <b v="0"/>
    <n v="96"/>
    <b v="1"/>
    <s v="music/rock"/>
    <x v="2"/>
    <x v="4"/>
  </r>
  <r>
    <n v="17"/>
    <s v="Humble Pie"/>
    <s v="Uplifting English sitcom, a love letter to youthful exuberance that proves once and for all that none of us are ready for real life."/>
    <n v="1500"/>
    <n v="1510"/>
    <n v="1.0066666666666666"/>
    <n v="41.944444444444443"/>
    <x v="0"/>
    <x v="1"/>
    <s v="GBP"/>
    <n v="1415126022"/>
    <d v="2014-11-04T18:33:42"/>
    <x v="218"/>
    <x v="218"/>
    <b v="0"/>
    <n v="36"/>
    <b v="1"/>
    <s v="film &amp; video/television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64.714285714285708"/>
    <x v="0"/>
    <x v="0"/>
    <s v="USD"/>
    <n v="1385297393"/>
    <d v="2013-11-24T12:49:53"/>
    <x v="219"/>
    <x v="219"/>
    <b v="0"/>
    <n v="70"/>
    <b v="1"/>
    <s v="music/pop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n v="35.952380952380949"/>
    <x v="0"/>
    <x v="1"/>
    <s v="GBP"/>
    <n v="1441995595"/>
    <d v="2015-09-11T18:19:55"/>
    <x v="220"/>
    <x v="220"/>
    <b v="0"/>
    <n v="42"/>
    <b v="1"/>
    <s v="theater/plays"/>
    <x v="1"/>
    <x v="3"/>
  </r>
  <r>
    <n v="3658"/>
    <s v="Mr. Marmalade"/>
    <s v="Life is hard when your own imaginary friend can't make time for you."/>
    <n v="1500"/>
    <n v="1510"/>
    <n v="1.0066666666666666"/>
    <n v="75.5"/>
    <x v="0"/>
    <x v="0"/>
    <s v="USD"/>
    <n v="1404273540"/>
    <d v="2014-07-02T03:59:00"/>
    <x v="221"/>
    <x v="221"/>
    <b v="0"/>
    <n v="20"/>
    <b v="1"/>
    <s v="theater/plays"/>
    <x v="1"/>
    <x v="3"/>
  </r>
  <r>
    <n v="1671"/>
    <s v="Luke O'Brien's Kickstarter"/>
    <s v="I am seeking funding in order to help take my music from a hobby to a career."/>
    <n v="2000"/>
    <n v="2013.47"/>
    <n v="1.0067349999999999"/>
    <n v="26.148961038961041"/>
    <x v="0"/>
    <x v="0"/>
    <s v="USD"/>
    <n v="1470056614"/>
    <d v="2016-08-01T13:03:34"/>
    <x v="222"/>
    <x v="222"/>
    <b v="0"/>
    <n v="77"/>
    <b v="1"/>
    <s v="music/pop"/>
    <x v="2"/>
    <x v="7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n v="135.66666666666666"/>
    <x v="0"/>
    <x v="0"/>
    <s v="USD"/>
    <n v="1426773920"/>
    <d v="2015-03-19T14:05:20"/>
    <x v="223"/>
    <x v="223"/>
    <b v="1"/>
    <n v="141"/>
    <b v="1"/>
    <s v="photography/photobooks"/>
    <x v="6"/>
    <x v="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37.30909090909091"/>
    <x v="0"/>
    <x v="0"/>
    <s v="USD"/>
    <n v="1312182000"/>
    <d v="2011-08-01T07:00:00"/>
    <x v="224"/>
    <x v="224"/>
    <b v="0"/>
    <n v="44"/>
    <b v="1"/>
    <s v="music/rock"/>
    <x v="2"/>
    <x v="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n v="115.08571428571429"/>
    <x v="0"/>
    <x v="0"/>
    <s v="USD"/>
    <n v="1323838740"/>
    <d v="2011-12-14T04:59:00"/>
    <x v="225"/>
    <x v="225"/>
    <b v="0"/>
    <n v="35"/>
    <b v="1"/>
    <s v="music/indie rock"/>
    <x v="2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53.469203539823013"/>
    <x v="0"/>
    <x v="0"/>
    <s v="USD"/>
    <n v="1293857940"/>
    <d v="2011-01-01T04:59:00"/>
    <x v="226"/>
    <x v="226"/>
    <b v="1"/>
    <n v="113"/>
    <b v="1"/>
    <s v="music/indie rock"/>
    <x v="2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2295918367346"/>
    <x v="0"/>
    <x v="0"/>
    <s v="USD"/>
    <n v="1407360720"/>
    <d v="2014-08-06T21:32:00"/>
    <x v="227"/>
    <x v="227"/>
    <b v="0"/>
    <n v="196"/>
    <b v="1"/>
    <s v="theater/plays"/>
    <x v="1"/>
    <x v="3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n v="103.17073170731707"/>
    <x v="0"/>
    <x v="7"/>
    <s v="EUR"/>
    <n v="1437429600"/>
    <d v="2015-07-20T22:00:00"/>
    <x v="228"/>
    <x v="228"/>
    <b v="0"/>
    <n v="41"/>
    <b v="1"/>
    <s v="theater/spaces"/>
    <x v="1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1428571428569"/>
    <x v="0"/>
    <x v="1"/>
    <s v="GBP"/>
    <n v="1406825159"/>
    <d v="2014-07-31T16:45:59"/>
    <x v="229"/>
    <x v="229"/>
    <b v="0"/>
    <n v="21"/>
    <b v="1"/>
    <s v="theater/plays"/>
    <x v="1"/>
    <x v="3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n v="53.945205479452056"/>
    <x v="0"/>
    <x v="1"/>
    <s v="GBP"/>
    <n v="1403301660"/>
    <d v="2014-06-20T22:01:00"/>
    <x v="230"/>
    <x v="230"/>
    <b v="1"/>
    <n v="73"/>
    <b v="1"/>
    <s v="theater/spaces"/>
    <x v="1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215.85714285714286"/>
    <x v="0"/>
    <x v="0"/>
    <s v="USD"/>
    <n v="1329320235"/>
    <d v="2012-02-15T15:37:15"/>
    <x v="231"/>
    <x v="231"/>
    <b v="1"/>
    <n v="7"/>
    <b v="1"/>
    <s v="film &amp; video/documentary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2173913043484"/>
    <x v="0"/>
    <x v="1"/>
    <s v="GBP"/>
    <n v="1470092340"/>
    <d v="2016-08-01T22:59:00"/>
    <x v="232"/>
    <x v="232"/>
    <b v="0"/>
    <n v="46"/>
    <b v="1"/>
    <s v="theater/plays"/>
    <x v="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s v="USD"/>
    <n v="1303801140"/>
    <d v="2011-04-26T06:59:00"/>
    <x v="233"/>
    <x v="233"/>
    <b v="0"/>
    <n v="20"/>
    <b v="1"/>
    <s v="music/pop"/>
    <x v="2"/>
    <x v="7"/>
  </r>
  <r>
    <n v="2119"/>
    <s v="Big Long Now's Debut Album"/>
    <s v="big long now is recording our debut album and we are looking for help mastering and pressing it to vinyl"/>
    <n v="2000"/>
    <n v="2015"/>
    <n v="1.0075000000000001"/>
    <n v="91.590909090909093"/>
    <x v="0"/>
    <x v="0"/>
    <s v="USD"/>
    <n v="1345086445"/>
    <d v="2012-08-16T03:07:25"/>
    <x v="234"/>
    <x v="234"/>
    <b v="0"/>
    <n v="22"/>
    <b v="1"/>
    <s v="music/indie rock"/>
    <x v="2"/>
    <x v="8"/>
  </r>
  <r>
    <n v="3520"/>
    <s v="Protocols"/>
    <s v="Help us to bring &quot;Protocols&quot; at the 2015 Camden Fringe. The most controversial play of the year."/>
    <n v="2000"/>
    <n v="2015"/>
    <n v="1.0075000000000001"/>
    <n v="95.952380952380949"/>
    <x v="0"/>
    <x v="1"/>
    <s v="GBP"/>
    <n v="1441547220"/>
    <d v="2015-09-06T13:47:00"/>
    <x v="235"/>
    <x v="235"/>
    <b v="0"/>
    <n v="21"/>
    <b v="1"/>
    <s v="theater/plays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s v="GBP"/>
    <n v="1431204449"/>
    <d v="2015-05-09T20:47:29"/>
    <x v="236"/>
    <x v="236"/>
    <b v="0"/>
    <n v="13"/>
    <b v="1"/>
    <s v="theater/plays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0606060606062"/>
    <x v="0"/>
    <x v="0"/>
    <s v="USD"/>
    <n v="1476939300"/>
    <d v="2016-10-20T04:55:00"/>
    <x v="237"/>
    <x v="237"/>
    <b v="0"/>
    <n v="33"/>
    <b v="1"/>
    <s v="theater/plays"/>
    <x v="1"/>
    <x v="3"/>
  </r>
  <r>
    <n v="3237"/>
    <s v="Celebrating 20 years of The 24 Hour Plays around the world!"/>
    <s v="An annual campaign supporting our intensive for artists 25 and under."/>
    <n v="35000"/>
    <n v="35275.64"/>
    <n v="1.0078754285714286"/>
    <n v="131.13620817843866"/>
    <x v="0"/>
    <x v="0"/>
    <s v="USD"/>
    <n v="1443499140"/>
    <d v="2015-09-29T03:59:00"/>
    <x v="238"/>
    <x v="238"/>
    <b v="1"/>
    <n v="269"/>
    <b v="1"/>
    <s v="theater/plays"/>
    <x v="1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n v="125.98529411764706"/>
    <x v="0"/>
    <x v="0"/>
    <s v="USD"/>
    <n v="1483417020"/>
    <d v="2017-01-03T04:17:00"/>
    <x v="239"/>
    <x v="239"/>
    <b v="0"/>
    <n v="68"/>
    <b v="1"/>
    <s v="food/small batch"/>
    <x v="7"/>
    <x v="18"/>
  </r>
  <r>
    <n v="3248"/>
    <s v="Honest Accomplice Theatre 2015-16 Season"/>
    <s v="Honest Accomplice Theatre produces theatre for social change."/>
    <n v="12000"/>
    <n v="12095"/>
    <n v="1.0079166666666666"/>
    <n v="60.475000000000001"/>
    <x v="0"/>
    <x v="0"/>
    <s v="USD"/>
    <n v="1428178757"/>
    <d v="2015-04-04T20:19:17"/>
    <x v="240"/>
    <x v="240"/>
    <b v="1"/>
    <n v="200"/>
    <b v="1"/>
    <s v="theater/plays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n v="1.008"/>
    <n v="35.492957746478872"/>
    <x v="0"/>
    <x v="0"/>
    <s v="USD"/>
    <n v="1434675616"/>
    <d v="2015-06-19T01:00:16"/>
    <x v="241"/>
    <x v="241"/>
    <b v="0"/>
    <n v="71"/>
    <b v="1"/>
    <s v="theater/plays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s v="USD"/>
    <n v="1413383216"/>
    <d v="2014-10-15T14:26:56"/>
    <x v="242"/>
    <x v="242"/>
    <b v="0"/>
    <n v="40"/>
    <b v="1"/>
    <s v="theater/plays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4545454545455"/>
    <x v="0"/>
    <x v="0"/>
    <s v="USD"/>
    <n v="1415230084"/>
    <d v="2014-11-05T23:28:04"/>
    <x v="243"/>
    <x v="243"/>
    <b v="0"/>
    <n v="44"/>
    <b v="1"/>
    <s v="theater/plays"/>
    <x v="1"/>
    <x v="3"/>
  </r>
  <r>
    <n v="317"/>
    <s v="Good Men, Bad Men, and a Few Rowdy Ladies"/>
    <s v="The story of a cowboy town with a prison problem, and the colorful characters who call it home."/>
    <n v="30000"/>
    <n v="30241"/>
    <n v="1.0080333333333333"/>
    <n v="95.699367088607602"/>
    <x v="0"/>
    <x v="0"/>
    <s v="USD"/>
    <n v="1386778483"/>
    <d v="2013-12-11T16:14:43"/>
    <x v="244"/>
    <x v="244"/>
    <b v="1"/>
    <n v="316"/>
    <b v="1"/>
    <s v="film &amp; video/documentary"/>
    <x v="0"/>
    <x v="2"/>
  </r>
  <r>
    <n v="2544"/>
    <s v="Singing City Children's Choir"/>
    <s v="Bringing choral music and performance opportunities to under-served youth in West Philadelphia"/>
    <n v="5000"/>
    <n v="5041"/>
    <n v="1.0082"/>
    <n v="88.438596491228068"/>
    <x v="0"/>
    <x v="0"/>
    <s v="USD"/>
    <n v="1341750569"/>
    <d v="2012-07-08T12:29:29"/>
    <x v="245"/>
    <x v="245"/>
    <b v="0"/>
    <n v="57"/>
    <b v="1"/>
    <s v="music/classical music"/>
    <x v="2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8"/>
    <s v="SEK"/>
    <n v="1432314209"/>
    <d v="2015-05-22T17:03:29"/>
    <x v="246"/>
    <x v="246"/>
    <b v="0"/>
    <n v="100"/>
    <b v="1"/>
    <s v="theater/plays"/>
    <x v="1"/>
    <x v="3"/>
  </r>
  <r>
    <n v="3220"/>
    <s v="Burners"/>
    <s v="A sci-fi thriller for the stage opening March 10 in Los Angeles."/>
    <n v="15000"/>
    <n v="15126"/>
    <n v="1.0084"/>
    <n v="256.37288135593218"/>
    <x v="0"/>
    <x v="0"/>
    <s v="USD"/>
    <n v="1489352400"/>
    <d v="2017-03-12T21:00:00"/>
    <x v="247"/>
    <x v="247"/>
    <b v="1"/>
    <n v="59"/>
    <b v="1"/>
    <s v="theater/plays"/>
    <x v="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n v="271.50769230769231"/>
    <x v="0"/>
    <x v="0"/>
    <s v="USD"/>
    <n v="1489207808"/>
    <d v="2017-03-11T04:50:08"/>
    <x v="248"/>
    <x v="248"/>
    <b v="0"/>
    <n v="130"/>
    <b v="1"/>
    <s v="food/small batch"/>
    <x v="7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43.7"/>
    <x v="0"/>
    <x v="0"/>
    <s v="USD"/>
    <n v="1444276740"/>
    <d v="2015-10-08T03:59:00"/>
    <x v="249"/>
    <x v="249"/>
    <b v="0"/>
    <n v="150"/>
    <b v="1"/>
    <s v="music/classical music"/>
    <x v="2"/>
    <x v="10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n v="63.829113924050631"/>
    <x v="0"/>
    <x v="0"/>
    <s v="USD"/>
    <n v="1487347500"/>
    <d v="2017-02-17T16:05:00"/>
    <x v="250"/>
    <x v="250"/>
    <b v="0"/>
    <n v="158"/>
    <b v="1"/>
    <s v="theater/plays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63.03458333333333"/>
    <x v="0"/>
    <x v="0"/>
    <s v="USD"/>
    <n v="1336528804"/>
    <d v="2012-05-09T02:00:04"/>
    <x v="251"/>
    <x v="251"/>
    <b v="0"/>
    <n v="48"/>
    <b v="1"/>
    <s v="music/rock"/>
    <x v="2"/>
    <x v="4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0"/>
    <s v="USD"/>
    <n v="1405915140"/>
    <d v="2014-07-21T03:59:00"/>
    <x v="252"/>
    <x v="252"/>
    <b v="0"/>
    <n v="40"/>
    <b v="1"/>
    <s v="theater/plays"/>
    <x v="1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211.48387096774192"/>
    <x v="0"/>
    <x v="5"/>
    <s v="EUR"/>
    <n v="1434197351"/>
    <d v="2015-06-13T12:09:11"/>
    <x v="253"/>
    <x v="253"/>
    <b v="0"/>
    <n v="62"/>
    <b v="1"/>
    <s v="photography/photobooks"/>
    <x v="6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3571428571431"/>
    <x v="0"/>
    <x v="0"/>
    <s v="USD"/>
    <n v="1400875307"/>
    <d v="2014-05-23T20:01:47"/>
    <x v="254"/>
    <x v="254"/>
    <b v="0"/>
    <n v="56"/>
    <b v="1"/>
    <s v="theater/plays"/>
    <x v="1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0967741935485"/>
    <x v="0"/>
    <x v="0"/>
    <s v="USD"/>
    <n v="1472338409"/>
    <d v="2016-08-27T22:53:29"/>
    <x v="255"/>
    <x v="255"/>
    <b v="0"/>
    <n v="62"/>
    <b v="1"/>
    <s v="theater/spaces"/>
    <x v="1"/>
    <x v="13"/>
  </r>
  <r>
    <n v="2120"/>
    <s v="Hearty Har Full Length Album"/>
    <s v="&lt;3_x000a_Coming in from outer space. Help Hearty Har record their 1st album!!"/>
    <n v="8000"/>
    <n v="8070.43"/>
    <n v="1.00880375"/>
    <n v="116.96275362318841"/>
    <x v="0"/>
    <x v="0"/>
    <s v="USD"/>
    <n v="1388617736"/>
    <d v="2014-01-01T23:08:56"/>
    <x v="256"/>
    <x v="256"/>
    <b v="0"/>
    <n v="69"/>
    <b v="1"/>
    <s v="music/indie rock"/>
    <x v="2"/>
    <x v="8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n v="90.538461538461533"/>
    <x v="0"/>
    <x v="0"/>
    <s v="USD"/>
    <n v="1472490000"/>
    <d v="2016-08-29T17:00:00"/>
    <x v="257"/>
    <x v="257"/>
    <b v="0"/>
    <n v="39"/>
    <b v="1"/>
    <s v="theater/musical"/>
    <x v="1"/>
    <x v="12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n v="46.768211920529801"/>
    <x v="0"/>
    <x v="0"/>
    <s v="USD"/>
    <n v="1328029200"/>
    <d v="2012-01-31T17:00:00"/>
    <x v="258"/>
    <x v="258"/>
    <b v="1"/>
    <n v="151"/>
    <b v="1"/>
    <s v="theater/plays"/>
    <x v="1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41.728395061728392"/>
    <x v="0"/>
    <x v="0"/>
    <s v="USD"/>
    <n v="1341964080"/>
    <d v="2012-07-10T23:48:00"/>
    <x v="259"/>
    <x v="259"/>
    <b v="0"/>
    <n v="81"/>
    <b v="1"/>
    <s v="music/indie rock"/>
    <x v="2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90.616504854368927"/>
    <x v="0"/>
    <x v="0"/>
    <s v="USD"/>
    <n v="1315450800"/>
    <d v="2011-09-08T03:00:00"/>
    <x v="260"/>
    <x v="260"/>
    <b v="0"/>
    <n v="206"/>
    <b v="1"/>
    <s v="film &amp; video/documentary"/>
    <x v="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526.45652173913038"/>
    <x v="0"/>
    <x v="0"/>
    <s v="USD"/>
    <n v="1349203203"/>
    <d v="2012-10-02T18:40:03"/>
    <x v="261"/>
    <x v="261"/>
    <b v="0"/>
    <n v="92"/>
    <b v="1"/>
    <s v="music/indie rock"/>
    <x v="2"/>
    <x v="8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n v="162.7741935483871"/>
    <x v="0"/>
    <x v="1"/>
    <s v="GBP"/>
    <n v="1431007264"/>
    <d v="2015-05-07T14:01:04"/>
    <x v="262"/>
    <x v="262"/>
    <b v="0"/>
    <n v="62"/>
    <b v="1"/>
    <s v="theater/musical"/>
    <x v="1"/>
    <x v="12"/>
  </r>
  <r>
    <n v="1628"/>
    <s v="&quot;Songs for Tsippora&quot; Byronâ€™s DEBUT EP"/>
    <s v="Original Jewish rock music on human relationships and identity"/>
    <n v="4000"/>
    <n v="4037"/>
    <n v="1.00925"/>
    <n v="45.875"/>
    <x v="0"/>
    <x v="0"/>
    <s v="USD"/>
    <n v="1403026882"/>
    <d v="2014-06-17T17:41:22"/>
    <x v="263"/>
    <x v="263"/>
    <b v="0"/>
    <n v="88"/>
    <b v="1"/>
    <s v="music/rock"/>
    <x v="2"/>
    <x v="4"/>
  </r>
  <r>
    <n v="836"/>
    <s v="DESMADRE Full Album + Press Kit"/>
    <s v="An album you can bring home to mom."/>
    <n v="5000"/>
    <n v="5046.5200000000004"/>
    <n v="1.009304"/>
    <n v="109.70695652173914"/>
    <x v="0"/>
    <x v="0"/>
    <s v="USD"/>
    <n v="1381108918"/>
    <d v="2013-10-07T01:21:58"/>
    <x v="264"/>
    <x v="264"/>
    <b v="0"/>
    <n v="46"/>
    <b v="1"/>
    <s v="music/rock"/>
    <x v="2"/>
    <x v="4"/>
  </r>
  <r>
    <n v="14"/>
    <s v="3010 | Sci-fi Series"/>
    <s v="A highly charged post apocalyptic sci fi series that pulls no punches!"/>
    <n v="6000"/>
    <n v="6056"/>
    <n v="1.0093333333333334"/>
    <n v="147.70731707317074"/>
    <x v="0"/>
    <x v="9"/>
    <s v="AUD"/>
    <n v="1405259940"/>
    <d v="2014-07-13T13:59:00"/>
    <x v="265"/>
    <x v="265"/>
    <b v="0"/>
    <n v="41"/>
    <b v="1"/>
    <s v="film &amp; video/television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n v="78.518148148148143"/>
    <x v="0"/>
    <x v="0"/>
    <s v="USD"/>
    <n v="1465940580"/>
    <d v="2016-06-14T21:43:00"/>
    <x v="266"/>
    <x v="266"/>
    <b v="0"/>
    <n v="27"/>
    <b v="1"/>
    <s v="theater/plays"/>
    <x v="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n v="194.23076923076923"/>
    <x v="0"/>
    <x v="0"/>
    <s v="USD"/>
    <n v="1451063221"/>
    <d v="2015-12-25T17:07:01"/>
    <x v="267"/>
    <x v="267"/>
    <b v="0"/>
    <n v="52"/>
    <b v="1"/>
    <s v="film &amp; video/television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n v="65.161290322580641"/>
    <x v="0"/>
    <x v="0"/>
    <s v="USD"/>
    <n v="1483203540"/>
    <d v="2016-12-31T16:59:00"/>
    <x v="268"/>
    <x v="268"/>
    <b v="0"/>
    <n v="31"/>
    <b v="1"/>
    <s v="theater/plays"/>
    <x v="1"/>
    <x v="3"/>
  </r>
  <r>
    <n v="1826"/>
    <s v="BEAR GHOST! Professional Recording! Yay!"/>
    <s v="Hear your favorite Bear Ghost in eargasmic quality!"/>
    <n v="2000"/>
    <n v="2020"/>
    <n v="1.01"/>
    <n v="53.157894736842103"/>
    <x v="0"/>
    <x v="0"/>
    <s v="USD"/>
    <n v="1392675017"/>
    <d v="2014-02-17T22:10:17"/>
    <x v="269"/>
    <x v="269"/>
    <b v="0"/>
    <n v="38"/>
    <b v="1"/>
    <s v="music/rock"/>
    <x v="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0384615384613"/>
    <x v="0"/>
    <x v="0"/>
    <s v="USD"/>
    <n v="1295928000"/>
    <d v="2011-01-25T04:00:00"/>
    <x v="270"/>
    <x v="270"/>
    <b v="1"/>
    <n v="104"/>
    <b v="1"/>
    <s v="theater/plays"/>
    <x v="1"/>
    <x v="3"/>
  </r>
  <r>
    <n v="3157"/>
    <s v="Summer FourPlay"/>
    <s v="Four Directors.  Four One Acts.  Four Genres.  For You."/>
    <n v="4000"/>
    <n v="4040"/>
    <n v="1.01"/>
    <n v="98.536585365853654"/>
    <x v="0"/>
    <x v="0"/>
    <s v="USD"/>
    <n v="1405746000"/>
    <d v="2014-07-19T05:00:00"/>
    <x v="271"/>
    <x v="271"/>
    <b v="1"/>
    <n v="41"/>
    <b v="1"/>
    <s v="theater/plays"/>
    <x v="1"/>
    <x v="3"/>
  </r>
  <r>
    <n v="3320"/>
    <s v="Mama Threw Me So High &amp; He Who Speaks"/>
    <s v="Imaginary Theater Company presents two modern day tall tales about family, resilience and redemption."/>
    <n v="2500"/>
    <n v="2525"/>
    <n v="1.01"/>
    <n v="66.44736842105263"/>
    <x v="0"/>
    <x v="0"/>
    <s v="USD"/>
    <n v="1466557557"/>
    <d v="2016-06-22T01:05:57"/>
    <x v="272"/>
    <x v="272"/>
    <b v="0"/>
    <n v="38"/>
    <b v="1"/>
    <s v="theater/plays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047619047619"/>
    <x v="0"/>
    <x v="1"/>
    <s v="GBP"/>
    <n v="1406887310"/>
    <d v="2014-08-01T10:01:50"/>
    <x v="273"/>
    <x v="273"/>
    <b v="0"/>
    <n v="21"/>
    <b v="1"/>
    <s v="theater/plays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66666666666671"/>
    <x v="0"/>
    <x v="0"/>
    <s v="USD"/>
    <n v="1440003820"/>
    <d v="2015-08-19T17:03:40"/>
    <x v="274"/>
    <x v="274"/>
    <b v="0"/>
    <n v="36"/>
    <b v="1"/>
    <s v="theater/plays"/>
    <x v="1"/>
    <x v="3"/>
  </r>
  <r>
    <n v="3467"/>
    <s v="Venus in Fur, Los Angeles."/>
    <s v="Venus in Fur, By David Ives."/>
    <n v="3000"/>
    <n v="3030"/>
    <n v="1.01"/>
    <n v="64.468085106382972"/>
    <x v="0"/>
    <x v="0"/>
    <s v="USD"/>
    <n v="1426864032"/>
    <d v="2015-03-20T15:07:12"/>
    <x v="275"/>
    <x v="275"/>
    <b v="0"/>
    <n v="47"/>
    <b v="1"/>
    <s v="theater/plays"/>
    <x v="1"/>
    <x v="3"/>
  </r>
  <r>
    <n v="3474"/>
    <s v="Be Prepared"/>
    <s v="Help us get actor-writer Ian Bonar's debut play - a hilarious, heartbreaking story of grief and loss - to the 2016 Edinburgh Fringe."/>
    <n v="2000"/>
    <n v="2020"/>
    <n v="1.01"/>
    <n v="51.794871794871796"/>
    <x v="0"/>
    <x v="1"/>
    <s v="GBP"/>
    <n v="1469016131"/>
    <d v="2016-07-20T12:02:11"/>
    <x v="276"/>
    <x v="276"/>
    <b v="0"/>
    <n v="39"/>
    <b v="1"/>
    <s v="theater/plays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n v="1.01"/>
    <n v="36.071428571428569"/>
    <x v="0"/>
    <x v="1"/>
    <s v="GBP"/>
    <n v="1433343850"/>
    <d v="2015-06-03T15:04:10"/>
    <x v="277"/>
    <x v="277"/>
    <b v="0"/>
    <n v="56"/>
    <b v="1"/>
    <s v="theater/plays"/>
    <x v="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87.829673913043479"/>
    <x v="0"/>
    <x v="0"/>
    <s v="USD"/>
    <n v="1300930838"/>
    <d v="2011-03-24T01:40:38"/>
    <x v="278"/>
    <x v="278"/>
    <b v="0"/>
    <n v="92"/>
    <b v="1"/>
    <s v="music/rock"/>
    <x v="2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8.848205128205123"/>
    <x v="0"/>
    <x v="0"/>
    <s v="USD"/>
    <n v="1337786944"/>
    <d v="2012-05-23T15:29:04"/>
    <x v="279"/>
    <x v="279"/>
    <b v="0"/>
    <n v="39"/>
    <b v="1"/>
    <s v="music/indie rock"/>
    <x v="2"/>
    <x v="8"/>
  </r>
  <r>
    <n v="2613"/>
    <s v="Earth 360"/>
    <s v="Re-inventing the way we look at our planet by sending 5 cameras to near space to create the first 360 panoramic view of the earth."/>
    <n v="7500"/>
    <n v="7576"/>
    <n v="1.0101333333333333"/>
    <n v="270.57142857142856"/>
    <x v="0"/>
    <x v="0"/>
    <s v="USD"/>
    <n v="1348256294"/>
    <d v="2012-09-21T19:38:14"/>
    <x v="280"/>
    <x v="280"/>
    <b v="1"/>
    <n v="28"/>
    <b v="1"/>
    <s v="technology/space exploration"/>
    <x v="4"/>
    <x v="11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n v="55.502967032967035"/>
    <x v="0"/>
    <x v="0"/>
    <s v="USD"/>
    <n v="1399293386"/>
    <d v="2014-05-05T12:36:26"/>
    <x v="281"/>
    <x v="281"/>
    <b v="0"/>
    <n v="91"/>
    <b v="1"/>
    <s v="theater/musical"/>
    <x v="1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3801652892564"/>
    <x v="0"/>
    <x v="0"/>
    <s v="USD"/>
    <n v="1448466551"/>
    <d v="2015-11-25T15:49:11"/>
    <x v="282"/>
    <x v="282"/>
    <b v="0"/>
    <n v="121"/>
    <b v="1"/>
    <s v="technology/hardware"/>
    <x v="4"/>
    <x v="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39.91506172839506"/>
    <x v="0"/>
    <x v="1"/>
    <s v="GBP"/>
    <n v="1405761278"/>
    <d v="2014-07-19T09:14:38"/>
    <x v="283"/>
    <x v="283"/>
    <b v="1"/>
    <n v="405"/>
    <b v="1"/>
    <s v="photography/photobooks"/>
    <x v="6"/>
    <x v="15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n v="125.78838174273859"/>
    <x v="0"/>
    <x v="0"/>
    <s v="USD"/>
    <n v="1387688400"/>
    <d v="2013-12-22T05:00:00"/>
    <x v="284"/>
    <x v="284"/>
    <b v="0"/>
    <n v="241"/>
    <b v="1"/>
    <s v="film &amp; video/documentary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n v="1.0105"/>
    <n v="104.98701298701299"/>
    <x v="0"/>
    <x v="1"/>
    <s v="GBP"/>
    <n v="1426870560"/>
    <d v="2015-03-20T16:56:00"/>
    <x v="285"/>
    <x v="285"/>
    <b v="0"/>
    <n v="77"/>
    <b v="1"/>
    <s v="theater/plays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42.111111111111114"/>
    <x v="0"/>
    <x v="1"/>
    <s v="GBP"/>
    <n v="1377621089"/>
    <d v="2013-08-27T16:31:29"/>
    <x v="286"/>
    <x v="286"/>
    <b v="0"/>
    <n v="18"/>
    <b v="1"/>
    <s v="music/rock"/>
    <x v="2"/>
    <x v="4"/>
  </r>
  <r>
    <n v="1211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2"/>
    <s v="CAD"/>
    <n v="1465505261"/>
    <d v="2016-06-09T20:47:41"/>
    <x v="287"/>
    <x v="287"/>
    <b v="0"/>
    <n v="6"/>
    <b v="1"/>
    <s v="photography/photobooks"/>
    <x v="6"/>
    <x v="15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n v="93.611111111111114"/>
    <x v="0"/>
    <x v="1"/>
    <s v="GBP"/>
    <n v="1406113200"/>
    <d v="2014-07-23T11:00:00"/>
    <x v="288"/>
    <x v="288"/>
    <b v="0"/>
    <n v="54"/>
    <b v="1"/>
    <s v="theater/plays"/>
    <x v="1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705882352939"/>
    <x v="0"/>
    <x v="0"/>
    <s v="USD"/>
    <n v="1402515198"/>
    <d v="2014-06-11T19:33:18"/>
    <x v="289"/>
    <x v="289"/>
    <b v="0"/>
    <n v="17"/>
    <b v="1"/>
    <s v="theater/musical"/>
    <x v="1"/>
    <x v="12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n v="131.91304347826087"/>
    <x v="0"/>
    <x v="0"/>
    <s v="USD"/>
    <n v="1408999508"/>
    <d v="2014-08-25T20:45:08"/>
    <x v="290"/>
    <x v="290"/>
    <b v="1"/>
    <n v="23"/>
    <b v="1"/>
    <s v="theater/plays"/>
    <x v="1"/>
    <x v="3"/>
  </r>
  <r>
    <n v="2220"/>
    <s v="Be Part of Darkpine's Debut EP"/>
    <s v="Darkpine is recording and releasing a 5-track EP within the coming months this summer and hopes for your support."/>
    <n v="3500"/>
    <n v="3540"/>
    <n v="1.0114285714285713"/>
    <n v="51.304347826086953"/>
    <x v="0"/>
    <x v="0"/>
    <s v="USD"/>
    <n v="1374888436"/>
    <d v="2013-07-27T01:27:16"/>
    <x v="291"/>
    <x v="291"/>
    <b v="0"/>
    <n v="69"/>
    <b v="1"/>
    <s v="music/electronic music"/>
    <x v="2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.34552845528455"/>
    <x v="0"/>
    <x v="0"/>
    <s v="USD"/>
    <n v="1404077484"/>
    <d v="2014-06-29T21:31:24"/>
    <x v="292"/>
    <x v="292"/>
    <b v="1"/>
    <n v="123"/>
    <b v="1"/>
    <s v="food/small batch"/>
    <x v="7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428571428571"/>
    <x v="0"/>
    <x v="0"/>
    <s v="USD"/>
    <n v="1425495563"/>
    <d v="2015-03-04T18:59:23"/>
    <x v="293"/>
    <x v="293"/>
    <b v="0"/>
    <n v="98"/>
    <b v="1"/>
    <s v="theater/plays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08108108108105"/>
    <x v="0"/>
    <x v="1"/>
    <s v="GBP"/>
    <n v="1484740918"/>
    <d v="2017-01-18T12:01:58"/>
    <x v="294"/>
    <x v="294"/>
    <b v="0"/>
    <n v="37"/>
    <b v="1"/>
    <s v="theater/plays"/>
    <x v="1"/>
    <x v="3"/>
  </r>
  <r>
    <n v="2789"/>
    <s v="The Adventurers Club"/>
    <s v="BNT's Biggest Adventure So Far: Our 2015 full length production!"/>
    <n v="3000"/>
    <n v="3035"/>
    <n v="1.0116666666666667"/>
    <n v="126.45833333333333"/>
    <x v="0"/>
    <x v="0"/>
    <s v="USD"/>
    <n v="1426132800"/>
    <d v="2015-03-12T04:00:00"/>
    <x v="295"/>
    <x v="295"/>
    <b v="0"/>
    <n v="24"/>
    <b v="1"/>
    <s v="theater/plays"/>
    <x v="1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2941176470588"/>
    <x v="0"/>
    <x v="0"/>
    <s v="USD"/>
    <n v="1456811940"/>
    <d v="2016-03-01T05:59:00"/>
    <x v="296"/>
    <x v="296"/>
    <b v="0"/>
    <n v="17"/>
    <b v="1"/>
    <s v="theater/spaces"/>
    <x v="1"/>
    <x v="13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076923076923"/>
    <x v="0"/>
    <x v="0"/>
    <s v="USD"/>
    <n v="1453352719"/>
    <d v="2016-01-21T05:05:19"/>
    <x v="297"/>
    <x v="297"/>
    <b v="0"/>
    <n v="26"/>
    <b v="1"/>
    <s v="theater/spaces"/>
    <x v="1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97.904838709677421"/>
    <x v="0"/>
    <x v="0"/>
    <s v="USD"/>
    <n v="1426298708"/>
    <d v="2015-03-14T02:05:08"/>
    <x v="298"/>
    <x v="298"/>
    <b v="1"/>
    <n v="31"/>
    <b v="1"/>
    <s v="film &amp; video/documentary"/>
    <x v="0"/>
    <x v="2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n v="74.953703703703709"/>
    <x v="0"/>
    <x v="0"/>
    <s v="USD"/>
    <n v="1385932867"/>
    <d v="2013-12-01T21:21:07"/>
    <x v="299"/>
    <x v="299"/>
    <b v="0"/>
    <n v="108"/>
    <b v="1"/>
    <s v="music/rock"/>
    <x v="2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n v="254.38547486033519"/>
    <x v="0"/>
    <x v="0"/>
    <s v="USD"/>
    <n v="1266876000"/>
    <d v="2010-02-22T22:00:00"/>
    <x v="300"/>
    <x v="300"/>
    <b v="1"/>
    <n v="179"/>
    <b v="1"/>
    <s v="film &amp; video/documentary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n v="146.65217391304347"/>
    <x v="0"/>
    <x v="0"/>
    <s v="USD"/>
    <n v="1431716400"/>
    <d v="2015-05-15T19:00:00"/>
    <x v="301"/>
    <x v="301"/>
    <b v="1"/>
    <n v="69"/>
    <b v="1"/>
    <s v="film &amp; video/documentary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47.222222222222221"/>
    <x v="0"/>
    <x v="0"/>
    <s v="USD"/>
    <n v="1446451200"/>
    <d v="2015-11-02T08:00:00"/>
    <x v="302"/>
    <x v="302"/>
    <b v="0"/>
    <n v="9"/>
    <b v="1"/>
    <s v="music/electronic music"/>
    <x v="2"/>
    <x v="9"/>
  </r>
  <r>
    <n v="3511"/>
    <s v="Silent Planet"/>
    <s v="The world premiere of the first full-length play by Eve Leigh, at the intimate Finborough Theatre in London."/>
    <n v="1500"/>
    <n v="1518"/>
    <n v="1.012"/>
    <n v="79.89473684210526"/>
    <x v="0"/>
    <x v="1"/>
    <s v="GBP"/>
    <n v="1415385000"/>
    <d v="2014-11-07T18:30:00"/>
    <x v="303"/>
    <x v="303"/>
    <b v="0"/>
    <n v="19"/>
    <b v="1"/>
    <s v="theater/plays"/>
    <x v="1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59.82456140350877"/>
    <x v="0"/>
    <x v="0"/>
    <s v="USD"/>
    <n v="1467680867"/>
    <d v="2016-07-05T01:07:47"/>
    <x v="304"/>
    <x v="304"/>
    <b v="0"/>
    <n v="57"/>
    <b v="1"/>
    <s v="film &amp; video/television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09.10778443113773"/>
    <x v="0"/>
    <x v="0"/>
    <s v="USD"/>
    <n v="1407520800"/>
    <d v="2014-08-08T18:00:00"/>
    <x v="305"/>
    <x v="305"/>
    <b v="1"/>
    <n v="167"/>
    <b v="1"/>
    <s v="music/indie rock"/>
    <x v="2"/>
    <x v="8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n v="41.125"/>
    <x v="0"/>
    <x v="0"/>
    <s v="USD"/>
    <n v="1429636927"/>
    <d v="2015-04-21T17:22:07"/>
    <x v="306"/>
    <x v="306"/>
    <b v="0"/>
    <n v="16"/>
    <b v="1"/>
    <s v="theater/plays"/>
    <x v="1"/>
    <x v="3"/>
  </r>
  <r>
    <n v="1461"/>
    <s v="Relatively Prime Series 2"/>
    <s v="Series 2 of Relatively Prime, a podcast of stories from the Mathematical Domain"/>
    <n v="15000"/>
    <n v="15186.69"/>
    <n v="1.012446"/>
    <n v="44.66673529411765"/>
    <x v="0"/>
    <x v="0"/>
    <s v="USD"/>
    <n v="1413849600"/>
    <d v="2014-10-21T00:00:00"/>
    <x v="307"/>
    <x v="307"/>
    <b v="1"/>
    <n v="340"/>
    <b v="1"/>
    <s v="publishing/radio &amp; podcasts"/>
    <x v="3"/>
    <x v="19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n v="200.88888888888889"/>
    <x v="0"/>
    <x v="0"/>
    <s v="USD"/>
    <n v="1345660334"/>
    <d v="2012-08-22T18:32:14"/>
    <x v="308"/>
    <x v="308"/>
    <b v="1"/>
    <n v="126"/>
    <b v="1"/>
    <s v="film &amp; video/documentary"/>
    <x v="0"/>
    <x v="2"/>
  </r>
  <r>
    <n v="1261"/>
    <s v="The Puget EP's Vinyl Release"/>
    <s v="We just recorded a stellar EP and we're trying to put it out on vinyl.  Can you help these punx out?"/>
    <n v="2000"/>
    <n v="2025"/>
    <n v="1.0125"/>
    <n v="38.942307692307693"/>
    <x v="0"/>
    <x v="0"/>
    <s v="USD"/>
    <n v="1390983227"/>
    <d v="2014-01-29T08:13:47"/>
    <x v="309"/>
    <x v="309"/>
    <b v="1"/>
    <n v="52"/>
    <b v="1"/>
    <s v="music/rock"/>
    <x v="2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n v="52.826086956521742"/>
    <x v="0"/>
    <x v="0"/>
    <s v="USD"/>
    <n v="1388553960"/>
    <d v="2014-01-01T05:26:00"/>
    <x v="310"/>
    <x v="310"/>
    <b v="0"/>
    <n v="23"/>
    <b v="1"/>
    <s v="music/rock"/>
    <x v="2"/>
    <x v="4"/>
  </r>
  <r>
    <n v="1856"/>
    <s v="Lazy Sunday"/>
    <s v="We are an independent band who needs your help for the production of our new album, so we can share our music with you lovely people :)"/>
    <n v="2000"/>
    <n v="2025"/>
    <n v="1.0125"/>
    <n v="53.289473684210527"/>
    <x v="0"/>
    <x v="0"/>
    <s v="USD"/>
    <n v="1405715472"/>
    <d v="2014-07-18T20:31:12"/>
    <x v="311"/>
    <x v="311"/>
    <b v="0"/>
    <n v="38"/>
    <b v="1"/>
    <s v="music/rock"/>
    <x v="2"/>
    <x v="4"/>
  </r>
  <r>
    <n v="2300"/>
    <s v="Keep The Prison Van Rolling"/>
    <s v="Big Fiction leaves for tour on 6/27 but the Prison Van needs some work!  New brakes, transmission repair, tires... it needs a bit."/>
    <n v="800"/>
    <n v="810"/>
    <n v="1.0125"/>
    <n v="115.71428571428571"/>
    <x v="0"/>
    <x v="0"/>
    <s v="USD"/>
    <n v="1340904416"/>
    <d v="2012-06-28T17:26:56"/>
    <x v="312"/>
    <x v="312"/>
    <b v="0"/>
    <n v="7"/>
    <b v="1"/>
    <s v="music/rock"/>
    <x v="2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n v="24.545454545454547"/>
    <x v="0"/>
    <x v="1"/>
    <s v="GBP"/>
    <n v="1462697966"/>
    <d v="2016-05-08T08:59:26"/>
    <x v="313"/>
    <x v="313"/>
    <b v="0"/>
    <n v="33"/>
    <b v="1"/>
    <s v="theater/plays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n v="53.289473684210527"/>
    <x v="0"/>
    <x v="1"/>
    <s v="GBP"/>
    <n v="1406761200"/>
    <d v="2014-07-30T23:00:00"/>
    <x v="314"/>
    <x v="314"/>
    <b v="0"/>
    <n v="38"/>
    <b v="1"/>
    <s v="theater/plays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125"/>
    <x v="0"/>
    <x v="0"/>
    <s v="USD"/>
    <n v="1438226724"/>
    <d v="2015-07-30T03:25:24"/>
    <x v="315"/>
    <x v="315"/>
    <b v="0"/>
    <n v="32"/>
    <b v="1"/>
    <s v="theater/plays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1505376344081"/>
    <x v="0"/>
    <x v="1"/>
    <s v="GBP"/>
    <n v="1427331809"/>
    <d v="2015-03-26T01:03:29"/>
    <x v="316"/>
    <x v="316"/>
    <b v="1"/>
    <n v="186"/>
    <b v="1"/>
    <s v="theater/plays"/>
    <x v="1"/>
    <x v="3"/>
  </r>
  <r>
    <n v="1351"/>
    <s v="Purpose: Your Journey To Find Meaning"/>
    <s v="Discover your purpose, live a more fulfilling life, leave a positive footprint on society."/>
    <n v="20000"/>
    <n v="20253"/>
    <n v="1.0126500000000001"/>
    <n v="168.77500000000001"/>
    <x v="0"/>
    <x v="0"/>
    <s v="USD"/>
    <n v="1455299144"/>
    <d v="2016-02-12T17:45:44"/>
    <x v="317"/>
    <x v="317"/>
    <b v="0"/>
    <n v="120"/>
    <b v="1"/>
    <s v="publishing/nonfiction"/>
    <x v="3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10.49090909090908"/>
    <x v="0"/>
    <x v="0"/>
    <s v="USD"/>
    <n v="1318006732"/>
    <d v="2011-10-07T16:58:52"/>
    <x v="318"/>
    <x v="318"/>
    <b v="0"/>
    <n v="55"/>
    <b v="1"/>
    <s v="music/indie rock"/>
    <x v="2"/>
    <x v="8"/>
  </r>
  <r>
    <n v="30"/>
    <s v="Introverts Web Series"/>
    <s v="Comedy series about three introverted roommates coping with single life, secret resentments, and loudmouthed extroverts."/>
    <n v="4000"/>
    <n v="4051.99"/>
    <n v="1.0129975"/>
    <n v="76.45264150943396"/>
    <x v="0"/>
    <x v="0"/>
    <s v="USD"/>
    <n v="1408604515"/>
    <d v="2014-08-21T07:01:55"/>
    <x v="319"/>
    <x v="319"/>
    <b v="0"/>
    <n v="53"/>
    <b v="1"/>
    <s v="film &amp; video/television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n v="82.496921824104234"/>
    <x v="0"/>
    <x v="0"/>
    <s v="USD"/>
    <n v="1409274000"/>
    <d v="2014-08-29T01:00:00"/>
    <x v="320"/>
    <x v="320"/>
    <b v="1"/>
    <n v="614"/>
    <b v="1"/>
    <s v="music/indie rock"/>
    <x v="2"/>
    <x v="8"/>
  </r>
  <r>
    <n v="366"/>
    <s v="A BUSHMAN ODYSSEY"/>
    <s v="One Bushman familyâ€™s struggle to survive genocide, dispossession and post-apartheid freedom in South Africa."/>
    <n v="38000"/>
    <n v="38500"/>
    <n v="1.013157894736842"/>
    <n v="287.31343283582089"/>
    <x v="0"/>
    <x v="0"/>
    <s v="USD"/>
    <n v="1337540518"/>
    <d v="2012-05-20T19:01:58"/>
    <x v="321"/>
    <x v="321"/>
    <b v="0"/>
    <n v="134"/>
    <b v="1"/>
    <s v="film &amp; video/documentary"/>
    <x v="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299.22222222222223"/>
    <x v="0"/>
    <x v="1"/>
    <s v="GBP"/>
    <n v="1436380200"/>
    <d v="2015-07-08T18:30:00"/>
    <x v="322"/>
    <x v="322"/>
    <b v="0"/>
    <n v="9"/>
    <b v="1"/>
    <s v="photography/photobooks"/>
    <x v="6"/>
    <x v="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3617021276597"/>
    <x v="0"/>
    <x v="0"/>
    <s v="USD"/>
    <n v="1415653663"/>
    <d v="2014-11-10T21:07:43"/>
    <x v="323"/>
    <x v="323"/>
    <b v="1"/>
    <n v="94"/>
    <b v="1"/>
    <s v="music/metal"/>
    <x v="2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2587412587413"/>
    <x v="0"/>
    <x v="0"/>
    <s v="USD"/>
    <n v="1458075600"/>
    <d v="2016-03-15T21:00:00"/>
    <x v="324"/>
    <x v="324"/>
    <b v="1"/>
    <n v="286"/>
    <b v="1"/>
    <s v="theater/plays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3137254901961"/>
    <x v="0"/>
    <x v="0"/>
    <s v="USD"/>
    <n v="1470887940"/>
    <d v="2016-08-11T03:59:00"/>
    <x v="325"/>
    <x v="325"/>
    <b v="0"/>
    <n v="102"/>
    <b v="1"/>
    <s v="theater/plays"/>
    <x v="1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589.95205479452056"/>
    <x v="0"/>
    <x v="0"/>
    <s v="USD"/>
    <n v="1325961309"/>
    <d v="2012-01-07T18:35:09"/>
    <x v="326"/>
    <x v="326"/>
    <b v="1"/>
    <n v="146"/>
    <b v="1"/>
    <s v="film &amp; video/documentary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347.84615384615387"/>
    <x v="0"/>
    <x v="0"/>
    <s v="USD"/>
    <n v="1272828120"/>
    <d v="2010-05-02T19:22:00"/>
    <x v="327"/>
    <x v="327"/>
    <b v="0"/>
    <n v="26"/>
    <b v="1"/>
    <s v="film &amp; video/documentary"/>
    <x v="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81.066666666666663"/>
    <x v="0"/>
    <x v="0"/>
    <s v="USD"/>
    <n v="1347854700"/>
    <d v="2012-09-17T04:05:00"/>
    <x v="328"/>
    <x v="328"/>
    <b v="0"/>
    <n v="75"/>
    <b v="1"/>
    <s v="music/rock"/>
    <x v="2"/>
    <x v="4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n v="126.6875"/>
    <x v="0"/>
    <x v="0"/>
    <s v="USD"/>
    <n v="1403150400"/>
    <d v="2014-06-19T04:00:00"/>
    <x v="329"/>
    <x v="329"/>
    <b v="0"/>
    <n v="16"/>
    <b v="1"/>
    <s v="film &amp; video/television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n v="112.61111111111111"/>
    <x v="0"/>
    <x v="0"/>
    <s v="USD"/>
    <n v="1379279400"/>
    <d v="2013-09-15T21:10:00"/>
    <x v="330"/>
    <x v="330"/>
    <b v="0"/>
    <n v="90"/>
    <b v="1"/>
    <s v="music/rock"/>
    <x v="2"/>
    <x v="4"/>
  </r>
  <r>
    <n v="3519"/>
    <s v="Bookstory"/>
    <s v="Bookstory is a tiny puppet musical with some very big ideas that tells the story of the story in the digital age"/>
    <n v="2000"/>
    <n v="2027"/>
    <n v="1.0135000000000001"/>
    <n v="72.392857142857139"/>
    <x v="0"/>
    <x v="1"/>
    <s v="GBP"/>
    <n v="1425478950"/>
    <d v="2015-03-04T14:22:30"/>
    <x v="331"/>
    <x v="331"/>
    <b v="0"/>
    <n v="28"/>
    <b v="1"/>
    <s v="theater/plays"/>
    <x v="1"/>
    <x v="3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n v="139.82758620689654"/>
    <x v="0"/>
    <x v="0"/>
    <s v="USD"/>
    <n v="1437621060"/>
    <d v="2015-07-23T03:11:00"/>
    <x v="332"/>
    <x v="332"/>
    <b v="0"/>
    <n v="87"/>
    <b v="1"/>
    <s v="film &amp; video/documentary"/>
    <x v="0"/>
    <x v="2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n v="126.71875"/>
    <x v="0"/>
    <x v="0"/>
    <s v="USD"/>
    <n v="1422636814"/>
    <d v="2015-01-30T16:53:34"/>
    <x v="333"/>
    <x v="333"/>
    <b v="0"/>
    <n v="32"/>
    <b v="1"/>
    <s v="theater/musical"/>
    <x v="1"/>
    <x v="12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n v="142.28070175438597"/>
    <x v="0"/>
    <x v="0"/>
    <s v="USD"/>
    <n v="1425830905"/>
    <d v="2015-03-08T16:08:25"/>
    <x v="334"/>
    <x v="334"/>
    <b v="0"/>
    <n v="57"/>
    <b v="1"/>
    <s v="theater/plays"/>
    <x v="1"/>
    <x v="3"/>
  </r>
  <r>
    <n v="3360"/>
    <s v="Pretty Butch"/>
    <s v="World Premiere, an M1 Singapore Fringe Festival 2017 commission."/>
    <n v="9000"/>
    <n v="9124"/>
    <n v="1.0137777777777779"/>
    <n v="126.72222222222223"/>
    <x v="0"/>
    <x v="10"/>
    <s v="SGD"/>
    <n v="1481731140"/>
    <d v="2016-12-14T15:59:00"/>
    <x v="335"/>
    <x v="335"/>
    <b v="0"/>
    <n v="72"/>
    <b v="1"/>
    <s v="theater/plays"/>
    <x v="1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201.22137404580153"/>
    <x v="0"/>
    <x v="0"/>
    <s v="USD"/>
    <n v="1398009714"/>
    <d v="2014-04-20T16:01:54"/>
    <x v="336"/>
    <x v="336"/>
    <b v="1"/>
    <n v="131"/>
    <b v="1"/>
    <s v="film &amp; video/documentary"/>
    <x v="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n v="72.428571428571431"/>
    <x v="0"/>
    <x v="0"/>
    <s v="USD"/>
    <n v="1365728487"/>
    <d v="2013-04-12T01:01:27"/>
    <x v="337"/>
    <x v="337"/>
    <b v="0"/>
    <n v="35"/>
    <b v="1"/>
    <s v="publishing/nonfiction"/>
    <x v="3"/>
    <x v="6"/>
  </r>
  <r>
    <n v="1641"/>
    <s v="Tanya Dartson- Run for Your Life music video"/>
    <s v="Music Video For Upbeat and Inspiring Song - Run For Your Life"/>
    <n v="2500"/>
    <n v="2535"/>
    <n v="1.014"/>
    <n v="97.5"/>
    <x v="0"/>
    <x v="0"/>
    <s v="USD"/>
    <n v="1418998744"/>
    <d v="2014-12-19T14:19:04"/>
    <x v="338"/>
    <x v="338"/>
    <b v="0"/>
    <n v="26"/>
    <b v="1"/>
    <s v="music/pop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s v="USD"/>
    <n v="1307761200"/>
    <d v="2011-06-11T03:00:00"/>
    <x v="339"/>
    <x v="339"/>
    <b v="0"/>
    <n v="20"/>
    <b v="1"/>
    <s v="music/rock"/>
    <x v="2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4820143884891"/>
    <x v="0"/>
    <x v="1"/>
    <s v="GBP"/>
    <n v="1438358400"/>
    <d v="2015-07-31T16:00:00"/>
    <x v="340"/>
    <x v="340"/>
    <b v="0"/>
    <n v="139"/>
    <b v="1"/>
    <s v="theater/plays"/>
    <x v="1"/>
    <x v="3"/>
  </r>
  <r>
    <n v="2979"/>
    <s v="'ART'"/>
    <s v="Dear Stone returns with Yasmina Reza's 'ART', a compelling, clever exploration of friendship under duress. Thanks for watching!"/>
    <n v="5000"/>
    <n v="5070"/>
    <n v="1.014"/>
    <n v="110.21739130434783"/>
    <x v="0"/>
    <x v="0"/>
    <s v="USD"/>
    <n v="1420524000"/>
    <d v="2015-01-06T06:00:00"/>
    <x v="341"/>
    <x v="341"/>
    <b v="0"/>
    <n v="46"/>
    <b v="1"/>
    <s v="theater/plays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3333333333336"/>
    <x v="0"/>
    <x v="1"/>
    <s v="GBP"/>
    <n v="1468611272"/>
    <d v="2016-07-15T19:34:32"/>
    <x v="342"/>
    <x v="342"/>
    <b v="0"/>
    <n v="27"/>
    <b v="1"/>
    <s v="theater/plays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0769230769232"/>
    <x v="0"/>
    <x v="0"/>
    <s v="USD"/>
    <n v="1408464000"/>
    <d v="2014-08-19T16:00:00"/>
    <x v="343"/>
    <x v="343"/>
    <b v="0"/>
    <n v="26"/>
    <b v="1"/>
    <s v="theater/plays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2"/>
    <s v="CAD"/>
    <n v="1427775414"/>
    <d v="2015-03-31T04:16:54"/>
    <x v="344"/>
    <x v="344"/>
    <b v="0"/>
    <n v="40"/>
    <b v="1"/>
    <s v="theater/plays"/>
    <x v="1"/>
    <x v="3"/>
  </r>
  <r>
    <n v="3686"/>
    <s v="Dog sees God by Bert V. Royal @ FSU"/>
    <s v="This October, in association with Rogue Productions at FSU, I will be directing a production of Dog sees God."/>
    <n v="350"/>
    <n v="355"/>
    <n v="1.0142857142857142"/>
    <n v="59.166666666666664"/>
    <x v="0"/>
    <x v="0"/>
    <s v="USD"/>
    <n v="1440820740"/>
    <d v="2015-08-29T03:59:00"/>
    <x v="345"/>
    <x v="345"/>
    <b v="0"/>
    <n v="6"/>
    <b v="1"/>
    <s v="theater/plays"/>
    <x v="1"/>
    <x v="3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n v="160.16473684210527"/>
    <x v="0"/>
    <x v="0"/>
    <s v="USD"/>
    <n v="1383676790"/>
    <d v="2013-11-05T18:39:50"/>
    <x v="346"/>
    <x v="346"/>
    <b v="0"/>
    <n v="38"/>
    <b v="1"/>
    <s v="film &amp; video/documentary"/>
    <x v="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n v="114.125"/>
    <x v="0"/>
    <x v="0"/>
    <s v="USD"/>
    <n v="1409374093"/>
    <d v="2014-08-30T04:48:13"/>
    <x v="347"/>
    <x v="347"/>
    <b v="0"/>
    <n v="40"/>
    <b v="1"/>
    <s v="theater/plays"/>
    <x v="1"/>
    <x v="3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n v="67.835866261398181"/>
    <x v="0"/>
    <x v="1"/>
    <s v="GBP"/>
    <n v="1458943200"/>
    <d v="2016-03-25T22:00:00"/>
    <x v="348"/>
    <x v="348"/>
    <b v="1"/>
    <n v="329"/>
    <b v="1"/>
    <s v="photography/photobooks"/>
    <x v="6"/>
    <x v="15"/>
  </r>
  <r>
    <n v="826"/>
    <s v="Protect The Dream Debut Album"/>
    <s v="Protect The Dream is preparing to record their debut album 8 years in the making. Lets make it happen Kickstarter!"/>
    <n v="5500"/>
    <n v="5580"/>
    <n v="1.0145454545454546"/>
    <n v="113.87755102040816"/>
    <x v="0"/>
    <x v="0"/>
    <s v="USD"/>
    <n v="1332719730"/>
    <d v="2012-03-25T23:55:30"/>
    <x v="349"/>
    <x v="349"/>
    <b v="0"/>
    <n v="49"/>
    <b v="1"/>
    <s v="music/rock"/>
    <x v="2"/>
    <x v="4"/>
  </r>
  <r>
    <n v="2603"/>
    <s v="Manned Mock Mars Mission"/>
    <s v="I will be building a mock space station and simulate living on Mars for two weeks."/>
    <n v="1750"/>
    <n v="1776"/>
    <n v="1.0148571428571429"/>
    <n v="35.520000000000003"/>
    <x v="0"/>
    <x v="0"/>
    <s v="USD"/>
    <n v="1387835654"/>
    <d v="2013-12-23T21:54:14"/>
    <x v="350"/>
    <x v="350"/>
    <b v="1"/>
    <n v="50"/>
    <b v="1"/>
    <s v="technology/space exploration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n v="39.03846153846154"/>
    <x v="0"/>
    <x v="0"/>
    <s v="USD"/>
    <n v="1342921202"/>
    <d v="2012-07-22T01:40:02"/>
    <x v="351"/>
    <x v="351"/>
    <b v="0"/>
    <n v="26"/>
    <b v="1"/>
    <s v="music/rock"/>
    <x v="2"/>
    <x v="4"/>
  </r>
  <r>
    <n v="2219"/>
    <s v="Moments by eBurner"/>
    <s v="An album that illustrates events in our lives, whether trivial or significant, through the tones of electronic music."/>
    <n v="1000"/>
    <n v="1015"/>
    <n v="1.0149999999999999"/>
    <n v="53.421052631578945"/>
    <x v="0"/>
    <x v="0"/>
    <s v="USD"/>
    <n v="1440004512"/>
    <d v="2015-08-19T17:15:12"/>
    <x v="352"/>
    <x v="352"/>
    <b v="0"/>
    <n v="19"/>
    <b v="1"/>
    <s v="music/electronic music"/>
    <x v="2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s v="GBP"/>
    <n v="1434452400"/>
    <d v="2015-06-16T11:00:00"/>
    <x v="353"/>
    <x v="353"/>
    <b v="1"/>
    <n v="70"/>
    <b v="1"/>
    <s v="theater/plays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s v="USD"/>
    <n v="1408815440"/>
    <d v="2014-08-23T17:37:20"/>
    <x v="354"/>
    <x v="354"/>
    <b v="0"/>
    <n v="29"/>
    <b v="1"/>
    <s v="theater/plays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210526315789"/>
    <x v="0"/>
    <x v="0"/>
    <s v="USD"/>
    <n v="1465062166"/>
    <d v="2016-06-04T17:42:46"/>
    <x v="355"/>
    <x v="355"/>
    <b v="0"/>
    <n v="19"/>
    <b v="1"/>
    <s v="theater/plays"/>
    <x v="1"/>
    <x v="3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n v="154.42231237322514"/>
    <x v="0"/>
    <x v="0"/>
    <s v="USD"/>
    <n v="1319860740"/>
    <d v="2011-10-29T03:59:00"/>
    <x v="356"/>
    <x v="356"/>
    <b v="1"/>
    <n v="493"/>
    <b v="1"/>
    <s v="film &amp; video/documentary"/>
    <x v="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217391304347"/>
    <x v="0"/>
    <x v="0"/>
    <s v="USD"/>
    <n v="1466567700"/>
    <d v="2016-06-22T03:55:00"/>
    <x v="357"/>
    <x v="357"/>
    <b v="0"/>
    <n v="23"/>
    <b v="1"/>
    <s v="theater/plays"/>
    <x v="1"/>
    <x v="3"/>
  </r>
  <r>
    <n v="1850"/>
    <s v="WILKES EP"/>
    <s v="WILKES is the solo venture of HighFlightSociety singer / Disciple bassist, Jason Wilkes. This project is to fund the debut 6 song EP."/>
    <n v="9000"/>
    <n v="9137"/>
    <n v="1.0152222222222222"/>
    <n v="51.044692737430168"/>
    <x v="0"/>
    <x v="0"/>
    <s v="USD"/>
    <n v="1405033300"/>
    <d v="2014-07-10T23:01:40"/>
    <x v="358"/>
    <x v="358"/>
    <b v="0"/>
    <n v="179"/>
    <b v="1"/>
    <s v="music/rock"/>
    <x v="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n v="67.389380530973455"/>
    <x v="0"/>
    <x v="0"/>
    <s v="USD"/>
    <n v="1393259107"/>
    <d v="2014-02-24T16:25:07"/>
    <x v="359"/>
    <x v="359"/>
    <b v="0"/>
    <n v="226"/>
    <b v="1"/>
    <s v="music/rock"/>
    <x v="2"/>
    <x v="4"/>
  </r>
  <r>
    <n v="3160"/>
    <s v="We Play Chekhov"/>
    <s v="Two stories by Anton Chekhov adapted for the stage and performed back-to-back in a stunning live theatrical performance."/>
    <n v="4500"/>
    <n v="4569"/>
    <n v="1.0153333333333334"/>
    <n v="80.15789473684211"/>
    <x v="0"/>
    <x v="0"/>
    <s v="USD"/>
    <n v="1407905940"/>
    <d v="2014-08-13T04:59:00"/>
    <x v="360"/>
    <x v="360"/>
    <b v="1"/>
    <n v="57"/>
    <b v="1"/>
    <s v="theater/plays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38596491228068"/>
    <x v="0"/>
    <x v="1"/>
    <s v="GBP"/>
    <n v="1411771384"/>
    <d v="2014-09-26T22:43:04"/>
    <x v="361"/>
    <x v="361"/>
    <b v="0"/>
    <n v="57"/>
    <b v="1"/>
    <s v="theater/plays"/>
    <x v="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49.31401960784314"/>
    <x v="0"/>
    <x v="0"/>
    <s v="USD"/>
    <n v="1414465860"/>
    <d v="2014-10-28T03:11:00"/>
    <x v="362"/>
    <x v="362"/>
    <b v="0"/>
    <n v="102"/>
    <b v="1"/>
    <s v="food/small batch"/>
    <x v="7"/>
    <x v="18"/>
  </r>
  <r>
    <n v="407"/>
    <s v="Haymarket Documentary"/>
    <s v="The story of the 1886 Haymarket Riot explored through the history of the Haymarket Police Memorial Statue."/>
    <n v="2000"/>
    <n v="2031"/>
    <n v="1.0155000000000001"/>
    <n v="92.318181818181813"/>
    <x v="0"/>
    <x v="0"/>
    <s v="USD"/>
    <n v="1321739650"/>
    <d v="2011-11-19T21:54:10"/>
    <x v="363"/>
    <x v="363"/>
    <b v="0"/>
    <n v="22"/>
    <b v="1"/>
    <s v="film &amp; video/documentary"/>
    <x v="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24882629108"/>
    <x v="0"/>
    <x v="0"/>
    <s v="USD"/>
    <n v="1415213324"/>
    <d v="2014-11-05T18:48:44"/>
    <x v="364"/>
    <x v="364"/>
    <b v="1"/>
    <n v="213"/>
    <b v="1"/>
    <s v="theater/plays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n v="137.24324324324326"/>
    <x v="0"/>
    <x v="0"/>
    <s v="USD"/>
    <n v="1410580800"/>
    <d v="2014-09-13T04:00:00"/>
    <x v="365"/>
    <x v="365"/>
    <b v="0"/>
    <n v="74"/>
    <b v="1"/>
    <s v="theater/plays"/>
    <x v="1"/>
    <x v="3"/>
  </r>
  <r>
    <n v="324"/>
    <s v="KEEP MOVING FORWARD - Documentary Film"/>
    <s v="A documentary about a Vietnam veteran who finds peace from his PTSD through Disney, rather than medication."/>
    <n v="8500"/>
    <n v="8636"/>
    <n v="1.016"/>
    <n v="105.3170731707317"/>
    <x v="0"/>
    <x v="0"/>
    <s v="USD"/>
    <n v="1438441308"/>
    <d v="2015-08-01T15:01:48"/>
    <x v="366"/>
    <x v="366"/>
    <b v="1"/>
    <n v="82"/>
    <b v="1"/>
    <s v="film &amp; video/documentary"/>
    <x v="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3333333333336"/>
    <x v="0"/>
    <x v="0"/>
    <s v="USD"/>
    <n v="1333771200"/>
    <d v="2012-04-07T04:00:00"/>
    <x v="367"/>
    <x v="367"/>
    <b v="0"/>
    <n v="24"/>
    <b v="1"/>
    <s v="music/electronic music"/>
    <x v="2"/>
    <x v="9"/>
  </r>
  <r>
    <n v="2524"/>
    <s v="Les Bostonades' First CD"/>
    <s v="We're bringing some of our favorite music from the past 10 years to disc for the first time ever."/>
    <n v="7500"/>
    <n v="7620"/>
    <n v="1.016"/>
    <n v="177.2093023255814"/>
    <x v="0"/>
    <x v="0"/>
    <s v="USD"/>
    <n v="1419136200"/>
    <d v="2014-12-21T04:30:00"/>
    <x v="368"/>
    <x v="368"/>
    <b v="0"/>
    <n v="43"/>
    <b v="1"/>
    <s v="music/classical music"/>
    <x v="2"/>
    <x v="10"/>
  </r>
  <r>
    <n v="3284"/>
    <s v="Help fund Black Enough!"/>
    <s v="Black Enough is an LSU student-staged performance exploring the effects of white supremacy on the black community."/>
    <n v="3000"/>
    <n v="3048"/>
    <n v="1.016"/>
    <n v="203.2"/>
    <x v="0"/>
    <x v="0"/>
    <s v="USD"/>
    <n v="1454047140"/>
    <d v="2016-01-29T05:59:00"/>
    <x v="369"/>
    <x v="369"/>
    <b v="0"/>
    <n v="15"/>
    <b v="1"/>
    <s v="theater/plays"/>
    <x v="1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480519480518"/>
    <x v="0"/>
    <x v="0"/>
    <s v="USD"/>
    <n v="1475553540"/>
    <d v="2016-10-04T03:59:00"/>
    <x v="370"/>
    <x v="370"/>
    <b v="1"/>
    <n v="308"/>
    <b v="1"/>
    <s v="theater/spaces"/>
    <x v="1"/>
    <x v="13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n v="86.489361702127653"/>
    <x v="0"/>
    <x v="0"/>
    <s v="USD"/>
    <n v="1316851854"/>
    <d v="2011-09-24T08:10:54"/>
    <x v="371"/>
    <x v="371"/>
    <b v="0"/>
    <n v="47"/>
    <b v="1"/>
    <s v="music/rock"/>
    <x v="2"/>
    <x v="4"/>
  </r>
  <r>
    <n v="1285"/>
    <s v="We just keep going"/>
    <s v="The world premiere of hysterically funny and heartbreaking story about family, unconditional love and facing the unfaceable"/>
    <n v="2000"/>
    <n v="2033"/>
    <n v="1.0165"/>
    <n v="32.269841269841272"/>
    <x v="0"/>
    <x v="1"/>
    <s v="GBP"/>
    <n v="1434808775"/>
    <d v="2015-06-20T13:59:35"/>
    <x v="372"/>
    <x v="372"/>
    <b v="0"/>
    <n v="63"/>
    <b v="1"/>
    <s v="theater/plays"/>
    <x v="1"/>
    <x v="3"/>
  </r>
  <r>
    <n v="833"/>
    <s v="Ragman Rolls"/>
    <s v="This is an American rock album."/>
    <n v="6000"/>
    <n v="6100"/>
    <n v="1.0166666666666666"/>
    <n v="148.78048780487805"/>
    <x v="0"/>
    <x v="0"/>
    <s v="USD"/>
    <n v="1397941475"/>
    <d v="2014-04-19T21:04:35"/>
    <x v="373"/>
    <x v="373"/>
    <b v="0"/>
    <n v="41"/>
    <b v="1"/>
    <s v="music/rock"/>
    <x v="2"/>
    <x v="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n v="43.571428571428569"/>
    <x v="0"/>
    <x v="0"/>
    <s v="USD"/>
    <n v="1351223940"/>
    <d v="2012-10-26T03:59:00"/>
    <x v="374"/>
    <x v="374"/>
    <b v="0"/>
    <n v="14"/>
    <b v="1"/>
    <s v="music/indie rock"/>
    <x v="2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1"/>
    <s v="GBP"/>
    <n v="1436705265"/>
    <d v="2015-07-12T12:47:45"/>
    <x v="375"/>
    <x v="375"/>
    <b v="1"/>
    <n v="30"/>
    <b v="1"/>
    <s v="theater/plays"/>
    <x v="1"/>
    <x v="3"/>
  </r>
  <r>
    <n v="3324"/>
    <s v="At Swim, Two Boys"/>
    <s v="The play tells the story of Jim and Doyler and their friendship on the brink of Irish independence."/>
    <n v="1500"/>
    <n v="1525"/>
    <n v="1.0166666666666666"/>
    <n v="152.5"/>
    <x v="0"/>
    <x v="11"/>
    <s v="EUR"/>
    <n v="1465135190"/>
    <d v="2016-06-05T13:59:50"/>
    <x v="376"/>
    <x v="376"/>
    <b v="0"/>
    <n v="10"/>
    <b v="1"/>
    <s v="theater/plays"/>
    <x v="1"/>
    <x v="3"/>
  </r>
  <r>
    <n v="3342"/>
    <s v="Uprising Theatre Company's First Production"/>
    <s v="We believe in the power of stories to change the world. Theatre that inspires transformation."/>
    <n v="6000"/>
    <n v="6100"/>
    <n v="1.0166666666666666"/>
    <n v="78.205128205128204"/>
    <x v="0"/>
    <x v="0"/>
    <s v="USD"/>
    <n v="1427864340"/>
    <d v="2015-04-01T04:59:00"/>
    <x v="377"/>
    <x v="377"/>
    <b v="0"/>
    <n v="78"/>
    <b v="1"/>
    <s v="theater/plays"/>
    <x v="1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96.34042553191489"/>
    <x v="0"/>
    <x v="0"/>
    <s v="USD"/>
    <n v="1445363722"/>
    <d v="2015-10-20T17:55:22"/>
    <x v="378"/>
    <x v="378"/>
    <b v="0"/>
    <n v="47"/>
    <b v="1"/>
    <s v="music/indie rock"/>
    <x v="2"/>
    <x v="8"/>
  </r>
  <r>
    <n v="300"/>
    <s v="The Bus "/>
    <s v="THE BUS is a feature-length documentary film celebrating one of the most iconic and beloved vehicles ever produced, the Volkswagen Bus."/>
    <n v="25000"/>
    <n v="25430.66"/>
    <n v="1.0172264"/>
    <n v="85.337785234899329"/>
    <x v="0"/>
    <x v="0"/>
    <s v="USD"/>
    <n v="1303686138"/>
    <d v="2011-04-24T23:02:18"/>
    <x v="379"/>
    <x v="379"/>
    <b v="1"/>
    <n v="298"/>
    <b v="1"/>
    <s v="film &amp; video/documentary"/>
    <x v="0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07.98461538461538"/>
    <x v="0"/>
    <x v="0"/>
    <s v="USD"/>
    <n v="1418803140"/>
    <d v="2014-12-17T07:59:00"/>
    <x v="380"/>
    <x v="380"/>
    <b v="0"/>
    <n v="65"/>
    <b v="1"/>
    <s v="music/rock"/>
    <x v="2"/>
    <x v="4"/>
  </r>
  <r>
    <n v="2638"/>
    <s v="Pie In Space! (Round 2)"/>
    <s v="The second round of funding for the most amazing project ever where a high school freshman is sending pie into SPACE!!!"/>
    <n v="347"/>
    <n v="353"/>
    <n v="1.0172910662824208"/>
    <n v="25.214285714285715"/>
    <x v="0"/>
    <x v="0"/>
    <s v="USD"/>
    <n v="1421358895"/>
    <d v="2015-01-15T21:54:55"/>
    <x v="381"/>
    <x v="381"/>
    <b v="0"/>
    <n v="14"/>
    <b v="1"/>
    <s v="technology/space exploration"/>
    <x v="4"/>
    <x v="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166666666666"/>
    <x v="0"/>
    <x v="0"/>
    <s v="USD"/>
    <n v="1442102400"/>
    <d v="2015-09-13T00:00:00"/>
    <x v="382"/>
    <x v="382"/>
    <b v="0"/>
    <n v="72"/>
    <b v="1"/>
    <s v="theater/plays"/>
    <x v="1"/>
    <x v="3"/>
  </r>
  <r>
    <n v="1841"/>
    <s v="Hydra Effect Debut EP"/>
    <s v="Hard Rock with a Positive Message. Help us fund, release and promote our debut EP!"/>
    <n v="2000"/>
    <n v="2035"/>
    <n v="1.0175000000000001"/>
    <n v="50.875"/>
    <x v="0"/>
    <x v="0"/>
    <s v="USD"/>
    <n v="1400561940"/>
    <d v="2014-05-20T04:59:00"/>
    <x v="383"/>
    <x v="383"/>
    <b v="0"/>
    <n v="40"/>
    <b v="1"/>
    <s v="music/rock"/>
    <x v="2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0370370370367"/>
    <x v="0"/>
    <x v="1"/>
    <s v="GBP"/>
    <n v="1469401200"/>
    <d v="2016-07-24T23:00:00"/>
    <x v="384"/>
    <x v="384"/>
    <b v="0"/>
    <n v="27"/>
    <b v="1"/>
    <s v="theater/musical"/>
    <x v="1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295081967213"/>
    <x v="0"/>
    <x v="0"/>
    <s v="USD"/>
    <n v="1471291782"/>
    <d v="2016-08-15T20:09:42"/>
    <x v="385"/>
    <x v="385"/>
    <b v="0"/>
    <n v="122"/>
    <b v="1"/>
    <s v="theater/plays"/>
    <x v="1"/>
    <x v="3"/>
  </r>
  <r>
    <n v="1251"/>
    <s v="Jack Oblivian Harlan t Bobo Limes european tour"/>
    <s v="A tour of europe with 3 memphis artist, Jack Oblivian, Harlan T Bobo and Shawn Cripps."/>
    <n v="6000"/>
    <n v="6108"/>
    <n v="1.018"/>
    <n v="82.540540540540547"/>
    <x v="0"/>
    <x v="0"/>
    <s v="USD"/>
    <n v="1316979167"/>
    <d v="2011-09-25T19:32:47"/>
    <x v="386"/>
    <x v="386"/>
    <b v="1"/>
    <n v="74"/>
    <b v="1"/>
    <s v="music/rock"/>
    <x v="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5534591194968"/>
    <x v="0"/>
    <x v="0"/>
    <s v="USD"/>
    <n v="1374674558"/>
    <d v="2013-07-24T14:02:38"/>
    <x v="387"/>
    <x v="387"/>
    <b v="1"/>
    <n v="159"/>
    <b v="1"/>
    <s v="music/rock"/>
    <x v="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032258064515"/>
    <x v="0"/>
    <x v="0"/>
    <s v="USD"/>
    <n v="1384363459"/>
    <d v="2013-11-13T17:24:19"/>
    <x v="388"/>
    <x v="388"/>
    <b v="1"/>
    <n v="31"/>
    <b v="1"/>
    <s v="music/rock"/>
    <x v="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1348314606739"/>
    <x v="0"/>
    <x v="0"/>
    <s v="USD"/>
    <n v="1338591144"/>
    <d v="2012-06-01T22:52:24"/>
    <x v="389"/>
    <x v="389"/>
    <b v="1"/>
    <n v="89"/>
    <b v="1"/>
    <s v="theater/plays"/>
    <x v="1"/>
    <x v="3"/>
  </r>
  <r>
    <n v="3253"/>
    <s v="EMPATHITRAX, a new play by Ana Nogueira"/>
    <s v="Can you ever truly feel what someone else is feeling?_x000a_Do you want to?"/>
    <n v="20000"/>
    <n v="20365"/>
    <n v="1.0182500000000001"/>
    <n v="177.08695652173913"/>
    <x v="0"/>
    <x v="0"/>
    <s v="USD"/>
    <n v="1473306300"/>
    <d v="2016-09-08T03:45:00"/>
    <x v="390"/>
    <x v="390"/>
    <b v="1"/>
    <n v="115"/>
    <b v="1"/>
    <s v="theater/plays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n v="84.854166666666671"/>
    <x v="0"/>
    <x v="1"/>
    <s v="GBP"/>
    <n v="1408204857"/>
    <d v="2014-08-16T16:00:57"/>
    <x v="391"/>
    <x v="391"/>
    <b v="0"/>
    <n v="48"/>
    <b v="1"/>
    <s v="theater/plays"/>
    <x v="1"/>
    <x v="3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n v="104.82352941176471"/>
    <x v="0"/>
    <x v="0"/>
    <s v="USD"/>
    <n v="1368763140"/>
    <d v="2013-05-17T03:59:00"/>
    <x v="392"/>
    <x v="392"/>
    <b v="1"/>
    <n v="340"/>
    <b v="1"/>
    <s v="film &amp; video/documentary"/>
    <x v="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4444444444443"/>
    <x v="0"/>
    <x v="1"/>
    <s v="GBP"/>
    <n v="1438875107"/>
    <d v="2015-08-06T15:31:47"/>
    <x v="393"/>
    <x v="393"/>
    <b v="0"/>
    <n v="90"/>
    <b v="1"/>
    <s v="theater/plays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0"/>
    <s v="USD"/>
    <n v="1400796420"/>
    <d v="2014-05-22T22:07:00"/>
    <x v="394"/>
    <x v="394"/>
    <b v="0"/>
    <n v="25"/>
    <b v="1"/>
    <s v="theater/plays"/>
    <x v="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216216216216"/>
    <x v="0"/>
    <x v="7"/>
    <s v="EUR"/>
    <n v="1475209620"/>
    <d v="2016-09-30T04:27:00"/>
    <x v="395"/>
    <x v="395"/>
    <b v="0"/>
    <n v="37"/>
    <b v="1"/>
    <s v="music/classical music"/>
    <x v="2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57575757575758"/>
    <x v="0"/>
    <x v="1"/>
    <s v="GBP"/>
    <n v="1438968146"/>
    <d v="2015-08-07T17:22:26"/>
    <x v="396"/>
    <x v="396"/>
    <b v="0"/>
    <n v="66"/>
    <b v="1"/>
    <s v="theater/plays"/>
    <x v="1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30.19230769230768"/>
    <x v="0"/>
    <x v="0"/>
    <s v="USD"/>
    <n v="1418904533"/>
    <d v="2014-12-18T12:08:53"/>
    <x v="397"/>
    <x v="397"/>
    <b v="0"/>
    <n v="26"/>
    <b v="1"/>
    <s v="publishing/nonfiction"/>
    <x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n v="58.214285714285715"/>
    <x v="0"/>
    <x v="0"/>
    <s v="USD"/>
    <n v="1352860017"/>
    <d v="2012-11-14T02:26:57"/>
    <x v="398"/>
    <x v="398"/>
    <b v="0"/>
    <n v="14"/>
    <b v="1"/>
    <s v="music/rock"/>
    <x v="2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173913043478"/>
    <x v="0"/>
    <x v="0"/>
    <s v="USD"/>
    <n v="1429991962"/>
    <d v="2015-04-25T19:59:22"/>
    <x v="399"/>
    <x v="399"/>
    <b v="0"/>
    <n v="69"/>
    <b v="1"/>
    <s v="film &amp; video/television"/>
    <x v="0"/>
    <x v="0"/>
  </r>
  <r>
    <n v="3548"/>
    <s v="THE UNDERSTUDY @ WORKING STAGE"/>
    <s v="We're putting together a production of THE UNDERSTUDY by Theresa Rebeck and hope you'll help us share this story."/>
    <n v="2100"/>
    <n v="2140"/>
    <n v="1.019047619047619"/>
    <n v="164.61538461538461"/>
    <x v="0"/>
    <x v="0"/>
    <s v="USD"/>
    <n v="1457139600"/>
    <d v="2016-03-05T01:00:00"/>
    <x v="400"/>
    <x v="400"/>
    <b v="0"/>
    <n v="13"/>
    <b v="1"/>
    <s v="theater/plays"/>
    <x v="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37.466029411764708"/>
    <x v="0"/>
    <x v="0"/>
    <s v="USD"/>
    <n v="1369010460"/>
    <d v="2013-05-20T00:41:00"/>
    <x v="401"/>
    <x v="401"/>
    <b v="0"/>
    <n v="68"/>
    <b v="1"/>
    <s v="publishing/nonfiction"/>
    <x v="3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03.63559322033899"/>
    <x v="0"/>
    <x v="0"/>
    <s v="USD"/>
    <n v="1477255840"/>
    <d v="2016-10-23T20:50:40"/>
    <x v="402"/>
    <x v="402"/>
    <b v="0"/>
    <n v="118"/>
    <b v="1"/>
    <s v="photography/photobooks"/>
    <x v="6"/>
    <x v="15"/>
  </r>
  <r>
    <n v="759"/>
    <s v="Wild Ruins"/>
    <s v="Help me search for the lost ruins of the UK. A unique guide to  lesser known and somewhat known ruins of Britain."/>
    <n v="5000"/>
    <n v="5096"/>
    <n v="1.0192000000000001"/>
    <n v="51.474747474747474"/>
    <x v="0"/>
    <x v="1"/>
    <s v="GBP"/>
    <n v="1404892539"/>
    <d v="2014-07-09T07:55:39"/>
    <x v="403"/>
    <x v="403"/>
    <b v="0"/>
    <n v="99"/>
    <b v="1"/>
    <s v="publishing/nonfiction"/>
    <x v="3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n v="55.6"/>
    <x v="0"/>
    <x v="0"/>
    <s v="USD"/>
    <n v="1446091260"/>
    <d v="2015-10-29T04:01:00"/>
    <x v="404"/>
    <x v="404"/>
    <b v="0"/>
    <n v="55"/>
    <b v="1"/>
    <s v="theater/plays"/>
    <x v="1"/>
    <x v="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n v="60.865671641791046"/>
    <x v="0"/>
    <x v="0"/>
    <s v="USD"/>
    <n v="1415208840"/>
    <d v="2014-11-05T17:34:00"/>
    <x v="405"/>
    <x v="405"/>
    <b v="1"/>
    <n v="67"/>
    <b v="1"/>
    <s v="food/small batch"/>
    <x v="7"/>
    <x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28125"/>
    <x v="0"/>
    <x v="1"/>
    <s v="GBP"/>
    <n v="1438189200"/>
    <d v="2015-07-29T17:00:00"/>
    <x v="406"/>
    <x v="406"/>
    <b v="0"/>
    <n v="64"/>
    <b v="1"/>
    <s v="theater/plays"/>
    <x v="1"/>
    <x v="3"/>
  </r>
  <r>
    <n v="758"/>
    <s v="Publish Waiting On Humanity"/>
    <s v="I am publishing my book, Waiting on Humanity and need some finishing funds to do so."/>
    <n v="2500"/>
    <n v="2550"/>
    <n v="1.02"/>
    <n v="134.21052631578948"/>
    <x v="0"/>
    <x v="0"/>
    <s v="USD"/>
    <n v="1286568268"/>
    <d v="2010-10-08T20:04:28"/>
    <x v="407"/>
    <x v="407"/>
    <b v="0"/>
    <n v="19"/>
    <b v="1"/>
    <s v="publishing/nonfiction"/>
    <x v="3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s v="USD"/>
    <n v="1398834000"/>
    <d v="2014-04-30T05:00:00"/>
    <x v="408"/>
    <x v="408"/>
    <b v="1"/>
    <n v="100"/>
    <b v="1"/>
    <s v="technology/space exploration"/>
    <x v="4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0689655172413"/>
    <x v="0"/>
    <x v="0"/>
    <s v="USD"/>
    <n v="1411695300"/>
    <d v="2014-09-26T01:35:00"/>
    <x v="409"/>
    <x v="409"/>
    <b v="0"/>
    <n v="87"/>
    <b v="1"/>
    <s v="theater/plays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s v="USD"/>
    <n v="1461823140"/>
    <d v="2016-04-28T05:59:00"/>
    <x v="410"/>
    <x v="410"/>
    <b v="0"/>
    <n v="34"/>
    <b v="1"/>
    <s v="theater/plays"/>
    <x v="1"/>
    <x v="3"/>
  </r>
  <r>
    <n v="3549"/>
    <s v="The Munitionettes"/>
    <s v="Help us bring to life tales of hardship, danger and community of extraordinary women working in WW1 munitions factories."/>
    <n v="1000"/>
    <n v="1020"/>
    <n v="1.02"/>
    <n v="24.285714285714285"/>
    <x v="0"/>
    <x v="1"/>
    <s v="GBP"/>
    <n v="1441358873"/>
    <d v="2015-09-04T09:27:53"/>
    <x v="411"/>
    <x v="411"/>
    <b v="0"/>
    <n v="42"/>
    <b v="1"/>
    <s v="theater/plays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0"/>
    <s v="USD"/>
    <n v="1438374748"/>
    <d v="2015-07-31T20:32:28"/>
    <x v="412"/>
    <x v="412"/>
    <b v="0"/>
    <n v="20"/>
    <b v="1"/>
    <s v="theater/plays"/>
    <x v="1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8.413339694656486"/>
    <x v="0"/>
    <x v="0"/>
    <s v="USD"/>
    <n v="1415934000"/>
    <d v="2014-11-14T03:00:00"/>
    <x v="413"/>
    <x v="413"/>
    <b v="1"/>
    <n v="524"/>
    <b v="1"/>
    <s v="film &amp; video/documentary"/>
    <x v="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n v="141.71296296296296"/>
    <x v="0"/>
    <x v="0"/>
    <s v="USD"/>
    <n v="1484024400"/>
    <d v="2017-01-10T05:00:00"/>
    <x v="414"/>
    <x v="414"/>
    <b v="1"/>
    <n v="216"/>
    <b v="1"/>
    <s v="theater/plays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n v="235.46153846153845"/>
    <x v="0"/>
    <x v="0"/>
    <s v="USD"/>
    <n v="1426775940"/>
    <d v="2015-03-19T14:39:00"/>
    <x v="415"/>
    <x v="415"/>
    <b v="0"/>
    <n v="13"/>
    <b v="1"/>
    <s v="theater/plays"/>
    <x v="1"/>
    <x v="3"/>
  </r>
  <r>
    <n v="3723"/>
    <s v="Beauty and the Beast"/>
    <s v="Saltmine Theatre Company present Beauty and the Beast:"/>
    <n v="4500"/>
    <n v="4592"/>
    <n v="1.0204444444444445"/>
    <n v="72.888888888888886"/>
    <x v="0"/>
    <x v="1"/>
    <s v="GBP"/>
    <n v="1417374262"/>
    <d v="2014-11-30T19:04:22"/>
    <x v="416"/>
    <x v="416"/>
    <b v="0"/>
    <n v="63"/>
    <b v="1"/>
    <s v="theater/plays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39130434782609"/>
    <x v="0"/>
    <x v="0"/>
    <s v="USD"/>
    <n v="1415253540"/>
    <d v="2014-11-06T05:59:00"/>
    <x v="417"/>
    <x v="417"/>
    <b v="0"/>
    <n v="23"/>
    <b v="1"/>
    <s v="theater/plays"/>
    <x v="1"/>
    <x v="3"/>
  </r>
  <r>
    <n v="2982"/>
    <s v="Railway Playhouse: Setting up a community arts space"/>
    <s v="Renovating this historical landmark, into an arts venue and theatre space for the community."/>
    <n v="5000"/>
    <n v="5103"/>
    <n v="1.0206"/>
    <n v="86.491525423728817"/>
    <x v="0"/>
    <x v="1"/>
    <s v="GBP"/>
    <n v="1455208143"/>
    <d v="2016-02-11T16:29:03"/>
    <x v="418"/>
    <x v="418"/>
    <b v="1"/>
    <n v="59"/>
    <b v="1"/>
    <s v="theater/spaces"/>
    <x v="1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343750000001"/>
    <x v="0"/>
    <x v="0"/>
    <s v="USD"/>
    <n v="1401024758"/>
    <d v="2014-05-25T13:32:38"/>
    <x v="419"/>
    <x v="419"/>
    <b v="0"/>
    <n v="32"/>
    <b v="1"/>
    <s v="theater/musical"/>
    <x v="1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42.241379310344826"/>
    <x v="0"/>
    <x v="0"/>
    <s v="USD"/>
    <n v="1415832338"/>
    <d v="2014-11-12T22:45:38"/>
    <x v="420"/>
    <x v="420"/>
    <b v="0"/>
    <n v="29"/>
    <b v="1"/>
    <s v="music/indie rock"/>
    <x v="2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19.99298245614035"/>
    <x v="0"/>
    <x v="0"/>
    <s v="USD"/>
    <n v="1433125200"/>
    <d v="2015-06-01T02:20:00"/>
    <x v="421"/>
    <x v="421"/>
    <b v="1"/>
    <n v="285"/>
    <b v="1"/>
    <s v="film &amp; video/documentary"/>
    <x v="0"/>
    <x v="2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n v="83.75"/>
    <x v="0"/>
    <x v="0"/>
    <s v="USD"/>
    <n v="1447001501"/>
    <d v="2015-11-08T16:51:41"/>
    <x v="422"/>
    <x v="422"/>
    <b v="0"/>
    <n v="64"/>
    <b v="1"/>
    <s v="film &amp; video/television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n v="150.14705882352942"/>
    <x v="0"/>
    <x v="1"/>
    <s v="GBP"/>
    <n v="1449766261"/>
    <d v="2015-12-10T16:51:01"/>
    <x v="423"/>
    <x v="423"/>
    <b v="0"/>
    <n v="34"/>
    <b v="1"/>
    <s v="theater/plays"/>
    <x v="1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1904761904762"/>
    <x v="0"/>
    <x v="0"/>
    <s v="USD"/>
    <n v="1431925200"/>
    <d v="2015-05-18T05:00:00"/>
    <x v="424"/>
    <x v="424"/>
    <b v="0"/>
    <n v="21"/>
    <b v="1"/>
    <s v="music/electronic music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86956521739125"/>
    <x v="0"/>
    <x v="1"/>
    <s v="GBP"/>
    <n v="1419984000"/>
    <d v="2014-12-31T00:00:00"/>
    <x v="425"/>
    <x v="425"/>
    <b v="1"/>
    <n v="184"/>
    <b v="1"/>
    <s v="theater/plays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77083333333336"/>
    <x v="0"/>
    <x v="0"/>
    <s v="USD"/>
    <n v="1437156660"/>
    <d v="2015-07-17T18:11:00"/>
    <x v="426"/>
    <x v="426"/>
    <b v="1"/>
    <n v="288"/>
    <b v="1"/>
    <s v="theater/plays"/>
    <x v="1"/>
    <x v="3"/>
  </r>
  <r>
    <n v="3837"/>
    <s v="Farcical Elements Presents Boeing-Boeing"/>
    <s v="A high-flying French farce with the thrust of a well-tuned jet engine"/>
    <n v="2000"/>
    <n v="2042"/>
    <n v="1.0209999999999999"/>
    <n v="120.11764705882354"/>
    <x v="0"/>
    <x v="1"/>
    <s v="GBP"/>
    <n v="1435947758"/>
    <d v="2015-07-03T18:22:38"/>
    <x v="427"/>
    <x v="427"/>
    <b v="0"/>
    <n v="17"/>
    <b v="1"/>
    <s v="theater/plays"/>
    <x v="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88.037643678160919"/>
    <x v="0"/>
    <x v="0"/>
    <s v="USD"/>
    <n v="1369355437"/>
    <d v="2013-05-24T00:30:37"/>
    <x v="428"/>
    <x v="428"/>
    <b v="0"/>
    <n v="174"/>
    <b v="1"/>
    <s v="music/rock"/>
    <x v="2"/>
    <x v="4"/>
  </r>
  <r>
    <n v="2527"/>
    <s v="Britten in Song: A Centennial Celebration"/>
    <s v="Five Programs of Benjamin Britten's vocal works featuring over 20 extraordinary vocalists and pianists."/>
    <n v="4000"/>
    <n v="4085"/>
    <n v="1.02125"/>
    <n v="57.535211267605632"/>
    <x v="0"/>
    <x v="0"/>
    <s v="USD"/>
    <n v="1382068740"/>
    <d v="2013-10-18T03:59:00"/>
    <x v="429"/>
    <x v="429"/>
    <b v="0"/>
    <n v="71"/>
    <b v="1"/>
    <s v="music/classical music"/>
    <x v="2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391304347826"/>
    <x v="0"/>
    <x v="1"/>
    <s v="GBP"/>
    <n v="1452038100"/>
    <d v="2016-01-05T23:55:00"/>
    <x v="430"/>
    <x v="430"/>
    <b v="1"/>
    <n v="115"/>
    <b v="1"/>
    <s v="theater/plays"/>
    <x v="1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68.09809523809524"/>
    <x v="0"/>
    <x v="2"/>
    <s v="CAD"/>
    <n v="1413547200"/>
    <d v="2014-10-17T12:00:00"/>
    <x v="431"/>
    <x v="431"/>
    <b v="0"/>
    <n v="21"/>
    <b v="1"/>
    <s v="film &amp; video/documentary"/>
    <x v="0"/>
    <x v="2"/>
  </r>
  <r>
    <n v="3338"/>
    <s v="The Last Days of Judas Iscariot"/>
    <s v="Join Estelle Parsons in support of Theater That Looks and Sounds Like America"/>
    <n v="15000"/>
    <n v="15327"/>
    <n v="1.0218"/>
    <n v="136.84821428571428"/>
    <x v="0"/>
    <x v="0"/>
    <s v="USD"/>
    <n v="1487944080"/>
    <d v="2017-02-24T13:48:00"/>
    <x v="432"/>
    <x v="432"/>
    <b v="0"/>
    <n v="112"/>
    <b v="1"/>
    <s v="theater/plays"/>
    <x v="1"/>
    <x v="3"/>
  </r>
  <r>
    <n v="3186"/>
    <s v="Honest"/>
    <s v="Honest is an exciting and dark new play by Bristol based writer Alice Nicholas, touring the South of England and London this October."/>
    <n v="3200"/>
    <n v="3270"/>
    <n v="1.0218750000000001"/>
    <n v="46.714285714285715"/>
    <x v="0"/>
    <x v="1"/>
    <s v="GBP"/>
    <n v="1410901200"/>
    <d v="2014-09-16T21:00:00"/>
    <x v="433"/>
    <x v="433"/>
    <b v="1"/>
    <n v="70"/>
    <b v="1"/>
    <s v="theater/plays"/>
    <x v="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1935483870968"/>
    <x v="0"/>
    <x v="0"/>
    <s v="USD"/>
    <n v="1425741525"/>
    <d v="2015-03-07T15:18:45"/>
    <x v="434"/>
    <x v="434"/>
    <b v="0"/>
    <n v="31"/>
    <b v="1"/>
    <s v="publishing/nonfiction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61.527777777777779"/>
    <x v="0"/>
    <x v="1"/>
    <s v="GBP"/>
    <n v="1485886100"/>
    <d v="2017-01-31T18:08:20"/>
    <x v="435"/>
    <x v="435"/>
    <b v="0"/>
    <n v="108"/>
    <b v="1"/>
    <s v="photography/photobooks"/>
    <x v="6"/>
    <x v="15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n v="127.79166666666667"/>
    <x v="0"/>
    <x v="0"/>
    <s v="USD"/>
    <n v="1447523371"/>
    <d v="2015-11-14T17:49:31"/>
    <x v="436"/>
    <x v="436"/>
    <b v="0"/>
    <n v="120"/>
    <b v="1"/>
    <s v="theater/plays"/>
    <x v="1"/>
    <x v="3"/>
  </r>
  <r>
    <n v="3542"/>
    <s v="Gifts of War"/>
    <s v="Ancient Greece. Giddy, champagne soaked debauchery celebrating the Trojan War's end leads to a shocking and deadly surprise."/>
    <n v="5500"/>
    <n v="5623"/>
    <n v="1.0223636363636364"/>
    <n v="66.152941176470591"/>
    <x v="0"/>
    <x v="0"/>
    <s v="USD"/>
    <n v="1410099822"/>
    <d v="2014-09-07T14:23:42"/>
    <x v="437"/>
    <x v="437"/>
    <b v="0"/>
    <n v="85"/>
    <b v="1"/>
    <s v="theater/plays"/>
    <x v="1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.00140845070422"/>
    <x v="0"/>
    <x v="0"/>
    <s v="USD"/>
    <n v="1450971684"/>
    <d v="2015-12-24T15:41:24"/>
    <x v="438"/>
    <x v="438"/>
    <b v="1"/>
    <n v="1420"/>
    <b v="1"/>
    <s v="theater/spaces"/>
    <x v="1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n v="147.68495555555555"/>
    <x v="0"/>
    <x v="11"/>
    <s v="EUR"/>
    <n v="1439455609"/>
    <d v="2015-08-13T08:46:49"/>
    <x v="439"/>
    <x v="439"/>
    <b v="1"/>
    <n v="450"/>
    <b v="1"/>
    <s v="technology/hardware"/>
    <x v="4"/>
    <x v="1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7659574468085"/>
    <x v="0"/>
    <x v="0"/>
    <s v="USD"/>
    <n v="1458742685"/>
    <d v="2016-03-23T14:18:05"/>
    <x v="440"/>
    <x v="440"/>
    <b v="0"/>
    <n v="282"/>
    <b v="1"/>
    <s v="food/small batch"/>
    <x v="7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08333333333329"/>
    <x v="0"/>
    <x v="0"/>
    <s v="USD"/>
    <n v="1426044383"/>
    <d v="2015-03-11T03:26:23"/>
    <x v="441"/>
    <x v="441"/>
    <b v="0"/>
    <n v="48"/>
    <b v="1"/>
    <s v="theater/plays"/>
    <x v="1"/>
    <x v="3"/>
  </r>
  <r>
    <n v="741"/>
    <s v="reVILNA: the vilna ghetto project"/>
    <s v="A revolutionary digital mapping project of the Vilna Ghetto"/>
    <n v="13000"/>
    <n v="13293.8"/>
    <n v="1.0226"/>
    <n v="141.42340425531913"/>
    <x v="0"/>
    <x v="0"/>
    <s v="USD"/>
    <n v="1370964806"/>
    <d v="2013-06-11T15:33:26"/>
    <x v="442"/>
    <x v="442"/>
    <b v="0"/>
    <n v="94"/>
    <b v="1"/>
    <s v="publishing/nonfiction"/>
    <x v="3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15.69230769230769"/>
    <x v="0"/>
    <x v="0"/>
    <s v="USD"/>
    <n v="1402494243"/>
    <d v="2014-06-11T13:44:03"/>
    <x v="443"/>
    <x v="443"/>
    <b v="1"/>
    <n v="221"/>
    <b v="1"/>
    <s v="food/small batch"/>
    <x v="7"/>
    <x v="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0526315789473"/>
    <x v="0"/>
    <x v="0"/>
    <s v="USD"/>
    <n v="1427860740"/>
    <d v="2015-04-01T03:59:00"/>
    <x v="444"/>
    <x v="444"/>
    <b v="0"/>
    <n v="19"/>
    <b v="1"/>
    <s v="theater/plays"/>
    <x v="1"/>
    <x v="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n v="189.75806451612902"/>
    <x v="0"/>
    <x v="0"/>
    <s v="USD"/>
    <n v="1458826056"/>
    <d v="2016-03-24T13:27:36"/>
    <x v="445"/>
    <x v="445"/>
    <b v="0"/>
    <n v="124"/>
    <b v="1"/>
    <s v="food/small batch"/>
    <x v="7"/>
    <x v="18"/>
  </r>
  <r>
    <n v="744"/>
    <s v="A Revolutionary Leadership Resource Book"/>
    <s v="Join others to help create a world that is possible -- in your workplace, community and society!"/>
    <n v="5000"/>
    <n v="5116"/>
    <n v="1.0232000000000001"/>
    <n v="82.516129032258064"/>
    <x v="0"/>
    <x v="0"/>
    <s v="USD"/>
    <n v="1355439503"/>
    <d v="2012-12-13T22:58:23"/>
    <x v="446"/>
    <x v="446"/>
    <b v="0"/>
    <n v="62"/>
    <b v="1"/>
    <s v="publishing/nonfiction"/>
    <x v="3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n v="55.012688172043013"/>
    <x v="0"/>
    <x v="0"/>
    <s v="USD"/>
    <n v="1471921637"/>
    <d v="2016-08-23T03:07:17"/>
    <x v="447"/>
    <x v="447"/>
    <b v="0"/>
    <n v="93"/>
    <b v="1"/>
    <s v="theater/plays"/>
    <x v="1"/>
    <x v="3"/>
  </r>
  <r>
    <n v="3758"/>
    <s v="Luigi's Ladies"/>
    <s v="LUIGI'S LADIES: an original one-woman musical comedy"/>
    <n v="1500"/>
    <n v="1535"/>
    <n v="1.0233333333333334"/>
    <n v="59.03846153846154"/>
    <x v="0"/>
    <x v="0"/>
    <s v="USD"/>
    <n v="1400475600"/>
    <d v="2014-05-19T05:00:00"/>
    <x v="448"/>
    <x v="448"/>
    <b v="0"/>
    <n v="26"/>
    <b v="1"/>
    <s v="theater/musical"/>
    <x v="1"/>
    <x v="12"/>
  </r>
  <r>
    <n v="3228"/>
    <s v="Hear Me Roar: A Season of Powerful Women"/>
    <s v="A Season of Powerful Women. A Season of Defiance."/>
    <n v="7000"/>
    <n v="7164"/>
    <n v="1.0234285714285714"/>
    <n v="193.62162162162161"/>
    <x v="0"/>
    <x v="0"/>
    <s v="USD"/>
    <n v="1450328340"/>
    <d v="2015-12-17T04:59:00"/>
    <x v="449"/>
    <x v="449"/>
    <b v="1"/>
    <n v="37"/>
    <b v="1"/>
    <s v="theater/plays"/>
    <x v="1"/>
    <x v="3"/>
  </r>
  <r>
    <n v="1393"/>
    <s v="WolfHunt | Social Commentary Rock Project"/>
    <s v="Rock n' Roll tales of our times"/>
    <n v="10000"/>
    <n v="10235"/>
    <n v="1.0235000000000001"/>
    <n v="196.82692307692307"/>
    <x v="0"/>
    <x v="0"/>
    <s v="USD"/>
    <n v="1470068523"/>
    <d v="2016-08-01T16:22:03"/>
    <x v="450"/>
    <x v="450"/>
    <b v="0"/>
    <n v="52"/>
    <b v="1"/>
    <s v="music/rock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87179487179489"/>
    <x v="0"/>
    <x v="0"/>
    <s v="USD"/>
    <n v="1464987600"/>
    <d v="2016-06-03T21:00:00"/>
    <x v="451"/>
    <x v="451"/>
    <b v="1"/>
    <n v="39"/>
    <b v="1"/>
    <s v="theater/plays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n v="105.51546391752578"/>
    <x v="0"/>
    <x v="0"/>
    <s v="USD"/>
    <n v="1432612740"/>
    <d v="2015-05-26T03:59:00"/>
    <x v="452"/>
    <x v="452"/>
    <b v="0"/>
    <n v="97"/>
    <b v="1"/>
    <s v="theater/plays"/>
    <x v="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n v="33.191126279863482"/>
    <x v="0"/>
    <x v="0"/>
    <s v="USD"/>
    <n v="1307838049"/>
    <d v="2011-06-12T00:20:49"/>
    <x v="453"/>
    <x v="453"/>
    <b v="1"/>
    <n v="293"/>
    <b v="1"/>
    <s v="publishing/radio &amp; podcasts"/>
    <x v="3"/>
    <x v="19"/>
  </r>
  <r>
    <n v="2809"/>
    <s v="Sugarglass Theatre"/>
    <s v="Sugarglass is a Dublin based theatre company committed to international collaboration. 2016 sees the launch of their NYC division."/>
    <n v="2500"/>
    <n v="2560"/>
    <n v="1.024"/>
    <n v="121.9047619047619"/>
    <x v="0"/>
    <x v="0"/>
    <s v="USD"/>
    <n v="1459348740"/>
    <d v="2016-03-30T14:39:00"/>
    <x v="454"/>
    <x v="454"/>
    <b v="0"/>
    <n v="21"/>
    <b v="1"/>
    <s v="theater/plays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n v="69.818181818181813"/>
    <x v="0"/>
    <x v="0"/>
    <s v="USD"/>
    <n v="1405017345"/>
    <d v="2014-07-10T18:35:45"/>
    <x v="455"/>
    <x v="455"/>
    <b v="0"/>
    <n v="22"/>
    <b v="1"/>
    <s v="theater/plays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07407407407405"/>
    <x v="0"/>
    <x v="0"/>
    <s v="USD"/>
    <n v="1438799760"/>
    <d v="2015-08-05T18:36:00"/>
    <x v="456"/>
    <x v="456"/>
    <b v="0"/>
    <n v="54"/>
    <b v="1"/>
    <s v="theater/plays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219.92638036809817"/>
    <x v="0"/>
    <x v="0"/>
    <s v="USD"/>
    <n v="1451001600"/>
    <d v="2015-12-25T00:00:00"/>
    <x v="457"/>
    <x v="457"/>
    <b v="1"/>
    <n v="163"/>
    <b v="1"/>
    <s v="food/small batch"/>
    <x v="7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38095238095241"/>
    <x v="0"/>
    <x v="2"/>
    <s v="CAD"/>
    <n v="1464471840"/>
    <d v="2016-05-28T21:44:00"/>
    <x v="458"/>
    <x v="458"/>
    <b v="0"/>
    <n v="42"/>
    <b v="1"/>
    <s v="theater/plays"/>
    <x v="1"/>
    <x v="3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n v="55.371801801801809"/>
    <x v="0"/>
    <x v="1"/>
    <s v="GBP"/>
    <n v="1468593246"/>
    <d v="2016-07-15T14:34:06"/>
    <x v="459"/>
    <x v="459"/>
    <b v="0"/>
    <n v="111"/>
    <b v="1"/>
    <s v="photography/photobooks"/>
    <x v="6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175879396985"/>
    <x v="0"/>
    <x v="0"/>
    <s v="USD"/>
    <n v="1410444068"/>
    <d v="2014-09-11T14:01:08"/>
    <x v="460"/>
    <x v="460"/>
    <b v="0"/>
    <n v="199"/>
    <b v="1"/>
    <s v="theater/musical"/>
    <x v="1"/>
    <x v="1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65.34653465346534"/>
    <x v="0"/>
    <x v="0"/>
    <s v="USD"/>
    <n v="1433083527"/>
    <d v="2015-05-31T14:45:27"/>
    <x v="461"/>
    <x v="461"/>
    <b v="0"/>
    <n v="101"/>
    <b v="1"/>
    <s v="photography/photobooks"/>
    <x v="6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n v="35.551912568306008"/>
    <x v="0"/>
    <x v="0"/>
    <s v="USD"/>
    <n v="1393966800"/>
    <d v="2014-03-04T21:00:00"/>
    <x v="462"/>
    <x v="462"/>
    <b v="0"/>
    <n v="183"/>
    <b v="1"/>
    <s v="music/indie rock"/>
    <x v="2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11.37681159420291"/>
    <x v="0"/>
    <x v="0"/>
    <s v="USD"/>
    <n v="1303688087"/>
    <d v="2011-04-24T23:34:47"/>
    <x v="463"/>
    <x v="463"/>
    <b v="0"/>
    <n v="69"/>
    <b v="1"/>
    <s v="film &amp; video/shorts"/>
    <x v="0"/>
    <x v="1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n v="66.826086956521735"/>
    <x v="0"/>
    <x v="0"/>
    <s v="USD"/>
    <n v="1356211832"/>
    <d v="2012-12-22T21:30:32"/>
    <x v="464"/>
    <x v="464"/>
    <b v="0"/>
    <n v="23"/>
    <b v="1"/>
    <s v="music/indie rock"/>
    <x v="2"/>
    <x v="8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n v="15.76923076923077"/>
    <x v="0"/>
    <x v="1"/>
    <s v="GBP"/>
    <n v="1424604600"/>
    <d v="2015-02-22T11:30:00"/>
    <x v="465"/>
    <x v="465"/>
    <b v="0"/>
    <n v="13"/>
    <b v="1"/>
    <s v="film &amp; video/shorts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n v="34.745762711864408"/>
    <x v="0"/>
    <x v="1"/>
    <s v="GBP"/>
    <n v="1483707905"/>
    <d v="2017-01-06T13:05:05"/>
    <x v="466"/>
    <x v="466"/>
    <b v="0"/>
    <n v="59"/>
    <b v="1"/>
    <s v="theater/plays"/>
    <x v="1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s v="USD"/>
    <n v="1395023719"/>
    <d v="2014-03-17T02:35:19"/>
    <x v="467"/>
    <x v="467"/>
    <b v="0"/>
    <n v="10"/>
    <b v="1"/>
    <s v="music/rock"/>
    <x v="2"/>
    <x v="4"/>
  </r>
  <r>
    <n v="2074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s v="USD"/>
    <n v="1462564182"/>
    <d v="2016-05-06T19:49:42"/>
    <x v="468"/>
    <x v="468"/>
    <b v="0"/>
    <n v="3"/>
    <b v="1"/>
    <s v="technology/hardware"/>
    <x v="4"/>
    <x v="17"/>
  </r>
  <r>
    <n v="2788"/>
    <s v="ACT Underground Theatre, TLDC"/>
    <s v="MOVING FORWARD! WE HAVE REACHED GOAL BUT HAVE MORE TIME!! PLEASE CONSIDER PLEDGING."/>
    <n v="2000"/>
    <n v="2050"/>
    <n v="1.0249999999999999"/>
    <n v="102.5"/>
    <x v="0"/>
    <x v="0"/>
    <s v="USD"/>
    <n v="1469811043"/>
    <d v="2016-07-29T16:50:43"/>
    <x v="469"/>
    <x v="469"/>
    <b v="0"/>
    <n v="20"/>
    <b v="1"/>
    <s v="theater/plays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14285714285708"/>
    <x v="0"/>
    <x v="0"/>
    <s v="USD"/>
    <n v="1473393600"/>
    <d v="2016-09-09T04:00:00"/>
    <x v="470"/>
    <x v="470"/>
    <b v="0"/>
    <n v="28"/>
    <b v="1"/>
    <s v="theater/plays"/>
    <x v="1"/>
    <x v="3"/>
  </r>
  <r>
    <n v="3678"/>
    <s v="Some big Some bang"/>
    <s v="The Ugly Collective takes Some big Some bang to the Underbelly Venues at the Edinburgh Fringe!"/>
    <n v="2000"/>
    <n v="2050"/>
    <n v="1.0249999999999999"/>
    <n v="66.129032258064512"/>
    <x v="0"/>
    <x v="1"/>
    <s v="GBP"/>
    <n v="1433076298"/>
    <d v="2015-05-31T12:44:58"/>
    <x v="471"/>
    <x v="471"/>
    <b v="0"/>
    <n v="31"/>
    <b v="1"/>
    <s v="theater/plays"/>
    <x v="1"/>
    <x v="3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n v="80.178217821782184"/>
    <x v="0"/>
    <x v="12"/>
    <s v="EUR"/>
    <n v="1453064400"/>
    <d v="2016-01-17T21:00:00"/>
    <x v="472"/>
    <x v="472"/>
    <b v="0"/>
    <n v="101"/>
    <b v="1"/>
    <s v="music/pop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45505617977533"/>
    <x v="0"/>
    <x v="1"/>
    <s v="GBP"/>
    <n v="1462402800"/>
    <d v="2016-05-04T23:00:00"/>
    <x v="473"/>
    <x v="473"/>
    <b v="0"/>
    <n v="89"/>
    <b v="1"/>
    <s v="theater/plays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n v="132.96296296296296"/>
    <x v="0"/>
    <x v="1"/>
    <s v="GBP"/>
    <n v="1427806320"/>
    <d v="2015-03-31T12:52:00"/>
    <x v="474"/>
    <x v="474"/>
    <b v="0"/>
    <n v="27"/>
    <b v="1"/>
    <s v="theater/plays"/>
    <x v="1"/>
    <x v="3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n v="62.166666666666664"/>
    <x v="0"/>
    <x v="0"/>
    <s v="USD"/>
    <n v="1374802235"/>
    <d v="2013-07-26T01:30:35"/>
    <x v="475"/>
    <x v="475"/>
    <b v="0"/>
    <n v="66"/>
    <b v="1"/>
    <s v="music/rock"/>
    <x v="2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77.271186440677965"/>
    <x v="0"/>
    <x v="0"/>
    <s v="USD"/>
    <n v="1361739872"/>
    <d v="2013-02-24T21:04:32"/>
    <x v="476"/>
    <x v="476"/>
    <b v="0"/>
    <n v="59"/>
    <b v="1"/>
    <s v="publishing/nonfiction"/>
    <x v="3"/>
    <x v="6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n v="78.195121951219505"/>
    <x v="0"/>
    <x v="0"/>
    <s v="USD"/>
    <n v="1393031304"/>
    <d v="2014-02-22T01:08:24"/>
    <x v="477"/>
    <x v="477"/>
    <b v="1"/>
    <n v="328"/>
    <b v="1"/>
    <s v="film &amp; video/documentary"/>
    <x v="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377049180329"/>
    <x v="0"/>
    <x v="0"/>
    <s v="USD"/>
    <n v="1468524340"/>
    <d v="2016-07-14T19:25:40"/>
    <x v="478"/>
    <x v="478"/>
    <b v="0"/>
    <n v="183"/>
    <b v="1"/>
    <s v="photography/photobooks"/>
    <x v="6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08695652173914"/>
    <x v="0"/>
    <x v="0"/>
    <s v="USD"/>
    <n v="1278302400"/>
    <d v="2010-07-05T04:00:00"/>
    <x v="479"/>
    <x v="479"/>
    <b v="0"/>
    <n v="23"/>
    <b v="1"/>
    <s v="music/pop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n v="1.026"/>
    <n v="148.08247422680412"/>
    <x v="0"/>
    <x v="0"/>
    <s v="USD"/>
    <n v="1489283915"/>
    <d v="2017-03-12T01:58:35"/>
    <x v="480"/>
    <x v="480"/>
    <b v="0"/>
    <n v="194"/>
    <b v="1"/>
    <s v="games/tabletop games"/>
    <x v="5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n v="40.078125"/>
    <x v="0"/>
    <x v="0"/>
    <s v="USD"/>
    <n v="1336238743"/>
    <d v="2012-05-05T17:25:43"/>
    <x v="481"/>
    <x v="481"/>
    <b v="1"/>
    <n v="64"/>
    <b v="1"/>
    <s v="music/indie rock"/>
    <x v="2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n v="59.651162790697676"/>
    <x v="0"/>
    <x v="0"/>
    <s v="USD"/>
    <n v="1447445820"/>
    <d v="2015-11-13T20:17:00"/>
    <x v="482"/>
    <x v="482"/>
    <b v="0"/>
    <n v="43"/>
    <b v="1"/>
    <s v="theater/plays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n v="1.026"/>
    <n v="77.727272727272734"/>
    <x v="0"/>
    <x v="0"/>
    <s v="USD"/>
    <n v="1456984740"/>
    <d v="2016-03-03T05:59:00"/>
    <x v="483"/>
    <x v="483"/>
    <b v="0"/>
    <n v="33"/>
    <b v="1"/>
    <s v="theater/plays"/>
    <x v="1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7777777777777"/>
    <x v="0"/>
    <x v="0"/>
    <s v="USD"/>
    <n v="1405688952"/>
    <d v="2014-07-18T13:09:12"/>
    <x v="484"/>
    <x v="484"/>
    <b v="0"/>
    <n v="36"/>
    <b v="1"/>
    <s v="theater/spaces"/>
    <x v="1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56.17391304347825"/>
    <x v="0"/>
    <x v="0"/>
    <s v="USD"/>
    <n v="1421952370"/>
    <d v="2015-01-22T18:46:10"/>
    <x v="485"/>
    <x v="485"/>
    <b v="1"/>
    <n v="46"/>
    <b v="1"/>
    <s v="photography/photobooks"/>
    <x v="6"/>
    <x v="15"/>
  </r>
  <r>
    <n v="2164"/>
    <s v="Rosaline debut record"/>
    <s v="South Florida roots country/rock outfit's long awaited debut record"/>
    <n v="5500"/>
    <n v="5645"/>
    <n v="1.0263636363636364"/>
    <n v="68.01204819277109"/>
    <x v="0"/>
    <x v="0"/>
    <s v="USD"/>
    <n v="1466827140"/>
    <d v="2016-06-25T03:59:00"/>
    <x v="486"/>
    <x v="486"/>
    <b v="0"/>
    <n v="83"/>
    <b v="1"/>
    <s v="music/rock"/>
    <x v="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32.43548387096774"/>
    <x v="0"/>
    <x v="0"/>
    <s v="USD"/>
    <n v="1325310336"/>
    <d v="2011-12-31T05:45:36"/>
    <x v="487"/>
    <x v="487"/>
    <b v="0"/>
    <n v="62"/>
    <b v="1"/>
    <s v="music/pop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n v="70.784482758620683"/>
    <x v="0"/>
    <x v="0"/>
    <s v="USD"/>
    <n v="1322454939"/>
    <d v="2011-11-28T04:35:39"/>
    <x v="488"/>
    <x v="488"/>
    <b v="0"/>
    <n v="116"/>
    <b v="1"/>
    <s v="music/pop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57553191489373"/>
    <x v="0"/>
    <x v="1"/>
    <s v="GBP"/>
    <n v="1404858840"/>
    <d v="2014-07-08T22:34:00"/>
    <x v="489"/>
    <x v="489"/>
    <b v="0"/>
    <n v="94"/>
    <b v="1"/>
    <s v="theater/plays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371308016877"/>
    <x v="0"/>
    <x v="0"/>
    <s v="USD"/>
    <n v="1461904788"/>
    <d v="2016-04-29T04:39:48"/>
    <x v="490"/>
    <x v="490"/>
    <b v="0"/>
    <n v="237"/>
    <b v="1"/>
    <s v="theater/plays"/>
    <x v="1"/>
    <x v="3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n v="106.9271875"/>
    <x v="0"/>
    <x v="0"/>
    <s v="USD"/>
    <n v="1404360045"/>
    <d v="2014-07-03T04:00:45"/>
    <x v="491"/>
    <x v="491"/>
    <b v="0"/>
    <n v="96"/>
    <b v="1"/>
    <s v="theater/musical"/>
    <x v="1"/>
    <x v="12"/>
  </r>
  <r>
    <n v="321"/>
    <s v="An Impossible Project"/>
    <s v="The more digital the world, the more analog our dreams._x000a_A feature documentary shot on 35mm film."/>
    <n v="35000"/>
    <n v="35932"/>
    <n v="1.0266285714285714"/>
    <n v="106.62314540059347"/>
    <x v="0"/>
    <x v="5"/>
    <s v="EUR"/>
    <n v="1478605386"/>
    <d v="2016-11-08T11:43:06"/>
    <x v="492"/>
    <x v="492"/>
    <b v="1"/>
    <n v="337"/>
    <b v="1"/>
    <s v="film &amp; video/documentary"/>
    <x v="0"/>
    <x v="2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n v="66.956521739130437"/>
    <x v="0"/>
    <x v="0"/>
    <s v="USD"/>
    <n v="1433097171"/>
    <d v="2015-05-31T18:32:51"/>
    <x v="493"/>
    <x v="493"/>
    <b v="0"/>
    <n v="46"/>
    <b v="1"/>
    <s v="theater/plays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87179487179489"/>
    <x v="0"/>
    <x v="1"/>
    <s v="GBP"/>
    <n v="1435851577"/>
    <d v="2015-07-02T15:39:37"/>
    <x v="494"/>
    <x v="494"/>
    <b v="0"/>
    <n v="78"/>
    <b v="1"/>
    <s v="theater/plays"/>
    <x v="1"/>
    <x v="3"/>
  </r>
  <r>
    <n v="356"/>
    <s v="43 and 80"/>
    <s v="A documentary about halibut conservation and how it impacts communities of Southeast Alaska."/>
    <n v="7500"/>
    <n v="7701.93"/>
    <n v="1.0269239999999999"/>
    <n v="79.401340206185566"/>
    <x v="0"/>
    <x v="0"/>
    <s v="USD"/>
    <n v="1458152193"/>
    <d v="2016-03-16T18:16:33"/>
    <x v="495"/>
    <x v="495"/>
    <b v="1"/>
    <n v="97"/>
    <b v="1"/>
    <s v="film &amp; video/documentary"/>
    <x v="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88311688311686"/>
    <x v="0"/>
    <x v="0"/>
    <s v="USD"/>
    <n v="1407085200"/>
    <d v="2014-08-03T17:00:00"/>
    <x v="496"/>
    <x v="496"/>
    <b v="0"/>
    <n v="77"/>
    <b v="1"/>
    <s v="music/rock"/>
    <x v="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n v="33.235294117647058"/>
    <x v="0"/>
    <x v="0"/>
    <s v="USD"/>
    <n v="1334556624"/>
    <d v="2012-04-16T06:10:24"/>
    <x v="497"/>
    <x v="497"/>
    <b v="0"/>
    <n v="34"/>
    <b v="1"/>
    <s v="music/electronic music"/>
    <x v="2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67.419642857142861"/>
    <x v="0"/>
    <x v="0"/>
    <s v="USD"/>
    <n v="1332362880"/>
    <d v="2012-03-21T20:48:00"/>
    <x v="498"/>
    <x v="498"/>
    <b v="0"/>
    <n v="56"/>
    <b v="1"/>
    <s v="music/classical music"/>
    <x v="2"/>
    <x v="10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n v="70.862068965517238"/>
    <x v="0"/>
    <x v="0"/>
    <s v="USD"/>
    <n v="1437447600"/>
    <d v="2015-07-21T03:00:00"/>
    <x v="499"/>
    <x v="499"/>
    <b v="0"/>
    <n v="29"/>
    <b v="1"/>
    <s v="theater/plays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4117647058826"/>
    <x v="0"/>
    <x v="1"/>
    <s v="GBP"/>
    <n v="1425142800"/>
    <d v="2015-02-28T17:00:00"/>
    <x v="500"/>
    <x v="500"/>
    <b v="0"/>
    <n v="51"/>
    <b v="1"/>
    <s v="theater/plays"/>
    <x v="1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4074074074076"/>
    <x v="0"/>
    <x v="0"/>
    <s v="USD"/>
    <n v="1465081053"/>
    <d v="2016-06-04T22:57:33"/>
    <x v="501"/>
    <x v="501"/>
    <b v="0"/>
    <n v="54"/>
    <b v="1"/>
    <s v="theater/musical"/>
    <x v="1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09.1875"/>
    <x v="0"/>
    <x v="0"/>
    <s v="USD"/>
    <n v="1431122400"/>
    <d v="2015-05-08T22:00:00"/>
    <x v="502"/>
    <x v="502"/>
    <b v="1"/>
    <n v="80"/>
    <b v="1"/>
    <s v="film &amp; video/documentary"/>
    <x v="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88.325937499999995"/>
    <x v="0"/>
    <x v="0"/>
    <s v="USD"/>
    <n v="1372827540"/>
    <d v="2013-07-03T04:59:00"/>
    <x v="503"/>
    <x v="503"/>
    <b v="0"/>
    <n v="32"/>
    <b v="1"/>
    <s v="music/rock"/>
    <x v="2"/>
    <x v="4"/>
  </r>
  <r>
    <n v="3573"/>
    <s v="Licensed To Ill"/>
    <s v="London based theatre makers collaborating to create a new show about the history of HipHop."/>
    <n v="3000"/>
    <n v="3084"/>
    <n v="1.028"/>
    <n v="39.53846153846154"/>
    <x v="0"/>
    <x v="1"/>
    <s v="GBP"/>
    <n v="1415440846"/>
    <d v="2014-11-08T10:00:46"/>
    <x v="504"/>
    <x v="504"/>
    <b v="0"/>
    <n v="78"/>
    <b v="1"/>
    <s v="theater/plays"/>
    <x v="1"/>
    <x v="3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n v="43.621621621621621"/>
    <x v="0"/>
    <x v="1"/>
    <s v="GBP"/>
    <n v="1370019600"/>
    <d v="2013-05-31T17:00:00"/>
    <x v="505"/>
    <x v="505"/>
    <b v="0"/>
    <n v="37"/>
    <b v="1"/>
    <s v="music/classical music"/>
    <x v="2"/>
    <x v="1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n v="47.13"/>
    <x v="0"/>
    <x v="0"/>
    <s v="USD"/>
    <n v="1472443269"/>
    <d v="2016-08-29T04:01:09"/>
    <x v="506"/>
    <x v="506"/>
    <b v="0"/>
    <n v="120"/>
    <b v="1"/>
    <s v="photography/photobooks"/>
    <x v="6"/>
    <x v="15"/>
  </r>
  <r>
    <n v="3243"/>
    <s v="THE INCREDIBLE FOX SISTERS"/>
    <s v="Live Source's world premiere of a new play by Jaclyn Backhaus, premiering at the New Ohio Theatre October 30th-November 8th."/>
    <n v="8000"/>
    <n v="8227"/>
    <n v="1.028375"/>
    <n v="115.87323943661971"/>
    <x v="0"/>
    <x v="0"/>
    <s v="USD"/>
    <n v="1444348800"/>
    <d v="2015-10-09T00:00:00"/>
    <x v="507"/>
    <x v="507"/>
    <b v="1"/>
    <n v="71"/>
    <b v="1"/>
    <s v="theater/plays"/>
    <x v="1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n v="91.480769230769226"/>
    <x v="0"/>
    <x v="0"/>
    <s v="USD"/>
    <n v="1381541465"/>
    <d v="2013-10-12T01:31:05"/>
    <x v="508"/>
    <x v="508"/>
    <b v="0"/>
    <n v="208"/>
    <b v="1"/>
    <s v="film &amp; video/documentary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x v="0"/>
    <x v="0"/>
    <s v="USD"/>
    <n v="1403452131"/>
    <d v="2014-06-22T15:48:51"/>
    <x v="509"/>
    <x v="509"/>
    <b v="0"/>
    <n v="60"/>
    <b v="1"/>
    <s v="film &amp; video/shorts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n v="26.667037037037037"/>
    <x v="0"/>
    <x v="1"/>
    <s v="GBP"/>
    <n v="1474886229"/>
    <d v="2016-09-26T10:37:09"/>
    <x v="510"/>
    <x v="510"/>
    <b v="0"/>
    <n v="27"/>
    <b v="1"/>
    <s v="theater/plays"/>
    <x v="1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50.592592592592595"/>
    <x v="0"/>
    <x v="1"/>
    <s v="GBP"/>
    <n v="1481564080"/>
    <d v="2016-12-12T17:34:40"/>
    <x v="511"/>
    <x v="511"/>
    <b v="0"/>
    <n v="27"/>
    <b v="1"/>
    <s v="music/electronic music"/>
    <x v="2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0"/>
    <s v="USD"/>
    <n v="1409187600"/>
    <d v="2014-08-28T01:00:00"/>
    <x v="512"/>
    <x v="512"/>
    <b v="0"/>
    <n v="25"/>
    <b v="1"/>
    <s v="theater/musical"/>
    <x v="1"/>
    <x v="12"/>
  </r>
  <r>
    <n v="1751"/>
    <s v="Daily Bread: Stories from Rural Greece"/>
    <s v="Photographs and stories culled from 10 years of road trips through rural Greece"/>
    <n v="10000"/>
    <n v="10290"/>
    <n v="1.0289999999999999"/>
    <n v="168.68852459016392"/>
    <x v="0"/>
    <x v="0"/>
    <s v="USD"/>
    <n v="1426787123"/>
    <d v="2015-03-19T17:45:23"/>
    <x v="513"/>
    <x v="513"/>
    <b v="0"/>
    <n v="61"/>
    <b v="1"/>
    <s v="photography/photobooks"/>
    <x v="6"/>
    <x v="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s v="USD"/>
    <n v="1382742010"/>
    <d v="2013-10-25T23:00:10"/>
    <x v="514"/>
    <x v="514"/>
    <b v="0"/>
    <n v="60"/>
    <b v="1"/>
    <s v="technology/makerspaces"/>
    <x v="4"/>
    <x v="20"/>
  </r>
  <r>
    <n v="3677"/>
    <s v="Goldfish Memory Productions"/>
    <s v="Goldfish Memory Productions seeks at least $12,000 to begin their first 3 professional projects."/>
    <n v="12000"/>
    <n v="12348.5"/>
    <n v="1.0290416666666666"/>
    <n v="62.052763819095475"/>
    <x v="0"/>
    <x v="0"/>
    <s v="USD"/>
    <n v="1404359940"/>
    <d v="2014-07-03T03:59:00"/>
    <x v="515"/>
    <x v="515"/>
    <b v="0"/>
    <n v="199"/>
    <b v="1"/>
    <s v="theater/plays"/>
    <x v="1"/>
    <x v="3"/>
  </r>
  <r>
    <n v="58"/>
    <s v="Gloaming"/>
    <s v="Alex thought he knew how the world worked. You live, you die and it's over. He was very, very wrong."/>
    <n v="10000"/>
    <n v="10291"/>
    <n v="1.0290999999999999"/>
    <n v="137.21333333333334"/>
    <x v="0"/>
    <x v="0"/>
    <s v="USD"/>
    <n v="1416423172"/>
    <d v="2014-11-19T18:52:52"/>
    <x v="516"/>
    <x v="516"/>
    <b v="0"/>
    <n v="75"/>
    <b v="1"/>
    <s v="film &amp; video/television"/>
    <x v="0"/>
    <x v="0"/>
  </r>
  <r>
    <n v="3244"/>
    <s v="'Time Please'"/>
    <s v="'Time Please' is a black comedy set in a failing public house in a run-down part of town, where things are about to get messy."/>
    <n v="1600"/>
    <n v="1647"/>
    <n v="1.0293749999999999"/>
    <n v="23.869565217391305"/>
    <x v="0"/>
    <x v="1"/>
    <s v="GBP"/>
    <n v="1480613982"/>
    <d v="2016-12-01T17:39:42"/>
    <x v="517"/>
    <x v="517"/>
    <b v="0"/>
    <n v="69"/>
    <b v="1"/>
    <s v="theater/plays"/>
    <x v="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234.78947368421052"/>
    <x v="0"/>
    <x v="0"/>
    <s v="USD"/>
    <n v="1449205200"/>
    <d v="2015-12-04T05:00:00"/>
    <x v="518"/>
    <x v="518"/>
    <b v="0"/>
    <n v="57"/>
    <b v="1"/>
    <s v="photography/photobooks"/>
    <x v="6"/>
    <x v="15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n v="297.02980769230766"/>
    <x v="0"/>
    <x v="0"/>
    <s v="USD"/>
    <n v="1412434136"/>
    <d v="2014-10-04T14:48:56"/>
    <x v="519"/>
    <x v="519"/>
    <b v="0"/>
    <n v="104"/>
    <b v="1"/>
    <s v="theater/plays"/>
    <x v="1"/>
    <x v="3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n v="65.38095238095238"/>
    <x v="0"/>
    <x v="1"/>
    <s v="GBP"/>
    <n v="1462453307"/>
    <d v="2016-05-05T13:01:47"/>
    <x v="520"/>
    <x v="520"/>
    <b v="0"/>
    <n v="63"/>
    <b v="1"/>
    <s v="music/rock"/>
    <x v="2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n v="63.574074074074076"/>
    <x v="0"/>
    <x v="0"/>
    <s v="USD"/>
    <n v="1416385679"/>
    <d v="2014-11-19T08:27:59"/>
    <x v="521"/>
    <x v="521"/>
    <b v="0"/>
    <n v="162"/>
    <b v="1"/>
    <s v="theater/plays"/>
    <x v="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227.85327313769753"/>
    <x v="0"/>
    <x v="9"/>
    <s v="AUD"/>
    <n v="1429228800"/>
    <d v="2015-04-17T00:00:00"/>
    <x v="522"/>
    <x v="522"/>
    <b v="0"/>
    <n v="443"/>
    <b v="1"/>
    <s v="technology/hardware"/>
    <x v="4"/>
    <x v="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4621848739501"/>
    <x v="0"/>
    <x v="0"/>
    <s v="USD"/>
    <n v="1440165916"/>
    <d v="2015-08-21T14:05:16"/>
    <x v="523"/>
    <x v="523"/>
    <b v="1"/>
    <n v="119"/>
    <b v="1"/>
    <s v="film &amp; video/documentary"/>
    <x v="0"/>
    <x v="2"/>
  </r>
  <r>
    <n v="1831"/>
    <s v="Darling Waste Trailer Bail Out!"/>
    <s v="After a 2 year Odyssey, Darling Waste's trailer is still not home! We need $3,500 to get it through U.S. Customs!"/>
    <n v="1000"/>
    <n v="1030"/>
    <n v="1.03"/>
    <n v="73.571428571428569"/>
    <x v="0"/>
    <x v="0"/>
    <s v="USD"/>
    <n v="1336866863"/>
    <d v="2012-05-12T23:54:23"/>
    <x v="524"/>
    <x v="524"/>
    <b v="0"/>
    <n v="14"/>
    <b v="1"/>
    <s v="music/rock"/>
    <x v="2"/>
    <x v="4"/>
  </r>
  <r>
    <n v="3023"/>
    <s v="The Night Watch"/>
    <s v="Antonia Goddard Productions in association with Jethro Compton Productions presents THE NIGHT WATCH, an exciting new historical drama."/>
    <n v="700"/>
    <n v="721"/>
    <n v="1.03"/>
    <n v="120.16666666666667"/>
    <x v="0"/>
    <x v="1"/>
    <s v="GBP"/>
    <n v="1434039186"/>
    <d v="2015-06-11T16:13:06"/>
    <x v="525"/>
    <x v="525"/>
    <b v="0"/>
    <n v="6"/>
    <b v="1"/>
    <s v="theater/spaces"/>
    <x v="1"/>
    <x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8918918918919"/>
    <x v="0"/>
    <x v="0"/>
    <s v="USD"/>
    <n v="1411765492"/>
    <d v="2014-09-26T21:04:52"/>
    <x v="526"/>
    <x v="526"/>
    <b v="1"/>
    <n v="74"/>
    <b v="1"/>
    <s v="theater/plays"/>
    <x v="1"/>
    <x v="3"/>
  </r>
  <r>
    <n v="3264"/>
    <s v="Kapow-i GoGo at The PIT"/>
    <s v="The three part comedic saga of Kapow-i GoGo, who saves the world.  Again.  And again."/>
    <n v="2500"/>
    <n v="2575"/>
    <n v="1.03"/>
    <n v="52.551020408163268"/>
    <x v="0"/>
    <x v="0"/>
    <s v="USD"/>
    <n v="1422482400"/>
    <d v="2015-01-28T22:00:00"/>
    <x v="527"/>
    <x v="527"/>
    <b v="1"/>
    <n v="49"/>
    <b v="1"/>
    <s v="theater/plays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66666666666671"/>
    <x v="0"/>
    <x v="0"/>
    <s v="USD"/>
    <n v="1433134800"/>
    <d v="2015-06-01T05:00:00"/>
    <x v="528"/>
    <x v="528"/>
    <b v="0"/>
    <n v="30"/>
    <b v="1"/>
    <s v="theater/plays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n v="57.222222222222221"/>
    <x v="0"/>
    <x v="1"/>
    <s v="GBP"/>
    <n v="1439136000"/>
    <d v="2015-08-09T16:00:00"/>
    <x v="529"/>
    <x v="529"/>
    <b v="0"/>
    <n v="36"/>
    <b v="1"/>
    <s v="theater/plays"/>
    <x v="1"/>
    <x v="3"/>
  </r>
  <r>
    <n v="3169"/>
    <s v="The Window"/>
    <s v="We're bringing The Window to the Cherry Lane Theater in January 2014."/>
    <n v="8000"/>
    <n v="8241"/>
    <n v="1.030125"/>
    <n v="100.5"/>
    <x v="0"/>
    <x v="0"/>
    <s v="USD"/>
    <n v="1386910740"/>
    <d v="2013-12-13T04:59:00"/>
    <x v="530"/>
    <x v="530"/>
    <b v="1"/>
    <n v="82"/>
    <b v="1"/>
    <s v="theater/plays"/>
    <x v="1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113163972287"/>
    <x v="0"/>
    <x v="0"/>
    <s v="USD"/>
    <n v="1402892700"/>
    <d v="2014-06-16T04:25:00"/>
    <x v="531"/>
    <x v="531"/>
    <b v="0"/>
    <n v="433"/>
    <b v="1"/>
    <s v="theater/spaces"/>
    <x v="1"/>
    <x v="13"/>
  </r>
  <r>
    <n v="3262"/>
    <s v="Prison Boxing: A New Play by Leah Joki"/>
    <s v="A one-woman theatrical exploration of the prison system and its inhabitants."/>
    <n v="12200"/>
    <n v="12571"/>
    <n v="1.0304098360655738"/>
    <n v="93.81343283582089"/>
    <x v="0"/>
    <x v="0"/>
    <s v="USD"/>
    <n v="1419220800"/>
    <d v="2014-12-22T04:00:00"/>
    <x v="532"/>
    <x v="532"/>
    <b v="1"/>
    <n v="134"/>
    <b v="1"/>
    <s v="theater/plays"/>
    <x v="1"/>
    <x v="3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n v="193.04868913857678"/>
    <x v="0"/>
    <x v="0"/>
    <s v="USD"/>
    <n v="1466002800"/>
    <d v="2016-06-15T15:00:00"/>
    <x v="533"/>
    <x v="533"/>
    <b v="1"/>
    <n v="267"/>
    <b v="1"/>
    <s v="film &amp; video/documentary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n v="133.14391143911439"/>
    <x v="0"/>
    <x v="0"/>
    <s v="USD"/>
    <n v="1391641440"/>
    <d v="2014-02-05T23:04:00"/>
    <x v="534"/>
    <x v="534"/>
    <b v="0"/>
    <n v="271"/>
    <b v="1"/>
    <s v="film &amp; video/documentary"/>
    <x v="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69.666666666666671"/>
    <x v="0"/>
    <x v="0"/>
    <s v="USD"/>
    <n v="1414025347"/>
    <d v="2014-10-23T00:49:07"/>
    <x v="535"/>
    <x v="535"/>
    <b v="1"/>
    <n v="111"/>
    <b v="1"/>
    <s v="music/electronic music"/>
    <x v="2"/>
    <x v="9"/>
  </r>
  <r>
    <n v="1928"/>
    <s v="Jollyheads Circus Debut Album &quot;The Kaleidoscope Dawn&quot;"/>
    <s v="Help us master and release our debut album &quot;The Kaleidoscope Dawn&quot;"/>
    <n v="2550"/>
    <n v="2630"/>
    <n v="1.031372549019608"/>
    <n v="77.352941176470594"/>
    <x v="0"/>
    <x v="0"/>
    <s v="USD"/>
    <n v="1367940794"/>
    <d v="2013-05-07T15:33:14"/>
    <x v="536"/>
    <x v="536"/>
    <b v="0"/>
    <n v="34"/>
    <b v="1"/>
    <s v="music/indie rock"/>
    <x v="2"/>
    <x v="8"/>
  </r>
  <r>
    <n v="3535"/>
    <s v="Twelve Angry Women"/>
    <s v="On the 60th anniversary of Twelve Angry Men, 12 female writers create 12 short pieces about what makes them angry."/>
    <n v="2000"/>
    <n v="2063"/>
    <n v="1.0315000000000001"/>
    <n v="44.847826086956523"/>
    <x v="0"/>
    <x v="1"/>
    <s v="GBP"/>
    <n v="1443808800"/>
    <d v="2015-10-02T18:00:00"/>
    <x v="537"/>
    <x v="537"/>
    <b v="0"/>
    <n v="46"/>
    <b v="1"/>
    <s v="theater/plays"/>
    <x v="1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28.65666666666667"/>
    <x v="0"/>
    <x v="0"/>
    <s v="USD"/>
    <n v="1337824055"/>
    <d v="2012-05-24T01:47:35"/>
    <x v="538"/>
    <x v="538"/>
    <b v="0"/>
    <n v="36"/>
    <b v="1"/>
    <s v="music/indie rock"/>
    <x v="2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3965517241382"/>
    <x v="0"/>
    <x v="1"/>
    <s v="GBP"/>
    <n v="1437261419"/>
    <d v="2015-07-18T23:16:59"/>
    <x v="539"/>
    <x v="539"/>
    <b v="0"/>
    <n v="58"/>
    <b v="1"/>
    <s v="theater/plays"/>
    <x v="1"/>
    <x v="3"/>
  </r>
  <r>
    <n v="3015"/>
    <s v="A Sign for 34 West"/>
    <s v="We're turning an old yogurt shop into a live theater in downtown Charleston.   Please help us hang our sign!"/>
    <n v="3400"/>
    <n v="3508"/>
    <n v="1.0317647058823529"/>
    <n v="87.7"/>
    <x v="0"/>
    <x v="0"/>
    <s v="USD"/>
    <n v="1402459200"/>
    <d v="2014-06-11T04:00:00"/>
    <x v="540"/>
    <x v="540"/>
    <b v="0"/>
    <n v="40"/>
    <b v="1"/>
    <s v="theater/spaces"/>
    <x v="1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s v="USD"/>
    <n v="1295142660"/>
    <d v="2011-01-16T01:51:00"/>
    <x v="541"/>
    <x v="541"/>
    <b v="0"/>
    <n v="10"/>
    <b v="1"/>
    <s v="music/indie rock"/>
    <x v="2"/>
    <x v="8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n v="175.51020408163265"/>
    <x v="0"/>
    <x v="0"/>
    <s v="USD"/>
    <n v="1431143940"/>
    <d v="2015-05-09T03:59:00"/>
    <x v="542"/>
    <x v="542"/>
    <b v="0"/>
    <n v="147"/>
    <b v="1"/>
    <s v="theater/musical"/>
    <x v="1"/>
    <x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0386740331494"/>
    <x v="0"/>
    <x v="0"/>
    <s v="USD"/>
    <n v="1467361251"/>
    <d v="2016-07-01T08:20:51"/>
    <x v="543"/>
    <x v="543"/>
    <b v="1"/>
    <n v="181"/>
    <b v="1"/>
    <s v="theater/plays"/>
    <x v="1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15.44812080536913"/>
    <x v="0"/>
    <x v="0"/>
    <s v="USD"/>
    <n v="1340683393"/>
    <d v="2012-06-26T04:03:13"/>
    <x v="544"/>
    <x v="544"/>
    <b v="1"/>
    <n v="447"/>
    <b v="1"/>
    <s v="film &amp; video/documentary"/>
    <x v="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n v="50.365853658536587"/>
    <x v="0"/>
    <x v="0"/>
    <s v="USD"/>
    <n v="1318463879"/>
    <d v="2011-10-12T23:57:59"/>
    <x v="545"/>
    <x v="545"/>
    <b v="0"/>
    <n v="41"/>
    <b v="1"/>
    <s v="music/indie rock"/>
    <x v="2"/>
    <x v="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n v="94.408602150537632"/>
    <x v="0"/>
    <x v="0"/>
    <s v="USD"/>
    <n v="1485547530"/>
    <d v="2017-01-27T20:05:30"/>
    <x v="546"/>
    <x v="546"/>
    <b v="0"/>
    <n v="93"/>
    <b v="1"/>
    <s v="theater/spaces"/>
    <x v="1"/>
    <x v="13"/>
  </r>
  <r>
    <n v="60"/>
    <s v="Ever Since - Short Film"/>
    <s v="Set in a beautiful but desolate world, we see how loneliness can lead to friendship in unconventional ways."/>
    <n v="4500"/>
    <n v="4648.33"/>
    <n v="1.0329622222222221"/>
    <n v="43.040092592592593"/>
    <x v="0"/>
    <x v="1"/>
    <s v="GBP"/>
    <n v="1395532800"/>
    <d v="2014-03-23T00:00:00"/>
    <x v="547"/>
    <x v="547"/>
    <b v="0"/>
    <n v="10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n v="88.571428571428569"/>
    <x v="0"/>
    <x v="0"/>
    <s v="USD"/>
    <n v="1326436488"/>
    <d v="2012-01-13T06:34:48"/>
    <x v="548"/>
    <x v="548"/>
    <b v="0"/>
    <n v="35"/>
    <b v="1"/>
    <s v="film &amp; video/shorts"/>
    <x v="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28.181818181818183"/>
    <x v="0"/>
    <x v="0"/>
    <s v="USD"/>
    <n v="1329248940"/>
    <d v="2012-02-14T19:49:00"/>
    <x v="549"/>
    <x v="549"/>
    <b v="0"/>
    <n v="11"/>
    <b v="1"/>
    <s v="music/rock"/>
    <x v="2"/>
    <x v="4"/>
  </r>
  <r>
    <n v="1927"/>
    <s v="GBS Detroit Presents Hampshire"/>
    <s v="Hampshire is headed to GBS Detroit."/>
    <n v="600"/>
    <n v="620"/>
    <n v="1.0333333333333334"/>
    <n v="56.363636363636367"/>
    <x v="0"/>
    <x v="0"/>
    <s v="USD"/>
    <n v="1331182740"/>
    <d v="2012-03-08T04:59:00"/>
    <x v="550"/>
    <x v="550"/>
    <b v="0"/>
    <n v="11"/>
    <b v="1"/>
    <s v="music/indie rock"/>
    <x v="2"/>
    <x v="8"/>
  </r>
  <r>
    <n v="2740"/>
    <s v="Vertical Garden Prototype"/>
    <s v="I am interested in testing the plant yields of this vertical garden as well as some other applications"/>
    <n v="300"/>
    <n v="310"/>
    <n v="1.0333333333333334"/>
    <n v="18.235294117647058"/>
    <x v="0"/>
    <x v="0"/>
    <s v="USD"/>
    <n v="1426117552"/>
    <d v="2015-03-11T23:45:52"/>
    <x v="551"/>
    <x v="551"/>
    <b v="0"/>
    <n v="17"/>
    <b v="1"/>
    <s v="technology/hardware"/>
    <x v="4"/>
    <x v="17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n v="60.784313725490193"/>
    <x v="0"/>
    <x v="1"/>
    <s v="GBP"/>
    <n v="1449255686"/>
    <d v="2015-12-04T19:01:26"/>
    <x v="552"/>
    <x v="552"/>
    <b v="0"/>
    <n v="51"/>
    <b v="1"/>
    <s v="theater/plays"/>
    <x v="1"/>
    <x v="3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n v="172.23333333333332"/>
    <x v="0"/>
    <x v="0"/>
    <s v="USD"/>
    <n v="1433289600"/>
    <d v="2015-06-03T00:00:00"/>
    <x v="553"/>
    <x v="553"/>
    <b v="0"/>
    <n v="30"/>
    <b v="1"/>
    <s v="theater/musical"/>
    <x v="1"/>
    <x v="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86.84882352941176"/>
    <x v="0"/>
    <x v="0"/>
    <s v="USD"/>
    <n v="1367384340"/>
    <d v="2013-05-01T04:59:00"/>
    <x v="554"/>
    <x v="554"/>
    <b v="0"/>
    <n v="119"/>
    <b v="1"/>
    <s v="film &amp; video/documentary"/>
    <x v="0"/>
    <x v="2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n v="64.156896551724131"/>
    <x v="0"/>
    <x v="0"/>
    <s v="USD"/>
    <n v="1403301540"/>
    <d v="2014-06-20T21:59:00"/>
    <x v="555"/>
    <x v="555"/>
    <b v="1"/>
    <n v="145"/>
    <b v="1"/>
    <s v="photography/photobooks"/>
    <x v="6"/>
    <x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4210526315795"/>
    <x v="0"/>
    <x v="2"/>
    <s v="CAD"/>
    <n v="1476158340"/>
    <d v="2016-10-11T03:59:00"/>
    <x v="556"/>
    <x v="556"/>
    <b v="0"/>
    <n v="114"/>
    <b v="1"/>
    <s v="theater/plays"/>
    <x v="1"/>
    <x v="3"/>
  </r>
  <r>
    <n v="3302"/>
    <s v="El muro de BorÃ­s KiÃ©n"/>
    <s v="FilosofÃ­a de los anÃ³nimos"/>
    <n v="8400"/>
    <n v="8685"/>
    <n v="1.0339285714285715"/>
    <n v="173.7"/>
    <x v="0"/>
    <x v="3"/>
    <s v="EUR"/>
    <n v="1481099176"/>
    <d v="2016-12-07T08:26:16"/>
    <x v="557"/>
    <x v="557"/>
    <b v="0"/>
    <n v="50"/>
    <b v="1"/>
    <s v="theater/plays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n v="95.740740740740748"/>
    <x v="0"/>
    <x v="0"/>
    <s v="USD"/>
    <n v="1319904721"/>
    <d v="2011-10-29T16:12:01"/>
    <x v="558"/>
    <x v="558"/>
    <b v="0"/>
    <n v="27"/>
    <b v="1"/>
    <s v="music/classical music"/>
    <x v="2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29411764705884"/>
    <x v="0"/>
    <x v="1"/>
    <s v="GBP"/>
    <n v="1433017303"/>
    <d v="2015-05-30T20:21:43"/>
    <x v="559"/>
    <x v="559"/>
    <b v="1"/>
    <n v="34"/>
    <b v="1"/>
    <s v="theater/plays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0619469026545"/>
    <x v="0"/>
    <x v="1"/>
    <s v="GBP"/>
    <n v="1436114603"/>
    <d v="2015-07-05T16:43:23"/>
    <x v="560"/>
    <x v="560"/>
    <b v="1"/>
    <n v="113"/>
    <b v="1"/>
    <s v="theater/plays"/>
    <x v="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74.03846153846155"/>
    <x v="0"/>
    <x v="0"/>
    <s v="USD"/>
    <n v="1449644340"/>
    <d v="2015-12-09T06:59:00"/>
    <x v="561"/>
    <x v="561"/>
    <b v="0"/>
    <n v="104"/>
    <b v="1"/>
    <s v="technology/makerspaces"/>
    <x v="4"/>
    <x v="20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n v="31.914893617021278"/>
    <x v="0"/>
    <x v="0"/>
    <s v="USD"/>
    <n v="1469329217"/>
    <d v="2016-07-24T03:00:17"/>
    <x v="562"/>
    <x v="562"/>
    <b v="0"/>
    <n v="47"/>
    <b v="1"/>
    <s v="music/metal"/>
    <x v="2"/>
    <x v="5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n v="83.571428571428569"/>
    <x v="0"/>
    <x v="0"/>
    <s v="USD"/>
    <n v="1403546400"/>
    <d v="2014-06-23T18:00:00"/>
    <x v="563"/>
    <x v="563"/>
    <b v="0"/>
    <n v="35"/>
    <b v="1"/>
    <s v="theater/plays"/>
    <x v="1"/>
    <x v="3"/>
  </r>
  <r>
    <n v="1520"/>
    <s v="TULIPS"/>
    <s v="A self-published photography book by Andrew Miksys from his new series about Belarus"/>
    <n v="18000"/>
    <n v="18625"/>
    <n v="1.0347222222222223"/>
    <n v="111.52694610778443"/>
    <x v="0"/>
    <x v="0"/>
    <s v="USD"/>
    <n v="1418961600"/>
    <d v="2014-12-19T04:00:00"/>
    <x v="564"/>
    <x v="564"/>
    <b v="1"/>
    <n v="167"/>
    <b v="1"/>
    <s v="photography/photobooks"/>
    <x v="6"/>
    <x v="15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n v="76.666666666666671"/>
    <x v="0"/>
    <x v="2"/>
    <s v="CAD"/>
    <n v="1409506291"/>
    <d v="2014-08-31T17:31:31"/>
    <x v="565"/>
    <x v="565"/>
    <b v="1"/>
    <n v="54"/>
    <b v="1"/>
    <s v="music/rock"/>
    <x v="2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09756097560975"/>
    <x v="0"/>
    <x v="0"/>
    <s v="USD"/>
    <n v="1406557877"/>
    <d v="2014-07-28T14:31:17"/>
    <x v="566"/>
    <x v="566"/>
    <b v="1"/>
    <n v="82"/>
    <b v="1"/>
    <s v="theater/plays"/>
    <x v="1"/>
    <x v="3"/>
  </r>
  <r>
    <n v="3372"/>
    <s v="All the Best, Jack"/>
    <s v="This play tells the story of the toxicity of sensationalism shown through one man's struggle with notoriety."/>
    <n v="1000"/>
    <n v="1035"/>
    <n v="1.0349999999999999"/>
    <n v="38.333333333333336"/>
    <x v="0"/>
    <x v="0"/>
    <s v="USD"/>
    <n v="1408942740"/>
    <d v="2014-08-25T04:59:00"/>
    <x v="567"/>
    <x v="567"/>
    <b v="0"/>
    <n v="27"/>
    <b v="1"/>
    <s v="theater/plays"/>
    <x v="1"/>
    <x v="3"/>
  </r>
  <r>
    <n v="3414"/>
    <s v="PCSF PlayOffs 2016"/>
    <s v="A new twist on our annual festival of fully-produced plays by member playwrights, performed by a talented ensemble cast!"/>
    <n v="3000"/>
    <n v="3105"/>
    <n v="1.0349999999999999"/>
    <n v="70.568181818181813"/>
    <x v="0"/>
    <x v="0"/>
    <s v="USD"/>
    <n v="1480579140"/>
    <d v="2016-12-01T07:59:00"/>
    <x v="568"/>
    <x v="568"/>
    <b v="0"/>
    <n v="44"/>
    <b v="1"/>
    <s v="theater/plays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25"/>
    <x v="0"/>
    <x v="9"/>
    <s v="AUD"/>
    <n v="1438333080"/>
    <d v="2015-07-31T08:58:00"/>
    <x v="569"/>
    <x v="569"/>
    <b v="0"/>
    <n v="24"/>
    <b v="1"/>
    <s v="theater/plays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4285714285715"/>
    <x v="0"/>
    <x v="0"/>
    <s v="USD"/>
    <n v="1437676380"/>
    <d v="2015-07-23T18:33:00"/>
    <x v="570"/>
    <x v="570"/>
    <b v="0"/>
    <n v="28"/>
    <b v="1"/>
    <s v="theater/plays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n v="99.538461538461533"/>
    <x v="0"/>
    <x v="0"/>
    <s v="USD"/>
    <n v="1455602340"/>
    <d v="2016-02-16T05:59:00"/>
    <x v="571"/>
    <x v="571"/>
    <b v="0"/>
    <n v="52"/>
    <b v="1"/>
    <s v="theater/musical"/>
    <x v="1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62.12"/>
    <x v="0"/>
    <x v="0"/>
    <s v="USD"/>
    <n v="1315457658"/>
    <d v="2011-09-08T04:54:18"/>
    <x v="572"/>
    <x v="572"/>
    <b v="0"/>
    <n v="25"/>
    <b v="1"/>
    <s v="music/indie rock"/>
    <x v="2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n v="53.5632183908046"/>
    <x v="0"/>
    <x v="0"/>
    <s v="USD"/>
    <n v="1307851200"/>
    <d v="2011-06-12T04:00:00"/>
    <x v="573"/>
    <x v="573"/>
    <b v="0"/>
    <n v="87"/>
    <b v="1"/>
    <s v="music/rock"/>
    <x v="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6666666666666"/>
    <x v="0"/>
    <x v="0"/>
    <s v="USD"/>
    <n v="1444264372"/>
    <d v="2015-10-08T00:32:52"/>
    <x v="574"/>
    <x v="574"/>
    <b v="0"/>
    <n v="78"/>
    <b v="1"/>
    <s v="theater/plays"/>
    <x v="1"/>
    <x v="3"/>
  </r>
  <r>
    <n v="2542"/>
    <s v="Classical Music by Marquita"/>
    <s v="Marquita Renee Ntim records her first Classical Album, complete with her playing the viola, cello and singing opera."/>
    <n v="700"/>
    <n v="725"/>
    <n v="1.0357142857142858"/>
    <n v="55.769230769230766"/>
    <x v="0"/>
    <x v="0"/>
    <s v="USD"/>
    <n v="1380599940"/>
    <d v="2013-10-01T03:59:00"/>
    <x v="575"/>
    <x v="575"/>
    <b v="0"/>
    <n v="13"/>
    <b v="1"/>
    <s v="music/classical music"/>
    <x v="2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48.037681159420288"/>
    <x v="0"/>
    <x v="5"/>
    <s v="EUR"/>
    <n v="1458676860"/>
    <d v="2016-03-22T20:01:00"/>
    <x v="576"/>
    <x v="576"/>
    <b v="1"/>
    <n v="345"/>
    <b v="1"/>
    <s v="photography/photobooks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n v="125.97972972972973"/>
    <x v="0"/>
    <x v="0"/>
    <s v="USD"/>
    <n v="1462316400"/>
    <d v="2016-05-03T23:00:00"/>
    <x v="577"/>
    <x v="577"/>
    <b v="1"/>
    <n v="148"/>
    <b v="1"/>
    <s v="theater/spaces"/>
    <x v="1"/>
    <x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76315789473685"/>
    <x v="0"/>
    <x v="0"/>
    <s v="USD"/>
    <n v="1423119540"/>
    <d v="2015-02-05T06:59:00"/>
    <x v="578"/>
    <x v="578"/>
    <b v="0"/>
    <n v="76"/>
    <b v="1"/>
    <s v="theater/plays"/>
    <x v="1"/>
    <x v="3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n v="156.04578313253012"/>
    <x v="0"/>
    <x v="0"/>
    <s v="USD"/>
    <n v="1446350400"/>
    <d v="2015-11-01T04:00:00"/>
    <x v="579"/>
    <x v="579"/>
    <b v="1"/>
    <n v="498"/>
    <b v="1"/>
    <s v="film &amp; video/documentary"/>
    <x v="0"/>
    <x v="2"/>
  </r>
  <r>
    <n v="3379"/>
    <s v="The Promise"/>
    <s v="A play by Alexei Arbuzov about the lives of three teenagers during the Nazi siege of Leningrad, 1942, in a new adaptation by Nick Dear."/>
    <n v="2000"/>
    <n v="2073"/>
    <n v="1.0365"/>
    <n v="54.55263157894737"/>
    <x v="0"/>
    <x v="1"/>
    <s v="GBP"/>
    <n v="1440630000"/>
    <d v="2015-08-26T23:00:00"/>
    <x v="580"/>
    <x v="580"/>
    <b v="0"/>
    <n v="38"/>
    <b v="1"/>
    <s v="theater/plays"/>
    <x v="1"/>
    <x v="3"/>
  </r>
  <r>
    <n v="1370"/>
    <s v="Food On You presents Baby's First Parental Advisory"/>
    <s v="Songs about the first year of parenthood, often inappropriate for children"/>
    <n v="1500"/>
    <n v="1555"/>
    <n v="1.0366666666666666"/>
    <n v="77.75"/>
    <x v="0"/>
    <x v="0"/>
    <s v="USD"/>
    <n v="1381881890"/>
    <d v="2013-10-16T00:04:50"/>
    <x v="581"/>
    <x v="581"/>
    <b v="0"/>
    <n v="20"/>
    <b v="1"/>
    <s v="music/rock"/>
    <x v="2"/>
    <x v="4"/>
  </r>
  <r>
    <n v="1629"/>
    <s v="Off The Turnpike | A Loud New Way to Release Loud New Music"/>
    <s v="Help Off The Turnpike release new music, and set fire to everything!"/>
    <n v="6000"/>
    <n v="6220"/>
    <n v="1.0366666666666666"/>
    <n v="75.853658536585371"/>
    <x v="0"/>
    <x v="0"/>
    <s v="USD"/>
    <n v="1392929333"/>
    <d v="2014-02-20T20:48:53"/>
    <x v="582"/>
    <x v="582"/>
    <b v="0"/>
    <n v="82"/>
    <b v="1"/>
    <s v="music/rock"/>
    <x v="2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0833333333336"/>
    <x v="0"/>
    <x v="0"/>
    <s v="USD"/>
    <n v="1345079785"/>
    <d v="2012-08-16T01:16:25"/>
    <x v="583"/>
    <x v="583"/>
    <b v="1"/>
    <n v="96"/>
    <b v="1"/>
    <s v="film &amp; video/documentary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s v="USD"/>
    <n v="1488171540"/>
    <d v="2017-02-27T04:59:00"/>
    <x v="584"/>
    <x v="584"/>
    <b v="0"/>
    <n v="115"/>
    <b v="1"/>
    <s v="theater/spaces"/>
    <x v="1"/>
    <x v="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46938775510203"/>
    <x v="0"/>
    <x v="0"/>
    <s v="USD"/>
    <n v="1357408721"/>
    <d v="2013-01-05T17:58:41"/>
    <x v="585"/>
    <x v="585"/>
    <b v="0"/>
    <n v="49"/>
    <b v="1"/>
    <s v="publishing/nonfiction"/>
    <x v="3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n v="27.065217391304348"/>
    <x v="0"/>
    <x v="1"/>
    <s v="GBP"/>
    <n v="1424556325"/>
    <d v="2015-02-21T22:05:25"/>
    <x v="586"/>
    <x v="586"/>
    <b v="0"/>
    <n v="46"/>
    <b v="1"/>
    <s v="theater/plays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2820512820511"/>
    <x v="0"/>
    <x v="0"/>
    <s v="USD"/>
    <n v="1399953600"/>
    <d v="2014-05-13T04:00:00"/>
    <x v="587"/>
    <x v="587"/>
    <b v="0"/>
    <n v="39"/>
    <b v="1"/>
    <s v="theater/plays"/>
    <x v="1"/>
    <x v="3"/>
  </r>
  <r>
    <n v="1220"/>
    <s v="All The People"/>
    <s v="A beautiful photo art book of portraits and conversations with people that may expand your idea of gender."/>
    <n v="15000"/>
    <n v="15565"/>
    <n v="1.0376666666666667"/>
    <n v="111.17857142857143"/>
    <x v="0"/>
    <x v="5"/>
    <s v="EUR"/>
    <n v="1440515112"/>
    <d v="2015-08-25T15:05:12"/>
    <x v="588"/>
    <x v="588"/>
    <b v="0"/>
    <n v="140"/>
    <b v="1"/>
    <s v="photography/photobooks"/>
    <x v="6"/>
    <x v="15"/>
  </r>
  <r>
    <n v="809"/>
    <s v="Peter's New Album!!"/>
    <s v="Acknowledged songwriter looking to record album of new songs to secure a Publishing Contract"/>
    <n v="4000"/>
    <n v="4151"/>
    <n v="1.03775"/>
    <n v="79.82692307692308"/>
    <x v="0"/>
    <x v="0"/>
    <s v="USD"/>
    <n v="1390161630"/>
    <d v="2014-01-19T20:00:30"/>
    <x v="589"/>
    <x v="589"/>
    <b v="0"/>
    <n v="52"/>
    <b v="1"/>
    <s v="music/rock"/>
    <x v="2"/>
    <x v="4"/>
  </r>
  <r>
    <n v="2535"/>
    <s v="Mark Hayes Requiem Recording"/>
    <s v="Mark Hayes: Requiem Recording"/>
    <n v="20000"/>
    <n v="20755"/>
    <n v="1.03775"/>
    <n v="266.08974358974359"/>
    <x v="0"/>
    <x v="0"/>
    <s v="USD"/>
    <n v="1417463945"/>
    <d v="2014-12-01T19:59:05"/>
    <x v="590"/>
    <x v="590"/>
    <b v="0"/>
    <n v="78"/>
    <b v="1"/>
    <s v="music/classical music"/>
    <x v="2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n v="46.133333333333333"/>
    <x v="0"/>
    <x v="0"/>
    <s v="USD"/>
    <n v="1366664400"/>
    <d v="2013-04-22T21:00:00"/>
    <x v="591"/>
    <x v="591"/>
    <b v="1"/>
    <n v="45"/>
    <b v="1"/>
    <s v="music/rock"/>
    <x v="2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s v="USD"/>
    <n v="1262302740"/>
    <d v="2009-12-31T23:39:00"/>
    <x v="592"/>
    <x v="592"/>
    <b v="0"/>
    <n v="15"/>
    <b v="1"/>
    <s v="music/rock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n v="90.523255813953483"/>
    <x v="0"/>
    <x v="0"/>
    <s v="USD"/>
    <n v="1317438000"/>
    <d v="2011-10-01T03:00:00"/>
    <x v="593"/>
    <x v="593"/>
    <b v="0"/>
    <n v="86"/>
    <b v="1"/>
    <s v="music/indie rock"/>
    <x v="2"/>
    <x v="8"/>
  </r>
  <r>
    <n v="3388"/>
    <s v="ICONS"/>
    <s v="ICONS is a unique new play about the Amazon warrior women from Greek myth and re-imagines them from a contemporary female perspective."/>
    <n v="1500"/>
    <n v="1557"/>
    <n v="1.038"/>
    <n v="34.6"/>
    <x v="0"/>
    <x v="1"/>
    <s v="GBP"/>
    <n v="1434625441"/>
    <d v="2015-06-18T11:04:01"/>
    <x v="594"/>
    <x v="594"/>
    <b v="0"/>
    <n v="45"/>
    <b v="1"/>
    <s v="theater/plays"/>
    <x v="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11.04109589041093"/>
    <x v="0"/>
    <x v="0"/>
    <s v="USD"/>
    <n v="1312747970"/>
    <d v="2011-08-07T20:12:50"/>
    <x v="595"/>
    <x v="595"/>
    <b v="0"/>
    <n v="73"/>
    <b v="1"/>
    <s v="film &amp; video/documentary"/>
    <x v="0"/>
    <x v="2"/>
  </r>
  <r>
    <n v="1471"/>
    <s v="93.5 KNCE: True Taos Radio"/>
    <s v="Help improve the equipment, signal, and reach of 93.5 KNCE True Taos Radio, a new experiment in grassroots community media."/>
    <n v="32000"/>
    <n v="33229"/>
    <n v="1.03840625"/>
    <n v="96.877551020408163"/>
    <x v="0"/>
    <x v="0"/>
    <s v="USD"/>
    <n v="1428620334"/>
    <d v="2015-04-09T22:58:54"/>
    <x v="596"/>
    <x v="596"/>
    <b v="1"/>
    <n v="343"/>
    <b v="1"/>
    <s v="publishing/radio &amp; podcasts"/>
    <x v="3"/>
    <x v="1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60.859375"/>
    <x v="0"/>
    <x v="0"/>
    <s v="USD"/>
    <n v="1384322340"/>
    <d v="2013-11-13T05:59:00"/>
    <x v="597"/>
    <x v="597"/>
    <b v="0"/>
    <n v="128"/>
    <b v="1"/>
    <s v="music/rock"/>
    <x v="2"/>
    <x v="4"/>
  </r>
  <r>
    <n v="3"/>
    <s v="Unsure/Positive: A Dramedy Series About Life with HIV"/>
    <s v="We already produced the *very* beginning of this story. Help us to see it through?"/>
    <n v="10000"/>
    <n v="10390"/>
    <n v="1.0389999999999999"/>
    <n v="69.266666666666666"/>
    <x v="0"/>
    <x v="0"/>
    <s v="USD"/>
    <n v="1407414107"/>
    <d v="2014-08-07T12:21:47"/>
    <x v="598"/>
    <x v="598"/>
    <b v="0"/>
    <n v="150"/>
    <b v="1"/>
    <s v="film &amp; video/television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n v="96.203703703703709"/>
    <x v="0"/>
    <x v="11"/>
    <s v="EUR"/>
    <n v="1484441980"/>
    <d v="2017-01-15T00:59:40"/>
    <x v="599"/>
    <x v="599"/>
    <b v="0"/>
    <n v="54"/>
    <b v="1"/>
    <s v="theater/plays"/>
    <x v="1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56.460043668122275"/>
    <x v="0"/>
    <x v="0"/>
    <s v="USD"/>
    <n v="1283312640"/>
    <d v="2010-09-01T03:44:00"/>
    <x v="600"/>
    <x v="600"/>
    <b v="0"/>
    <n v="229"/>
    <b v="1"/>
    <s v="film &amp; video/documentary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25.44827586206897"/>
    <x v="0"/>
    <x v="0"/>
    <s v="USD"/>
    <n v="1460141521"/>
    <d v="2016-04-08T18:52:01"/>
    <x v="601"/>
    <x v="601"/>
    <b v="1"/>
    <n v="29"/>
    <b v="1"/>
    <s v="film &amp; video/documentary"/>
    <x v="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79.967032967032964"/>
    <x v="0"/>
    <x v="0"/>
    <s v="USD"/>
    <n v="1460223453"/>
    <d v="2016-04-09T17:37:33"/>
    <x v="602"/>
    <x v="602"/>
    <b v="0"/>
    <n v="273"/>
    <b v="1"/>
    <s v="photography/photobooks"/>
    <x v="6"/>
    <x v="15"/>
  </r>
  <r>
    <n v="365"/>
    <s v="A QUEER COUNTRY"/>
    <s v="Please help us finish this documentary about how Tel Aviv in Israel became a gay friendly liberal hub in a religious state"/>
    <n v="15000"/>
    <n v="15596"/>
    <n v="1.0397333333333334"/>
    <n v="239.93846153846152"/>
    <x v="0"/>
    <x v="1"/>
    <s v="GBP"/>
    <n v="1393597999"/>
    <d v="2014-02-28T14:33:19"/>
    <x v="603"/>
    <x v="603"/>
    <b v="0"/>
    <n v="65"/>
    <b v="1"/>
    <s v="film &amp; video/documentary"/>
    <x v="0"/>
    <x v="2"/>
  </r>
  <r>
    <n v="3779"/>
    <s v="&quot;The Last Adam&quot; A New Musical, NYC reading"/>
    <s v="A fresh, re-telling of the Jesus story for a new generation."/>
    <n v="15000"/>
    <n v="15597"/>
    <n v="1.0398000000000001"/>
    <n v="135.62608695652173"/>
    <x v="0"/>
    <x v="0"/>
    <s v="USD"/>
    <n v="1459010340"/>
    <d v="2016-03-26T16:39:00"/>
    <x v="604"/>
    <x v="604"/>
    <b v="0"/>
    <n v="115"/>
    <b v="1"/>
    <s v="theater/musical"/>
    <x v="1"/>
    <x v="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66666666666668"/>
    <x v="0"/>
    <x v="1"/>
    <s v="GBP"/>
    <n v="1396890822"/>
    <d v="2014-04-07T17:13:42"/>
    <x v="605"/>
    <x v="605"/>
    <b v="0"/>
    <n v="1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n v="64.197530864197532"/>
    <x v="0"/>
    <x v="0"/>
    <s v="USD"/>
    <n v="1397354400"/>
    <d v="2014-04-13T02:00:00"/>
    <x v="606"/>
    <x v="606"/>
    <b v="0"/>
    <n v="81"/>
    <b v="1"/>
    <s v="film &amp; video/shorts"/>
    <x v="0"/>
    <x v="1"/>
  </r>
  <r>
    <n v="780"/>
    <s v="Wess Meets West - Press Our New Album on CD!"/>
    <s v="We are finishing up recording our new record and we would like help with its physical CD release."/>
    <n v="1000"/>
    <n v="1040"/>
    <n v="1.04"/>
    <n v="38.518518518518519"/>
    <x v="0"/>
    <x v="0"/>
    <s v="USD"/>
    <n v="1304439025"/>
    <d v="2011-05-03T16:10:25"/>
    <x v="607"/>
    <x v="607"/>
    <b v="0"/>
    <n v="27"/>
    <b v="1"/>
    <s v="music/rock"/>
    <x v="2"/>
    <x v="4"/>
  </r>
  <r>
    <n v="811"/>
    <s v="Love Water Tour"/>
    <s v="We need your financial support to cover the tour costs!  (Sound, lights, travel, stage design)"/>
    <n v="1000"/>
    <n v="1040"/>
    <n v="1.04"/>
    <n v="86.666666666666671"/>
    <x v="0"/>
    <x v="0"/>
    <s v="USD"/>
    <n v="1373475120"/>
    <d v="2013-07-10T16:52:00"/>
    <x v="608"/>
    <x v="608"/>
    <b v="0"/>
    <n v="12"/>
    <b v="1"/>
    <s v="music/rock"/>
    <x v="2"/>
    <x v="4"/>
  </r>
  <r>
    <n v="829"/>
    <s v="Monk"/>
    <s v="We are a band from South East London- each member is19 years OA. We have been together for two years. Taking pride in making good music"/>
    <n v="500"/>
    <n v="520"/>
    <n v="1.04"/>
    <n v="32.5"/>
    <x v="0"/>
    <x v="1"/>
    <s v="GBP"/>
    <n v="1468437240"/>
    <d v="2016-07-13T19:14:00"/>
    <x v="609"/>
    <x v="609"/>
    <b v="0"/>
    <n v="16"/>
    <b v="1"/>
    <s v="music/rock"/>
    <x v="2"/>
    <x v="4"/>
  </r>
  <r>
    <n v="1835"/>
    <s v="DIRTY LITTLE REBEL EP"/>
    <s v="WE ARE A HARD ROCK/PUNK BAND SEEKING FUNDS TO RECORD A NEW EP. _x000a__x000a_https://www.reverbnation.com/dirtylittlerebel"/>
    <n v="500"/>
    <n v="520"/>
    <n v="1.04"/>
    <n v="47.272727272727273"/>
    <x v="0"/>
    <x v="1"/>
    <s v="GBP"/>
    <n v="1459439471"/>
    <d v="2016-03-31T15:51:11"/>
    <x v="610"/>
    <x v="610"/>
    <b v="0"/>
    <n v="11"/>
    <b v="1"/>
    <s v="music/rock"/>
    <x v="2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n v="57.777777777777779"/>
    <x v="0"/>
    <x v="0"/>
    <s v="USD"/>
    <n v="1302926340"/>
    <d v="2011-04-16T03:59:00"/>
    <x v="611"/>
    <x v="611"/>
    <b v="0"/>
    <n v="45"/>
    <b v="1"/>
    <s v="music/indie rock"/>
    <x v="2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.04"/>
    <n v="18.90909090909091"/>
    <x v="0"/>
    <x v="0"/>
    <s v="USD"/>
    <n v="1266210000"/>
    <d v="2010-02-15T05:00:00"/>
    <x v="612"/>
    <x v="612"/>
    <b v="1"/>
    <n v="22"/>
    <b v="1"/>
    <s v="music/indie rock"/>
    <x v="2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696969696969695"/>
    <x v="0"/>
    <x v="1"/>
    <s v="GBP"/>
    <n v="1426698000"/>
    <d v="2015-03-18T17:00:00"/>
    <x v="613"/>
    <x v="613"/>
    <b v="0"/>
    <n v="132"/>
    <b v="1"/>
    <s v="theater/plays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s v="USD"/>
    <n v="1354845600"/>
    <d v="2012-12-07T02:00:00"/>
    <x v="614"/>
    <x v="614"/>
    <b v="1"/>
    <n v="25"/>
    <b v="1"/>
    <s v="theater/plays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n v="866.66666666666663"/>
    <x v="0"/>
    <x v="0"/>
    <s v="USD"/>
    <n v="1449973592"/>
    <d v="2015-12-13T02:26:32"/>
    <x v="615"/>
    <x v="615"/>
    <b v="0"/>
    <n v="3"/>
    <b v="1"/>
    <s v="theater/plays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s v="USD"/>
    <n v="1414378800"/>
    <d v="2014-10-27T03:00:00"/>
    <x v="616"/>
    <x v="616"/>
    <b v="0"/>
    <n v="6"/>
    <b v="1"/>
    <s v="theater/plays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2"/>
    <s v="CAD"/>
    <n v="1402938394"/>
    <d v="2014-06-16T17:06:34"/>
    <x v="617"/>
    <x v="617"/>
    <b v="0"/>
    <n v="8"/>
    <b v="1"/>
    <s v="theater/plays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n v="57.777777777777779"/>
    <x v="0"/>
    <x v="0"/>
    <s v="USD"/>
    <n v="1407686340"/>
    <d v="2014-08-10T15:59:00"/>
    <x v="618"/>
    <x v="618"/>
    <b v="0"/>
    <n v="9"/>
    <b v="1"/>
    <s v="theater/plays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s v="GBP"/>
    <n v="1482321030"/>
    <d v="2016-12-21T11:50:30"/>
    <x v="619"/>
    <x v="619"/>
    <b v="0"/>
    <n v="9"/>
    <b v="1"/>
    <s v="theater/plays"/>
    <x v="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78.031999999999996"/>
    <x v="0"/>
    <x v="0"/>
    <s v="USD"/>
    <n v="1260383040"/>
    <d v="2009-12-09T18:24:00"/>
    <x v="620"/>
    <x v="620"/>
    <b v="1"/>
    <n v="200"/>
    <b v="1"/>
    <s v="music/indie rock"/>
    <x v="2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698717948717942"/>
    <x v="0"/>
    <x v="0"/>
    <s v="USD"/>
    <n v="1451089134"/>
    <d v="2015-12-26T00:18:54"/>
    <x v="621"/>
    <x v="621"/>
    <b v="0"/>
    <n v="78"/>
    <b v="1"/>
    <s v="publishing/nonfiction"/>
    <x v="3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53.827586206896555"/>
    <x v="0"/>
    <x v="0"/>
    <s v="USD"/>
    <n v="1259686800"/>
    <d v="2009-12-01T17:00:00"/>
    <x v="622"/>
    <x v="622"/>
    <b v="0"/>
    <n v="29"/>
    <b v="1"/>
    <s v="music/rock"/>
    <x v="2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n v="138.8022"/>
    <x v="0"/>
    <x v="0"/>
    <s v="USD"/>
    <n v="1325404740"/>
    <d v="2012-01-01T07:59:00"/>
    <x v="623"/>
    <x v="623"/>
    <b v="1"/>
    <n v="150"/>
    <b v="1"/>
    <s v="film &amp; video/documentary"/>
    <x v="0"/>
    <x v="2"/>
  </r>
  <r>
    <n v="2311"/>
    <s v="Mary Fagan's CD Project!"/>
    <s v="I'm heading back into the studio!  I'm planning to record a CD of original songs and one with some jazz standards."/>
    <n v="9000"/>
    <n v="9370"/>
    <n v="1.0411111111111111"/>
    <n v="90.09615384615384"/>
    <x v="0"/>
    <x v="0"/>
    <s v="USD"/>
    <n v="1399421189"/>
    <d v="2014-05-07T00:06:29"/>
    <x v="624"/>
    <x v="624"/>
    <b v="1"/>
    <n v="104"/>
    <b v="1"/>
    <s v="music/indie rock"/>
    <x v="2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n v="81.84905660377359"/>
    <x v="0"/>
    <x v="0"/>
    <s v="USD"/>
    <n v="1426426322"/>
    <d v="2015-03-15T13:32:02"/>
    <x v="625"/>
    <x v="625"/>
    <b v="0"/>
    <n v="159"/>
    <b v="1"/>
    <s v="film &amp; video/documentary"/>
    <x v="0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30.15714285714284"/>
    <x v="0"/>
    <x v="0"/>
    <s v="USD"/>
    <n v="1431885600"/>
    <d v="2015-05-17T18:00:00"/>
    <x v="626"/>
    <x v="626"/>
    <b v="0"/>
    <n v="70"/>
    <b v="1"/>
    <s v="photography/photobooks"/>
    <x v="6"/>
    <x v="15"/>
  </r>
  <r>
    <n v="310"/>
    <s v="Feels Like Coming Home Tour"/>
    <s v="30 day tour to release a compilation CD with 16 original songs about hometowns.  Webisodes and documentary to follow."/>
    <n v="1000"/>
    <n v="1041.29"/>
    <n v="1.04129"/>
    <n v="28.924722222222222"/>
    <x v="0"/>
    <x v="0"/>
    <s v="USD"/>
    <n v="1319076000"/>
    <d v="2011-10-20T02:00:00"/>
    <x v="627"/>
    <x v="627"/>
    <b v="1"/>
    <n v="36"/>
    <b v="1"/>
    <s v="film &amp; video/documentary"/>
    <x v="0"/>
    <x v="2"/>
  </r>
  <r>
    <n v="46"/>
    <s v="New equipment for Joy's World!"/>
    <s v="The legendary community TV programme Joy's World is in dire need of new equipment! We are hoping you can help."/>
    <n v="8400"/>
    <n v="8750"/>
    <n v="1.0416666666666667"/>
    <n v="194.44444444444446"/>
    <x v="0"/>
    <x v="9"/>
    <s v="AUD"/>
    <n v="1450220974"/>
    <d v="2015-12-15T23:09:34"/>
    <x v="628"/>
    <x v="628"/>
    <b v="0"/>
    <n v="45"/>
    <b v="1"/>
    <s v="film &amp; video/television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3809523809526"/>
    <x v="0"/>
    <x v="1"/>
    <s v="GBP"/>
    <n v="1446213612"/>
    <d v="2015-10-30T14:00:12"/>
    <x v="629"/>
    <x v="629"/>
    <b v="1"/>
    <n v="21"/>
    <b v="1"/>
    <s v="theater/plays"/>
    <x v="1"/>
    <x v="3"/>
  </r>
  <r>
    <n v="1207"/>
    <s v="ITALIANA"/>
    <s v="A humanistic photo book about ancestral &amp; post-modern Italy."/>
    <n v="16700"/>
    <n v="17396"/>
    <n v="1.0416766467065868"/>
    <n v="123.37588652482269"/>
    <x v="0"/>
    <x v="4"/>
    <s v="EUR"/>
    <n v="1459418400"/>
    <d v="2016-03-31T10:00:00"/>
    <x v="630"/>
    <x v="630"/>
    <b v="0"/>
    <n v="141"/>
    <b v="1"/>
    <s v="photography/photobooks"/>
    <x v="6"/>
    <x v="15"/>
  </r>
  <r>
    <n v="1616"/>
    <s v="Aly Jados: the New EP rOckNrOLLa"/>
    <s v="HELP! We don't have much time.....Join Aly Jados in making her new EP a reality before the world ends!!!!"/>
    <n v="10000"/>
    <n v="10420"/>
    <n v="1.042"/>
    <n v="66.369426751592357"/>
    <x v="0"/>
    <x v="0"/>
    <s v="USD"/>
    <n v="1353621600"/>
    <d v="2012-11-22T22:00:00"/>
    <x v="631"/>
    <x v="631"/>
    <b v="0"/>
    <n v="157"/>
    <b v="1"/>
    <s v="music/rock"/>
    <x v="2"/>
    <x v="4"/>
  </r>
  <r>
    <n v="3438"/>
    <s v="KLIPPIES"/>
    <s v="Klippies is the debut play from Johannesburg-born writer Jessica SiÃ¢n, premiering at the Southwark Playhouse, London in May 2015."/>
    <n v="2500"/>
    <n v="2605"/>
    <n v="1.042"/>
    <n v="186.07142857142858"/>
    <x v="0"/>
    <x v="1"/>
    <s v="GBP"/>
    <n v="1430600400"/>
    <d v="2015-05-02T21:00:00"/>
    <x v="632"/>
    <x v="632"/>
    <b v="0"/>
    <n v="14"/>
    <b v="1"/>
    <s v="theater/plays"/>
    <x v="1"/>
    <x v="3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n v="64.933333333333323"/>
    <x v="0"/>
    <x v="0"/>
    <s v="USD"/>
    <n v="1335662023"/>
    <d v="2012-04-29T01:13:43"/>
    <x v="633"/>
    <x v="633"/>
    <b v="1"/>
    <n v="321"/>
    <b v="1"/>
    <s v="technology/space exploration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n v="27.145833333333332"/>
    <x v="0"/>
    <x v="0"/>
    <s v="USD"/>
    <n v="1402286340"/>
    <d v="2014-06-09T03:59:00"/>
    <x v="634"/>
    <x v="634"/>
    <b v="1"/>
    <n v="96"/>
    <b v="1"/>
    <s v="music/rock"/>
    <x v="2"/>
    <x v="4"/>
  </r>
  <r>
    <n v="2529"/>
    <s v="UrbanArias is DC's Contemporary Opera Company"/>
    <s v="Opera. Short. New."/>
    <n v="6000"/>
    <n v="6257"/>
    <n v="1.0428333333333333"/>
    <n v="82.328947368421055"/>
    <x v="0"/>
    <x v="0"/>
    <s v="USD"/>
    <n v="1332636975"/>
    <d v="2012-03-25T00:56:15"/>
    <x v="635"/>
    <x v="635"/>
    <b v="0"/>
    <n v="76"/>
    <b v="1"/>
    <s v="music/classical music"/>
    <x v="2"/>
    <x v="10"/>
  </r>
  <r>
    <n v="2795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0"/>
    <s v="USD"/>
    <n v="1402095600"/>
    <d v="2014-06-06T23:00:00"/>
    <x v="636"/>
    <x v="636"/>
    <b v="0"/>
    <n v="20"/>
    <b v="1"/>
    <s v="theater/plays"/>
    <x v="1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845.70270270270271"/>
    <x v="0"/>
    <x v="0"/>
    <s v="USD"/>
    <n v="1413604800"/>
    <d v="2014-10-18T04:00:00"/>
    <x v="637"/>
    <x v="637"/>
    <b v="0"/>
    <n v="37"/>
    <b v="1"/>
    <s v="technology/hardware"/>
    <x v="4"/>
    <x v="17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n v="81.125925925925927"/>
    <x v="0"/>
    <x v="0"/>
    <s v="USD"/>
    <n v="1434074400"/>
    <d v="2015-06-12T02:00:00"/>
    <x v="638"/>
    <x v="638"/>
    <b v="0"/>
    <n v="270"/>
    <b v="1"/>
    <s v="theater/plays"/>
    <x v="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1794871794876"/>
    <x v="0"/>
    <x v="2"/>
    <s v="CAD"/>
    <n v="1381723140"/>
    <d v="2013-10-14T03:59:00"/>
    <x v="639"/>
    <x v="639"/>
    <b v="1"/>
    <n v="39"/>
    <b v="1"/>
    <s v="music/metal"/>
    <x v="2"/>
    <x v="5"/>
  </r>
  <r>
    <n v="3396"/>
    <s v="Rainbowtown"/>
    <s v="&quot;Rainbowtown&quot; is a new play for kids. Help us bring it to the Main Line during the 2014 Philadelphia Fringe Festival!"/>
    <n v="1500"/>
    <n v="1565"/>
    <n v="1.0433333333333332"/>
    <n v="55.892857142857146"/>
    <x v="0"/>
    <x v="0"/>
    <s v="USD"/>
    <n v="1401595140"/>
    <d v="2014-06-01T03:59:00"/>
    <x v="640"/>
    <x v="640"/>
    <b v="0"/>
    <n v="28"/>
    <b v="1"/>
    <s v="theater/plays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n v="177.61702127659575"/>
    <x v="0"/>
    <x v="0"/>
    <s v="USD"/>
    <n v="1469721518"/>
    <d v="2016-07-28T15:58:38"/>
    <x v="641"/>
    <x v="641"/>
    <b v="0"/>
    <n v="47"/>
    <b v="1"/>
    <s v="theater/plays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n v="39.377358490566039"/>
    <x v="0"/>
    <x v="1"/>
    <s v="GBP"/>
    <n v="1421452682"/>
    <d v="2015-01-16T23:58:02"/>
    <x v="642"/>
    <x v="642"/>
    <b v="0"/>
    <n v="53"/>
    <b v="1"/>
    <s v="theater/plays"/>
    <x v="1"/>
    <x v="3"/>
  </r>
  <r>
    <n v="1382"/>
    <s v="The Floorwalkers New Album!"/>
    <s v="We're making a new record -- independently! We've got some great new songs we're really excited to bring to you!"/>
    <n v="8000"/>
    <n v="8349"/>
    <n v="1.043625"/>
    <n v="56.412162162162161"/>
    <x v="0"/>
    <x v="0"/>
    <s v="USD"/>
    <n v="1367867536"/>
    <d v="2013-05-06T19:12:16"/>
    <x v="643"/>
    <x v="643"/>
    <b v="0"/>
    <n v="148"/>
    <b v="1"/>
    <s v="music/rock"/>
    <x v="2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0.921195652173907"/>
    <x v="0"/>
    <x v="0"/>
    <s v="USD"/>
    <n v="1482208233"/>
    <d v="2016-12-20T04:30:33"/>
    <x v="644"/>
    <x v="644"/>
    <b v="1"/>
    <n v="736"/>
    <b v="1"/>
    <s v="film &amp; video/documentary"/>
    <x v="0"/>
    <x v="2"/>
  </r>
  <r>
    <n v="3507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s v="USD"/>
    <n v="1464732537"/>
    <d v="2016-05-31T22:08:57"/>
    <x v="645"/>
    <x v="645"/>
    <b v="0"/>
    <n v="72"/>
    <b v="1"/>
    <s v="theater/plays"/>
    <x v="1"/>
    <x v="3"/>
  </r>
  <r>
    <n v="1276"/>
    <s v="MR. DREAM GOES TO JAIL"/>
    <s v="Sponsor this Brooklyn punk band's debut seven-inch, MR. DREAM GOES TO JAIL."/>
    <n v="3000"/>
    <n v="3132.63"/>
    <n v="1.0442100000000001"/>
    <n v="46.06808823529412"/>
    <x v="0"/>
    <x v="0"/>
    <s v="USD"/>
    <n v="1251777600"/>
    <d v="2009-09-01T04:00:00"/>
    <x v="646"/>
    <x v="646"/>
    <b v="1"/>
    <n v="68"/>
    <b v="1"/>
    <s v="music/rock"/>
    <x v="2"/>
    <x v="4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n v="71.666666666666671"/>
    <x v="0"/>
    <x v="13"/>
    <s v="EUR"/>
    <n v="1448838000"/>
    <d v="2015-11-29T23:00:00"/>
    <x v="647"/>
    <x v="647"/>
    <b v="0"/>
    <n v="51"/>
    <b v="1"/>
    <s v="theater/plays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285714285714"/>
    <x v="0"/>
    <x v="0"/>
    <s v="USD"/>
    <n v="1417305178"/>
    <d v="2014-11-29T23:52:58"/>
    <x v="648"/>
    <x v="648"/>
    <b v="0"/>
    <n v="28"/>
    <b v="1"/>
    <s v="theater/plays"/>
    <x v="1"/>
    <x v="3"/>
  </r>
  <r>
    <n v="806"/>
    <s v="Golden Animals NEW Album!"/>
    <s v="Help Golden Animals finish their NEW Album!"/>
    <n v="8000"/>
    <n v="8355"/>
    <n v="1.0443750000000001"/>
    <n v="117.67605633802818"/>
    <x v="0"/>
    <x v="0"/>
    <s v="USD"/>
    <n v="1315413339"/>
    <d v="2011-09-07T16:35:39"/>
    <x v="649"/>
    <x v="649"/>
    <b v="0"/>
    <n v="71"/>
    <b v="1"/>
    <s v="music/rock"/>
    <x v="2"/>
    <x v="4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n v="64.46913580246914"/>
    <x v="0"/>
    <x v="0"/>
    <s v="USD"/>
    <n v="1341683211"/>
    <d v="2012-07-07T17:46:51"/>
    <x v="650"/>
    <x v="650"/>
    <b v="1"/>
    <n v="81"/>
    <b v="1"/>
    <s v="music/rock"/>
    <x v="2"/>
    <x v="4"/>
  </r>
  <r>
    <n v="2729"/>
    <s v="McChi Luggage: It's a Luggage, USB Charger and a Table Top"/>
    <s v="A luggage that is more than a luggage! It is what you want it to be."/>
    <n v="7500"/>
    <n v="7833"/>
    <n v="1.0444"/>
    <n v="340.56521739130437"/>
    <x v="0"/>
    <x v="0"/>
    <s v="USD"/>
    <n v="1430459197"/>
    <d v="2015-05-01T05:46:37"/>
    <x v="651"/>
    <x v="651"/>
    <b v="0"/>
    <n v="23"/>
    <b v="1"/>
    <s v="technology/hardware"/>
    <x v="4"/>
    <x v="17"/>
  </r>
  <r>
    <n v="2247"/>
    <s v="Foragers"/>
    <s v="Take on the role of an ancient forager in this fun strategy game from the designer of Biblios."/>
    <n v="18500"/>
    <n v="19324"/>
    <n v="1.0445405405405406"/>
    <n v="50.852631578947367"/>
    <x v="0"/>
    <x v="0"/>
    <s v="USD"/>
    <n v="1438185565"/>
    <d v="2015-07-29T15:59:25"/>
    <x v="652"/>
    <x v="652"/>
    <b v="0"/>
    <n v="380"/>
    <b v="1"/>
    <s v="games/tabletop games"/>
    <x v="5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09.33695652173913"/>
    <x v="0"/>
    <x v="0"/>
    <s v="USD"/>
    <n v="1437933600"/>
    <d v="2015-07-26T18:00:00"/>
    <x v="653"/>
    <x v="653"/>
    <b v="0"/>
    <n v="276"/>
    <b v="1"/>
    <s v="technology/wearables"/>
    <x v="4"/>
    <x v="16"/>
  </r>
  <r>
    <n v="2992"/>
    <s v="Th'underGrounds"/>
    <s v="Creating a non-profit CAFE &amp; VILLAGE COMMONS in SE Portland, in service to Neighbors, Kids, Artists &amp; the Underserved"/>
    <n v="3000"/>
    <n v="3135"/>
    <n v="1.0449999999999999"/>
    <n v="48.984375"/>
    <x v="0"/>
    <x v="0"/>
    <s v="USD"/>
    <n v="1476037510"/>
    <d v="2016-10-09T18:25:10"/>
    <x v="654"/>
    <x v="654"/>
    <b v="0"/>
    <n v="64"/>
    <b v="1"/>
    <s v="theater/spaces"/>
    <x v="1"/>
    <x v="13"/>
  </r>
  <r>
    <n v="3720"/>
    <s v="Lakotas and the American Theatre"/>
    <s v="Breaking the American Indian stereotype in the American Theatre."/>
    <n v="3300"/>
    <n v="3449"/>
    <n v="1.0451515151515152"/>
    <n v="86.224999999999994"/>
    <x v="0"/>
    <x v="0"/>
    <s v="USD"/>
    <n v="1435881006"/>
    <d v="2015-07-02T23:50:06"/>
    <x v="655"/>
    <x v="655"/>
    <b v="0"/>
    <n v="40"/>
    <b v="1"/>
    <s v="theater/plays"/>
    <x v="1"/>
    <x v="3"/>
  </r>
  <r>
    <n v="3304"/>
    <s v="I Can Ski Forever 3"/>
    <s v="A musical comedy production celebrating the unique, lovable, insufferable ski culture of the modern day mountain town."/>
    <n v="15000"/>
    <n v="15677.5"/>
    <n v="1.0451666666666666"/>
    <n v="89.585714285714289"/>
    <x v="0"/>
    <x v="0"/>
    <s v="USD"/>
    <n v="1482418752"/>
    <d v="2016-12-22T14:59:12"/>
    <x v="656"/>
    <x v="656"/>
    <b v="0"/>
    <n v="175"/>
    <b v="1"/>
    <s v="theater/plays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s v="USD"/>
    <n v="1444149886"/>
    <d v="2015-10-06T16:44:46"/>
    <x v="657"/>
    <x v="657"/>
    <b v="0"/>
    <n v="65"/>
    <b v="1"/>
    <s v="theater/plays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3478260869563"/>
    <x v="0"/>
    <x v="0"/>
    <s v="USD"/>
    <n v="1451881207"/>
    <d v="2016-01-04T04:20:07"/>
    <x v="658"/>
    <x v="658"/>
    <b v="0"/>
    <n v="46"/>
    <b v="1"/>
    <s v="theater/plays"/>
    <x v="1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91.840540540540545"/>
    <x v="0"/>
    <x v="0"/>
    <s v="USD"/>
    <n v="1313276400"/>
    <d v="2011-08-13T23:00:00"/>
    <x v="659"/>
    <x v="659"/>
    <b v="0"/>
    <n v="37"/>
    <b v="1"/>
    <s v="film &amp; video/shorts"/>
    <x v="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2972972972975"/>
    <x v="0"/>
    <x v="0"/>
    <s v="USD"/>
    <n v="1434384880"/>
    <d v="2015-06-15T16:14:40"/>
    <x v="660"/>
    <x v="660"/>
    <b v="0"/>
    <n v="111"/>
    <b v="1"/>
    <s v="theater/plays"/>
    <x v="1"/>
    <x v="3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n v="373.55803571428572"/>
    <x v="0"/>
    <x v="2"/>
    <s v="CAD"/>
    <n v="1441378800"/>
    <d v="2015-09-04T15:00:00"/>
    <x v="661"/>
    <x v="661"/>
    <b v="0"/>
    <n v="56"/>
    <b v="1"/>
    <s v="technology/makerspaces"/>
    <x v="4"/>
    <x v="20"/>
  </r>
  <r>
    <n v="87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s v="USD"/>
    <n v="1275529260"/>
    <d v="2010-06-03T01:41:00"/>
    <x v="662"/>
    <x v="662"/>
    <b v="0"/>
    <n v="25"/>
    <b v="1"/>
    <s v="film &amp; video/shorts"/>
    <x v="0"/>
    <x v="1"/>
  </r>
  <r>
    <n v="3368"/>
    <s v="Peter Pan by J.M. Barrie @ Open Space Arts"/>
    <s v="Help a non-profit community theatre create an unforgettable production of J.M. Barrie's classic play."/>
    <n v="1000"/>
    <n v="1046"/>
    <n v="1.046"/>
    <n v="45.478260869565219"/>
    <x v="0"/>
    <x v="0"/>
    <s v="USD"/>
    <n v="1420088400"/>
    <d v="2015-01-01T05:00:00"/>
    <x v="663"/>
    <x v="663"/>
    <b v="0"/>
    <n v="23"/>
    <b v="1"/>
    <s v="theater/plays"/>
    <x v="1"/>
    <x v="3"/>
  </r>
  <r>
    <n v="284"/>
    <s v="Wisconsin Rising"/>
    <s v="A film documenting WI Gov.Scott Walker's attack on working families and how it is reanimating the American labor movement."/>
    <n v="40000"/>
    <n v="41850.46"/>
    <n v="1.0462615"/>
    <n v="55.066394736842106"/>
    <x v="0"/>
    <x v="0"/>
    <s v="USD"/>
    <n v="1327167780"/>
    <d v="2012-01-21T17:43:00"/>
    <x v="664"/>
    <x v="664"/>
    <b v="1"/>
    <n v="760"/>
    <b v="1"/>
    <s v="film &amp; video/documentary"/>
    <x v="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28571428571431"/>
    <x v="0"/>
    <x v="0"/>
    <s v="USD"/>
    <n v="1477976340"/>
    <d v="2016-11-01T04:59:00"/>
    <x v="665"/>
    <x v="665"/>
    <b v="0"/>
    <n v="56"/>
    <b v="1"/>
    <s v="theater/plays"/>
    <x v="1"/>
    <x v="3"/>
  </r>
  <r>
    <n v="1298"/>
    <s v="Dinosaur Dreams"/>
    <s v="A play that raises awareness for mental health and explores the psychological effects childhood abuse can have on an adult."/>
    <n v="2000"/>
    <n v="2093"/>
    <n v="1.0465"/>
    <n v="63.424242424242422"/>
    <x v="0"/>
    <x v="1"/>
    <s v="GBP"/>
    <n v="1461860432"/>
    <d v="2016-04-28T16:20:32"/>
    <x v="666"/>
    <x v="666"/>
    <b v="0"/>
    <n v="33"/>
    <b v="1"/>
    <s v="theater/plays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333333333331"/>
    <x v="0"/>
    <x v="14"/>
    <s v="NOK"/>
    <n v="1446418800"/>
    <d v="2015-11-01T23:00:00"/>
    <x v="667"/>
    <x v="667"/>
    <b v="0"/>
    <n v="48"/>
    <b v="1"/>
    <s v="theater/plays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37931034482762"/>
    <x v="0"/>
    <x v="5"/>
    <s v="EUR"/>
    <n v="1435255659"/>
    <d v="2015-06-25T18:07:39"/>
    <x v="668"/>
    <x v="668"/>
    <b v="0"/>
    <n v="29"/>
    <b v="1"/>
    <s v="theater/plays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5555555555554"/>
    <x v="0"/>
    <x v="0"/>
    <s v="USD"/>
    <n v="1455936335"/>
    <d v="2016-02-20T02:45:35"/>
    <x v="669"/>
    <x v="669"/>
    <b v="0"/>
    <n v="9"/>
    <b v="1"/>
    <s v="theater/plays"/>
    <x v="1"/>
    <x v="3"/>
  </r>
  <r>
    <n v="859"/>
    <s v="Rise With Us Campaign"/>
    <s v="We are heading to the studio to create our second album and we want you to be right there with us!"/>
    <n v="4000"/>
    <n v="4187"/>
    <n v="1.0467500000000001"/>
    <n v="42.724489795918366"/>
    <x v="0"/>
    <x v="0"/>
    <s v="USD"/>
    <n v="1433376000"/>
    <d v="2015-06-04T00:00:00"/>
    <x v="670"/>
    <x v="670"/>
    <b v="0"/>
    <n v="98"/>
    <b v="1"/>
    <s v="music/metal"/>
    <x v="2"/>
    <x v="5"/>
  </r>
  <r>
    <n v="271"/>
    <s v="The Mathare Project"/>
    <s v="A documentary shot over 12 years about the hopes and dreams of five orphans struggling to reach adulthood in Kenya's Mathare slum."/>
    <n v="30000"/>
    <n v="31404"/>
    <n v="1.0468"/>
    <n v="109.42160278745645"/>
    <x v="0"/>
    <x v="0"/>
    <s v="USD"/>
    <n v="1388649600"/>
    <d v="2014-01-02T08:00:00"/>
    <x v="671"/>
    <x v="671"/>
    <b v="1"/>
    <n v="287"/>
    <b v="1"/>
    <s v="film &amp; video/documentary"/>
    <x v="0"/>
    <x v="2"/>
  </r>
  <r>
    <n v="2785"/>
    <s v="Henry VI: The War of the Roses"/>
    <s v="Bare Theatre and Raleigh Little Theatre present Shakespeare's epic, set in a post-apocalyptic dystopia."/>
    <n v="5000"/>
    <n v="5234"/>
    <n v="1.0468"/>
    <n v="36.859154929577464"/>
    <x v="0"/>
    <x v="0"/>
    <s v="USD"/>
    <n v="1470430800"/>
    <d v="2016-08-05T21:00:00"/>
    <x v="672"/>
    <x v="672"/>
    <b v="0"/>
    <n v="142"/>
    <b v="1"/>
    <s v="theater/plays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2244897959187"/>
    <x v="0"/>
    <x v="0"/>
    <s v="USD"/>
    <n v="1291870740"/>
    <d v="2010-12-09T04:59:00"/>
    <x v="673"/>
    <x v="673"/>
    <b v="0"/>
    <n v="147"/>
    <b v="1"/>
    <s v="music/indie rock"/>
    <x v="2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2608695652173"/>
    <x v="0"/>
    <x v="0"/>
    <s v="USD"/>
    <n v="1339235377"/>
    <d v="2012-06-09T09:49:37"/>
    <x v="674"/>
    <x v="674"/>
    <b v="0"/>
    <n v="46"/>
    <b v="1"/>
    <s v="music/pop"/>
    <x v="2"/>
    <x v="7"/>
  </r>
  <r>
    <n v="2475"/>
    <s v="BRANDTSON - &quot;Send Us A Signal&quot; Vinyl LP"/>
    <s v="Help BRANDTSON and DREAMOVERrecords press their 2004 record, &quot;Send Us A Signal&quot;."/>
    <n v="2500"/>
    <n v="2618"/>
    <n v="1.0471999999999999"/>
    <n v="32.320987654320987"/>
    <x v="0"/>
    <x v="0"/>
    <s v="USD"/>
    <n v="1278799200"/>
    <d v="2010-07-10T22:00:00"/>
    <x v="675"/>
    <x v="675"/>
    <b v="0"/>
    <n v="81"/>
    <b v="1"/>
    <s v="music/indie rock"/>
    <x v="2"/>
    <x v="8"/>
  </r>
  <r>
    <n v="381"/>
    <s v="Clearwater"/>
    <s v="Set in the ancient waters of the Puget Sound, Clearwater is a universal story about the need to adapt to change."/>
    <n v="25000"/>
    <n v="26182.5"/>
    <n v="1.0472999999999999"/>
    <n v="104.31274900398407"/>
    <x v="0"/>
    <x v="0"/>
    <s v="USD"/>
    <n v="1343624400"/>
    <d v="2012-07-30T05:00:00"/>
    <x v="676"/>
    <x v="676"/>
    <b v="0"/>
    <n v="251"/>
    <b v="1"/>
    <s v="film &amp; video/documentary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n v="80.202702702702709"/>
    <x v="0"/>
    <x v="0"/>
    <s v="USD"/>
    <n v="1281542340"/>
    <d v="2010-08-11T15:59:00"/>
    <x v="677"/>
    <x v="677"/>
    <b v="1"/>
    <n v="222"/>
    <b v="1"/>
    <s v="film &amp; video/documentary"/>
    <x v="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787234042552"/>
    <x v="0"/>
    <x v="1"/>
    <s v="GBP"/>
    <n v="1455138000"/>
    <d v="2016-02-10T21:00:00"/>
    <x v="678"/>
    <x v="678"/>
    <b v="0"/>
    <n v="47"/>
    <b v="1"/>
    <s v="theater/plays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1578947368418"/>
    <x v="0"/>
    <x v="1"/>
    <s v="GBP"/>
    <n v="1422015083"/>
    <d v="2015-01-23T12:11:23"/>
    <x v="679"/>
    <x v="679"/>
    <b v="0"/>
    <n v="38"/>
    <b v="1"/>
    <s v="theater/plays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n v="50.384615384615387"/>
    <x v="0"/>
    <x v="1"/>
    <s v="GBP"/>
    <n v="1434285409"/>
    <d v="2015-06-14T12:36:49"/>
    <x v="680"/>
    <x v="680"/>
    <b v="0"/>
    <n v="104"/>
    <b v="1"/>
    <s v="theater/plays"/>
    <x v="1"/>
    <x v="3"/>
  </r>
  <r>
    <n v="3550"/>
    <s v="MOONFACE"/>
    <s v="MOONFACE explores the formative f***k-ups of adolescence. Fresh, incisive new writing. Monologue, movement and striking naturalism."/>
    <n v="2500"/>
    <n v="2620"/>
    <n v="1.048"/>
    <n v="40.9375"/>
    <x v="0"/>
    <x v="1"/>
    <s v="GBP"/>
    <n v="1462224398"/>
    <d v="2016-05-02T21:26:38"/>
    <x v="681"/>
    <x v="681"/>
    <b v="0"/>
    <n v="64"/>
    <b v="1"/>
    <s v="theater/plays"/>
    <x v="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.71875"/>
    <x v="0"/>
    <x v="0"/>
    <s v="USD"/>
    <n v="1333921508"/>
    <d v="2012-04-08T21:45:08"/>
    <x v="682"/>
    <x v="682"/>
    <b v="0"/>
    <n v="32"/>
    <b v="1"/>
    <s v="music/indie rock"/>
    <x v="2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n v="67.771551724137936"/>
    <x v="0"/>
    <x v="1"/>
    <s v="GBP"/>
    <n v="1383389834"/>
    <d v="2013-11-02T10:57:14"/>
    <x v="683"/>
    <x v="683"/>
    <b v="1"/>
    <n v="232"/>
    <b v="1"/>
    <s v="film &amp; video/documentary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n v="84.023178807947019"/>
    <x v="0"/>
    <x v="0"/>
    <s v="USD"/>
    <n v="1415941920"/>
    <d v="2014-11-14T05:12:00"/>
    <x v="684"/>
    <x v="684"/>
    <b v="1"/>
    <n v="302"/>
    <b v="1"/>
    <s v="film &amp; video/documentary"/>
    <x v="0"/>
    <x v="2"/>
  </r>
  <r>
    <n v="2113"/>
    <s v="Summer Underground // Honeycomb LP"/>
    <s v="Help us fund our second full-length album Honeycomb!"/>
    <n v="7000"/>
    <n v="7340"/>
    <n v="1.0485714285714285"/>
    <n v="68.598130841121488"/>
    <x v="0"/>
    <x v="0"/>
    <s v="USD"/>
    <n v="1411505176"/>
    <d v="2014-09-23T20:46:16"/>
    <x v="685"/>
    <x v="685"/>
    <b v="0"/>
    <n v="107"/>
    <b v="1"/>
    <s v="music/indie rock"/>
    <x v="2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79545454545453"/>
    <x v="0"/>
    <x v="0"/>
    <s v="USD"/>
    <n v="1434822914"/>
    <d v="2015-06-20T17:55:14"/>
    <x v="686"/>
    <x v="686"/>
    <b v="1"/>
    <n v="88"/>
    <b v="1"/>
    <s v="theater/plays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17948717948715"/>
    <x v="0"/>
    <x v="0"/>
    <s v="USD"/>
    <n v="1471977290"/>
    <d v="2016-08-23T18:34:50"/>
    <x v="687"/>
    <x v="687"/>
    <b v="0"/>
    <n v="39"/>
    <b v="1"/>
    <s v="theater/plays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n v="118.70339366515837"/>
    <x v="0"/>
    <x v="0"/>
    <s v="USD"/>
    <n v="1337885168"/>
    <d v="2012-05-24T18:46:08"/>
    <x v="688"/>
    <x v="688"/>
    <b v="0"/>
    <n v="221"/>
    <b v="1"/>
    <s v="music/pop"/>
    <x v="2"/>
    <x v="7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n v="61.562666666666665"/>
    <x v="0"/>
    <x v="1"/>
    <s v="GBP"/>
    <n v="1486391011"/>
    <d v="2017-02-06T14:23:31"/>
    <x v="689"/>
    <x v="689"/>
    <b v="0"/>
    <n v="375"/>
    <b v="1"/>
    <s v="photography/photobooks"/>
    <x v="6"/>
    <x v="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59.408805031446541"/>
    <x v="0"/>
    <x v="1"/>
    <s v="GBP"/>
    <n v="1447426800"/>
    <d v="2015-11-13T15:00:00"/>
    <x v="690"/>
    <x v="690"/>
    <b v="0"/>
    <n v="159"/>
    <b v="1"/>
    <s v="photography/photobooks"/>
    <x v="6"/>
    <x v="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289156626506"/>
    <x v="0"/>
    <x v="0"/>
    <s v="USD"/>
    <n v="1484841471"/>
    <d v="2017-01-19T15:57:51"/>
    <x v="691"/>
    <x v="691"/>
    <b v="0"/>
    <n v="249"/>
    <b v="1"/>
    <s v="theater/spaces"/>
    <x v="1"/>
    <x v="13"/>
  </r>
  <r>
    <n v="852"/>
    <s v="Covers Album - Limited Vinyl Pressing"/>
    <s v="Limited edition 2x12&quot; vinyl pressing of our latest album &quot;Who Do You Think We Are?&quot;"/>
    <n v="3500"/>
    <n v="3674"/>
    <n v="1.0497142857142858"/>
    <n v="59.258064516129032"/>
    <x v="0"/>
    <x v="0"/>
    <s v="USD"/>
    <n v="1477342800"/>
    <d v="2016-10-24T21:00:00"/>
    <x v="692"/>
    <x v="692"/>
    <b v="0"/>
    <n v="62"/>
    <b v="1"/>
    <s v="music/metal"/>
    <x v="2"/>
    <x v="5"/>
  </r>
  <r>
    <n v="2"/>
    <s v="Charlie teaser completion"/>
    <s v="Completion fund for post-production for teaser of British crime/drama tv series about a girl who sells morals for money"/>
    <n v="500"/>
    <n v="525"/>
    <n v="1.05"/>
    <n v="15"/>
    <x v="0"/>
    <x v="1"/>
    <s v="GBP"/>
    <n v="1455555083"/>
    <d v="2016-02-15T16:51:23"/>
    <x v="693"/>
    <x v="693"/>
    <b v="0"/>
    <n v="35"/>
    <b v="1"/>
    <s v="film &amp; video/television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n v="58.333333333333336"/>
    <x v="0"/>
    <x v="0"/>
    <s v="USD"/>
    <n v="1310857200"/>
    <d v="2011-07-16T23:00:00"/>
    <x v="694"/>
    <x v="694"/>
    <b v="0"/>
    <n v="54"/>
    <b v="1"/>
    <s v="music/rock"/>
    <x v="2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3333333333336"/>
    <x v="0"/>
    <x v="0"/>
    <s v="USD"/>
    <n v="1346462462"/>
    <d v="2012-09-01T01:21:02"/>
    <x v="695"/>
    <x v="695"/>
    <b v="0"/>
    <n v="27"/>
    <b v="1"/>
    <s v="music/rock"/>
    <x v="2"/>
    <x v="4"/>
  </r>
  <r>
    <n v="1638"/>
    <s v="Avenues EP 2013"/>
    <s v="Avenues will be going in to the studio to record a new EP with Matt Allison!"/>
    <n v="1000"/>
    <n v="1050"/>
    <n v="1.05"/>
    <n v="38.888888888888886"/>
    <x v="0"/>
    <x v="0"/>
    <s v="USD"/>
    <n v="1362086700"/>
    <d v="2013-02-28T21:25:00"/>
    <x v="696"/>
    <x v="696"/>
    <b v="0"/>
    <n v="27"/>
    <b v="1"/>
    <s v="music/rock"/>
    <x v="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s v="USD"/>
    <n v="1262325600"/>
    <d v="2010-01-01T06:00:00"/>
    <x v="697"/>
    <x v="697"/>
    <b v="0"/>
    <n v="14"/>
    <b v="1"/>
    <s v="music/classical music"/>
    <x v="2"/>
    <x v="10"/>
  </r>
  <r>
    <n v="3386"/>
    <s v="Going To Market"/>
    <s v="Stories from the Bronx make for an uncommon play. Help us finish funding this production, supported by the Kevin Spacey Foundation."/>
    <n v="2000"/>
    <n v="2100"/>
    <n v="1.05"/>
    <n v="51.219512195121951"/>
    <x v="0"/>
    <x v="0"/>
    <s v="USD"/>
    <n v="1417620506"/>
    <d v="2014-12-03T15:28:26"/>
    <x v="698"/>
    <x v="698"/>
    <b v="0"/>
    <n v="41"/>
    <b v="1"/>
    <s v="theater/plays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n v="39.375"/>
    <x v="0"/>
    <x v="1"/>
    <s v="GBP"/>
    <n v="1441042275"/>
    <d v="2015-08-31T17:31:15"/>
    <x v="699"/>
    <x v="699"/>
    <b v="0"/>
    <n v="32"/>
    <b v="1"/>
    <s v="theater/plays"/>
    <x v="1"/>
    <x v="3"/>
  </r>
  <r>
    <n v="3749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s v="USD"/>
    <n v="1461902340"/>
    <d v="2016-04-29T03:59:00"/>
    <x v="700"/>
    <x v="700"/>
    <b v="0"/>
    <n v="7"/>
    <b v="1"/>
    <s v="theater/musical"/>
    <x v="1"/>
    <x v="12"/>
  </r>
  <r>
    <n v="1373"/>
    <s v="Broccoli Samurai: Tour Van or Bust!"/>
    <s v="Help Broccoli Samurai raise money to get a new van and continue bringing you the jams!"/>
    <n v="10000"/>
    <n v="10501"/>
    <n v="1.0501"/>
    <n v="201.94230769230768"/>
    <x v="0"/>
    <x v="0"/>
    <s v="USD"/>
    <n v="1483138233"/>
    <d v="2016-12-30T22:50:33"/>
    <x v="701"/>
    <x v="701"/>
    <b v="0"/>
    <n v="52"/>
    <b v="1"/>
    <s v="music/rock"/>
    <x v="2"/>
    <x v="4"/>
  </r>
  <r>
    <n v="2476"/>
    <s v="Arts &amp; Crafts"/>
    <s v="Eleven songs, the accumulation of several memorable occurrences in a sleepy town; stories of fiction &amp; fact."/>
    <n v="3200"/>
    <n v="3360.72"/>
    <n v="1.050225"/>
    <n v="61.103999999999999"/>
    <x v="0"/>
    <x v="0"/>
    <s v="USD"/>
    <n v="1415004770"/>
    <d v="2014-11-03T08:52:50"/>
    <x v="702"/>
    <x v="702"/>
    <b v="0"/>
    <n v="55"/>
    <b v="1"/>
    <s v="music/indie rock"/>
    <x v="2"/>
    <x v="8"/>
  </r>
  <r>
    <n v="3778"/>
    <s v="Give a Puppet a Hand"/>
    <s v="Sponsor an AVENUE Q puppet for The Barn Players April 2015 production."/>
    <n v="2400"/>
    <n v="2521"/>
    <n v="1.0504166666666668"/>
    <n v="70.027777777777771"/>
    <x v="0"/>
    <x v="0"/>
    <s v="USD"/>
    <n v="1423942780"/>
    <d v="2015-02-14T19:39:40"/>
    <x v="703"/>
    <x v="703"/>
    <b v="0"/>
    <n v="36"/>
    <b v="1"/>
    <s v="theater/musical"/>
    <x v="1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s v="USD"/>
    <n v="1373572903"/>
    <d v="2013-07-11T20:01:43"/>
    <x v="704"/>
    <x v="704"/>
    <b v="0"/>
    <n v="50"/>
    <b v="1"/>
    <s v="music/rock"/>
    <x v="2"/>
    <x v="4"/>
  </r>
  <r>
    <n v="1618"/>
    <s v="Janus Word Album"/>
    <s v="Janus Word combines hard rock with melodic acoustic music for a unique and awesome sound."/>
    <n v="1500"/>
    <n v="1576"/>
    <n v="1.0506666666666666"/>
    <n v="58.370370370370374"/>
    <x v="0"/>
    <x v="0"/>
    <s v="USD"/>
    <n v="1362757335"/>
    <d v="2013-03-08T15:42:15"/>
    <x v="705"/>
    <x v="705"/>
    <b v="0"/>
    <n v="27"/>
    <b v="1"/>
    <s v="music/rock"/>
    <x v="2"/>
    <x v="4"/>
  </r>
  <r>
    <n v="2298"/>
    <s v="Jonny Gray: First Full Length Album"/>
    <s v="My name is Jonny Gray, and my friends and I are working together to raise funds for my debut album"/>
    <n v="30000"/>
    <n v="31522"/>
    <n v="1.0507333333333333"/>
    <n v="109.45138888888889"/>
    <x v="0"/>
    <x v="0"/>
    <s v="USD"/>
    <n v="1395861033"/>
    <d v="2014-03-26T19:10:33"/>
    <x v="706"/>
    <x v="706"/>
    <b v="0"/>
    <n v="288"/>
    <b v="1"/>
    <s v="music/rock"/>
    <x v="2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n v="78.660818713450297"/>
    <x v="0"/>
    <x v="0"/>
    <s v="USD"/>
    <n v="1342731811"/>
    <d v="2012-07-19T21:03:31"/>
    <x v="707"/>
    <x v="707"/>
    <b v="0"/>
    <n v="171"/>
    <b v="1"/>
    <s v="film &amp; video/documentary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36842105263165"/>
    <x v="0"/>
    <x v="9"/>
    <s v="AUD"/>
    <n v="1424516400"/>
    <d v="2015-02-21T11:00:00"/>
    <x v="708"/>
    <x v="708"/>
    <b v="0"/>
    <n v="38"/>
    <b v="1"/>
    <s v="theater/musical"/>
    <x v="1"/>
    <x v="12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n v="28.405405405405407"/>
    <x v="0"/>
    <x v="1"/>
    <s v="GBP"/>
    <n v="1413377522"/>
    <d v="2014-10-15T12:52:02"/>
    <x v="709"/>
    <x v="709"/>
    <b v="1"/>
    <n v="74"/>
    <b v="1"/>
    <s v="theater/plays"/>
    <x v="1"/>
    <x v="3"/>
  </r>
  <r>
    <n v="807"/>
    <s v="Sic Vita - New EP Release - 2017"/>
    <s v="Join the Sic Vita family and lend a hand as we create a new album!"/>
    <n v="4000"/>
    <n v="4205"/>
    <n v="1.05125"/>
    <n v="73.771929824561397"/>
    <x v="0"/>
    <x v="0"/>
    <s v="USD"/>
    <n v="1488333600"/>
    <d v="2017-03-01T02:00:00"/>
    <x v="710"/>
    <x v="710"/>
    <b v="0"/>
    <n v="57"/>
    <b v="1"/>
    <s v="music/rock"/>
    <x v="2"/>
    <x v="4"/>
  </r>
  <r>
    <n v="103"/>
    <s v="I'M TWENTY SOMETHING"/>
    <s v="Three friends in their twenties are trying to do the impossible - have fun on a casual Friday night."/>
    <n v="1300"/>
    <n v="1367"/>
    <n v="1.0515384615384615"/>
    <n v="27.897959183673468"/>
    <x v="0"/>
    <x v="1"/>
    <s v="GBP"/>
    <n v="1394220030"/>
    <d v="2014-03-07T19:20:30"/>
    <x v="711"/>
    <x v="711"/>
    <b v="0"/>
    <n v="49"/>
    <b v="1"/>
    <s v="film &amp; video/shorts"/>
    <x v="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65989847715734"/>
    <x v="0"/>
    <x v="0"/>
    <s v="USD"/>
    <n v="1425528000"/>
    <d v="2015-03-05T04:00:00"/>
    <x v="712"/>
    <x v="712"/>
    <b v="0"/>
    <n v="197"/>
    <b v="1"/>
    <s v="theater/plays"/>
    <x v="1"/>
    <x v="3"/>
  </r>
  <r>
    <n v="92"/>
    <s v="Euphoria"/>
    <s v="Euphoria is an adventure film that follows adrenaline filled athletes on their hunt for the sublime while balancing family and careers."/>
    <n v="5000"/>
    <n v="5260"/>
    <n v="1.052"/>
    <n v="122.32558139534883"/>
    <x v="0"/>
    <x v="2"/>
    <s v="CAD"/>
    <n v="1485936000"/>
    <d v="2017-02-01T08:00:00"/>
    <x v="713"/>
    <x v="713"/>
    <b v="0"/>
    <n v="43"/>
    <b v="1"/>
    <s v="film &amp; video/shorts"/>
    <x v="0"/>
    <x v="1"/>
  </r>
  <r>
    <n v="3258"/>
    <s v="Bluebirds by Joe Brondo"/>
    <s v="A guy named Walt steals a book and plans to sell it to get his life on track... until his wife finds out."/>
    <n v="7000"/>
    <n v="7365"/>
    <n v="1.052142857142857"/>
    <n v="98.2"/>
    <x v="0"/>
    <x v="0"/>
    <s v="USD"/>
    <n v="1420751861"/>
    <d v="2015-01-08T21:17:41"/>
    <x v="714"/>
    <x v="714"/>
    <b v="1"/>
    <n v="75"/>
    <b v="1"/>
    <s v="theater/plays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n v="64.157560975609755"/>
    <x v="0"/>
    <x v="0"/>
    <s v="USD"/>
    <n v="1405095300"/>
    <d v="2014-07-11T16:15:00"/>
    <x v="715"/>
    <x v="715"/>
    <b v="0"/>
    <n v="82"/>
    <b v="1"/>
    <s v="theater/plays"/>
    <x v="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n v="346.13118421052633"/>
    <x v="0"/>
    <x v="0"/>
    <s v="USD"/>
    <n v="1476994315"/>
    <d v="2016-10-20T20:11:55"/>
    <x v="716"/>
    <x v="716"/>
    <b v="0"/>
    <n v="76"/>
    <b v="1"/>
    <s v="technology/hardware"/>
    <x v="4"/>
    <x v="17"/>
  </r>
  <r>
    <n v="403"/>
    <s v="MONDO BANANA"/>
    <s v="A documentary adventure about bananas - and people. Your round-trip ticket into the heart of banana-cultures!!"/>
    <n v="5000"/>
    <n v="5263"/>
    <n v="1.0526"/>
    <n v="75.185714285714283"/>
    <x v="0"/>
    <x v="0"/>
    <s v="USD"/>
    <n v="1312960080"/>
    <d v="2011-08-10T07:08:00"/>
    <x v="717"/>
    <x v="717"/>
    <b v="0"/>
    <n v="70"/>
    <b v="1"/>
    <s v="film &amp; video/documentary"/>
    <x v="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199999999999"/>
    <x v="0"/>
    <x v="0"/>
    <s v="USD"/>
    <n v="1445818397"/>
    <d v="2015-10-26T00:13:17"/>
    <x v="718"/>
    <x v="718"/>
    <b v="0"/>
    <n v="35"/>
    <b v="1"/>
    <s v="theater/plays"/>
    <x v="1"/>
    <x v="3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s v="USD"/>
    <n v="1423724400"/>
    <d v="2015-02-12T07:00:00"/>
    <x v="719"/>
    <x v="719"/>
    <b v="0"/>
    <n v="28"/>
    <b v="1"/>
    <s v="theater/plays"/>
    <x v="1"/>
    <x v="3"/>
  </r>
  <r>
    <n v="794"/>
    <s v="Begins Again"/>
    <s v="The Brian Davis Band is a group of friends that want to share their lives and experiences through music that connects with people."/>
    <n v="8000"/>
    <n v="8425"/>
    <n v="1.0531250000000001"/>
    <n v="158.96226415094338"/>
    <x v="0"/>
    <x v="0"/>
    <s v="USD"/>
    <n v="1315242360"/>
    <d v="2011-09-05T17:06:00"/>
    <x v="720"/>
    <x v="720"/>
    <b v="0"/>
    <n v="53"/>
    <b v="1"/>
    <s v="music/rock"/>
    <x v="2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78787878787875"/>
    <x v="0"/>
    <x v="0"/>
    <s v="USD"/>
    <n v="1423693903"/>
    <d v="2015-02-11T22:31:43"/>
    <x v="721"/>
    <x v="721"/>
    <b v="0"/>
    <n v="66"/>
    <b v="1"/>
    <s v="theater/plays"/>
    <x v="1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83.967068965517228"/>
    <x v="0"/>
    <x v="0"/>
    <s v="USD"/>
    <n v="1397225746"/>
    <d v="2014-04-11T14:15:46"/>
    <x v="722"/>
    <x v="722"/>
    <b v="0"/>
    <n v="406"/>
    <b v="1"/>
    <s v="music/rock"/>
    <x v="2"/>
    <x v="4"/>
  </r>
  <r>
    <n v="2972"/>
    <s v="A Bad Plan"/>
    <s v="A group of artists. A mythical art piece. A harrowing quest. And some margaritas."/>
    <n v="2000"/>
    <n v="2107"/>
    <n v="1.0535000000000001"/>
    <n v="123.94117647058823"/>
    <x v="0"/>
    <x v="0"/>
    <s v="USD"/>
    <n v="1480899600"/>
    <d v="2016-12-05T01:00:00"/>
    <x v="723"/>
    <x v="723"/>
    <b v="0"/>
    <n v="17"/>
    <b v="1"/>
    <s v="theater/plays"/>
    <x v="1"/>
    <x v="3"/>
  </r>
  <r>
    <n v="2618"/>
    <s v="SPACE ART FEATURING ASTRONAUTS #WeBelieveInAstronauts"/>
    <s v="LTD ED COLLECTIBLE SPACE ART FEAT. ASTRONAUTS"/>
    <n v="15000"/>
    <n v="15808"/>
    <n v="1.0538666666666667"/>
    <n v="205.2987012987013"/>
    <x v="0"/>
    <x v="0"/>
    <s v="USD"/>
    <n v="1449000061"/>
    <d v="2015-12-01T20:01:01"/>
    <x v="724"/>
    <x v="724"/>
    <b v="1"/>
    <n v="77"/>
    <b v="1"/>
    <s v="technology/space exploration"/>
    <x v="4"/>
    <x v="11"/>
  </r>
  <r>
    <n v="3502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s v="USD"/>
    <n v="1458100740"/>
    <d v="2016-03-16T03:59:00"/>
    <x v="725"/>
    <x v="725"/>
    <b v="0"/>
    <n v="31"/>
    <b v="1"/>
    <s v="theater/plays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142857142857"/>
    <x v="0"/>
    <x v="0"/>
    <s v="USD"/>
    <n v="1434505214"/>
    <d v="2015-06-17T01:40:14"/>
    <x v="726"/>
    <x v="726"/>
    <b v="0"/>
    <n v="49"/>
    <b v="1"/>
    <s v="theater/plays"/>
    <x v="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n v="118.73873873873873"/>
    <x v="0"/>
    <x v="0"/>
    <s v="USD"/>
    <n v="1433736000"/>
    <d v="2015-06-08T04:00:00"/>
    <x v="727"/>
    <x v="727"/>
    <b v="0"/>
    <n v="111"/>
    <b v="1"/>
    <s v="photography/photobooks"/>
    <x v="6"/>
    <x v="15"/>
  </r>
  <r>
    <n v="3607"/>
    <s v="E15 at The Pleasance and CPT"/>
    <s v="'E15' is a verbatim project that looks at the story of the Focus E15 Campaign"/>
    <n v="550"/>
    <n v="580"/>
    <n v="1.0545454545454545"/>
    <n v="29"/>
    <x v="0"/>
    <x v="1"/>
    <s v="GBP"/>
    <n v="1450137600"/>
    <d v="2015-12-15T00:00:00"/>
    <x v="728"/>
    <x v="728"/>
    <b v="0"/>
    <n v="20"/>
    <b v="1"/>
    <s v="theater/plays"/>
    <x v="1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51.62944055944056"/>
    <x v="0"/>
    <x v="0"/>
    <s v="USD"/>
    <n v="1309447163"/>
    <d v="2011-06-30T15:19:23"/>
    <x v="729"/>
    <x v="729"/>
    <b v="0"/>
    <n v="143"/>
    <b v="1"/>
    <s v="publishing/nonfiction"/>
    <x v="3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098000000000003"/>
    <x v="0"/>
    <x v="1"/>
    <s v="GBP"/>
    <n v="1470078000"/>
    <d v="2016-08-01T19:00:00"/>
    <x v="730"/>
    <x v="730"/>
    <b v="0"/>
    <n v="25"/>
    <b v="1"/>
    <s v="theater/plays"/>
    <x v="1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365269461078"/>
    <x v="0"/>
    <x v="0"/>
    <s v="USD"/>
    <n v="1446868800"/>
    <d v="2015-11-07T04:00:00"/>
    <x v="731"/>
    <x v="731"/>
    <b v="1"/>
    <n v="167"/>
    <b v="1"/>
    <s v="film &amp; video/documentary"/>
    <x v="0"/>
    <x v="2"/>
  </r>
  <r>
    <n v="2986"/>
    <s v="Higher Education"/>
    <s v="Support the circus arts and help our aerial students work with more height. With your support, we will install beams at 19ft!"/>
    <n v="2400"/>
    <n v="2532"/>
    <n v="1.0549999999999999"/>
    <n v="45.214285714285715"/>
    <x v="0"/>
    <x v="1"/>
    <s v="GBP"/>
    <n v="1462100406"/>
    <d v="2016-05-01T11:00:06"/>
    <x v="732"/>
    <x v="732"/>
    <b v="0"/>
    <n v="56"/>
    <b v="1"/>
    <s v="theater/spaces"/>
    <x v="1"/>
    <x v="13"/>
  </r>
  <r>
    <n v="3499"/>
    <s v="Fefu and Her Friends"/>
    <s v="Figure 8 Troupe's debut performance! A stunning piece of theatre written by premier female playwright Maria Irene Fornes."/>
    <n v="2000"/>
    <n v="2110"/>
    <n v="1.0549999999999999"/>
    <n v="60.285714285714285"/>
    <x v="0"/>
    <x v="0"/>
    <s v="USD"/>
    <n v="1435733940"/>
    <d v="2015-07-01T06:59:00"/>
    <x v="733"/>
    <x v="733"/>
    <b v="0"/>
    <n v="35"/>
    <b v="1"/>
    <s v="theater/plays"/>
    <x v="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23.117647058823529"/>
    <x v="0"/>
    <x v="0"/>
    <s v="USD"/>
    <n v="1356392857"/>
    <d v="2012-12-24T23:47:37"/>
    <x v="734"/>
    <x v="734"/>
    <b v="0"/>
    <n v="34"/>
    <b v="1"/>
    <s v="music/classical music"/>
    <x v="2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58333333333329"/>
    <x v="0"/>
    <x v="0"/>
    <s v="USD"/>
    <n v="1279778400"/>
    <d v="2010-07-22T06:00:00"/>
    <x v="735"/>
    <x v="735"/>
    <b v="0"/>
    <n v="120"/>
    <b v="1"/>
    <s v="music/indie rock"/>
    <x v="2"/>
    <x v="8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n v="62.827380952380949"/>
    <x v="0"/>
    <x v="0"/>
    <s v="USD"/>
    <n v="1404983269"/>
    <d v="2014-07-10T09:07:49"/>
    <x v="736"/>
    <x v="736"/>
    <b v="0"/>
    <n v="168"/>
    <b v="1"/>
    <s v="theater/plays"/>
    <x v="1"/>
    <x v="3"/>
  </r>
  <r>
    <n v="749"/>
    <s v="chartwellwest.com"/>
    <s v="A place for rational, fact and data based non-partisan political and societal commentary on things that matter to Americans."/>
    <n v="10000"/>
    <n v="10556"/>
    <n v="1.0556000000000001"/>
    <n v="95.963636363636368"/>
    <x v="0"/>
    <x v="0"/>
    <s v="USD"/>
    <n v="1485642930"/>
    <d v="2017-01-28T22:35:30"/>
    <x v="737"/>
    <x v="737"/>
    <b v="0"/>
    <n v="110"/>
    <b v="1"/>
    <s v="publishing/nonfiction"/>
    <x v="3"/>
    <x v="6"/>
  </r>
  <r>
    <n v="728"/>
    <s v="The Age of the Platform: My Fourth Book"/>
    <s v="A big idea non-fiction book by an impatient three-time author and insomniac willing to bet on himself."/>
    <n v="7500"/>
    <n v="7917.45"/>
    <n v="1.05566"/>
    <n v="60.903461538461535"/>
    <x v="0"/>
    <x v="0"/>
    <s v="USD"/>
    <n v="1313957157"/>
    <d v="2011-08-21T20:05:57"/>
    <x v="738"/>
    <x v="738"/>
    <b v="0"/>
    <n v="130"/>
    <b v="1"/>
    <s v="publishing/nonfiction"/>
    <x v="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62.712871287128714"/>
    <x v="0"/>
    <x v="0"/>
    <s v="USD"/>
    <n v="1299775210"/>
    <d v="2011-03-10T16:40:10"/>
    <x v="739"/>
    <x v="739"/>
    <b v="1"/>
    <n v="202"/>
    <b v="1"/>
    <s v="film &amp; video/documentary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n v="72.482837528604122"/>
    <x v="0"/>
    <x v="0"/>
    <s v="USD"/>
    <n v="1370525691"/>
    <d v="2013-06-06T13:34:51"/>
    <x v="740"/>
    <x v="740"/>
    <b v="1"/>
    <n v="437"/>
    <b v="1"/>
    <s v="film &amp; video/documentary"/>
    <x v="0"/>
    <x v="2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s v="USD"/>
    <n v="1422400387"/>
    <d v="2015-01-27T23:13:07"/>
    <x v="741"/>
    <x v="741"/>
    <b v="0"/>
    <n v="20"/>
    <b v="1"/>
    <s v="music/indie rock"/>
    <x v="2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22.642857142857142"/>
    <x v="0"/>
    <x v="0"/>
    <s v="USD"/>
    <n v="1437674545"/>
    <d v="2015-07-23T18:02:25"/>
    <x v="742"/>
    <x v="742"/>
    <b v="0"/>
    <n v="14"/>
    <b v="1"/>
    <s v="music/electronic music"/>
    <x v="2"/>
    <x v="9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n v="45.94202898550725"/>
    <x v="0"/>
    <x v="0"/>
    <s v="USD"/>
    <n v="1433735474"/>
    <d v="2015-06-08T03:51:14"/>
    <x v="743"/>
    <x v="743"/>
    <b v="0"/>
    <n v="69"/>
    <b v="1"/>
    <s v="technology/space exploration"/>
    <x v="4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n v="41.944444444444443"/>
    <x v="0"/>
    <x v="0"/>
    <s v="USD"/>
    <n v="1400533200"/>
    <d v="2014-05-19T21:00:00"/>
    <x v="744"/>
    <x v="744"/>
    <b v="0"/>
    <n v="126"/>
    <b v="1"/>
    <s v="theater/plays"/>
    <x v="1"/>
    <x v="3"/>
  </r>
  <r>
    <n v="2726"/>
    <s v="Krimston TWO - Dual SIM case for iPhone"/>
    <s v="Krimston TWO: iPhone Dual SIM Case"/>
    <n v="100000"/>
    <n v="105745"/>
    <n v="1.05745"/>
    <n v="261.74504950495049"/>
    <x v="0"/>
    <x v="0"/>
    <s v="USD"/>
    <n v="1461333311"/>
    <d v="2016-04-22T13:55:11"/>
    <x v="745"/>
    <x v="745"/>
    <b v="0"/>
    <n v="404"/>
    <b v="1"/>
    <s v="technology/hardware"/>
    <x v="4"/>
    <x v="17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n v="104.99007444168734"/>
    <x v="0"/>
    <x v="0"/>
    <s v="USD"/>
    <n v="1477841138"/>
    <d v="2016-10-30T15:25:38"/>
    <x v="746"/>
    <x v="746"/>
    <b v="1"/>
    <n v="403"/>
    <b v="1"/>
    <s v="food/small batch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2"/>
    <s v="CAD"/>
    <n v="1435418568"/>
    <d v="2015-06-27T15:22:48"/>
    <x v="747"/>
    <x v="747"/>
    <b v="0"/>
    <n v="100"/>
    <b v="1"/>
    <s v="games/tabletop games"/>
    <x v="5"/>
    <x v="14"/>
  </r>
  <r>
    <n v="3393"/>
    <s v="The Maltese Bodkin"/>
    <s v="hiSTORYstage presents a film noir-style comedy mystery with a Shakespearean twist performed as a 1944 radio drama."/>
    <n v="1500"/>
    <n v="1587"/>
    <n v="1.0580000000000001"/>
    <n v="36.06818181818182"/>
    <x v="0"/>
    <x v="0"/>
    <s v="USD"/>
    <n v="1415234760"/>
    <d v="2014-11-06T00:46:00"/>
    <x v="748"/>
    <x v="748"/>
    <b v="0"/>
    <n v="44"/>
    <b v="1"/>
    <s v="theater/plays"/>
    <x v="1"/>
    <x v="3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n v="174.02631578947367"/>
    <x v="0"/>
    <x v="0"/>
    <s v="USD"/>
    <n v="1433085875"/>
    <d v="2015-05-31T15:24:35"/>
    <x v="749"/>
    <x v="749"/>
    <b v="0"/>
    <n v="152"/>
    <b v="1"/>
    <s v="technology/wearables"/>
    <x v="4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64.74666666666667"/>
    <x v="0"/>
    <x v="0"/>
    <s v="USD"/>
    <n v="1388936289"/>
    <d v="2014-01-05T15:38:09"/>
    <x v="750"/>
    <x v="750"/>
    <b v="0"/>
    <n v="75"/>
    <b v="1"/>
    <s v="games/tabletop games"/>
    <x v="5"/>
    <x v="14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n v="115.02173913043478"/>
    <x v="0"/>
    <x v="15"/>
    <s v="CHF"/>
    <n v="1485989940"/>
    <d v="2017-02-01T22:59:00"/>
    <x v="751"/>
    <x v="751"/>
    <b v="0"/>
    <n v="46"/>
    <b v="1"/>
    <s v="theater/plays"/>
    <x v="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654088050314"/>
    <x v="0"/>
    <x v="0"/>
    <s v="USD"/>
    <n v="1408566243"/>
    <d v="2014-08-20T20:24:03"/>
    <x v="752"/>
    <x v="752"/>
    <b v="0"/>
    <n v="159"/>
    <b v="1"/>
    <s v="theater/spaces"/>
    <x v="1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29824561403507"/>
    <x v="0"/>
    <x v="1"/>
    <s v="GBP"/>
    <n v="1436696712"/>
    <d v="2015-07-12T10:25:12"/>
    <x v="753"/>
    <x v="753"/>
    <b v="1"/>
    <n v="57"/>
    <b v="1"/>
    <s v="theater/plays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081081081081"/>
    <x v="0"/>
    <x v="0"/>
    <s v="USD"/>
    <n v="1408638480"/>
    <d v="2014-08-21T16:28:00"/>
    <x v="754"/>
    <x v="754"/>
    <b v="0"/>
    <n v="37"/>
    <b v="1"/>
    <s v="theater/plays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01730769230764"/>
    <x v="0"/>
    <x v="1"/>
    <s v="GBP"/>
    <n v="1445817540"/>
    <d v="2015-10-25T23:59:00"/>
    <x v="755"/>
    <x v="755"/>
    <b v="1"/>
    <n v="104"/>
    <b v="1"/>
    <s v="theater/plays"/>
    <x v="1"/>
    <x v="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s v="USD"/>
    <n v="1405609146"/>
    <d v="2014-07-17T14:59:06"/>
    <x v="756"/>
    <x v="756"/>
    <b v="1"/>
    <n v="125"/>
    <b v="1"/>
    <s v="food/small batch"/>
    <x v="7"/>
    <x v="18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n v="44.138888888888886"/>
    <x v="0"/>
    <x v="1"/>
    <s v="GBP"/>
    <n v="1458075600"/>
    <d v="2016-03-15T21:00:00"/>
    <x v="757"/>
    <x v="757"/>
    <b v="0"/>
    <n v="72"/>
    <b v="1"/>
    <s v="theater/plays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n v="34.791044776119406"/>
    <x v="0"/>
    <x v="1"/>
    <s v="GBP"/>
    <n v="1383425367"/>
    <d v="2013-11-02T20:49:27"/>
    <x v="758"/>
    <x v="758"/>
    <b v="1"/>
    <n v="67"/>
    <b v="1"/>
    <s v="theater/plays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n v="54.083333333333336"/>
    <x v="0"/>
    <x v="1"/>
    <s v="GBP"/>
    <n v="1472122316"/>
    <d v="2016-08-25T10:51:56"/>
    <x v="759"/>
    <x v="759"/>
    <b v="0"/>
    <n v="48"/>
    <b v="1"/>
    <s v="film &amp; video/documentary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n v="1.05982"/>
    <n v="111.79535864978902"/>
    <x v="0"/>
    <x v="0"/>
    <s v="USD"/>
    <n v="1416582101"/>
    <d v="2014-11-21T15:01:41"/>
    <x v="760"/>
    <x v="760"/>
    <b v="0"/>
    <n v="237"/>
    <b v="1"/>
    <s v="film &amp; video/documentary"/>
    <x v="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08695652174"/>
    <x v="0"/>
    <x v="0"/>
    <s v="USD"/>
    <n v="1488053905"/>
    <d v="2017-02-25T20:18:25"/>
    <x v="761"/>
    <x v="761"/>
    <b v="0"/>
    <n v="46"/>
    <b v="1"/>
    <s v="photography/photobooks"/>
    <x v="6"/>
    <x v="15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n v="189.28571428571428"/>
    <x v="0"/>
    <x v="0"/>
    <s v="USD"/>
    <n v="1276574400"/>
    <d v="2010-06-15T04:00:00"/>
    <x v="762"/>
    <x v="762"/>
    <b v="1"/>
    <n v="28"/>
    <b v="1"/>
    <s v="music/rock"/>
    <x v="2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n v="88.333333333333329"/>
    <x v="0"/>
    <x v="2"/>
    <s v="CAD"/>
    <n v="1410761280"/>
    <d v="2014-09-15T06:08:00"/>
    <x v="763"/>
    <x v="763"/>
    <b v="0"/>
    <n v="9"/>
    <b v="1"/>
    <s v="theater/musical"/>
    <x v="1"/>
    <x v="12"/>
  </r>
  <r>
    <n v="2968"/>
    <s v="The Curse of the Babywoman @ FringeNYC"/>
    <s v="The Curse of the Babywoman is real â€” and it is coming to FringeNYC this August."/>
    <n v="3500"/>
    <n v="3710"/>
    <n v="1.06"/>
    <n v="78.936170212765958"/>
    <x v="0"/>
    <x v="0"/>
    <s v="USD"/>
    <n v="1471406340"/>
    <d v="2016-08-17T03:59:00"/>
    <x v="764"/>
    <x v="764"/>
    <b v="0"/>
    <n v="47"/>
    <b v="1"/>
    <s v="theater/plays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n v="69.890109890109883"/>
    <x v="0"/>
    <x v="0"/>
    <s v="USD"/>
    <n v="1405699451"/>
    <d v="2014-07-18T16:04:11"/>
    <x v="765"/>
    <x v="765"/>
    <b v="0"/>
    <n v="91"/>
    <b v="1"/>
    <s v="theater/plays"/>
    <x v="1"/>
    <x v="3"/>
  </r>
  <r>
    <n v="3050"/>
    <s v="The Black Pearl Consuite at CoreCon VIII: On Ancient Seas"/>
    <s v="Help fund The Black Pearl Consuite at CoreCon VIII: On Ancient Seas!"/>
    <n v="600"/>
    <n v="636"/>
    <n v="1.06"/>
    <n v="70.666666666666671"/>
    <x v="0"/>
    <x v="0"/>
    <s v="USD"/>
    <n v="1462420960"/>
    <d v="2016-05-05T04:02:40"/>
    <x v="766"/>
    <x v="766"/>
    <b v="0"/>
    <n v="9"/>
    <b v="1"/>
    <s v="theater/spaces"/>
    <x v="1"/>
    <x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n v="75.714285714285708"/>
    <x v="0"/>
    <x v="0"/>
    <s v="USD"/>
    <n v="1439136000"/>
    <d v="2015-08-09T16:00:00"/>
    <x v="767"/>
    <x v="767"/>
    <b v="0"/>
    <n v="7"/>
    <b v="1"/>
    <s v="theater/plays"/>
    <x v="1"/>
    <x v="3"/>
  </r>
  <r>
    <n v="3823"/>
    <s v="FEED"/>
    <s v="Feed, a new play by Garrett Markgraf (based on the novel by M.T. Anderson), Directed by Anna Marck at Oakland University."/>
    <n v="2500"/>
    <n v="2650"/>
    <n v="1.06"/>
    <n v="64.634146341463421"/>
    <x v="0"/>
    <x v="0"/>
    <s v="USD"/>
    <n v="1437364740"/>
    <d v="2015-07-20T03:59:00"/>
    <x v="768"/>
    <x v="768"/>
    <b v="0"/>
    <n v="41"/>
    <b v="1"/>
    <s v="theater/plays"/>
    <x v="1"/>
    <x v="3"/>
  </r>
  <r>
    <n v="1949"/>
    <s v="Shake Your Power"/>
    <s v="#ShakeYourPower brings clean energy to places in the world without electricity through the power of music."/>
    <n v="50000"/>
    <n v="53001.3"/>
    <n v="1.0600260000000001"/>
    <n v="56.204984093319197"/>
    <x v="0"/>
    <x v="1"/>
    <s v="GBP"/>
    <n v="1404986951"/>
    <d v="2014-07-10T10:09:11"/>
    <x v="769"/>
    <x v="769"/>
    <b v="1"/>
    <n v="943"/>
    <b v="1"/>
    <s v="technology/hardware"/>
    <x v="4"/>
    <x v="17"/>
  </r>
  <r>
    <n v="99"/>
    <s v="BEAT: An Original Short Film"/>
    <s v="A feminist tale of two girls finally giving a &quot;Nice Guy&quot; what he truly deserves. Also, dancing!"/>
    <n v="1500"/>
    <n v="1590.29"/>
    <n v="1.0601933333333333"/>
    <n v="40.776666666666664"/>
    <x v="0"/>
    <x v="0"/>
    <s v="USD"/>
    <n v="1390426799"/>
    <d v="2014-01-22T21:39:59"/>
    <x v="770"/>
    <x v="770"/>
    <b v="0"/>
    <n v="39"/>
    <b v="1"/>
    <s v="film &amp; video/shorts"/>
    <x v="0"/>
    <x v="1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n v="39.44"/>
    <x v="0"/>
    <x v="0"/>
    <s v="USD"/>
    <n v="1475163921"/>
    <d v="2016-09-29T15:45:21"/>
    <x v="771"/>
    <x v="771"/>
    <b v="0"/>
    <n v="25"/>
    <b v="1"/>
    <s v="technology/space exploration"/>
    <x v="4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01111111111113"/>
    <x v="0"/>
    <x v="0"/>
    <s v="USD"/>
    <n v="1415222545"/>
    <d v="2014-11-05T21:22:25"/>
    <x v="772"/>
    <x v="772"/>
    <b v="0"/>
    <n v="9"/>
    <b v="1"/>
    <s v="theater/plays"/>
    <x v="1"/>
    <x v="3"/>
  </r>
  <r>
    <n v="2818"/>
    <s v="Joe West's THEATER OF DEATH"/>
    <s v="Joe West and his wonderful theater company THEATER OF DEATH present original plays both horrific and comical."/>
    <n v="10000"/>
    <n v="10603"/>
    <n v="1.0603"/>
    <n v="103.95098039215686"/>
    <x v="0"/>
    <x v="0"/>
    <s v="USD"/>
    <n v="1443018086"/>
    <d v="2015-09-23T14:21:26"/>
    <x v="773"/>
    <x v="773"/>
    <b v="0"/>
    <n v="102"/>
    <b v="1"/>
    <s v="theater/plays"/>
    <x v="1"/>
    <x v="3"/>
  </r>
  <r>
    <n v="2171"/>
    <s v="Brainspoonâ€™s New Record"/>
    <s v="Like records? We do, too! Help this Los Angeles based rock 'n' roll band get their new album out on vinyl!"/>
    <n v="4000"/>
    <n v="4243"/>
    <n v="1.0607500000000001"/>
    <n v="90.276595744680847"/>
    <x v="0"/>
    <x v="0"/>
    <s v="USD"/>
    <n v="1434949200"/>
    <d v="2015-06-22T05:00:00"/>
    <x v="774"/>
    <x v="774"/>
    <b v="0"/>
    <n v="47"/>
    <b v="1"/>
    <s v="music/rock"/>
    <x v="2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7777777777777"/>
    <x v="0"/>
    <x v="0"/>
    <s v="USD"/>
    <n v="1415921848"/>
    <d v="2014-11-13T23:37:28"/>
    <x v="775"/>
    <x v="775"/>
    <b v="0"/>
    <n v="45"/>
    <b v="1"/>
    <s v="theater/plays"/>
    <x v="1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n v="38.543946731234868"/>
    <x v="0"/>
    <x v="0"/>
    <s v="USD"/>
    <n v="1346765347"/>
    <d v="2012-09-04T13:29:07"/>
    <x v="776"/>
    <x v="776"/>
    <b v="1"/>
    <n v="413"/>
    <b v="1"/>
    <s v="music/rock"/>
    <x v="2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n v="251.7381443298969"/>
    <x v="0"/>
    <x v="0"/>
    <s v="USD"/>
    <n v="1475294340"/>
    <d v="2016-10-01T03:59:00"/>
    <x v="777"/>
    <x v="777"/>
    <b v="1"/>
    <n v="97"/>
    <b v="1"/>
    <s v="theater/plays"/>
    <x v="1"/>
    <x v="3"/>
  </r>
  <r>
    <n v="3317"/>
    <s v="Seven Minutes in Eternity"/>
    <s v="Andy Boyd's epic new satire about heroes and villains, humankind's search for glory, and fascism in America"/>
    <n v="1050"/>
    <n v="1115"/>
    <n v="1.0619047619047619"/>
    <n v="61.944444444444443"/>
    <x v="0"/>
    <x v="0"/>
    <s v="USD"/>
    <n v="1465347424"/>
    <d v="2016-06-08T00:57:04"/>
    <x v="778"/>
    <x v="778"/>
    <b v="0"/>
    <n v="18"/>
    <b v="1"/>
    <s v="theater/plays"/>
    <x v="1"/>
    <x v="3"/>
  </r>
  <r>
    <n v="2284"/>
    <s v="Make a record, write a song, take the Vinyl Skyway. "/>
    <s v="The Vinyl Skyway reunite to make a third album. "/>
    <n v="6000"/>
    <n v="6373.27"/>
    <n v="1.0622116666666668"/>
    <n v="108.02152542372882"/>
    <x v="0"/>
    <x v="0"/>
    <s v="USD"/>
    <n v="1299902400"/>
    <d v="2011-03-12T04:00:00"/>
    <x v="779"/>
    <x v="779"/>
    <b v="0"/>
    <n v="59"/>
    <b v="1"/>
    <s v="music/rock"/>
    <x v="2"/>
    <x v="4"/>
  </r>
  <r>
    <n v="3762"/>
    <s v="iolite the musical"/>
    <s v="We are trying to raise money to perform a musical we have written, called &quot;Iolite&quot;, at the Edinburgh Fringe in 2015."/>
    <n v="1250"/>
    <n v="1328"/>
    <n v="1.0624"/>
    <n v="47.428571428571431"/>
    <x v="0"/>
    <x v="1"/>
    <s v="GBP"/>
    <n v="1438543889"/>
    <d v="2015-08-02T19:31:29"/>
    <x v="780"/>
    <x v="780"/>
    <b v="0"/>
    <n v="28"/>
    <b v="1"/>
    <s v="theater/musical"/>
    <x v="1"/>
    <x v="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25"/>
    <x v="0"/>
    <x v="0"/>
    <s v="USD"/>
    <n v="1310440482"/>
    <d v="2011-07-12T03:14:42"/>
    <x v="781"/>
    <x v="781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n v="56.666666666666664"/>
    <x v="0"/>
    <x v="0"/>
    <s v="USD"/>
    <n v="1354923000"/>
    <d v="2012-12-07T23:30:00"/>
    <x v="782"/>
    <x v="782"/>
    <b v="0"/>
    <n v="60"/>
    <b v="1"/>
    <s v="film &amp; video/shorts"/>
    <x v="0"/>
    <x v="1"/>
  </r>
  <r>
    <n v="3359"/>
    <s v="BEIRUT, LADY OF LEBANON"/>
    <s v="A Theatrical Production Celebrating the Lebanese Culture and the Human Spirit in Time of War."/>
    <n v="4000"/>
    <n v="4250"/>
    <n v="1.0625"/>
    <n v="184.78260869565219"/>
    <x v="0"/>
    <x v="0"/>
    <s v="USD"/>
    <n v="1487985734"/>
    <d v="2017-02-25T01:22:14"/>
    <x v="783"/>
    <x v="783"/>
    <b v="0"/>
    <n v="23"/>
    <b v="1"/>
    <s v="theater/plays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0144927536232"/>
    <x v="0"/>
    <x v="1"/>
    <s v="GBP"/>
    <n v="1427919468"/>
    <d v="2015-04-01T20:17:48"/>
    <x v="784"/>
    <x v="784"/>
    <b v="0"/>
    <n v="69"/>
    <b v="1"/>
    <s v="theater/plays"/>
    <x v="1"/>
    <x v="3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n v="56.20192307692308"/>
    <x v="0"/>
    <x v="0"/>
    <s v="USD"/>
    <n v="1439337600"/>
    <d v="2015-08-12T00:00:00"/>
    <x v="785"/>
    <x v="785"/>
    <b v="0"/>
    <n v="104"/>
    <b v="1"/>
    <s v="theater/plays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3414634146333"/>
    <x v="0"/>
    <x v="1"/>
    <s v="GBP"/>
    <n v="1487769952"/>
    <d v="2017-02-22T13:25:52"/>
    <x v="786"/>
    <x v="786"/>
    <b v="0"/>
    <n v="41"/>
    <b v="1"/>
    <s v="theater/plays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0952380952381"/>
    <x v="0"/>
    <x v="0"/>
    <s v="USD"/>
    <n v="1457326740"/>
    <d v="2016-03-07T04:59:00"/>
    <x v="787"/>
    <x v="787"/>
    <b v="0"/>
    <n v="42"/>
    <b v="1"/>
    <s v="theater/plays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75.502840909090907"/>
    <x v="0"/>
    <x v="0"/>
    <s v="USD"/>
    <n v="1423235071"/>
    <d v="2015-02-06T15:04:31"/>
    <x v="788"/>
    <x v="788"/>
    <b v="1"/>
    <n v="352"/>
    <b v="1"/>
    <s v="food/small batch"/>
    <x v="7"/>
    <x v="18"/>
  </r>
  <r>
    <n v="18"/>
    <s v="Indian As Apple Pie TV"/>
    <s v="The Indian cooking show you crave: complete with cooking, travel to India, and loads of spicy inspiration with Anupy."/>
    <n v="30000"/>
    <n v="31896.33"/>
    <n v="1.0632110000000001"/>
    <n v="93.264122807017543"/>
    <x v="0"/>
    <x v="0"/>
    <s v="USD"/>
    <n v="1410958856"/>
    <d v="2014-09-17T13:00:56"/>
    <x v="789"/>
    <x v="789"/>
    <b v="0"/>
    <n v="342"/>
    <b v="1"/>
    <s v="film &amp; video/television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66666666666671"/>
    <x v="0"/>
    <x v="0"/>
    <s v="USD"/>
    <n v="1416545700"/>
    <d v="2014-11-21T04:55:00"/>
    <x v="790"/>
    <x v="790"/>
    <b v="0"/>
    <n v="33"/>
    <b v="1"/>
    <s v="theater/plays"/>
    <x v="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n v="120.90909090909091"/>
    <x v="0"/>
    <x v="0"/>
    <s v="USD"/>
    <n v="1279360740"/>
    <d v="2010-07-17T09:59:00"/>
    <x v="791"/>
    <x v="791"/>
    <b v="1"/>
    <n v="88"/>
    <b v="1"/>
    <s v="film &amp; video/documentary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307692307692"/>
    <x v="0"/>
    <x v="0"/>
    <s v="USD"/>
    <n v="1437166920"/>
    <d v="2015-07-17T21:02:00"/>
    <x v="792"/>
    <x v="792"/>
    <b v="0"/>
    <n v="26"/>
    <b v="1"/>
    <s v="theater/plays"/>
    <x v="1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375.76470588235293"/>
    <x v="0"/>
    <x v="7"/>
    <s v="EUR"/>
    <n v="1451226045"/>
    <d v="2015-12-27T14:20:45"/>
    <x v="793"/>
    <x v="793"/>
    <b v="0"/>
    <n v="17"/>
    <b v="1"/>
    <s v="film &amp; video/shorts"/>
    <x v="0"/>
    <x v="1"/>
  </r>
  <r>
    <n v="1514"/>
    <s v="Racing Age"/>
    <s v="Racing Age is a documentary photography book about masters track &amp; field athletes of retirement age and older."/>
    <n v="25000"/>
    <n v="26619"/>
    <n v="1.0647599999999999"/>
    <n v="151.24431818181819"/>
    <x v="0"/>
    <x v="0"/>
    <s v="USD"/>
    <n v="1443363640"/>
    <d v="2015-09-27T14:20:40"/>
    <x v="794"/>
    <x v="794"/>
    <b v="1"/>
    <n v="176"/>
    <b v="1"/>
    <s v="photography/photobooks"/>
    <x v="6"/>
    <x v="15"/>
  </r>
  <r>
    <n v="6"/>
    <s v="POINT HOPE"/>
    <s v="The story of &quot;Point Hope&quot; will honor, respect, and share the beauty and traditions of the Alaska Natives in Point Hope, AK: the Inupiat"/>
    <n v="8000"/>
    <n v="8519"/>
    <n v="1.064875"/>
    <n v="146.87931034482759"/>
    <x v="0"/>
    <x v="0"/>
    <s v="USD"/>
    <n v="1402710250"/>
    <d v="2014-06-14T01:44:10"/>
    <x v="795"/>
    <x v="795"/>
    <b v="0"/>
    <n v="58"/>
    <b v="1"/>
    <s v="film &amp; video/television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15384615384613"/>
    <x v="0"/>
    <x v="0"/>
    <s v="USD"/>
    <n v="1313370000"/>
    <d v="2011-08-15T01:00:00"/>
    <x v="796"/>
    <x v="796"/>
    <b v="0"/>
    <n v="39"/>
    <b v="1"/>
    <s v="music/indie rock"/>
    <x v="2"/>
    <x v="8"/>
  </r>
  <r>
    <n v="2552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s v="USD"/>
    <n v="1488741981"/>
    <d v="2017-03-05T19:26:21"/>
    <x v="797"/>
    <x v="797"/>
    <b v="0"/>
    <n v="18"/>
    <b v="1"/>
    <s v="music/classical music"/>
    <x v="2"/>
    <x v="10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n v="35.039473684210527"/>
    <x v="0"/>
    <x v="1"/>
    <s v="GBP"/>
    <n v="1464863118"/>
    <d v="2016-06-02T10:25:18"/>
    <x v="798"/>
    <x v="798"/>
    <b v="0"/>
    <n v="76"/>
    <b v="1"/>
    <s v="theater/plays"/>
    <x v="1"/>
    <x v="3"/>
  </r>
  <r>
    <n v="2109"/>
    <s v="Skyline Sounds - First Studio Album (and Merch!)"/>
    <s v="We are ready to make our first full-length album, and with your help, we can make it happen!"/>
    <n v="4000"/>
    <n v="4261"/>
    <n v="1.06525"/>
    <n v="106.52500000000001"/>
    <x v="0"/>
    <x v="0"/>
    <s v="USD"/>
    <n v="1436115617"/>
    <d v="2015-07-05T17:00:17"/>
    <x v="799"/>
    <x v="799"/>
    <b v="0"/>
    <n v="40"/>
    <b v="1"/>
    <s v="music/indie rock"/>
    <x v="2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695652173913047"/>
    <x v="0"/>
    <x v="11"/>
    <s v="EUR"/>
    <n v="1459978200"/>
    <d v="2016-04-06T21:30:00"/>
    <x v="800"/>
    <x v="800"/>
    <b v="0"/>
    <n v="46"/>
    <b v="1"/>
    <s v="theater/plays"/>
    <x v="1"/>
    <x v="3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n v="71.730769230769226"/>
    <x v="0"/>
    <x v="2"/>
    <s v="CAD"/>
    <n v="1446053616"/>
    <d v="2015-10-28T17:33:36"/>
    <x v="801"/>
    <x v="801"/>
    <b v="0"/>
    <n v="52"/>
    <b v="1"/>
    <s v="theater/plays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139240506328"/>
    <x v="0"/>
    <x v="1"/>
    <s v="GBP"/>
    <n v="1450825200"/>
    <d v="2015-12-22T23:00:00"/>
    <x v="802"/>
    <x v="802"/>
    <b v="1"/>
    <n v="158"/>
    <b v="1"/>
    <s v="film &amp; video/documentary"/>
    <x v="0"/>
    <x v="2"/>
  </r>
  <r>
    <n v="15"/>
    <s v="Cien&amp;Cia"/>
    <s v="Cien&amp;Cia es un proyecto transmedia para televisiÃ³n; la finalidad de la venta de camisetas es financiar el reality (Factual)."/>
    <n v="2000"/>
    <n v="2132"/>
    <n v="1.0660000000000001"/>
    <n v="21.755102040816325"/>
    <x v="0"/>
    <x v="3"/>
    <s v="EUR"/>
    <n v="1443384840"/>
    <d v="2015-09-27T20:14:00"/>
    <x v="803"/>
    <x v="803"/>
    <b v="0"/>
    <n v="98"/>
    <b v="1"/>
    <s v="film &amp; video/television"/>
    <x v="0"/>
    <x v="0"/>
  </r>
  <r>
    <n v="1759"/>
    <s v="Death Valley"/>
    <s v="Death Valley will be the first photo book of Andi State"/>
    <n v="5000"/>
    <n v="5330"/>
    <n v="1.0660000000000001"/>
    <n v="108.77551020408163"/>
    <x v="0"/>
    <x v="0"/>
    <s v="USD"/>
    <n v="1427309629"/>
    <d v="2015-03-25T18:53:49"/>
    <x v="804"/>
    <x v="804"/>
    <b v="0"/>
    <n v="49"/>
    <b v="1"/>
    <s v="photography/photobooks"/>
    <x v="6"/>
    <x v="15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n v="48.454545454545453"/>
    <x v="0"/>
    <x v="0"/>
    <s v="USD"/>
    <n v="1363024946"/>
    <d v="2013-03-11T18:02:26"/>
    <x v="805"/>
    <x v="805"/>
    <b v="0"/>
    <n v="44"/>
    <b v="1"/>
    <s v="music/indie rock"/>
    <x v="2"/>
    <x v="8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n v="97.356164383561648"/>
    <x v="0"/>
    <x v="0"/>
    <s v="USD"/>
    <n v="1466171834"/>
    <d v="2016-06-17T13:57:14"/>
    <x v="806"/>
    <x v="806"/>
    <b v="1"/>
    <n v="438"/>
    <b v="1"/>
    <s v="film &amp; video/documentary"/>
    <x v="0"/>
    <x v="2"/>
  </r>
  <r>
    <n v="349"/>
    <s v="Strangers To Peace: A Documentary"/>
    <s v="After 52 years of war, FARC guerrilla soldiers rejoin Colombian society to forge new lives of peace."/>
    <n v="11260"/>
    <n v="12007.18"/>
    <n v="1.0663570159857905"/>
    <n v="71.899281437125751"/>
    <x v="0"/>
    <x v="0"/>
    <s v="USD"/>
    <n v="1487937508"/>
    <d v="2017-02-24T11:58:28"/>
    <x v="807"/>
    <x v="807"/>
    <b v="1"/>
    <n v="167"/>
    <b v="1"/>
    <s v="film &amp; video/documentary"/>
    <x v="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27.936800000000002"/>
    <x v="0"/>
    <x v="0"/>
    <s v="USD"/>
    <n v="1336245328"/>
    <d v="2012-05-05T19:15:28"/>
    <x v="808"/>
    <x v="808"/>
    <b v="1"/>
    <n v="75"/>
    <b v="1"/>
    <s v="music/indie rock"/>
    <x v="2"/>
    <x v="8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n v="89.887640449438209"/>
    <x v="0"/>
    <x v="0"/>
    <s v="USD"/>
    <n v="1342648398"/>
    <d v="2012-07-18T21:53:18"/>
    <x v="809"/>
    <x v="809"/>
    <b v="0"/>
    <n v="89"/>
    <b v="1"/>
    <s v="film &amp; video/documentary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n v="81.632653061224488"/>
    <x v="0"/>
    <x v="0"/>
    <s v="USD"/>
    <n v="1341668006"/>
    <d v="2012-07-07T13:33:26"/>
    <x v="810"/>
    <x v="810"/>
    <b v="0"/>
    <n v="196"/>
    <b v="1"/>
    <s v="film &amp; video/documentary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74074074074076"/>
    <x v="0"/>
    <x v="0"/>
    <s v="USD"/>
    <n v="1434241255"/>
    <d v="2015-06-14T00:20:55"/>
    <x v="811"/>
    <x v="811"/>
    <b v="0"/>
    <n v="54"/>
    <b v="1"/>
    <s v="theater/spaces"/>
    <x v="1"/>
    <x v="13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n v="59.817476635514019"/>
    <x v="0"/>
    <x v="0"/>
    <s v="USD"/>
    <n v="1362872537"/>
    <d v="2013-03-09T23:42:17"/>
    <x v="812"/>
    <x v="812"/>
    <b v="1"/>
    <n v="107"/>
    <b v="1"/>
    <s v="music/indie rock"/>
    <x v="2"/>
    <x v="8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n v="53.339999999999996"/>
    <x v="0"/>
    <x v="0"/>
    <s v="USD"/>
    <n v="1463275339"/>
    <d v="2016-05-15T01:22:19"/>
    <x v="813"/>
    <x v="813"/>
    <b v="0"/>
    <n v="20"/>
    <b v="1"/>
    <s v="theater/plays"/>
    <x v="1"/>
    <x v="3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n v="28.576190476190476"/>
    <x v="0"/>
    <x v="0"/>
    <s v="USD"/>
    <n v="1296633540"/>
    <d v="2011-02-02T07:59:00"/>
    <x v="814"/>
    <x v="814"/>
    <b v="1"/>
    <n v="168"/>
    <b v="1"/>
    <s v="film &amp; video/documentary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n v="45.536585365853661"/>
    <x v="0"/>
    <x v="0"/>
    <s v="USD"/>
    <n v="1442426171"/>
    <d v="2015-09-16T17:56:11"/>
    <x v="815"/>
    <x v="815"/>
    <b v="0"/>
    <n v="41"/>
    <b v="1"/>
    <s v="theater/spaces"/>
    <x v="1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46153846153845"/>
    <x v="0"/>
    <x v="0"/>
    <s v="USD"/>
    <n v="1321459908"/>
    <d v="2011-11-16T16:11:48"/>
    <x v="816"/>
    <x v="816"/>
    <b v="0"/>
    <n v="65"/>
    <b v="1"/>
    <s v="music/indie rock"/>
    <x v="2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19148936170208"/>
    <x v="0"/>
    <x v="0"/>
    <s v="USD"/>
    <n v="1406854800"/>
    <d v="2014-08-01T01:00:00"/>
    <x v="817"/>
    <x v="817"/>
    <b v="0"/>
    <n v="94"/>
    <b v="1"/>
    <s v="theater/musical"/>
    <x v="1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n v="67.909090909090907"/>
    <x v="0"/>
    <x v="0"/>
    <s v="USD"/>
    <n v="1412135940"/>
    <d v="2014-10-01T03:59:00"/>
    <x v="818"/>
    <x v="818"/>
    <b v="1"/>
    <n v="55"/>
    <b v="1"/>
    <s v="film &amp; video/documentary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66.70405357142856"/>
    <x v="0"/>
    <x v="0"/>
    <s v="USD"/>
    <n v="1463670162"/>
    <d v="2016-05-19T15:02:42"/>
    <x v="819"/>
    <x v="819"/>
    <b v="1"/>
    <n v="560"/>
    <b v="1"/>
    <s v="film &amp; video/documentary"/>
    <x v="0"/>
    <x v="2"/>
  </r>
  <r>
    <n v="255"/>
    <s v="xoxosms: a documentary about love in the 21st century"/>
    <s v="xoxosms is a documentary about first love, long distance and Skype."/>
    <n v="8000"/>
    <n v="8538.66"/>
    <n v="1.0673325"/>
    <n v="45.418404255319146"/>
    <x v="0"/>
    <x v="0"/>
    <s v="USD"/>
    <n v="1300275482"/>
    <d v="2011-03-16T11:38:02"/>
    <x v="820"/>
    <x v="820"/>
    <b v="1"/>
    <n v="188"/>
    <b v="1"/>
    <s v="film &amp; video/documentary"/>
    <x v="0"/>
    <x v="2"/>
  </r>
  <r>
    <n v="738"/>
    <s v="Under the Sour Sun: Hunger through the Eyes of a Child"/>
    <s v="The true story of a child's struggle with hunger, poverty, and war in El Salvador."/>
    <n v="1500"/>
    <n v="1601"/>
    <n v="1.0673333333333332"/>
    <n v="39.048780487804876"/>
    <x v="0"/>
    <x v="0"/>
    <s v="USD"/>
    <n v="1417409940"/>
    <d v="2014-12-01T04:59:00"/>
    <x v="821"/>
    <x v="821"/>
    <b v="0"/>
    <n v="41"/>
    <b v="1"/>
    <s v="publishing/nonfiction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65.081300813008127"/>
    <x v="0"/>
    <x v="1"/>
    <s v="GBP"/>
    <n v="1433198520"/>
    <d v="2015-06-01T22:42:00"/>
    <x v="822"/>
    <x v="822"/>
    <b v="0"/>
    <n v="123"/>
    <b v="1"/>
    <s v="photography/photobooks"/>
    <x v="6"/>
    <x v="15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n v="51.185616438356163"/>
    <x v="0"/>
    <x v="0"/>
    <s v="USD"/>
    <n v="1331352129"/>
    <d v="2012-03-10T04:02:09"/>
    <x v="823"/>
    <x v="823"/>
    <b v="1"/>
    <n v="73"/>
    <b v="1"/>
    <s v="music/indie rock"/>
    <x v="2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1549295774648"/>
    <x v="0"/>
    <x v="0"/>
    <s v="USD"/>
    <n v="1402341615"/>
    <d v="2014-06-09T19:20:15"/>
    <x v="824"/>
    <x v="824"/>
    <b v="1"/>
    <n v="71"/>
    <b v="1"/>
    <s v="theater/plays"/>
    <x v="1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s v="USD"/>
    <n v="1440179713"/>
    <d v="2015-08-21T17:55:13"/>
    <x v="825"/>
    <x v="825"/>
    <b v="0"/>
    <n v="80"/>
    <b v="1"/>
    <s v="technology/makerspaces"/>
    <x v="4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n v="37.083333333333336"/>
    <x v="0"/>
    <x v="1"/>
    <s v="GBP"/>
    <n v="1449756896"/>
    <d v="2015-12-10T14:14:56"/>
    <x v="826"/>
    <x v="826"/>
    <b v="0"/>
    <n v="72"/>
    <b v="1"/>
    <s v="theater/plays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224.85263157894738"/>
    <x v="0"/>
    <x v="1"/>
    <s v="GBP"/>
    <n v="1481716800"/>
    <d v="2016-12-14T12:00:00"/>
    <x v="827"/>
    <x v="827"/>
    <b v="0"/>
    <n v="95"/>
    <b v="1"/>
    <s v="film &amp; video/documentary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70.44680851063831"/>
    <x v="0"/>
    <x v="0"/>
    <s v="USD"/>
    <n v="1465272091"/>
    <d v="2016-06-07T04:01:31"/>
    <x v="828"/>
    <x v="828"/>
    <b v="1"/>
    <n v="235"/>
    <b v="1"/>
    <s v="photography/photobooks"/>
    <x v="6"/>
    <x v="15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n v="109.03061224489795"/>
    <x v="0"/>
    <x v="0"/>
    <s v="USD"/>
    <n v="1435835824"/>
    <d v="2015-07-02T11:17:04"/>
    <x v="829"/>
    <x v="829"/>
    <b v="0"/>
    <n v="98"/>
    <b v="1"/>
    <s v="theater/plays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n v="74.208333333333329"/>
    <x v="0"/>
    <x v="2"/>
    <s v="CAD"/>
    <n v="1414862280"/>
    <d v="2014-11-01T17:18:00"/>
    <x v="830"/>
    <x v="830"/>
    <b v="0"/>
    <n v="72"/>
    <b v="1"/>
    <s v="theater/plays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70.212500000000006"/>
    <x v="0"/>
    <x v="0"/>
    <s v="USD"/>
    <n v="1327433173"/>
    <d v="2012-01-24T19:26:13"/>
    <x v="831"/>
    <x v="831"/>
    <b v="0"/>
    <n v="80"/>
    <b v="1"/>
    <s v="music/indie rock"/>
    <x v="2"/>
    <x v="8"/>
  </r>
  <r>
    <n v="815"/>
    <s v="Some Late Help for The Early Reset"/>
    <s v="Be a part of helping The Early Reset finish their new 7 song EP."/>
    <n v="4000"/>
    <n v="4280"/>
    <n v="1.07"/>
    <n v="99.534883720930239"/>
    <x v="0"/>
    <x v="0"/>
    <s v="USD"/>
    <n v="1414879303"/>
    <d v="2014-11-01T22:01:43"/>
    <x v="832"/>
    <x v="832"/>
    <b v="0"/>
    <n v="43"/>
    <b v="1"/>
    <s v="music/rock"/>
    <x v="2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n v="36.60526315789474"/>
    <x v="0"/>
    <x v="0"/>
    <s v="USD"/>
    <n v="1340641440"/>
    <d v="2012-06-25T16:24:00"/>
    <x v="833"/>
    <x v="833"/>
    <b v="0"/>
    <n v="38"/>
    <b v="1"/>
    <s v="music/rock"/>
    <x v="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59.460317460317462"/>
    <x v="0"/>
    <x v="1"/>
    <s v="GBP"/>
    <n v="1380192418"/>
    <d v="2013-09-26T10:46:58"/>
    <x v="834"/>
    <x v="834"/>
    <b v="0"/>
    <n v="63"/>
    <b v="1"/>
    <s v="music/classical music"/>
    <x v="2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53.522727272727273"/>
    <x v="0"/>
    <x v="0"/>
    <s v="USD"/>
    <n v="1359176974"/>
    <d v="2013-01-26T05:09:34"/>
    <x v="835"/>
    <x v="835"/>
    <b v="0"/>
    <n v="44"/>
    <b v="1"/>
    <s v="music/indie rock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117647058823"/>
    <x v="0"/>
    <x v="2"/>
    <s v="CAD"/>
    <n v="1458235549"/>
    <d v="2016-03-17T17:25:49"/>
    <x v="836"/>
    <x v="836"/>
    <b v="0"/>
    <n v="17"/>
    <b v="1"/>
    <s v="technology/wearables"/>
    <x v="4"/>
    <x v="16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07.07142857142857"/>
    <x v="0"/>
    <x v="0"/>
    <s v="USD"/>
    <n v="1431022342"/>
    <d v="2015-05-07T18:12:22"/>
    <x v="837"/>
    <x v="837"/>
    <b v="0"/>
    <n v="70"/>
    <b v="1"/>
    <s v="music/rock"/>
    <x v="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56164383561648"/>
    <x v="0"/>
    <x v="0"/>
    <s v="USD"/>
    <n v="1482988125"/>
    <d v="2016-12-29T05:08:45"/>
    <x v="838"/>
    <x v="838"/>
    <b v="0"/>
    <n v="73"/>
    <b v="1"/>
    <s v="music/rock"/>
    <x v="2"/>
    <x v="4"/>
  </r>
  <r>
    <n v="3407"/>
    <s v="Chlorine Edinburgh 2014"/>
    <s v="Biddy is 24. Biddy is a hopeless romantic. Biddy always wanted to be a vegan. Find out what happens_x000a_when Biddy gets sectioned."/>
    <n v="2000"/>
    <n v="2142"/>
    <n v="1.071"/>
    <n v="31.970149253731343"/>
    <x v="0"/>
    <x v="1"/>
    <s v="GBP"/>
    <n v="1404641289"/>
    <d v="2014-07-06T10:08:09"/>
    <x v="839"/>
    <x v="839"/>
    <b v="0"/>
    <n v="67"/>
    <b v="1"/>
    <s v="theater/plays"/>
    <x v="1"/>
    <x v="3"/>
  </r>
  <r>
    <n v="2180"/>
    <s v="FOUR STAR MARY &quot;PIECES&quot;"/>
    <s v="Help fund the new record by independent alternative rockers FOUR STAR MARY &quot;PIECES&quot;"/>
    <n v="5000"/>
    <n v="5359.21"/>
    <n v="1.071842"/>
    <n v="68.707820512820518"/>
    <x v="0"/>
    <x v="0"/>
    <s v="USD"/>
    <n v="1447434268"/>
    <d v="2015-11-13T17:04:28"/>
    <x v="840"/>
    <x v="840"/>
    <b v="0"/>
    <n v="78"/>
    <b v="1"/>
    <s v="music/rock"/>
    <x v="2"/>
    <x v="4"/>
  </r>
  <r>
    <n v="3184"/>
    <s v="Equus at Frenetic Theatre"/>
    <s v="Equus is the story of a psychiatrist treating a teenaged boy who blinds six horses with a metal spike."/>
    <n v="4300"/>
    <n v="4610"/>
    <n v="1.0720930232558139"/>
    <n v="100.21739130434783"/>
    <x v="0"/>
    <x v="0"/>
    <s v="USD"/>
    <n v="1404258631"/>
    <d v="2014-07-01T23:50:31"/>
    <x v="841"/>
    <x v="841"/>
    <b v="1"/>
    <n v="46"/>
    <b v="1"/>
    <s v="theater/plays"/>
    <x v="1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58.6328125"/>
    <x v="0"/>
    <x v="1"/>
    <s v="GBP"/>
    <n v="1481749278"/>
    <d v="2016-12-14T21:01:18"/>
    <x v="842"/>
    <x v="842"/>
    <b v="0"/>
    <n v="128"/>
    <b v="1"/>
    <s v="games/tabletop games"/>
    <x v="5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n v="36.97137931034483"/>
    <x v="0"/>
    <x v="0"/>
    <s v="USD"/>
    <n v="1351400400"/>
    <d v="2012-10-28T05:00:00"/>
    <x v="843"/>
    <x v="843"/>
    <b v="0"/>
    <n v="58"/>
    <b v="1"/>
    <s v="music/indie rock"/>
    <x v="2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n v="81.242424242424249"/>
    <x v="0"/>
    <x v="0"/>
    <s v="USD"/>
    <n v="1421606018"/>
    <d v="2015-01-18T18:33:38"/>
    <x v="844"/>
    <x v="844"/>
    <b v="0"/>
    <n v="33"/>
    <b v="1"/>
    <s v="theater/musical"/>
    <x v="1"/>
    <x v="12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n v="52.962839506172834"/>
    <x v="0"/>
    <x v="1"/>
    <s v="GBP"/>
    <n v="1440068400"/>
    <d v="2015-08-20T11:00:00"/>
    <x v="845"/>
    <x v="845"/>
    <b v="0"/>
    <n v="81"/>
    <b v="1"/>
    <s v="music/classical music"/>
    <x v="2"/>
    <x v="10"/>
  </r>
  <r>
    <n v="80"/>
    <s v="Swingers Anonymous"/>
    <s v="What would you do if you ended up at a swingers party with two dead bodies and $20,000 in drug money?"/>
    <n v="12000"/>
    <n v="12870"/>
    <n v="1.0725"/>
    <n v="273.82978723404256"/>
    <x v="0"/>
    <x v="0"/>
    <s v="USD"/>
    <n v="1386640856"/>
    <d v="2013-12-10T02:00:56"/>
    <x v="846"/>
    <x v="846"/>
    <b v="0"/>
    <n v="47"/>
    <b v="1"/>
    <s v="film &amp; video/shorts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s v="USD"/>
    <n v="1445659140"/>
    <d v="2015-10-24T03:59:00"/>
    <x v="847"/>
    <x v="847"/>
    <b v="0"/>
    <n v="20"/>
    <b v="1"/>
    <s v="theater/plays"/>
    <x v="1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n v="46.630652173913049"/>
    <x v="0"/>
    <x v="0"/>
    <s v="USD"/>
    <n v="1334767476"/>
    <d v="2012-04-18T16:44:36"/>
    <x v="848"/>
    <x v="848"/>
    <b v="0"/>
    <n v="46"/>
    <b v="1"/>
    <s v="music/rock"/>
    <x v="2"/>
    <x v="4"/>
  </r>
  <r>
    <n v="56"/>
    <s v="Voxwomen Cycling Show"/>
    <s v="We want to see more women's cycling on TV - and we need your help to make it happen!"/>
    <n v="8000"/>
    <n v="8581"/>
    <n v="1.0726249999999999"/>
    <n v="49.316091954022987"/>
    <x v="0"/>
    <x v="1"/>
    <s v="GBP"/>
    <n v="1433779200"/>
    <d v="2015-06-08T16:00:00"/>
    <x v="849"/>
    <x v="849"/>
    <b v="0"/>
    <n v="174"/>
    <b v="1"/>
    <s v="film &amp; video/television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1780821917803"/>
    <x v="0"/>
    <x v="0"/>
    <s v="USD"/>
    <n v="1423871882"/>
    <d v="2015-02-13T23:58:02"/>
    <x v="850"/>
    <x v="850"/>
    <b v="0"/>
    <n v="73"/>
    <b v="1"/>
    <s v="music/rock"/>
    <x v="2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89.895287958115176"/>
    <x v="0"/>
    <x v="0"/>
    <s v="USD"/>
    <n v="1347249300"/>
    <d v="2012-09-10T03:55:00"/>
    <x v="851"/>
    <x v="851"/>
    <b v="0"/>
    <n v="191"/>
    <b v="1"/>
    <s v="music/indie rock"/>
    <x v="2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2857142857142"/>
    <x v="0"/>
    <x v="0"/>
    <s v="USD"/>
    <n v="1338219793"/>
    <d v="2012-05-28T15:43:13"/>
    <x v="852"/>
    <x v="852"/>
    <b v="0"/>
    <n v="35"/>
    <b v="1"/>
    <s v="music/classical music"/>
    <x v="2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34.20833333333334"/>
    <x v="0"/>
    <x v="0"/>
    <s v="USD"/>
    <n v="1312095540"/>
    <d v="2011-07-31T06:59:00"/>
    <x v="853"/>
    <x v="853"/>
    <b v="0"/>
    <n v="24"/>
    <b v="1"/>
    <s v="music/rock"/>
    <x v="2"/>
    <x v="4"/>
  </r>
  <r>
    <n v="261"/>
    <s v="Empires: The Film"/>
    <s v="Empires explores the impact of networks on histories and philosophies of political thought."/>
    <n v="20000"/>
    <n v="21480"/>
    <n v="1.0740000000000001"/>
    <n v="97.63636363636364"/>
    <x v="0"/>
    <x v="0"/>
    <s v="USD"/>
    <n v="1339080900"/>
    <d v="2012-06-07T14:55:00"/>
    <x v="854"/>
    <x v="854"/>
    <b v="1"/>
    <n v="220"/>
    <b v="1"/>
    <s v="film &amp; video/documentary"/>
    <x v="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7894736842104"/>
    <x v="0"/>
    <x v="0"/>
    <s v="USD"/>
    <n v="1434857482"/>
    <d v="2015-06-21T03:31:22"/>
    <x v="855"/>
    <x v="855"/>
    <b v="0"/>
    <n v="19"/>
    <b v="1"/>
    <s v="publishing/nonfiction"/>
    <x v="3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n v="108.48484848484848"/>
    <x v="0"/>
    <x v="0"/>
    <s v="USD"/>
    <n v="1450290010"/>
    <d v="2015-12-16T18:20:10"/>
    <x v="856"/>
    <x v="856"/>
    <b v="0"/>
    <n v="99"/>
    <b v="1"/>
    <s v="music/electronic music"/>
    <x v="2"/>
    <x v="9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s v="USD"/>
    <n v="1386372120"/>
    <d v="2013-12-06T23:22:00"/>
    <x v="857"/>
    <x v="857"/>
    <b v="0"/>
    <n v="25"/>
    <b v="1"/>
    <s v="music/rock"/>
    <x v="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n v="204.57142857142858"/>
    <x v="0"/>
    <x v="0"/>
    <s v="USD"/>
    <n v="1473879600"/>
    <d v="2016-09-14T19:00:00"/>
    <x v="858"/>
    <x v="858"/>
    <b v="1"/>
    <n v="21"/>
    <b v="1"/>
    <s v="theater/plays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s v="USD"/>
    <n v="1413431940"/>
    <d v="2014-10-16T03:59:00"/>
    <x v="859"/>
    <x v="859"/>
    <b v="0"/>
    <n v="15"/>
    <b v="1"/>
    <s v="theater/plays"/>
    <x v="1"/>
    <x v="3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n v="39.383333333333333"/>
    <x v="0"/>
    <x v="0"/>
    <s v="USD"/>
    <n v="1463184000"/>
    <d v="2016-05-14T00:00:00"/>
    <x v="860"/>
    <x v="860"/>
    <b v="0"/>
    <n v="60"/>
    <b v="1"/>
    <s v="film &amp; video/shorts"/>
    <x v="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60.965703745743475"/>
    <x v="0"/>
    <x v="0"/>
    <s v="USD"/>
    <n v="1466168390"/>
    <d v="2016-06-17T12:59:50"/>
    <x v="861"/>
    <x v="861"/>
    <b v="1"/>
    <n v="1762"/>
    <b v="1"/>
    <s v="technology/space exploration"/>
    <x v="4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66666666666664"/>
    <x v="0"/>
    <x v="0"/>
    <s v="USD"/>
    <n v="1465178400"/>
    <d v="2016-06-06T02:00:00"/>
    <x v="862"/>
    <x v="862"/>
    <b v="0"/>
    <n v="60"/>
    <b v="1"/>
    <s v="theater/plays"/>
    <x v="1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77777777777779"/>
    <x v="0"/>
    <x v="0"/>
    <s v="USD"/>
    <n v="1472621760"/>
    <d v="2016-08-31T05:36:00"/>
    <x v="863"/>
    <x v="863"/>
    <b v="0"/>
    <n v="9"/>
    <b v="1"/>
    <s v="food/small batch"/>
    <x v="7"/>
    <x v="18"/>
  </r>
  <r>
    <n v="3040"/>
    <s v="Jayhawk Makeover"/>
    <s v="48 hours of deck screws, dry wall, hard hats and needed renovation to help the Jayhawk rise from the ashes."/>
    <n v="3000"/>
    <n v="3225"/>
    <n v="1.075"/>
    <n v="76.785714285714292"/>
    <x v="0"/>
    <x v="0"/>
    <s v="USD"/>
    <n v="1435359600"/>
    <d v="2015-06-26T23:00:00"/>
    <x v="864"/>
    <x v="864"/>
    <b v="0"/>
    <n v="42"/>
    <b v="1"/>
    <s v="theater/spaces"/>
    <x v="1"/>
    <x v="13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s v="GBP"/>
    <n v="1467414000"/>
    <d v="2016-07-01T23:00:00"/>
    <x v="865"/>
    <x v="865"/>
    <b v="0"/>
    <n v="70"/>
    <b v="1"/>
    <s v="theater/plays"/>
    <x v="1"/>
    <x v="3"/>
  </r>
  <r>
    <n v="65"/>
    <s v="Hello World - Post Production Funds"/>
    <s v="Help finish the short film Hello World. The story of an android in the broken home of a father &amp; son."/>
    <n v="7000"/>
    <n v="7527"/>
    <n v="1.0752857142857142"/>
    <n v="132.05263157894737"/>
    <x v="0"/>
    <x v="2"/>
    <s v="CAD"/>
    <n v="1407736740"/>
    <d v="2014-08-11T05:59:00"/>
    <x v="866"/>
    <x v="866"/>
    <b v="0"/>
    <n v="57"/>
    <b v="1"/>
    <s v="film &amp; video/shorts"/>
    <x v="0"/>
    <x v="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n v="45.436619718309856"/>
    <x v="0"/>
    <x v="0"/>
    <s v="USD"/>
    <n v="1335672000"/>
    <d v="2012-04-29T04:00:00"/>
    <x v="867"/>
    <x v="867"/>
    <b v="0"/>
    <n v="71"/>
    <b v="1"/>
    <s v="music/rock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451.84033613445376"/>
    <x v="0"/>
    <x v="0"/>
    <s v="USD"/>
    <n v="1428643974"/>
    <d v="2015-04-10T05:32:54"/>
    <x v="868"/>
    <x v="868"/>
    <b v="0"/>
    <n v="119"/>
    <b v="1"/>
    <s v="technology/hardware"/>
    <x v="4"/>
    <x v="17"/>
  </r>
  <r>
    <n v="3503"/>
    <s v="Tarantella"/>
    <s v="A group of Sicilian immigrants in New York struggle to deal with conflict from both within the family and from without."/>
    <n v="2500"/>
    <n v="2689"/>
    <n v="1.0755999999999999"/>
    <n v="70.763157894736835"/>
    <x v="0"/>
    <x v="1"/>
    <s v="GBP"/>
    <n v="1469359728"/>
    <d v="2016-07-24T11:28:48"/>
    <x v="869"/>
    <x v="869"/>
    <b v="0"/>
    <n v="38"/>
    <b v="1"/>
    <s v="theater/plays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n v="89.666666666666671"/>
    <x v="0"/>
    <x v="0"/>
    <s v="USD"/>
    <n v="1439357559"/>
    <d v="2015-08-12T05:32:39"/>
    <x v="870"/>
    <x v="870"/>
    <b v="0"/>
    <n v="24"/>
    <b v="1"/>
    <s v="theater/plays"/>
    <x v="1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n v="76.865000000000009"/>
    <x v="0"/>
    <x v="0"/>
    <s v="USD"/>
    <n v="1419021607"/>
    <d v="2014-12-19T20:40:07"/>
    <x v="871"/>
    <x v="871"/>
    <b v="0"/>
    <n v="70"/>
    <b v="1"/>
    <s v="film &amp; video/television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17.84759124087591"/>
    <x v="0"/>
    <x v="0"/>
    <s v="USD"/>
    <n v="1367773211"/>
    <d v="2013-05-05T17:00:11"/>
    <x v="872"/>
    <x v="872"/>
    <b v="1"/>
    <n v="137"/>
    <b v="1"/>
    <s v="film &amp; video/documentary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n v="28.19047619047619"/>
    <x v="0"/>
    <x v="1"/>
    <s v="GBP"/>
    <n v="1409490480"/>
    <d v="2014-08-31T13:08:00"/>
    <x v="873"/>
    <x v="873"/>
    <b v="0"/>
    <n v="21"/>
    <b v="1"/>
    <s v="theater/plays"/>
    <x v="1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65.15789473684211"/>
    <x v="0"/>
    <x v="0"/>
    <s v="USD"/>
    <n v="1423668220"/>
    <d v="2015-02-11T15:23:40"/>
    <x v="874"/>
    <x v="874"/>
    <b v="0"/>
    <n v="76"/>
    <b v="1"/>
    <s v="music/electronic music"/>
    <x v="2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43275862068955"/>
    <x v="0"/>
    <x v="0"/>
    <s v="USD"/>
    <n v="1402594090"/>
    <d v="2014-06-12T17:28:10"/>
    <x v="875"/>
    <x v="875"/>
    <b v="0"/>
    <n v="58"/>
    <b v="1"/>
    <s v="theater/musical"/>
    <x v="1"/>
    <x v="12"/>
  </r>
  <r>
    <n v="405"/>
    <s v="The Healing Effect Movie"/>
    <s v="Come, join our movie movement.  A new documentary about the healing power of food."/>
    <n v="2820"/>
    <n v="3036"/>
    <n v="1.0765957446808512"/>
    <n v="55.2"/>
    <x v="0"/>
    <x v="0"/>
    <s v="USD"/>
    <n v="1394071339"/>
    <d v="2014-03-06T02:02:19"/>
    <x v="876"/>
    <x v="876"/>
    <b v="0"/>
    <n v="55"/>
    <b v="1"/>
    <s v="film &amp; video/documentary"/>
    <x v="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1038961038959"/>
    <x v="0"/>
    <x v="0"/>
    <s v="USD"/>
    <n v="1387072685"/>
    <d v="2013-12-15T01:58:05"/>
    <x v="877"/>
    <x v="877"/>
    <b v="1"/>
    <n v="77"/>
    <b v="1"/>
    <s v="music/indie rock"/>
    <x v="2"/>
    <x v="8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n v="86.163714285714292"/>
    <x v="0"/>
    <x v="0"/>
    <s v="USD"/>
    <n v="1304920740"/>
    <d v="2011-05-09T05:59:00"/>
    <x v="878"/>
    <x v="878"/>
    <b v="0"/>
    <n v="35"/>
    <b v="1"/>
    <s v="film &amp; video/documentary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2"/>
    <s v="CAD"/>
    <n v="1409072982"/>
    <d v="2014-08-26T17:09:42"/>
    <x v="879"/>
    <x v="879"/>
    <b v="0"/>
    <n v="15"/>
    <b v="1"/>
    <s v="theater/plays"/>
    <x v="1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n v="37.149310344827583"/>
    <x v="0"/>
    <x v="0"/>
    <s v="USD"/>
    <n v="1415815393"/>
    <d v="2014-11-12T18:03:13"/>
    <x v="880"/>
    <x v="880"/>
    <b v="0"/>
    <n v="58"/>
    <b v="1"/>
    <s v="music/indie rock"/>
    <x v="2"/>
    <x v="8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1"/>
    <s v="GBP"/>
    <n v="1431164115"/>
    <d v="2015-05-09T09:35:15"/>
    <x v="881"/>
    <x v="881"/>
    <b v="0"/>
    <n v="64"/>
    <b v="1"/>
    <s v="theater/plays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n v="113.42105263157895"/>
    <x v="0"/>
    <x v="0"/>
    <s v="USD"/>
    <n v="1436511600"/>
    <d v="2015-07-10T07:00:00"/>
    <x v="882"/>
    <x v="882"/>
    <b v="0"/>
    <n v="19"/>
    <b v="1"/>
    <s v="theater/plays"/>
    <x v="1"/>
    <x v="3"/>
  </r>
  <r>
    <n v="3006"/>
    <s v="ONTARIO STREET THEATRE in Port Hope."/>
    <s v="We're an affordable theatre and rental space that can be molded into anything by anyone."/>
    <n v="8000"/>
    <n v="8620"/>
    <n v="1.0774999999999999"/>
    <n v="88.865979381443296"/>
    <x v="0"/>
    <x v="2"/>
    <s v="CAD"/>
    <n v="1418580591"/>
    <d v="2014-12-14T18:09:51"/>
    <x v="883"/>
    <x v="883"/>
    <b v="0"/>
    <n v="97"/>
    <b v="1"/>
    <s v="theater/spaces"/>
    <x v="1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45.667711864406776"/>
    <x v="0"/>
    <x v="0"/>
    <s v="USD"/>
    <n v="1309694266"/>
    <d v="2011-07-03T11:57:46"/>
    <x v="884"/>
    <x v="884"/>
    <b v="1"/>
    <n v="118"/>
    <b v="1"/>
    <s v="film &amp; video/documentary"/>
    <x v="0"/>
    <x v="2"/>
  </r>
  <r>
    <n v="1189"/>
    <s v="Road Ramblers"/>
    <s v="A couple of experienced road trippers setting out for the big one. Six months traveling in a converted bus with a book at the end."/>
    <n v="9000"/>
    <n v="9700"/>
    <n v="1.0777777777777777"/>
    <n v="112.79069767441861"/>
    <x v="0"/>
    <x v="0"/>
    <s v="USD"/>
    <n v="1467242995"/>
    <d v="2016-06-29T23:29:55"/>
    <x v="885"/>
    <x v="885"/>
    <b v="0"/>
    <n v="86"/>
    <b v="1"/>
    <s v="photography/photobooks"/>
    <x v="6"/>
    <x v="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0909090909093"/>
    <x v="0"/>
    <x v="0"/>
    <s v="USD"/>
    <n v="1487393940"/>
    <d v="2017-02-18T04:59:00"/>
    <x v="886"/>
    <x v="886"/>
    <b v="0"/>
    <n v="11"/>
    <b v="1"/>
    <s v="theater/plays"/>
    <x v="1"/>
    <x v="3"/>
  </r>
  <r>
    <n v="530"/>
    <s v="Corners Grove"/>
    <s v="Corners Grove is a coming-of-age play about leaving home, gender identity and the death of Whitney Houston; will benefit Win NYC."/>
    <n v="3405"/>
    <n v="3670"/>
    <n v="1.0778267254038179"/>
    <n v="126.55172413793103"/>
    <x v="0"/>
    <x v="0"/>
    <s v="USD"/>
    <n v="1435111200"/>
    <d v="2015-06-24T02:00:00"/>
    <x v="887"/>
    <x v="887"/>
    <b v="0"/>
    <n v="29"/>
    <b v="1"/>
    <s v="theater/plays"/>
    <x v="1"/>
    <x v="3"/>
  </r>
  <r>
    <n v="3447"/>
    <s v="The Vagabond Halfback"/>
    <s v="&quot;He was a poet, a vagrant, a philosopher, a lady's man and a hard drinker&quot;"/>
    <n v="1000"/>
    <n v="1078"/>
    <n v="1.0780000000000001"/>
    <n v="77"/>
    <x v="0"/>
    <x v="0"/>
    <s v="USD"/>
    <n v="1458332412"/>
    <d v="2016-03-18T20:20:12"/>
    <x v="888"/>
    <x v="888"/>
    <b v="0"/>
    <n v="14"/>
    <b v="1"/>
    <s v="theater/plays"/>
    <x v="1"/>
    <x v="3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n v="60.65625"/>
    <x v="0"/>
    <x v="0"/>
    <s v="USD"/>
    <n v="1363952225"/>
    <d v="2013-03-22T11:37:05"/>
    <x v="889"/>
    <x v="889"/>
    <b v="0"/>
    <n v="32"/>
    <b v="1"/>
    <s v="music/rock"/>
    <x v="2"/>
    <x v="4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n v="106.79702970297029"/>
    <x v="0"/>
    <x v="0"/>
    <s v="USD"/>
    <n v="1416470398"/>
    <d v="2014-11-20T07:59:58"/>
    <x v="890"/>
    <x v="890"/>
    <b v="1"/>
    <n v="202"/>
    <b v="1"/>
    <s v="theater/plays"/>
    <x v="1"/>
    <x v="3"/>
  </r>
  <r>
    <n v="2312"/>
    <s v="DINOWALRUS: 3RD RECORD ON VINYL"/>
    <s v="Help Brooklyn psychedelic synth rockers DINOWALRUS release their 3rd Record, COMPLEXION, on vinyl!"/>
    <n v="3000"/>
    <n v="3236"/>
    <n v="1.0786666666666667"/>
    <n v="40.962025316455694"/>
    <x v="0"/>
    <x v="0"/>
    <s v="USD"/>
    <n v="1397862000"/>
    <d v="2014-04-18T23:00:00"/>
    <x v="891"/>
    <x v="891"/>
    <b v="1"/>
    <n v="79"/>
    <b v="1"/>
    <s v="music/indie rock"/>
    <x v="2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n v="69.598266129032254"/>
    <x v="0"/>
    <x v="0"/>
    <s v="USD"/>
    <n v="1452574800"/>
    <d v="2016-01-12T05:00:00"/>
    <x v="892"/>
    <x v="892"/>
    <b v="1"/>
    <n v="248"/>
    <b v="1"/>
    <s v="publishing/radio &amp; podcasts"/>
    <x v="3"/>
    <x v="19"/>
  </r>
  <r>
    <n v="2441"/>
    <s v="Bring Alchemy Pops to the People!"/>
    <s v="YOU can help Alchemy Pops POP up on a street near you!"/>
    <n v="7500"/>
    <n v="8091"/>
    <n v="1.0788"/>
    <n v="74.22935779816514"/>
    <x v="0"/>
    <x v="0"/>
    <s v="USD"/>
    <n v="1437627540"/>
    <d v="2015-07-23T04:59:00"/>
    <x v="893"/>
    <x v="893"/>
    <b v="0"/>
    <n v="109"/>
    <b v="1"/>
    <s v="food/small batch"/>
    <x v="7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56.98492957746479"/>
    <x v="0"/>
    <x v="16"/>
    <s v="EUR"/>
    <n v="1477210801"/>
    <d v="2016-10-23T08:20:01"/>
    <x v="894"/>
    <x v="894"/>
    <b v="1"/>
    <n v="71"/>
    <b v="1"/>
    <s v="photography/photobooks"/>
    <x v="6"/>
    <x v="15"/>
  </r>
  <r>
    <n v="322"/>
    <s v="Last of the Big Tuskers"/>
    <s v="A documentary film about the largest elephants on earth and what is being done to ensure their survival."/>
    <n v="25000"/>
    <n v="26978"/>
    <n v="1.0791200000000001"/>
    <n v="145.04301075268816"/>
    <x v="0"/>
    <x v="0"/>
    <s v="USD"/>
    <n v="1463146848"/>
    <d v="2016-05-13T13:40:48"/>
    <x v="895"/>
    <x v="895"/>
    <b v="1"/>
    <n v="186"/>
    <b v="1"/>
    <s v="film &amp; video/documentary"/>
    <x v="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7142857142858"/>
    <x v="0"/>
    <x v="0"/>
    <s v="USD"/>
    <n v="1483208454"/>
    <d v="2016-12-31T18:20:54"/>
    <x v="896"/>
    <x v="896"/>
    <b v="0"/>
    <n v="35"/>
    <b v="1"/>
    <s v="technology/hardware"/>
    <x v="4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15789473684212"/>
    <x v="0"/>
    <x v="1"/>
    <s v="GBP"/>
    <n v="1425211200"/>
    <d v="2015-03-01T12:00:00"/>
    <x v="897"/>
    <x v="897"/>
    <b v="0"/>
    <n v="38"/>
    <b v="1"/>
    <s v="film &amp; video/television"/>
    <x v="0"/>
    <x v="0"/>
  </r>
  <r>
    <n v="1663"/>
    <s v="ghost -- a music video"/>
    <s v="music is as important to the eyes as it is to the ears. help bring ghost to life in front of your eyes."/>
    <n v="1000"/>
    <n v="1080"/>
    <n v="1.08"/>
    <n v="33.75"/>
    <x v="0"/>
    <x v="0"/>
    <s v="USD"/>
    <n v="1422750707"/>
    <d v="2015-02-01T00:31:47"/>
    <x v="898"/>
    <x v="898"/>
    <b v="0"/>
    <n v="32"/>
    <b v="1"/>
    <s v="music/pop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5714285714283"/>
    <x v="0"/>
    <x v="17"/>
    <s v="DKK"/>
    <n v="1458579568"/>
    <d v="2016-03-21T16:59:28"/>
    <x v="899"/>
    <x v="899"/>
    <b v="0"/>
    <n v="35"/>
    <b v="1"/>
    <s v="photography/photobooks"/>
    <x v="6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s v="USD"/>
    <n v="1417321515"/>
    <d v="2014-11-30T04:25:15"/>
    <x v="900"/>
    <x v="900"/>
    <b v="0"/>
    <n v="120"/>
    <b v="1"/>
    <s v="food/small batch"/>
    <x v="7"/>
    <x v="18"/>
  </r>
  <r>
    <n v="2934"/>
    <s v="Songs for a New World"/>
    <s v="Powerful community theatre production of Jason Robert Brown's &quot;Songs for a New World&quot; in London, Ontario."/>
    <n v="2500"/>
    <n v="2700"/>
    <n v="1.08"/>
    <n v="72.972972972972968"/>
    <x v="0"/>
    <x v="2"/>
    <s v="CAD"/>
    <n v="1402845364"/>
    <d v="2014-06-15T15:16:04"/>
    <x v="901"/>
    <x v="901"/>
    <b v="0"/>
    <n v="37"/>
    <b v="1"/>
    <s v="theater/musical"/>
    <x v="1"/>
    <x v="12"/>
  </r>
  <r>
    <n v="3319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s v="GBP"/>
    <n v="1422712986"/>
    <d v="2015-01-31T14:03:06"/>
    <x v="902"/>
    <x v="902"/>
    <b v="0"/>
    <n v="16"/>
    <b v="1"/>
    <s v="theater/plays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s v="GBP"/>
    <n v="1462878648"/>
    <d v="2016-05-10T11:10:48"/>
    <x v="903"/>
    <x v="903"/>
    <b v="0"/>
    <n v="30"/>
    <b v="1"/>
    <s v="theater/plays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n v="38.571428571428569"/>
    <x v="0"/>
    <x v="1"/>
    <s v="GBP"/>
    <n v="1470058860"/>
    <d v="2016-08-01T13:41:00"/>
    <x v="904"/>
    <x v="904"/>
    <b v="0"/>
    <n v="7"/>
    <b v="1"/>
    <s v="theater/plays"/>
    <x v="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58.719836956521746"/>
    <x v="0"/>
    <x v="0"/>
    <s v="USD"/>
    <n v="1335562320"/>
    <d v="2012-04-27T21:32:00"/>
    <x v="905"/>
    <x v="905"/>
    <b v="0"/>
    <n v="184"/>
    <b v="1"/>
    <s v="film &amp; video/documentary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n v="72.865168539325836"/>
    <x v="0"/>
    <x v="0"/>
    <s v="USD"/>
    <n v="1430331268"/>
    <d v="2015-04-29T18:14:28"/>
    <x v="906"/>
    <x v="906"/>
    <b v="1"/>
    <n v="89"/>
    <b v="1"/>
    <s v="film &amp; video/documentary"/>
    <x v="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197247706422019"/>
    <x v="0"/>
    <x v="0"/>
    <s v="USD"/>
    <n v="1461369600"/>
    <d v="2016-04-23T00:00:00"/>
    <x v="907"/>
    <x v="907"/>
    <b v="0"/>
    <n v="218"/>
    <b v="1"/>
    <s v="games/tabletop games"/>
    <x v="5"/>
    <x v="14"/>
  </r>
  <r>
    <n v="3426"/>
    <s v="Holocene"/>
    <s v="Part ghost story, part cautionary tale, Holocene is a play about the end of our world, and the beginning of another."/>
    <n v="3750"/>
    <n v="4055"/>
    <n v="1.0813333333333333"/>
    <n v="46.609195402298852"/>
    <x v="0"/>
    <x v="0"/>
    <s v="USD"/>
    <n v="1411264800"/>
    <d v="2014-09-21T02:00:00"/>
    <x v="908"/>
    <x v="908"/>
    <b v="0"/>
    <n v="87"/>
    <b v="1"/>
    <s v="theater/plays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56140350877192"/>
    <x v="0"/>
    <x v="0"/>
    <s v="USD"/>
    <n v="1401595140"/>
    <d v="2014-06-01T03:59:00"/>
    <x v="909"/>
    <x v="909"/>
    <b v="0"/>
    <n v="57"/>
    <b v="1"/>
    <s v="theater/plays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s v="GBP"/>
    <n v="1423138800"/>
    <d v="2015-02-05T12:20:00"/>
    <x v="910"/>
    <x v="910"/>
    <b v="0"/>
    <n v="25"/>
    <b v="1"/>
    <s v="theater/plays"/>
    <x v="1"/>
    <x v="3"/>
  </r>
  <r>
    <n v="3773"/>
    <s v="Dundee: A Hip-Hopera"/>
    <s v="A dramatic hip-hopera, inspired from monologues written by the performers."/>
    <n v="5000"/>
    <n v="5410"/>
    <n v="1.0820000000000001"/>
    <n v="94.912280701754383"/>
    <x v="0"/>
    <x v="0"/>
    <s v="USD"/>
    <n v="1479175680"/>
    <d v="2016-11-15T02:08:00"/>
    <x v="911"/>
    <x v="911"/>
    <b v="0"/>
    <n v="57"/>
    <b v="1"/>
    <s v="theater/musical"/>
    <x v="1"/>
    <x v="12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n v="90.177777777777777"/>
    <x v="0"/>
    <x v="0"/>
    <s v="USD"/>
    <n v="1434212714"/>
    <d v="2015-06-13T16:25:14"/>
    <x v="912"/>
    <x v="912"/>
    <b v="0"/>
    <n v="180"/>
    <b v="1"/>
    <s v="technology/hardware"/>
    <x v="4"/>
    <x v="17"/>
  </r>
  <r>
    <n v="2293"/>
    <s v="&quot;Hurt N' Wrong&quot; New Album Fundraiser!"/>
    <s v="Donate here to be a part of the upcoming album. Every little bit helps!"/>
    <n v="850"/>
    <n v="920"/>
    <n v="1.0823529411764705"/>
    <n v="34.074074074074076"/>
    <x v="0"/>
    <x v="0"/>
    <s v="USD"/>
    <n v="1348545540"/>
    <d v="2012-09-25T03:59:00"/>
    <x v="913"/>
    <x v="913"/>
    <b v="0"/>
    <n v="27"/>
    <b v="1"/>
    <s v="music/rock"/>
    <x v="2"/>
    <x v="4"/>
  </r>
  <r>
    <n v="1601"/>
    <s v="Release Soundzero's Debut Album!"/>
    <s v="We're so close to releasing our long-awaited debut album! A little help will go a long way... let's do this!"/>
    <n v="2500"/>
    <n v="2706.23"/>
    <n v="1.082492"/>
    <n v="48.325535714285714"/>
    <x v="0"/>
    <x v="0"/>
    <s v="USD"/>
    <n v="1304561633"/>
    <d v="2011-05-05T02:13:53"/>
    <x v="914"/>
    <x v="914"/>
    <b v="0"/>
    <n v="56"/>
    <b v="1"/>
    <s v="music/rock"/>
    <x v="2"/>
    <x v="4"/>
  </r>
  <r>
    <n v="3709"/>
    <s v="The Ruby Darlings Show"/>
    <s v="The filthily talented Ruby and Darling, take you on a raunch-tastic musical discovery of life with a vagina. #sayno"/>
    <n v="1000"/>
    <n v="1082.5"/>
    <n v="1.0825"/>
    <n v="30.928571428571427"/>
    <x v="0"/>
    <x v="1"/>
    <s v="GBP"/>
    <n v="1403715546"/>
    <d v="2014-06-25T16:59:06"/>
    <x v="915"/>
    <x v="915"/>
    <b v="0"/>
    <n v="35"/>
    <b v="1"/>
    <s v="theater/plays"/>
    <x v="1"/>
    <x v="3"/>
  </r>
  <r>
    <n v="2833"/>
    <s v="Star Man Rocket Man"/>
    <s v="A new play about exploring outer space"/>
    <n v="2700"/>
    <n v="2923"/>
    <n v="1.0825925925925926"/>
    <n v="83.51428571428572"/>
    <x v="0"/>
    <x v="0"/>
    <s v="USD"/>
    <n v="1444528800"/>
    <d v="2015-10-11T02:00:00"/>
    <x v="916"/>
    <x v="916"/>
    <b v="0"/>
    <n v="35"/>
    <b v="1"/>
    <s v="theater/plays"/>
    <x v="1"/>
    <x v="3"/>
  </r>
  <r>
    <n v="1286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1"/>
    <s v="GBP"/>
    <n v="1424181600"/>
    <d v="2015-02-17T14:00:00"/>
    <x v="917"/>
    <x v="917"/>
    <b v="0"/>
    <n v="20"/>
    <b v="1"/>
    <s v="theater/plays"/>
    <x v="1"/>
    <x v="3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n v="70.652173913043484"/>
    <x v="0"/>
    <x v="0"/>
    <s v="USD"/>
    <n v="1399186740"/>
    <d v="2014-05-04T06:59:00"/>
    <x v="918"/>
    <x v="918"/>
    <b v="0"/>
    <n v="46"/>
    <b v="1"/>
    <s v="music/indie rock"/>
    <x v="2"/>
    <x v="8"/>
  </r>
  <r>
    <n v="275"/>
    <s v="Finding the Funk"/>
    <s v="A journey through the origins and influence of funk music from James Brown to D'Angelo we are FINDING THE FUNK!"/>
    <n v="20000"/>
    <n v="21679"/>
    <n v="1.08395"/>
    <n v="65.298192771084331"/>
    <x v="0"/>
    <x v="0"/>
    <s v="USD"/>
    <n v="1352511966"/>
    <d v="2012-11-10T01:46:06"/>
    <x v="919"/>
    <x v="919"/>
    <b v="1"/>
    <n v="332"/>
    <b v="1"/>
    <s v="film &amp; video/documentary"/>
    <x v="0"/>
    <x v="2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s v="USD"/>
    <n v="1403326740"/>
    <d v="2014-06-21T04:59:00"/>
    <x v="920"/>
    <x v="920"/>
    <b v="0"/>
    <n v="50"/>
    <b v="1"/>
    <s v="music/indie rock"/>
    <x v="2"/>
    <x v="8"/>
  </r>
  <r>
    <n v="72"/>
    <s v="Trickle"/>
    <s v="A young man forced to live back home after an automobile accident leaves him to rediscover what it means to be a part of his family."/>
    <n v="2200"/>
    <n v="2385"/>
    <n v="1.084090909090909"/>
    <n v="58.170731707317074"/>
    <x v="0"/>
    <x v="0"/>
    <s v="USD"/>
    <n v="1352937600"/>
    <d v="2012-11-15T00:00:00"/>
    <x v="921"/>
    <x v="921"/>
    <b v="0"/>
    <n v="41"/>
    <b v="1"/>
    <s v="film &amp; video/shorts"/>
    <x v="0"/>
    <x v="1"/>
  </r>
  <r>
    <n v="1469"/>
    <s v="The Local Global Mashup Show"/>
    <s v="Get the inside edge on the stories that connect Americans to the world -- in your ear every week."/>
    <n v="44250"/>
    <n v="47978"/>
    <n v="1.0842485875706214"/>
    <n v="149.46417445482865"/>
    <x v="0"/>
    <x v="0"/>
    <s v="USD"/>
    <n v="1360938109"/>
    <d v="2013-02-15T14:21:49"/>
    <x v="922"/>
    <x v="922"/>
    <b v="1"/>
    <n v="321"/>
    <b v="1"/>
    <s v="publishing/radio &amp; podcasts"/>
    <x v="3"/>
    <x v="19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n v="46.891891891891895"/>
    <x v="0"/>
    <x v="2"/>
    <s v="CAD"/>
    <n v="1432694700"/>
    <d v="2015-05-27T02:45:00"/>
    <x v="923"/>
    <x v="923"/>
    <b v="0"/>
    <n v="74"/>
    <b v="1"/>
    <s v="theater/plays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n v="60.820280373831778"/>
    <x v="0"/>
    <x v="0"/>
    <s v="USD"/>
    <n v="1455253140"/>
    <d v="2016-02-12T04:59:00"/>
    <x v="924"/>
    <x v="924"/>
    <b v="0"/>
    <n v="321"/>
    <b v="1"/>
    <s v="games/tabletop games"/>
    <x v="5"/>
    <x v="14"/>
  </r>
  <r>
    <n v="1032"/>
    <s v="Phantom Ship / Coastal (Album Preorder)"/>
    <s v="Ideal for living rooms and open spaces."/>
    <n v="5400"/>
    <n v="5858.84"/>
    <n v="1.0849703703703704"/>
    <n v="61.029583333333335"/>
    <x v="0"/>
    <x v="0"/>
    <s v="USD"/>
    <n v="1466697625"/>
    <d v="2016-06-23T16:00:25"/>
    <x v="925"/>
    <x v="925"/>
    <b v="0"/>
    <n v="96"/>
    <b v="1"/>
    <s v="music/electronic music"/>
    <x v="2"/>
    <x v="9"/>
  </r>
  <r>
    <n v="3410"/>
    <s v="the southland company - LAUNCH LOS ANGELES"/>
    <s v="Join us in a campaign benefitting the southland company and its interdisciplinary artistic efforts in Los Angeles."/>
    <n v="3000"/>
    <n v="3255"/>
    <n v="1.085"/>
    <n v="81.375"/>
    <x v="0"/>
    <x v="0"/>
    <s v="USD"/>
    <n v="1465196400"/>
    <d v="2016-06-06T07:00:00"/>
    <x v="926"/>
    <x v="926"/>
    <b v="0"/>
    <n v="40"/>
    <b v="1"/>
    <s v="theater/plays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n v="135.625"/>
    <x v="0"/>
    <x v="0"/>
    <s v="USD"/>
    <n v="1460970805"/>
    <d v="2016-04-18T09:13:25"/>
    <x v="927"/>
    <x v="927"/>
    <b v="0"/>
    <n v="24"/>
    <b v="1"/>
    <s v="theater/plays"/>
    <x v="1"/>
    <x v="3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n v="73.032980769230775"/>
    <x v="0"/>
    <x v="0"/>
    <s v="USD"/>
    <n v="1356552252"/>
    <d v="2012-12-26T20:04:12"/>
    <x v="928"/>
    <x v="928"/>
    <b v="0"/>
    <n v="104"/>
    <b v="1"/>
    <s v="theater/spaces"/>
    <x v="1"/>
    <x v="1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0"/>
    <s v="USD"/>
    <n v="1417465515"/>
    <d v="2014-12-01T20:25:15"/>
    <x v="929"/>
    <x v="929"/>
    <b v="0"/>
    <n v="50"/>
    <b v="1"/>
    <s v="theater/musical"/>
    <x v="1"/>
    <x v="12"/>
  </r>
  <r>
    <n v="1462"/>
    <s v="Unbound: Fiction on the Radio"/>
    <s v="A new radio show focused on short fiction produced by Louisville Public Media"/>
    <n v="4000"/>
    <n v="4340.7"/>
    <n v="1.085175"/>
    <n v="28.937999999999999"/>
    <x v="0"/>
    <x v="0"/>
    <s v="USD"/>
    <n v="1365609271"/>
    <d v="2013-04-10T15:54:31"/>
    <x v="930"/>
    <x v="930"/>
    <b v="1"/>
    <n v="150"/>
    <b v="1"/>
    <s v="publishing/radio &amp; podcasts"/>
    <x v="3"/>
    <x v="19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n v="30.152638888888887"/>
    <x v="0"/>
    <x v="1"/>
    <s v="GBP"/>
    <n v="1406760101"/>
    <d v="2014-07-30T22:41:41"/>
    <x v="931"/>
    <x v="931"/>
    <b v="0"/>
    <n v="72"/>
    <b v="1"/>
    <s v="theater/plays"/>
    <x v="1"/>
    <x v="3"/>
  </r>
  <r>
    <n v="1290"/>
    <s v="I Died... I Came Back, ... Whatever"/>
    <s v="Sometimes your Heart has to STOP for your Life to START."/>
    <n v="3500"/>
    <n v="3800"/>
    <n v="1.0857142857142856"/>
    <n v="44.186046511627907"/>
    <x v="0"/>
    <x v="0"/>
    <s v="USD"/>
    <n v="1429772340"/>
    <d v="2015-04-23T06:59:00"/>
    <x v="932"/>
    <x v="932"/>
    <b v="0"/>
    <n v="86"/>
    <b v="1"/>
    <s v="theater/plays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09836065573771"/>
    <x v="0"/>
    <x v="0"/>
    <s v="USD"/>
    <n v="1464199591"/>
    <d v="2016-05-25T18:06:31"/>
    <x v="933"/>
    <x v="933"/>
    <b v="0"/>
    <n v="61"/>
    <b v="1"/>
    <s v="food/small batch"/>
    <x v="7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s v="GBP"/>
    <n v="1416331406"/>
    <d v="2014-11-18T17:23:26"/>
    <x v="934"/>
    <x v="934"/>
    <b v="1"/>
    <n v="100"/>
    <b v="1"/>
    <s v="theater/plays"/>
    <x v="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03.52394779771615"/>
    <x v="0"/>
    <x v="0"/>
    <s v="USD"/>
    <n v="1447963219"/>
    <d v="2015-11-19T20:00:19"/>
    <x v="935"/>
    <x v="935"/>
    <b v="1"/>
    <n v="613"/>
    <b v="1"/>
    <s v="film &amp; video/documentary"/>
    <x v="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99.15533980582525"/>
    <x v="0"/>
    <x v="0"/>
    <s v="USD"/>
    <n v="1460764800"/>
    <d v="2016-04-16T00:00:00"/>
    <x v="936"/>
    <x v="936"/>
    <b v="1"/>
    <n v="206"/>
    <b v="1"/>
    <s v="music/rock"/>
    <x v="2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59.24137931034483"/>
    <x v="0"/>
    <x v="0"/>
    <s v="USD"/>
    <n v="1475762400"/>
    <d v="2016-10-06T14:00:00"/>
    <x v="937"/>
    <x v="937"/>
    <b v="1"/>
    <n v="116"/>
    <b v="1"/>
    <s v="photography/photobooks"/>
    <x v="6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n v="61.044943820224717"/>
    <x v="0"/>
    <x v="0"/>
    <s v="USD"/>
    <n v="1396463800"/>
    <d v="2014-04-02T18:36:40"/>
    <x v="938"/>
    <x v="938"/>
    <b v="1"/>
    <n v="89"/>
    <b v="1"/>
    <s v="music/indie rock"/>
    <x v="2"/>
    <x v="8"/>
  </r>
  <r>
    <n v="524"/>
    <s v="Zero Down"/>
    <s v="Angel on the Corner need YOUR help to raise Â£3,500 to take Zero Down by Sarah Hehir to the Edinburgh Fringe Festival this August!"/>
    <n v="3500"/>
    <n v="3803.55"/>
    <n v="1.0867285714285715"/>
    <n v="29.258076923076924"/>
    <x v="0"/>
    <x v="1"/>
    <s v="GBP"/>
    <n v="1464801169"/>
    <d v="2016-06-01T17:12:49"/>
    <x v="939"/>
    <x v="939"/>
    <b v="0"/>
    <n v="130"/>
    <b v="1"/>
    <s v="theater/plays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n v="34.408163265306122"/>
    <x v="0"/>
    <x v="0"/>
    <s v="USD"/>
    <n v="1464904800"/>
    <d v="2016-06-02T22:00:00"/>
    <x v="940"/>
    <x v="940"/>
    <b v="0"/>
    <n v="49"/>
    <b v="1"/>
    <s v="theater/plays"/>
    <x v="1"/>
    <x v="3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n v="92.130423728813554"/>
    <x v="0"/>
    <x v="0"/>
    <s v="USD"/>
    <n v="1388303940"/>
    <d v="2013-12-29T07:59:00"/>
    <x v="941"/>
    <x v="941"/>
    <b v="0"/>
    <n v="236"/>
    <b v="1"/>
    <s v="theater/spaces"/>
    <x v="1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40.547315436241611"/>
    <x v="0"/>
    <x v="0"/>
    <s v="USD"/>
    <n v="1324014521"/>
    <d v="2011-12-16T05:48:41"/>
    <x v="942"/>
    <x v="942"/>
    <b v="0"/>
    <n v="149"/>
    <b v="1"/>
    <s v="music/rock"/>
    <x v="2"/>
    <x v="4"/>
  </r>
  <r>
    <n v="819"/>
    <s v="Winter Tour"/>
    <s v="We are touring the Southeast in support of our new EP"/>
    <n v="400"/>
    <n v="435"/>
    <n v="1.0874999999999999"/>
    <n v="31.071428571428573"/>
    <x v="0"/>
    <x v="0"/>
    <s v="USD"/>
    <n v="1387601040"/>
    <d v="2013-12-21T04:44:00"/>
    <x v="943"/>
    <x v="943"/>
    <b v="0"/>
    <n v="14"/>
    <b v="1"/>
    <s v="music/rock"/>
    <x v="2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0588235294116"/>
    <x v="0"/>
    <x v="0"/>
    <s v="USD"/>
    <n v="1483822800"/>
    <d v="2017-01-07T21:00:00"/>
    <x v="944"/>
    <x v="944"/>
    <b v="0"/>
    <n v="34"/>
    <b v="1"/>
    <s v="photography/photobooks"/>
    <x v="6"/>
    <x v="15"/>
  </r>
  <r>
    <n v="3035"/>
    <s v="The Coalition Theater"/>
    <s v="Help create a permanent home for live comedy shows and classes in Downtown RVA."/>
    <n v="25000"/>
    <n v="27196.71"/>
    <n v="1.0878684000000001"/>
    <n v="88.588631921824103"/>
    <x v="0"/>
    <x v="0"/>
    <s v="USD"/>
    <n v="1367674009"/>
    <d v="2013-05-04T13:26:49"/>
    <x v="945"/>
    <x v="945"/>
    <b v="0"/>
    <n v="307"/>
    <b v="1"/>
    <s v="theater/spaces"/>
    <x v="1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36585365853657"/>
    <x v="0"/>
    <x v="1"/>
    <s v="GBP"/>
    <n v="1433964444"/>
    <d v="2015-06-10T19:27:24"/>
    <x v="946"/>
    <x v="946"/>
    <b v="0"/>
    <n v="41"/>
    <b v="1"/>
    <s v="theater/plays"/>
    <x v="1"/>
    <x v="3"/>
  </r>
  <r>
    <n v="24"/>
    <s v="Bring STL Up Late to TV"/>
    <s v="STL Up Late is a weekly late night comedy talk show for St. Louis television."/>
    <n v="35000"/>
    <n v="38082.69"/>
    <n v="1.0880768571428572"/>
    <n v="66.346149825783982"/>
    <x v="0"/>
    <x v="0"/>
    <s v="USD"/>
    <n v="1442345940"/>
    <d v="2015-09-15T19:39:00"/>
    <x v="947"/>
    <x v="947"/>
    <b v="0"/>
    <n v="574"/>
    <b v="1"/>
    <s v="film &amp; video/television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102564102564102"/>
    <x v="0"/>
    <x v="1"/>
    <s v="GBP"/>
    <n v="1462545358"/>
    <d v="2016-05-06T14:35:58"/>
    <x v="948"/>
    <x v="948"/>
    <b v="1"/>
    <n v="117"/>
    <b v="1"/>
    <s v="theater/plays"/>
    <x v="1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37681159420296"/>
    <x v="0"/>
    <x v="0"/>
    <s v="USD"/>
    <n v="1460936694"/>
    <d v="2016-04-17T23:44:54"/>
    <x v="949"/>
    <x v="949"/>
    <b v="0"/>
    <n v="69"/>
    <b v="1"/>
    <s v="theater/spaces"/>
    <x v="1"/>
    <x v="13"/>
  </r>
  <r>
    <n v="2558"/>
    <s v="Hopkins Sinfonia 2015 Season"/>
    <s v="The Hopkins Sinfonia is looking for your support to run our 2015 Season made up of five concerts."/>
    <n v="1250"/>
    <n v="1361"/>
    <n v="1.0888"/>
    <n v="75.611111111111114"/>
    <x v="0"/>
    <x v="9"/>
    <s v="AUD"/>
    <n v="1430488740"/>
    <d v="2015-05-01T13:59:00"/>
    <x v="950"/>
    <x v="950"/>
    <b v="0"/>
    <n v="18"/>
    <b v="1"/>
    <s v="music/classical music"/>
    <x v="2"/>
    <x v="10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n v="75.384615384615387"/>
    <x v="0"/>
    <x v="0"/>
    <s v="USD"/>
    <n v="1367902740"/>
    <d v="2013-05-07T04:59:00"/>
    <x v="951"/>
    <x v="951"/>
    <b v="0"/>
    <n v="13"/>
    <b v="1"/>
    <s v="music/rock"/>
    <x v="2"/>
    <x v="4"/>
  </r>
  <r>
    <n v="298"/>
    <s v="DisHonesty - A Documentary Feature Film"/>
    <s v="The truth is, we all lie - and by &quot;we,&quot; we mean everyone!"/>
    <n v="126000"/>
    <n v="137254.84"/>
    <n v="1.089324126984127"/>
    <n v="56.344351395730705"/>
    <x v="0"/>
    <x v="0"/>
    <s v="USD"/>
    <n v="1399669200"/>
    <d v="2014-05-09T21:00:00"/>
    <x v="952"/>
    <x v="952"/>
    <b v="1"/>
    <n v="2436"/>
    <b v="1"/>
    <s v="film &amp; video/documentary"/>
    <x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307692307692"/>
    <x v="0"/>
    <x v="0"/>
    <s v="USD"/>
    <n v="1436290233"/>
    <d v="2015-07-07T17:30:33"/>
    <x v="953"/>
    <x v="953"/>
    <b v="0"/>
    <n v="39"/>
    <b v="1"/>
    <s v="theater/plays"/>
    <x v="1"/>
    <x v="3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n v="36.333333333333336"/>
    <x v="0"/>
    <x v="1"/>
    <s v="GBP"/>
    <n v="1402848000"/>
    <d v="2014-06-15T16:00:00"/>
    <x v="954"/>
    <x v="954"/>
    <b v="1"/>
    <n v="15"/>
    <b v="1"/>
    <s v="theater/plays"/>
    <x v="1"/>
    <x v="3"/>
  </r>
  <r>
    <n v="3183"/>
    <s v="The Seagull on The River"/>
    <s v="Anton Chekhov's The Seagull. An outdoor Amphitheater in Manhattan. Trees. A River. Daybreak."/>
    <n v="2500"/>
    <n v="2725"/>
    <n v="1.0900000000000001"/>
    <n v="40.073529411764703"/>
    <x v="0"/>
    <x v="0"/>
    <s v="USD"/>
    <n v="1377284669"/>
    <d v="2013-08-23T19:04:29"/>
    <x v="955"/>
    <x v="955"/>
    <b v="1"/>
    <n v="68"/>
    <b v="1"/>
    <s v="theater/plays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n v="57.385964912280699"/>
    <x v="0"/>
    <x v="1"/>
    <s v="GBP"/>
    <n v="1434624067"/>
    <d v="2015-06-18T10:41:07"/>
    <x v="956"/>
    <x v="956"/>
    <b v="0"/>
    <n v="57"/>
    <b v="1"/>
    <s v="theater/plays"/>
    <x v="1"/>
    <x v="3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n v="89.242424242424249"/>
    <x v="0"/>
    <x v="0"/>
    <s v="USD"/>
    <n v="1458480560"/>
    <d v="2016-03-20T13:29:20"/>
    <x v="957"/>
    <x v="957"/>
    <b v="0"/>
    <n v="33"/>
    <b v="1"/>
    <s v="photography/photobooks"/>
    <x v="6"/>
    <x v="15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s v="USD"/>
    <n v="1378592731"/>
    <d v="2013-09-07T22:25:31"/>
    <x v="958"/>
    <x v="958"/>
    <b v="0"/>
    <n v="25"/>
    <b v="1"/>
    <s v="publishing/nonfiction"/>
    <x v="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2173913043484"/>
    <x v="0"/>
    <x v="1"/>
    <s v="GBP"/>
    <n v="1450051200"/>
    <d v="2015-12-14T00:00:00"/>
    <x v="959"/>
    <x v="959"/>
    <b v="0"/>
    <n v="46"/>
    <b v="1"/>
    <s v="theater/plays"/>
    <x v="1"/>
    <x v="3"/>
  </r>
  <r>
    <n v="1390"/>
    <s v="New Music Video/Artist Development"/>
    <s v="Breakout Artist Management will be working with us on a brand new music video and we need your help!"/>
    <n v="2800"/>
    <n v="3055"/>
    <n v="1.0910714285714285"/>
    <n v="160.78947368421052"/>
    <x v="0"/>
    <x v="0"/>
    <s v="USD"/>
    <n v="1430154720"/>
    <d v="2015-04-27T17:12:00"/>
    <x v="960"/>
    <x v="960"/>
    <b v="0"/>
    <n v="19"/>
    <b v="1"/>
    <s v="music/rock"/>
    <x v="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99.9009900990099"/>
    <x v="0"/>
    <x v="0"/>
    <s v="USD"/>
    <n v="1411743789"/>
    <d v="2014-09-26T15:03:09"/>
    <x v="961"/>
    <x v="961"/>
    <b v="0"/>
    <n v="101"/>
    <b v="1"/>
    <s v="film &amp; video/television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n v="121.28148148148148"/>
    <x v="0"/>
    <x v="0"/>
    <s v="USD"/>
    <n v="1364236524"/>
    <d v="2013-03-25T18:35:24"/>
    <x v="962"/>
    <x v="962"/>
    <b v="1"/>
    <n v="135"/>
    <b v="1"/>
    <s v="film &amp; video/documentary"/>
    <x v="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0442477876105"/>
    <x v="0"/>
    <x v="1"/>
    <s v="GBP"/>
    <n v="1430439411"/>
    <d v="2015-05-01T00:16:51"/>
    <x v="963"/>
    <x v="963"/>
    <b v="0"/>
    <n v="113"/>
    <b v="1"/>
    <s v="music/rock"/>
    <x v="2"/>
    <x v="4"/>
  </r>
  <r>
    <n v="2980"/>
    <s v="INDEPENDENCE NYC"/>
    <s v="1 director, 4 actors, and a whole lotta determination. Help us bring this brilliant story to the heart of NYC!"/>
    <n v="3000"/>
    <n v="3275"/>
    <n v="1.0916666666666666"/>
    <n v="136.45833333333334"/>
    <x v="0"/>
    <x v="0"/>
    <s v="USD"/>
    <n v="1440381600"/>
    <d v="2015-08-24T02:00:00"/>
    <x v="964"/>
    <x v="964"/>
    <b v="0"/>
    <n v="24"/>
    <b v="1"/>
    <s v="theater/plays"/>
    <x v="1"/>
    <x v="3"/>
  </r>
  <r>
    <n v="3688"/>
    <s v="The Tulip Tree 2014"/>
    <s v="The Tulip Tree is a project I have been passionate about for 5 years. It is an unforgettable story that has never been told."/>
    <n v="3000"/>
    <n v="3275"/>
    <n v="1.0916666666666666"/>
    <n v="83.974358974358978"/>
    <x v="0"/>
    <x v="1"/>
    <s v="GBP"/>
    <n v="1407524004"/>
    <d v="2014-08-08T18:53:24"/>
    <x v="965"/>
    <x v="965"/>
    <b v="0"/>
    <n v="39"/>
    <b v="1"/>
    <s v="theater/plays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n v="155.95238095238096"/>
    <x v="0"/>
    <x v="1"/>
    <s v="GBP"/>
    <n v="1468191540"/>
    <d v="2016-07-10T22:59:00"/>
    <x v="966"/>
    <x v="966"/>
    <b v="0"/>
    <n v="21"/>
    <b v="1"/>
    <s v="theater/plays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n v="74.821917808219183"/>
    <x v="0"/>
    <x v="0"/>
    <s v="USD"/>
    <n v="1448903318"/>
    <d v="2015-11-30T17:08:38"/>
    <x v="967"/>
    <x v="967"/>
    <b v="1"/>
    <n v="73"/>
    <b v="1"/>
    <s v="theater/plays"/>
    <x v="1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08974358974365"/>
    <x v="0"/>
    <x v="0"/>
    <s v="USD"/>
    <n v="1454433998"/>
    <d v="2016-02-02T17:26:38"/>
    <x v="968"/>
    <x v="968"/>
    <b v="0"/>
    <n v="156"/>
    <b v="1"/>
    <s v="theater/spaces"/>
    <x v="1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68.481650485436887"/>
    <x v="0"/>
    <x v="0"/>
    <s v="USD"/>
    <n v="1323747596"/>
    <d v="2011-12-13T03:39:56"/>
    <x v="969"/>
    <x v="969"/>
    <b v="1"/>
    <n v="103"/>
    <b v="1"/>
    <s v="music/indie rock"/>
    <x v="2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0.631666666666668"/>
    <x v="0"/>
    <x v="0"/>
    <s v="USD"/>
    <n v="1349517540"/>
    <d v="2012-10-06T09:59:00"/>
    <x v="970"/>
    <x v="970"/>
    <b v="0"/>
    <n v="54"/>
    <b v="1"/>
    <s v="music/indie rock"/>
    <x v="2"/>
    <x v="8"/>
  </r>
  <r>
    <n v="3664"/>
    <s v="Cubs: an Original Work"/>
    <s v="An Original Short Play: two young women search for answers about sexuality, the history they are taught, and their animal instincts."/>
    <n v="800"/>
    <n v="875"/>
    <n v="1.09375"/>
    <n v="46.05263157894737"/>
    <x v="0"/>
    <x v="0"/>
    <s v="USD"/>
    <n v="1466056689"/>
    <d v="2016-06-16T05:58:09"/>
    <x v="971"/>
    <x v="971"/>
    <b v="0"/>
    <n v="19"/>
    <b v="1"/>
    <s v="theater/plays"/>
    <x v="1"/>
    <x v="3"/>
  </r>
  <r>
    <n v="723"/>
    <s v="The 2015 Pro Football Beast Book"/>
    <s v="The Definitive (and Slightly Ridiculous) Guide to Enjoying the 2015 Pro Football Season"/>
    <n v="5000"/>
    <n v="5469"/>
    <n v="1.0938000000000001"/>
    <n v="54.69"/>
    <x v="0"/>
    <x v="0"/>
    <s v="USD"/>
    <n v="1438228740"/>
    <d v="2015-07-30T03:59:00"/>
    <x v="972"/>
    <x v="972"/>
    <b v="0"/>
    <n v="100"/>
    <b v="1"/>
    <s v="publishing/nonfiction"/>
    <x v="3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32.85714285714286"/>
    <x v="0"/>
    <x v="0"/>
    <s v="USD"/>
    <n v="1358755140"/>
    <d v="2013-01-21T07:59:00"/>
    <x v="973"/>
    <x v="973"/>
    <b v="0"/>
    <n v="14"/>
    <b v="1"/>
    <s v="music/rock"/>
    <x v="2"/>
    <x v="4"/>
  </r>
  <r>
    <n v="3586"/>
    <s v="Actors &amp; Musicians who are Blind or Autistic"/>
    <s v="See Theatre In A New Light"/>
    <n v="7500"/>
    <n v="8207"/>
    <n v="1.0942666666666667"/>
    <n v="151.9814814814815"/>
    <x v="0"/>
    <x v="0"/>
    <s v="USD"/>
    <n v="1474649070"/>
    <d v="2016-09-23T16:44:30"/>
    <x v="974"/>
    <x v="974"/>
    <b v="0"/>
    <n v="54"/>
    <b v="1"/>
    <s v="theater/plays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03.68174242424243"/>
    <x v="0"/>
    <x v="0"/>
    <s v="USD"/>
    <n v="1444778021"/>
    <d v="2015-10-13T23:13:41"/>
    <x v="975"/>
    <x v="975"/>
    <b v="0"/>
    <n v="132"/>
    <b v="1"/>
    <s v="music/classical music"/>
    <x v="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n v="85.546875"/>
    <x v="0"/>
    <x v="0"/>
    <s v="USD"/>
    <n v="1353551160"/>
    <d v="2012-11-22T02:26:00"/>
    <x v="976"/>
    <x v="976"/>
    <b v="0"/>
    <n v="128"/>
    <b v="1"/>
    <s v="music/pop"/>
    <x v="2"/>
    <x v="7"/>
  </r>
  <r>
    <n v="3223"/>
    <s v="Good People by David Lindsay-Abaire at Waterfront Playhouse"/>
    <s v="Bringing David Lindsay-Abaire's award-winning story of our times to the East Bay."/>
    <n v="3100"/>
    <n v="3395"/>
    <n v="1.0951612903225807"/>
    <n v="45.878378378378379"/>
    <x v="0"/>
    <x v="0"/>
    <s v="USD"/>
    <n v="1440100976"/>
    <d v="2015-08-20T20:02:56"/>
    <x v="977"/>
    <x v="977"/>
    <b v="1"/>
    <n v="74"/>
    <b v="1"/>
    <s v="theater/plays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37815126050418"/>
    <x v="0"/>
    <x v="0"/>
    <s v="USD"/>
    <n v="1462125358"/>
    <d v="2016-05-01T17:55:58"/>
    <x v="978"/>
    <x v="978"/>
    <b v="0"/>
    <n v="238"/>
    <b v="1"/>
    <s v="theater/plays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83333333333332"/>
    <x v="0"/>
    <x v="1"/>
    <s v="GBP"/>
    <n v="1433113200"/>
    <d v="2015-05-31T23:00:00"/>
    <x v="979"/>
    <x v="979"/>
    <b v="0"/>
    <n v="12"/>
    <b v="1"/>
    <s v="theater/plays"/>
    <x v="1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2"/>
    <s v="CAD"/>
    <n v="1443127082"/>
    <d v="2015-09-24T20:38:02"/>
    <x v="980"/>
    <x v="980"/>
    <b v="0"/>
    <n v="50"/>
    <b v="1"/>
    <s v="music/electronic music"/>
    <x v="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181818181819"/>
    <x v="0"/>
    <x v="2"/>
    <s v="CAD"/>
    <n v="1433131140"/>
    <d v="2015-06-01T03:59:00"/>
    <x v="981"/>
    <x v="981"/>
    <b v="0"/>
    <n v="11"/>
    <b v="1"/>
    <s v="theater/plays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s v="USD"/>
    <n v="1297977427"/>
    <d v="2011-02-17T21:17:07"/>
    <x v="982"/>
    <x v="982"/>
    <b v="1"/>
    <n v="60"/>
    <b v="1"/>
    <s v="theater/plays"/>
    <x v="1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s v="USD"/>
    <n v="1427342400"/>
    <d v="2015-03-26T04:00:00"/>
    <x v="983"/>
    <x v="983"/>
    <b v="0"/>
    <n v="108"/>
    <b v="1"/>
    <s v="theater/plays"/>
    <x v="1"/>
    <x v="3"/>
  </r>
  <r>
    <n v="53"/>
    <s v="Rolling out Vegan Mashup's Season 2"/>
    <s v="Delicious TV's Vegan Mashup launching season two on public television"/>
    <n v="3000"/>
    <n v="3289"/>
    <n v="1.0963333333333334"/>
    <n v="28.111111111111111"/>
    <x v="0"/>
    <x v="0"/>
    <s v="USD"/>
    <n v="1396648800"/>
    <d v="2014-04-04T22:00:00"/>
    <x v="984"/>
    <x v="984"/>
    <b v="0"/>
    <n v="117"/>
    <b v="1"/>
    <s v="film &amp; video/television"/>
    <x v="0"/>
    <x v="0"/>
  </r>
  <r>
    <n v="3432"/>
    <s v="Love Letters"/>
    <s v="Bare Theatre stages A.R. Gurney's Pulitzer Finalist script about a relationship spanning a lifetime and long distance."/>
    <n v="2000"/>
    <n v="2193"/>
    <n v="1.0965"/>
    <n v="52.214285714285715"/>
    <x v="0"/>
    <x v="0"/>
    <s v="USD"/>
    <n v="1454709600"/>
    <d v="2016-02-05T22:00:00"/>
    <x v="985"/>
    <x v="985"/>
    <b v="0"/>
    <n v="42"/>
    <b v="1"/>
    <s v="theater/plays"/>
    <x v="1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0384615384616"/>
    <x v="0"/>
    <x v="0"/>
    <s v="USD"/>
    <n v="1410210685"/>
    <d v="2014-09-08T21:11:25"/>
    <x v="986"/>
    <x v="986"/>
    <b v="0"/>
    <n v="52"/>
    <b v="1"/>
    <s v="theater/musical"/>
    <x v="1"/>
    <x v="12"/>
  </r>
  <r>
    <n v="2186"/>
    <s v="Latitude 90Â° : The Origin"/>
    <s v="The real-time digital social deduction game where there's no moderator, no sleeping, and no dying."/>
    <n v="20000"/>
    <n v="21935"/>
    <n v="1.0967499999999999"/>
    <n v="55.956632653061227"/>
    <x v="0"/>
    <x v="0"/>
    <s v="USD"/>
    <n v="1473213600"/>
    <d v="2016-09-07T02:00:00"/>
    <x v="987"/>
    <x v="987"/>
    <b v="0"/>
    <n v="392"/>
    <b v="1"/>
    <s v="games/tabletop games"/>
    <x v="5"/>
    <x v="14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n v="94.548850574712645"/>
    <x v="0"/>
    <x v="0"/>
    <s v="USD"/>
    <n v="1416285300"/>
    <d v="2014-11-18T04:35:00"/>
    <x v="988"/>
    <x v="988"/>
    <b v="0"/>
    <n v="348"/>
    <b v="1"/>
    <s v="theater/spaces"/>
    <x v="1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74.246153846153845"/>
    <x v="0"/>
    <x v="0"/>
    <s v="USD"/>
    <n v="1467752334"/>
    <d v="2016-07-05T20:58:54"/>
    <x v="989"/>
    <x v="989"/>
    <b v="0"/>
    <n v="65"/>
    <b v="1"/>
    <s v="music/rock"/>
    <x v="2"/>
    <x v="4"/>
  </r>
  <r>
    <n v="3621"/>
    <s v="EverScape"/>
    <s v="Bare Theatre and Sonorous Road collaborate on the NC debut of  Allan Maule's gamer fantasy play that was extended in New York."/>
    <n v="3000"/>
    <n v="3292"/>
    <n v="1.0973333333333333"/>
    <n v="47.028571428571432"/>
    <x v="0"/>
    <x v="0"/>
    <s v="USD"/>
    <n v="1475269200"/>
    <d v="2016-09-30T21:00:00"/>
    <x v="990"/>
    <x v="990"/>
    <b v="0"/>
    <n v="70"/>
    <b v="1"/>
    <s v="theater/plays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n v="51.222222222222221"/>
    <x v="0"/>
    <x v="0"/>
    <s v="USD"/>
    <n v="1418784689"/>
    <d v="2014-12-17T02:51:29"/>
    <x v="991"/>
    <x v="991"/>
    <b v="0"/>
    <n v="45"/>
    <b v="1"/>
    <s v="theater/plays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87878787878782"/>
    <x v="0"/>
    <x v="0"/>
    <s v="USD"/>
    <n v="1447295460"/>
    <d v="2015-11-12T02:31:00"/>
    <x v="992"/>
    <x v="992"/>
    <b v="0"/>
    <n v="165"/>
    <b v="1"/>
    <s v="theater/plays"/>
    <x v="1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93.40425531914893"/>
    <x v="0"/>
    <x v="0"/>
    <s v="USD"/>
    <n v="1469770500"/>
    <d v="2016-07-29T05:35:00"/>
    <x v="993"/>
    <x v="993"/>
    <b v="0"/>
    <n v="47"/>
    <b v="1"/>
    <s v="film &amp; video/television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2222222222226"/>
    <x v="0"/>
    <x v="0"/>
    <s v="USD"/>
    <n v="1445065210"/>
    <d v="2015-10-17T07:00:10"/>
    <x v="994"/>
    <x v="994"/>
    <b v="0"/>
    <n v="45"/>
    <b v="1"/>
    <s v="theater/plays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1621621621621"/>
    <x v="0"/>
    <x v="0"/>
    <s v="USD"/>
    <n v="1412135940"/>
    <d v="2014-10-01T03:59:00"/>
    <x v="995"/>
    <x v="995"/>
    <b v="1"/>
    <n v="37"/>
    <b v="1"/>
    <s v="theater/plays"/>
    <x v="1"/>
    <x v="3"/>
  </r>
  <r>
    <n v="1025"/>
    <s v="[NUREN] The New Renaissance"/>
    <s v="Jake Kaufman and Jessie Seely present THE WORLD'S FIRST VIRTUAL REALITY ROCK OPERA."/>
    <n v="70000"/>
    <n v="76949.820000000007"/>
    <n v="1.099283142857143"/>
    <n v="71.848571428571432"/>
    <x v="0"/>
    <x v="0"/>
    <s v="USD"/>
    <n v="1426532437"/>
    <d v="2015-03-16T19:00:37"/>
    <x v="996"/>
    <x v="996"/>
    <b v="1"/>
    <n v="1071"/>
    <b v="1"/>
    <s v="music/electronic music"/>
    <x v="2"/>
    <x v="9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n v="35.96153846153846"/>
    <x v="0"/>
    <x v="1"/>
    <s v="GBP"/>
    <n v="1444172340"/>
    <d v="2015-10-06T22:59:00"/>
    <x v="997"/>
    <x v="997"/>
    <b v="0"/>
    <n v="52"/>
    <b v="1"/>
    <s v="theater/plays"/>
    <x v="1"/>
    <x v="3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s v="USD"/>
    <n v="1357160384"/>
    <d v="2013-01-02T20:59:44"/>
    <x v="998"/>
    <x v="998"/>
    <b v="0"/>
    <n v="11"/>
    <b v="1"/>
    <s v="music/rock"/>
    <x v="2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s v="USD"/>
    <n v="1312212855"/>
    <d v="2011-08-01T15:34:15"/>
    <x v="999"/>
    <x v="999"/>
    <b v="0"/>
    <n v="11"/>
    <b v="1"/>
    <s v="music/classical music"/>
    <x v="2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4444444444443"/>
    <x v="0"/>
    <x v="1"/>
    <s v="GBP"/>
    <n v="1440245273"/>
    <d v="2015-08-22T12:07:53"/>
    <x v="1000"/>
    <x v="1000"/>
    <b v="0"/>
    <n v="18"/>
    <b v="1"/>
    <s v="theater/plays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38202247191015"/>
    <x v="0"/>
    <x v="1"/>
    <s v="GBP"/>
    <n v="1462519041"/>
    <d v="2016-05-06T07:17:21"/>
    <x v="1001"/>
    <x v="1001"/>
    <b v="0"/>
    <n v="89"/>
    <b v="1"/>
    <s v="theater/plays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66666666666671"/>
    <x v="0"/>
    <x v="0"/>
    <s v="USD"/>
    <n v="1424910910"/>
    <d v="2015-02-26T00:35:10"/>
    <x v="1002"/>
    <x v="1002"/>
    <b v="0"/>
    <n v="18"/>
    <b v="1"/>
    <s v="theater/plays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s v="USD"/>
    <n v="1422853140"/>
    <d v="2015-02-02T04:59:00"/>
    <x v="1003"/>
    <x v="1003"/>
    <b v="0"/>
    <n v="10"/>
    <b v="1"/>
    <s v="theater/plays"/>
    <x v="1"/>
    <x v="3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n v="128.9140625"/>
    <x v="0"/>
    <x v="2"/>
    <s v="CAD"/>
    <n v="1429152600"/>
    <d v="2015-04-16T02:50:00"/>
    <x v="1004"/>
    <x v="1004"/>
    <b v="0"/>
    <n v="128"/>
    <b v="1"/>
    <s v="theater/spaces"/>
    <x v="1"/>
    <x v="13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1578947368425"/>
    <x v="0"/>
    <x v="5"/>
    <s v="EUR"/>
    <n v="1453244340"/>
    <d v="2016-01-19T22:59:00"/>
    <x v="1005"/>
    <x v="1005"/>
    <b v="0"/>
    <n v="76"/>
    <b v="1"/>
    <s v="theater/plays"/>
    <x v="1"/>
    <x v="3"/>
  </r>
  <r>
    <n v="38"/>
    <s v="Brewz Brothers TV"/>
    <s v="A television show about three brothers from Chicago on a mission to discover and highlight the best breweries in America."/>
    <n v="2500"/>
    <n v="2751"/>
    <n v="1.1004"/>
    <n v="41.68181818181818"/>
    <x v="0"/>
    <x v="0"/>
    <s v="USD"/>
    <n v="1368235344"/>
    <d v="2013-05-11T01:22:24"/>
    <x v="1006"/>
    <x v="1006"/>
    <b v="0"/>
    <n v="66"/>
    <b v="1"/>
    <s v="film &amp; video/television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n v="1.10046"/>
    <n v="50.020909090909093"/>
    <x v="0"/>
    <x v="0"/>
    <s v="USD"/>
    <n v="1412259660"/>
    <d v="2014-10-02T14:21:00"/>
    <x v="1007"/>
    <x v="1007"/>
    <b v="0"/>
    <n v="33"/>
    <b v="1"/>
    <s v="theater/plays"/>
    <x v="1"/>
    <x v="3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n v="31.444155844155844"/>
    <x v="0"/>
    <x v="0"/>
    <s v="USD"/>
    <n v="1398791182"/>
    <d v="2014-04-29T17:06:22"/>
    <x v="1008"/>
    <x v="1008"/>
    <b v="1"/>
    <n v="385"/>
    <b v="1"/>
    <s v="technology/space exploration"/>
    <x v="4"/>
    <x v="11"/>
  </r>
  <r>
    <n v="3598"/>
    <s v="Cinderella"/>
    <s v="River City Theatre Company needs your support as we embark on our thirteenth production, CINDERELLA!"/>
    <n v="1000"/>
    <n v="1101"/>
    <n v="1.101"/>
    <n v="40.777777777777779"/>
    <x v="0"/>
    <x v="0"/>
    <s v="USD"/>
    <n v="1409720340"/>
    <d v="2014-09-03T04:59:00"/>
    <x v="1009"/>
    <x v="1009"/>
    <b v="0"/>
    <n v="27"/>
    <b v="1"/>
    <s v="theater/plays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s v="USD"/>
    <n v="1404190740"/>
    <d v="2014-07-01T04:59:00"/>
    <x v="1010"/>
    <x v="1010"/>
    <b v="0"/>
    <n v="30"/>
    <b v="1"/>
    <s v="theater/plays"/>
    <x v="1"/>
    <x v="3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n v="70.000169491525426"/>
    <x v="0"/>
    <x v="0"/>
    <s v="USD"/>
    <n v="1472864400"/>
    <d v="2016-09-03T01:00:00"/>
    <x v="1011"/>
    <x v="1011"/>
    <b v="1"/>
    <n v="236"/>
    <b v="1"/>
    <s v="film &amp; video/documentary"/>
    <x v="0"/>
    <x v="2"/>
  </r>
  <r>
    <n v="369"/>
    <s v="Alpine Zone"/>
    <s v="A documentary of one woman's attempt at solo hiking 2,000 miles, in an effort to understand herself and societal expectations."/>
    <n v="6500"/>
    <n v="7160.12"/>
    <n v="1.1015569230769231"/>
    <n v="42.874970059880241"/>
    <x v="0"/>
    <x v="0"/>
    <s v="USD"/>
    <n v="1326633269"/>
    <d v="2012-01-15T13:14:29"/>
    <x v="1012"/>
    <x v="1012"/>
    <b v="0"/>
    <n v="167"/>
    <b v="1"/>
    <s v="film &amp; video/documentary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68.24159292035398"/>
    <x v="0"/>
    <x v="0"/>
    <s v="USD"/>
    <n v="1403323140"/>
    <d v="2014-06-21T03:59:00"/>
    <x v="1013"/>
    <x v="1013"/>
    <b v="0"/>
    <n v="113"/>
    <b v="1"/>
    <s v="film &amp; video/documentary"/>
    <x v="0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n v="68.862499999999997"/>
    <x v="0"/>
    <x v="0"/>
    <s v="USD"/>
    <n v="1465498800"/>
    <d v="2016-06-09T19:00:00"/>
    <x v="1014"/>
    <x v="1014"/>
    <b v="0"/>
    <n v="80"/>
    <b v="1"/>
    <s v="food/small batch"/>
    <x v="7"/>
    <x v="18"/>
  </r>
  <r>
    <n v="1391"/>
    <s v="Rules and Regulations"/>
    <s v="With the money donated through this project we intend on investing in sound equipment for live shows"/>
    <n v="500"/>
    <n v="551"/>
    <n v="1.1020000000000001"/>
    <n v="42.384615384615387"/>
    <x v="0"/>
    <x v="0"/>
    <s v="USD"/>
    <n v="1440219540"/>
    <d v="2015-08-22T04:59:00"/>
    <x v="1015"/>
    <x v="1015"/>
    <b v="0"/>
    <n v="13"/>
    <b v="1"/>
    <s v="music/rock"/>
    <x v="2"/>
    <x v="4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n v="26.554216867469879"/>
    <x v="0"/>
    <x v="1"/>
    <s v="GBP"/>
    <n v="1408039860"/>
    <d v="2014-08-14T18:11:00"/>
    <x v="1016"/>
    <x v="1016"/>
    <b v="0"/>
    <n v="83"/>
    <b v="1"/>
    <s v="music/pop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n v="81.029411764705884"/>
    <x v="0"/>
    <x v="1"/>
    <s v="GBP"/>
    <n v="1412974800"/>
    <d v="2014-10-10T21:00:00"/>
    <x v="1017"/>
    <x v="1017"/>
    <b v="0"/>
    <n v="34"/>
    <b v="1"/>
    <s v="theater/plays"/>
    <x v="1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n v="166.96969696969697"/>
    <x v="0"/>
    <x v="0"/>
    <s v="USD"/>
    <n v="1480399200"/>
    <d v="2016-11-29T06:00:00"/>
    <x v="1018"/>
    <x v="1018"/>
    <b v="0"/>
    <n v="33"/>
    <b v="1"/>
    <s v="theater/musical"/>
    <x v="1"/>
    <x v="12"/>
  </r>
  <r>
    <n v="3759"/>
    <s v="Pared Down Productions"/>
    <s v="A production company specializing in small-scale musicals"/>
    <n v="4000"/>
    <n v="4409.7700000000004"/>
    <n v="1.1024425000000002"/>
    <n v="50.111022727272733"/>
    <x v="0"/>
    <x v="0"/>
    <s v="USD"/>
    <n v="1440556553"/>
    <d v="2015-08-26T02:35:53"/>
    <x v="1019"/>
    <x v="1019"/>
    <b v="0"/>
    <n v="88"/>
    <b v="1"/>
    <s v="theater/musical"/>
    <x v="1"/>
    <x v="12"/>
  </r>
  <r>
    <n v="1925"/>
    <s v="The Freakniks Debut Album: Infinite Love"/>
    <s v="The Freakniks are making their psychedelic freak-folk debut studio album and they need your help."/>
    <n v="1500"/>
    <n v="1655"/>
    <n v="1.1033333333333333"/>
    <n v="31.826923076923077"/>
    <x v="0"/>
    <x v="0"/>
    <s v="USD"/>
    <n v="1381449600"/>
    <d v="2013-10-11T00:00:00"/>
    <x v="1020"/>
    <x v="1020"/>
    <b v="0"/>
    <n v="52"/>
    <b v="1"/>
    <s v="music/indie rock"/>
    <x v="2"/>
    <x v="8"/>
  </r>
  <r>
    <n v="2628"/>
    <s v="Pie In Space!"/>
    <s v="A high school freshman is sending pie into space and you can be a part of it.  GO SCIENCE!!!"/>
    <n v="839"/>
    <n v="926"/>
    <n v="1.1036948748510131"/>
    <n v="44.095238095238095"/>
    <x v="0"/>
    <x v="0"/>
    <s v="USD"/>
    <n v="1417389067"/>
    <d v="2014-11-30T23:11:07"/>
    <x v="1021"/>
    <x v="1021"/>
    <b v="0"/>
    <n v="21"/>
    <b v="1"/>
    <s v="technology/space exploration"/>
    <x v="4"/>
    <x v="11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n v="75.444794952681391"/>
    <x v="0"/>
    <x v="0"/>
    <s v="USD"/>
    <n v="1432416219"/>
    <d v="2015-05-23T21:23:39"/>
    <x v="1022"/>
    <x v="1022"/>
    <b v="1"/>
    <n v="951"/>
    <b v="1"/>
    <s v="film &amp; video/documentary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169811320754"/>
    <x v="0"/>
    <x v="0"/>
    <s v="USD"/>
    <n v="1476316800"/>
    <d v="2016-10-13T00:00:00"/>
    <x v="1023"/>
    <x v="1023"/>
    <b v="0"/>
    <n v="265"/>
    <b v="1"/>
    <s v="theater/spaces"/>
    <x v="1"/>
    <x v="13"/>
  </r>
  <r>
    <n v="1385"/>
    <s v="Chi Might Project"/>
    <s v="Musicians, singers &amp; songwriters from all over the world collaborate via YouTube in order to create an amazing album!"/>
    <n v="8000"/>
    <n v="8832.49"/>
    <n v="1.10406125"/>
    <n v="65.914104477611943"/>
    <x v="0"/>
    <x v="5"/>
    <s v="EUR"/>
    <n v="1461931860"/>
    <d v="2016-04-29T12:11:00"/>
    <x v="1024"/>
    <x v="1024"/>
    <b v="0"/>
    <n v="134"/>
    <b v="1"/>
    <s v="music/rock"/>
    <x v="2"/>
    <x v="4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n v="55.222142857142863"/>
    <x v="0"/>
    <x v="0"/>
    <s v="USD"/>
    <n v="1489497886"/>
    <d v="2017-03-14T13:24:46"/>
    <x v="1025"/>
    <x v="1025"/>
    <b v="1"/>
    <n v="70"/>
    <b v="1"/>
    <s v="photography/photobooks"/>
    <x v="6"/>
    <x v="15"/>
  </r>
  <r>
    <n v="393"/>
    <s v="THE PENGUIN COUNTERS Documentary Film"/>
    <s v="This is a story thatâ€™s never been told, about tackling climate change one penguin at a timeâ€¦"/>
    <n v="50000"/>
    <n v="55223"/>
    <n v="1.10446"/>
    <n v="157.33048433048432"/>
    <x v="0"/>
    <x v="0"/>
    <s v="USD"/>
    <n v="1381424452"/>
    <d v="2013-10-10T17:00:52"/>
    <x v="1026"/>
    <x v="1026"/>
    <b v="0"/>
    <n v="351"/>
    <b v="1"/>
    <s v="film &amp; video/documentary"/>
    <x v="0"/>
    <x v="2"/>
  </r>
  <r>
    <n v="3041"/>
    <s v="Lend a Hand in Our Home"/>
    <s v="Privet! Hello! Bon Jour! We are the Arlekin Players Theatre and we need a home."/>
    <n v="8300"/>
    <n v="9170"/>
    <n v="1.1048192771084338"/>
    <n v="96.526315789473685"/>
    <x v="0"/>
    <x v="0"/>
    <s v="USD"/>
    <n v="1453323048"/>
    <d v="2016-01-20T20:50:48"/>
    <x v="1027"/>
    <x v="1027"/>
    <b v="0"/>
    <n v="95"/>
    <b v="1"/>
    <s v="theater/spaces"/>
    <x v="1"/>
    <x v="13"/>
  </r>
  <r>
    <n v="3698"/>
    <s v="CORIOLANUS | THE NORMAL HEART @ The Lab Theater"/>
    <s v="Two great political plays, separated in authorship by four hundred years but united in their urgency."/>
    <n v="5000"/>
    <n v="5526"/>
    <n v="1.1052"/>
    <n v="40.632352941176471"/>
    <x v="0"/>
    <x v="0"/>
    <s v="USD"/>
    <n v="1456946487"/>
    <d v="2016-03-02T19:21:27"/>
    <x v="1028"/>
    <x v="1028"/>
    <b v="0"/>
    <n v="136"/>
    <b v="1"/>
    <s v="theater/plays"/>
    <x v="1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n v="104.38888888888889"/>
    <x v="0"/>
    <x v="2"/>
    <s v="CAD"/>
    <n v="1428091353"/>
    <d v="2015-04-03T20:02:33"/>
    <x v="1029"/>
    <x v="1029"/>
    <b v="0"/>
    <n v="90"/>
    <b v="1"/>
    <s v="photography/photobooks"/>
    <x v="6"/>
    <x v="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23287671233"/>
    <x v="0"/>
    <x v="9"/>
    <s v="AUD"/>
    <n v="1437473005"/>
    <d v="2015-07-21T10:03:25"/>
    <x v="1030"/>
    <x v="1030"/>
    <b v="0"/>
    <n v="73"/>
    <b v="1"/>
    <s v="theater/plays"/>
    <x v="1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3333333333334"/>
    <x v="0"/>
    <x v="0"/>
    <s v="USD"/>
    <n v="1341349200"/>
    <d v="2012-07-03T21:00:00"/>
    <x v="1031"/>
    <x v="1031"/>
    <b v="0"/>
    <n v="15"/>
    <b v="1"/>
    <s v="film &amp; video/shorts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86046511627907"/>
    <x v="0"/>
    <x v="0"/>
    <s v="USD"/>
    <n v="1420489560"/>
    <d v="2015-01-05T20:26:00"/>
    <x v="1032"/>
    <x v="1032"/>
    <b v="0"/>
    <n v="43"/>
    <b v="1"/>
    <s v="theater/plays"/>
    <x v="1"/>
    <x v="3"/>
  </r>
  <r>
    <n v="2337"/>
    <s v="The Hudson Standard Bitters and Shrubs"/>
    <s v="We make small batch, locally sourced bitters and shrubs for cocktails and cooking."/>
    <n v="12000"/>
    <n v="13279"/>
    <n v="1.1065833333333333"/>
    <n v="74.184357541899445"/>
    <x v="0"/>
    <x v="0"/>
    <s v="USD"/>
    <n v="1403796143"/>
    <d v="2014-06-26T15:22:23"/>
    <x v="1033"/>
    <x v="1033"/>
    <b v="1"/>
    <n v="179"/>
    <b v="1"/>
    <s v="food/small batch"/>
    <x v="7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61.029411764705884"/>
    <x v="0"/>
    <x v="0"/>
    <s v="USD"/>
    <n v="1362160868"/>
    <d v="2013-03-01T18:01:08"/>
    <x v="1034"/>
    <x v="1034"/>
    <b v="0"/>
    <n v="136"/>
    <b v="1"/>
    <s v="music/classical music"/>
    <x v="2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92.222222222222229"/>
    <x v="0"/>
    <x v="0"/>
    <s v="USD"/>
    <n v="1455142416"/>
    <d v="2016-02-10T22:13:36"/>
    <x v="1035"/>
    <x v="1035"/>
    <b v="0"/>
    <n v="18"/>
    <b v="1"/>
    <s v="technology/makerspaces"/>
    <x v="4"/>
    <x v="20"/>
  </r>
  <r>
    <n v="2831"/>
    <s v="Tackett &amp; Pyke put on a Play"/>
    <s v="We each wrote a play and would like to produce them for you for nothing more than art's sake!"/>
    <n v="3000"/>
    <n v="3320"/>
    <n v="1.1066666666666667"/>
    <n v="63.846153846153847"/>
    <x v="0"/>
    <x v="0"/>
    <s v="USD"/>
    <n v="1437076070"/>
    <d v="2015-07-16T19:47:50"/>
    <x v="1036"/>
    <x v="1036"/>
    <b v="0"/>
    <n v="52"/>
    <b v="1"/>
    <s v="theater/plays"/>
    <x v="1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n v="63.620689655172413"/>
    <x v="0"/>
    <x v="0"/>
    <s v="USD"/>
    <n v="1434342894"/>
    <d v="2015-06-15T04:34:54"/>
    <x v="1037"/>
    <x v="1037"/>
    <b v="0"/>
    <n v="87"/>
    <b v="1"/>
    <s v="music/rock"/>
    <x v="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25"/>
    <x v="0"/>
    <x v="0"/>
    <s v="USD"/>
    <n v="1362955108"/>
    <d v="2013-03-10T22:38:28"/>
    <x v="1038"/>
    <x v="1038"/>
    <b v="0"/>
    <n v="96"/>
    <b v="1"/>
    <s v="music/indie rock"/>
    <x v="2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28.880434782608695"/>
    <x v="0"/>
    <x v="0"/>
    <s v="USD"/>
    <n v="1342672096"/>
    <d v="2012-07-19T04:28:16"/>
    <x v="1039"/>
    <x v="1039"/>
    <b v="0"/>
    <n v="115"/>
    <b v="1"/>
    <s v="music/indie rock"/>
    <x v="2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67.391304347826093"/>
    <x v="0"/>
    <x v="0"/>
    <s v="USD"/>
    <n v="1395435712"/>
    <d v="2014-03-21T21:01:52"/>
    <x v="1040"/>
    <x v="1040"/>
    <b v="0"/>
    <n v="23"/>
    <b v="1"/>
    <s v="publishing/nonfiction"/>
    <x v="3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n v="104.72972972972973"/>
    <x v="0"/>
    <x v="0"/>
    <s v="USD"/>
    <n v="1375033836"/>
    <d v="2013-07-28T17:50:36"/>
    <x v="1041"/>
    <x v="1041"/>
    <b v="1"/>
    <n v="74"/>
    <b v="1"/>
    <s v="music/rock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226.20857142857142"/>
    <x v="0"/>
    <x v="0"/>
    <s v="USD"/>
    <n v="1462629432"/>
    <d v="2016-05-07T13:57:12"/>
    <x v="1042"/>
    <x v="1042"/>
    <b v="0"/>
    <n v="350"/>
    <b v="1"/>
    <s v="technology/hardware"/>
    <x v="4"/>
    <x v="17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n v="43.710526315789473"/>
    <x v="0"/>
    <x v="0"/>
    <s v="USD"/>
    <n v="1322106796"/>
    <d v="2011-11-24T03:53:16"/>
    <x v="1043"/>
    <x v="1043"/>
    <b v="0"/>
    <n v="38"/>
    <b v="1"/>
    <s v="music/indie rock"/>
    <x v="2"/>
    <x v="8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0"/>
    <s v="USD"/>
    <n v="1434907966"/>
    <d v="2015-06-21T17:32:46"/>
    <x v="1044"/>
    <x v="1044"/>
    <b v="1"/>
    <n v="20"/>
    <b v="1"/>
    <s v="theater/plays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17"/>
    <s v="DKK"/>
    <n v="1464817320"/>
    <d v="2016-06-01T21:42:00"/>
    <x v="1045"/>
    <x v="1045"/>
    <b v="0"/>
    <n v="20"/>
    <b v="1"/>
    <s v="theater/plays"/>
    <x v="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97.113744075829388"/>
    <x v="0"/>
    <x v="0"/>
    <s v="USD"/>
    <n v="1403880281"/>
    <d v="2014-06-27T14:44:41"/>
    <x v="1046"/>
    <x v="1046"/>
    <b v="1"/>
    <n v="211"/>
    <b v="1"/>
    <s v="photography/photobooks"/>
    <x v="6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73.355396825396824"/>
    <x v="0"/>
    <x v="0"/>
    <s v="USD"/>
    <n v="1395624170"/>
    <d v="2014-03-24T01:22:50"/>
    <x v="1047"/>
    <x v="1047"/>
    <b v="1"/>
    <n v="189"/>
    <b v="1"/>
    <s v="music/rock"/>
    <x v="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s v="USD"/>
    <n v="1379515740"/>
    <d v="2013-09-18T14:49:00"/>
    <x v="1048"/>
    <x v="1048"/>
    <b v="0"/>
    <n v="10"/>
    <b v="1"/>
    <s v="music/pop"/>
    <x v="2"/>
    <x v="7"/>
  </r>
  <r>
    <n v="1741"/>
    <s v="Caught off Guard"/>
    <s v="A photo journal documenting my experiences and travels across New Zealand"/>
    <n v="1200"/>
    <n v="1330"/>
    <n v="1.1083333333333334"/>
    <n v="25.576923076923077"/>
    <x v="0"/>
    <x v="1"/>
    <s v="GBP"/>
    <n v="1433948671"/>
    <d v="2015-06-10T15:04:31"/>
    <x v="1049"/>
    <x v="1049"/>
    <b v="0"/>
    <n v="52"/>
    <b v="1"/>
    <s v="photography/photobooks"/>
    <x v="6"/>
    <x v="15"/>
  </r>
  <r>
    <n v="3683"/>
    <s v="A Krumpus Story - World Premiere"/>
    <s v="A Krumpus Story is a dark holiday comedy for anyone who wants a little more spice in their holiday fare."/>
    <n v="3500"/>
    <n v="3880"/>
    <n v="1.1085714285714285"/>
    <n v="58.787878787878789"/>
    <x v="0"/>
    <x v="0"/>
    <s v="USD"/>
    <n v="1476931696"/>
    <d v="2016-10-20T02:48:16"/>
    <x v="1050"/>
    <x v="1050"/>
    <b v="0"/>
    <n v="66"/>
    <b v="1"/>
    <s v="theater/plays"/>
    <x v="1"/>
    <x v="3"/>
  </r>
  <r>
    <n v="1280"/>
    <s v="Nothing More's New Album"/>
    <s v="Nothing More is recording their forthcoming record and needs to join forces with you to make this album HUGE! "/>
    <n v="15000"/>
    <n v="16636.78"/>
    <n v="1.1091186666666666"/>
    <n v="127.97523076923076"/>
    <x v="0"/>
    <x v="0"/>
    <s v="USD"/>
    <n v="1299003054"/>
    <d v="2011-03-01T18:10:54"/>
    <x v="1051"/>
    <x v="1051"/>
    <b v="1"/>
    <n v="130"/>
    <b v="1"/>
    <s v="music/rock"/>
    <x v="2"/>
    <x v="4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n v="62.327134831460668"/>
    <x v="0"/>
    <x v="0"/>
    <s v="USD"/>
    <n v="1317538740"/>
    <d v="2011-10-02T06:59:00"/>
    <x v="1052"/>
    <x v="1052"/>
    <b v="0"/>
    <n v="178"/>
    <b v="1"/>
    <s v="film &amp; video/shorts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n v="93.774647887323937"/>
    <x v="0"/>
    <x v="0"/>
    <s v="USD"/>
    <n v="1464310475"/>
    <d v="2016-05-27T00:54:35"/>
    <x v="1053"/>
    <x v="1053"/>
    <b v="0"/>
    <n v="71"/>
    <b v="1"/>
    <s v="theater/musical"/>
    <x v="1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1052631578945"/>
    <x v="0"/>
    <x v="0"/>
    <s v="USD"/>
    <n v="1410975994"/>
    <d v="2014-09-17T17:46:34"/>
    <x v="1054"/>
    <x v="1054"/>
    <b v="0"/>
    <n v="19"/>
    <b v="1"/>
    <s v="theater/plays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s v="USD"/>
    <n v="1460260800"/>
    <d v="2016-04-10T04:00:00"/>
    <x v="1055"/>
    <x v="1055"/>
    <b v="0"/>
    <n v="36"/>
    <b v="1"/>
    <s v="theater/plays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53846153846149"/>
    <x v="0"/>
    <x v="0"/>
    <s v="USD"/>
    <n v="1416589200"/>
    <d v="2014-11-21T17:00:00"/>
    <x v="1056"/>
    <x v="1056"/>
    <b v="0"/>
    <n v="65"/>
    <b v="1"/>
    <s v="theater/plays"/>
    <x v="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09.82189265536722"/>
    <x v="0"/>
    <x v="0"/>
    <s v="USD"/>
    <n v="1416704506"/>
    <d v="2014-11-23T01:01:46"/>
    <x v="1057"/>
    <x v="1057"/>
    <b v="0"/>
    <n v="354"/>
    <b v="1"/>
    <s v="film &amp; video/documentary"/>
    <x v="0"/>
    <x v="2"/>
  </r>
  <r>
    <n v="746"/>
    <s v="Attention: People With Body Parts"/>
    <s v="This is a book of letters. Letters to our body parts."/>
    <n v="2987"/>
    <n v="3318"/>
    <n v="1.1108135252761968"/>
    <n v="34.206185567010309"/>
    <x v="0"/>
    <x v="0"/>
    <s v="USD"/>
    <n v="1348372740"/>
    <d v="2012-09-23T03:59:00"/>
    <x v="1058"/>
    <x v="1058"/>
    <b v="0"/>
    <n v="97"/>
    <b v="1"/>
    <s v="publishing/nonfiction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n v="95.775862068965523"/>
    <x v="0"/>
    <x v="0"/>
    <s v="USD"/>
    <n v="1273522560"/>
    <d v="2010-05-10T20:16:00"/>
    <x v="1059"/>
    <x v="1059"/>
    <b v="1"/>
    <n v="58"/>
    <b v="1"/>
    <s v="film &amp; video/documentary"/>
    <x v="0"/>
    <x v="2"/>
  </r>
  <r>
    <n v="2464"/>
    <s v="The Enemy Feathers NEW EP"/>
    <s v="The Enemy Feathers are passing the proverbial hat to see if we can raise enough money to complete Our NEW EP"/>
    <n v="2000"/>
    <n v="2222"/>
    <n v="1.111"/>
    <n v="51.674418604651166"/>
    <x v="0"/>
    <x v="2"/>
    <s v="CAD"/>
    <n v="1443641340"/>
    <d v="2015-09-30T19:29:00"/>
    <x v="1060"/>
    <x v="1060"/>
    <b v="0"/>
    <n v="43"/>
    <b v="1"/>
    <s v="music/indie rock"/>
    <x v="2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444444444446"/>
    <x v="0"/>
    <x v="0"/>
    <s v="USD"/>
    <n v="1402855525"/>
    <d v="2014-06-15T18:05:25"/>
    <x v="1061"/>
    <x v="1061"/>
    <b v="1"/>
    <n v="72"/>
    <b v="1"/>
    <s v="theater/plays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416.875"/>
    <x v="0"/>
    <x v="3"/>
    <s v="EUR"/>
    <n v="1449178200"/>
    <d v="2015-12-03T21:30:00"/>
    <x v="1062"/>
    <x v="1062"/>
    <b v="0"/>
    <n v="8"/>
    <b v="1"/>
    <s v="music/indie rock"/>
    <x v="2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57142857142858"/>
    <x v="0"/>
    <x v="2"/>
    <s v="CAD"/>
    <n v="1455231540"/>
    <d v="2016-02-11T22:59:00"/>
    <x v="1063"/>
    <x v="1063"/>
    <b v="0"/>
    <n v="35"/>
    <b v="1"/>
    <s v="theater/plays"/>
    <x v="1"/>
    <x v="3"/>
  </r>
  <r>
    <n v="3246"/>
    <s v="The Gray Man"/>
    <s v="The Gray Man isnâ€™t real. Heâ€™s a ghost story, a boogeyman, a tale mothers make up to keep their children safe."/>
    <n v="10000"/>
    <n v="11122"/>
    <n v="1.1122000000000001"/>
    <n v="57.626943005181346"/>
    <x v="0"/>
    <x v="0"/>
    <s v="USD"/>
    <n v="1442030340"/>
    <d v="2015-09-12T03:59:00"/>
    <x v="1064"/>
    <x v="1064"/>
    <b v="1"/>
    <n v="193"/>
    <b v="1"/>
    <s v="theater/plays"/>
    <x v="1"/>
    <x v="3"/>
  </r>
  <r>
    <n v="2559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s v="USD"/>
    <n v="1321385820"/>
    <d v="2011-11-15T19:37:00"/>
    <x v="1065"/>
    <x v="1065"/>
    <b v="0"/>
    <n v="25"/>
    <b v="1"/>
    <s v="music/classical music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n v="90.495934959349597"/>
    <x v="0"/>
    <x v="0"/>
    <s v="USD"/>
    <n v="1324609200"/>
    <d v="2011-12-23T03:00:00"/>
    <x v="1066"/>
    <x v="1066"/>
    <b v="1"/>
    <n v="369"/>
    <b v="1"/>
    <s v="publishing/radio &amp; podcasts"/>
    <x v="3"/>
    <x v="19"/>
  </r>
  <r>
    <n v="307"/>
    <s v="Grammar Revolution"/>
    <s v="Why is grammar important?"/>
    <n v="22000"/>
    <n v="24490"/>
    <n v="1.1131818181818183"/>
    <n v="42.517361111111114"/>
    <x v="0"/>
    <x v="0"/>
    <s v="USD"/>
    <n v="1360276801"/>
    <d v="2013-02-07T22:40:01"/>
    <x v="1067"/>
    <x v="1067"/>
    <b v="1"/>
    <n v="576"/>
    <b v="1"/>
    <s v="film &amp; video/documentary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n v="50.18018018018018"/>
    <x v="0"/>
    <x v="0"/>
    <s v="USD"/>
    <n v="1320640778"/>
    <d v="2011-11-07T04:39:38"/>
    <x v="1068"/>
    <x v="1068"/>
    <b v="1"/>
    <n v="111"/>
    <b v="1"/>
    <s v="film &amp; video/documentary"/>
    <x v="0"/>
    <x v="2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n v="38.860465116279073"/>
    <x v="0"/>
    <x v="1"/>
    <s v="GBP"/>
    <n v="1406227904"/>
    <d v="2014-07-24T18:51:44"/>
    <x v="1069"/>
    <x v="1069"/>
    <b v="1"/>
    <n v="43"/>
    <b v="1"/>
    <s v="photography/photobooks"/>
    <x v="6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23.796213592233013"/>
    <x v="0"/>
    <x v="1"/>
    <s v="GBP"/>
    <n v="1480809600"/>
    <d v="2016-12-04T00:00:00"/>
    <x v="1070"/>
    <x v="1070"/>
    <b v="0"/>
    <n v="103"/>
    <b v="1"/>
    <s v="photography/photobooks"/>
    <x v="6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n v="61.902777777777779"/>
    <x v="0"/>
    <x v="0"/>
    <s v="USD"/>
    <n v="1334424960"/>
    <d v="2012-04-14T17:36:00"/>
    <x v="1071"/>
    <x v="1071"/>
    <b v="0"/>
    <n v="72"/>
    <b v="1"/>
    <s v="music/electronic music"/>
    <x v="2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0645161290323"/>
    <x v="0"/>
    <x v="0"/>
    <s v="USD"/>
    <n v="1408942740"/>
    <d v="2014-08-25T04:59:00"/>
    <x v="1072"/>
    <x v="1072"/>
    <b v="0"/>
    <n v="31"/>
    <b v="1"/>
    <s v="theater/plays"/>
    <x v="1"/>
    <x v="3"/>
  </r>
  <r>
    <n v="801"/>
    <s v="SLUTEVER DO AMERICA TOUR"/>
    <s v="ALL WE WANT TO DO IS DRIVE AROUND AMERICA AND PLAY A BUNCH OF SHOWS, BUT WE DON'T HAVE ANY MONEY..."/>
    <n v="2000"/>
    <n v="2230.4299999999998"/>
    <n v="1.1152149999999998"/>
    <n v="43.733921568627444"/>
    <x v="0"/>
    <x v="0"/>
    <s v="USD"/>
    <n v="1309547120"/>
    <d v="2011-07-01T19:05:20"/>
    <x v="1073"/>
    <x v="1073"/>
    <b v="0"/>
    <n v="51"/>
    <b v="1"/>
    <s v="music/rock"/>
    <x v="2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17.77361477572559"/>
    <x v="0"/>
    <x v="0"/>
    <s v="USD"/>
    <n v="1447505609"/>
    <d v="2015-11-14T12:53:29"/>
    <x v="1074"/>
    <x v="1074"/>
    <b v="1"/>
    <n v="379"/>
    <b v="1"/>
    <s v="film &amp; video/documentary"/>
    <x v="0"/>
    <x v="2"/>
  </r>
  <r>
    <n v="1379"/>
    <s v="J. Walter Makes a Record"/>
    <s v="---------The long-awaited debut full-length from Justin Ruddy--------"/>
    <n v="10000"/>
    <n v="11160"/>
    <n v="1.1160000000000001"/>
    <n v="73.907284768211923"/>
    <x v="0"/>
    <x v="0"/>
    <s v="USD"/>
    <n v="1433504876"/>
    <d v="2015-06-05T11:47:56"/>
    <x v="1075"/>
    <x v="1075"/>
    <b v="0"/>
    <n v="151"/>
    <b v="1"/>
    <s v="music/rock"/>
    <x v="2"/>
    <x v="4"/>
  </r>
  <r>
    <n v="1358"/>
    <s v="The Masada Story Project"/>
    <s v="I am working on a book about what people do when they visit Masada, an ancient fortress in the Judean desert."/>
    <n v="3000"/>
    <n v="3350"/>
    <n v="1.1166666666666667"/>
    <n v="68.367346938775512"/>
    <x v="0"/>
    <x v="0"/>
    <s v="USD"/>
    <n v="1309009323"/>
    <d v="2011-06-25T13:42:03"/>
    <x v="1076"/>
    <x v="1076"/>
    <b v="0"/>
    <n v="49"/>
    <b v="1"/>
    <s v="publishing/nonfiction"/>
    <x v="3"/>
    <x v="6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n v="159.52380952380952"/>
    <x v="0"/>
    <x v="3"/>
    <s v="EUR"/>
    <n v="1460786340"/>
    <d v="2016-04-16T05:59:00"/>
    <x v="1077"/>
    <x v="1077"/>
    <b v="0"/>
    <n v="42"/>
    <b v="1"/>
    <s v="music/pop"/>
    <x v="2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047619047619"/>
    <x v="0"/>
    <x v="9"/>
    <s v="AUD"/>
    <n v="1476615600"/>
    <d v="2016-10-16T11:00:00"/>
    <x v="1078"/>
    <x v="1078"/>
    <b v="0"/>
    <n v="105"/>
    <b v="1"/>
    <s v="publishing/nonfiction"/>
    <x v="3"/>
    <x v="6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n v="60.153846153846153"/>
    <x v="0"/>
    <x v="0"/>
    <s v="USD"/>
    <n v="1380949200"/>
    <d v="2013-10-05T05:00:00"/>
    <x v="1079"/>
    <x v="1079"/>
    <b v="0"/>
    <n v="65"/>
    <b v="1"/>
    <s v="music/classical music"/>
    <x v="2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66666666666671"/>
    <x v="0"/>
    <x v="0"/>
    <s v="USD"/>
    <n v="1466707620"/>
    <d v="2016-06-23T18:47:00"/>
    <x v="1080"/>
    <x v="1080"/>
    <b v="0"/>
    <n v="30"/>
    <b v="1"/>
    <s v="theater/plays"/>
    <x v="1"/>
    <x v="3"/>
  </r>
  <r>
    <n v="27"/>
    <s v="B-Rabbit TV Comedy Pilot"/>
    <s v="B-Rabbit is a hilarious depiction of immigrating to New Zealand and the life you desperately tried to leave behind."/>
    <n v="20000"/>
    <n v="22345"/>
    <n v="1.1172500000000001"/>
    <n v="148.96666666666667"/>
    <x v="0"/>
    <x v="18"/>
    <s v="NZD"/>
    <n v="1416113833"/>
    <d v="2014-11-16T04:57:13"/>
    <x v="1081"/>
    <x v="1081"/>
    <b v="0"/>
    <n v="150"/>
    <b v="1"/>
    <s v="film &amp; video/television"/>
    <x v="0"/>
    <x v="0"/>
  </r>
  <r>
    <n v="1029"/>
    <s v="StrobeHouse presents Valborg 2015"/>
    <s v="We want to recreate last years massive Valborgparty in Lund but this time even bigger!"/>
    <n v="10000"/>
    <n v="11176"/>
    <n v="1.1175999999999999"/>
    <n v="79.262411347517727"/>
    <x v="0"/>
    <x v="8"/>
    <s v="SEK"/>
    <n v="1428184740"/>
    <d v="2015-04-04T21:59:00"/>
    <x v="1082"/>
    <x v="1082"/>
    <b v="0"/>
    <n v="141"/>
    <b v="1"/>
    <s v="music/electronic music"/>
    <x v="2"/>
    <x v="9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n v="40.397590361445786"/>
    <x v="0"/>
    <x v="2"/>
    <s v="CAD"/>
    <n v="1453765920"/>
    <d v="2016-01-25T23:52:00"/>
    <x v="1083"/>
    <x v="1083"/>
    <b v="0"/>
    <n v="83"/>
    <b v="1"/>
    <s v="film &amp; video/documentary"/>
    <x v="0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85.054347826086953"/>
    <x v="0"/>
    <x v="0"/>
    <s v="USD"/>
    <n v="1333774740"/>
    <d v="2012-04-07T04:59:00"/>
    <x v="1084"/>
    <x v="1084"/>
    <b v="0"/>
    <n v="184"/>
    <b v="1"/>
    <s v="music/rock"/>
    <x v="2"/>
    <x v="4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n v="75.975728155339809"/>
    <x v="0"/>
    <x v="0"/>
    <s v="USD"/>
    <n v="1447858804"/>
    <d v="2015-11-18T15:00:04"/>
    <x v="1085"/>
    <x v="1085"/>
    <b v="1"/>
    <n v="206"/>
    <b v="1"/>
    <s v="photography/photobooks"/>
    <x v="6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61.301369863013697"/>
    <x v="0"/>
    <x v="0"/>
    <s v="USD"/>
    <n v="1365973432"/>
    <d v="2013-04-14T21:03:52"/>
    <x v="1086"/>
    <x v="1086"/>
    <b v="1"/>
    <n v="146"/>
    <b v="1"/>
    <s v="film &amp; video/documentary"/>
    <x v="0"/>
    <x v="2"/>
  </r>
  <r>
    <n v="1395"/>
    <s v="Quiet Oaks Full Length Album"/>
    <s v="Help Quiet Oaks record their debut album!!!"/>
    <n v="3500"/>
    <n v="3916"/>
    <n v="1.1188571428571428"/>
    <n v="47.756097560975611"/>
    <x v="0"/>
    <x v="0"/>
    <s v="USD"/>
    <n v="1484430481"/>
    <d v="2017-01-14T21:48:01"/>
    <x v="1087"/>
    <x v="1087"/>
    <b v="0"/>
    <n v="82"/>
    <b v="1"/>
    <s v="music/rock"/>
    <x v="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05.18"/>
    <x v="0"/>
    <x v="3"/>
    <s v="EUR"/>
    <n v="1460918282"/>
    <d v="2016-04-17T18:38:02"/>
    <x v="1088"/>
    <x v="1088"/>
    <b v="0"/>
    <n v="50"/>
    <b v="1"/>
    <s v="film &amp; video/documentary"/>
    <x v="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66666666666664"/>
    <x v="0"/>
    <x v="0"/>
    <s v="USD"/>
    <n v="1452872290"/>
    <d v="2016-01-15T15:38:10"/>
    <x v="1089"/>
    <x v="1089"/>
    <b v="0"/>
    <n v="18"/>
    <b v="1"/>
    <s v="theater/plays"/>
    <x v="1"/>
    <x v="3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s v="USD"/>
    <n v="1433343869"/>
    <d v="2015-06-03T15:04:29"/>
    <x v="1090"/>
    <x v="1090"/>
    <b v="0"/>
    <n v="50"/>
    <b v="1"/>
    <s v="technology/space exploration"/>
    <x v="4"/>
    <x v="11"/>
  </r>
  <r>
    <n v="3397"/>
    <s v="Waiting for Godot - Blue Sky Theatre &amp; Arts"/>
    <s v="Help a group of recovering alcoholics bring Samuel Beckett's classic to a seaside town!"/>
    <n v="250"/>
    <n v="280"/>
    <n v="1.1200000000000001"/>
    <n v="11.666666666666666"/>
    <x v="0"/>
    <x v="1"/>
    <s v="GBP"/>
    <n v="1455832800"/>
    <d v="2016-02-18T22:00:00"/>
    <x v="1091"/>
    <x v="1091"/>
    <b v="0"/>
    <n v="24"/>
    <b v="1"/>
    <s v="theater/plays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4736842105263"/>
    <x v="0"/>
    <x v="0"/>
    <s v="USD"/>
    <n v="1470538800"/>
    <d v="2016-08-07T03:00:00"/>
    <x v="1092"/>
    <x v="1092"/>
    <b v="0"/>
    <n v="19"/>
    <b v="1"/>
    <s v="theater/plays"/>
    <x v="1"/>
    <x v="3"/>
  </r>
  <r>
    <n v="2806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s v="GBP"/>
    <n v="1438772400"/>
    <d v="2015-08-05T11:00:00"/>
    <x v="1093"/>
    <x v="1093"/>
    <b v="0"/>
    <n v="76"/>
    <b v="1"/>
    <s v="theater/plays"/>
    <x v="1"/>
    <x v="3"/>
  </r>
  <r>
    <n v="3285"/>
    <s v="By Morning"/>
    <s v="A new play by Matthew Gasda"/>
    <n v="4999"/>
    <n v="5604"/>
    <n v="1.1210242048409682"/>
    <n v="69.18518518518519"/>
    <x v="0"/>
    <x v="0"/>
    <s v="USD"/>
    <n v="1488258000"/>
    <d v="2017-02-28T05:00:00"/>
    <x v="1094"/>
    <x v="1094"/>
    <b v="0"/>
    <n v="81"/>
    <b v="1"/>
    <s v="theater/plays"/>
    <x v="1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n v="58.540469973890339"/>
    <x v="0"/>
    <x v="0"/>
    <s v="USD"/>
    <n v="1420569947"/>
    <d v="2015-01-06T18:45:47"/>
    <x v="1095"/>
    <x v="1095"/>
    <b v="0"/>
    <n v="383"/>
    <b v="1"/>
    <s v="film &amp; video/documentary"/>
    <x v="0"/>
    <x v="2"/>
  </r>
  <r>
    <n v="1223"/>
    <s v="YOSEMITE PEOPLE"/>
    <s v="A photography book focusing on the people rather than the nature at Yosemite National Park."/>
    <n v="19800"/>
    <n v="22197"/>
    <n v="1.1210606060606061"/>
    <n v="116.21465968586388"/>
    <x v="0"/>
    <x v="0"/>
    <s v="USD"/>
    <n v="1478754909"/>
    <d v="2016-11-10T05:15:09"/>
    <x v="1096"/>
    <x v="1096"/>
    <b v="0"/>
    <n v="191"/>
    <b v="1"/>
    <s v="photography/photobooks"/>
    <x v="6"/>
    <x v="15"/>
  </r>
  <r>
    <n v="3263"/>
    <s v="Titus Andronicus (with an all-female cast &amp; crew)"/>
    <s v="Shakespeare's bloodiest tragedy, performed and produced exclusively by women."/>
    <n v="2500"/>
    <n v="2804.16"/>
    <n v="1.121664"/>
    <n v="41.237647058823526"/>
    <x v="0"/>
    <x v="0"/>
    <s v="USD"/>
    <n v="1446238800"/>
    <d v="2015-10-30T21:00:00"/>
    <x v="1097"/>
    <x v="1097"/>
    <b v="1"/>
    <n v="68"/>
    <b v="1"/>
    <s v="theater/plays"/>
    <x v="1"/>
    <x v="3"/>
  </r>
  <r>
    <n v="3170"/>
    <s v="Ain't She Brave FringeNYC 2014 Project"/>
    <s v="An emotionally-charged journey through the history of black women in America told in reverse."/>
    <n v="2000"/>
    <n v="2245"/>
    <n v="1.1225000000000001"/>
    <n v="31.619718309859156"/>
    <x v="0"/>
    <x v="0"/>
    <s v="USD"/>
    <n v="1404273600"/>
    <d v="2014-07-02T04:00:00"/>
    <x v="1098"/>
    <x v="1098"/>
    <b v="1"/>
    <n v="71"/>
    <b v="1"/>
    <s v="theater/plays"/>
    <x v="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n v="44.315789473684212"/>
    <x v="0"/>
    <x v="0"/>
    <s v="USD"/>
    <n v="1379093292"/>
    <d v="2013-09-13T17:28:12"/>
    <x v="1099"/>
    <x v="1099"/>
    <b v="1"/>
    <n v="76"/>
    <b v="1"/>
    <s v="publishing/radio &amp; podcasts"/>
    <x v="3"/>
    <x v="19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n v="87.103448275862064"/>
    <x v="0"/>
    <x v="0"/>
    <s v="USD"/>
    <n v="1406226191"/>
    <d v="2014-07-24T18:23:11"/>
    <x v="1100"/>
    <x v="1100"/>
    <b v="0"/>
    <n v="58"/>
    <b v="1"/>
    <s v="music/rock"/>
    <x v="2"/>
    <x v="4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n v="149.44486692015209"/>
    <x v="0"/>
    <x v="0"/>
    <s v="USD"/>
    <n v="1413442740"/>
    <d v="2014-10-16T06:59:00"/>
    <x v="1101"/>
    <x v="1101"/>
    <b v="1"/>
    <n v="263"/>
    <b v="1"/>
    <s v="theater/spaces"/>
    <x v="1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81.13306451612902"/>
    <x v="0"/>
    <x v="0"/>
    <s v="USD"/>
    <n v="1400297400"/>
    <d v="2014-05-17T03:30:00"/>
    <x v="1102"/>
    <x v="1102"/>
    <b v="0"/>
    <n v="62"/>
    <b v="1"/>
    <s v="film &amp; video/documentary"/>
    <x v="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0126582278478"/>
    <x v="0"/>
    <x v="1"/>
    <s v="GBP"/>
    <n v="1435752898"/>
    <d v="2015-07-01T12:14:58"/>
    <x v="1103"/>
    <x v="1103"/>
    <b v="1"/>
    <n v="79"/>
    <b v="1"/>
    <s v="theater/plays"/>
    <x v="1"/>
    <x v="3"/>
  </r>
  <r>
    <n v="1036"/>
    <s v="Bring Kyrstyn's Album to Life!"/>
    <s v="Help this Soulful &amp; Cinematic Glitch-Pop Songwriter Bring her Music to the World!  (And your Ears:)"/>
    <n v="4500"/>
    <n v="5056.22"/>
    <n v="1.1236044444444444"/>
    <n v="23.963127962085309"/>
    <x v="0"/>
    <x v="0"/>
    <s v="USD"/>
    <n v="1357545600"/>
    <d v="2013-01-07T08:00:00"/>
    <x v="1104"/>
    <x v="1104"/>
    <b v="0"/>
    <n v="211"/>
    <b v="1"/>
    <s v="music/electronic music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n v="35.125"/>
    <x v="0"/>
    <x v="0"/>
    <s v="USD"/>
    <n v="1418953984"/>
    <d v="2014-12-19T01:53:04"/>
    <x v="1105"/>
    <x v="1105"/>
    <b v="0"/>
    <n v="48"/>
    <b v="1"/>
    <s v="technology/wearables"/>
    <x v="4"/>
    <x v="1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s v="GBP"/>
    <n v="1428256277"/>
    <d v="2015-04-05T17:51:17"/>
    <x v="1106"/>
    <x v="1106"/>
    <b v="0"/>
    <n v="15"/>
    <b v="1"/>
    <s v="theater/plays"/>
    <x v="1"/>
    <x v="3"/>
  </r>
  <r>
    <n v="3836"/>
    <s v="Home (The Place Where My Stuff Resides)"/>
    <s v="&quot;The surveyor said the foundation was shaky&quot;. A woman finds what it means to rebuild her marriage."/>
    <n v="800"/>
    <n v="900"/>
    <n v="1.125"/>
    <n v="64.285714285714292"/>
    <x v="0"/>
    <x v="0"/>
    <s v="USD"/>
    <n v="1470197340"/>
    <d v="2016-08-03T04:09:00"/>
    <x v="1107"/>
    <x v="1107"/>
    <b v="0"/>
    <n v="14"/>
    <b v="1"/>
    <s v="theater/plays"/>
    <x v="1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4285714285717"/>
    <x v="0"/>
    <x v="0"/>
    <s v="USD"/>
    <n v="1477972740"/>
    <d v="2016-11-01T03:59:00"/>
    <x v="1108"/>
    <x v="1108"/>
    <b v="0"/>
    <n v="1260"/>
    <b v="1"/>
    <s v="theater/spaces"/>
    <x v="1"/>
    <x v="13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n v="109.04255319148936"/>
    <x v="0"/>
    <x v="0"/>
    <s v="USD"/>
    <n v="1419180304"/>
    <d v="2014-12-21T16:45:04"/>
    <x v="1109"/>
    <x v="1109"/>
    <b v="1"/>
    <n v="376"/>
    <b v="1"/>
    <s v="film &amp; video/documentary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058823529412"/>
    <x v="0"/>
    <x v="0"/>
    <s v="USD"/>
    <n v="1265097540"/>
    <d v="2010-02-02T07:59:00"/>
    <x v="1110"/>
    <x v="1110"/>
    <b v="1"/>
    <n v="51"/>
    <b v="1"/>
    <s v="film &amp; video/documentary"/>
    <x v="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07.32142857142857"/>
    <x v="0"/>
    <x v="0"/>
    <s v="USD"/>
    <n v="1447862947"/>
    <d v="2015-11-18T16:09:07"/>
    <x v="1111"/>
    <x v="1111"/>
    <b v="0"/>
    <n v="84"/>
    <b v="1"/>
    <s v="games/tabletop games"/>
    <x v="5"/>
    <x v="1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3888888888886"/>
    <x v="0"/>
    <x v="1"/>
    <s v="GBP"/>
    <n v="1400965200"/>
    <d v="2014-05-24T21:00:00"/>
    <x v="1112"/>
    <x v="1112"/>
    <b v="0"/>
    <n v="72"/>
    <b v="1"/>
    <s v="theater/plays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0"/>
    <s v="USD"/>
    <n v="1475664834"/>
    <d v="2016-10-05T10:53:54"/>
    <x v="1113"/>
    <x v="1113"/>
    <b v="0"/>
    <n v="34"/>
    <b v="1"/>
    <s v="theater/plays"/>
    <x v="1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80.551071428571419"/>
    <x v="0"/>
    <x v="0"/>
    <s v="USD"/>
    <n v="1312578338"/>
    <d v="2011-08-05T21:05:38"/>
    <x v="1114"/>
    <x v="1114"/>
    <b v="0"/>
    <n v="56"/>
    <b v="1"/>
    <s v="music/indie rock"/>
    <x v="2"/>
    <x v="8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n v="12.533333333333333"/>
    <x v="0"/>
    <x v="1"/>
    <s v="GBP"/>
    <n v="1387281600"/>
    <d v="2013-12-17T12:00:00"/>
    <x v="1115"/>
    <x v="1115"/>
    <b v="0"/>
    <n v="45"/>
    <b v="1"/>
    <s v="music/pop"/>
    <x v="2"/>
    <x v="7"/>
  </r>
  <r>
    <n v="3004"/>
    <s v="Save the Agawam Cinemas"/>
    <s v="The Agawam Cinemas is to be successfully reopened by new ownership and the twin theaters must be converted to digital projection."/>
    <n v="40000"/>
    <n v="45126"/>
    <n v="1.12815"/>
    <n v="162.90974729241879"/>
    <x v="0"/>
    <x v="0"/>
    <s v="USD"/>
    <n v="1416089324"/>
    <d v="2014-11-15T22:08:44"/>
    <x v="1116"/>
    <x v="1116"/>
    <b v="0"/>
    <n v="277"/>
    <b v="1"/>
    <s v="theater/spaces"/>
    <x v="1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5797101449275"/>
    <x v="0"/>
    <x v="0"/>
    <s v="USD"/>
    <n v="1461913140"/>
    <d v="2016-04-29T06:59:00"/>
    <x v="1117"/>
    <x v="1117"/>
    <b v="0"/>
    <n v="69"/>
    <b v="1"/>
    <s v="theater/plays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n v="39.596491228070178"/>
    <x v="0"/>
    <x v="0"/>
    <s v="USD"/>
    <n v="1426539600"/>
    <d v="2015-03-16T21:00:00"/>
    <x v="1118"/>
    <x v="1118"/>
    <b v="0"/>
    <n v="57"/>
    <b v="1"/>
    <s v="theater/plays"/>
    <x v="1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47.541473684210523"/>
    <x v="0"/>
    <x v="0"/>
    <s v="USD"/>
    <n v="1335799808"/>
    <d v="2012-04-30T15:30:08"/>
    <x v="1119"/>
    <x v="1119"/>
    <b v="0"/>
    <n v="95"/>
    <b v="1"/>
    <s v="music/indie rock"/>
    <x v="2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1063829787232"/>
    <x v="0"/>
    <x v="0"/>
    <s v="USD"/>
    <n v="1282498800"/>
    <d v="2010-08-22T17:40:00"/>
    <x v="1120"/>
    <x v="1120"/>
    <b v="1"/>
    <n v="235"/>
    <b v="1"/>
    <s v="film &amp; video/documentary"/>
    <x v="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68292682926827"/>
    <x v="0"/>
    <x v="0"/>
    <s v="USD"/>
    <n v="1333310458"/>
    <d v="2012-04-01T20:00:58"/>
    <x v="1121"/>
    <x v="1121"/>
    <b v="1"/>
    <n v="123"/>
    <b v="1"/>
    <s v="theater/plays"/>
    <x v="1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47.17167680278018"/>
    <x v="0"/>
    <x v="0"/>
    <s v="USD"/>
    <n v="1489532220"/>
    <d v="2017-03-14T22:57:00"/>
    <x v="1122"/>
    <x v="1122"/>
    <b v="1"/>
    <n v="1151"/>
    <b v="1"/>
    <s v="film &amp; video/documentary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9.471034482758618"/>
    <x v="0"/>
    <x v="7"/>
    <s v="EUR"/>
    <n v="1453376495"/>
    <d v="2016-01-21T11:41:35"/>
    <x v="1123"/>
    <x v="1123"/>
    <b v="0"/>
    <n v="29"/>
    <b v="1"/>
    <s v="film &amp; video/shorts"/>
    <x v="0"/>
    <x v="1"/>
  </r>
  <r>
    <n v="1672"/>
    <s v="High Altotude Debut Album"/>
    <s v="Sweet, sweet harmonies from Portland Oregon's premiere high school women's a cappella group."/>
    <n v="1700"/>
    <n v="1920"/>
    <n v="1.1294117647058823"/>
    <n v="39.183673469387756"/>
    <x v="0"/>
    <x v="0"/>
    <s v="USD"/>
    <n v="1338824730"/>
    <d v="2012-06-04T15:45:30"/>
    <x v="1124"/>
    <x v="1124"/>
    <b v="0"/>
    <n v="49"/>
    <b v="1"/>
    <s v="music/pop"/>
    <x v="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n v="136.90909090909091"/>
    <x v="0"/>
    <x v="0"/>
    <s v="USD"/>
    <n v="1418014740"/>
    <d v="2014-12-08T04:59:00"/>
    <x v="1125"/>
    <x v="1125"/>
    <b v="0"/>
    <n v="33"/>
    <b v="1"/>
    <s v="music/classical music"/>
    <x v="2"/>
    <x v="10"/>
  </r>
  <r>
    <n v="1620"/>
    <s v="Kickstart my music career with 300 CDs"/>
    <s v="Kickstarting my music career with 300 hard copy CDs of my first release."/>
    <n v="1000"/>
    <n v="1130"/>
    <n v="1.1299999999999999"/>
    <n v="66.470588235294116"/>
    <x v="0"/>
    <x v="0"/>
    <s v="USD"/>
    <n v="1361606940"/>
    <d v="2013-02-23T08:09:00"/>
    <x v="1126"/>
    <x v="1126"/>
    <b v="0"/>
    <n v="17"/>
    <b v="1"/>
    <s v="music/rock"/>
    <x v="2"/>
    <x v="4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n v="66.470588235294116"/>
    <x v="0"/>
    <x v="0"/>
    <s v="USD"/>
    <n v="1479592800"/>
    <d v="2016-11-19T22:00:00"/>
    <x v="1127"/>
    <x v="1127"/>
    <b v="0"/>
    <n v="17"/>
    <b v="1"/>
    <s v="theater/plays"/>
    <x v="1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66666666666664"/>
    <x v="0"/>
    <x v="1"/>
    <s v="GBP"/>
    <n v="1476651600"/>
    <d v="2016-10-16T21:00:00"/>
    <x v="1128"/>
    <x v="1128"/>
    <b v="0"/>
    <n v="15"/>
    <b v="1"/>
    <s v="theater/musical"/>
    <x v="1"/>
    <x v="12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n v="50.222283950617282"/>
    <x v="0"/>
    <x v="0"/>
    <s v="USD"/>
    <n v="1315602163"/>
    <d v="2011-09-09T21:02:43"/>
    <x v="1129"/>
    <x v="1129"/>
    <b v="1"/>
    <n v="162"/>
    <b v="1"/>
    <s v="technology/hardware"/>
    <x v="4"/>
    <x v="17"/>
  </r>
  <r>
    <n v="332"/>
    <s v="Changing of the Gods"/>
    <s v="A groundbreaking new film by Kenny Ausubel &amp; Louie Schwartzberg, featuring John Cleese, based on the work of Richard Tarnas."/>
    <n v="100000"/>
    <n v="113015"/>
    <n v="1.13015"/>
    <n v="203.63063063063063"/>
    <x v="0"/>
    <x v="0"/>
    <s v="USD"/>
    <n v="1446019200"/>
    <d v="2015-10-28T08:00:00"/>
    <x v="1130"/>
    <x v="1130"/>
    <b v="1"/>
    <n v="555"/>
    <b v="1"/>
    <s v="film &amp; video/documentary"/>
    <x v="0"/>
    <x v="2"/>
  </r>
  <r>
    <n v="2538"/>
    <s v="Me, Myself and Albinoni"/>
    <s v="I will record 2 of Tomaso Albinoni's concertos for 2 oboes playing both parts myself."/>
    <n v="18000"/>
    <n v="20343.169999999998"/>
    <n v="1.130176111111111"/>
    <n v="109.96308108108107"/>
    <x v="0"/>
    <x v="0"/>
    <s v="USD"/>
    <n v="1361681940"/>
    <d v="2013-02-24T04:59:00"/>
    <x v="1131"/>
    <x v="1131"/>
    <b v="0"/>
    <n v="185"/>
    <b v="1"/>
    <s v="music/classical music"/>
    <x v="2"/>
    <x v="10"/>
  </r>
  <r>
    <n v="118"/>
    <s v="DENOUNCED - A Short Film"/>
    <s v="When a ruthless hit-man is 'denounced' from the mafia, his old enemies declare war."/>
    <n v="5000"/>
    <n v="5651.58"/>
    <n v="1.1303159999999999"/>
    <n v="144.91230769230768"/>
    <x v="0"/>
    <x v="0"/>
    <s v="USD"/>
    <n v="1311902236"/>
    <d v="2011-07-29T01:17:16"/>
    <x v="1132"/>
    <x v="1132"/>
    <b v="0"/>
    <n v="39"/>
    <b v="1"/>
    <s v="film &amp; video/shorts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4811490125673"/>
    <x v="0"/>
    <x v="0"/>
    <s v="USD"/>
    <n v="1415163600"/>
    <d v="2014-11-05T05:00:00"/>
    <x v="1133"/>
    <x v="1133"/>
    <b v="0"/>
    <n v="557"/>
    <b v="1"/>
    <s v="theater/spaces"/>
    <x v="1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77272727272727"/>
    <x v="0"/>
    <x v="0"/>
    <s v="USD"/>
    <n v="1329104114"/>
    <d v="2012-02-13T03:35:14"/>
    <x v="1134"/>
    <x v="1134"/>
    <b v="0"/>
    <n v="44"/>
    <b v="1"/>
    <s v="music/indie rock"/>
    <x v="2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n v="68.253012048192772"/>
    <x v="0"/>
    <x v="2"/>
    <s v="CAD"/>
    <n v="1428292800"/>
    <d v="2015-04-06T04:00:00"/>
    <x v="1135"/>
    <x v="1135"/>
    <b v="0"/>
    <n v="83"/>
    <b v="1"/>
    <s v="theater/plays"/>
    <x v="1"/>
    <x v="3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n v="34"/>
    <x v="0"/>
    <x v="0"/>
    <s v="USD"/>
    <n v="1338830395"/>
    <d v="2012-06-04T17:19:55"/>
    <x v="1136"/>
    <x v="1136"/>
    <b v="0"/>
    <n v="25"/>
    <b v="1"/>
    <s v="music/indie rock"/>
    <x v="2"/>
    <x v="8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n v="23.448275862068964"/>
    <x v="0"/>
    <x v="0"/>
    <s v="USD"/>
    <n v="1340476375"/>
    <d v="2012-06-23T18:32:55"/>
    <x v="1137"/>
    <x v="1137"/>
    <b v="0"/>
    <n v="29"/>
    <b v="1"/>
    <s v="music/indie rock"/>
    <x v="2"/>
    <x v="8"/>
  </r>
  <r>
    <n v="3475"/>
    <s v="Score"/>
    <s v="Score is a musical play inspired by true stories of parents who have recovered from addiction and regained their children."/>
    <n v="300"/>
    <n v="340"/>
    <n v="1.1333333333333333"/>
    <n v="20"/>
    <x v="0"/>
    <x v="1"/>
    <s v="GBP"/>
    <n v="1414972800"/>
    <d v="2014-11-03T00:00:00"/>
    <x v="1138"/>
    <x v="1138"/>
    <b v="0"/>
    <n v="17"/>
    <b v="1"/>
    <s v="theater/plays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n v="50.396825396825399"/>
    <x v="0"/>
    <x v="0"/>
    <s v="USD"/>
    <n v="1461857045"/>
    <d v="2016-04-28T15:24:05"/>
    <x v="1139"/>
    <x v="1139"/>
    <b v="0"/>
    <n v="63"/>
    <b v="1"/>
    <s v="theater/plays"/>
    <x v="1"/>
    <x v="3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n v="107.00207547169811"/>
    <x v="0"/>
    <x v="0"/>
    <s v="USD"/>
    <n v="1423674000"/>
    <d v="2015-02-11T17:00:00"/>
    <x v="1140"/>
    <x v="1140"/>
    <b v="0"/>
    <n v="53"/>
    <b v="1"/>
    <s v="theater/plays"/>
    <x v="1"/>
    <x v="3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n v="74.224299065420567"/>
    <x v="0"/>
    <x v="0"/>
    <s v="USD"/>
    <n v="1406745482"/>
    <d v="2014-07-30T18:38:02"/>
    <x v="1141"/>
    <x v="1141"/>
    <b v="0"/>
    <n v="107"/>
    <b v="1"/>
    <s v="theater/musical"/>
    <x v="1"/>
    <x v="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2647058823529"/>
    <x v="0"/>
    <x v="0"/>
    <s v="USD"/>
    <n v="1409587140"/>
    <d v="2014-09-01T15:59:00"/>
    <x v="1142"/>
    <x v="1142"/>
    <b v="0"/>
    <n v="68"/>
    <b v="1"/>
    <s v="theater/plays"/>
    <x v="1"/>
    <x v="3"/>
  </r>
  <r>
    <n v="242"/>
    <s v="Hardwater"/>
    <s v="An unprecedented feature-length documentary film about Maine's tribal, oft-misunderstood ice fishing sub-culture."/>
    <n v="13000"/>
    <n v="14750"/>
    <n v="1.1346153846153846"/>
    <n v="73.019801980198025"/>
    <x v="0"/>
    <x v="0"/>
    <s v="USD"/>
    <n v="1324381790"/>
    <d v="2011-12-20T11:49:50"/>
    <x v="1143"/>
    <x v="1143"/>
    <b v="1"/>
    <n v="202"/>
    <b v="1"/>
    <s v="film &amp; video/documentary"/>
    <x v="0"/>
    <x v="2"/>
  </r>
  <r>
    <n v="63"/>
    <s v="The Attic"/>
    <s v="The Attic is my first short film.  Please help me with post production and distribution so that I can let it out into the world"/>
    <n v="2000"/>
    <n v="2270.37"/>
    <n v="1.1351849999999999"/>
    <n v="35.474531249999998"/>
    <x v="0"/>
    <x v="0"/>
    <s v="USD"/>
    <n v="1388206740"/>
    <d v="2013-12-28T04:59:00"/>
    <x v="1144"/>
    <x v="1144"/>
    <b v="0"/>
    <n v="64"/>
    <b v="1"/>
    <s v="film &amp; video/shorts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6666666666666"/>
    <x v="0"/>
    <x v="0"/>
    <s v="USD"/>
    <n v="1427076840"/>
    <d v="2015-03-23T02:14:00"/>
    <x v="1145"/>
    <x v="1145"/>
    <b v="0"/>
    <n v="30"/>
    <b v="1"/>
    <s v="theater/plays"/>
    <x v="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4.020933977455712"/>
    <x v="0"/>
    <x v="1"/>
    <s v="GBP"/>
    <n v="1399033810"/>
    <d v="2014-05-02T12:30:10"/>
    <x v="1146"/>
    <x v="1146"/>
    <b v="0"/>
    <n v="621"/>
    <b v="1"/>
    <s v="technology/hardware"/>
    <x v="4"/>
    <x v="17"/>
  </r>
  <r>
    <n v="3673"/>
    <s v="CHILD Z"/>
    <s v="Zoe is a teenage girl growing up in a deeply disturbing society. If those paid to protect her aren't listening, then who is?"/>
    <n v="4000"/>
    <n v="4545"/>
    <n v="1.13625"/>
    <n v="39.868421052631582"/>
    <x v="0"/>
    <x v="1"/>
    <s v="GBP"/>
    <n v="1415191920"/>
    <d v="2014-11-05T12:52:00"/>
    <x v="1147"/>
    <x v="1147"/>
    <b v="0"/>
    <n v="114"/>
    <b v="1"/>
    <s v="theater/plays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n v="88.7734375"/>
    <x v="0"/>
    <x v="0"/>
    <s v="USD"/>
    <n v="1442425412"/>
    <d v="2015-09-16T17:43:32"/>
    <x v="1148"/>
    <x v="1148"/>
    <b v="0"/>
    <n v="128"/>
    <b v="1"/>
    <s v="theater/plays"/>
    <x v="1"/>
    <x v="3"/>
  </r>
  <r>
    <n v="1392"/>
    <s v="Telesomniac's Debut Album"/>
    <s v="Telesomniac is a rock band from Provo, UT releasing their debut album Thirty-One Flashes in the Dark."/>
    <n v="2500"/>
    <n v="2841"/>
    <n v="1.1364000000000001"/>
    <n v="27.317307692307693"/>
    <x v="0"/>
    <x v="0"/>
    <s v="USD"/>
    <n v="1456976586"/>
    <d v="2016-03-03T03:43:06"/>
    <x v="1149"/>
    <x v="1149"/>
    <b v="0"/>
    <n v="104"/>
    <b v="1"/>
    <s v="music/rock"/>
    <x v="2"/>
    <x v="4"/>
  </r>
  <r>
    <n v="3523"/>
    <s v="Magnificence"/>
    <s v="An old play about our world. Set in 1970s England, Magnificence is a gut-wrenching story of radicalisation, idealism and pity."/>
    <n v="4000"/>
    <n v="4546"/>
    <n v="1.1365000000000001"/>
    <n v="56.825000000000003"/>
    <x v="0"/>
    <x v="1"/>
    <s v="GBP"/>
    <n v="1474844400"/>
    <d v="2016-09-25T23:00:00"/>
    <x v="1150"/>
    <x v="1150"/>
    <b v="0"/>
    <n v="80"/>
    <b v="1"/>
    <s v="theater/plays"/>
    <x v="1"/>
    <x v="3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n v="69.78947368421052"/>
    <x v="0"/>
    <x v="0"/>
    <s v="USD"/>
    <n v="1302260155"/>
    <d v="2011-04-08T10:55:55"/>
    <x v="1151"/>
    <x v="1151"/>
    <b v="0"/>
    <n v="57"/>
    <b v="1"/>
    <s v="film &amp; video/shorts"/>
    <x v="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50.689189189189186"/>
    <x v="0"/>
    <x v="0"/>
    <s v="USD"/>
    <n v="1393445620"/>
    <d v="2014-02-26T20:13:40"/>
    <x v="1152"/>
    <x v="1152"/>
    <b v="1"/>
    <n v="74"/>
    <b v="1"/>
    <s v="music/rock"/>
    <x v="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29.021276595744681"/>
    <x v="0"/>
    <x v="0"/>
    <s v="USD"/>
    <n v="1297160329"/>
    <d v="2011-02-08T10:18:49"/>
    <x v="1153"/>
    <x v="1153"/>
    <b v="0"/>
    <n v="47"/>
    <b v="1"/>
    <s v="music/indie rock"/>
    <x v="2"/>
    <x v="8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n v="65.84210526315789"/>
    <x v="0"/>
    <x v="0"/>
    <s v="USD"/>
    <n v="1335891603"/>
    <d v="2012-05-01T17:00:03"/>
    <x v="1154"/>
    <x v="1154"/>
    <b v="0"/>
    <n v="19"/>
    <b v="1"/>
    <s v="music/indie rock"/>
    <x v="2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n v="47.398809523809526"/>
    <x v="0"/>
    <x v="0"/>
    <s v="USD"/>
    <n v="1268723160"/>
    <d v="2010-03-16T07:06:00"/>
    <x v="1155"/>
    <x v="1155"/>
    <b v="1"/>
    <n v="84"/>
    <b v="1"/>
    <s v="film &amp; video/documentary"/>
    <x v="0"/>
    <x v="2"/>
  </r>
  <r>
    <n v="316"/>
    <s v="THE SECRET TRIAL 5 - GRASSROOTS CROSS-CANADA TOUR"/>
    <s v="Award winning documentary The Secret Trial 5 needs your help for a Cross-Canada Tour!"/>
    <n v="15000"/>
    <n v="17066"/>
    <n v="1.1377333333333333"/>
    <n v="108.01265822784811"/>
    <x v="0"/>
    <x v="2"/>
    <s v="CAD"/>
    <n v="1418273940"/>
    <d v="2014-12-11T04:59:00"/>
    <x v="1156"/>
    <x v="1156"/>
    <b v="1"/>
    <n v="158"/>
    <b v="1"/>
    <s v="film &amp; video/documentary"/>
    <x v="0"/>
    <x v="2"/>
  </r>
  <r>
    <n v="2196"/>
    <s v="LACORSA Grand Prix Game (relaunch)"/>
    <s v="Race your friends in style with this classic Grand Prix game."/>
    <n v="14000"/>
    <n v="15937"/>
    <n v="1.1383571428571428"/>
    <n v="68.106837606837601"/>
    <x v="0"/>
    <x v="0"/>
    <s v="USD"/>
    <n v="1480662000"/>
    <d v="2016-12-02T07:00:00"/>
    <x v="1157"/>
    <x v="1157"/>
    <b v="0"/>
    <n v="234"/>
    <b v="1"/>
    <s v="games/tabletop games"/>
    <x v="5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56962025316452"/>
    <x v="0"/>
    <x v="0"/>
    <s v="USD"/>
    <n v="1477603140"/>
    <d v="2016-10-27T21:19:00"/>
    <x v="1158"/>
    <x v="1158"/>
    <b v="0"/>
    <n v="158"/>
    <b v="1"/>
    <s v="music/rock"/>
    <x v="2"/>
    <x v="4"/>
  </r>
  <r>
    <n v="3580"/>
    <s v="Annabel Lost"/>
    <s v="Annabel Lost combines visual art and performance poetry to tell the story of two orphaned refugees, Quetzal and Rhime."/>
    <n v="900"/>
    <n v="1025"/>
    <n v="1.1388888888888888"/>
    <n v="37.962962962962962"/>
    <x v="0"/>
    <x v="0"/>
    <s v="USD"/>
    <n v="1425185940"/>
    <d v="2015-03-01T04:59:00"/>
    <x v="1159"/>
    <x v="1159"/>
    <b v="0"/>
    <n v="27"/>
    <b v="1"/>
    <s v="theater/plays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n v="80.225352112676063"/>
    <x v="0"/>
    <x v="0"/>
    <s v="USD"/>
    <n v="1425872692"/>
    <d v="2015-03-09T03:44:52"/>
    <x v="1160"/>
    <x v="1160"/>
    <b v="0"/>
    <n v="71"/>
    <b v="1"/>
    <s v="theater/plays"/>
    <x v="1"/>
    <x v="3"/>
  </r>
  <r>
    <n v="526"/>
    <s v="Victory by Madicken Malm"/>
    <s v="We have a brand new play. We urgently need your help to fund our production, which opens at Theatre503 on August 18th."/>
    <n v="1500"/>
    <n v="1710"/>
    <n v="1.1399999999999999"/>
    <n v="74.347826086956516"/>
    <x v="0"/>
    <x v="1"/>
    <s v="GBP"/>
    <n v="1438966800"/>
    <d v="2015-08-07T17:00:00"/>
    <x v="1161"/>
    <x v="1161"/>
    <b v="0"/>
    <n v="23"/>
    <b v="1"/>
    <s v="theater/plays"/>
    <x v="1"/>
    <x v="3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n v="36.774193548387096"/>
    <x v="0"/>
    <x v="0"/>
    <s v="USD"/>
    <n v="1480658966"/>
    <d v="2016-12-02T06:09:26"/>
    <x v="1162"/>
    <x v="1162"/>
    <b v="0"/>
    <n v="62"/>
    <b v="1"/>
    <s v="technology/space exploration"/>
    <x v="4"/>
    <x v="11"/>
  </r>
  <r>
    <n v="3158"/>
    <s v="Nursery Crimes"/>
    <s v="A 40s crime-noir play using nursery rhyme characters."/>
    <n v="5000"/>
    <n v="5700"/>
    <n v="1.1399999999999999"/>
    <n v="82.608695652173907"/>
    <x v="0"/>
    <x v="0"/>
    <s v="USD"/>
    <n v="1374523752"/>
    <d v="2013-07-22T20:09:12"/>
    <x v="1163"/>
    <x v="1163"/>
    <b v="1"/>
    <n v="69"/>
    <b v="1"/>
    <s v="theater/plays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4285714285715"/>
    <x v="0"/>
    <x v="0"/>
    <s v="USD"/>
    <n v="1442462340"/>
    <d v="2015-09-17T03:59:00"/>
    <x v="1164"/>
    <x v="1164"/>
    <b v="0"/>
    <n v="14"/>
    <b v="1"/>
    <s v="theater/plays"/>
    <x v="1"/>
    <x v="3"/>
  </r>
  <r>
    <n v="3711"/>
    <s v="The Youth Shakespeare Project 2014"/>
    <s v="Two teachers and twenty kids bring one of Shakespeare's plays to life!"/>
    <n v="500"/>
    <n v="570"/>
    <n v="1.1399999999999999"/>
    <n v="27.142857142857142"/>
    <x v="0"/>
    <x v="0"/>
    <s v="USD"/>
    <n v="1402848000"/>
    <d v="2014-06-15T16:00:00"/>
    <x v="1165"/>
    <x v="1165"/>
    <b v="0"/>
    <n v="21"/>
    <b v="1"/>
    <s v="theater/plays"/>
    <x v="1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.674157303370791"/>
    <x v="0"/>
    <x v="0"/>
    <s v="USD"/>
    <n v="1482372000"/>
    <d v="2016-12-22T02:00:00"/>
    <x v="1166"/>
    <x v="1166"/>
    <b v="0"/>
    <n v="89"/>
    <b v="1"/>
    <s v="photography/photobooks"/>
    <x v="6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n v="67.132352941176464"/>
    <x v="0"/>
    <x v="0"/>
    <s v="USD"/>
    <n v="1323742396"/>
    <d v="2011-12-13T02:13:16"/>
    <x v="1167"/>
    <x v="1167"/>
    <b v="0"/>
    <n v="136"/>
    <b v="1"/>
    <s v="music/rock"/>
    <x v="2"/>
    <x v="4"/>
  </r>
  <r>
    <n v="3179"/>
    <s v="I Do Wonder"/>
    <s v="A Sci-fi play in several vignettes that will narrate an alternate history in the mid-20th century."/>
    <n v="4200"/>
    <n v="4794.82"/>
    <n v="1.1416238095238094"/>
    <n v="77.335806451612896"/>
    <x v="0"/>
    <x v="0"/>
    <s v="USD"/>
    <n v="1367859071"/>
    <d v="2013-05-06T16:51:11"/>
    <x v="1168"/>
    <x v="1168"/>
    <b v="1"/>
    <n v="62"/>
    <b v="1"/>
    <s v="theater/plays"/>
    <x v="1"/>
    <x v="3"/>
  </r>
  <r>
    <n v="787"/>
    <s v="Mahayla CD Pressing"/>
    <s v="We've made our goal with your help. Thanks so much! This is a great time to pre-purchase the album and get some extra perks."/>
    <n v="1200"/>
    <n v="1370"/>
    <n v="1.1416666666666666"/>
    <n v="80.588235294117652"/>
    <x v="0"/>
    <x v="0"/>
    <s v="USD"/>
    <n v="1383318226"/>
    <d v="2013-11-01T15:03:46"/>
    <x v="1169"/>
    <x v="1169"/>
    <b v="0"/>
    <n v="17"/>
    <b v="1"/>
    <s v="music/rock"/>
    <x v="2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n v="161.25517890772127"/>
    <x v="0"/>
    <x v="0"/>
    <s v="USD"/>
    <n v="1359743139"/>
    <d v="2013-02-01T18:25:39"/>
    <x v="1170"/>
    <x v="1170"/>
    <b v="0"/>
    <n v="1062"/>
    <b v="1"/>
    <s v="film &amp; video/documentary"/>
    <x v="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n v="64.909090909090907"/>
    <x v="0"/>
    <x v="0"/>
    <s v="USD"/>
    <n v="1466014499"/>
    <d v="2016-06-15T18:14:59"/>
    <x v="1171"/>
    <x v="1171"/>
    <b v="0"/>
    <n v="44"/>
    <b v="1"/>
    <s v="theater/plays"/>
    <x v="1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n v="63.477777777777774"/>
    <x v="0"/>
    <x v="0"/>
    <s v="USD"/>
    <n v="1447463050"/>
    <d v="2015-11-14T01:04:10"/>
    <x v="1172"/>
    <x v="1172"/>
    <b v="0"/>
    <n v="90"/>
    <b v="1"/>
    <s v="music/rock"/>
    <x v="2"/>
    <x v="4"/>
  </r>
  <r>
    <n v="283"/>
    <s v="SOLE SURVIVOR"/>
    <s v="What is the impact of survivorship on the human condition?"/>
    <n v="18000"/>
    <n v="20569.05"/>
    <n v="1.142725"/>
    <n v="101.8269801980198"/>
    <x v="0"/>
    <x v="0"/>
    <s v="USD"/>
    <n v="1306904340"/>
    <d v="2011-06-01T04:59:00"/>
    <x v="1173"/>
    <x v="1173"/>
    <b v="1"/>
    <n v="202"/>
    <b v="1"/>
    <s v="film &amp; video/documentary"/>
    <x v="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063492063492"/>
    <x v="0"/>
    <x v="0"/>
    <s v="USD"/>
    <n v="1459474059"/>
    <d v="2016-04-01T01:27:39"/>
    <x v="1174"/>
    <x v="1174"/>
    <b v="0"/>
    <n v="63"/>
    <b v="1"/>
    <s v="theater/plays"/>
    <x v="1"/>
    <x v="3"/>
  </r>
  <r>
    <n v="3570"/>
    <s v="The Lower Depths"/>
    <s v="Theatre Machine presents an all-new adaptation of Maxim Gorky's classic of Russian theatre, The Lower Depths."/>
    <n v="2000"/>
    <n v="2287"/>
    <n v="1.1435"/>
    <n v="87.961538461538467"/>
    <x v="0"/>
    <x v="0"/>
    <s v="USD"/>
    <n v="1420009200"/>
    <d v="2014-12-31T07:00:00"/>
    <x v="1175"/>
    <x v="1175"/>
    <b v="0"/>
    <n v="26"/>
    <b v="1"/>
    <s v="theater/plays"/>
    <x v="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55.796747967479675"/>
    <x v="0"/>
    <x v="0"/>
    <s v="USD"/>
    <n v="1383526800"/>
    <d v="2013-11-04T01:00:00"/>
    <x v="1176"/>
    <x v="1176"/>
    <b v="0"/>
    <n v="123"/>
    <b v="1"/>
    <s v="music/electronic music"/>
    <x v="2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n v="103.21804511278195"/>
    <x v="0"/>
    <x v="0"/>
    <s v="USD"/>
    <n v="1447484460"/>
    <d v="2015-11-14T07:01:00"/>
    <x v="1177"/>
    <x v="1177"/>
    <b v="0"/>
    <n v="133"/>
    <b v="1"/>
    <s v="film &amp; video/documentary"/>
    <x v="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s v="USD"/>
    <n v="1389814380"/>
    <d v="2014-01-15T19:33:00"/>
    <x v="1178"/>
    <x v="1178"/>
    <b v="0"/>
    <n v="33"/>
    <b v="1"/>
    <s v="music/indie rock"/>
    <x v="2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n v="234.80786026200875"/>
    <x v="0"/>
    <x v="0"/>
    <s v="USD"/>
    <n v="1417653540"/>
    <d v="2014-12-04T00:39:00"/>
    <x v="1179"/>
    <x v="1179"/>
    <b v="0"/>
    <n v="229"/>
    <b v="1"/>
    <s v="publishing/nonfiction"/>
    <x v="3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n v="119.17633928571429"/>
    <x v="0"/>
    <x v="0"/>
    <s v="USD"/>
    <n v="1463198340"/>
    <d v="2016-05-14T03:59:00"/>
    <x v="1180"/>
    <x v="1180"/>
    <b v="0"/>
    <n v="336"/>
    <b v="1"/>
    <s v="theater/plays"/>
    <x v="1"/>
    <x v="3"/>
  </r>
  <r>
    <n v="1894"/>
    <s v="Help me release my first 3 song EP!!"/>
    <s v="Im trying to raise $1000 for a 3 song EP in a studio!"/>
    <n v="1000"/>
    <n v="1145"/>
    <n v="1.145"/>
    <n v="57.25"/>
    <x v="0"/>
    <x v="0"/>
    <s v="USD"/>
    <n v="1329082983"/>
    <d v="2012-02-12T21:43:03"/>
    <x v="1181"/>
    <x v="1181"/>
    <b v="0"/>
    <n v="20"/>
    <b v="1"/>
    <s v="music/indie rock"/>
    <x v="2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0491803278688"/>
    <x v="0"/>
    <x v="1"/>
    <s v="GBP"/>
    <n v="1429793446"/>
    <d v="2015-04-23T12:50:46"/>
    <x v="1182"/>
    <x v="1182"/>
    <b v="0"/>
    <n v="61"/>
    <b v="1"/>
    <s v="theater/plays"/>
    <x v="1"/>
    <x v="3"/>
  </r>
  <r>
    <n v="3389"/>
    <s v="Chimera Ensemble Productions Fund"/>
    <s v="Chimera Ensemble is launching 2 inaugural theater productions, and we need support to do high quality work!"/>
    <n v="10000"/>
    <n v="11450"/>
    <n v="1.145"/>
    <n v="184.67741935483872"/>
    <x v="0"/>
    <x v="0"/>
    <s v="USD"/>
    <n v="1464960682"/>
    <d v="2016-06-03T13:31:22"/>
    <x v="1183"/>
    <x v="1183"/>
    <b v="0"/>
    <n v="62"/>
    <b v="1"/>
    <s v="theater/plays"/>
    <x v="1"/>
    <x v="3"/>
  </r>
  <r>
    <n v="2616"/>
    <s v="James Webb Deployable Model"/>
    <s v="Production of variously-sized deployable models of NASA's James Webb Space Telescope to promote hands-on learning."/>
    <n v="25000"/>
    <n v="28633.5"/>
    <n v="1.14534"/>
    <n v="120.30882352941177"/>
    <x v="0"/>
    <x v="0"/>
    <s v="USD"/>
    <n v="1440546729"/>
    <d v="2015-08-25T23:52:09"/>
    <x v="1184"/>
    <x v="1184"/>
    <b v="1"/>
    <n v="238"/>
    <b v="1"/>
    <s v="technology/space exploration"/>
    <x v="4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n v="72.909090909090907"/>
    <x v="0"/>
    <x v="0"/>
    <s v="USD"/>
    <n v="1337144340"/>
    <d v="2012-05-16T04:59:00"/>
    <x v="1185"/>
    <x v="1185"/>
    <b v="0"/>
    <n v="55"/>
    <b v="1"/>
    <s v="music/indie rock"/>
    <x v="2"/>
    <x v="8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n v="80.185489510489504"/>
    <x v="0"/>
    <x v="0"/>
    <s v="USD"/>
    <n v="1440907427"/>
    <d v="2015-08-30T04:03:47"/>
    <x v="1186"/>
    <x v="1186"/>
    <b v="0"/>
    <n v="286"/>
    <b v="1"/>
    <s v="technology/space exploration"/>
    <x v="4"/>
    <x v="1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n v="50.588235294117645"/>
    <x v="0"/>
    <x v="0"/>
    <s v="USD"/>
    <n v="1280631600"/>
    <d v="2010-08-01T03:00:00"/>
    <x v="1187"/>
    <x v="1187"/>
    <b v="0"/>
    <n v="34"/>
    <b v="1"/>
    <s v="film &amp; video/shorts"/>
    <x v="0"/>
    <x v="1"/>
  </r>
  <r>
    <n v="522"/>
    <s v="COMPASS PLAYERS"/>
    <s v="*** TO MAKE DONATIONS IN THE FUTURE                                   GO TO OUR WEBSITE: www.compassplayers.com ***"/>
    <n v="3000"/>
    <n v="3440"/>
    <n v="1.1466666666666667"/>
    <n v="110.96774193548387"/>
    <x v="0"/>
    <x v="0"/>
    <s v="USD"/>
    <n v="1458518325"/>
    <d v="2016-03-20T23:58:45"/>
    <x v="1188"/>
    <x v="1188"/>
    <b v="0"/>
    <n v="31"/>
    <b v="1"/>
    <s v="theater/plays"/>
    <x v="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n v="42.481481481481481"/>
    <x v="0"/>
    <x v="0"/>
    <s v="USD"/>
    <n v="1468536992"/>
    <d v="2016-07-14T22:56:32"/>
    <x v="1189"/>
    <x v="1189"/>
    <b v="0"/>
    <n v="27"/>
    <b v="1"/>
    <s v="photography/photobooks"/>
    <x v="6"/>
    <x v="15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n v="30.189368421052631"/>
    <x v="0"/>
    <x v="1"/>
    <s v="GBP"/>
    <n v="1416780000"/>
    <d v="2014-11-23T22:00:00"/>
    <x v="1190"/>
    <x v="1190"/>
    <b v="0"/>
    <n v="95"/>
    <b v="1"/>
    <s v="theater/plays"/>
    <x v="1"/>
    <x v="3"/>
  </r>
  <r>
    <n v="1270"/>
    <s v="Resolution15 records their next album, Svaha"/>
    <s v="We make awake metal using violins in place of guitars and want to record a full length album."/>
    <n v="10000"/>
    <n v="11472"/>
    <n v="1.1472"/>
    <n v="67.881656804733723"/>
    <x v="0"/>
    <x v="0"/>
    <s v="USD"/>
    <n v="1332704042"/>
    <d v="2012-03-25T19:34:02"/>
    <x v="1191"/>
    <x v="1191"/>
    <b v="1"/>
    <n v="169"/>
    <b v="1"/>
    <s v="music/rock"/>
    <x v="2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1900452488688"/>
    <x v="0"/>
    <x v="0"/>
    <s v="USD"/>
    <n v="1473566340"/>
    <d v="2016-09-11T03:59:00"/>
    <x v="1192"/>
    <x v="1192"/>
    <b v="1"/>
    <n v="221"/>
    <b v="1"/>
    <s v="film &amp; video/documentary"/>
    <x v="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n v="39.672727272727272"/>
    <x v="0"/>
    <x v="0"/>
    <s v="USD"/>
    <n v="1376838000"/>
    <d v="2013-08-18T15:00:00"/>
    <x v="1193"/>
    <x v="1193"/>
    <b v="1"/>
    <n v="55"/>
    <b v="1"/>
    <s v="theater/plays"/>
    <x v="1"/>
    <x v="3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n v="46.218390804597703"/>
    <x v="0"/>
    <x v="0"/>
    <s v="USD"/>
    <n v="1412086187"/>
    <d v="2014-09-30T14:09:47"/>
    <x v="1194"/>
    <x v="1194"/>
    <b v="0"/>
    <n v="87"/>
    <b v="1"/>
    <s v="music/rock"/>
    <x v="2"/>
    <x v="4"/>
  </r>
  <r>
    <n v="1022"/>
    <s v="Sammy Bananas - Bootlegs Vol. 2!!"/>
    <s v="Help get four new bootlegs onto vinyl in the second installment of my series!"/>
    <n v="2000"/>
    <n v="2298"/>
    <n v="1.149"/>
    <n v="31.054054054054053"/>
    <x v="0"/>
    <x v="0"/>
    <s v="USD"/>
    <n v="1431876677"/>
    <d v="2015-05-17T15:31:17"/>
    <x v="1195"/>
    <x v="1195"/>
    <b v="1"/>
    <n v="74"/>
    <b v="1"/>
    <s v="music/electronic music"/>
    <x v="2"/>
    <x v="9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n v="282.65966789667897"/>
    <x v="0"/>
    <x v="0"/>
    <s v="USD"/>
    <n v="1447909140"/>
    <d v="2015-11-19T04:59:00"/>
    <x v="1196"/>
    <x v="1196"/>
    <b v="1"/>
    <n v="813"/>
    <b v="1"/>
    <s v="technology/hardware"/>
    <x v="4"/>
    <x v="17"/>
  </r>
  <r>
    <n v="2062"/>
    <s v="Rho Board"/>
    <s v="4K HEVC Android TV Media Player with optional DIY electronics, ideal for app development, home control, software developement, learning"/>
    <n v="100000"/>
    <n v="114977"/>
    <n v="1.14977"/>
    <n v="566.38916256157631"/>
    <x v="0"/>
    <x v="17"/>
    <s v="DKK"/>
    <n v="1458807098"/>
    <d v="2016-03-24T08:11:38"/>
    <x v="1197"/>
    <x v="1197"/>
    <b v="0"/>
    <n v="203"/>
    <b v="1"/>
    <s v="technology/hardware"/>
    <x v="4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375"/>
    <x v="0"/>
    <x v="12"/>
    <s v="EUR"/>
    <n v="1489238940"/>
    <d v="2017-03-11T13:29:00"/>
    <x v="1198"/>
    <x v="1198"/>
    <b v="0"/>
    <n v="32"/>
    <b v="1"/>
    <s v="photography/photobooks"/>
    <x v="6"/>
    <x v="15"/>
  </r>
  <r>
    <n v="2804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s v="GBP"/>
    <n v="1411987990"/>
    <d v="2014-09-29T10:53:10"/>
    <x v="1199"/>
    <x v="1199"/>
    <b v="0"/>
    <n v="23"/>
    <b v="1"/>
    <s v="theater/plays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0344827586206"/>
    <x v="0"/>
    <x v="0"/>
    <s v="USD"/>
    <n v="1329240668"/>
    <d v="2012-02-14T17:31:08"/>
    <x v="1200"/>
    <x v="1200"/>
    <b v="1"/>
    <n v="29"/>
    <b v="1"/>
    <s v="theater/plays"/>
    <x v="1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2"/>
    <s v="CAD"/>
    <n v="1468193532"/>
    <d v="2016-07-10T23:32:12"/>
    <x v="1201"/>
    <x v="1201"/>
    <b v="0"/>
    <n v="10"/>
    <b v="1"/>
    <s v="theater/musical"/>
    <x v="1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n v="57.520187499999999"/>
    <x v="0"/>
    <x v="0"/>
    <s v="USD"/>
    <n v="1361696955"/>
    <d v="2013-02-24T09:09:15"/>
    <x v="1202"/>
    <x v="1202"/>
    <b v="0"/>
    <n v="160"/>
    <b v="1"/>
    <s v="music/indie rock"/>
    <x v="2"/>
    <x v="8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n v="123.28571428571429"/>
    <x v="0"/>
    <x v="0"/>
    <s v="USD"/>
    <n v="1370196192"/>
    <d v="2013-06-02T18:03:12"/>
    <x v="1203"/>
    <x v="1203"/>
    <b v="0"/>
    <n v="56"/>
    <b v="1"/>
    <s v="film &amp; video/shorts"/>
    <x v="0"/>
    <x v="1"/>
  </r>
  <r>
    <n v="1467"/>
    <s v="Radio Ambulante"/>
    <s v="We are a new Spanish language podcast telling uniquely Latin American stories."/>
    <n v="40000"/>
    <n v="46032"/>
    <n v="1.1508"/>
    <n v="76.72"/>
    <x v="0"/>
    <x v="0"/>
    <s v="USD"/>
    <n v="1332699285"/>
    <d v="2012-03-25T18:14:45"/>
    <x v="1204"/>
    <x v="1204"/>
    <b v="1"/>
    <n v="600"/>
    <b v="1"/>
    <s v="publishing/radio &amp; podcasts"/>
    <x v="3"/>
    <x v="19"/>
  </r>
  <r>
    <n v="816"/>
    <s v="Help Friends and Family Release Their Debut Album"/>
    <s v="Friends and Family have an album for you. They need your help to release it to the world."/>
    <n v="7000"/>
    <n v="8058.55"/>
    <n v="1.1512214285714286"/>
    <n v="39.31"/>
    <x v="0"/>
    <x v="0"/>
    <s v="USD"/>
    <n v="1365489000"/>
    <d v="2013-04-09T06:30:00"/>
    <x v="1205"/>
    <x v="1205"/>
    <b v="0"/>
    <n v="205"/>
    <b v="1"/>
    <s v="music/rock"/>
    <x v="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7"/>
    <s v="EUR"/>
    <n v="1446062040"/>
    <d v="2015-10-28T19:54:00"/>
    <x v="1206"/>
    <x v="1206"/>
    <b v="0"/>
    <n v="14"/>
    <b v="1"/>
    <s v="theater/plays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88622754491021"/>
    <x v="0"/>
    <x v="0"/>
    <s v="USD"/>
    <n v="1413269940"/>
    <d v="2014-10-14T06:59:00"/>
    <x v="1207"/>
    <x v="1207"/>
    <b v="1"/>
    <n v="167"/>
    <b v="1"/>
    <s v="theater/plays"/>
    <x v="1"/>
    <x v="3"/>
  </r>
  <r>
    <n v="1676"/>
    <s v="Bridge 19 CD Release Tour"/>
    <s v="Help fund Bridge 19's tour in support of their first duo record, to be released in May 2012."/>
    <n v="3000"/>
    <n v="3460"/>
    <n v="1.1533333333333333"/>
    <n v="82.38095238095238"/>
    <x v="0"/>
    <x v="0"/>
    <s v="USD"/>
    <n v="1334980740"/>
    <d v="2012-04-21T03:59:00"/>
    <x v="1208"/>
    <x v="1208"/>
    <b v="0"/>
    <n v="42"/>
    <b v="1"/>
    <s v="music/pop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n v="53.230769230769234"/>
    <x v="0"/>
    <x v="0"/>
    <s v="USD"/>
    <n v="1431831600"/>
    <d v="2015-05-17T03:00:00"/>
    <x v="1209"/>
    <x v="1209"/>
    <b v="0"/>
    <n v="39"/>
    <b v="1"/>
    <s v="theater/plays"/>
    <x v="1"/>
    <x v="3"/>
  </r>
  <r>
    <n v="75"/>
    <s v="&quot;DAD&quot; - A USC Short Film"/>
    <s v="A teenager named Charlie discovers something new about himself while coping with the loss of his father."/>
    <n v="3500"/>
    <n v="4040"/>
    <n v="1.1542857142857144"/>
    <n v="85.957446808510639"/>
    <x v="0"/>
    <x v="0"/>
    <s v="USD"/>
    <n v="1366693272"/>
    <d v="2013-04-23T05:01:12"/>
    <x v="1210"/>
    <x v="1210"/>
    <b v="0"/>
    <n v="47"/>
    <b v="1"/>
    <s v="film &amp; video/shorts"/>
    <x v="0"/>
    <x v="1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n v="62.06989247311828"/>
    <x v="0"/>
    <x v="0"/>
    <s v="USD"/>
    <n v="1488750490"/>
    <d v="2017-03-05T21:48:10"/>
    <x v="1211"/>
    <x v="1211"/>
    <b v="0"/>
    <n v="186"/>
    <b v="1"/>
    <s v="food/small batch"/>
    <x v="7"/>
    <x v="18"/>
  </r>
  <r>
    <n v="2796"/>
    <s v="Fishcakes"/>
    <s v="Fishcakes is a piece of new writing for the Camden Fringe that explores a story of love, loss, and all the â€˜little things'."/>
    <n v="800"/>
    <n v="924"/>
    <n v="1.155"/>
    <n v="44"/>
    <x v="0"/>
    <x v="1"/>
    <s v="GBP"/>
    <n v="1404564028"/>
    <d v="2014-07-05T12:40:28"/>
    <x v="1212"/>
    <x v="1212"/>
    <b v="0"/>
    <n v="21"/>
    <b v="1"/>
    <s v="theater/plays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375"/>
    <x v="0"/>
    <x v="1"/>
    <s v="GBP"/>
    <n v="1436772944"/>
    <d v="2015-07-13T07:35:44"/>
    <x v="1213"/>
    <x v="1213"/>
    <b v="0"/>
    <n v="112"/>
    <b v="1"/>
    <s v="theater/plays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n v="307.20212765957444"/>
    <x v="0"/>
    <x v="0"/>
    <s v="USD"/>
    <n v="1433538000"/>
    <d v="2015-06-05T21:00:00"/>
    <x v="1214"/>
    <x v="1214"/>
    <b v="0"/>
    <n v="188"/>
    <b v="1"/>
    <s v="technology/hardware"/>
    <x v="4"/>
    <x v="17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n v="46.204266666666669"/>
    <x v="0"/>
    <x v="0"/>
    <s v="USD"/>
    <n v="1284177540"/>
    <d v="2010-09-11T03:59:00"/>
    <x v="1215"/>
    <x v="1215"/>
    <b v="0"/>
    <n v="75"/>
    <b v="1"/>
    <s v="music/indie rock"/>
    <x v="2"/>
    <x v="8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n v="144.43333333333334"/>
    <x v="0"/>
    <x v="8"/>
    <s v="SEK"/>
    <n v="1422734313"/>
    <d v="2015-01-31T19:58:33"/>
    <x v="1216"/>
    <x v="1216"/>
    <b v="0"/>
    <n v="60"/>
    <b v="1"/>
    <s v="games/tabletop games"/>
    <x v="5"/>
    <x v="14"/>
  </r>
  <r>
    <n v="1922"/>
    <s v="Low Weather // Debut Album"/>
    <s v="Low Weather's debut album is halfway finished.  With your help and your help alone we can record the rest!"/>
    <n v="2000"/>
    <n v="2311"/>
    <n v="1.1555"/>
    <n v="36.109375"/>
    <x v="0"/>
    <x v="0"/>
    <s v="USD"/>
    <n v="1386828507"/>
    <d v="2013-12-12T06:08:27"/>
    <x v="1217"/>
    <x v="1217"/>
    <b v="0"/>
    <n v="64"/>
    <b v="1"/>
    <s v="music/indie rock"/>
    <x v="2"/>
    <x v="8"/>
  </r>
  <r>
    <n v="528"/>
    <s v="Devastated No Matter What"/>
    <s v="A Festival Backed Production of a Full-Length Play."/>
    <n v="1150"/>
    <n v="1330"/>
    <n v="1.1565217391304348"/>
    <n v="44.333333333333336"/>
    <x v="0"/>
    <x v="0"/>
    <s v="USD"/>
    <n v="1434921600"/>
    <d v="2015-06-21T21:20:00"/>
    <x v="1218"/>
    <x v="1218"/>
    <b v="0"/>
    <n v="30"/>
    <b v="1"/>
    <s v="theater/plays"/>
    <x v="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84.459270072992695"/>
    <x v="0"/>
    <x v="0"/>
    <s v="USD"/>
    <n v="1282622400"/>
    <d v="2010-08-24T04:00:00"/>
    <x v="1219"/>
    <x v="1219"/>
    <b v="1"/>
    <n v="137"/>
    <b v="1"/>
    <s v="technology/hardware"/>
    <x v="4"/>
    <x v="17"/>
  </r>
  <r>
    <n v="2161"/>
    <s v="CallMeGhost DEBUT ALBUM preorder!"/>
    <s v="We're trying to fund hard copies of our debut album!"/>
    <n v="400"/>
    <n v="463"/>
    <n v="1.1575"/>
    <n v="35.615384615384613"/>
    <x v="0"/>
    <x v="0"/>
    <s v="USD"/>
    <n v="1443040059"/>
    <d v="2015-09-23T20:27:39"/>
    <x v="1220"/>
    <x v="1220"/>
    <b v="0"/>
    <n v="13"/>
    <b v="1"/>
    <s v="music/rock"/>
    <x v="2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40.210526315789473"/>
    <x v="0"/>
    <x v="0"/>
    <s v="USD"/>
    <n v="1309980790"/>
    <d v="2011-07-06T19:33:10"/>
    <x v="1221"/>
    <x v="1221"/>
    <b v="0"/>
    <n v="19"/>
    <b v="1"/>
    <s v="publishing/nonfiction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n v="24.575757575757574"/>
    <x v="0"/>
    <x v="0"/>
    <s v="USD"/>
    <n v="1351095976"/>
    <d v="2012-10-24T16:26:16"/>
    <x v="1222"/>
    <x v="1222"/>
    <b v="0"/>
    <n v="33"/>
    <b v="1"/>
    <s v="music/rock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0"/>
    <s v="USD"/>
    <n v="1427553484"/>
    <d v="2015-03-28T14:38:04"/>
    <x v="1223"/>
    <x v="1223"/>
    <b v="0"/>
    <n v="35"/>
    <b v="1"/>
    <s v="theater/plays"/>
    <x v="1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52.54385964912279"/>
    <x v="0"/>
    <x v="0"/>
    <s v="USD"/>
    <n v="1372741200"/>
    <d v="2013-07-02T05:00:00"/>
    <x v="1224"/>
    <x v="1224"/>
    <b v="0"/>
    <n v="114"/>
    <b v="1"/>
    <s v="music/indie rock"/>
    <x v="2"/>
    <x v="8"/>
  </r>
  <r>
    <n v="1757"/>
    <s v="The Resurgence of Femininity Photo Thesis"/>
    <s v="I want to create a self published photo art book on the topic of the resurgence of femininity."/>
    <n v="5000"/>
    <n v="5800"/>
    <n v="1.1599999999999999"/>
    <n v="414.28571428571428"/>
    <x v="0"/>
    <x v="0"/>
    <s v="USD"/>
    <n v="1485631740"/>
    <d v="2017-01-28T19:29:00"/>
    <x v="1225"/>
    <x v="1225"/>
    <b v="0"/>
    <n v="14"/>
    <b v="1"/>
    <s v="photography/photobooks"/>
    <x v="6"/>
    <x v="1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s v="USD"/>
    <n v="1375151566"/>
    <d v="2013-07-30T02:32:46"/>
    <x v="1226"/>
    <x v="1226"/>
    <b v="0"/>
    <n v="4"/>
    <b v="1"/>
    <s v="music/classical music"/>
    <x v="2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89320388349515"/>
    <x v="0"/>
    <x v="0"/>
    <s v="USD"/>
    <n v="1479794340"/>
    <d v="2016-11-22T05:59:00"/>
    <x v="1227"/>
    <x v="1227"/>
    <b v="0"/>
    <n v="103"/>
    <b v="1"/>
    <s v="theater/spaces"/>
    <x v="1"/>
    <x v="13"/>
  </r>
  <r>
    <n v="3217"/>
    <s v="Wake Up Call @ IRT Theater"/>
    <s v="Wake Up Call is a comedic play about a group of hotel employees working on Christmas Eve."/>
    <n v="4500"/>
    <n v="5221"/>
    <n v="1.1602222222222223"/>
    <n v="50.20192307692308"/>
    <x v="0"/>
    <x v="0"/>
    <s v="USD"/>
    <n v="1478264784"/>
    <d v="2016-11-04T13:06:24"/>
    <x v="1228"/>
    <x v="1228"/>
    <b v="1"/>
    <n v="104"/>
    <b v="1"/>
    <s v="theater/plays"/>
    <x v="1"/>
    <x v="3"/>
  </r>
  <r>
    <n v="3313"/>
    <s v="Melbin the Accidental"/>
    <s v="A modern reworking of Shakespeare's histories and tragedies in iambic pentameter to talk of death, love, and race."/>
    <n v="2000"/>
    <n v="2321"/>
    <n v="1.1605000000000001"/>
    <n v="80.034482758620683"/>
    <x v="0"/>
    <x v="0"/>
    <s v="USD"/>
    <n v="1453856400"/>
    <d v="2016-01-27T01:00:00"/>
    <x v="1229"/>
    <x v="1229"/>
    <b v="0"/>
    <n v="29"/>
    <b v="1"/>
    <s v="theater/plays"/>
    <x v="1"/>
    <x v="3"/>
  </r>
  <r>
    <n v="379"/>
    <s v="The Unknowns"/>
    <s v="The U.S. Army has granted us permission to film a documentary at America's most sacred shrine: The Tomb of the Unknown Soldier."/>
    <n v="15000"/>
    <n v="17412"/>
    <n v="1.1608000000000001"/>
    <n v="116.85906040268456"/>
    <x v="0"/>
    <x v="0"/>
    <s v="USD"/>
    <n v="1336062672"/>
    <d v="2012-05-03T16:31:12"/>
    <x v="1230"/>
    <x v="1230"/>
    <b v="0"/>
    <n v="149"/>
    <b v="1"/>
    <s v="film &amp; video/documentary"/>
    <x v="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48.70967741935484"/>
    <x v="0"/>
    <x v="0"/>
    <s v="USD"/>
    <n v="1486095060"/>
    <d v="2017-02-03T04:11:00"/>
    <x v="1231"/>
    <x v="1231"/>
    <b v="0"/>
    <n v="31"/>
    <b v="1"/>
    <s v="music/rock"/>
    <x v="2"/>
    <x v="4"/>
  </r>
  <r>
    <n v="3167"/>
    <s v="Destiny is Judd Nelson: a new play at FringeNYC"/>
    <s v="What is destiny? Explore it with us this August at FringeNYC."/>
    <n v="3000"/>
    <n v="3485"/>
    <n v="1.1616666666666666"/>
    <n v="63.363636363636367"/>
    <x v="0"/>
    <x v="0"/>
    <s v="USD"/>
    <n v="1406952781"/>
    <d v="2014-08-02T04:13:01"/>
    <x v="1232"/>
    <x v="1232"/>
    <b v="1"/>
    <n v="55"/>
    <b v="1"/>
    <s v="theater/plays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3333333333336"/>
    <x v="0"/>
    <x v="0"/>
    <s v="USD"/>
    <n v="1444860063"/>
    <d v="2015-10-14T22:01:03"/>
    <x v="1233"/>
    <x v="1233"/>
    <b v="0"/>
    <n v="63"/>
    <b v="1"/>
    <s v="theater/plays"/>
    <x v="1"/>
    <x v="3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n v="223.48076923076923"/>
    <x v="0"/>
    <x v="0"/>
    <s v="USD"/>
    <n v="1405615846"/>
    <d v="2014-07-17T16:50:46"/>
    <x v="1234"/>
    <x v="1234"/>
    <b v="0"/>
    <n v="52"/>
    <b v="1"/>
    <s v="film &amp; video/television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s v="USD"/>
    <n v="1342360804"/>
    <d v="2012-07-15T14:00:04"/>
    <x v="1235"/>
    <x v="1235"/>
    <b v="0"/>
    <n v="20"/>
    <b v="1"/>
    <s v="film &amp; video/shorts"/>
    <x v="0"/>
    <x v="1"/>
  </r>
  <r>
    <n v="2463"/>
    <s v="Emma Ate the Lion &quot;Songs Two Count Too&quot;"/>
    <s v="Emma Ate The Lion's debut full length album"/>
    <n v="2000"/>
    <n v="2325"/>
    <n v="1.1625000000000001"/>
    <n v="31"/>
    <x v="0"/>
    <x v="0"/>
    <s v="USD"/>
    <n v="1366138800"/>
    <d v="2013-04-16T19:00:00"/>
    <x v="1236"/>
    <x v="1236"/>
    <b v="0"/>
    <n v="75"/>
    <b v="1"/>
    <s v="music/indie rock"/>
    <x v="2"/>
    <x v="8"/>
  </r>
  <r>
    <n v="355"/>
    <s v="REZA ABDOH -Theatre Visionary"/>
    <s v="A documentary film about the late REZA ABDOH and his performance company DAR A LUZ."/>
    <n v="35000"/>
    <n v="40690"/>
    <n v="1.1625714285714286"/>
    <n v="246.60606060606059"/>
    <x v="0"/>
    <x v="0"/>
    <s v="USD"/>
    <n v="1417420994"/>
    <d v="2014-12-01T08:03:14"/>
    <x v="1237"/>
    <x v="1237"/>
    <b v="1"/>
    <n v="165"/>
    <b v="1"/>
    <s v="film &amp; video/documentary"/>
    <x v="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n v="73.582278481012665"/>
    <x v="0"/>
    <x v="0"/>
    <s v="USD"/>
    <n v="1437202740"/>
    <d v="2015-07-18T06:59:00"/>
    <x v="1238"/>
    <x v="1238"/>
    <b v="0"/>
    <n v="79"/>
    <b v="1"/>
    <s v="theater/plays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91803278688522"/>
    <x v="0"/>
    <x v="0"/>
    <s v="USD"/>
    <n v="1407167973"/>
    <d v="2014-08-04T15:59:33"/>
    <x v="1239"/>
    <x v="1239"/>
    <b v="1"/>
    <n v="244"/>
    <b v="1"/>
    <s v="theater/plays"/>
    <x v="1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n v="50.685714285714283"/>
    <x v="0"/>
    <x v="0"/>
    <s v="USD"/>
    <n v="1344636000"/>
    <d v="2012-08-10T22:00:00"/>
    <x v="1240"/>
    <x v="1240"/>
    <b v="0"/>
    <n v="105"/>
    <b v="1"/>
    <s v="music/indie rock"/>
    <x v="2"/>
    <x v="8"/>
  </r>
  <r>
    <n v="2714"/>
    <s v="The Crane Theater"/>
    <s v="The Crane will be the new home for independent theater in Northeast Minneapolis"/>
    <n v="25000"/>
    <n v="29089"/>
    <n v="1.1635599999999999"/>
    <n v="95.373770491803285"/>
    <x v="0"/>
    <x v="0"/>
    <s v="USD"/>
    <n v="1476486000"/>
    <d v="2016-10-14T23:00:00"/>
    <x v="1241"/>
    <x v="1241"/>
    <b v="1"/>
    <n v="305"/>
    <b v="1"/>
    <s v="theater/spaces"/>
    <x v="1"/>
    <x v="13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n v="60.26903448275862"/>
    <x v="0"/>
    <x v="0"/>
    <s v="USD"/>
    <n v="1323151140"/>
    <d v="2011-12-06T05:59:00"/>
    <x v="1242"/>
    <x v="1242"/>
    <b v="0"/>
    <n v="145"/>
    <b v="1"/>
    <s v="music/indie rock"/>
    <x v="2"/>
    <x v="8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n v="40.755244755244753"/>
    <x v="0"/>
    <x v="0"/>
    <s v="USD"/>
    <n v="1412740868"/>
    <d v="2014-10-08T04:01:08"/>
    <x v="1243"/>
    <x v="1243"/>
    <b v="1"/>
    <n v="286"/>
    <b v="1"/>
    <s v="film &amp; video/documentary"/>
    <x v="0"/>
    <x v="2"/>
  </r>
  <r>
    <n v="839"/>
    <s v="The Waffle Stompers - We'll Never Die"/>
    <s v="The Waffle Stompers need your support to keep doing what we love--go on tour, make music and music videos."/>
    <n v="5000"/>
    <n v="5830.83"/>
    <n v="1.166166"/>
    <n v="60.737812499999997"/>
    <x v="0"/>
    <x v="0"/>
    <s v="USD"/>
    <n v="1348337956"/>
    <d v="2012-09-22T18:19:16"/>
    <x v="1244"/>
    <x v="1244"/>
    <b v="0"/>
    <n v="96"/>
    <b v="1"/>
    <s v="music/rock"/>
    <x v="2"/>
    <x v="4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n v="44.859538461538463"/>
    <x v="0"/>
    <x v="1"/>
    <s v="GBP"/>
    <n v="1466179200"/>
    <d v="2016-06-17T16:00:00"/>
    <x v="1245"/>
    <x v="1245"/>
    <b v="0"/>
    <n v="130"/>
    <b v="1"/>
    <s v="theater/plays"/>
    <x v="1"/>
    <x v="3"/>
  </r>
  <r>
    <n v="1268"/>
    <s v="Full Devil Jacket 2nd Album Release"/>
    <s v="Full Devil Jacket Is releasing their first record in over 12 yrs and we want you to be a part of it!"/>
    <n v="12000"/>
    <n v="14000"/>
    <n v="1.1666666666666667"/>
    <n v="76.92307692307692"/>
    <x v="0"/>
    <x v="0"/>
    <s v="USD"/>
    <n v="1379708247"/>
    <d v="2013-09-20T20:17:27"/>
    <x v="1246"/>
    <x v="1246"/>
    <b v="1"/>
    <n v="182"/>
    <b v="1"/>
    <s v="music/rock"/>
    <x v="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2"/>
    <s v="CAD"/>
    <n v="1417460940"/>
    <d v="2014-12-01T19:09:00"/>
    <x v="1247"/>
    <x v="1247"/>
    <b v="0"/>
    <n v="20"/>
    <b v="1"/>
    <s v="theater/plays"/>
    <x v="1"/>
    <x v="3"/>
  </r>
  <r>
    <n v="3767"/>
    <s v="Accidental Artists Lab"/>
    <s v="A ragtag crew collaborating on a live performance for the first time, with music as their medium and NYC as their inspiration."/>
    <n v="2000"/>
    <n v="2335"/>
    <n v="1.1675"/>
    <n v="41.696428571428569"/>
    <x v="0"/>
    <x v="0"/>
    <s v="USD"/>
    <n v="1425185940"/>
    <d v="2015-03-01T04:59:00"/>
    <x v="1248"/>
    <x v="1248"/>
    <b v="0"/>
    <n v="56"/>
    <b v="1"/>
    <s v="theater/musical"/>
    <x v="1"/>
    <x v="12"/>
  </r>
  <r>
    <n v="3329"/>
    <s v="Jestia and Raedon"/>
    <s v="Jestia and Raedon is a brand new romantic comedy play going to the Edinburgh Fringe Festival this summer."/>
    <n v="1000"/>
    <n v="1168"/>
    <n v="1.1679999999999999"/>
    <n v="44.92307692307692"/>
    <x v="0"/>
    <x v="1"/>
    <s v="GBP"/>
    <n v="1406502000"/>
    <d v="2014-07-27T23:00:00"/>
    <x v="1249"/>
    <x v="1249"/>
    <b v="0"/>
    <n v="26"/>
    <b v="1"/>
    <s v="theater/plays"/>
    <x v="1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59.249046653144013"/>
    <x v="0"/>
    <x v="0"/>
    <s v="USD"/>
    <n v="1447427918"/>
    <d v="2015-11-13T15:18:38"/>
    <x v="1250"/>
    <x v="1250"/>
    <b v="1"/>
    <n v="493"/>
    <b v="1"/>
    <s v="film &amp; video/documentary"/>
    <x v="0"/>
    <x v="2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2"/>
    <s v="CAD"/>
    <n v="1459483140"/>
    <d v="2016-04-01T03:59:00"/>
    <x v="1251"/>
    <x v="1251"/>
    <b v="1"/>
    <n v="100"/>
    <b v="1"/>
    <s v="theater/plays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142857142858"/>
    <x v="0"/>
    <x v="0"/>
    <s v="USD"/>
    <n v="1418581088"/>
    <d v="2014-12-14T18:18:08"/>
    <x v="1252"/>
    <x v="1252"/>
    <b v="0"/>
    <n v="35"/>
    <b v="1"/>
    <s v="theater/plays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767441860463"/>
    <x v="0"/>
    <x v="0"/>
    <s v="USD"/>
    <n v="1436587140"/>
    <d v="2015-07-11T03:59:00"/>
    <x v="1253"/>
    <x v="1253"/>
    <b v="0"/>
    <n v="86"/>
    <b v="1"/>
    <s v="theater/plays"/>
    <x v="1"/>
    <x v="3"/>
  </r>
  <r>
    <n v="2824"/>
    <s v="The Rooftop"/>
    <s v="I wrote a One Act play called The Rooftop for a Female Playwright's festival. Every little bit helps!"/>
    <n v="650"/>
    <n v="760"/>
    <n v="1.1692307692307693"/>
    <n v="50.666666666666664"/>
    <x v="0"/>
    <x v="0"/>
    <s v="USD"/>
    <n v="1434159780"/>
    <d v="2015-06-13T01:43:00"/>
    <x v="1254"/>
    <x v="1254"/>
    <b v="0"/>
    <n v="15"/>
    <b v="1"/>
    <s v="theater/plays"/>
    <x v="1"/>
    <x v="3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n v="89.38643312101911"/>
    <x v="0"/>
    <x v="0"/>
    <s v="USD"/>
    <n v="1445047200"/>
    <d v="2015-10-17T02:00:00"/>
    <x v="1255"/>
    <x v="1255"/>
    <b v="1"/>
    <n v="314"/>
    <b v="1"/>
    <s v="film &amp; video/documentary"/>
    <x v="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3.93129770992365"/>
    <x v="0"/>
    <x v="0"/>
    <s v="USD"/>
    <n v="1429920000"/>
    <d v="2015-04-25T00:00:00"/>
    <x v="1256"/>
    <x v="1256"/>
    <b v="0"/>
    <n v="131"/>
    <b v="1"/>
    <s v="music/rock"/>
    <x v="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n v="75.483870967741936"/>
    <x v="0"/>
    <x v="0"/>
    <s v="USD"/>
    <n v="1323136949"/>
    <d v="2011-12-06T02:02:29"/>
    <x v="1257"/>
    <x v="1257"/>
    <b v="1"/>
    <n v="31"/>
    <b v="1"/>
    <s v="music/rock"/>
    <x v="2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n v="61.578947368421055"/>
    <x v="0"/>
    <x v="0"/>
    <s v="USD"/>
    <n v="1353905940"/>
    <d v="2012-11-26T04:59:00"/>
    <x v="1258"/>
    <x v="1258"/>
    <b v="0"/>
    <n v="38"/>
    <b v="1"/>
    <s v="music/rock"/>
    <x v="2"/>
    <x v="4"/>
  </r>
  <r>
    <n v="1480"/>
    <s v="The Stage at KDHX"/>
    <s v="The Stage at KDHX will be a beacon for artistic independence in the heart of the country, showcasing new artists and old favorites."/>
    <n v="50000"/>
    <n v="58520.2"/>
    <n v="1.170404"/>
    <n v="92.157795275590544"/>
    <x v="0"/>
    <x v="0"/>
    <s v="USD"/>
    <n v="1374858000"/>
    <d v="2013-07-26T17:00:00"/>
    <x v="1259"/>
    <x v="1259"/>
    <b v="1"/>
    <n v="635"/>
    <b v="1"/>
    <s v="publishing/radio &amp; podcasts"/>
    <x v="3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4.853658536585364"/>
    <x v="0"/>
    <x v="0"/>
    <s v="USD"/>
    <n v="1316442622"/>
    <d v="2011-09-19T14:30:22"/>
    <x v="1260"/>
    <x v="1260"/>
    <b v="1"/>
    <n v="41"/>
    <b v="1"/>
    <s v="technology/hardware"/>
    <x v="4"/>
    <x v="17"/>
  </r>
  <r>
    <n v="3012"/>
    <s v="Up-lifting Up-Fit!"/>
    <s v="Spring Theatre has recently found a new home in the heart of Winston Salem. We need your help for an up-lifting up-fit!"/>
    <n v="4000"/>
    <n v="4685"/>
    <n v="1.1712499999999999"/>
    <n v="85.181818181818187"/>
    <x v="0"/>
    <x v="0"/>
    <s v="USD"/>
    <n v="1423587130"/>
    <d v="2015-02-10T16:52:10"/>
    <x v="1261"/>
    <x v="1261"/>
    <b v="0"/>
    <n v="55"/>
    <b v="1"/>
    <s v="theater/spaces"/>
    <x v="1"/>
    <x v="13"/>
  </r>
  <r>
    <n v="22"/>
    <s v="CREATURES OF HABIT!"/>
    <s v="Meet Gary, and Troy: Two unlikely friends that investigate &quot;strange phenomenon&quot;."/>
    <n v="350"/>
    <n v="410"/>
    <n v="1.1714285714285715"/>
    <n v="51.25"/>
    <x v="0"/>
    <x v="0"/>
    <s v="USD"/>
    <n v="1420099140"/>
    <d v="2015-01-01T07:59:00"/>
    <x v="1262"/>
    <x v="1262"/>
    <b v="0"/>
    <n v="8"/>
    <b v="1"/>
    <s v="film &amp; video/television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25"/>
    <x v="0"/>
    <x v="0"/>
    <s v="USD"/>
    <n v="1337396400"/>
    <d v="2012-05-19T03:00:00"/>
    <x v="1263"/>
    <x v="1263"/>
    <b v="0"/>
    <n v="40"/>
    <b v="1"/>
    <s v="music/rock"/>
    <x v="2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88235294117644"/>
    <x v="0"/>
    <x v="1"/>
    <s v="GBP"/>
    <n v="1488830400"/>
    <d v="2017-03-06T20:00:00"/>
    <x v="1264"/>
    <x v="1264"/>
    <b v="1"/>
    <n v="255"/>
    <b v="1"/>
    <s v="music/electronic music"/>
    <x v="2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49019607843135"/>
    <x v="0"/>
    <x v="0"/>
    <s v="USD"/>
    <n v="1403366409"/>
    <d v="2014-06-21T16:00:09"/>
    <x v="1265"/>
    <x v="1265"/>
    <b v="1"/>
    <n v="51"/>
    <b v="1"/>
    <s v="theater/plays"/>
    <x v="1"/>
    <x v="3"/>
  </r>
  <r>
    <n v="1680"/>
    <s v="Kick Out a Record"/>
    <s v="Working Musician dilemma #164: how the taxman put Kick the Record 2.0 on hold"/>
    <n v="1000"/>
    <n v="1175"/>
    <n v="1.175"/>
    <n v="47"/>
    <x v="0"/>
    <x v="0"/>
    <s v="USD"/>
    <n v="1405188667"/>
    <d v="2014-07-12T18:11:07"/>
    <x v="1266"/>
    <x v="1266"/>
    <b v="0"/>
    <n v="25"/>
    <b v="1"/>
    <s v="music/pop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211267605634"/>
    <x v="0"/>
    <x v="0"/>
    <s v="USD"/>
    <n v="1415319355"/>
    <d v="2014-11-07T00:15:55"/>
    <x v="1267"/>
    <x v="1267"/>
    <b v="1"/>
    <n v="213"/>
    <b v="1"/>
    <s v="theater/plays"/>
    <x v="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37.454545454545453"/>
    <x v="0"/>
    <x v="0"/>
    <s v="USD"/>
    <n v="1303147459"/>
    <d v="2011-04-18T17:24:19"/>
    <x v="1268"/>
    <x v="1268"/>
    <b v="0"/>
    <n v="22"/>
    <b v="1"/>
    <s v="publishing/nonfiction"/>
    <x v="3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n v="67.92307692307692"/>
    <x v="0"/>
    <x v="0"/>
    <s v="USD"/>
    <n v="1481961600"/>
    <d v="2016-12-17T08:00:00"/>
    <x v="1269"/>
    <x v="1269"/>
    <b v="0"/>
    <n v="26"/>
    <b v="1"/>
    <s v="theater/plays"/>
    <x v="1"/>
    <x v="3"/>
  </r>
  <r>
    <n v="2786"/>
    <s v="Fierce"/>
    <s v="A heart-melting farce about sex, art and the lovelorn lay-abouts of London-town."/>
    <n v="2500"/>
    <n v="2946"/>
    <n v="1.1783999999999999"/>
    <n v="39.810810810810814"/>
    <x v="0"/>
    <x v="1"/>
    <s v="GBP"/>
    <n v="1404913180"/>
    <d v="2014-07-09T13:39:40"/>
    <x v="1270"/>
    <x v="1270"/>
    <b v="0"/>
    <n v="74"/>
    <b v="1"/>
    <s v="theater/plays"/>
    <x v="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80.40816326530611"/>
    <x v="0"/>
    <x v="0"/>
    <s v="USD"/>
    <n v="1416964500"/>
    <d v="2014-11-26T01:15:00"/>
    <x v="1271"/>
    <x v="1271"/>
    <b v="1"/>
    <n v="98"/>
    <b v="1"/>
    <s v="photography/photobooks"/>
    <x v="6"/>
    <x v="15"/>
  </r>
  <r>
    <n v="1960"/>
    <s v="TREKKAYAK"/>
    <s v="Trekkayak is an ultralight, durable and inflatable boat to be carried in your backpack to cross a lake or paddle down a river."/>
    <n v="70000"/>
    <n v="82532"/>
    <n v="1.1790285714285715"/>
    <n v="2500.969696969697"/>
    <x v="0"/>
    <x v="8"/>
    <s v="SEK"/>
    <n v="1419151341"/>
    <d v="2014-12-21T08:42:21"/>
    <x v="1272"/>
    <x v="1272"/>
    <b v="1"/>
    <n v="33"/>
    <b v="1"/>
    <s v="technology/hardware"/>
    <x v="4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98.030831024930734"/>
    <x v="0"/>
    <x v="0"/>
    <s v="USD"/>
    <n v="1329084231"/>
    <d v="2012-02-12T22:03:51"/>
    <x v="1273"/>
    <x v="1273"/>
    <b v="1"/>
    <n v="361"/>
    <b v="1"/>
    <s v="music/rock"/>
    <x v="2"/>
    <x v="4"/>
  </r>
  <r>
    <n v="1624"/>
    <s v="Joey De Noble needs YOUR help!"/>
    <s v="Joey De Noble is raising money to help record his latest music, and he wants YOU to be a part of it!"/>
    <n v="1000"/>
    <n v="1180"/>
    <n v="1.18"/>
    <n v="47.2"/>
    <x v="0"/>
    <x v="0"/>
    <s v="USD"/>
    <n v="1357721335"/>
    <d v="2013-01-09T08:48:55"/>
    <x v="1274"/>
    <x v="1274"/>
    <b v="0"/>
    <n v="25"/>
    <b v="1"/>
    <s v="music/rock"/>
    <x v="2"/>
    <x v="4"/>
  </r>
  <r>
    <n v="1834"/>
    <s v="TDJ - All Part of the Plan EP/Tour"/>
    <s v="Help us fund our first tour and promote our new EP!"/>
    <n v="10000"/>
    <n v="11805"/>
    <n v="1.1805000000000001"/>
    <n v="131.16666666666666"/>
    <x v="0"/>
    <x v="0"/>
    <s v="USD"/>
    <n v="1422140895"/>
    <d v="2015-01-24T23:08:15"/>
    <x v="1275"/>
    <x v="1275"/>
    <b v="0"/>
    <n v="90"/>
    <b v="1"/>
    <s v="music/rock"/>
    <x v="2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30.654485981308412"/>
    <x v="0"/>
    <x v="0"/>
    <s v="USD"/>
    <n v="1348786494"/>
    <d v="2012-09-27T22:54:54"/>
    <x v="1276"/>
    <x v="1276"/>
    <b v="1"/>
    <n v="963"/>
    <b v="1"/>
    <s v="film &amp; video/documentary"/>
    <x v="0"/>
    <x v="2"/>
  </r>
  <r>
    <n v="2720"/>
    <s v="The Comedy Project"/>
    <s v="An improv, sketch and experimental comedy and cocktail venue in downtown Grand Rapids, Michigan"/>
    <n v="25000"/>
    <n v="29531"/>
    <n v="1.1812400000000001"/>
    <n v="170.69942196531792"/>
    <x v="0"/>
    <x v="0"/>
    <s v="USD"/>
    <n v="1478866253"/>
    <d v="2016-11-11T12:10:53"/>
    <x v="1277"/>
    <x v="1277"/>
    <b v="0"/>
    <n v="173"/>
    <b v="1"/>
    <s v="theater/spaces"/>
    <x v="1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45054945054949"/>
    <x v="0"/>
    <x v="0"/>
    <s v="USD"/>
    <n v="1336747995"/>
    <d v="2012-05-11T14:53:15"/>
    <x v="1278"/>
    <x v="1278"/>
    <b v="1"/>
    <n v="91"/>
    <b v="1"/>
    <s v="film &amp; video/documentary"/>
    <x v="0"/>
    <x v="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n v="65.8623246492986"/>
    <x v="0"/>
    <x v="0"/>
    <s v="USD"/>
    <n v="1482901546"/>
    <d v="2016-12-28T05:05:46"/>
    <x v="1279"/>
    <x v="1279"/>
    <b v="0"/>
    <n v="499"/>
    <b v="1"/>
    <s v="music/metal"/>
    <x v="2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1780821917803"/>
    <x v="0"/>
    <x v="0"/>
    <s v="USD"/>
    <n v="1369699200"/>
    <d v="2013-05-28T00:00:00"/>
    <x v="1280"/>
    <x v="1280"/>
    <b v="0"/>
    <n v="146"/>
    <b v="1"/>
    <s v="technology/hardware"/>
    <x v="4"/>
    <x v="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410256410257"/>
    <x v="0"/>
    <x v="1"/>
    <s v="GBP"/>
    <n v="1438624800"/>
    <d v="2015-08-03T18:00:00"/>
    <x v="1281"/>
    <x v="1281"/>
    <b v="0"/>
    <n v="39"/>
    <b v="1"/>
    <s v="theater/plays"/>
    <x v="1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43.75"/>
    <x v="0"/>
    <x v="0"/>
    <s v="USD"/>
    <n v="1320220800"/>
    <d v="2011-11-02T08:00:00"/>
    <x v="1282"/>
    <x v="1282"/>
    <b v="0"/>
    <n v="4"/>
    <b v="1"/>
    <s v="music/rock"/>
    <x v="2"/>
    <x v="4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n v="29.583333333333332"/>
    <x v="0"/>
    <x v="1"/>
    <s v="GBP"/>
    <n v="1434459554"/>
    <d v="2015-06-16T12:59:14"/>
    <x v="1283"/>
    <x v="1283"/>
    <b v="0"/>
    <n v="24"/>
    <b v="1"/>
    <s v="theater/plays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n v="57.258064516129032"/>
    <x v="0"/>
    <x v="0"/>
    <s v="USD"/>
    <n v="1434925500"/>
    <d v="2015-06-21T22:25:00"/>
    <x v="1284"/>
    <x v="1284"/>
    <b v="0"/>
    <n v="62"/>
    <b v="1"/>
    <s v="theater/plays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0909090909093"/>
    <x v="0"/>
    <x v="0"/>
    <s v="USD"/>
    <n v="1401857940"/>
    <d v="2014-06-04T04:59:00"/>
    <x v="1285"/>
    <x v="1285"/>
    <b v="0"/>
    <n v="44"/>
    <b v="1"/>
    <s v="theater/plays"/>
    <x v="1"/>
    <x v="3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n v="36.244897959183675"/>
    <x v="0"/>
    <x v="0"/>
    <s v="USD"/>
    <n v="1391718671"/>
    <d v="2014-02-06T20:31:11"/>
    <x v="1286"/>
    <x v="1286"/>
    <b v="0"/>
    <n v="49"/>
    <b v="1"/>
    <s v="music/pop"/>
    <x v="2"/>
    <x v="7"/>
  </r>
  <r>
    <n v="2557"/>
    <s v="European Tour"/>
    <s v="Raising money for our concert tour of Switzerland and Germany in June/July 2014"/>
    <n v="900"/>
    <n v="1066"/>
    <n v="1.1844444444444444"/>
    <n v="29.611111111111111"/>
    <x v="0"/>
    <x v="1"/>
    <s v="GBP"/>
    <n v="1400176386"/>
    <d v="2014-05-15T17:53:06"/>
    <x v="1287"/>
    <x v="1287"/>
    <b v="0"/>
    <n v="36"/>
    <b v="1"/>
    <s v="music/classical music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n v="93.071428571428569"/>
    <x v="0"/>
    <x v="1"/>
    <s v="GBP"/>
    <n v="1425821477"/>
    <d v="2015-03-08T13:31:17"/>
    <x v="1288"/>
    <x v="1288"/>
    <b v="0"/>
    <n v="70"/>
    <b v="1"/>
    <s v="photography/photobooks"/>
    <x v="6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347826086956"/>
    <x v="0"/>
    <x v="0"/>
    <s v="USD"/>
    <n v="1430407200"/>
    <d v="2015-04-30T15:20:00"/>
    <x v="1289"/>
    <x v="1289"/>
    <b v="0"/>
    <n v="23"/>
    <b v="1"/>
    <s v="film &amp; video/television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n v="57.338709677419352"/>
    <x v="0"/>
    <x v="0"/>
    <s v="USD"/>
    <n v="1312470475"/>
    <d v="2011-08-04T15:07:55"/>
    <x v="1290"/>
    <x v="1290"/>
    <b v="0"/>
    <n v="62"/>
    <b v="1"/>
    <s v="publishing/nonfiction"/>
    <x v="3"/>
    <x v="6"/>
  </r>
  <r>
    <n v="2467"/>
    <s v="Nature Boy Explorer EP"/>
    <s v="We've finished our first EP and we're taking it on the road in three weeks! Help us fund manufacturing?"/>
    <n v="1000"/>
    <n v="1185"/>
    <n v="1.1850000000000001"/>
    <n v="27.558139534883722"/>
    <x v="0"/>
    <x v="0"/>
    <s v="USD"/>
    <n v="1336669200"/>
    <d v="2012-05-10T17:00:00"/>
    <x v="1291"/>
    <x v="1291"/>
    <b v="0"/>
    <n v="43"/>
    <b v="1"/>
    <s v="music/indie rock"/>
    <x v="2"/>
    <x v="8"/>
  </r>
  <r>
    <n v="3595"/>
    <s v="The Flu Season"/>
    <s v="A new theatre company staging Will Eno's The Flu Season in Seattle"/>
    <n v="2600"/>
    <n v="3081"/>
    <n v="1.1850000000000001"/>
    <n v="49.693548387096776"/>
    <x v="0"/>
    <x v="0"/>
    <s v="USD"/>
    <n v="1426229940"/>
    <d v="2015-03-13T06:59:00"/>
    <x v="1292"/>
    <x v="1292"/>
    <b v="0"/>
    <n v="62"/>
    <b v="1"/>
    <s v="theater/plays"/>
    <x v="1"/>
    <x v="3"/>
  </r>
  <r>
    <n v="66"/>
    <s v="A Stagnant Fever: Short Film"/>
    <s v="A dark comedy set in the '60s about clinical depression and one night stands."/>
    <n v="2000"/>
    <n v="2372"/>
    <n v="1.1859999999999999"/>
    <n v="91.230769230769226"/>
    <x v="0"/>
    <x v="0"/>
    <s v="USD"/>
    <n v="1468873420"/>
    <d v="2016-07-18T20:23:40"/>
    <x v="1293"/>
    <x v="1293"/>
    <b v="0"/>
    <n v="26"/>
    <b v="1"/>
    <s v="film &amp; video/shorts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n v="388.9762295081967"/>
    <x v="0"/>
    <x v="8"/>
    <s v="SEK"/>
    <n v="1454248563"/>
    <d v="2016-01-31T13:56:03"/>
    <x v="1294"/>
    <x v="1294"/>
    <b v="1"/>
    <n v="61"/>
    <b v="1"/>
    <s v="music/electronic music"/>
    <x v="2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346.04166666666669"/>
    <x v="0"/>
    <x v="17"/>
    <s v="DKK"/>
    <n v="1420648906"/>
    <d v="2015-01-07T16:41:46"/>
    <x v="1295"/>
    <x v="1295"/>
    <b v="0"/>
    <n v="144"/>
    <b v="1"/>
    <s v="music/rock"/>
    <x v="2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n v="29.666666666666668"/>
    <x v="0"/>
    <x v="1"/>
    <s v="GBP"/>
    <n v="1438467894"/>
    <d v="2015-08-01T22:24:54"/>
    <x v="1296"/>
    <x v="1296"/>
    <b v="0"/>
    <n v="30"/>
    <b v="1"/>
    <s v="theater/plays"/>
    <x v="1"/>
    <x v="3"/>
  </r>
  <r>
    <n v="296"/>
    <s v="Bel Borba Is Here!"/>
    <s v="Bel Borba is Here is a feature film about the most inspiring Brazilian artist you've never heard of... until now."/>
    <n v="25000"/>
    <n v="29681.55"/>
    <n v="1.187262"/>
    <n v="230.08953488372092"/>
    <x v="0"/>
    <x v="0"/>
    <s v="USD"/>
    <n v="1347017083"/>
    <d v="2012-09-07T11:24:43"/>
    <x v="1297"/>
    <x v="1297"/>
    <b v="1"/>
    <n v="129"/>
    <b v="1"/>
    <s v="film &amp; video/documentary"/>
    <x v="0"/>
    <x v="2"/>
  </r>
  <r>
    <n v="301"/>
    <s v="WORLD FAIR"/>
    <s v="A film about personal memory, amateur cinematography, and visions of the future at the 1939 New York World's Fair."/>
    <n v="13000"/>
    <n v="15435.55"/>
    <n v="1.1873499999999999"/>
    <n v="61.496215139442228"/>
    <x v="0"/>
    <x v="0"/>
    <s v="USD"/>
    <n v="1363711335"/>
    <d v="2013-03-19T16:42:15"/>
    <x v="1298"/>
    <x v="1298"/>
    <b v="1"/>
    <n v="251"/>
    <b v="1"/>
    <s v="film &amp; video/documentary"/>
    <x v="0"/>
    <x v="2"/>
  </r>
  <r>
    <n v="3233"/>
    <s v="64 Squares"/>
    <s v="64 Squares is an autobiographical one-man exploration of the internal chess game played to reconcile relationships."/>
    <n v="5000"/>
    <n v="5940"/>
    <n v="1.1879999999999999"/>
    <n v="97.377049180327873"/>
    <x v="0"/>
    <x v="0"/>
    <s v="USD"/>
    <n v="1488482355"/>
    <d v="2017-03-02T19:19:15"/>
    <x v="1299"/>
    <x v="1299"/>
    <b v="0"/>
    <n v="61"/>
    <b v="1"/>
    <s v="theater/plays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n v="125.05263157894737"/>
    <x v="0"/>
    <x v="9"/>
    <s v="AUD"/>
    <n v="1420178188"/>
    <d v="2015-01-02T05:56:28"/>
    <x v="1300"/>
    <x v="1300"/>
    <b v="0"/>
    <n v="95"/>
    <b v="1"/>
    <s v="theater/plays"/>
    <x v="1"/>
    <x v="3"/>
  </r>
  <r>
    <n v="2999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0"/>
    <s v="USD"/>
    <n v="1488333600"/>
    <d v="2017-03-01T02:00:00"/>
    <x v="1301"/>
    <x v="1301"/>
    <b v="0"/>
    <n v="20"/>
    <b v="1"/>
    <s v="theater/spaces"/>
    <x v="1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4901960784313"/>
    <x v="0"/>
    <x v="1"/>
    <s v="GBP"/>
    <n v="1488240000"/>
    <d v="2017-02-28T00:00:00"/>
    <x v="1302"/>
    <x v="1302"/>
    <b v="0"/>
    <n v="51"/>
    <b v="1"/>
    <s v="theater/plays"/>
    <x v="1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n v="89.957983193277315"/>
    <x v="0"/>
    <x v="0"/>
    <s v="USD"/>
    <n v="1346695334"/>
    <d v="2012-09-03T18:02:14"/>
    <x v="1303"/>
    <x v="1303"/>
    <b v="1"/>
    <n v="238"/>
    <b v="1"/>
    <s v="film &amp; video/documentary"/>
    <x v="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296296296296298"/>
    <x v="0"/>
    <x v="0"/>
    <s v="USD"/>
    <n v="1411012740"/>
    <d v="2014-09-18T03:59:00"/>
    <x v="1304"/>
    <x v="1304"/>
    <b v="0"/>
    <n v="27"/>
    <b v="1"/>
    <s v="theater/plays"/>
    <x v="1"/>
    <x v="3"/>
  </r>
  <r>
    <n v="1263"/>
    <s v="New Tropic Bombs EP ~ &quot;Return to Bomber Bay&quot;"/>
    <s v="A fresh batch of chaos from Toledo, Ohio's reggae-rockers, Tropic Bombs!"/>
    <n v="1500"/>
    <n v="1785"/>
    <n v="1.19"/>
    <n v="43.536585365853661"/>
    <x v="0"/>
    <x v="0"/>
    <s v="USD"/>
    <n v="1396054800"/>
    <d v="2014-03-29T01:00:00"/>
    <x v="1305"/>
    <x v="1305"/>
    <b v="1"/>
    <n v="41"/>
    <b v="1"/>
    <s v="music/rock"/>
    <x v="2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1111111111114"/>
    <x v="0"/>
    <x v="0"/>
    <s v="USD"/>
    <n v="1414608843"/>
    <d v="2014-10-29T18:54:03"/>
    <x v="1306"/>
    <x v="1306"/>
    <b v="0"/>
    <n v="108"/>
    <b v="1"/>
    <s v="theater/plays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n v="176.08695652173913"/>
    <x v="0"/>
    <x v="0"/>
    <s v="USD"/>
    <n v="1419181890"/>
    <d v="2014-12-21T17:11:30"/>
    <x v="1307"/>
    <x v="1307"/>
    <b v="0"/>
    <n v="23"/>
    <b v="1"/>
    <s v="theater/plays"/>
    <x v="1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3.184393939393942"/>
    <x v="0"/>
    <x v="0"/>
    <s v="USD"/>
    <n v="1291131815"/>
    <d v="2010-11-30T15:43:35"/>
    <x v="1308"/>
    <x v="1308"/>
    <b v="1"/>
    <n v="66"/>
    <b v="1"/>
    <s v="music/rock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51.31746031746033"/>
    <x v="0"/>
    <x v="0"/>
    <s v="USD"/>
    <n v="1439473248"/>
    <d v="2015-08-13T13:40:48"/>
    <x v="1309"/>
    <x v="1309"/>
    <b v="0"/>
    <n v="315"/>
    <b v="1"/>
    <s v="technology/wearables"/>
    <x v="4"/>
    <x v="16"/>
  </r>
  <r>
    <n v="822"/>
    <s v="Soul Easy - Making music for our friends."/>
    <s v="Soul Easy recording our first full length CD.  Inspired by lots of friends and lots of good times."/>
    <n v="3000"/>
    <n v="3575"/>
    <n v="1.1916666666666667"/>
    <n v="51.811594202898547"/>
    <x v="0"/>
    <x v="0"/>
    <s v="USD"/>
    <n v="1349477050"/>
    <d v="2012-10-05T22:44:10"/>
    <x v="1310"/>
    <x v="1310"/>
    <b v="0"/>
    <n v="69"/>
    <b v="1"/>
    <s v="music/rock"/>
    <x v="2"/>
    <x v="4"/>
  </r>
  <r>
    <n v="3826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1"/>
    <s v="GBP"/>
    <n v="1430993394"/>
    <d v="2015-05-07T10:09:54"/>
    <x v="1311"/>
    <x v="1311"/>
    <b v="0"/>
    <n v="26"/>
    <b v="1"/>
    <s v="theater/plays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39729729729726"/>
    <x v="0"/>
    <x v="0"/>
    <s v="USD"/>
    <n v="1405614823"/>
    <d v="2014-07-17T16:33:43"/>
    <x v="1312"/>
    <x v="1312"/>
    <b v="0"/>
    <n v="37"/>
    <b v="1"/>
    <s v="theater/plays"/>
    <x v="1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46.401222222222216"/>
    <x v="0"/>
    <x v="0"/>
    <s v="USD"/>
    <n v="1316124003"/>
    <d v="2011-09-15T22:00:03"/>
    <x v="1313"/>
    <x v="1313"/>
    <b v="0"/>
    <n v="90"/>
    <b v="1"/>
    <s v="music/indie rock"/>
    <x v="2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57964601769912"/>
    <x v="0"/>
    <x v="0"/>
    <s v="USD"/>
    <n v="1403305200"/>
    <d v="2014-06-20T23:00:00"/>
    <x v="1314"/>
    <x v="1314"/>
    <b v="1"/>
    <n v="226"/>
    <b v="1"/>
    <s v="theater/plays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090909090909"/>
    <x v="0"/>
    <x v="1"/>
    <s v="GBP"/>
    <n v="1462741200"/>
    <d v="2016-05-08T21:00:00"/>
    <x v="1315"/>
    <x v="1315"/>
    <b v="0"/>
    <n v="22"/>
    <b v="1"/>
    <s v="theater/plays"/>
    <x v="1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n v="44.956989247311824"/>
    <x v="0"/>
    <x v="0"/>
    <s v="USD"/>
    <n v="1298343600"/>
    <d v="2011-02-22T03:00:00"/>
    <x v="1316"/>
    <x v="1316"/>
    <b v="0"/>
    <n v="93"/>
    <b v="1"/>
    <s v="music/pop"/>
    <x v="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02020202020201"/>
    <x v="0"/>
    <x v="0"/>
    <s v="USD"/>
    <n v="1393156857"/>
    <d v="2014-02-23T12:00:57"/>
    <x v="1317"/>
    <x v="1317"/>
    <b v="0"/>
    <n v="99"/>
    <b v="1"/>
    <s v="games/tabletop games"/>
    <x v="5"/>
    <x v="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6666666666667"/>
    <x v="0"/>
    <x v="1"/>
    <s v="GBP"/>
    <n v="1429813800"/>
    <d v="2015-04-23T18:30:00"/>
    <x v="1318"/>
    <x v="1318"/>
    <b v="0"/>
    <n v="30"/>
    <b v="1"/>
    <s v="theater/plays"/>
    <x v="1"/>
    <x v="3"/>
  </r>
  <r>
    <n v="3539"/>
    <s v="Chokehold"/>
    <s v="A searing new play that takes  an unflinching look at the terrible costs of police shootings in the African American community."/>
    <n v="600"/>
    <n v="718"/>
    <n v="1.1966666666666668"/>
    <n v="55.230769230769234"/>
    <x v="0"/>
    <x v="0"/>
    <s v="USD"/>
    <n v="1473358122"/>
    <d v="2016-09-08T18:08:42"/>
    <x v="1319"/>
    <x v="1319"/>
    <b v="0"/>
    <n v="13"/>
    <b v="1"/>
    <s v="theater/plays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s v="USD"/>
    <n v="1405658752"/>
    <d v="2014-07-18T04:45:52"/>
    <x v="1320"/>
    <x v="1320"/>
    <b v="0"/>
    <n v="38"/>
    <b v="1"/>
    <s v="theater/plays"/>
    <x v="1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n v="35.92"/>
    <x v="0"/>
    <x v="1"/>
    <s v="GBP"/>
    <n v="1487102427"/>
    <d v="2017-02-14T20:00:27"/>
    <x v="1321"/>
    <x v="1321"/>
    <b v="0"/>
    <n v="25"/>
    <b v="1"/>
    <s v="games/tabletop games"/>
    <x v="5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1055900621112"/>
    <x v="0"/>
    <x v="0"/>
    <s v="USD"/>
    <n v="1408068000"/>
    <d v="2014-08-15T02:00:00"/>
    <x v="1322"/>
    <x v="1322"/>
    <b v="1"/>
    <n v="322"/>
    <b v="1"/>
    <s v="theater/plays"/>
    <x v="1"/>
    <x v="3"/>
  </r>
  <r>
    <n v="3180"/>
    <s v="Glass Mountain: An Original Fairytale"/>
    <s v="A new tale of witches, fairies, cat-hunters and and bone-boilers from London theatre company Broken Glass."/>
    <n v="1200"/>
    <n v="1437"/>
    <n v="1.1975"/>
    <n v="31.933333333333334"/>
    <x v="0"/>
    <x v="1"/>
    <s v="GBP"/>
    <n v="1403258049"/>
    <d v="2014-06-20T09:54:09"/>
    <x v="1323"/>
    <x v="1323"/>
    <b v="1"/>
    <n v="45"/>
    <b v="1"/>
    <s v="theater/plays"/>
    <x v="1"/>
    <x v="3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n v="233.8984375"/>
    <x v="0"/>
    <x v="0"/>
    <s v="USD"/>
    <n v="1417012840"/>
    <d v="2014-11-26T14:40:40"/>
    <x v="1324"/>
    <x v="1324"/>
    <b v="0"/>
    <n v="128"/>
    <b v="1"/>
    <s v="theater/spaces"/>
    <x v="1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n v="49.194029850746269"/>
    <x v="0"/>
    <x v="0"/>
    <s v="USD"/>
    <n v="1333560803"/>
    <d v="2012-04-04T17:33:23"/>
    <x v="1325"/>
    <x v="1325"/>
    <b v="0"/>
    <n v="134"/>
    <b v="1"/>
    <s v="music/classical music"/>
    <x v="2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04347826086959"/>
    <x v="0"/>
    <x v="0"/>
    <s v="USD"/>
    <n v="1426473264"/>
    <d v="2015-03-16T02:34:24"/>
    <x v="1326"/>
    <x v="1326"/>
    <b v="0"/>
    <n v="115"/>
    <b v="1"/>
    <s v="music/metal"/>
    <x v="2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8.794117647058826"/>
    <x v="0"/>
    <x v="0"/>
    <s v="USD"/>
    <n v="1334784160"/>
    <d v="2012-04-18T21:22:40"/>
    <x v="1327"/>
    <x v="1327"/>
    <b v="0"/>
    <n v="34"/>
    <b v="1"/>
    <s v="music/pop"/>
    <x v="2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50.9338679245283"/>
    <x v="0"/>
    <x v="0"/>
    <s v="USD"/>
    <n v="1403539260"/>
    <d v="2014-06-23T16:01:00"/>
    <x v="1328"/>
    <x v="1328"/>
    <b v="0"/>
    <n v="106"/>
    <b v="1"/>
    <s v="music/rock"/>
    <x v="2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0481283422456"/>
    <x v="0"/>
    <x v="5"/>
    <s v="EUR"/>
    <n v="1444291193"/>
    <d v="2015-10-08T07:59:53"/>
    <x v="1329"/>
    <x v="1329"/>
    <b v="1"/>
    <n v="187"/>
    <b v="1"/>
    <s v="theater/spaces"/>
    <x v="1"/>
    <x v="13"/>
  </r>
  <r>
    <n v="45"/>
    <s v="The Art of the Lift"/>
    <s v="The Art of the Lift is a crime drama that follows an expert crew of pick-pockets and their attempt at breaking in a new recruit."/>
    <n v="5000"/>
    <n v="6000"/>
    <n v="1.2"/>
    <n v="98.360655737704917"/>
    <x v="0"/>
    <x v="0"/>
    <s v="USD"/>
    <n v="1461769107"/>
    <d v="2016-04-27T14:58:27"/>
    <x v="1330"/>
    <x v="1330"/>
    <b v="0"/>
    <n v="61"/>
    <b v="1"/>
    <s v="film &amp; video/television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869565217391"/>
    <x v="0"/>
    <x v="0"/>
    <s v="USD"/>
    <n v="1305625164"/>
    <d v="2011-05-17T09:39:24"/>
    <x v="1331"/>
    <x v="1331"/>
    <b v="0"/>
    <n v="46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.2"/>
    <n v="60"/>
    <x v="0"/>
    <x v="0"/>
    <s v="USD"/>
    <n v="1301792400"/>
    <d v="2011-04-03T01:00:00"/>
    <x v="1332"/>
    <x v="1332"/>
    <b v="0"/>
    <n v="10"/>
    <b v="1"/>
    <s v="film &amp; video/shorts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n v="42.857142857142854"/>
    <x v="0"/>
    <x v="0"/>
    <s v="USD"/>
    <n v="1393694280"/>
    <d v="2014-03-01T17:18:00"/>
    <x v="1333"/>
    <x v="1333"/>
    <b v="0"/>
    <n v="14"/>
    <b v="1"/>
    <s v="film &amp; video/documentary"/>
    <x v="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s v="USD"/>
    <n v="1444071361"/>
    <d v="2015-10-05T18:56:01"/>
    <x v="1334"/>
    <x v="1334"/>
    <b v="0"/>
    <n v="4"/>
    <b v="1"/>
    <s v="photography/photobooks"/>
    <x v="6"/>
    <x v="15"/>
  </r>
  <r>
    <n v="2167"/>
    <s v="Planes and Planets needs to get their EP finished!!"/>
    <s v="We need YOUR HELP to take one more step to this make release sound amazing!"/>
    <n v="150"/>
    <n v="180"/>
    <n v="1.2"/>
    <n v="22.5"/>
    <x v="0"/>
    <x v="0"/>
    <s v="USD"/>
    <n v="1347672937"/>
    <d v="2012-09-15T01:35:37"/>
    <x v="1335"/>
    <x v="1335"/>
    <b v="0"/>
    <n v="8"/>
    <b v="1"/>
    <s v="music/rock"/>
    <x v="2"/>
    <x v="4"/>
  </r>
  <r>
    <n v="2782"/>
    <s v="Better Than Ever Productions presents Geezer Game"/>
    <s v="The premiere theatre troupe in SE Michigan offering acting opportunities for the 50+ actor."/>
    <n v="1000"/>
    <n v="1200"/>
    <n v="1.2"/>
    <n v="66.666666666666671"/>
    <x v="0"/>
    <x v="0"/>
    <s v="USD"/>
    <n v="1424149140"/>
    <d v="2015-02-17T04:59:00"/>
    <x v="1336"/>
    <x v="1336"/>
    <b v="0"/>
    <n v="18"/>
    <b v="1"/>
    <s v="theater/plays"/>
    <x v="1"/>
    <x v="3"/>
  </r>
  <r>
    <n v="3623"/>
    <s v="Since I've Been Here"/>
    <s v="An original play exploring the complications of romantic relationships in all forms."/>
    <n v="2500"/>
    <n v="3000"/>
    <n v="1.2"/>
    <n v="88.235294117647058"/>
    <x v="0"/>
    <x v="0"/>
    <s v="USD"/>
    <n v="1406358000"/>
    <d v="2014-07-26T07:00:00"/>
    <x v="1337"/>
    <x v="1337"/>
    <b v="0"/>
    <n v="34"/>
    <b v="1"/>
    <s v="theater/plays"/>
    <x v="1"/>
    <x v="3"/>
  </r>
  <r>
    <n v="3690"/>
    <s v="We Rise"/>
    <s v="A play honoring the lives and legacies of the activists and those remembered at the 1992 ACT UP Ashes Action at The White House"/>
    <n v="1500"/>
    <n v="1800"/>
    <n v="1.2"/>
    <n v="58.064516129032256"/>
    <x v="0"/>
    <x v="0"/>
    <s v="USD"/>
    <n v="1417101683"/>
    <d v="2014-11-27T15:21:23"/>
    <x v="1338"/>
    <x v="1338"/>
    <b v="0"/>
    <n v="31"/>
    <b v="1"/>
    <s v="theater/plays"/>
    <x v="1"/>
    <x v="3"/>
  </r>
  <r>
    <n v="3754"/>
    <s v="Little Shop of Horrors"/>
    <s v="CitÃ© des Arts needs your help in funding their fall production of the hit musical comedy &quot;Little Shop of Horrors.&quot;"/>
    <n v="2500"/>
    <n v="3000"/>
    <n v="1.2"/>
    <n v="111.11111111111111"/>
    <x v="0"/>
    <x v="0"/>
    <s v="USD"/>
    <n v="1406350740"/>
    <d v="2014-07-26T04:59:00"/>
    <x v="1339"/>
    <x v="1339"/>
    <b v="0"/>
    <n v="27"/>
    <b v="1"/>
    <s v="theater/musical"/>
    <x v="1"/>
    <x v="12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s v="USD"/>
    <n v="1436817960"/>
    <d v="2015-07-13T20:06:00"/>
    <x v="1340"/>
    <x v="1340"/>
    <b v="0"/>
    <n v="30"/>
    <b v="1"/>
    <s v="theater/musical"/>
    <x v="1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28125"/>
    <x v="0"/>
    <x v="0"/>
    <s v="USD"/>
    <n v="1367366460"/>
    <d v="2013-05-01T00:01:00"/>
    <x v="1341"/>
    <x v="1341"/>
    <b v="1"/>
    <n v="128"/>
    <b v="1"/>
    <s v="film &amp; video/documentary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n v="92.387692307692305"/>
    <x v="0"/>
    <x v="0"/>
    <s v="USD"/>
    <n v="1417906649"/>
    <d v="2014-12-06T22:57:29"/>
    <x v="1342"/>
    <x v="1342"/>
    <b v="1"/>
    <n v="325"/>
    <b v="1"/>
    <s v="theater/spaces"/>
    <x v="1"/>
    <x v="13"/>
  </r>
  <r>
    <n v="2049"/>
    <s v="LOCK8 - the World's First Smart Bike Lock"/>
    <s v="Keyless. Alarm secured. GPS tracking."/>
    <n v="50000"/>
    <n v="60095.35"/>
    <n v="1.2019070000000001"/>
    <n v="80.991037735849048"/>
    <x v="0"/>
    <x v="1"/>
    <s v="GBP"/>
    <n v="1386025140"/>
    <d v="2013-12-02T22:59:00"/>
    <x v="1343"/>
    <x v="1343"/>
    <b v="0"/>
    <n v="742"/>
    <b v="1"/>
    <s v="technology/hardware"/>
    <x v="4"/>
    <x v="17"/>
  </r>
  <r>
    <n v="416"/>
    <s v="Fire in the Heart of the City"/>
    <s v="35,000 pounds of food to a city. Highlighting the &quot;Convoy New Britain&quot; event from birth to beyond."/>
    <n v="1000"/>
    <n v="1202.17"/>
    <n v="1.2021700000000002"/>
    <n v="48.086800000000004"/>
    <x v="0"/>
    <x v="0"/>
    <s v="USD"/>
    <n v="1391851831"/>
    <d v="2014-02-08T09:30:31"/>
    <x v="1344"/>
    <x v="1344"/>
    <b v="0"/>
    <n v="25"/>
    <b v="1"/>
    <s v="film &amp; video/documentary"/>
    <x v="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223.09647495361781"/>
    <x v="0"/>
    <x v="0"/>
    <s v="USD"/>
    <n v="1427740319"/>
    <d v="2015-03-30T18:31:59"/>
    <x v="1345"/>
    <x v="1345"/>
    <b v="1"/>
    <n v="539"/>
    <b v="1"/>
    <s v="technology/hardware"/>
    <x v="4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058823529412"/>
    <x v="0"/>
    <x v="0"/>
    <s v="USD"/>
    <n v="1402755834"/>
    <d v="2014-06-14T14:23:54"/>
    <x v="1346"/>
    <x v="1346"/>
    <b v="1"/>
    <n v="17"/>
    <b v="1"/>
    <s v="music/rock"/>
    <x v="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6521739130434"/>
    <x v="0"/>
    <x v="0"/>
    <s v="USD"/>
    <n v="1464971400"/>
    <d v="2016-06-03T16:30:00"/>
    <x v="1347"/>
    <x v="1347"/>
    <b v="0"/>
    <n v="23"/>
    <b v="1"/>
    <s v="theater/plays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37037037037038"/>
    <x v="0"/>
    <x v="0"/>
    <s v="USD"/>
    <n v="1407967200"/>
    <d v="2014-08-13T22:00:00"/>
    <x v="1348"/>
    <x v="1348"/>
    <b v="0"/>
    <n v="54"/>
    <b v="1"/>
    <s v="theater/plays"/>
    <x v="1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98.839285714285708"/>
    <x v="0"/>
    <x v="0"/>
    <s v="USD"/>
    <n v="1453185447"/>
    <d v="2016-01-19T06:37:27"/>
    <x v="1349"/>
    <x v="1349"/>
    <b v="1"/>
    <n v="280"/>
    <b v="1"/>
    <s v="photography/photobooks"/>
    <x v="6"/>
    <x v="15"/>
  </r>
  <r>
    <n v="2195"/>
    <s v="Purgatoria: City of Angels"/>
    <s v="A gritty, noir tabletop RPG with a fast-paced combo-based battle system."/>
    <n v="4600"/>
    <n v="5535"/>
    <n v="1.2032608695652174"/>
    <n v="48.130434782608695"/>
    <x v="0"/>
    <x v="0"/>
    <s v="USD"/>
    <n v="1439317900"/>
    <d v="2015-08-11T18:31:40"/>
    <x v="1350"/>
    <x v="1350"/>
    <b v="0"/>
    <n v="115"/>
    <b v="1"/>
    <s v="games/tabletop games"/>
    <x v="5"/>
    <x v="14"/>
  </r>
  <r>
    <n v="2031"/>
    <s v="Linkio: the $100 Smart Home Devices Solution"/>
    <s v="With Linkio you can use your smartphone to control every electronic you own- for only $100!"/>
    <n v="50000"/>
    <n v="60175"/>
    <n v="1.2035"/>
    <n v="118.45472440944881"/>
    <x v="0"/>
    <x v="6"/>
    <s v="EUR"/>
    <n v="1420765200"/>
    <d v="2015-01-09T01:00:00"/>
    <x v="1351"/>
    <x v="1351"/>
    <b v="1"/>
    <n v="508"/>
    <b v="1"/>
    <s v="technology/hardware"/>
    <x v="4"/>
    <x v="17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n v="34.005706214689269"/>
    <x v="0"/>
    <x v="0"/>
    <s v="USD"/>
    <n v="1473047940"/>
    <d v="2016-09-05T03:59:00"/>
    <x v="1352"/>
    <x v="1352"/>
    <b v="0"/>
    <n v="177"/>
    <b v="1"/>
    <s v="music/metal"/>
    <x v="2"/>
    <x v="5"/>
  </r>
  <r>
    <n v="2089"/>
    <s v="Little Moses EP"/>
    <s v="Little Moses is trying to record their first EP, and we can't do it without your help!"/>
    <n v="2500"/>
    <n v="3010.01"/>
    <n v="1.2040040000000001"/>
    <n v="48.54854838709678"/>
    <x v="0"/>
    <x v="0"/>
    <s v="USD"/>
    <n v="1375408194"/>
    <d v="2013-08-02T01:49:54"/>
    <x v="1353"/>
    <x v="1353"/>
    <b v="0"/>
    <n v="62"/>
    <b v="1"/>
    <s v="music/indie rock"/>
    <x v="2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n v="63.37715789473684"/>
    <x v="0"/>
    <x v="0"/>
    <s v="USD"/>
    <n v="1474694787"/>
    <d v="2016-09-24T05:26:27"/>
    <x v="1354"/>
    <x v="1354"/>
    <b v="0"/>
    <n v="190"/>
    <b v="1"/>
    <s v="music/metal"/>
    <x v="2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88.147154471544724"/>
    <x v="0"/>
    <x v="0"/>
    <s v="USD"/>
    <n v="1299009600"/>
    <d v="2011-03-01T20:00:00"/>
    <x v="1355"/>
    <x v="1355"/>
    <b v="0"/>
    <n v="246"/>
    <b v="1"/>
    <s v="music/indie rock"/>
    <x v="2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2485207100591"/>
    <x v="0"/>
    <x v="1"/>
    <s v="GBP"/>
    <n v="1387533892"/>
    <d v="2013-12-20T10:04:52"/>
    <x v="1356"/>
    <x v="1356"/>
    <b v="0"/>
    <n v="169"/>
    <b v="1"/>
    <s v="publishing/nonfiction"/>
    <x v="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237288135593"/>
    <x v="0"/>
    <x v="0"/>
    <s v="USD"/>
    <n v="1412611905"/>
    <d v="2014-10-06T16:11:45"/>
    <x v="1357"/>
    <x v="1357"/>
    <b v="0"/>
    <n v="118"/>
    <b v="1"/>
    <s v="theater/spaces"/>
    <x v="1"/>
    <x v="13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3333333333329"/>
    <x v="0"/>
    <x v="0"/>
    <s v="USD"/>
    <n v="1471834800"/>
    <d v="2016-08-22T03:00:00"/>
    <x v="1358"/>
    <x v="1358"/>
    <b v="0"/>
    <n v="75"/>
    <b v="1"/>
    <s v="film &amp; video/television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47457627118644"/>
    <x v="0"/>
    <x v="0"/>
    <s v="USD"/>
    <n v="1446665191"/>
    <d v="2015-11-04T19:26:31"/>
    <x v="1359"/>
    <x v="1359"/>
    <b v="0"/>
    <n v="59"/>
    <b v="1"/>
    <s v="theater/plays"/>
    <x v="1"/>
    <x v="3"/>
  </r>
  <r>
    <n v="1473"/>
    <s v="ONE LOVES ONLY FORM"/>
    <s v="Public Radio Project"/>
    <n v="1500"/>
    <n v="1807.74"/>
    <n v="1.20516"/>
    <n v="38.462553191489363"/>
    <x v="0"/>
    <x v="0"/>
    <s v="USD"/>
    <n v="1330644639"/>
    <d v="2012-03-01T23:30:39"/>
    <x v="1360"/>
    <x v="1360"/>
    <b v="1"/>
    <n v="47"/>
    <b v="1"/>
    <s v="publishing/radio &amp; podcasts"/>
    <x v="3"/>
    <x v="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58.597222222222221"/>
    <x v="0"/>
    <x v="0"/>
    <s v="USD"/>
    <n v="1330916400"/>
    <d v="2012-03-05T03:00:00"/>
    <x v="1361"/>
    <x v="1361"/>
    <b v="0"/>
    <n v="72"/>
    <b v="1"/>
    <s v="music/indie rock"/>
    <x v="2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83.953417721518989"/>
    <x v="0"/>
    <x v="0"/>
    <s v="USD"/>
    <n v="1249932360"/>
    <d v="2009-08-10T19:26:00"/>
    <x v="1362"/>
    <x v="1362"/>
    <b v="1"/>
    <n v="79"/>
    <b v="1"/>
    <s v="film &amp; video/documentary"/>
    <x v="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85714285714292"/>
    <x v="0"/>
    <x v="0"/>
    <s v="USD"/>
    <n v="1442805076"/>
    <d v="2015-09-21T03:11:16"/>
    <x v="1363"/>
    <x v="1363"/>
    <b v="0"/>
    <n v="84"/>
    <b v="1"/>
    <s v="theater/plays"/>
    <x v="1"/>
    <x v="3"/>
  </r>
  <r>
    <n v="1931"/>
    <s v="New Lions After Dark EP!"/>
    <s v="We're an indie rock band from Clearwater, FL headed back into the studio to finish our latest EP."/>
    <n v="2000"/>
    <n v="2412.02"/>
    <n v="1.20601"/>
    <n v="48.240400000000001"/>
    <x v="0"/>
    <x v="0"/>
    <s v="USD"/>
    <n v="1337657400"/>
    <d v="2012-05-22T03:30:00"/>
    <x v="1364"/>
    <x v="1364"/>
    <b v="0"/>
    <n v="50"/>
    <b v="1"/>
    <s v="music/indie rock"/>
    <x v="2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26315789473685"/>
    <x v="0"/>
    <x v="0"/>
    <s v="USD"/>
    <n v="1429594832"/>
    <d v="2015-04-21T05:40:32"/>
    <x v="1365"/>
    <x v="1365"/>
    <b v="0"/>
    <n v="38"/>
    <b v="1"/>
    <s v="music/rock"/>
    <x v="2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4969325153371"/>
    <x v="0"/>
    <x v="0"/>
    <s v="USD"/>
    <n v="1253937540"/>
    <d v="2009-09-26T03:59:00"/>
    <x v="1366"/>
    <x v="1366"/>
    <b v="1"/>
    <n v="163"/>
    <b v="1"/>
    <s v="music/indie rock"/>
    <x v="2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06451612903224"/>
    <x v="0"/>
    <x v="0"/>
    <s v="USD"/>
    <n v="1369282044"/>
    <d v="2013-05-23T04:07:24"/>
    <x v="1367"/>
    <x v="1367"/>
    <b v="0"/>
    <n v="217"/>
    <b v="1"/>
    <s v="technology/hardware"/>
    <x v="4"/>
    <x v="17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n v="163.78378378378378"/>
    <x v="0"/>
    <x v="0"/>
    <s v="USD"/>
    <n v="1338177540"/>
    <d v="2012-05-28T03:59:00"/>
    <x v="1368"/>
    <x v="1368"/>
    <b v="0"/>
    <n v="37"/>
    <b v="1"/>
    <s v="music/rock"/>
    <x v="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n v="33.666666666666664"/>
    <x v="0"/>
    <x v="1"/>
    <s v="GBP"/>
    <n v="1489234891"/>
    <d v="2017-03-11T12:21:31"/>
    <x v="1369"/>
    <x v="1369"/>
    <b v="0"/>
    <n v="72"/>
    <b v="1"/>
    <s v="theater/plays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n v="125.37931034482759"/>
    <x v="0"/>
    <x v="0"/>
    <s v="USD"/>
    <n v="1429286400"/>
    <d v="2015-04-17T16:00:00"/>
    <x v="1370"/>
    <x v="1370"/>
    <b v="0"/>
    <n v="29"/>
    <b v="1"/>
    <s v="theater/plays"/>
    <x v="1"/>
    <x v="3"/>
  </r>
  <r>
    <n v="3700"/>
    <s v="Generations (Senior Project)"/>
    <s v="Help me produce the play I have written for my senior project!"/>
    <n v="500"/>
    <n v="606"/>
    <n v="1.212"/>
    <n v="33.666666666666664"/>
    <x v="0"/>
    <x v="0"/>
    <s v="USD"/>
    <n v="1412092800"/>
    <d v="2014-09-30T16:00:00"/>
    <x v="1371"/>
    <x v="1371"/>
    <b v="0"/>
    <n v="18"/>
    <b v="1"/>
    <s v="theater/plays"/>
    <x v="1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64601769911511"/>
    <x v="0"/>
    <x v="0"/>
    <s v="USD"/>
    <n v="1401159600"/>
    <d v="2014-05-27T03:00:00"/>
    <x v="1372"/>
    <x v="1372"/>
    <b v="0"/>
    <n v="226"/>
    <b v="1"/>
    <s v="theater/spaces"/>
    <x v="1"/>
    <x v="13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0"/>
    <s v="USD"/>
    <n v="1410558949"/>
    <d v="2014-09-12T21:55:49"/>
    <x v="1373"/>
    <x v="1373"/>
    <b v="0"/>
    <n v="13"/>
    <b v="1"/>
    <s v="theater/plays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46.088607594936711"/>
    <x v="0"/>
    <x v="0"/>
    <s v="USD"/>
    <n v="1340944043"/>
    <d v="2012-06-29T04:27:23"/>
    <x v="1374"/>
    <x v="1374"/>
    <b v="0"/>
    <n v="79"/>
    <b v="1"/>
    <s v="music/rock"/>
    <x v="2"/>
    <x v="4"/>
  </r>
  <r>
    <n v="2490"/>
    <s v="The Offbeats Summer Tour 2012"/>
    <s v="We are trying to fund our first multi-state tour this summer in an effort to get our music out to as many people as possible."/>
    <n v="500"/>
    <n v="607"/>
    <n v="1.214"/>
    <n v="37.9375"/>
    <x v="0"/>
    <x v="0"/>
    <s v="USD"/>
    <n v="1340429276"/>
    <d v="2012-06-23T05:27:56"/>
    <x v="1375"/>
    <x v="1375"/>
    <b v="0"/>
    <n v="16"/>
    <b v="1"/>
    <s v="music/indie rock"/>
    <x v="2"/>
    <x v="8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n v="64.366735294117646"/>
    <x v="0"/>
    <x v="0"/>
    <s v="USD"/>
    <n v="1486702800"/>
    <d v="2017-02-10T05:00:00"/>
    <x v="1376"/>
    <x v="1376"/>
    <b v="0"/>
    <n v="340"/>
    <b v="1"/>
    <s v="music/rock"/>
    <x v="2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n v="129.36170212765958"/>
    <x v="0"/>
    <x v="0"/>
    <s v="USD"/>
    <n v="1441153705"/>
    <d v="2015-09-02T00:28:25"/>
    <x v="1377"/>
    <x v="1377"/>
    <b v="0"/>
    <n v="47"/>
    <b v="1"/>
    <s v="theater/plays"/>
    <x v="1"/>
    <x v="3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n v="109.5945945945946"/>
    <x v="0"/>
    <x v="18"/>
    <s v="NZD"/>
    <n v="1477886400"/>
    <d v="2016-10-31T04:00:00"/>
    <x v="1378"/>
    <x v="1378"/>
    <b v="0"/>
    <n v="111"/>
    <b v="1"/>
    <s v="theater/spaces"/>
    <x v="1"/>
    <x v="13"/>
  </r>
  <r>
    <n v="3810"/>
    <s v="Romeo &amp; Juliet"/>
    <s v="Theater students of UMass present a large-scale theater collaboration that will revolutionize the way you see Shakespeare."/>
    <n v="1500"/>
    <n v="1826"/>
    <n v="1.2173333333333334"/>
    <n v="70.230769230769226"/>
    <x v="0"/>
    <x v="0"/>
    <s v="USD"/>
    <n v="1426965758"/>
    <d v="2015-03-21T19:22:38"/>
    <x v="1379"/>
    <x v="1379"/>
    <b v="0"/>
    <n v="26"/>
    <b v="1"/>
    <s v="theater/plays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n v="716.35294117647061"/>
    <x v="0"/>
    <x v="0"/>
    <s v="USD"/>
    <n v="1474426800"/>
    <d v="2016-09-21T03:00:00"/>
    <x v="1380"/>
    <x v="1380"/>
    <b v="0"/>
    <n v="17"/>
    <b v="1"/>
    <s v="theater/plays"/>
    <x v="1"/>
    <x v="3"/>
  </r>
  <r>
    <n v="837"/>
    <s v="Take 147 - Nothin' to Lose CD Project"/>
    <s v="Take 147 is currently in the process of recording the debut album called, &quot;Nothin' to Lose&quot;."/>
    <n v="2500"/>
    <n v="3045"/>
    <n v="1.218"/>
    <n v="49.112903225806448"/>
    <x v="0"/>
    <x v="0"/>
    <s v="USD"/>
    <n v="1398988662"/>
    <d v="2014-05-01T23:57:42"/>
    <x v="1381"/>
    <x v="1381"/>
    <b v="0"/>
    <n v="62"/>
    <b v="1"/>
    <s v="music/rock"/>
    <x v="2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s v="USD"/>
    <n v="1425193140"/>
    <d v="2015-03-01T06:59:00"/>
    <x v="1382"/>
    <x v="1382"/>
    <b v="0"/>
    <n v="20"/>
    <b v="1"/>
    <s v="theater/plays"/>
    <x v="1"/>
    <x v="3"/>
  </r>
  <r>
    <n v="1294"/>
    <s v="HELMER'S LOO"/>
    <s v="We have an award-winning Danish play, now we just need a bathroom set to perform it in. Spend a penny to help us build the set!"/>
    <n v="500"/>
    <n v="610"/>
    <n v="1.22"/>
    <n v="27.727272727272727"/>
    <x v="0"/>
    <x v="1"/>
    <s v="GBP"/>
    <n v="1445252400"/>
    <d v="2015-10-19T11:00:00"/>
    <x v="1383"/>
    <x v="1383"/>
    <b v="0"/>
    <n v="22"/>
    <b v="1"/>
    <s v="theater/plays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333333333334"/>
    <x v="0"/>
    <x v="0"/>
    <s v="USD"/>
    <n v="1434542702"/>
    <d v="2015-06-17T12:05:02"/>
    <x v="1384"/>
    <x v="1384"/>
    <b v="0"/>
    <n v="3"/>
    <b v="1"/>
    <s v="theater/plays"/>
    <x v="1"/>
    <x v="3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n v="28.553404255319148"/>
    <x v="0"/>
    <x v="1"/>
    <s v="GBP"/>
    <n v="1394460000"/>
    <d v="2014-03-10T14:00:00"/>
    <x v="1385"/>
    <x v="1385"/>
    <b v="0"/>
    <n v="47"/>
    <b v="1"/>
    <s v="music/metal"/>
    <x v="2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1860465116281"/>
    <x v="0"/>
    <x v="0"/>
    <s v="USD"/>
    <n v="1483729500"/>
    <d v="2017-01-06T19:05:00"/>
    <x v="1386"/>
    <x v="1386"/>
    <b v="0"/>
    <n v="43"/>
    <b v="1"/>
    <s v="film &amp; video/documentary"/>
    <x v="0"/>
    <x v="2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1"/>
    <s v="GBP"/>
    <n v="1414701413"/>
    <d v="2014-10-30T20:36:53"/>
    <x v="1387"/>
    <x v="1387"/>
    <b v="0"/>
    <n v="25"/>
    <b v="1"/>
    <s v="theater/plays"/>
    <x v="1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48.842857142857142"/>
    <x v="0"/>
    <x v="0"/>
    <s v="USD"/>
    <n v="1332011835"/>
    <d v="2012-03-17T19:17:15"/>
    <x v="1388"/>
    <x v="1388"/>
    <b v="0"/>
    <n v="70"/>
    <b v="1"/>
    <s v="music/rock"/>
    <x v="2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84.142857142857139"/>
    <x v="0"/>
    <x v="0"/>
    <s v="USD"/>
    <n v="1406900607"/>
    <d v="2014-08-01T13:43:27"/>
    <x v="1389"/>
    <x v="1389"/>
    <b v="0"/>
    <n v="119"/>
    <b v="1"/>
    <s v="publishing/nonfiction"/>
    <x v="3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53.882352941176471"/>
    <x v="0"/>
    <x v="0"/>
    <s v="USD"/>
    <n v="1488337200"/>
    <d v="2017-03-01T03:00:00"/>
    <x v="1390"/>
    <x v="1390"/>
    <b v="0"/>
    <n v="17"/>
    <b v="1"/>
    <s v="music/rock"/>
    <x v="2"/>
    <x v="4"/>
  </r>
  <r>
    <n v="1247"/>
    <s v="BRAIN DEAD to record debut EP with SLAYER producer!"/>
    <s v="BRAIN DEAD is going to record their debut EP and they need your help, Bozos!"/>
    <n v="3500"/>
    <n v="4275"/>
    <n v="1.2214285714285715"/>
    <n v="85.5"/>
    <x v="0"/>
    <x v="0"/>
    <s v="USD"/>
    <n v="1367823655"/>
    <d v="2013-05-06T07:00:55"/>
    <x v="1391"/>
    <x v="1391"/>
    <b v="1"/>
    <n v="50"/>
    <b v="1"/>
    <s v="music/rock"/>
    <x v="2"/>
    <x v="4"/>
  </r>
  <r>
    <n v="3308"/>
    <s v="A Hand of Talons"/>
    <s v="Descend into the dark world of steampunk noir in this thrilling new play, written by Maggie Lee and directed by Amy Poisson!"/>
    <n v="3500"/>
    <n v="4280"/>
    <n v="1.2228571428571429"/>
    <n v="75.087719298245617"/>
    <x v="0"/>
    <x v="0"/>
    <s v="USD"/>
    <n v="1460581365"/>
    <d v="2016-04-13T21:02:45"/>
    <x v="1392"/>
    <x v="1392"/>
    <b v="0"/>
    <n v="57"/>
    <b v="1"/>
    <s v="theater/plays"/>
    <x v="1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n v="56.666666666666664"/>
    <x v="0"/>
    <x v="0"/>
    <s v="USD"/>
    <n v="1392408000"/>
    <d v="2014-02-14T20:00:00"/>
    <x v="1393"/>
    <x v="1393"/>
    <b v="0"/>
    <n v="108"/>
    <b v="1"/>
    <s v="publishing/nonfiction"/>
    <x v="3"/>
    <x v="6"/>
  </r>
  <r>
    <n v="1664"/>
    <s v="Grace Sings Grace"/>
    <s v="Korean-American Soprano Grace's Debut Album - coming up in June 2012. Come and be part of this exciting project!"/>
    <n v="2500"/>
    <n v="3060.22"/>
    <n v="1.2240879999999998"/>
    <n v="34.384494382022467"/>
    <x v="0"/>
    <x v="0"/>
    <s v="USD"/>
    <n v="1331870340"/>
    <d v="2012-03-16T03:59:00"/>
    <x v="1394"/>
    <x v="1394"/>
    <b v="0"/>
    <n v="89"/>
    <b v="1"/>
    <s v="music/pop"/>
    <x v="2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47107438016529"/>
    <x v="0"/>
    <x v="1"/>
    <s v="GBP"/>
    <n v="1354269600"/>
    <d v="2012-11-30T10:00:00"/>
    <x v="1395"/>
    <x v="1395"/>
    <b v="0"/>
    <n v="121"/>
    <b v="1"/>
    <s v="publishing/nonfiction"/>
    <x v="3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85074626865675"/>
    <x v="0"/>
    <x v="0"/>
    <s v="USD"/>
    <n v="1433131140"/>
    <d v="2015-06-01T03:59:00"/>
    <x v="1396"/>
    <x v="1396"/>
    <b v="0"/>
    <n v="67"/>
    <b v="1"/>
    <s v="music/classical music"/>
    <x v="2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32.324473684210524"/>
    <x v="0"/>
    <x v="0"/>
    <s v="USD"/>
    <n v="1346198400"/>
    <d v="2012-08-29T00:00:00"/>
    <x v="1397"/>
    <x v="1397"/>
    <b v="0"/>
    <n v="76"/>
    <b v="1"/>
    <s v="music/electronic music"/>
    <x v="2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1724137931035"/>
    <x v="0"/>
    <x v="2"/>
    <s v="CAD"/>
    <n v="1398268773"/>
    <d v="2014-04-23T15:59:33"/>
    <x v="1398"/>
    <x v="1398"/>
    <b v="0"/>
    <n v="58"/>
    <b v="1"/>
    <s v="technology/hardware"/>
    <x v="4"/>
    <x v="17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n v="190.55028169014085"/>
    <x v="0"/>
    <x v="0"/>
    <s v="USD"/>
    <n v="1450555279"/>
    <d v="2015-12-19T20:01:19"/>
    <x v="1399"/>
    <x v="1399"/>
    <b v="0"/>
    <n v="284"/>
    <b v="1"/>
    <s v="film &amp; video/television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n v="46.125"/>
    <x v="0"/>
    <x v="1"/>
    <s v="GBP"/>
    <n v="1466899491"/>
    <d v="2016-06-26T00:04:51"/>
    <x v="1400"/>
    <x v="1400"/>
    <b v="0"/>
    <n v="8"/>
    <b v="1"/>
    <s v="theater/plays"/>
    <x v="1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14.58620689655173"/>
    <x v="0"/>
    <x v="0"/>
    <s v="USD"/>
    <n v="1482307140"/>
    <d v="2016-12-21T07:59:00"/>
    <x v="1401"/>
    <x v="1401"/>
    <b v="1"/>
    <n v="58"/>
    <b v="1"/>
    <s v="film &amp; video/documentary"/>
    <x v="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93.695652173913047"/>
    <x v="0"/>
    <x v="0"/>
    <s v="USD"/>
    <n v="1430774974"/>
    <d v="2015-05-04T21:29:34"/>
    <x v="1402"/>
    <x v="1402"/>
    <b v="0"/>
    <n v="46"/>
    <b v="1"/>
    <s v="technology/makerspaces"/>
    <x v="4"/>
    <x v="20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n v="71.242774566473983"/>
    <x v="0"/>
    <x v="0"/>
    <s v="USD"/>
    <n v="1463098208"/>
    <d v="2016-05-13T00:10:08"/>
    <x v="1403"/>
    <x v="1403"/>
    <b v="0"/>
    <n v="173"/>
    <b v="1"/>
    <s v="theater/plays"/>
    <x v="1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74.60526315789474"/>
    <x v="0"/>
    <x v="0"/>
    <s v="USD"/>
    <n v="1306630800"/>
    <d v="2011-05-29T01:00:00"/>
    <x v="1404"/>
    <x v="1404"/>
    <b v="0"/>
    <n v="38"/>
    <b v="1"/>
    <s v="music/rock"/>
    <x v="2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n v="99.860335195530723"/>
    <x v="0"/>
    <x v="0"/>
    <s v="USD"/>
    <n v="1432161590"/>
    <d v="2015-05-20T22:39:50"/>
    <x v="1405"/>
    <x v="1405"/>
    <b v="1"/>
    <n v="179"/>
    <b v="1"/>
    <s v="film &amp; video/documentary"/>
    <x v="0"/>
    <x v="2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n v="31.623931623931625"/>
    <x v="0"/>
    <x v="1"/>
    <s v="GBP"/>
    <n v="1406045368"/>
    <d v="2014-07-22T16:09:28"/>
    <x v="1406"/>
    <x v="1406"/>
    <b v="0"/>
    <n v="117"/>
    <b v="1"/>
    <s v="film &amp; video/television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0"/>
    <s v="USD"/>
    <n v="1471071540"/>
    <d v="2016-08-13T06:59:00"/>
    <x v="1407"/>
    <x v="1407"/>
    <b v="0"/>
    <n v="30"/>
    <b v="1"/>
    <s v="theater/plays"/>
    <x v="1"/>
    <x v="3"/>
  </r>
  <r>
    <n v="1749"/>
    <s v="E FOTOGRAFESCHE RECKBLECK - 367 DEEG AM AUSLAND ASAZ"/>
    <s v="Help me fund the production run of my first book by local Photographer Sandro Ortolani."/>
    <n v="10050"/>
    <n v="12410.5"/>
    <n v="1.2348756218905472"/>
    <n v="94.736641221374043"/>
    <x v="0"/>
    <x v="13"/>
    <s v="EUR"/>
    <n v="1488394800"/>
    <d v="2017-03-01T19:00:00"/>
    <x v="1408"/>
    <x v="1408"/>
    <b v="0"/>
    <n v="131"/>
    <b v="1"/>
    <s v="photography/photobooks"/>
    <x v="6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3571428571428"/>
    <x v="0"/>
    <x v="0"/>
    <s v="USD"/>
    <n v="1453481974"/>
    <d v="2016-01-22T16:59:34"/>
    <x v="1409"/>
    <x v="1409"/>
    <b v="0"/>
    <n v="140"/>
    <b v="1"/>
    <s v="technology/hardware"/>
    <x v="4"/>
    <x v="1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9.301204819277103"/>
    <x v="0"/>
    <x v="0"/>
    <s v="USD"/>
    <n v="1342382587"/>
    <d v="2012-07-15T20:03:07"/>
    <x v="1410"/>
    <x v="1410"/>
    <b v="0"/>
    <n v="83"/>
    <b v="1"/>
    <s v="music/indie rock"/>
    <x v="2"/>
    <x v="8"/>
  </r>
  <r>
    <n v="3409"/>
    <s v="Who Said Theatre Presents: The Calm"/>
    <s v="Exciting and visceral new-writing that challenges the way we view the fine line between war and terror..."/>
    <n v="500"/>
    <n v="618"/>
    <n v="1.236"/>
    <n v="29.428571428571427"/>
    <x v="0"/>
    <x v="1"/>
    <s v="GBP"/>
    <n v="1469998680"/>
    <d v="2016-07-31T20:58:00"/>
    <x v="1411"/>
    <x v="1411"/>
    <b v="0"/>
    <n v="21"/>
    <b v="1"/>
    <s v="theater/plays"/>
    <x v="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67.671532846715323"/>
    <x v="0"/>
    <x v="0"/>
    <s v="USD"/>
    <n v="1386565140"/>
    <d v="2013-12-09T04:59:00"/>
    <x v="1412"/>
    <x v="1412"/>
    <b v="1"/>
    <n v="274"/>
    <b v="1"/>
    <s v="music/rock"/>
    <x v="2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n v="80.272727272727266"/>
    <x v="0"/>
    <x v="0"/>
    <s v="USD"/>
    <n v="1324789200"/>
    <d v="2011-12-25T05:00:00"/>
    <x v="1413"/>
    <x v="1413"/>
    <b v="0"/>
    <n v="77"/>
    <b v="1"/>
    <s v="music/indie rock"/>
    <x v="2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n v="110.39397959183674"/>
    <x v="0"/>
    <x v="5"/>
    <s v="EUR"/>
    <n v="1487113140"/>
    <d v="2017-02-14T22:59:00"/>
    <x v="1414"/>
    <x v="1414"/>
    <b v="1"/>
    <n v="196"/>
    <b v="1"/>
    <s v="photography/photobooks"/>
    <x v="6"/>
    <x v="15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3"/>
    <s v="EUR"/>
    <n v="1450911540"/>
    <d v="2015-12-23T22:59:00"/>
    <x v="1415"/>
    <x v="1415"/>
    <b v="0"/>
    <n v="25"/>
    <b v="1"/>
    <s v="theater/spaces"/>
    <x v="1"/>
    <x v="13"/>
  </r>
  <r>
    <n v="2005"/>
    <s v="bassAware Holster"/>
    <s v="The bassAware Holster is a new type of wearable audio technology that uses vibration to create a massive bass experience."/>
    <n v="30000"/>
    <n v="37104.03"/>
    <n v="1.236801"/>
    <n v="194.26193717277485"/>
    <x v="0"/>
    <x v="0"/>
    <s v="USD"/>
    <n v="1381895940"/>
    <d v="2013-10-16T03:59:00"/>
    <x v="1416"/>
    <x v="1416"/>
    <b v="1"/>
    <n v="191"/>
    <b v="1"/>
    <s v="technology/hardware"/>
    <x v="4"/>
    <x v="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69.71875"/>
    <x v="0"/>
    <x v="0"/>
    <s v="USD"/>
    <n v="1338186657"/>
    <d v="2012-05-28T06:30:57"/>
    <x v="1417"/>
    <x v="1417"/>
    <b v="0"/>
    <n v="32"/>
    <b v="1"/>
    <s v="film &amp; video/shorts"/>
    <x v="0"/>
    <x v="1"/>
  </r>
  <r>
    <n v="1896"/>
    <s v="the bridge"/>
    <s v="My barely anticipated second album of self produced songs is ready to go.  Just need a little help to cover mastering, artwork etc."/>
    <n v="451"/>
    <n v="559"/>
    <n v="1.2394678492239468"/>
    <n v="43"/>
    <x v="0"/>
    <x v="0"/>
    <s v="USD"/>
    <n v="1334250165"/>
    <d v="2012-04-12T17:02:45"/>
    <x v="1418"/>
    <x v="1418"/>
    <b v="0"/>
    <n v="13"/>
    <b v="1"/>
    <s v="music/indie rock"/>
    <x v="2"/>
    <x v="8"/>
  </r>
  <r>
    <n v="1299"/>
    <s v="The (out)Siders Project"/>
    <s v="A new work inspired by the classic novel and created by Dallas teens under the direction of professional artists."/>
    <n v="3500"/>
    <n v="4340"/>
    <n v="1.24"/>
    <n v="135.625"/>
    <x v="0"/>
    <x v="0"/>
    <s v="USD"/>
    <n v="1436902359"/>
    <d v="2015-07-14T19:32:39"/>
    <x v="1419"/>
    <x v="1419"/>
    <b v="0"/>
    <n v="32"/>
    <b v="1"/>
    <s v="theater/plays"/>
    <x v="1"/>
    <x v="3"/>
  </r>
  <r>
    <n v="1372"/>
    <s v="Ted Lukas &amp; the Misled new CD - &quot;FEED&quot;"/>
    <s v="Please help us raise funds to press our new CD!"/>
    <n v="500"/>
    <n v="620"/>
    <n v="1.24"/>
    <n v="38.75"/>
    <x v="0"/>
    <x v="0"/>
    <s v="USD"/>
    <n v="1342115132"/>
    <d v="2012-07-12T17:45:32"/>
    <x v="1420"/>
    <x v="1420"/>
    <b v="0"/>
    <n v="16"/>
    <b v="1"/>
    <s v="music/rock"/>
    <x v="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571428571428577"/>
    <x v="0"/>
    <x v="1"/>
    <s v="GBP"/>
    <n v="1427842740"/>
    <d v="2015-03-31T22:59:00"/>
    <x v="1421"/>
    <x v="1421"/>
    <b v="0"/>
    <n v="14"/>
    <b v="1"/>
    <s v="theater/plays"/>
    <x v="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92.541865671641801"/>
    <x v="0"/>
    <x v="0"/>
    <s v="USD"/>
    <n v="1298245954"/>
    <d v="2011-02-20T23:52:34"/>
    <x v="1422"/>
    <x v="1422"/>
    <b v="0"/>
    <n v="134"/>
    <b v="1"/>
    <s v="music/rock"/>
    <x v="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n v="68.936507936507937"/>
    <x v="0"/>
    <x v="0"/>
    <s v="USD"/>
    <n v="1436117922"/>
    <d v="2015-07-05T17:38:42"/>
    <x v="1423"/>
    <x v="1423"/>
    <b v="0"/>
    <n v="63"/>
    <b v="1"/>
    <s v="music/rock"/>
    <x v="2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n v="139.53488372093022"/>
    <x v="0"/>
    <x v="0"/>
    <s v="USD"/>
    <n v="1407456000"/>
    <d v="2014-08-08T00:00:00"/>
    <x v="1424"/>
    <x v="1424"/>
    <b v="0"/>
    <n v="86"/>
    <b v="1"/>
    <s v="film &amp; video/documentary"/>
    <x v="0"/>
    <x v="2"/>
  </r>
  <r>
    <n v="3168"/>
    <s v="Cosmicomics"/>
    <s v="A dazzling aerial show that brings to life the whimsical and romantic short stories of beloved fantasy author Italo Calvino."/>
    <n v="2500"/>
    <n v="3105"/>
    <n v="1.242"/>
    <n v="50.901639344262293"/>
    <x v="0"/>
    <x v="0"/>
    <s v="USD"/>
    <n v="1402696800"/>
    <d v="2014-06-13T22:00:00"/>
    <x v="1425"/>
    <x v="1425"/>
    <b v="1"/>
    <n v="61"/>
    <b v="1"/>
    <s v="theater/plays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n v="45.037037037037038"/>
    <x v="0"/>
    <x v="0"/>
    <s v="USD"/>
    <n v="1422937620"/>
    <d v="2015-02-03T04:27:00"/>
    <x v="1426"/>
    <x v="1426"/>
    <b v="0"/>
    <n v="27"/>
    <b v="1"/>
    <s v="theater/plays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n v="47.846153846153847"/>
    <x v="0"/>
    <x v="0"/>
    <s v="USD"/>
    <n v="1473625166"/>
    <d v="2016-09-11T20:19:26"/>
    <x v="1427"/>
    <x v="1427"/>
    <b v="0"/>
    <n v="78"/>
    <b v="1"/>
    <s v="theater/plays"/>
    <x v="1"/>
    <x v="3"/>
  </r>
  <r>
    <n v="1643"/>
    <s v="This Is All Now's Brand New Album!!"/>
    <s v="This Is All Now is putting out a brand new record, and we need YOUR help to do it!"/>
    <n v="5000"/>
    <n v="6235"/>
    <n v="1.2470000000000001"/>
    <n v="168.51351351351352"/>
    <x v="0"/>
    <x v="0"/>
    <s v="USD"/>
    <n v="1348516012"/>
    <d v="2012-09-24T19:46:52"/>
    <x v="1428"/>
    <x v="1428"/>
    <b v="0"/>
    <n v="37"/>
    <b v="1"/>
    <s v="music/pop"/>
    <x v="2"/>
    <x v="7"/>
  </r>
  <r>
    <n v="3222"/>
    <s v="Shakespeare in ASL - and FREE for everyone"/>
    <s v="Shakespeare's classic re-imagined as a spoken and signed production for deaf and hearing audiences"/>
    <n v="2500"/>
    <n v="3120"/>
    <n v="1.248"/>
    <n v="37.142857142857146"/>
    <x v="0"/>
    <x v="0"/>
    <s v="USD"/>
    <n v="1445722140"/>
    <d v="2015-10-24T21:29:00"/>
    <x v="1429"/>
    <x v="1429"/>
    <b v="1"/>
    <n v="84"/>
    <b v="1"/>
    <s v="theater/plays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n v="69.333333333333329"/>
    <x v="0"/>
    <x v="1"/>
    <s v="GBP"/>
    <n v="1426801664"/>
    <d v="2015-03-19T21:47:44"/>
    <x v="1430"/>
    <x v="1430"/>
    <b v="0"/>
    <n v="45"/>
    <b v="1"/>
    <s v="theater/plays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n v="95.834024896265561"/>
    <x v="0"/>
    <x v="0"/>
    <s v="USD"/>
    <n v="1419292800"/>
    <d v="2014-12-23T00:00:00"/>
    <x v="1431"/>
    <x v="1431"/>
    <b v="1"/>
    <n v="241"/>
    <b v="1"/>
    <s v="photography/photobooks"/>
    <x v="6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1428571428569"/>
    <x v="0"/>
    <x v="0"/>
    <s v="USD"/>
    <n v="1405366359"/>
    <d v="2014-07-14T19:32:39"/>
    <x v="1432"/>
    <x v="1432"/>
    <b v="0"/>
    <n v="7"/>
    <b v="1"/>
    <s v="publishing/nonfiction"/>
    <x v="3"/>
    <x v="6"/>
  </r>
  <r>
    <n v="2492"/>
    <s v="SUPER NICE EP 2012"/>
    <s v="We're a band from Hawaii trying to produce our first EP and we need help!"/>
    <n v="600"/>
    <n v="750"/>
    <n v="1.25"/>
    <n v="27.777777777777779"/>
    <x v="0"/>
    <x v="0"/>
    <s v="USD"/>
    <n v="1339840740"/>
    <d v="2012-06-16T09:59:00"/>
    <x v="1433"/>
    <x v="1433"/>
    <b v="0"/>
    <n v="27"/>
    <b v="1"/>
    <s v="music/indie rock"/>
    <x v="2"/>
    <x v="8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s v="USD"/>
    <n v="1424715779"/>
    <d v="2015-02-23T18:22:59"/>
    <x v="1434"/>
    <x v="1434"/>
    <b v="0"/>
    <n v="50"/>
    <b v="1"/>
    <s v="theater/musical"/>
    <x v="1"/>
    <x v="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s v="GBP"/>
    <n v="1484687436"/>
    <d v="2017-01-17T21:10:36"/>
    <x v="1435"/>
    <x v="1435"/>
    <b v="0"/>
    <n v="30"/>
    <b v="1"/>
    <s v="theater/plays"/>
    <x v="1"/>
    <x v="3"/>
  </r>
  <r>
    <n v="340"/>
    <s v="Somaliland: The Abaarso Story"/>
    <s v="Feature-length documentary about five Somali Muslim students pursuing dreams of education in America"/>
    <n v="35000"/>
    <n v="43758"/>
    <n v="1.2502285714285715"/>
    <n v="146.34782608695653"/>
    <x v="0"/>
    <x v="0"/>
    <s v="USD"/>
    <n v="1489006800"/>
    <d v="2017-03-08T21:00:00"/>
    <x v="1436"/>
    <x v="1436"/>
    <b v="1"/>
    <n v="299"/>
    <b v="1"/>
    <s v="film &amp; video/documentary"/>
    <x v="0"/>
    <x v="2"/>
  </r>
  <r>
    <n v="1289"/>
    <s v="No Brains for Dinner"/>
    <s v="A chilling original Edwardian Comedy of errors and foolishness made for the Patrick Henry College stage."/>
    <n v="1500"/>
    <n v="1876"/>
    <n v="1.2506666666666666"/>
    <n v="36.07692307692308"/>
    <x v="0"/>
    <x v="0"/>
    <s v="USD"/>
    <n v="1483499645"/>
    <d v="2017-01-04T03:14:05"/>
    <x v="1437"/>
    <x v="1437"/>
    <b v="0"/>
    <n v="52"/>
    <b v="1"/>
    <s v="theater/plays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73.416901408450698"/>
    <x v="0"/>
    <x v="0"/>
    <s v="USD"/>
    <n v="1332561600"/>
    <d v="2012-03-24T04:00:00"/>
    <x v="1438"/>
    <x v="1438"/>
    <b v="1"/>
    <n v="426"/>
    <b v="1"/>
    <s v="technology/hardware"/>
    <x v="4"/>
    <x v="17"/>
  </r>
  <r>
    <n v="1611"/>
    <s v="Skelton-Luns CD/7&quot;             No Big Deal."/>
    <s v="Skelton-Luns CD/7&quot; No Big Deal."/>
    <n v="800"/>
    <n v="1001"/>
    <n v="1.25125"/>
    <n v="37.074074074074076"/>
    <x v="0"/>
    <x v="0"/>
    <s v="USD"/>
    <n v="1370390432"/>
    <d v="2013-06-05T00:00:32"/>
    <x v="1439"/>
    <x v="1439"/>
    <b v="0"/>
    <n v="27"/>
    <b v="1"/>
    <s v="music/rock"/>
    <x v="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n v="91"/>
    <x v="0"/>
    <x v="0"/>
    <s v="USD"/>
    <n v="1452387096"/>
    <d v="2016-01-10T00:51:36"/>
    <x v="1440"/>
    <x v="1440"/>
    <b v="0"/>
    <n v="11"/>
    <b v="1"/>
    <s v="technology/makerspaces"/>
    <x v="4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n v="23.172839506172838"/>
    <x v="0"/>
    <x v="0"/>
    <s v="USD"/>
    <n v="1356724263"/>
    <d v="2012-12-28T19:51:03"/>
    <x v="1441"/>
    <x v="1441"/>
    <b v="1"/>
    <n v="81"/>
    <b v="1"/>
    <s v="publishing/radio &amp; podcasts"/>
    <x v="3"/>
    <x v="1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85.03692307692307"/>
    <x v="0"/>
    <x v="0"/>
    <s v="USD"/>
    <n v="1465652372"/>
    <d v="2016-06-11T13:39:32"/>
    <x v="1442"/>
    <x v="1442"/>
    <b v="1"/>
    <n v="325"/>
    <b v="1"/>
    <s v="technology/hardware"/>
    <x v="4"/>
    <x v="1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n v="140.1044776119403"/>
    <x v="0"/>
    <x v="0"/>
    <s v="USD"/>
    <n v="1430334126"/>
    <d v="2015-04-29T19:02:06"/>
    <x v="1443"/>
    <x v="1443"/>
    <b v="0"/>
    <n v="67"/>
    <b v="1"/>
    <s v="film &amp; video/documentary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n v="188.31203007518798"/>
    <x v="0"/>
    <x v="0"/>
    <s v="USD"/>
    <n v="1460038591"/>
    <d v="2016-04-07T14:16:31"/>
    <x v="1444"/>
    <x v="1444"/>
    <b v="1"/>
    <n v="266"/>
    <b v="1"/>
    <s v="film &amp; video/documentary"/>
    <x v="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8571428571429"/>
    <x v="0"/>
    <x v="0"/>
    <s v="USD"/>
    <n v="1425275940"/>
    <d v="2015-03-02T05:59:00"/>
    <x v="1445"/>
    <x v="1445"/>
    <b v="0"/>
    <n v="21"/>
    <b v="1"/>
    <s v="music/rock"/>
    <x v="2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05882352941174"/>
    <x v="0"/>
    <x v="0"/>
    <s v="USD"/>
    <n v="1359240856"/>
    <d v="2013-01-26T22:54:16"/>
    <x v="1446"/>
    <x v="1446"/>
    <b v="0"/>
    <n v="34"/>
    <b v="1"/>
    <s v="music/rock"/>
    <x v="2"/>
    <x v="4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n v="32.011111111111113"/>
    <x v="0"/>
    <x v="0"/>
    <s v="USD"/>
    <n v="1300636482"/>
    <d v="2011-03-20T15:54:42"/>
    <x v="1447"/>
    <x v="1447"/>
    <b v="0"/>
    <n v="90"/>
    <b v="1"/>
    <s v="music/pop"/>
    <x v="2"/>
    <x v="7"/>
  </r>
  <r>
    <n v="1357"/>
    <s v="Becoming Alicia"/>
    <s v="The search for identity leads one young woman to Mexico, where she follows her grandfather's journey back to America."/>
    <n v="2000"/>
    <n v="2506"/>
    <n v="1.2529999999999999"/>
    <n v="38.553846153846152"/>
    <x v="0"/>
    <x v="0"/>
    <s v="USD"/>
    <n v="1362117540"/>
    <d v="2013-03-01T05:59:00"/>
    <x v="1448"/>
    <x v="1448"/>
    <b v="0"/>
    <n v="65"/>
    <b v="1"/>
    <s v="publishing/nonfiction"/>
    <x v="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29729729729726"/>
    <x v="0"/>
    <x v="0"/>
    <s v="USD"/>
    <n v="1468270261"/>
    <d v="2016-07-11T20:51:01"/>
    <x v="1449"/>
    <x v="1449"/>
    <b v="0"/>
    <n v="37"/>
    <b v="1"/>
    <s v="music/rock"/>
    <x v="2"/>
    <x v="4"/>
  </r>
  <r>
    <n v="372"/>
    <s v="Wild Equus"/>
    <s v="A short documentary exploring the uses of 'Natural Horsemanship' across Europe"/>
    <n v="300"/>
    <n v="376"/>
    <n v="1.2533333333333334"/>
    <n v="41.777777777777779"/>
    <x v="0"/>
    <x v="1"/>
    <s v="GBP"/>
    <n v="1459872000"/>
    <d v="2016-04-05T16:00:00"/>
    <x v="1450"/>
    <x v="1450"/>
    <b v="0"/>
    <n v="9"/>
    <b v="1"/>
    <s v="film &amp; video/documentary"/>
    <x v="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77.638095238095232"/>
    <x v="0"/>
    <x v="2"/>
    <s v="CAD"/>
    <n v="1392574692"/>
    <d v="2014-02-16T18:18:12"/>
    <x v="1451"/>
    <x v="1451"/>
    <b v="1"/>
    <n v="105"/>
    <b v="1"/>
    <s v="music/rock"/>
    <x v="2"/>
    <x v="4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n v="71.714285714285708"/>
    <x v="0"/>
    <x v="0"/>
    <s v="USD"/>
    <n v="1316746837"/>
    <d v="2011-09-23T03:00:37"/>
    <x v="1452"/>
    <x v="1452"/>
    <b v="0"/>
    <n v="21"/>
    <b v="1"/>
    <s v="film &amp; video/shorts"/>
    <x v="0"/>
    <x v="1"/>
  </r>
  <r>
    <n v="734"/>
    <s v="Sideswiped"/>
    <s v="Sideswiped is my story of growing in and trusting God through the mess and mysteries of life."/>
    <n v="8500"/>
    <n v="10670"/>
    <n v="1.2552941176470589"/>
    <n v="187.19298245614036"/>
    <x v="0"/>
    <x v="2"/>
    <s v="CAD"/>
    <n v="1431147600"/>
    <d v="2015-05-09T05:00:00"/>
    <x v="1453"/>
    <x v="1453"/>
    <b v="0"/>
    <n v="57"/>
    <b v="1"/>
    <s v="publishing/nonfiction"/>
    <x v="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n v="57.077922077922075"/>
    <x v="0"/>
    <x v="0"/>
    <s v="USD"/>
    <n v="1337194800"/>
    <d v="2012-05-16T19:00:00"/>
    <x v="1454"/>
    <x v="1454"/>
    <b v="1"/>
    <n v="77"/>
    <b v="1"/>
    <s v="film &amp; video/documentary"/>
    <x v="0"/>
    <x v="2"/>
  </r>
  <r>
    <n v="3318"/>
    <s v="ROOMIES - Atlantic Canada Tour 2016-17"/>
    <s v="Help us strengthen and inspire disability arts in Atlantic Canada"/>
    <n v="2000"/>
    <n v="2512"/>
    <n v="1.256"/>
    <n v="78.5"/>
    <x v="0"/>
    <x v="2"/>
    <s v="CAD"/>
    <n v="1460341800"/>
    <d v="2016-04-11T02:30:00"/>
    <x v="1455"/>
    <x v="1455"/>
    <b v="0"/>
    <n v="32"/>
    <b v="1"/>
    <s v="theater/plays"/>
    <x v="1"/>
    <x v="3"/>
  </r>
  <r>
    <n v="1200"/>
    <s v="Modern Nomads"/>
    <s v="Modern Nomads Journal is an 88 page magazine style publication containing photo stories about Somalis in the Horn of Africa."/>
    <n v="4800"/>
    <n v="6029"/>
    <n v="1.2560416666666667"/>
    <n v="58.533980582524272"/>
    <x v="0"/>
    <x v="0"/>
    <s v="USD"/>
    <n v="1429183656"/>
    <d v="2015-04-16T11:27:36"/>
    <x v="1456"/>
    <x v="1456"/>
    <b v="0"/>
    <n v="103"/>
    <b v="1"/>
    <s v="photography/photobooks"/>
    <x v="6"/>
    <x v="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454545454547"/>
    <x v="0"/>
    <x v="0"/>
    <s v="USD"/>
    <n v="1450901872"/>
    <d v="2015-12-23T20:17:52"/>
    <x v="1457"/>
    <x v="1457"/>
    <b v="0"/>
    <n v="99"/>
    <b v="1"/>
    <s v="technology/wearables"/>
    <x v="4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3333333333333"/>
    <x v="0"/>
    <x v="0"/>
    <s v="USD"/>
    <n v="1338523140"/>
    <d v="2012-06-01T03:59:00"/>
    <x v="1458"/>
    <x v="1458"/>
    <b v="1"/>
    <n v="60"/>
    <b v="1"/>
    <s v="theater/plays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n v="25.693877551020407"/>
    <x v="0"/>
    <x v="1"/>
    <s v="GBP"/>
    <n v="1474793208"/>
    <d v="2016-09-25T08:46:48"/>
    <x v="1459"/>
    <x v="1459"/>
    <b v="0"/>
    <n v="49"/>
    <b v="1"/>
    <s v="theater/plays"/>
    <x v="1"/>
    <x v="3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n v="55.972222222222221"/>
    <x v="0"/>
    <x v="0"/>
    <s v="USD"/>
    <n v="1472952982"/>
    <d v="2016-09-04T01:36:22"/>
    <x v="1460"/>
    <x v="1460"/>
    <b v="0"/>
    <n v="36"/>
    <b v="1"/>
    <s v="theater/plays"/>
    <x v="1"/>
    <x v="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n v="81.252688172043008"/>
    <x v="0"/>
    <x v="0"/>
    <s v="USD"/>
    <n v="1426777228"/>
    <d v="2015-03-19T15:00:28"/>
    <x v="1461"/>
    <x v="1461"/>
    <b v="0"/>
    <n v="372"/>
    <b v="1"/>
    <s v="food/small batch"/>
    <x v="7"/>
    <x v="18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21.497991967871485"/>
    <x v="0"/>
    <x v="0"/>
    <s v="USD"/>
    <n v="1398460127"/>
    <d v="2014-04-25T21:08:47"/>
    <x v="1462"/>
    <x v="1462"/>
    <b v="0"/>
    <n v="498"/>
    <b v="1"/>
    <s v="games/tabletop games"/>
    <x v="5"/>
    <x v="14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8.632575757575758"/>
    <x v="0"/>
    <x v="1"/>
    <s v="GBP"/>
    <n v="1403370772"/>
    <d v="2014-06-21T17:12:52"/>
    <x v="1463"/>
    <x v="1463"/>
    <b v="0"/>
    <n v="264"/>
    <b v="1"/>
    <s v="publishing/nonfiction"/>
    <x v="3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31.499500000000001"/>
    <x v="0"/>
    <x v="0"/>
    <s v="USD"/>
    <n v="1460860144"/>
    <d v="2016-04-17T02:29:04"/>
    <x v="1464"/>
    <x v="1464"/>
    <b v="0"/>
    <n v="20"/>
    <b v="1"/>
    <s v="film &amp; video/television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n v="1.26"/>
    <n v="88.732394366197184"/>
    <x v="0"/>
    <x v="0"/>
    <s v="USD"/>
    <n v="1327212000"/>
    <d v="2012-01-22T06:00:00"/>
    <x v="1465"/>
    <x v="1465"/>
    <b v="0"/>
    <n v="71"/>
    <b v="1"/>
    <s v="publishing/nonfiction"/>
    <x v="3"/>
    <x v="6"/>
  </r>
  <r>
    <n v="2807"/>
    <s v="The Commission Theatre Co."/>
    <s v="Bringing Shakespeare back to the Playwrights"/>
    <n v="5000"/>
    <n v="6300"/>
    <n v="1.26"/>
    <n v="67.741935483870961"/>
    <x v="0"/>
    <x v="0"/>
    <s v="USD"/>
    <n v="1435611438"/>
    <d v="2015-06-29T20:57:18"/>
    <x v="1466"/>
    <x v="1466"/>
    <b v="0"/>
    <n v="93"/>
    <b v="1"/>
    <s v="theater/plays"/>
    <x v="1"/>
    <x v="3"/>
  </r>
  <r>
    <n v="3692"/>
    <s v="An Evening With Durang"/>
    <s v="Help us independently produce two great comedies by Christopher Durang."/>
    <n v="1000"/>
    <n v="1260"/>
    <n v="1.26"/>
    <n v="74.117647058823536"/>
    <x v="0"/>
    <x v="0"/>
    <s v="USD"/>
    <n v="1411084800"/>
    <d v="2014-09-19T00:00:00"/>
    <x v="1467"/>
    <x v="1467"/>
    <b v="0"/>
    <n v="17"/>
    <b v="1"/>
    <s v="theater/plays"/>
    <x v="1"/>
    <x v="3"/>
  </r>
  <r>
    <n v="2176"/>
    <s v="Mike Farley Band - New Album!"/>
    <s v="The Mike Farley Band has re-assembled its original line up and needs your help to make a new full-length album!"/>
    <n v="5000"/>
    <n v="6301"/>
    <n v="1.2602"/>
    <n v="88.74647887323944"/>
    <x v="0"/>
    <x v="0"/>
    <s v="USD"/>
    <n v="1430579509"/>
    <d v="2015-05-02T15:11:49"/>
    <x v="1468"/>
    <x v="1468"/>
    <b v="0"/>
    <n v="71"/>
    <b v="1"/>
    <s v="music/rock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n v="64.570118779438872"/>
    <x v="0"/>
    <x v="0"/>
    <s v="USD"/>
    <n v="1400137131"/>
    <d v="2014-05-15T06:58:51"/>
    <x v="1469"/>
    <x v="1469"/>
    <b v="1"/>
    <n v="4883"/>
    <b v="1"/>
    <s v="technology/hardware"/>
    <x v="4"/>
    <x v="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n v="84.083333333333329"/>
    <x v="0"/>
    <x v="0"/>
    <s v="USD"/>
    <n v="1345148566"/>
    <d v="2012-08-16T20:22:46"/>
    <x v="1470"/>
    <x v="1470"/>
    <b v="0"/>
    <n v="60"/>
    <b v="1"/>
    <s v="music/classical music"/>
    <x v="2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61.701086956521742"/>
    <x v="0"/>
    <x v="0"/>
    <s v="USD"/>
    <n v="1412640373"/>
    <d v="2014-10-07T00:06:13"/>
    <x v="1471"/>
    <x v="1471"/>
    <b v="0"/>
    <n v="184"/>
    <b v="1"/>
    <s v="music/rock"/>
    <x v="2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n v="88.845070422535215"/>
    <x v="0"/>
    <x v="0"/>
    <s v="USD"/>
    <n v="1469670580"/>
    <d v="2016-07-28T01:49:40"/>
    <x v="1472"/>
    <x v="1472"/>
    <b v="0"/>
    <n v="71"/>
    <b v="1"/>
    <s v="film &amp; video/documentary"/>
    <x v="0"/>
    <x v="2"/>
  </r>
  <r>
    <n v="2028"/>
    <s v="Building the Open Source Bussard Fusion Reactor "/>
    <s v="Building an open source Bussard fusion reactor, aka the Polywell."/>
    <n v="3000"/>
    <n v="3785"/>
    <n v="1.2616666666666667"/>
    <n v="47.911392405063289"/>
    <x v="0"/>
    <x v="0"/>
    <s v="USD"/>
    <n v="1268690100"/>
    <d v="2010-03-15T21:55:00"/>
    <x v="1473"/>
    <x v="1473"/>
    <b v="1"/>
    <n v="79"/>
    <b v="1"/>
    <s v="technology/hardware"/>
    <x v="4"/>
    <x v="1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n v="17.527777777777779"/>
    <x v="0"/>
    <x v="1"/>
    <s v="GBP"/>
    <n v="1463743860"/>
    <d v="2016-05-20T11:31:00"/>
    <x v="1474"/>
    <x v="1474"/>
    <b v="0"/>
    <n v="36"/>
    <b v="1"/>
    <s v="theater/plays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75"/>
    <x v="0"/>
    <x v="0"/>
    <s v="USD"/>
    <n v="1447269367"/>
    <d v="2015-11-11T19:16:07"/>
    <x v="1475"/>
    <x v="1475"/>
    <b v="0"/>
    <n v="8"/>
    <b v="1"/>
    <s v="theater/plays"/>
    <x v="1"/>
    <x v="3"/>
  </r>
  <r>
    <n v="3212"/>
    <s v="Campo Maldito"/>
    <s v="Help us bring our production of Campo Maldito to New York AND San Francisco!"/>
    <n v="4000"/>
    <n v="5050"/>
    <n v="1.2625"/>
    <n v="53.723404255319146"/>
    <x v="0"/>
    <x v="0"/>
    <s v="USD"/>
    <n v="1407524751"/>
    <d v="2014-08-08T19:05:51"/>
    <x v="1476"/>
    <x v="1476"/>
    <b v="1"/>
    <n v="94"/>
    <b v="1"/>
    <s v="theater/plays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n v="147.33333333333334"/>
    <x v="0"/>
    <x v="1"/>
    <s v="GBP"/>
    <n v="1462879020"/>
    <d v="2016-05-10T11:17:00"/>
    <x v="1477"/>
    <x v="1477"/>
    <b v="0"/>
    <n v="15"/>
    <b v="1"/>
    <s v="theater/plays"/>
    <x v="1"/>
    <x v="3"/>
  </r>
  <r>
    <n v="1366"/>
    <s v="Kick It! A Tribute to the A.K.s"/>
    <s v="A musical memorial for Alexi Petersen."/>
    <n v="7500"/>
    <n v="9486.69"/>
    <n v="1.2648920000000001"/>
    <n v="64.535306122448986"/>
    <x v="0"/>
    <x v="0"/>
    <s v="USD"/>
    <n v="1417049663"/>
    <d v="2014-11-27T00:54:23"/>
    <x v="1478"/>
    <x v="1478"/>
    <b v="0"/>
    <n v="147"/>
    <b v="1"/>
    <s v="music/rock"/>
    <x v="2"/>
    <x v="4"/>
  </r>
  <r>
    <n v="3587"/>
    <s v="Blue Stockings @ The Cockpit Theatre"/>
    <s v="The GSA BA (Hons) Acting class of 2016 are taking a transfer of their GSA Production to The Cockpit Theatre in London"/>
    <n v="500"/>
    <n v="633"/>
    <n v="1.266"/>
    <n v="22.607142857142858"/>
    <x v="0"/>
    <x v="1"/>
    <s v="GBP"/>
    <n v="1467054000"/>
    <d v="2016-06-27T19:00:00"/>
    <x v="1479"/>
    <x v="1479"/>
    <b v="0"/>
    <n v="28"/>
    <b v="1"/>
    <s v="theater/plays"/>
    <x v="1"/>
    <x v="3"/>
  </r>
  <r>
    <n v="3036"/>
    <s v="Save the Studio!"/>
    <s v="Help Synetic Theater create a new Studio to produce amazing  shows in the 2013/14 season and train awesome artists of all ages!"/>
    <n v="25000"/>
    <n v="31683"/>
    <n v="1.26732"/>
    <n v="96.300911854103347"/>
    <x v="0"/>
    <x v="0"/>
    <s v="USD"/>
    <n v="1376654340"/>
    <d v="2013-08-16T11:59:00"/>
    <x v="1480"/>
    <x v="1480"/>
    <b v="0"/>
    <n v="329"/>
    <b v="1"/>
    <s v="theater/spaces"/>
    <x v="1"/>
    <x v="13"/>
  </r>
  <r>
    <n v="648"/>
    <s v="Audio Jacket"/>
    <s v="Get ready for the next product that you canâ€™t live without"/>
    <n v="35000"/>
    <n v="44388"/>
    <n v="1.2682285714285715"/>
    <n v="1644"/>
    <x v="0"/>
    <x v="0"/>
    <s v="USD"/>
    <n v="1413304708"/>
    <d v="2014-10-14T16:38:28"/>
    <x v="1481"/>
    <x v="1481"/>
    <b v="0"/>
    <n v="27"/>
    <b v="1"/>
    <s v="technology/wearables"/>
    <x v="4"/>
    <x v="16"/>
  </r>
  <r>
    <n v="412"/>
    <s v="Southern Oregon VS. LNG"/>
    <s v="A short film about property rights, salmon, and ratepayers in the controversy over exporting natural gas through southern Oregon"/>
    <n v="2500"/>
    <n v="3171"/>
    <n v="1.2684"/>
    <n v="57.654545454545456"/>
    <x v="0"/>
    <x v="0"/>
    <s v="USD"/>
    <n v="1343238578"/>
    <d v="2012-07-25T17:49:38"/>
    <x v="1482"/>
    <x v="1482"/>
    <b v="0"/>
    <n v="55"/>
    <b v="1"/>
    <s v="film &amp; video/documentary"/>
    <x v="0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52.597560975609753"/>
    <x v="0"/>
    <x v="0"/>
    <s v="USD"/>
    <n v="1394521140"/>
    <d v="2014-03-11T06:59:00"/>
    <x v="1483"/>
    <x v="1483"/>
    <b v="0"/>
    <n v="82"/>
    <b v="1"/>
    <s v="music/pop"/>
    <x v="2"/>
    <x v="7"/>
  </r>
  <r>
    <n v="2067"/>
    <s v="Luminite (LED lighting)"/>
    <s v="The next generation of premium quality LED lighting. Extreme power efficiency in a small package."/>
    <n v="495"/>
    <n v="628"/>
    <n v="1.2686868686868686"/>
    <n v="62.8"/>
    <x v="0"/>
    <x v="1"/>
    <s v="GBP"/>
    <n v="1432499376"/>
    <d v="2015-05-24T20:29:36"/>
    <x v="1484"/>
    <x v="1484"/>
    <b v="0"/>
    <n v="10"/>
    <b v="1"/>
    <s v="technology/hardware"/>
    <x v="4"/>
    <x v="1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17.6"/>
    <x v="0"/>
    <x v="1"/>
    <s v="GBP"/>
    <n v="1410862734"/>
    <d v="2014-09-16T10:18:54"/>
    <x v="1485"/>
    <x v="1485"/>
    <b v="1"/>
    <n v="205"/>
    <b v="1"/>
    <s v="technology/hardware"/>
    <x v="4"/>
    <x v="1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59.233333333333334"/>
    <x v="0"/>
    <x v="0"/>
    <s v="USD"/>
    <n v="1378785540"/>
    <d v="2013-09-10T03:59:00"/>
    <x v="1486"/>
    <x v="1486"/>
    <b v="0"/>
    <n v="90"/>
    <b v="1"/>
    <s v="music/rock"/>
    <x v="2"/>
    <x v="4"/>
  </r>
  <r>
    <n v="79"/>
    <s v="Japanese/International Short Film &quot;Mtn.&quot;"/>
    <s v="A short film about life, achieving your dreams, and overcoming hardship. We all have our mountain to climb."/>
    <n v="1300"/>
    <n v="1651"/>
    <n v="1.27"/>
    <n v="40.268292682926827"/>
    <x v="0"/>
    <x v="1"/>
    <s v="GBP"/>
    <n v="1398451093"/>
    <d v="2014-04-25T18:38:13"/>
    <x v="1487"/>
    <x v="1487"/>
    <b v="0"/>
    <n v="41"/>
    <b v="1"/>
    <s v="film &amp; video/shorts"/>
    <x v="0"/>
    <x v="1"/>
  </r>
  <r>
    <n v="1930"/>
    <s v="Magnetic Flowers Presents: Old, Cold. Losing It."/>
    <s v="We're nearly done recording, but we're out of money! Help us release the record!!!"/>
    <n v="1000"/>
    <n v="1270"/>
    <n v="1.27"/>
    <n v="48.846153846153847"/>
    <x v="0"/>
    <x v="0"/>
    <s v="USD"/>
    <n v="1373203482"/>
    <d v="2013-07-07T13:24:42"/>
    <x v="1488"/>
    <x v="1488"/>
    <b v="0"/>
    <n v="26"/>
    <b v="1"/>
    <s v="music/indie rock"/>
    <x v="2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s v="GBP"/>
    <n v="1455831000"/>
    <d v="2016-02-18T21:30:00"/>
    <x v="1489"/>
    <x v="1489"/>
    <b v="0"/>
    <n v="15"/>
    <b v="1"/>
    <s v="theater/plays"/>
    <x v="1"/>
    <x v="3"/>
  </r>
  <r>
    <n v="3466"/>
    <s v="Spotlight Youth Theater Production of Wizard"/>
    <s v="The Spotlight Youth Theater is a program where every participant has a moment in the spotlight."/>
    <n v="3500"/>
    <n v="4450"/>
    <n v="1.2714285714285714"/>
    <n v="72.950819672131146"/>
    <x v="0"/>
    <x v="0"/>
    <s v="USD"/>
    <n v="1461108450"/>
    <d v="2016-04-19T23:27:30"/>
    <x v="1490"/>
    <x v="1490"/>
    <b v="0"/>
    <n v="61"/>
    <b v="1"/>
    <s v="theater/plays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n v="80.730158730158735"/>
    <x v="0"/>
    <x v="0"/>
    <s v="USD"/>
    <n v="1404698400"/>
    <d v="2014-07-07T02:00:00"/>
    <x v="1491"/>
    <x v="1491"/>
    <b v="1"/>
    <n v="63"/>
    <b v="1"/>
    <s v="theater/plays"/>
    <x v="1"/>
    <x v="3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n v="21.194444444444443"/>
    <x v="0"/>
    <x v="1"/>
    <s v="GBP"/>
    <n v="1393162791"/>
    <d v="2014-02-23T13:39:51"/>
    <x v="1492"/>
    <x v="1492"/>
    <b v="0"/>
    <n v="36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n v="37.411764705882355"/>
    <x v="0"/>
    <x v="0"/>
    <s v="USD"/>
    <n v="1315171845"/>
    <d v="2011-09-04T21:30:45"/>
    <x v="1493"/>
    <x v="1493"/>
    <b v="0"/>
    <n v="17"/>
    <b v="1"/>
    <s v="film &amp; video/shorts"/>
    <x v="0"/>
    <x v="1"/>
  </r>
  <r>
    <n v="3032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s v="USD"/>
    <n v="1441933459"/>
    <d v="2015-09-11T01:04:19"/>
    <x v="1494"/>
    <x v="1494"/>
    <b v="0"/>
    <n v="25"/>
    <b v="1"/>
    <s v="theater/spaces"/>
    <x v="1"/>
    <x v="13"/>
  </r>
  <r>
    <n v="3592"/>
    <s v="boom- a play by Peter Sinn Nachtrieb"/>
    <s v="Sex. Fish. A COMET THAT DESTROYS THE WORLD. boom a play by Peter Sinn Nachtrieb- Feb 19-21 at The Bridge in NYC."/>
    <n v="2000"/>
    <n v="2545"/>
    <n v="1.2725"/>
    <n v="72.714285714285708"/>
    <x v="0"/>
    <x v="0"/>
    <s v="USD"/>
    <n v="1423630740"/>
    <d v="2015-02-11T04:59:00"/>
    <x v="1495"/>
    <x v="1495"/>
    <b v="0"/>
    <n v="35"/>
    <b v="1"/>
    <s v="theater/plays"/>
    <x v="1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4285714285715"/>
    <x v="0"/>
    <x v="0"/>
    <s v="USD"/>
    <n v="1306865040"/>
    <d v="2011-05-31T18:04:00"/>
    <x v="1496"/>
    <x v="1496"/>
    <b v="0"/>
    <n v="28"/>
    <b v="1"/>
    <s v="music/rock"/>
    <x v="2"/>
    <x v="4"/>
  </r>
  <r>
    <n v="3242"/>
    <s v="First Day Off in a Long Time by Brian Finkelstein"/>
    <s v="First Day Off in a Long Time is a comedy show...            _x000a_About suicide."/>
    <n v="10000"/>
    <n v="12730.42"/>
    <n v="1.273042"/>
    <n v="69.56513661202186"/>
    <x v="0"/>
    <x v="0"/>
    <s v="USD"/>
    <n v="1411150092"/>
    <d v="2014-09-19T18:08:12"/>
    <x v="1497"/>
    <x v="1497"/>
    <b v="1"/>
    <n v="183"/>
    <b v="1"/>
    <s v="theater/plays"/>
    <x v="1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44.912863070539416"/>
    <x v="0"/>
    <x v="3"/>
    <s v="EUR"/>
    <n v="1460066954"/>
    <d v="2016-04-07T22:09:14"/>
    <x v="1498"/>
    <x v="1498"/>
    <b v="1"/>
    <n v="964"/>
    <b v="1"/>
    <s v="film &amp; video/documentary"/>
    <x v="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39240506329"/>
    <x v="0"/>
    <x v="0"/>
    <s v="USD"/>
    <n v="1358117313"/>
    <d v="2013-01-13T22:48:33"/>
    <x v="1499"/>
    <x v="1499"/>
    <b v="0"/>
    <n v="79"/>
    <b v="1"/>
    <s v="music/indie rock"/>
    <x v="2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2222222222221"/>
    <x v="0"/>
    <x v="0"/>
    <s v="USD"/>
    <n v="1460574924"/>
    <d v="2016-04-13T19:15:24"/>
    <x v="1500"/>
    <x v="1500"/>
    <b v="0"/>
    <n v="27"/>
    <b v="1"/>
    <s v="theater/plays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58064516129039"/>
    <x v="0"/>
    <x v="0"/>
    <s v="USD"/>
    <n v="1432654347"/>
    <d v="2015-05-26T15:32:27"/>
    <x v="1501"/>
    <x v="1501"/>
    <b v="0"/>
    <n v="62"/>
    <b v="1"/>
    <s v="theater/plays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5.548809523809524"/>
    <x v="0"/>
    <x v="0"/>
    <s v="USD"/>
    <n v="1339022575"/>
    <d v="2012-06-06T22:42:55"/>
    <x v="1502"/>
    <x v="1502"/>
    <b v="0"/>
    <n v="42"/>
    <b v="1"/>
    <s v="music/indie rock"/>
    <x v="2"/>
    <x v="8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n v="37.209583333333335"/>
    <x v="0"/>
    <x v="0"/>
    <s v="USD"/>
    <n v="1481737761"/>
    <d v="2016-12-14T17:49:21"/>
    <x v="1503"/>
    <x v="1503"/>
    <b v="0"/>
    <n v="96"/>
    <b v="1"/>
    <s v="theater/plays"/>
    <x v="1"/>
    <x v="3"/>
  </r>
  <r>
    <n v="2629"/>
    <s v="Project Dragonfly - Sail to the Stars"/>
    <s v="The first international contest to let students shape the future of interstellar travel."/>
    <n v="5000"/>
    <n v="6387"/>
    <n v="1.2774000000000001"/>
    <n v="63.87"/>
    <x v="0"/>
    <x v="1"/>
    <s v="GBP"/>
    <n v="1431608122"/>
    <d v="2015-05-14T12:55:22"/>
    <x v="1504"/>
    <x v="1504"/>
    <b v="0"/>
    <n v="100"/>
    <b v="1"/>
    <s v="technology/space exploration"/>
    <x v="4"/>
    <x v="11"/>
  </r>
  <r>
    <n v="102"/>
    <s v="Dear God No!"/>
    <s v="A gang of outlaw bikers pull a home invasion on a disgraced Anthropologist hiding a secret locked in his cabin basement."/>
    <n v="6000"/>
    <n v="7665"/>
    <n v="1.2775000000000001"/>
    <n v="117.92307692307692"/>
    <x v="0"/>
    <x v="0"/>
    <s v="USD"/>
    <n v="1293073733"/>
    <d v="2010-12-23T03:08:53"/>
    <x v="1505"/>
    <x v="1505"/>
    <b v="0"/>
    <n v="65"/>
    <b v="1"/>
    <s v="film &amp; video/shorts"/>
    <x v="0"/>
    <x v="1"/>
  </r>
  <r>
    <n v="3487"/>
    <s v="Jericho Creek"/>
    <s v="Jericho Creek is an original production by Fledgling Theatre Company which will be performed at The Cockpit Theatre in July 2015"/>
    <n v="2000"/>
    <n v="2555"/>
    <n v="1.2775000000000001"/>
    <n v="38.712121212121211"/>
    <x v="0"/>
    <x v="1"/>
    <s v="GBP"/>
    <n v="1435185252"/>
    <d v="2015-06-24T22:34:12"/>
    <x v="1506"/>
    <x v="1506"/>
    <b v="0"/>
    <n v="66"/>
    <b v="1"/>
    <s v="theater/plays"/>
    <x v="1"/>
    <x v="3"/>
  </r>
  <r>
    <n v="3252"/>
    <s v="Modern Love"/>
    <s v="How do we navigate the boundaries between friendship, sexual intimacy and obsessive desire?"/>
    <n v="2250"/>
    <n v="2876"/>
    <n v="1.2782222222222221"/>
    <n v="57.52"/>
    <x v="0"/>
    <x v="1"/>
    <s v="GBP"/>
    <n v="1473247240"/>
    <d v="2016-09-07T11:20:40"/>
    <x v="1507"/>
    <x v="1507"/>
    <b v="1"/>
    <n v="50"/>
    <b v="1"/>
    <s v="theater/plays"/>
    <x v="1"/>
    <x v="3"/>
  </r>
  <r>
    <n v="3479"/>
    <s v="Civil Rogues"/>
    <s v="A new comedy about what happened to a band of foolhardy actors when the Puritans closed the theatres in the 1640s."/>
    <n v="1500"/>
    <n v="1918"/>
    <n v="1.2786666666666666"/>
    <n v="34.25"/>
    <x v="0"/>
    <x v="1"/>
    <s v="GBP"/>
    <n v="1403382680"/>
    <d v="2014-06-21T20:31:20"/>
    <x v="1508"/>
    <x v="1508"/>
    <b v="0"/>
    <n v="56"/>
    <b v="1"/>
    <s v="theater/plays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4680851063833"/>
    <x v="0"/>
    <x v="0"/>
    <s v="USD"/>
    <n v="1437004800"/>
    <d v="2015-07-16T00:00:00"/>
    <x v="1509"/>
    <x v="1509"/>
    <b v="0"/>
    <n v="141"/>
    <b v="1"/>
    <s v="theater/plays"/>
    <x v="1"/>
    <x v="3"/>
  </r>
  <r>
    <n v="3691"/>
    <s v="Most Dangerous Man in America (WEB DuBois) by Amiri  Baraka"/>
    <s v="World Premiere of last play written by Amiri Baraka"/>
    <n v="40000"/>
    <n v="51184"/>
    <n v="1.2796000000000001"/>
    <n v="186.80291970802921"/>
    <x v="0"/>
    <x v="0"/>
    <s v="USD"/>
    <n v="1425272340"/>
    <d v="2015-03-02T04:59:00"/>
    <x v="1510"/>
    <x v="1510"/>
    <b v="0"/>
    <n v="274"/>
    <b v="1"/>
    <s v="theater/plays"/>
    <x v="1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0769230769232"/>
    <x v="0"/>
    <x v="0"/>
    <s v="USD"/>
    <n v="1423922991"/>
    <d v="2015-02-14T14:09:51"/>
    <x v="1511"/>
    <x v="1511"/>
    <b v="0"/>
    <n v="26"/>
    <b v="1"/>
    <s v="publishing/nonfiction"/>
    <x v="3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47058823529413"/>
    <x v="0"/>
    <x v="0"/>
    <s v="USD"/>
    <n v="1327535392"/>
    <d v="2012-01-25T23:49:52"/>
    <x v="1512"/>
    <x v="1512"/>
    <b v="0"/>
    <n v="17"/>
    <b v="1"/>
    <s v="music/indie rock"/>
    <x v="2"/>
    <x v="8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n v="37.647058823529413"/>
    <x v="0"/>
    <x v="0"/>
    <s v="USD"/>
    <n v="1413176340"/>
    <d v="2014-10-13T04:59:00"/>
    <x v="1513"/>
    <x v="1513"/>
    <b v="0"/>
    <n v="34"/>
    <b v="1"/>
    <s v="theater/musical"/>
    <x v="1"/>
    <x v="12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n v="51.891891891891895"/>
    <x v="0"/>
    <x v="1"/>
    <s v="GBP"/>
    <n v="1444149047"/>
    <d v="2015-10-06T16:30:47"/>
    <x v="1514"/>
    <x v="1514"/>
    <b v="0"/>
    <n v="37"/>
    <b v="1"/>
    <s v="theater/spaces"/>
    <x v="1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2380952380949"/>
    <x v="0"/>
    <x v="0"/>
    <s v="USD"/>
    <n v="1472074928"/>
    <d v="2016-08-24T21:42:08"/>
    <x v="1515"/>
    <x v="1515"/>
    <b v="1"/>
    <n v="42"/>
    <b v="1"/>
    <s v="theater/plays"/>
    <x v="1"/>
    <x v="3"/>
  </r>
  <r>
    <n v="3531"/>
    <s v="The Reinvention of Lily Johnson"/>
    <s v="A political comedy for a crazy election year"/>
    <n v="1000"/>
    <n v="1280"/>
    <n v="1.28"/>
    <n v="49.230769230769234"/>
    <x v="0"/>
    <x v="0"/>
    <s v="USD"/>
    <n v="1467301334"/>
    <d v="2016-06-30T15:42:14"/>
    <x v="1516"/>
    <x v="1516"/>
    <b v="0"/>
    <n v="26"/>
    <b v="1"/>
    <s v="theater/plays"/>
    <x v="1"/>
    <x v="3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n v="118.33613445378151"/>
    <x v="0"/>
    <x v="0"/>
    <s v="USD"/>
    <n v="1439245037"/>
    <d v="2015-08-10T22:17:17"/>
    <x v="1517"/>
    <x v="1517"/>
    <b v="0"/>
    <n v="119"/>
    <b v="1"/>
    <s v="film &amp; video/television"/>
    <x v="0"/>
    <x v="0"/>
  </r>
  <r>
    <n v="2239"/>
    <s v="Pro Tabletop Gaming Audio Collection"/>
    <s v="Next stretch goal unlocks at $33,000 and/or 500 backers unlocks 2 bonus stretch goals."/>
    <n v="25000"/>
    <n v="32006.67"/>
    <n v="1.2802667999999999"/>
    <n v="75.133028169014082"/>
    <x v="0"/>
    <x v="0"/>
    <s v="USD"/>
    <n v="1385870520"/>
    <d v="2013-12-01T04:02:00"/>
    <x v="1518"/>
    <x v="1518"/>
    <b v="0"/>
    <n v="426"/>
    <b v="1"/>
    <s v="games/tabletop games"/>
    <x v="5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n v="72.76136363636364"/>
    <x v="0"/>
    <x v="0"/>
    <s v="USD"/>
    <n v="1433995140"/>
    <d v="2015-06-11T03:59:00"/>
    <x v="1519"/>
    <x v="1519"/>
    <b v="1"/>
    <n v="176"/>
    <b v="1"/>
    <s v="theater/plays"/>
    <x v="1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45.593220338983052"/>
    <x v="0"/>
    <x v="0"/>
    <s v="USD"/>
    <n v="1425675892"/>
    <d v="2015-03-06T21:04:52"/>
    <x v="1520"/>
    <x v="1520"/>
    <b v="0"/>
    <n v="59"/>
    <b v="1"/>
    <s v="music/pop"/>
    <x v="2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66666666666667"/>
    <x v="0"/>
    <x v="0"/>
    <s v="USD"/>
    <n v="1481615940"/>
    <d v="2016-12-13T07:59:00"/>
    <x v="1521"/>
    <x v="1521"/>
    <b v="0"/>
    <n v="30"/>
    <b v="1"/>
    <s v="music/electronic music"/>
    <x v="2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8571428571428"/>
    <x v="0"/>
    <x v="2"/>
    <s v="CAD"/>
    <n v="1434670397"/>
    <d v="2015-06-18T23:33:17"/>
    <x v="1522"/>
    <x v="1522"/>
    <b v="0"/>
    <n v="7"/>
    <b v="1"/>
    <s v="film &amp; video/documentary"/>
    <x v="0"/>
    <x v="2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1"/>
    <s v="GBP"/>
    <n v="1471130956"/>
    <d v="2016-08-13T23:29:16"/>
    <x v="1523"/>
    <x v="1523"/>
    <b v="0"/>
    <n v="14"/>
    <b v="1"/>
    <s v="theater/plays"/>
    <x v="1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44.11912547528519"/>
    <x v="0"/>
    <x v="0"/>
    <s v="USD"/>
    <n v="1451776791"/>
    <d v="2016-01-02T23:19:51"/>
    <x v="1524"/>
    <x v="1524"/>
    <b v="0"/>
    <n v="263"/>
    <b v="1"/>
    <s v="technology/hardware"/>
    <x v="4"/>
    <x v="17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n v="30.951807228915662"/>
    <x v="0"/>
    <x v="1"/>
    <s v="GBP"/>
    <n v="1471428340"/>
    <d v="2016-08-17T10:05:40"/>
    <x v="1525"/>
    <x v="1525"/>
    <b v="0"/>
    <n v="83"/>
    <b v="1"/>
    <s v="theater/plays"/>
    <x v="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n v="99.382239382239376"/>
    <x v="0"/>
    <x v="0"/>
    <s v="USD"/>
    <n v="1367208140"/>
    <d v="2013-04-29T04:02:20"/>
    <x v="1526"/>
    <x v="1526"/>
    <b v="0"/>
    <n v="259"/>
    <b v="1"/>
    <s v="music/indie rock"/>
    <x v="2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75"/>
    <x v="0"/>
    <x v="0"/>
    <s v="USD"/>
    <n v="1410550484"/>
    <d v="2014-09-12T19:34:44"/>
    <x v="1527"/>
    <x v="1527"/>
    <b v="0"/>
    <n v="16"/>
    <b v="1"/>
    <s v="theater/plays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8333333333329"/>
    <x v="0"/>
    <x v="0"/>
    <s v="USD"/>
    <n v="1458057600"/>
    <d v="2016-03-15T16:00:00"/>
    <x v="1528"/>
    <x v="1528"/>
    <b v="0"/>
    <n v="24"/>
    <b v="1"/>
    <s v="theater/musical"/>
    <x v="1"/>
    <x v="12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n v="53.164948453608247"/>
    <x v="0"/>
    <x v="11"/>
    <s v="EUR"/>
    <n v="1443014756"/>
    <d v="2015-09-23T13:25:56"/>
    <x v="1529"/>
    <x v="1529"/>
    <b v="1"/>
    <n v="97"/>
    <b v="1"/>
    <s v="theater/spaces"/>
    <x v="1"/>
    <x v="13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n v="128.95348837209303"/>
    <x v="0"/>
    <x v="0"/>
    <s v="USD"/>
    <n v="1464390916"/>
    <d v="2016-05-27T23:15:16"/>
    <x v="1530"/>
    <x v="1530"/>
    <b v="0"/>
    <n v="86"/>
    <b v="1"/>
    <s v="film &amp; video/television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s v="USD"/>
    <n v="1411679804"/>
    <d v="2014-09-25T21:16:44"/>
    <x v="1531"/>
    <x v="1531"/>
    <b v="0"/>
    <n v="3"/>
    <b v="1"/>
    <s v="theater/musical"/>
    <x v="1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n v="38.867469879518069"/>
    <x v="0"/>
    <x v="0"/>
    <s v="USD"/>
    <n v="1448586000"/>
    <d v="2015-11-27T01:00:00"/>
    <x v="1532"/>
    <x v="1532"/>
    <b v="0"/>
    <n v="83"/>
    <b v="1"/>
    <s v="photography/photobooks"/>
    <x v="6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n v="30.714285714285715"/>
    <x v="0"/>
    <x v="1"/>
    <s v="GBP"/>
    <n v="1448922600"/>
    <d v="2015-11-30T22:30:00"/>
    <x v="1533"/>
    <x v="1533"/>
    <b v="0"/>
    <n v="14"/>
    <b v="1"/>
    <s v="theater/plays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875"/>
    <x v="0"/>
    <x v="0"/>
    <s v="USD"/>
    <n v="1413784740"/>
    <d v="2014-10-20T05:59:00"/>
    <x v="1534"/>
    <x v="1534"/>
    <b v="0"/>
    <n v="16"/>
    <b v="1"/>
    <s v="theater/plays"/>
    <x v="1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s v="USD"/>
    <n v="1369958400"/>
    <d v="2013-05-31T00:00:00"/>
    <x v="1535"/>
    <x v="1535"/>
    <b v="0"/>
    <n v="37"/>
    <b v="1"/>
    <s v="music/indie rock"/>
    <x v="2"/>
    <x v="8"/>
  </r>
  <r>
    <n v="3755"/>
    <s v="Retro Rhapsody"/>
    <s v="We have formed an innovative company that aims to create musical comedic performances suitable for a range of venues."/>
    <n v="550"/>
    <n v="713"/>
    <n v="1.2963636363636364"/>
    <n v="25.464285714285715"/>
    <x v="0"/>
    <x v="1"/>
    <s v="GBP"/>
    <n v="1460753307"/>
    <d v="2016-04-15T20:48:27"/>
    <x v="1536"/>
    <x v="1536"/>
    <b v="0"/>
    <n v="28"/>
    <b v="1"/>
    <s v="theater/musical"/>
    <x v="1"/>
    <x v="12"/>
  </r>
  <r>
    <n v="1748"/>
    <s v="So It Is: Vancouver"/>
    <s v="Telling the story of the city through remarkable people who live in Vancouver today."/>
    <n v="50000"/>
    <n v="64974"/>
    <n v="1.29948"/>
    <n v="358.97237569060775"/>
    <x v="0"/>
    <x v="2"/>
    <s v="CAD"/>
    <n v="1441234143"/>
    <d v="2015-09-02T22:49:03"/>
    <x v="1537"/>
    <x v="1537"/>
    <b v="0"/>
    <n v="181"/>
    <b v="1"/>
    <s v="photography/photobooks"/>
    <x v="6"/>
    <x v="15"/>
  </r>
  <r>
    <n v="2817"/>
    <s v="After The End"/>
    <s v="Let Go Theatre Co's very first production is going ahead in June 2015. Help support a brand new theatre co as we begin our adventure"/>
    <n v="600"/>
    <n v="780"/>
    <n v="1.3"/>
    <n v="23.636363636363637"/>
    <x v="0"/>
    <x v="1"/>
    <s v="GBP"/>
    <n v="1425136462"/>
    <d v="2015-02-28T15:14:22"/>
    <x v="1538"/>
    <x v="1538"/>
    <b v="0"/>
    <n v="33"/>
    <b v="1"/>
    <s v="theater/plays"/>
    <x v="1"/>
    <x v="3"/>
  </r>
  <r>
    <n v="3271"/>
    <s v="Saxon Court at Southwark Playhouse"/>
    <s v="A razor sharp satire to darken your Christmas."/>
    <n v="1500"/>
    <n v="1950"/>
    <n v="1.3"/>
    <n v="38.235294117647058"/>
    <x v="0"/>
    <x v="1"/>
    <s v="GBP"/>
    <n v="1414927775"/>
    <d v="2014-11-02T11:29:35"/>
    <x v="1539"/>
    <x v="1539"/>
    <b v="1"/>
    <n v="51"/>
    <b v="1"/>
    <s v="theater/plays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s v="USD"/>
    <n v="1429317420"/>
    <d v="2015-04-18T00:37:00"/>
    <x v="1540"/>
    <x v="1540"/>
    <b v="0"/>
    <n v="13"/>
    <b v="1"/>
    <s v="theater/plays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n v="46.428571428571431"/>
    <x v="0"/>
    <x v="0"/>
    <s v="USD"/>
    <n v="1425099540"/>
    <d v="2015-02-28T04:59:00"/>
    <x v="1541"/>
    <x v="1541"/>
    <b v="0"/>
    <n v="14"/>
    <b v="1"/>
    <s v="theater/plays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s v="GBP"/>
    <n v="1478046661"/>
    <d v="2016-11-02T00:31:01"/>
    <x v="1542"/>
    <x v="1542"/>
    <b v="0"/>
    <n v="12"/>
    <b v="1"/>
    <s v="theater/plays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n v="1.3"/>
    <n v="28.888888888888889"/>
    <x v="0"/>
    <x v="0"/>
    <s v="USD"/>
    <n v="1430029680"/>
    <d v="2015-04-26T06:28:00"/>
    <x v="1543"/>
    <x v="1543"/>
    <b v="0"/>
    <n v="27"/>
    <b v="1"/>
    <s v="theater/plays"/>
    <x v="1"/>
    <x v="3"/>
  </r>
  <r>
    <n v="3600"/>
    <s v="Pariah"/>
    <s v="The First Play From The Man Who Brought You The Black James Bond!"/>
    <n v="10"/>
    <n v="13"/>
    <n v="1.3"/>
    <n v="3.25"/>
    <x v="0"/>
    <x v="0"/>
    <s v="USD"/>
    <n v="1476390164"/>
    <d v="2016-10-13T20:22:44"/>
    <x v="1544"/>
    <x v="1544"/>
    <b v="0"/>
    <n v="4"/>
    <b v="1"/>
    <s v="theater/plays"/>
    <x v="1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39.157168674698795"/>
    <x v="0"/>
    <x v="0"/>
    <s v="USD"/>
    <n v="1470369540"/>
    <d v="2016-08-05T03:59:00"/>
    <x v="1545"/>
    <x v="1545"/>
    <b v="0"/>
    <n v="166"/>
    <b v="1"/>
    <s v="music/electronic music"/>
    <x v="2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1875"/>
    <x v="0"/>
    <x v="1"/>
    <s v="GBP"/>
    <n v="1465672979"/>
    <d v="2016-06-11T19:22:59"/>
    <x v="1546"/>
    <x v="1546"/>
    <b v="0"/>
    <n v="64"/>
    <b v="1"/>
    <s v="publishing/nonfiction"/>
    <x v="3"/>
    <x v="6"/>
  </r>
  <r>
    <n v="1303"/>
    <s v="Forward Arena Theatre Company: Summer Season"/>
    <s v="Groundbreaking queer theatre."/>
    <n v="3500"/>
    <n v="4559.13"/>
    <n v="1.3026085714285716"/>
    <n v="42.214166666666671"/>
    <x v="0"/>
    <x v="1"/>
    <s v="GBP"/>
    <n v="1469962800"/>
    <d v="2016-07-31T11:00:00"/>
    <x v="1547"/>
    <x v="1547"/>
    <b v="0"/>
    <n v="108"/>
    <b v="1"/>
    <s v="theater/plays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25"/>
    <x v="0"/>
    <x v="1"/>
    <s v="GBP"/>
    <n v="1471185057"/>
    <d v="2016-08-14T14:30:57"/>
    <x v="1548"/>
    <x v="1548"/>
    <b v="0"/>
    <n v="64"/>
    <b v="1"/>
    <s v="theater/plays"/>
    <x v="1"/>
    <x v="3"/>
  </r>
  <r>
    <n v="305"/>
    <s v="My Friend Mott-ly"/>
    <s v="A documentary that I am making about the difficult, but inspiring, life of a late friend of mine."/>
    <n v="7500"/>
    <n v="9775"/>
    <n v="1.3033333333333332"/>
    <n v="51.719576719576722"/>
    <x v="0"/>
    <x v="0"/>
    <s v="USD"/>
    <n v="1331392049"/>
    <d v="2012-03-10T15:07:29"/>
    <x v="1549"/>
    <x v="1549"/>
    <b v="1"/>
    <n v="189"/>
    <b v="1"/>
    <s v="film &amp; video/documentary"/>
    <x v="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n v="43.095041322314053"/>
    <x v="0"/>
    <x v="0"/>
    <s v="USD"/>
    <n v="1388017937"/>
    <d v="2013-12-26T00:32:17"/>
    <x v="1550"/>
    <x v="1550"/>
    <b v="0"/>
    <n v="242"/>
    <b v="1"/>
    <s v="technology/hardware"/>
    <x v="4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4444444444443"/>
    <x v="0"/>
    <x v="2"/>
    <s v="CAD"/>
    <n v="1484110800"/>
    <d v="2017-01-11T05:00:00"/>
    <x v="1551"/>
    <x v="1551"/>
    <b v="0"/>
    <n v="18"/>
    <b v="1"/>
    <s v="theater/plays"/>
    <x v="1"/>
    <x v="3"/>
  </r>
  <r>
    <n v="851"/>
    <s v="M.F.Crew, 1er Album &quot;First Ride&quot;"/>
    <s v="Salut, nous c'est M.F.Crew, on a besoin de vous pour produire notre premier album &quot;First Ride&quot; ! :)"/>
    <n v="2000"/>
    <n v="2609"/>
    <n v="1.3045"/>
    <n v="37.271428571428572"/>
    <x v="0"/>
    <x v="7"/>
    <s v="EUR"/>
    <n v="1469994300"/>
    <d v="2016-07-31T19:45:00"/>
    <x v="1552"/>
    <x v="1552"/>
    <b v="0"/>
    <n v="70"/>
    <b v="1"/>
    <s v="music/metal"/>
    <x v="2"/>
    <x v="5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n v="49.882352941176471"/>
    <x v="0"/>
    <x v="0"/>
    <s v="USD"/>
    <n v="1407224601"/>
    <d v="2014-08-05T07:43:21"/>
    <x v="1553"/>
    <x v="1553"/>
    <b v="0"/>
    <n v="68"/>
    <b v="1"/>
    <s v="film &amp; video/television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16666666666671"/>
    <x v="0"/>
    <x v="0"/>
    <s v="USD"/>
    <n v="1420048208"/>
    <d v="2014-12-31T17:50:08"/>
    <x v="1554"/>
    <x v="1554"/>
    <b v="0"/>
    <n v="12"/>
    <b v="1"/>
    <s v="theater/plays"/>
    <x v="1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1724137931032"/>
    <x v="0"/>
    <x v="0"/>
    <s v="USD"/>
    <n v="1316208031"/>
    <d v="2011-09-16T21:20:31"/>
    <x v="1555"/>
    <x v="1555"/>
    <b v="0"/>
    <n v="174"/>
    <b v="1"/>
    <s v="film &amp; video/documentary"/>
    <x v="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s v="USD"/>
    <n v="1348028861"/>
    <d v="2012-09-19T04:27:41"/>
    <x v="1556"/>
    <x v="1556"/>
    <b v="0"/>
    <n v="120"/>
    <b v="1"/>
    <s v="publishing/nonfiction"/>
    <x v="3"/>
    <x v="6"/>
  </r>
  <r>
    <n v="110"/>
    <s v="Earlids"/>
    <s v="Lee, an awkward teenager with sound-blocking earlids, must confront his self-isolation after a girl moves in next door."/>
    <n v="1300"/>
    <n v="1700"/>
    <n v="1.3076923076923077"/>
    <n v="65.384615384615387"/>
    <x v="0"/>
    <x v="0"/>
    <s v="USD"/>
    <n v="1384408740"/>
    <d v="2013-11-14T05:59:00"/>
    <x v="1557"/>
    <x v="1557"/>
    <b v="0"/>
    <n v="26"/>
    <b v="1"/>
    <s v="film &amp; video/shorts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285714285714"/>
    <x v="0"/>
    <x v="0"/>
    <s v="USD"/>
    <n v="1405400400"/>
    <d v="2014-07-15T05:00:00"/>
    <x v="1558"/>
    <x v="1558"/>
    <b v="0"/>
    <n v="21"/>
    <b v="1"/>
    <s v="theater/musical"/>
    <x v="1"/>
    <x v="12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n v="150.89861751152074"/>
    <x v="0"/>
    <x v="1"/>
    <s v="GBP"/>
    <n v="1401058740"/>
    <d v="2014-05-25T22:59:00"/>
    <x v="1559"/>
    <x v="1559"/>
    <b v="0"/>
    <n v="217"/>
    <b v="1"/>
    <s v="film &amp; video/television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n v="96.08"/>
    <x v="0"/>
    <x v="0"/>
    <s v="USD"/>
    <n v="1372651140"/>
    <d v="2013-07-01T03:59:00"/>
    <x v="1560"/>
    <x v="1560"/>
    <b v="0"/>
    <n v="75"/>
    <b v="1"/>
    <s v="music/rock"/>
    <x v="2"/>
    <x v="4"/>
  </r>
  <r>
    <n v="3148"/>
    <s v="The Aurora Project: A Sci-Fi Epic by Bella Poynton"/>
    <s v="Help fund The Aurora Project, an immersive science fiction epic."/>
    <n v="1800"/>
    <n v="2361"/>
    <n v="1.3116666666666668"/>
    <n v="41.421052631578945"/>
    <x v="0"/>
    <x v="0"/>
    <s v="USD"/>
    <n v="1412136000"/>
    <d v="2014-10-01T04:00:00"/>
    <x v="1561"/>
    <x v="1561"/>
    <b v="1"/>
    <n v="57"/>
    <b v="1"/>
    <s v="theater/plays"/>
    <x v="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26.591351351351353"/>
    <x v="0"/>
    <x v="4"/>
    <s v="EUR"/>
    <n v="1483120216"/>
    <d v="2016-12-30T17:50:16"/>
    <x v="1562"/>
    <x v="1562"/>
    <b v="0"/>
    <n v="74"/>
    <b v="1"/>
    <s v="technology/space exploration"/>
    <x v="4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n v="50.46153846153846"/>
    <x v="0"/>
    <x v="0"/>
    <s v="USD"/>
    <n v="1462334340"/>
    <d v="2016-05-04T03:59:00"/>
    <x v="1563"/>
    <x v="1563"/>
    <b v="1"/>
    <n v="26"/>
    <b v="1"/>
    <s v="theater/plays"/>
    <x v="1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n v="546.6875"/>
    <x v="0"/>
    <x v="3"/>
    <s v="EUR"/>
    <n v="1482085857"/>
    <d v="2016-12-18T18:30:57"/>
    <x v="1564"/>
    <x v="1564"/>
    <b v="0"/>
    <n v="48"/>
    <b v="1"/>
    <s v="technology/hardware"/>
    <x v="4"/>
    <x v="17"/>
  </r>
  <r>
    <n v="3266"/>
    <s v="Macbeth"/>
    <s v="An original version of Shakespeare's masterpiece that emphasizes family and explores the destruction of blood ties"/>
    <n v="6000"/>
    <n v="7877"/>
    <n v="1.3128333333333333"/>
    <n v="48.325153374233132"/>
    <x v="0"/>
    <x v="0"/>
    <s v="USD"/>
    <n v="1434142800"/>
    <d v="2015-06-12T21:00:00"/>
    <x v="1565"/>
    <x v="1565"/>
    <b v="1"/>
    <n v="163"/>
    <b v="1"/>
    <s v="theater/plays"/>
    <x v="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1468531468533"/>
    <x v="0"/>
    <x v="0"/>
    <s v="USD"/>
    <n v="1373738400"/>
    <d v="2013-07-13T18:00:00"/>
    <x v="1566"/>
    <x v="1566"/>
    <b v="1"/>
    <n v="143"/>
    <b v="1"/>
    <s v="theater/spaces"/>
    <x v="1"/>
    <x v="1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.904761904761905"/>
    <x v="0"/>
    <x v="0"/>
    <s v="USD"/>
    <n v="1330214841"/>
    <d v="2012-02-26T00:07:21"/>
    <x v="1567"/>
    <x v="1567"/>
    <b v="0"/>
    <n v="21"/>
    <b v="1"/>
    <s v="film &amp; video/shorts"/>
    <x v="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s v="USD"/>
    <n v="1426866851"/>
    <d v="2015-03-20T15:54:11"/>
    <x v="1568"/>
    <x v="1568"/>
    <b v="0"/>
    <n v="320"/>
    <b v="1"/>
    <s v="theater/spaces"/>
    <x v="1"/>
    <x v="13"/>
  </r>
  <r>
    <n v="267"/>
    <s v="Uncharted Amazon"/>
    <s v="A visually stunning, feature length film chronicling life's challenges in the remote depths of the Amazon rainforest."/>
    <n v="9850"/>
    <n v="12965.44"/>
    <n v="1.3162883248730965"/>
    <n v="78.578424242424248"/>
    <x v="0"/>
    <x v="1"/>
    <s v="GBP"/>
    <n v="1403693499"/>
    <d v="2014-06-25T10:51:39"/>
    <x v="1569"/>
    <x v="1569"/>
    <b v="1"/>
    <n v="165"/>
    <b v="1"/>
    <s v="film &amp; video/documentary"/>
    <x v="0"/>
    <x v="2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n v="46.580778301886795"/>
    <x v="0"/>
    <x v="0"/>
    <s v="USD"/>
    <n v="1399668319"/>
    <d v="2014-05-09T20:45:19"/>
    <x v="1570"/>
    <x v="1570"/>
    <b v="1"/>
    <n v="848"/>
    <b v="1"/>
    <s v="technology/hardware"/>
    <x v="4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s v="USD"/>
    <n v="1433880605"/>
    <d v="2015-06-09T20:10:05"/>
    <x v="1571"/>
    <x v="1571"/>
    <b v="0"/>
    <n v="25"/>
    <b v="1"/>
    <s v="photography/photobooks"/>
    <x v="6"/>
    <x v="15"/>
  </r>
  <r>
    <n v="1859"/>
    <s v="Queen Kwong Tour to London and Paris"/>
    <s v="Queen Kwong is going ON TOUR to London and Paris!"/>
    <n v="3000"/>
    <n v="3955"/>
    <n v="1.3183333333333334"/>
    <n v="70.625"/>
    <x v="0"/>
    <x v="0"/>
    <s v="USD"/>
    <n v="1316716129"/>
    <d v="2011-09-22T18:28:49"/>
    <x v="1572"/>
    <x v="1572"/>
    <b v="0"/>
    <n v="56"/>
    <b v="1"/>
    <s v="music/rock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39.074444444444445"/>
    <x v="0"/>
    <x v="0"/>
    <s v="USD"/>
    <n v="1407788867"/>
    <d v="2014-08-11T20:27:47"/>
    <x v="1573"/>
    <x v="1573"/>
    <b v="0"/>
    <n v="27"/>
    <b v="1"/>
    <s v="technology/wearables"/>
    <x v="4"/>
    <x v="1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05.04609341825902"/>
    <x v="0"/>
    <x v="0"/>
    <s v="USD"/>
    <n v="1428514969"/>
    <d v="2015-04-08T17:42:49"/>
    <x v="1574"/>
    <x v="1574"/>
    <b v="1"/>
    <n v="942"/>
    <b v="1"/>
    <s v="film &amp; video/documentary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66666666666664"/>
    <x v="0"/>
    <x v="0"/>
    <s v="USD"/>
    <n v="1436749200"/>
    <d v="2015-07-13T01:00:00"/>
    <x v="1575"/>
    <x v="1575"/>
    <b v="0"/>
    <n v="18"/>
    <b v="1"/>
    <s v="theater/plays"/>
    <x v="1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n v="215.72549019607843"/>
    <x v="0"/>
    <x v="0"/>
    <s v="USD"/>
    <n v="1333909178"/>
    <d v="2012-04-08T18:19:38"/>
    <x v="1576"/>
    <x v="1576"/>
    <b v="0"/>
    <n v="153"/>
    <b v="1"/>
    <s v="publishing/nonfiction"/>
    <x v="3"/>
    <x v="6"/>
  </r>
  <r>
    <n v="730"/>
    <s v="Encyclopedia of Surfing"/>
    <s v="A Massive but Cheerful Online Digital Archive of Surfing"/>
    <n v="20000"/>
    <n v="26438"/>
    <n v="1.3219000000000001"/>
    <n v="99.766037735849054"/>
    <x v="0"/>
    <x v="0"/>
    <s v="USD"/>
    <n v="1323280391"/>
    <d v="2011-12-07T17:53:11"/>
    <x v="1577"/>
    <x v="1577"/>
    <b v="0"/>
    <n v="265"/>
    <b v="1"/>
    <s v="publishing/nonfiction"/>
    <x v="3"/>
    <x v="6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n v="75.11363636363636"/>
    <x v="0"/>
    <x v="0"/>
    <s v="USD"/>
    <n v="1433735400"/>
    <d v="2015-06-08T03:50:00"/>
    <x v="1578"/>
    <x v="1578"/>
    <b v="0"/>
    <n v="44"/>
    <b v="1"/>
    <s v="music/rock"/>
    <x v="2"/>
    <x v="4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n v="74.149532710280369"/>
    <x v="0"/>
    <x v="0"/>
    <s v="USD"/>
    <n v="1355840400"/>
    <d v="2012-12-18T14:20:00"/>
    <x v="1579"/>
    <x v="1579"/>
    <b v="0"/>
    <n v="107"/>
    <b v="1"/>
    <s v="music/pop"/>
    <x v="2"/>
    <x v="7"/>
  </r>
  <r>
    <n v="2099"/>
    <s v="Roosevelt Died."/>
    <s v="Our tour van died, we need help!"/>
    <n v="3000"/>
    <n v="3971"/>
    <n v="1.3236666666666668"/>
    <n v="63.031746031746032"/>
    <x v="0"/>
    <x v="0"/>
    <s v="USD"/>
    <n v="1435808400"/>
    <d v="2015-07-02T03:40:00"/>
    <x v="1580"/>
    <x v="1580"/>
    <b v="0"/>
    <n v="63"/>
    <b v="1"/>
    <s v="music/indie rock"/>
    <x v="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48.154545454545456"/>
    <x v="0"/>
    <x v="0"/>
    <s v="USD"/>
    <n v="1464040800"/>
    <d v="2016-05-23T22:00:00"/>
    <x v="1581"/>
    <x v="1581"/>
    <b v="1"/>
    <n v="110"/>
    <b v="1"/>
    <s v="photography/photobooks"/>
    <x v="6"/>
    <x v="15"/>
  </r>
  <r>
    <n v="3751"/>
    <s v="GGC Productions 2016"/>
    <s v="I will be performing in TWO productions to kick off the 2016 season. NEED HELP TO FUND THESE GREAT SHOWS!"/>
    <n v="1000"/>
    <n v="1326"/>
    <n v="1.3260000000000001"/>
    <n v="120.54545454545455"/>
    <x v="0"/>
    <x v="0"/>
    <s v="USD"/>
    <n v="1459641073"/>
    <d v="2016-04-02T23:51:13"/>
    <x v="1582"/>
    <x v="1582"/>
    <b v="0"/>
    <n v="11"/>
    <b v="1"/>
    <s v="theater/musical"/>
    <x v="1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1562500000003"/>
    <x v="0"/>
    <x v="0"/>
    <s v="USD"/>
    <n v="1408679055"/>
    <d v="2014-08-22T03:44:15"/>
    <x v="1583"/>
    <x v="1583"/>
    <b v="0"/>
    <n v="64"/>
    <b v="1"/>
    <s v="theater/spaces"/>
    <x v="1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27.301369863013697"/>
    <x v="0"/>
    <x v="0"/>
    <s v="USD"/>
    <n v="1362814119"/>
    <d v="2013-03-09T07:28:39"/>
    <x v="1584"/>
    <x v="1584"/>
    <b v="0"/>
    <n v="73"/>
    <b v="1"/>
    <s v="music/electronic music"/>
    <x v="2"/>
    <x v="9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n v="81.654377880184327"/>
    <x v="0"/>
    <x v="0"/>
    <s v="USD"/>
    <n v="1447507200"/>
    <d v="2015-11-14T13:20:00"/>
    <x v="1585"/>
    <x v="1585"/>
    <b v="0"/>
    <n v="651"/>
    <b v="1"/>
    <s v="games/tabletop games"/>
    <x v="5"/>
    <x v="14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n v="42.903225806451616"/>
    <x v="0"/>
    <x v="1"/>
    <s v="GBP"/>
    <n v="1420377366"/>
    <d v="2015-01-04T13:16:06"/>
    <x v="1586"/>
    <x v="1586"/>
    <b v="0"/>
    <n v="31"/>
    <b v="1"/>
    <s v="theater/plays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08400000000003"/>
    <x v="0"/>
    <x v="1"/>
    <s v="GBP"/>
    <n v="1487580602"/>
    <d v="2017-02-20T08:50:02"/>
    <x v="1587"/>
    <x v="1587"/>
    <b v="0"/>
    <n v="25"/>
    <b v="1"/>
    <s v="theater/plays"/>
    <x v="1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00.08204511278196"/>
    <x v="0"/>
    <x v="0"/>
    <s v="USD"/>
    <n v="1383264000"/>
    <d v="2013-11-01T00:00:00"/>
    <x v="1588"/>
    <x v="1588"/>
    <b v="1"/>
    <n v="665"/>
    <b v="1"/>
    <s v="film &amp; video/documentary"/>
    <x v="0"/>
    <x v="2"/>
  </r>
  <r>
    <n v="781"/>
    <s v="Touring the United States This July"/>
    <s v="&quot;WE ARE ON A MISSION TO TOUR THE UNITED STATES NON-STOP. TO DO SO WE NEED TO PURCHASE A NEW VAN.&quot;"/>
    <n v="800"/>
    <n v="1065.23"/>
    <n v="1.3315375"/>
    <n v="42.609200000000001"/>
    <x v="0"/>
    <x v="0"/>
    <s v="USD"/>
    <n v="1370649674"/>
    <d v="2013-06-08T00:01:14"/>
    <x v="1589"/>
    <x v="1589"/>
    <b v="0"/>
    <n v="25"/>
    <b v="1"/>
    <s v="music/rock"/>
    <x v="2"/>
    <x v="4"/>
  </r>
  <r>
    <n v="2801"/>
    <s v="A Dream Play"/>
    <s v="Arise Theatre Company's production of August Strindberg's expressionist masterpiece 'A Dream Play'."/>
    <n v="500"/>
    <n v="666"/>
    <n v="1.3320000000000001"/>
    <n v="51.230769230769234"/>
    <x v="0"/>
    <x v="9"/>
    <s v="AUD"/>
    <n v="1412938800"/>
    <d v="2014-10-10T11:00:00"/>
    <x v="1590"/>
    <x v="1590"/>
    <b v="0"/>
    <n v="13"/>
    <b v="1"/>
    <s v="theater/plays"/>
    <x v="1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57.142857142857146"/>
    <x v="0"/>
    <x v="0"/>
    <s v="USD"/>
    <n v="1452299761"/>
    <d v="2016-01-09T00:36:01"/>
    <x v="1591"/>
    <x v="1591"/>
    <b v="0"/>
    <n v="14"/>
    <b v="1"/>
    <s v="film &amp; video/television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n v="86.956521739130437"/>
    <x v="0"/>
    <x v="0"/>
    <s v="USD"/>
    <n v="1410755286"/>
    <d v="2014-09-15T04:28:06"/>
    <x v="1592"/>
    <x v="1592"/>
    <b v="0"/>
    <n v="23"/>
    <b v="1"/>
    <s v="music/rock"/>
    <x v="2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28.571428571428573"/>
    <x v="0"/>
    <x v="0"/>
    <s v="USD"/>
    <n v="1427319366"/>
    <d v="2015-03-25T21:36:06"/>
    <x v="1593"/>
    <x v="1593"/>
    <b v="0"/>
    <n v="42"/>
    <b v="1"/>
    <s v="music/indie rock"/>
    <x v="2"/>
    <x v="8"/>
  </r>
  <r>
    <n v="2937"/>
    <s v="UCAS"/>
    <s v="UCAS is a new British musical premiering at the Edinburgh Fringe Festival 2014."/>
    <n v="1500"/>
    <n v="2000"/>
    <n v="1.3333333333333333"/>
    <n v="36.363636363636367"/>
    <x v="0"/>
    <x v="1"/>
    <s v="GBP"/>
    <n v="1405249113"/>
    <d v="2014-07-13T10:58:33"/>
    <x v="1594"/>
    <x v="1594"/>
    <b v="0"/>
    <n v="55"/>
    <b v="1"/>
    <s v="theater/musical"/>
    <x v="1"/>
    <x v="12"/>
  </r>
  <r>
    <n v="2479"/>
    <s v="FUEL FAKE NATIVES"/>
    <s v="Fake Natives is headed on tour this summer. Help them fill their tank with fossil fuels."/>
    <n v="300"/>
    <n v="400.33"/>
    <n v="1.3344333333333334"/>
    <n v="25.020624999999999"/>
    <x v="0"/>
    <x v="0"/>
    <s v="USD"/>
    <n v="1343440800"/>
    <d v="2012-07-28T02:00:00"/>
    <x v="1595"/>
    <x v="1595"/>
    <b v="0"/>
    <n v="16"/>
    <b v="1"/>
    <s v="music/indie rock"/>
    <x v="2"/>
    <x v="8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n v="52.684210526315788"/>
    <x v="0"/>
    <x v="0"/>
    <s v="USD"/>
    <n v="1391706084"/>
    <d v="2014-02-06T17:01:24"/>
    <x v="1596"/>
    <x v="1596"/>
    <b v="0"/>
    <n v="19"/>
    <b v="1"/>
    <s v="music/rock"/>
    <x v="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0"/>
    <s v="USD"/>
    <n v="1470034740"/>
    <d v="2016-08-01T06:59:00"/>
    <x v="1597"/>
    <x v="1597"/>
    <b v="0"/>
    <n v="70"/>
    <b v="1"/>
    <s v="theater/plays"/>
    <x v="1"/>
    <x v="3"/>
  </r>
  <r>
    <n v="3159"/>
    <s v="Waxwing: A New Play"/>
    <s v="WAXWING is an exciting new world premiere of mythic (perhaps even apocalyptic!) proportions."/>
    <n v="1500"/>
    <n v="2002.22"/>
    <n v="1.3348133333333334"/>
    <n v="38.504230769230773"/>
    <x v="0"/>
    <x v="0"/>
    <s v="USD"/>
    <n v="1326927600"/>
    <d v="2012-01-18T23:00:00"/>
    <x v="1598"/>
    <x v="1598"/>
    <b v="1"/>
    <n v="52"/>
    <b v="1"/>
    <s v="theater/plays"/>
    <x v="1"/>
    <x v="3"/>
  </r>
  <r>
    <n v="2026"/>
    <s v="MIDI Sprout - Biodata Sonification Device"/>
    <s v="MIDI Sprout enables plants to play synthesizers in real time."/>
    <n v="25000"/>
    <n v="33370.769999999997"/>
    <n v="1.3348307999999998"/>
    <n v="73.503898678414089"/>
    <x v="0"/>
    <x v="0"/>
    <s v="USD"/>
    <n v="1398052740"/>
    <d v="2014-04-21T03:59:00"/>
    <x v="1599"/>
    <x v="1599"/>
    <b v="1"/>
    <n v="454"/>
    <b v="1"/>
    <s v="technology/hardware"/>
    <x v="4"/>
    <x v="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s v="USD"/>
    <n v="1451430000"/>
    <d v="2015-12-29T23:00:00"/>
    <x v="1600"/>
    <x v="1600"/>
    <b v="0"/>
    <n v="15"/>
    <b v="1"/>
    <s v="food/small batch"/>
    <x v="7"/>
    <x v="18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n v="31.80952380952381"/>
    <x v="0"/>
    <x v="0"/>
    <s v="USD"/>
    <n v="1362960000"/>
    <d v="2013-03-11T00:00:00"/>
    <x v="1601"/>
    <x v="1601"/>
    <b v="0"/>
    <n v="42"/>
    <b v="1"/>
    <s v="publishing/nonfiction"/>
    <x v="3"/>
    <x v="6"/>
  </r>
  <r>
    <n v="2301"/>
    <s v="Time Crash"/>
    <s v="We are America's first trock band, and we're ready to bring you our first album!"/>
    <n v="5000"/>
    <n v="6680.22"/>
    <n v="1.336044"/>
    <n v="31.659810426540286"/>
    <x v="0"/>
    <x v="0"/>
    <s v="USD"/>
    <n v="1371785496"/>
    <d v="2013-06-21T03:31:36"/>
    <x v="1602"/>
    <x v="1602"/>
    <b v="1"/>
    <n v="211"/>
    <b v="1"/>
    <s v="music/indie rock"/>
    <x v="2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62.38"/>
    <x v="0"/>
    <x v="0"/>
    <s v="USD"/>
    <n v="1368117239"/>
    <d v="2013-05-09T16:33:59"/>
    <x v="1603"/>
    <x v="1603"/>
    <b v="0"/>
    <n v="75"/>
    <b v="1"/>
    <s v="music/indie rock"/>
    <x v="2"/>
    <x v="8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n v="70.55263157894737"/>
    <x v="0"/>
    <x v="0"/>
    <s v="USD"/>
    <n v="1402290000"/>
    <d v="2014-06-09T05:00:00"/>
    <x v="1604"/>
    <x v="1604"/>
    <b v="0"/>
    <n v="38"/>
    <b v="1"/>
    <s v="music/rock"/>
    <x v="2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n v="108.14516129032258"/>
    <x v="0"/>
    <x v="0"/>
    <s v="USD"/>
    <n v="1287200340"/>
    <d v="2010-10-16T03:39:00"/>
    <x v="1605"/>
    <x v="1605"/>
    <b v="1"/>
    <n v="62"/>
    <b v="1"/>
    <s v="film &amp; video/documentary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39.816666666666663"/>
    <x v="0"/>
    <x v="0"/>
    <s v="USD"/>
    <n v="1271573940"/>
    <d v="2010-04-18T06:59:00"/>
    <x v="1606"/>
    <x v="1606"/>
    <b v="0"/>
    <n v="54"/>
    <b v="1"/>
    <s v="music/rock"/>
    <x v="2"/>
    <x v="4"/>
  </r>
  <r>
    <n v="2251"/>
    <s v="Werewolf: Full Moon Expansion"/>
    <s v="A great game full of lying, scheming, and werewolves.  Now with additional characters to add even more mayhem!"/>
    <n v="8500"/>
    <n v="11428.19"/>
    <n v="1.3444929411764706"/>
    <n v="23.808729166666669"/>
    <x v="0"/>
    <x v="0"/>
    <s v="USD"/>
    <n v="1408177077"/>
    <d v="2014-08-16T08:17:57"/>
    <x v="1607"/>
    <x v="1607"/>
    <b v="0"/>
    <n v="480"/>
    <b v="1"/>
    <s v="games/tabletop games"/>
    <x v="5"/>
    <x v="14"/>
  </r>
  <r>
    <n v="2118"/>
    <s v="PORCHES. vs. THE U.S.A."/>
    <s v="PORCHES.  and Documentarians tour from New York to San Francisco and back."/>
    <n v="1000"/>
    <n v="1346.11"/>
    <n v="1.3461099999999999"/>
    <n v="79.182941176470578"/>
    <x v="0"/>
    <x v="0"/>
    <s v="USD"/>
    <n v="1311538136"/>
    <d v="2011-07-24T20:08:56"/>
    <x v="1608"/>
    <x v="1608"/>
    <b v="0"/>
    <n v="17"/>
    <b v="1"/>
    <s v="music/indie rock"/>
    <x v="2"/>
    <x v="8"/>
  </r>
  <r>
    <n v="3439"/>
    <s v="Cirque Inspired Alice's Adventures in Wonderland"/>
    <s v="Help a small theater produce an original adaptation of Lewis Carroll's classic story."/>
    <n v="1200"/>
    <n v="1616.14"/>
    <n v="1.3467833333333334"/>
    <n v="89.785555555555561"/>
    <x v="0"/>
    <x v="0"/>
    <s v="USD"/>
    <n v="1453179540"/>
    <d v="2016-01-19T04:59:00"/>
    <x v="1609"/>
    <x v="1609"/>
    <b v="0"/>
    <n v="18"/>
    <b v="1"/>
    <s v="theater/plays"/>
    <x v="1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60.181874999999998"/>
    <x v="0"/>
    <x v="0"/>
    <s v="USD"/>
    <n v="1476720840"/>
    <d v="2016-10-17T16:14:00"/>
    <x v="1610"/>
    <x v="1610"/>
    <b v="0"/>
    <n v="112"/>
    <b v="1"/>
    <s v="music/rock"/>
    <x v="2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53.991990846681922"/>
    <x v="0"/>
    <x v="0"/>
    <s v="USD"/>
    <n v="1445624695"/>
    <d v="2015-10-23T18:24:55"/>
    <x v="1611"/>
    <x v="1611"/>
    <b v="1"/>
    <n v="874"/>
    <b v="1"/>
    <s v="photography/photobooks"/>
    <x v="6"/>
    <x v="15"/>
  </r>
  <r>
    <n v="1821"/>
    <s v="Glass Cloud on the road!"/>
    <s v="Glass Cloud tour dates are already beginning to pile up. They are turning to YOU to help get them from town to town."/>
    <n v="2500"/>
    <n v="3372.25"/>
    <n v="1.3489"/>
    <n v="59.162280701754383"/>
    <x v="0"/>
    <x v="0"/>
    <s v="USD"/>
    <n v="1330760367"/>
    <d v="2012-03-03T07:39:27"/>
    <x v="1612"/>
    <x v="1612"/>
    <b v="0"/>
    <n v="57"/>
    <b v="1"/>
    <s v="music/rock"/>
    <x v="2"/>
    <x v="4"/>
  </r>
  <r>
    <n v="1190"/>
    <s v="The Reality Of Chronic Illness - The Book"/>
    <s v="A pairing of self portraiture and writing to shed light on the reality of life with chronic illness."/>
    <n v="500"/>
    <n v="675"/>
    <n v="1.35"/>
    <n v="51.92307692307692"/>
    <x v="0"/>
    <x v="0"/>
    <s v="USD"/>
    <n v="1409500725"/>
    <d v="2014-08-31T15:58:45"/>
    <x v="1613"/>
    <x v="1613"/>
    <b v="0"/>
    <n v="13"/>
    <b v="1"/>
    <s v="photography/photobooks"/>
    <x v="6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n v="79.411764705882348"/>
    <x v="0"/>
    <x v="4"/>
    <s v="EUR"/>
    <n v="1450602000"/>
    <d v="2015-12-20T09:00:00"/>
    <x v="1614"/>
    <x v="1614"/>
    <b v="0"/>
    <n v="170"/>
    <b v="1"/>
    <s v="photography/photobooks"/>
    <x v="6"/>
    <x v="15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s v="USD"/>
    <n v="1464807420"/>
    <d v="2016-06-01T18:57:00"/>
    <x v="1615"/>
    <x v="1615"/>
    <b v="0"/>
    <n v="24"/>
    <b v="1"/>
    <s v="theater/plays"/>
    <x v="1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n v="51.96153846153846"/>
    <x v="0"/>
    <x v="0"/>
    <s v="USD"/>
    <n v="1354017600"/>
    <d v="2012-11-27T12:00:00"/>
    <x v="1616"/>
    <x v="1616"/>
    <b v="0"/>
    <n v="26"/>
    <b v="1"/>
    <s v="music/indie rock"/>
    <x v="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97.904038461538462"/>
    <x v="0"/>
    <x v="0"/>
    <s v="USD"/>
    <n v="1283562180"/>
    <d v="2010-09-04T01:03:00"/>
    <x v="1617"/>
    <x v="1617"/>
    <b v="0"/>
    <n v="104"/>
    <b v="1"/>
    <s v="music/indie rock"/>
    <x v="2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95.764859154929582"/>
    <x v="0"/>
    <x v="0"/>
    <s v="USD"/>
    <n v="1483481019"/>
    <d v="2017-01-03T22:03:39"/>
    <x v="1618"/>
    <x v="1618"/>
    <b v="0"/>
    <n v="284"/>
    <b v="1"/>
    <s v="photography/photobooks"/>
    <x v="6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n v="35.789473684210527"/>
    <x v="0"/>
    <x v="0"/>
    <s v="USD"/>
    <n v="1304628648"/>
    <d v="2011-05-05T20:50:48"/>
    <x v="1619"/>
    <x v="1619"/>
    <b v="0"/>
    <n v="38"/>
    <b v="1"/>
    <s v="music/indie rock"/>
    <x v="2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s v="GBP"/>
    <n v="1456444800"/>
    <d v="2016-02-26T00:00:00"/>
    <x v="1620"/>
    <x v="1620"/>
    <b v="0"/>
    <n v="20"/>
    <b v="1"/>
    <s v="theater/plays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n v="66.666666666666671"/>
    <x v="0"/>
    <x v="1"/>
    <s v="GBP"/>
    <n v="1428483201"/>
    <d v="2015-04-08T08:53:21"/>
    <x v="1621"/>
    <x v="1621"/>
    <b v="0"/>
    <n v="51"/>
    <b v="1"/>
    <s v="theater/plays"/>
    <x v="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n v="59.973568281938327"/>
    <x v="0"/>
    <x v="0"/>
    <s v="USD"/>
    <n v="1441425540"/>
    <d v="2015-09-05T03:59:00"/>
    <x v="1622"/>
    <x v="1622"/>
    <b v="0"/>
    <n v="227"/>
    <b v="1"/>
    <s v="publishing/nonfiction"/>
    <x v="3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n v="46.420454545454547"/>
    <x v="0"/>
    <x v="0"/>
    <s v="USD"/>
    <n v="1430329862"/>
    <d v="2015-04-29T17:51:02"/>
    <x v="1623"/>
    <x v="1623"/>
    <b v="0"/>
    <n v="88"/>
    <b v="1"/>
    <s v="theater/plays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n v="1.362168"/>
    <n v="449.26385224274406"/>
    <x v="0"/>
    <x v="0"/>
    <s v="USD"/>
    <n v="1480568340"/>
    <d v="2016-12-01T04:59:00"/>
    <x v="1624"/>
    <x v="1624"/>
    <b v="1"/>
    <n v="379"/>
    <b v="1"/>
    <s v="technology/hardware"/>
    <x v="4"/>
    <x v="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48518518518518"/>
    <x v="0"/>
    <x v="1"/>
    <s v="GBP"/>
    <n v="1464712394"/>
    <d v="2016-05-31T16:33:14"/>
    <x v="1625"/>
    <x v="1625"/>
    <b v="0"/>
    <n v="27"/>
    <b v="1"/>
    <s v="theater/plays"/>
    <x v="1"/>
    <x v="3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n v="160.47058823529412"/>
    <x v="0"/>
    <x v="0"/>
    <s v="USD"/>
    <n v="1427011200"/>
    <d v="2015-03-22T08:00:00"/>
    <x v="1626"/>
    <x v="1626"/>
    <b v="1"/>
    <n v="34"/>
    <b v="1"/>
    <s v="film &amp; video/documentary"/>
    <x v="0"/>
    <x v="2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n v="26.26923076923077"/>
    <x v="0"/>
    <x v="0"/>
    <s v="USD"/>
    <n v="1307459881"/>
    <d v="2011-06-07T15:18:01"/>
    <x v="1627"/>
    <x v="1627"/>
    <b v="0"/>
    <n v="26"/>
    <b v="1"/>
    <s v="music/indie rock"/>
    <x v="2"/>
    <x v="8"/>
  </r>
  <r>
    <n v="1387"/>
    <s v="FAMILY BUSINESS KICKSTARTER"/>
    <s v="Less than one week to PLEDGE YOUR SUPPORT for THE FAMILY BUSINESS as the band raises funds for the next full length rock album."/>
    <n v="4000"/>
    <n v="5465"/>
    <n v="1.36625"/>
    <n v="70.064102564102569"/>
    <x v="0"/>
    <x v="0"/>
    <s v="USD"/>
    <n v="1433305800"/>
    <d v="2015-06-03T04:30:00"/>
    <x v="1628"/>
    <x v="1628"/>
    <b v="0"/>
    <n v="78"/>
    <b v="1"/>
    <s v="music/rock"/>
    <x v="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n v="30.37037037037037"/>
    <x v="0"/>
    <x v="0"/>
    <s v="USD"/>
    <n v="1341028740"/>
    <d v="2012-06-30T03:59:00"/>
    <x v="1629"/>
    <x v="1629"/>
    <b v="0"/>
    <n v="27"/>
    <b v="1"/>
    <s v="music/indie rock"/>
    <x v="2"/>
    <x v="8"/>
  </r>
  <r>
    <n v="409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s v="GBP"/>
    <n v="1469220144"/>
    <d v="2016-07-22T20:42:24"/>
    <x v="1630"/>
    <x v="1630"/>
    <b v="0"/>
    <n v="15"/>
    <b v="1"/>
    <s v="film &amp; video/documentary"/>
    <x v="0"/>
    <x v="2"/>
  </r>
  <r>
    <n v="1921"/>
    <s v="The Fine Spirits are making an album!"/>
    <s v="The Fine Spirits are making an album, but we need your help!"/>
    <n v="1500"/>
    <n v="2052"/>
    <n v="1.3680000000000001"/>
    <n v="54"/>
    <x v="0"/>
    <x v="0"/>
    <s v="USD"/>
    <n v="1342243143"/>
    <d v="2012-07-14T05:19:03"/>
    <x v="1631"/>
    <x v="1631"/>
    <b v="0"/>
    <n v="38"/>
    <b v="1"/>
    <s v="music/indie rock"/>
    <x v="2"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63.917582417582416"/>
    <x v="0"/>
    <x v="0"/>
    <s v="USD"/>
    <n v="1437620400"/>
    <d v="2015-07-23T03:00:00"/>
    <x v="1632"/>
    <x v="1632"/>
    <b v="0"/>
    <n v="182"/>
    <b v="1"/>
    <s v="film &amp; video/television"/>
    <x v="0"/>
    <x v="0"/>
  </r>
  <r>
    <n v="2632"/>
    <s v="University Rocket Science"/>
    <s v="Students from 3 universities are designing a dual stage rocket to test experimental rocket technology."/>
    <n v="1070"/>
    <n v="1466"/>
    <n v="1.3700934579439252"/>
    <n v="34.904761904761905"/>
    <x v="0"/>
    <x v="0"/>
    <s v="USD"/>
    <n v="1464485339"/>
    <d v="2016-05-29T01:28:59"/>
    <x v="1633"/>
    <x v="1633"/>
    <b v="0"/>
    <n v="42"/>
    <b v="1"/>
    <s v="technology/space exploration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89.419999999999987"/>
    <x v="0"/>
    <x v="0"/>
    <s v="USD"/>
    <n v="1331441940"/>
    <d v="2012-03-11T04:59:00"/>
    <x v="1634"/>
    <x v="1634"/>
    <b v="0"/>
    <n v="23"/>
    <b v="1"/>
    <s v="music/rock"/>
    <x v="2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n v="30.95774647887324"/>
    <x v="0"/>
    <x v="0"/>
    <s v="USD"/>
    <n v="1399694340"/>
    <d v="2014-05-10T03:59:00"/>
    <x v="1635"/>
    <x v="1635"/>
    <b v="1"/>
    <n v="71"/>
    <b v="1"/>
    <s v="publishing/radio &amp; podcasts"/>
    <x v="3"/>
    <x v="19"/>
  </r>
  <r>
    <n v="2238"/>
    <s v="28mm Fantasy Miniature range Feral Orcs!"/>
    <s v="28mm Fantasy Miniature Range in leadfree white metal: Orcs, wolves and more."/>
    <n v="4000"/>
    <n v="5496"/>
    <n v="1.3740000000000001"/>
    <n v="69.569620253164558"/>
    <x v="0"/>
    <x v="5"/>
    <s v="EUR"/>
    <n v="1489157716"/>
    <d v="2017-03-10T14:55:16"/>
    <x v="1636"/>
    <x v="1636"/>
    <b v="0"/>
    <n v="79"/>
    <b v="1"/>
    <s v="games/tabletop games"/>
    <x v="5"/>
    <x v="14"/>
  </r>
  <r>
    <n v="1675"/>
    <s v="The Great Party's Debut Album!"/>
    <s v="The Great Party is releasing their debut album. Here's your chance to be a part of it!"/>
    <n v="1000"/>
    <n v="1374.16"/>
    <n v="1.37416"/>
    <n v="40.416470588235299"/>
    <x v="0"/>
    <x v="0"/>
    <s v="USD"/>
    <n v="1318802580"/>
    <d v="2011-10-16T22:03:00"/>
    <x v="1637"/>
    <x v="1637"/>
    <b v="0"/>
    <n v="34"/>
    <b v="1"/>
    <s v="music/pop"/>
    <x v="2"/>
    <x v="7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n v="50.292682926829265"/>
    <x v="0"/>
    <x v="0"/>
    <s v="USD"/>
    <n v="1338601346"/>
    <d v="2012-06-02T01:42:26"/>
    <x v="1638"/>
    <x v="1638"/>
    <b v="1"/>
    <n v="82"/>
    <b v="1"/>
    <s v="film &amp; video/documentary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3529411764707"/>
    <x v="0"/>
    <x v="1"/>
    <s v="GBP"/>
    <n v="1456876740"/>
    <d v="2016-03-01T23:59:00"/>
    <x v="1639"/>
    <x v="1639"/>
    <b v="0"/>
    <n v="17"/>
    <b v="1"/>
    <s v="theater/plays"/>
    <x v="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34.170212765957444"/>
    <x v="0"/>
    <x v="0"/>
    <s v="USD"/>
    <n v="1382658169"/>
    <d v="2013-10-24T23:42:49"/>
    <x v="1640"/>
    <x v="1640"/>
    <b v="1"/>
    <n v="141"/>
    <b v="1"/>
    <s v="music/rock"/>
    <x v="2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98.990430622009569"/>
    <x v="0"/>
    <x v="0"/>
    <s v="USD"/>
    <n v="1355585777"/>
    <d v="2012-12-15T15:36:17"/>
    <x v="1641"/>
    <x v="1641"/>
    <b v="0"/>
    <n v="209"/>
    <b v="1"/>
    <s v="music/rock"/>
    <x v="2"/>
    <x v="4"/>
  </r>
  <r>
    <n v="3420"/>
    <s v="Rounds. Set design campaign."/>
    <s v="A powerful and urgent tale of the first line of defence for the NHS. Based on true stories from junior doctors."/>
    <n v="700"/>
    <n v="966"/>
    <n v="1.38"/>
    <n v="28.411764705882351"/>
    <x v="0"/>
    <x v="1"/>
    <s v="GBP"/>
    <n v="1455408000"/>
    <d v="2016-02-14T00:00:00"/>
    <x v="1642"/>
    <x v="1642"/>
    <b v="0"/>
    <n v="34"/>
    <b v="1"/>
    <s v="theater/plays"/>
    <x v="1"/>
    <x v="3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n v="109.07894736842105"/>
    <x v="0"/>
    <x v="0"/>
    <s v="USD"/>
    <n v="1481066554"/>
    <d v="2016-12-06T23:22:34"/>
    <x v="1643"/>
    <x v="1643"/>
    <b v="0"/>
    <n v="38"/>
    <b v="1"/>
    <s v="theater/plays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n v="81.294117647058826"/>
    <x v="0"/>
    <x v="1"/>
    <s v="GBP"/>
    <n v="1434039137"/>
    <d v="2015-06-11T16:12:17"/>
    <x v="1644"/>
    <x v="1644"/>
    <b v="0"/>
    <n v="17"/>
    <b v="1"/>
    <s v="theater/plays"/>
    <x v="1"/>
    <x v="3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n v="51.875"/>
    <x v="0"/>
    <x v="1"/>
    <s v="GBP"/>
    <n v="1404671466"/>
    <d v="2014-07-06T18:31:06"/>
    <x v="1645"/>
    <x v="1645"/>
    <b v="0"/>
    <n v="80"/>
    <b v="1"/>
    <s v="theater/plays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87.436000000000007"/>
    <x v="0"/>
    <x v="0"/>
    <s v="USD"/>
    <n v="1309809140"/>
    <d v="2011-07-04T19:52:20"/>
    <x v="1646"/>
    <x v="1646"/>
    <b v="1"/>
    <n v="95"/>
    <b v="1"/>
    <s v="technology/hardware"/>
    <x v="4"/>
    <x v="17"/>
  </r>
  <r>
    <n v="3371"/>
    <s v="Red Planet (or One Way Ticket) Staged Reading"/>
    <s v="Help support Red Planet, a new science fiction play based off the Mars One exploration."/>
    <n v="200"/>
    <n v="277"/>
    <n v="1.385"/>
    <n v="30.777777777777779"/>
    <x v="0"/>
    <x v="0"/>
    <s v="USD"/>
    <n v="1449089965"/>
    <d v="2015-12-02T20:59:25"/>
    <x v="1647"/>
    <x v="1647"/>
    <b v="0"/>
    <n v="9"/>
    <b v="1"/>
    <s v="theater/plays"/>
    <x v="1"/>
    <x v="3"/>
  </r>
  <r>
    <n v="3334"/>
    <s v="The Saltbox Theatre Collective Seed Money Project"/>
    <s v="The Saltbox Theatre Collective is a brand new not-for-profit theatre company in Illinois."/>
    <n v="3871"/>
    <n v="5366"/>
    <n v="1.3862051149573753"/>
    <n v="116.65217391304348"/>
    <x v="0"/>
    <x v="0"/>
    <s v="USD"/>
    <n v="1438259422"/>
    <d v="2015-07-30T12:30:22"/>
    <x v="1648"/>
    <x v="1648"/>
    <b v="0"/>
    <n v="46"/>
    <b v="1"/>
    <s v="theater/plays"/>
    <x v="1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n v="29.623931623931625"/>
    <x v="0"/>
    <x v="7"/>
    <s v="EUR"/>
    <n v="1460127635"/>
    <d v="2016-04-08T15:00:35"/>
    <x v="1649"/>
    <x v="1649"/>
    <b v="0"/>
    <n v="117"/>
    <b v="1"/>
    <s v="music/rock"/>
    <x v="2"/>
    <x v="4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n v="40.349243306169967"/>
    <x v="0"/>
    <x v="0"/>
    <s v="USD"/>
    <n v="1484752597"/>
    <d v="2017-01-18T15:16:37"/>
    <x v="1650"/>
    <x v="1650"/>
    <b v="0"/>
    <n v="859"/>
    <b v="1"/>
    <s v="music/rock"/>
    <x v="2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03.20238095238095"/>
    <x v="0"/>
    <x v="0"/>
    <s v="USD"/>
    <n v="1381928503"/>
    <d v="2013-10-16T13:01:43"/>
    <x v="1651"/>
    <x v="1651"/>
    <b v="1"/>
    <n v="336"/>
    <b v="1"/>
    <s v="publishing/radio &amp; podcasts"/>
    <x v="3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33.7391592920354"/>
    <x v="0"/>
    <x v="0"/>
    <s v="USD"/>
    <n v="1413575739"/>
    <d v="2014-10-17T19:55:39"/>
    <x v="1652"/>
    <x v="1652"/>
    <b v="1"/>
    <n v="452"/>
    <b v="1"/>
    <s v="photography/photobooks"/>
    <x v="6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16666666666664"/>
    <x v="0"/>
    <x v="0"/>
    <s v="USD"/>
    <n v="1477710000"/>
    <d v="2016-10-29T03:00:00"/>
    <x v="1653"/>
    <x v="1653"/>
    <b v="0"/>
    <n v="12"/>
    <b v="1"/>
    <s v="theater/plays"/>
    <x v="1"/>
    <x v="3"/>
  </r>
  <r>
    <n v="3684"/>
    <s v="Cassiopeia"/>
    <s v="Thespis Theater Festival presents Cassiopeia: A romantic tale of a bride finding her way to her unknown groom before it is too late."/>
    <n v="750"/>
    <n v="1043"/>
    <n v="1.3906666666666667"/>
    <n v="45.347826086956523"/>
    <x v="0"/>
    <x v="0"/>
    <s v="USD"/>
    <n v="1441167586"/>
    <d v="2015-09-02T04:19:46"/>
    <x v="1654"/>
    <x v="1654"/>
    <b v="0"/>
    <n v="23"/>
    <b v="1"/>
    <s v="theater/plays"/>
    <x v="1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n v="65.756363636363631"/>
    <x v="0"/>
    <x v="0"/>
    <s v="USD"/>
    <n v="1363458467"/>
    <d v="2013-03-16T18:27:47"/>
    <x v="1655"/>
    <x v="1655"/>
    <b v="1"/>
    <n v="275"/>
    <b v="1"/>
    <s v="film &amp; video/documentary"/>
    <x v="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28358208955223"/>
    <x v="0"/>
    <x v="0"/>
    <s v="USD"/>
    <n v="1402901940"/>
    <d v="2014-06-16T06:59:00"/>
    <x v="1656"/>
    <x v="1656"/>
    <b v="0"/>
    <n v="67"/>
    <b v="1"/>
    <s v="theater/plays"/>
    <x v="1"/>
    <x v="3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s v="USD"/>
    <n v="1464729276"/>
    <d v="2016-05-31T21:14:36"/>
    <x v="1657"/>
    <x v="1657"/>
    <b v="0"/>
    <n v="52"/>
    <b v="1"/>
    <s v="music/pop"/>
    <x v="2"/>
    <x v="7"/>
  </r>
  <r>
    <n v="649"/>
    <s v="VIVO Solar Bag"/>
    <s v="A backpack with a built in solar panel to charge any USB device. Includes removable battery pack, USB cable, and 7 different adapters!"/>
    <n v="2500"/>
    <n v="3499"/>
    <n v="1.3996"/>
    <n v="42.670731707317074"/>
    <x v="0"/>
    <x v="0"/>
    <s v="USD"/>
    <n v="1410904413"/>
    <d v="2014-09-16T21:53:33"/>
    <x v="1658"/>
    <x v="1658"/>
    <b v="0"/>
    <n v="82"/>
    <b v="1"/>
    <s v="technology/wearables"/>
    <x v="4"/>
    <x v="16"/>
  </r>
  <r>
    <n v="3423"/>
    <s v="And That's How The Story Goes"/>
    <s v="Forest Hills Eastern's Student Run Show 2015. Our goal is to present a professional quality show on a budget."/>
    <n v="250"/>
    <n v="350"/>
    <n v="1.4"/>
    <n v="35"/>
    <x v="0"/>
    <x v="0"/>
    <s v="USD"/>
    <n v="1429912341"/>
    <d v="2015-04-24T21:52:21"/>
    <x v="1659"/>
    <x v="1659"/>
    <b v="0"/>
    <n v="10"/>
    <b v="1"/>
    <s v="theater/plays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n v="1.4"/>
    <n v="23.333333333333332"/>
    <x v="0"/>
    <x v="1"/>
    <s v="GBP"/>
    <n v="1463353200"/>
    <d v="2016-05-15T23:00:00"/>
    <x v="1660"/>
    <x v="1660"/>
    <b v="0"/>
    <n v="3"/>
    <b v="1"/>
    <s v="theater/plays"/>
    <x v="1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8863636363636"/>
    <x v="0"/>
    <x v="0"/>
    <s v="USD"/>
    <n v="1420060088"/>
    <d v="2014-12-31T21:08:08"/>
    <x v="1661"/>
    <x v="1661"/>
    <b v="0"/>
    <n v="176"/>
    <b v="1"/>
    <s v="technology/hardware"/>
    <x v="4"/>
    <x v="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3529411764703"/>
    <x v="0"/>
    <x v="0"/>
    <s v="USD"/>
    <n v="1427860740"/>
    <d v="2015-04-01T03:59:00"/>
    <x v="1662"/>
    <x v="1662"/>
    <b v="0"/>
    <n v="34"/>
    <b v="1"/>
    <s v="theater/plays"/>
    <x v="1"/>
    <x v="3"/>
  </r>
  <r>
    <n v="3457"/>
    <s v="The Impossible Adventures Of Supernova Jones"/>
    <s v="Robots, Space Battles, Mystery, and Intrigue. Nothing is Impossible..."/>
    <n v="2000"/>
    <n v="2804"/>
    <n v="1.4019999999999999"/>
    <n v="50.981818181818184"/>
    <x v="0"/>
    <x v="0"/>
    <s v="USD"/>
    <n v="1423720740"/>
    <d v="2015-02-12T05:59:00"/>
    <x v="1663"/>
    <x v="1663"/>
    <b v="0"/>
    <n v="55"/>
    <b v="1"/>
    <s v="theater/plays"/>
    <x v="1"/>
    <x v="3"/>
  </r>
  <r>
    <n v="115"/>
    <s v="The World's Greatest Lover"/>
    <s v="Never judge a book (or a lover) by their cover."/>
    <n v="450"/>
    <n v="632"/>
    <n v="1.4044444444444444"/>
    <n v="28.727272727272727"/>
    <x v="0"/>
    <x v="0"/>
    <s v="USD"/>
    <n v="1328377444"/>
    <d v="2012-02-04T17:44:04"/>
    <x v="1664"/>
    <x v="1664"/>
    <b v="0"/>
    <n v="2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.41"/>
    <n v="90.384615384615387"/>
    <x v="0"/>
    <x v="0"/>
    <s v="USD"/>
    <n v="1312642800"/>
    <d v="2011-08-06T15:00:00"/>
    <x v="1665"/>
    <x v="1665"/>
    <b v="0"/>
    <n v="78"/>
    <b v="1"/>
    <s v="film &amp; video/shorts"/>
    <x v="0"/>
    <x v="1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n v="57.932367149758456"/>
    <x v="0"/>
    <x v="0"/>
    <s v="USD"/>
    <n v="1330359423"/>
    <d v="2012-02-27T16:17:03"/>
    <x v="1666"/>
    <x v="1666"/>
    <b v="0"/>
    <n v="207"/>
    <b v="1"/>
    <s v="games/tabletop games"/>
    <x v="5"/>
    <x v="14"/>
  </r>
  <r>
    <n v="3710"/>
    <s v="&quot;Loving Alanis&quot; Rocky Mountain Regional Premier"/>
    <s v="A comedy about, life, death, men, women, and the power of a good Kegel."/>
    <n v="1300"/>
    <n v="1835"/>
    <n v="1.4115384615384616"/>
    <n v="67.962962962962962"/>
    <x v="0"/>
    <x v="0"/>
    <s v="USD"/>
    <n v="1428068988"/>
    <d v="2015-04-03T13:49:48"/>
    <x v="1667"/>
    <x v="1667"/>
    <b v="0"/>
    <n v="27"/>
    <b v="1"/>
    <s v="theater/plays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3913043478258"/>
    <x v="0"/>
    <x v="1"/>
    <s v="GBP"/>
    <n v="1457914373"/>
    <d v="2016-03-14T00:12:53"/>
    <x v="1668"/>
    <x v="1668"/>
    <b v="0"/>
    <n v="23"/>
    <b v="1"/>
    <s v="theater/plays"/>
    <x v="1"/>
    <x v="3"/>
  </r>
  <r>
    <n v="2610"/>
    <s v="Restore the Pluto Discovery Telescope"/>
    <s v="Preserve the telescope that Clyde Tombaugh used to discover Pluto for generations to come!"/>
    <n v="22765"/>
    <n v="32172.66"/>
    <n v="1.4132510432681749"/>
    <n v="55.758509532062391"/>
    <x v="0"/>
    <x v="0"/>
    <s v="USD"/>
    <n v="1471849140"/>
    <d v="2016-08-22T06:59:00"/>
    <x v="1669"/>
    <x v="1669"/>
    <b v="1"/>
    <n v="577"/>
    <b v="1"/>
    <s v="technology/space exploration"/>
    <x v="4"/>
    <x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95.830623306233065"/>
    <x v="0"/>
    <x v="0"/>
    <s v="USD"/>
    <n v="1440082240"/>
    <d v="2015-08-20T14:50:40"/>
    <x v="1670"/>
    <x v="1670"/>
    <b v="0"/>
    <n v="1107"/>
    <b v="1"/>
    <s v="technology/wearables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n v="115.51020408163265"/>
    <x v="0"/>
    <x v="0"/>
    <s v="USD"/>
    <n v="1453569392"/>
    <d v="2016-01-23T17:16:32"/>
    <x v="1671"/>
    <x v="1671"/>
    <b v="0"/>
    <n v="49"/>
    <b v="1"/>
    <s v="film &amp; video/documentary"/>
    <x v="0"/>
    <x v="2"/>
  </r>
  <r>
    <n v="1650"/>
    <s v="The Psalm Praise Project, Vol. 2"/>
    <s v="Help me record a CD that uses pop styling to give a fresh sound to ancient wisdom from scripture!"/>
    <n v="2000"/>
    <n v="2831"/>
    <n v="1.4155"/>
    <n v="88.46875"/>
    <x v="0"/>
    <x v="0"/>
    <s v="USD"/>
    <n v="1381314437"/>
    <d v="2013-10-09T10:27:17"/>
    <x v="1672"/>
    <x v="1672"/>
    <b v="0"/>
    <n v="32"/>
    <b v="1"/>
    <s v="music/pop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0177514792898"/>
    <x v="0"/>
    <x v="1"/>
    <s v="GBP"/>
    <n v="1438531200"/>
    <d v="2015-08-02T16:00:00"/>
    <x v="1673"/>
    <x v="1673"/>
    <b v="0"/>
    <n v="169"/>
    <b v="1"/>
    <s v="theater/plays"/>
    <x v="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3720930232556"/>
    <x v="0"/>
    <x v="0"/>
    <s v="USD"/>
    <n v="1446731817"/>
    <d v="2015-11-05T13:56:57"/>
    <x v="1674"/>
    <x v="1674"/>
    <b v="0"/>
    <n v="43"/>
    <b v="1"/>
    <s v="film &amp; video/documentary"/>
    <x v="0"/>
    <x v="2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n v="117.51479289940828"/>
    <x v="0"/>
    <x v="0"/>
    <s v="USD"/>
    <n v="1419780026"/>
    <d v="2014-12-28T15:20:26"/>
    <x v="1675"/>
    <x v="1675"/>
    <b v="0"/>
    <n v="169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.4215"/>
    <n v="193.84090909090909"/>
    <x v="0"/>
    <x v="0"/>
    <s v="USD"/>
    <n v="1428128525"/>
    <d v="2015-04-04T06:22:05"/>
    <x v="1676"/>
    <x v="1676"/>
    <b v="0"/>
    <n v="44"/>
    <b v="1"/>
    <s v="film &amp; video/television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1"/>
    <s v="GBP"/>
    <n v="1406470645"/>
    <d v="2014-07-27T14:17:25"/>
    <x v="1677"/>
    <x v="1677"/>
    <b v="0"/>
    <n v="27"/>
    <b v="1"/>
    <s v="theater/plays"/>
    <x v="1"/>
    <x v="3"/>
  </r>
  <r>
    <n v="1"/>
    <s v="FannibalFest Fan Convention"/>
    <s v="A Hannibal TV Show Fan Convention and Art Collective"/>
    <n v="10275"/>
    <n v="14653"/>
    <n v="1.4260827250608272"/>
    <n v="185.48101265822785"/>
    <x v="0"/>
    <x v="0"/>
    <s v="USD"/>
    <n v="1488464683"/>
    <d v="2017-03-02T14:24:43"/>
    <x v="1678"/>
    <x v="1678"/>
    <b v="0"/>
    <n v="79"/>
    <b v="1"/>
    <s v="film &amp; video/television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n v="164.61538461538461"/>
    <x v="0"/>
    <x v="0"/>
    <s v="USD"/>
    <n v="1436562000"/>
    <d v="2015-07-10T21:00:00"/>
    <x v="1679"/>
    <x v="1679"/>
    <b v="0"/>
    <n v="13"/>
    <b v="1"/>
    <s v="theater/plays"/>
    <x v="1"/>
    <x v="3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n v="162.27272727272728"/>
    <x v="0"/>
    <x v="0"/>
    <s v="USD"/>
    <n v="1336751220"/>
    <d v="2012-05-11T15:47:00"/>
    <x v="1680"/>
    <x v="1680"/>
    <b v="0"/>
    <n v="44"/>
    <b v="1"/>
    <s v="music/rock"/>
    <x v="2"/>
    <x v="4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n v="25"/>
    <x v="0"/>
    <x v="0"/>
    <s v="USD"/>
    <n v="1299243427"/>
    <d v="2011-03-04T12:57:07"/>
    <x v="1681"/>
    <x v="1681"/>
    <b v="0"/>
    <n v="20"/>
    <b v="1"/>
    <s v="music/rock"/>
    <x v="2"/>
    <x v="4"/>
  </r>
  <r>
    <n v="1655"/>
    <s v="Meg Porter Debut EP!"/>
    <s v="Berklee College of Music student, Meg Porter needs YOUR help to fund her very first EP!"/>
    <n v="1500"/>
    <n v="2143"/>
    <n v="1.4286666666666668"/>
    <n v="44.645833333333336"/>
    <x v="0"/>
    <x v="0"/>
    <s v="USD"/>
    <n v="1333648820"/>
    <d v="2012-04-05T18:00:20"/>
    <x v="1682"/>
    <x v="1682"/>
    <b v="0"/>
    <n v="48"/>
    <b v="1"/>
    <s v="music/pop"/>
    <x v="2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n v="48.542372881355931"/>
    <x v="0"/>
    <x v="0"/>
    <s v="USD"/>
    <n v="1411790400"/>
    <d v="2014-09-27T04:00:00"/>
    <x v="1683"/>
    <x v="1683"/>
    <b v="0"/>
    <n v="59"/>
    <b v="1"/>
    <s v="theater/musical"/>
    <x v="1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1"/>
    <s v="GBP"/>
    <n v="1488538892"/>
    <d v="2017-03-03T11:01:32"/>
    <x v="1684"/>
    <x v="1684"/>
    <b v="0"/>
    <n v="25"/>
    <b v="1"/>
    <s v="theater/spaces"/>
    <x v="1"/>
    <x v="13"/>
  </r>
  <r>
    <n v="3820"/>
    <s v="TUSENTACK THEATRE"/>
    <s v="Tusentack Theatre is a professional theatre company providing opportunities to adults who access Mental Health Services."/>
    <n v="300"/>
    <n v="430"/>
    <n v="1.4333333333333333"/>
    <n v="21.5"/>
    <x v="0"/>
    <x v="1"/>
    <s v="GBP"/>
    <n v="1436110717"/>
    <d v="2015-07-05T15:38:37"/>
    <x v="1685"/>
    <x v="1685"/>
    <b v="0"/>
    <n v="20"/>
    <b v="1"/>
    <s v="theater/plays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14.76533333333333"/>
    <x v="0"/>
    <x v="0"/>
    <s v="USD"/>
    <n v="1454277540"/>
    <d v="2016-01-31T21:59:00"/>
    <x v="1686"/>
    <x v="1686"/>
    <b v="0"/>
    <n v="375"/>
    <b v="1"/>
    <s v="technology/hardware"/>
    <x v="4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74.639488409272587"/>
    <x v="0"/>
    <x v="9"/>
    <s v="AUD"/>
    <n v="1444525200"/>
    <d v="2015-10-11T01:00:00"/>
    <x v="1687"/>
    <x v="1687"/>
    <b v="1"/>
    <n v="1251"/>
    <b v="1"/>
    <s v="technology/space exploration"/>
    <x v="4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66.707317073170728"/>
    <x v="0"/>
    <x v="0"/>
    <s v="USD"/>
    <n v="1327851291"/>
    <d v="2012-01-29T15:34:51"/>
    <x v="1688"/>
    <x v="1688"/>
    <b v="0"/>
    <n v="41"/>
    <b v="1"/>
    <s v="publishing/nonfiction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n v="22.90909090909091"/>
    <x v="0"/>
    <x v="1"/>
    <s v="GBP"/>
    <n v="1435352400"/>
    <d v="2015-06-26T21:00:00"/>
    <x v="1689"/>
    <x v="1689"/>
    <b v="0"/>
    <n v="22"/>
    <b v="1"/>
    <s v="theater/plays"/>
    <x v="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22.737763157894737"/>
    <x v="0"/>
    <x v="1"/>
    <s v="GBP"/>
    <n v="1429138740"/>
    <d v="2015-04-15T22:59:00"/>
    <x v="1690"/>
    <x v="1690"/>
    <b v="0"/>
    <n v="76"/>
    <b v="1"/>
    <s v="music/metal"/>
    <x v="2"/>
    <x v="5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n v="45.978723404255319"/>
    <x v="0"/>
    <x v="1"/>
    <s v="GBP"/>
    <n v="1448229600"/>
    <d v="2015-11-22T22:00:00"/>
    <x v="1691"/>
    <x v="1691"/>
    <b v="0"/>
    <n v="47"/>
    <b v="1"/>
    <s v="theater/plays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50.5"/>
    <x v="0"/>
    <x v="7"/>
    <s v="EUR"/>
    <n v="1480028400"/>
    <d v="2016-11-24T23:00:00"/>
    <x v="1692"/>
    <x v="1692"/>
    <b v="0"/>
    <n v="2"/>
    <b v="1"/>
    <s v="technology/wearables"/>
    <x v="4"/>
    <x v="16"/>
  </r>
  <r>
    <n v="2331"/>
    <s v="Meadowlands Chocolate"/>
    <s v="Handcrafted, organic, single-origin, bean-to-bar, dark chocolate. Like fine wine, the secret is in the terroir."/>
    <n v="8000"/>
    <n v="11545.1"/>
    <n v="1.4431375"/>
    <n v="40.795406360424032"/>
    <x v="0"/>
    <x v="0"/>
    <s v="USD"/>
    <n v="1408320490"/>
    <d v="2014-08-18T00:08:10"/>
    <x v="1693"/>
    <x v="1693"/>
    <b v="1"/>
    <n v="283"/>
    <b v="1"/>
    <s v="food/small batch"/>
    <x v="7"/>
    <x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92.547820512820508"/>
    <x v="0"/>
    <x v="0"/>
    <s v="USD"/>
    <n v="1359680939"/>
    <d v="2013-02-01T01:08:59"/>
    <x v="1694"/>
    <x v="1694"/>
    <b v="0"/>
    <n v="156"/>
    <b v="1"/>
    <s v="music/rock"/>
    <x v="2"/>
    <x v="4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n v="126.66666666666667"/>
    <x v="0"/>
    <x v="2"/>
    <s v="CAD"/>
    <n v="1402334811"/>
    <d v="2014-06-09T17:26:51"/>
    <x v="1695"/>
    <x v="1695"/>
    <b v="0"/>
    <n v="57"/>
    <b v="1"/>
    <s v="theater/plays"/>
    <x v="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n v="68.80952380952381"/>
    <x v="0"/>
    <x v="0"/>
    <s v="USD"/>
    <n v="1454349600"/>
    <d v="2016-02-01T18:00:00"/>
    <x v="1696"/>
    <x v="1696"/>
    <b v="0"/>
    <n v="21"/>
    <b v="1"/>
    <s v="music/indie rock"/>
    <x v="2"/>
    <x v="8"/>
  </r>
  <r>
    <n v="2725"/>
    <s v="Digital MPPT and Solar BMS for a Net Zero energy House"/>
    <s v="Best Net Zero energy solution for new or existing house (no more heating or electricity bills)."/>
    <n v="40000"/>
    <n v="57817"/>
    <n v="1.445425"/>
    <n v="511.65486725663715"/>
    <x v="0"/>
    <x v="2"/>
    <s v="CAD"/>
    <n v="1488390735"/>
    <d v="2017-03-01T17:52:15"/>
    <x v="1697"/>
    <x v="1697"/>
    <b v="0"/>
    <n v="113"/>
    <b v="1"/>
    <s v="technology/hardware"/>
    <x v="4"/>
    <x v="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70.5289837398374"/>
    <x v="0"/>
    <x v="0"/>
    <s v="USD"/>
    <n v="1355597528"/>
    <d v="2012-12-15T18:52:08"/>
    <x v="1698"/>
    <x v="1698"/>
    <b v="0"/>
    <n v="246"/>
    <b v="1"/>
    <s v="music/indie rock"/>
    <x v="2"/>
    <x v="8"/>
  </r>
  <r>
    <n v="1607"/>
    <s v="New Tour Bus for The Slants"/>
    <s v="The world's only all-Asian American dance rock band, The Slants, needs a bus to tour cons, shows, and festivals."/>
    <n v="10000"/>
    <n v="14511"/>
    <n v="1.4511000000000001"/>
    <n v="70.785365853658533"/>
    <x v="0"/>
    <x v="0"/>
    <s v="USD"/>
    <n v="1339701851"/>
    <d v="2012-06-14T19:24:11"/>
    <x v="1699"/>
    <x v="1699"/>
    <b v="0"/>
    <n v="205"/>
    <b v="1"/>
    <s v="music/rock"/>
    <x v="2"/>
    <x v="4"/>
  </r>
  <r>
    <n v="1533"/>
    <s v="The Cancer Family Book Project"/>
    <s v="This is an intimate story about a family, focusing on their love and strength in the face of mortality."/>
    <n v="45000"/>
    <n v="65313"/>
    <n v="1.4514"/>
    <n v="88.26081081081081"/>
    <x v="0"/>
    <x v="0"/>
    <s v="USD"/>
    <n v="1462161540"/>
    <d v="2016-05-02T03:59:00"/>
    <x v="1700"/>
    <x v="1700"/>
    <b v="1"/>
    <n v="740"/>
    <b v="1"/>
    <s v="photography/photobooks"/>
    <x v="6"/>
    <x v="15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n v="56.136363636363633"/>
    <x v="0"/>
    <x v="0"/>
    <s v="USD"/>
    <n v="1437420934"/>
    <d v="2015-07-20T19:35:34"/>
    <x v="1701"/>
    <x v="1701"/>
    <b v="0"/>
    <n v="22"/>
    <b v="1"/>
    <s v="film &amp; video/television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35.73770491803279"/>
    <x v="0"/>
    <x v="0"/>
    <s v="USD"/>
    <n v="1458362023"/>
    <d v="2016-03-19T04:33:43"/>
    <x v="1702"/>
    <x v="1702"/>
    <b v="0"/>
    <n v="61"/>
    <b v="1"/>
    <s v="music/electronic music"/>
    <x v="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2131147540981"/>
    <x v="0"/>
    <x v="0"/>
    <s v="USD"/>
    <n v="1326835985"/>
    <d v="2012-01-17T21:33:05"/>
    <x v="1703"/>
    <x v="1703"/>
    <b v="0"/>
    <n v="61"/>
    <b v="1"/>
    <s v="music/rock"/>
    <x v="2"/>
    <x v="4"/>
  </r>
  <r>
    <n v="1389"/>
    <s v="Pre-order DANCEHALL's first record!!!"/>
    <s v="Help fund the pressing of DANCEHALL's first record by pre-ordering it in advance!!!"/>
    <n v="500"/>
    <n v="727"/>
    <n v="1.454"/>
    <n v="21.382352941176471"/>
    <x v="0"/>
    <x v="1"/>
    <s v="GBP"/>
    <n v="1471087957"/>
    <d v="2016-08-13T11:32:37"/>
    <x v="1704"/>
    <x v="1704"/>
    <b v="0"/>
    <n v="34"/>
    <b v="1"/>
    <s v="music/rock"/>
    <x v="2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16666666666664"/>
    <x v="0"/>
    <x v="0"/>
    <s v="USD"/>
    <n v="1271994660"/>
    <d v="2010-04-23T03:51:00"/>
    <x v="1705"/>
    <x v="1705"/>
    <b v="1"/>
    <n v="36"/>
    <b v="1"/>
    <s v="film &amp; video/documentary"/>
    <x v="0"/>
    <x v="2"/>
  </r>
  <r>
    <n v="1216"/>
    <s v="In Training: a book of Bonsai photographs"/>
    <s v="A fine art photography book taking a new look at the art of bonsai."/>
    <n v="14000"/>
    <n v="20398"/>
    <n v="1.4570000000000001"/>
    <n v="91.882882882882882"/>
    <x v="0"/>
    <x v="0"/>
    <s v="USD"/>
    <n v="1443826980"/>
    <d v="2015-10-02T23:03:00"/>
    <x v="1706"/>
    <x v="1706"/>
    <b v="0"/>
    <n v="222"/>
    <b v="1"/>
    <s v="photography/photobooks"/>
    <x v="6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142857142857"/>
    <x v="0"/>
    <x v="0"/>
    <s v="USD"/>
    <n v="1428390000"/>
    <d v="2015-04-07T07:00:00"/>
    <x v="1707"/>
    <x v="1707"/>
    <b v="0"/>
    <n v="42"/>
    <b v="1"/>
    <s v="theater/plays"/>
    <x v="1"/>
    <x v="3"/>
  </r>
  <r>
    <n v="1617"/>
    <s v="The Coffis Brothers 2nd Album!"/>
    <s v="The Coffis Brothers &amp;The Mountain Men are recording a brand new full length record."/>
    <n v="7000"/>
    <n v="10210"/>
    <n v="1.4585714285714286"/>
    <n v="64.620253164556956"/>
    <x v="0"/>
    <x v="0"/>
    <s v="USD"/>
    <n v="1383332400"/>
    <d v="2013-11-01T19:00:00"/>
    <x v="1708"/>
    <x v="1708"/>
    <b v="0"/>
    <n v="158"/>
    <b v="1"/>
    <s v="music/rock"/>
    <x v="2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58064516129029"/>
    <x v="0"/>
    <x v="0"/>
    <s v="USD"/>
    <n v="1432230988"/>
    <d v="2015-05-21T17:56:28"/>
    <x v="1709"/>
    <x v="1709"/>
    <b v="1"/>
    <n v="465"/>
    <b v="1"/>
    <s v="technology/space exploration"/>
    <x v="4"/>
    <x v="11"/>
  </r>
  <r>
    <n v="3771"/>
    <s v="COME OUT SWINGIN'!"/>
    <s v="I would like to make a demo recording of six songs from COME OUT SWINGIN'!"/>
    <n v="1000"/>
    <n v="1460"/>
    <n v="1.46"/>
    <n v="38.421052631578945"/>
    <x v="0"/>
    <x v="0"/>
    <s v="USD"/>
    <n v="1463529600"/>
    <d v="2016-05-18T00:00:00"/>
    <x v="1710"/>
    <x v="1710"/>
    <b v="0"/>
    <n v="38"/>
    <b v="1"/>
    <s v="theater/musical"/>
    <x v="1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65.214642857142863"/>
    <x v="0"/>
    <x v="0"/>
    <s v="USD"/>
    <n v="1358702480"/>
    <d v="2013-01-20T17:21:20"/>
    <x v="1711"/>
    <x v="1711"/>
    <b v="0"/>
    <n v="112"/>
    <b v="1"/>
    <s v="music/rock"/>
    <x v="2"/>
    <x v="4"/>
  </r>
  <r>
    <n v="2103"/>
    <s v="Matthew Moon's New Album"/>
    <s v="Indie rocker, Matthew Moon, has something to share with you..."/>
    <n v="7777"/>
    <n v="11364"/>
    <n v="1.4612318374694613"/>
    <n v="98.817391304347822"/>
    <x v="0"/>
    <x v="0"/>
    <s v="USD"/>
    <n v="1352488027"/>
    <d v="2012-11-09T19:07:07"/>
    <x v="1712"/>
    <x v="1712"/>
    <b v="0"/>
    <n v="115"/>
    <b v="1"/>
    <s v="music/indie rock"/>
    <x v="2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777777777777"/>
    <x v="0"/>
    <x v="0"/>
    <s v="USD"/>
    <n v="1404522000"/>
    <d v="2014-07-05T01:00:00"/>
    <x v="1713"/>
    <x v="1713"/>
    <b v="0"/>
    <n v="9"/>
    <b v="1"/>
    <s v="theater/plays"/>
    <x v="1"/>
    <x v="3"/>
  </r>
  <r>
    <n v="2258"/>
    <s v="A Sundered World"/>
    <s v="A Dungeon World campaign setting that takes place after the end of the worlds."/>
    <n v="2200"/>
    <n v="3223"/>
    <n v="1.4650000000000001"/>
    <n v="15.721951219512196"/>
    <x v="0"/>
    <x v="0"/>
    <s v="USD"/>
    <n v="1434045687"/>
    <d v="2015-06-11T18:01:27"/>
    <x v="1714"/>
    <x v="1714"/>
    <b v="0"/>
    <n v="205"/>
    <b v="1"/>
    <s v="games/tabletop games"/>
    <x v="5"/>
    <x v="14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n v="191.13043478260869"/>
    <x v="0"/>
    <x v="0"/>
    <s v="USD"/>
    <n v="1471487925"/>
    <d v="2016-08-18T02:38:45"/>
    <x v="1715"/>
    <x v="1715"/>
    <b v="0"/>
    <n v="23"/>
    <b v="1"/>
    <s v="theater/spaces"/>
    <x v="1"/>
    <x v="13"/>
  </r>
  <r>
    <n v="2983"/>
    <s v="Build the House of Dad's!"/>
    <s v="Dad's Garage Theatre Company needs your help buying our new, forever home by hitting our $150,000 STRETCH GOAL!"/>
    <n v="116000"/>
    <n v="169985.91"/>
    <n v="1.465395775862069"/>
    <n v="155.23827397260274"/>
    <x v="0"/>
    <x v="0"/>
    <s v="USD"/>
    <n v="1415722236"/>
    <d v="2014-11-11T16:10:36"/>
    <x v="1716"/>
    <x v="1716"/>
    <b v="1"/>
    <n v="1095"/>
    <b v="1"/>
    <s v="theater/spaces"/>
    <x v="1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n v="91.625"/>
    <x v="0"/>
    <x v="0"/>
    <s v="USD"/>
    <n v="1417813618"/>
    <d v="2014-12-05T21:06:58"/>
    <x v="1717"/>
    <x v="1717"/>
    <b v="0"/>
    <n v="32"/>
    <b v="1"/>
    <s v="music/rock"/>
    <x v="2"/>
    <x v="4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n v="42.886861313868614"/>
    <x v="0"/>
    <x v="0"/>
    <s v="USD"/>
    <n v="1426197512"/>
    <d v="2015-03-12T21:58:32"/>
    <x v="1718"/>
    <x v="1718"/>
    <b v="0"/>
    <n v="274"/>
    <b v="1"/>
    <s v="technology/wearables"/>
    <x v="4"/>
    <x v="16"/>
  </r>
  <r>
    <n v="2199"/>
    <s v="Decadolo. Flip it!"/>
    <s v="A new strategic board game designed to flip out your opponent."/>
    <n v="9000"/>
    <n v="13228"/>
    <n v="1.4697777777777778"/>
    <n v="52.701195219123505"/>
    <x v="0"/>
    <x v="11"/>
    <s v="EUR"/>
    <n v="1444903198"/>
    <d v="2015-10-15T09:59:58"/>
    <x v="1719"/>
    <x v="1719"/>
    <b v="1"/>
    <n v="251"/>
    <b v="1"/>
    <s v="games/tabletop games"/>
    <x v="5"/>
    <x v="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92.251735588972423"/>
    <x v="0"/>
    <x v="9"/>
    <s v="AUD"/>
    <n v="1487738622"/>
    <d v="2017-02-22T04:43:42"/>
    <x v="1720"/>
    <x v="1720"/>
    <b v="1"/>
    <n v="1596"/>
    <b v="1"/>
    <s v="film &amp; video/documentary"/>
    <x v="0"/>
    <x v="2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n v="48.449664429530202"/>
    <x v="0"/>
    <x v="0"/>
    <s v="USD"/>
    <n v="1372297751"/>
    <d v="2013-06-27T01:49:11"/>
    <x v="1721"/>
    <x v="1721"/>
    <b v="0"/>
    <n v="149"/>
    <b v="1"/>
    <s v="publishing/nonfiction"/>
    <x v="3"/>
    <x v="6"/>
  </r>
  <r>
    <n v="276"/>
    <s v="Abalimi"/>
    <s v="A film about Xhosa women in townships of South Africa micro-farming to fight extreme poverty, gain health, and create food security."/>
    <n v="4000"/>
    <n v="5904"/>
    <n v="1.476"/>
    <n v="95.225806451612897"/>
    <x v="0"/>
    <x v="0"/>
    <s v="USD"/>
    <n v="1335574674"/>
    <d v="2012-04-28T00:57:54"/>
    <x v="1722"/>
    <x v="1722"/>
    <b v="1"/>
    <n v="62"/>
    <b v="1"/>
    <s v="film &amp; video/documentary"/>
    <x v="0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35.44"/>
    <x v="0"/>
    <x v="0"/>
    <s v="USD"/>
    <n v="1365367938"/>
    <d v="2013-04-07T20:52:18"/>
    <x v="1723"/>
    <x v="1723"/>
    <b v="1"/>
    <n v="25"/>
    <b v="1"/>
    <s v="publishing/radio &amp; podcasts"/>
    <x v="3"/>
    <x v="19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n v="50.657142857142858"/>
    <x v="0"/>
    <x v="0"/>
    <s v="USD"/>
    <n v="1445921940"/>
    <d v="2015-10-27T04:59:00"/>
    <x v="1724"/>
    <x v="1724"/>
    <b v="0"/>
    <n v="35"/>
    <b v="1"/>
    <s v="music/indie rock"/>
    <x v="2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333333333333"/>
    <x v="0"/>
    <x v="0"/>
    <s v="USD"/>
    <n v="1478402804"/>
    <d v="2016-11-06T03:26:44"/>
    <x v="1725"/>
    <x v="1725"/>
    <b v="0"/>
    <n v="15"/>
    <b v="1"/>
    <s v="technology/hardware"/>
    <x v="4"/>
    <x v="1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n v="54.266666666666666"/>
    <x v="0"/>
    <x v="0"/>
    <s v="USD"/>
    <n v="1334610000"/>
    <d v="2012-04-16T21:00:00"/>
    <x v="1726"/>
    <x v="1726"/>
    <b v="0"/>
    <n v="15"/>
    <b v="1"/>
    <s v="publishing/nonfiction"/>
    <x v="3"/>
    <x v="6"/>
  </r>
  <r>
    <n v="2063"/>
    <s v="Up to 4 axis Beaglebone black based CNC control"/>
    <s v="Build a professional grade Linux CNC control with Beaglebone black and our CNC cape."/>
    <n v="4000"/>
    <n v="5922"/>
    <n v="1.4804999999999999"/>
    <n v="120.85714285714286"/>
    <x v="0"/>
    <x v="5"/>
    <s v="EUR"/>
    <n v="1463333701"/>
    <d v="2016-05-15T17:35:01"/>
    <x v="1727"/>
    <x v="1727"/>
    <b v="0"/>
    <n v="49"/>
    <b v="1"/>
    <s v="technology/hardware"/>
    <x v="4"/>
    <x v="1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1682242990653"/>
    <x v="0"/>
    <x v="0"/>
    <s v="USD"/>
    <n v="1479952800"/>
    <d v="2016-11-24T02:00:00"/>
    <x v="1728"/>
    <x v="1728"/>
    <b v="0"/>
    <n v="107"/>
    <b v="1"/>
    <s v="photography/photobooks"/>
    <x v="6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63.485714285714288"/>
    <x v="0"/>
    <x v="0"/>
    <s v="USD"/>
    <n v="1335564000"/>
    <d v="2012-04-27T22:00:00"/>
    <x v="1729"/>
    <x v="1729"/>
    <b v="0"/>
    <n v="35"/>
    <b v="1"/>
    <s v="music/rock"/>
    <x v="2"/>
    <x v="4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n v="322.39130434782606"/>
    <x v="0"/>
    <x v="0"/>
    <s v="USD"/>
    <n v="1370547157"/>
    <d v="2013-06-06T19:32:37"/>
    <x v="1730"/>
    <x v="1730"/>
    <b v="0"/>
    <n v="23"/>
    <b v="1"/>
    <s v="film &amp; video/shorts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91.82989803350327"/>
    <x v="0"/>
    <x v="0"/>
    <s v="USD"/>
    <n v="1369323491"/>
    <d v="2013-05-23T15:38:11"/>
    <x v="1731"/>
    <x v="1731"/>
    <b v="0"/>
    <n v="1373"/>
    <b v="1"/>
    <s v="technology/hardware"/>
    <x v="4"/>
    <x v="1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29032258064516"/>
    <x v="0"/>
    <x v="1"/>
    <s v="GBP"/>
    <n v="1457906400"/>
    <d v="2016-03-13T22:00:00"/>
    <x v="1732"/>
    <x v="1732"/>
    <b v="0"/>
    <n v="31"/>
    <b v="1"/>
    <s v="theater/plays"/>
    <x v="1"/>
    <x v="3"/>
  </r>
  <r>
    <n v="3047"/>
    <s v="Acting V Senior Showcase"/>
    <s v="Hi! We're the Graduating Seniors Acting V Seniors at Temple University! Welcome to our Kick starter Page!"/>
    <n v="500"/>
    <n v="745"/>
    <n v="1.49"/>
    <n v="37.25"/>
    <x v="0"/>
    <x v="0"/>
    <s v="USD"/>
    <n v="1461762960"/>
    <d v="2016-04-27T13:16:00"/>
    <x v="1733"/>
    <x v="1733"/>
    <b v="0"/>
    <n v="20"/>
    <b v="1"/>
    <s v="theater/spaces"/>
    <x v="1"/>
    <x v="13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n v="71.965517241379317"/>
    <x v="0"/>
    <x v="0"/>
    <s v="USD"/>
    <n v="1330018426"/>
    <d v="2012-02-23T17:33:46"/>
    <x v="1734"/>
    <x v="1734"/>
    <b v="0"/>
    <n v="145"/>
    <b v="1"/>
    <s v="music/rock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60.44285714285715"/>
    <x v="0"/>
    <x v="0"/>
    <s v="USD"/>
    <n v="1397961361"/>
    <d v="2014-04-20T02:36:01"/>
    <x v="1735"/>
    <x v="1735"/>
    <b v="1"/>
    <n v="70"/>
    <b v="1"/>
    <s v="technology/hardware"/>
    <x v="4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s v="GBP"/>
    <n v="1457031600"/>
    <d v="2016-03-03T19:00:00"/>
    <x v="1736"/>
    <x v="1736"/>
    <b v="0"/>
    <n v="3"/>
    <b v="1"/>
    <s v="theater/plays"/>
    <x v="1"/>
    <x v="3"/>
  </r>
  <r>
    <n v="3470"/>
    <s v="She Kills Monsters"/>
    <s v="The New Artist's Circle is a theatre company dedicated to bringing the arts to young people."/>
    <n v="250"/>
    <n v="375"/>
    <n v="1.5"/>
    <n v="41.666666666666664"/>
    <x v="0"/>
    <x v="0"/>
    <s v="USD"/>
    <n v="1468618680"/>
    <d v="2016-07-15T21:38:00"/>
    <x v="1737"/>
    <x v="1737"/>
    <b v="0"/>
    <n v="9"/>
    <b v="1"/>
    <s v="theater/plays"/>
    <x v="1"/>
    <x v="3"/>
  </r>
  <r>
    <n v="1513"/>
    <s v="Russian Interiors"/>
    <s v="An intimate portrait of Russian women in their private spaces by late photographer Andy Rocchelli published by Cesura."/>
    <n v="8000"/>
    <n v="12001.5"/>
    <n v="1.5001875"/>
    <n v="55.82093023255814"/>
    <x v="0"/>
    <x v="1"/>
    <s v="GBP"/>
    <n v="1405523866"/>
    <d v="2014-07-16T15:17:46"/>
    <x v="1738"/>
    <x v="1738"/>
    <b v="1"/>
    <n v="215"/>
    <b v="1"/>
    <s v="photography/photobooks"/>
    <x v="6"/>
    <x v="15"/>
  </r>
  <r>
    <n v="278"/>
    <s v="The Babushkas of Chernobyl"/>
    <s v="An unlikely story of spirit, defiance and beauty from the most contaminated place on Earth"/>
    <n v="27000"/>
    <n v="40594"/>
    <n v="1.5034814814814814"/>
    <n v="97.816867469879512"/>
    <x v="0"/>
    <x v="0"/>
    <s v="USD"/>
    <n v="1350003539"/>
    <d v="2012-10-12T00:58:59"/>
    <x v="1739"/>
    <x v="1739"/>
    <b v="1"/>
    <n v="415"/>
    <b v="1"/>
    <s v="film &amp; video/documentary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s v="GBP"/>
    <n v="1470132180"/>
    <d v="2016-08-02T10:03:00"/>
    <x v="1740"/>
    <x v="1740"/>
    <b v="0"/>
    <n v="30"/>
    <b v="1"/>
    <s v="theater/musical"/>
    <x v="1"/>
    <x v="12"/>
  </r>
  <r>
    <n v="2209"/>
    <s v="NYPC's North American (+ Colombia!) Tour May 2014 - Part 2"/>
    <s v="Support us and pledge for rewards on our new bigger Tour of the US, Canada and Colombia!"/>
    <n v="500"/>
    <n v="754"/>
    <n v="1.508"/>
    <n v="50.266666666666666"/>
    <x v="0"/>
    <x v="1"/>
    <s v="GBP"/>
    <n v="1397516400"/>
    <d v="2014-04-14T23:00:00"/>
    <x v="1741"/>
    <x v="1741"/>
    <b v="0"/>
    <n v="15"/>
    <b v="1"/>
    <s v="music/electronic music"/>
    <x v="2"/>
    <x v="9"/>
  </r>
  <r>
    <n v="1248"/>
    <s v="The Vandies // Full length album!"/>
    <s v="The Vandies make pop rock in glorious Portland, Oregon. Help us fund our first full length album!"/>
    <n v="2500"/>
    <n v="3791"/>
    <n v="1.5164"/>
    <n v="64.254237288135599"/>
    <x v="0"/>
    <x v="0"/>
    <s v="USD"/>
    <n v="1402642740"/>
    <d v="2014-06-13T06:59:00"/>
    <x v="1742"/>
    <x v="1742"/>
    <b v="1"/>
    <n v="59"/>
    <b v="1"/>
    <s v="music/rock"/>
    <x v="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27.606060606060606"/>
    <x v="0"/>
    <x v="0"/>
    <s v="USD"/>
    <n v="1362146280"/>
    <d v="2013-03-01T13:58:00"/>
    <x v="1743"/>
    <x v="1743"/>
    <b v="0"/>
    <n v="33"/>
    <b v="1"/>
    <s v="music/rock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n v="42.222222222222221"/>
    <x v="0"/>
    <x v="0"/>
    <s v="USD"/>
    <n v="1338579789"/>
    <d v="2012-06-01T19:43:09"/>
    <x v="1744"/>
    <x v="1744"/>
    <b v="0"/>
    <n v="27"/>
    <b v="1"/>
    <s v="music/electronic music"/>
    <x v="2"/>
    <x v="9"/>
  </r>
  <r>
    <n v="3450"/>
    <s v="The Beautiful House"/>
    <s v="The Beautiful House' is a story of modern mummification and the present day post-humanist crisis in our relationship with death."/>
    <n v="500"/>
    <n v="760"/>
    <n v="1.52"/>
    <n v="19.487179487179485"/>
    <x v="0"/>
    <x v="1"/>
    <s v="GBP"/>
    <n v="1427990071"/>
    <d v="2015-04-02T15:54:31"/>
    <x v="1745"/>
    <x v="1745"/>
    <b v="0"/>
    <n v="39"/>
    <b v="1"/>
    <s v="theater/plays"/>
    <x v="1"/>
    <x v="3"/>
  </r>
  <r>
    <n v="800"/>
    <s v="LF4 WildFire"/>
    <s v="Scotland's premier classic rock and metal festival, 3 days, 3-4 stages, family friendly,  for people of all ages"/>
    <n v="1500"/>
    <n v="2282"/>
    <n v="1.5213333333333334"/>
    <n v="40.75"/>
    <x v="0"/>
    <x v="1"/>
    <s v="GBP"/>
    <n v="1410431054"/>
    <d v="2014-09-11T10:24:14"/>
    <x v="1746"/>
    <x v="1746"/>
    <b v="0"/>
    <n v="56"/>
    <b v="1"/>
    <s v="music/rock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324.69"/>
    <x v="0"/>
    <x v="0"/>
    <s v="USD"/>
    <n v="1431100918"/>
    <d v="2015-05-08T16:01:58"/>
    <x v="1747"/>
    <x v="1747"/>
    <b v="0"/>
    <n v="470"/>
    <b v="1"/>
    <s v="technology/hardware"/>
    <x v="4"/>
    <x v="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57.540983606557376"/>
    <x v="0"/>
    <x v="0"/>
    <s v="USD"/>
    <n v="1306296000"/>
    <d v="2011-05-25T04:00:00"/>
    <x v="1748"/>
    <x v="1748"/>
    <b v="1"/>
    <n v="61"/>
    <b v="1"/>
    <s v="film &amp; video/documentary"/>
    <x v="0"/>
    <x v="2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n v="70.461538461538467"/>
    <x v="0"/>
    <x v="1"/>
    <s v="GBP"/>
    <n v="1427414400"/>
    <d v="2015-03-27T00:00:00"/>
    <x v="1749"/>
    <x v="1749"/>
    <b v="0"/>
    <n v="65"/>
    <b v="1"/>
    <s v="theater/plays"/>
    <x v="1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3584905660378"/>
    <x v="0"/>
    <x v="0"/>
    <s v="USD"/>
    <n v="1487635653"/>
    <d v="2017-02-21T00:07:33"/>
    <x v="1750"/>
    <x v="1750"/>
    <b v="0"/>
    <n v="53"/>
    <b v="1"/>
    <s v="games/tabletop games"/>
    <x v="5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05405405405403"/>
    <x v="0"/>
    <x v="0"/>
    <s v="USD"/>
    <n v="1406087940"/>
    <d v="2014-07-23T03:59:00"/>
    <x v="1751"/>
    <x v="1751"/>
    <b v="0"/>
    <n v="37"/>
    <b v="1"/>
    <s v="theater/plays"/>
    <x v="1"/>
    <x v="3"/>
  </r>
  <r>
    <n v="2235"/>
    <s v="Miniature Scenery Terrain for Tabletop gaming and Wargames"/>
    <s v="An amazing set of sceneries to create unique atmospheres for your tabletop gaming."/>
    <n v="13000"/>
    <n v="19931"/>
    <n v="1.5331538461538461"/>
    <n v="135.58503401360545"/>
    <x v="0"/>
    <x v="2"/>
    <s v="CAD"/>
    <n v="1427585511"/>
    <d v="2015-03-28T23:31:51"/>
    <x v="1752"/>
    <x v="1752"/>
    <b v="0"/>
    <n v="147"/>
    <b v="1"/>
    <s v="games/tabletop games"/>
    <x v="5"/>
    <x v="1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0952380952381"/>
    <x v="0"/>
    <x v="1"/>
    <s v="GBP"/>
    <n v="1459378085"/>
    <d v="2016-03-30T22:48:05"/>
    <x v="1753"/>
    <x v="1753"/>
    <b v="0"/>
    <n v="21"/>
    <b v="1"/>
    <s v="theater/plays"/>
    <x v="1"/>
    <x v="3"/>
  </r>
  <r>
    <n v="76"/>
    <s v="Star Wars: Insidious"/>
    <s v="Karn A'Mor has awoken bloodied on a distant battlefield with no memory of his past! JOIN THE RESISTANCE and find out more..."/>
    <n v="300"/>
    <n v="460"/>
    <n v="1.5333333333333334"/>
    <n v="30.666666666666668"/>
    <x v="0"/>
    <x v="0"/>
    <s v="USD"/>
    <n v="1325007358"/>
    <d v="2011-12-27T17:35:58"/>
    <x v="1754"/>
    <x v="1754"/>
    <b v="0"/>
    <n v="15"/>
    <b v="1"/>
    <s v="film &amp; video/shorts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29411764705882"/>
    <x v="0"/>
    <x v="1"/>
    <s v="GBP"/>
    <n v="1450612740"/>
    <d v="2015-12-20T11:59:00"/>
    <x v="1755"/>
    <x v="1755"/>
    <b v="0"/>
    <n v="17"/>
    <b v="1"/>
    <s v="theater/plays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142857142857"/>
    <x v="0"/>
    <x v="0"/>
    <s v="USD"/>
    <n v="1465837200"/>
    <d v="2016-06-13T17:00:00"/>
    <x v="1756"/>
    <x v="1756"/>
    <b v="0"/>
    <n v="14"/>
    <b v="1"/>
    <s v="theater/plays"/>
    <x v="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38.49458483754512"/>
    <x v="0"/>
    <x v="0"/>
    <s v="USD"/>
    <n v="1366222542"/>
    <d v="2013-04-17T18:15:42"/>
    <x v="1757"/>
    <x v="1757"/>
    <b v="0"/>
    <n v="554"/>
    <b v="1"/>
    <s v="technology/hardware"/>
    <x v="4"/>
    <x v="17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n v="110.86538461538461"/>
    <x v="0"/>
    <x v="0"/>
    <s v="USD"/>
    <n v="1433055540"/>
    <d v="2015-05-31T06:59:00"/>
    <x v="1758"/>
    <x v="1758"/>
    <b v="0"/>
    <n v="104"/>
    <b v="1"/>
    <s v="theater/plays"/>
    <x v="1"/>
    <x v="3"/>
  </r>
  <r>
    <n v="2279"/>
    <s v="Zombie Apocalypse Geocaching"/>
    <s v="The Zombie Apocalypse has begun! Fortunately, YOU have your priorities straight. What could be more important than Geocaching?"/>
    <n v="1000"/>
    <n v="1538"/>
    <n v="1.538"/>
    <n v="48.0625"/>
    <x v="0"/>
    <x v="0"/>
    <s v="USD"/>
    <n v="1423022400"/>
    <d v="2015-02-04T04:00:00"/>
    <x v="1759"/>
    <x v="1759"/>
    <b v="0"/>
    <n v="32"/>
    <b v="1"/>
    <s v="games/tabletop games"/>
    <x v="5"/>
    <x v="14"/>
  </r>
  <r>
    <n v="2710"/>
    <s v="House of Yes"/>
    <s v="Building Brooklyn's own creative venue for circus, theater and events of all types."/>
    <n v="60000"/>
    <n v="92340.21"/>
    <n v="1.5390035000000002"/>
    <n v="84.871516544117654"/>
    <x v="0"/>
    <x v="0"/>
    <s v="USD"/>
    <n v="1407549600"/>
    <d v="2014-08-09T02:00:00"/>
    <x v="1760"/>
    <x v="1760"/>
    <b v="1"/>
    <n v="1088"/>
    <b v="1"/>
    <s v="theater/spaces"/>
    <x v="1"/>
    <x v="13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n v="70.576753926701571"/>
    <x v="0"/>
    <x v="2"/>
    <s v="CAD"/>
    <n v="1389012940"/>
    <d v="2014-01-06T12:55:40"/>
    <x v="1761"/>
    <x v="1761"/>
    <b v="0"/>
    <n v="191"/>
    <b v="1"/>
    <s v="music/rock"/>
    <x v="2"/>
    <x v="4"/>
  </r>
  <r>
    <n v="2262"/>
    <s v="Riders: A Game About Cheating Doomsday"/>
    <s v="An RPG about mortal servants of the Horsemen of the Apocalypse deciding to not end the world."/>
    <n v="3300"/>
    <n v="5087"/>
    <n v="1.5415151515151515"/>
    <n v="28.104972375690608"/>
    <x v="0"/>
    <x v="0"/>
    <s v="USD"/>
    <n v="1416268800"/>
    <d v="2014-11-18T00:00:00"/>
    <x v="1762"/>
    <x v="1762"/>
    <b v="0"/>
    <n v="181"/>
    <b v="1"/>
    <s v="games/tabletop games"/>
    <x v="5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n v="106.50344827586207"/>
    <x v="0"/>
    <x v="0"/>
    <s v="USD"/>
    <n v="1446814809"/>
    <d v="2015-11-06T13:00:09"/>
    <x v="1763"/>
    <x v="1763"/>
    <b v="1"/>
    <n v="145"/>
    <b v="1"/>
    <s v="theater/plays"/>
    <x v="1"/>
    <x v="3"/>
  </r>
  <r>
    <n v="111"/>
    <s v="Judi Dench is Cool in Person"/>
    <s v="Two actors, one bookie and a very bad day.  Judi Dench is Cool in Person is fast, funny and only a little bit nasty."/>
    <n v="3500"/>
    <n v="5410"/>
    <n v="1.5457142857142858"/>
    <n v="102.0754716981132"/>
    <x v="0"/>
    <x v="9"/>
    <s v="AUD"/>
    <n v="1433059187"/>
    <d v="2015-05-31T07:59:47"/>
    <x v="1764"/>
    <x v="1764"/>
    <b v="0"/>
    <n v="53"/>
    <b v="1"/>
    <s v="film &amp; video/shorts"/>
    <x v="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68656716417908"/>
    <x v="0"/>
    <x v="0"/>
    <s v="USD"/>
    <n v="1486053409"/>
    <d v="2017-02-02T16:36:49"/>
    <x v="1765"/>
    <x v="1765"/>
    <b v="0"/>
    <n v="67"/>
    <b v="1"/>
    <s v="food/small batch"/>
    <x v="7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n v="96.708333333333329"/>
    <x v="0"/>
    <x v="0"/>
    <s v="USD"/>
    <n v="1362337878"/>
    <d v="2013-03-03T19:11:18"/>
    <x v="1766"/>
    <x v="1766"/>
    <b v="0"/>
    <n v="48"/>
    <b v="1"/>
    <s v="film &amp; video/shorts"/>
    <x v="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53.005263157894738"/>
    <x v="0"/>
    <x v="0"/>
    <s v="USD"/>
    <n v="1403661600"/>
    <d v="2014-06-25T02:00:00"/>
    <x v="1767"/>
    <x v="1767"/>
    <b v="1"/>
    <n v="190"/>
    <b v="1"/>
    <s v="music/rock"/>
    <x v="2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82.963254817987149"/>
    <x v="0"/>
    <x v="0"/>
    <s v="USD"/>
    <n v="1346344425"/>
    <d v="2012-08-30T16:33:45"/>
    <x v="1768"/>
    <x v="1768"/>
    <b v="1"/>
    <n v="467"/>
    <b v="1"/>
    <s v="music/rock"/>
    <x v="2"/>
    <x v="4"/>
  </r>
  <r>
    <n v="1761"/>
    <s v="I Wanted To See Boobs"/>
    <s v="A hardcover photobook telling the naked truth of a young photographers journey."/>
    <n v="100"/>
    <n v="155"/>
    <n v="1.55"/>
    <n v="51.666666666666664"/>
    <x v="0"/>
    <x v="1"/>
    <s v="GBP"/>
    <n v="1442065060"/>
    <d v="2015-09-12T13:37:40"/>
    <x v="1769"/>
    <x v="1769"/>
    <b v="0"/>
    <n v="3"/>
    <b v="1"/>
    <s v="photography/photobooks"/>
    <x v="6"/>
    <x v="15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n v="39.743589743589745"/>
    <x v="0"/>
    <x v="1"/>
    <s v="GBP"/>
    <n v="1423838916"/>
    <d v="2015-02-13T14:48:36"/>
    <x v="1770"/>
    <x v="1770"/>
    <b v="0"/>
    <n v="78"/>
    <b v="1"/>
    <s v="theater/plays"/>
    <x v="1"/>
    <x v="3"/>
  </r>
  <r>
    <n v="850"/>
    <s v="Yet Further: Sioum's Second Full-Length Album"/>
    <s v="Help Chicago-based instrumental group Sioum complete the production of their 2nd full-length album."/>
    <n v="4000"/>
    <n v="6207"/>
    <n v="1.55175"/>
    <n v="46.669172932330824"/>
    <x v="0"/>
    <x v="0"/>
    <s v="USD"/>
    <n v="1461560340"/>
    <d v="2016-04-25T04:59:00"/>
    <x v="1771"/>
    <x v="1771"/>
    <b v="0"/>
    <n v="133"/>
    <b v="1"/>
    <s v="music/metal"/>
    <x v="2"/>
    <x v="5"/>
  </r>
  <r>
    <n v="26"/>
    <s v="You, Me &amp; Sicily:  Part I Editing"/>
    <s v="Highlighting Sicily's points of light: its extraordinary people. Editing phase is now underway!!!"/>
    <n v="1250"/>
    <n v="1940"/>
    <n v="1.552"/>
    <n v="102.10526315789474"/>
    <x v="0"/>
    <x v="0"/>
    <s v="USD"/>
    <n v="1408278144"/>
    <d v="2014-08-17T12:22:24"/>
    <x v="1772"/>
    <x v="1772"/>
    <b v="0"/>
    <n v="19"/>
    <b v="1"/>
    <s v="film &amp; video/television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2857142857139"/>
    <x v="0"/>
    <x v="0"/>
    <s v="USD"/>
    <n v="1433314740"/>
    <d v="2015-06-03T06:59:00"/>
    <x v="1773"/>
    <x v="1773"/>
    <b v="0"/>
    <n v="56"/>
    <b v="1"/>
    <s v="theater/plays"/>
    <x v="1"/>
    <x v="3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n v="207.06666666666666"/>
    <x v="0"/>
    <x v="0"/>
    <s v="USD"/>
    <n v="1458835264"/>
    <d v="2016-03-24T16:01:04"/>
    <x v="1774"/>
    <x v="1774"/>
    <b v="0"/>
    <n v="75"/>
    <b v="1"/>
    <s v="photography/photobooks"/>
    <x v="6"/>
    <x v="15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n v="112.01923076923077"/>
    <x v="0"/>
    <x v="0"/>
    <s v="USD"/>
    <n v="1347382053"/>
    <d v="2012-09-11T16:47:33"/>
    <x v="1775"/>
    <x v="1775"/>
    <b v="0"/>
    <n v="104"/>
    <b v="1"/>
    <s v="music/rock"/>
    <x v="2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36.530201342281877"/>
    <x v="0"/>
    <x v="0"/>
    <s v="USD"/>
    <n v="1358198400"/>
    <d v="2013-01-14T21:20:00"/>
    <x v="1776"/>
    <x v="1776"/>
    <b v="0"/>
    <n v="149"/>
    <b v="1"/>
    <s v="publishing/nonfiction"/>
    <x v="3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38.883333333333333"/>
    <x v="0"/>
    <x v="0"/>
    <s v="USD"/>
    <n v="1348202807"/>
    <d v="2012-09-21T04:46:47"/>
    <x v="1777"/>
    <x v="1777"/>
    <b v="0"/>
    <n v="60"/>
    <b v="1"/>
    <s v="music/classical music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28.684210526315791"/>
    <x v="0"/>
    <x v="0"/>
    <s v="USD"/>
    <n v="1344358860"/>
    <d v="2012-08-07T17:01:00"/>
    <x v="1778"/>
    <x v="1778"/>
    <b v="0"/>
    <n v="19"/>
    <b v="1"/>
    <s v="music/rock"/>
    <x v="2"/>
    <x v="4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n v="51.916666666666664"/>
    <x v="0"/>
    <x v="0"/>
    <s v="USD"/>
    <n v="1453411109"/>
    <d v="2016-01-21T21:18:29"/>
    <x v="1779"/>
    <x v="1779"/>
    <b v="0"/>
    <n v="24"/>
    <b v="1"/>
    <s v="theater/plays"/>
    <x v="1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2556390977444"/>
    <x v="0"/>
    <x v="0"/>
    <s v="USD"/>
    <n v="1350074261"/>
    <d v="2012-10-12T20:37:41"/>
    <x v="1780"/>
    <x v="1780"/>
    <b v="0"/>
    <n v="133"/>
    <b v="1"/>
    <s v="music/rock"/>
    <x v="2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n v="55.221238938053098"/>
    <x v="0"/>
    <x v="0"/>
    <s v="USD"/>
    <n v="1333609140"/>
    <d v="2012-04-05T06:59:00"/>
    <x v="1781"/>
    <x v="1781"/>
    <b v="1"/>
    <n v="113"/>
    <b v="1"/>
    <s v="film &amp; video/documentary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n v="54.748948106591868"/>
    <x v="0"/>
    <x v="0"/>
    <s v="USD"/>
    <n v="1401459035"/>
    <d v="2014-05-30T14:10:35"/>
    <x v="1782"/>
    <x v="1782"/>
    <b v="1"/>
    <n v="2139"/>
    <b v="1"/>
    <s v="film &amp; video/documentary"/>
    <x v="0"/>
    <x v="2"/>
  </r>
  <r>
    <n v="3534"/>
    <s v="Night of Ashes"/>
    <s v="A Theatrical Prequel to Hell's Rebels, the current Pathfinder Adventure Path from Paizo Publishing"/>
    <n v="5000"/>
    <n v="7810"/>
    <n v="1.5620000000000001"/>
    <n v="38.284313725490193"/>
    <x v="0"/>
    <x v="0"/>
    <s v="USD"/>
    <n v="1443711623"/>
    <d v="2015-10-01T15:00:23"/>
    <x v="1783"/>
    <x v="1783"/>
    <b v="0"/>
    <n v="204"/>
    <b v="1"/>
    <s v="theater/plays"/>
    <x v="1"/>
    <x v="3"/>
  </r>
  <r>
    <n v="2215"/>
    <s v="&quot;Something to See, Not to Say&quot; - Anemometer's First EP Album"/>
    <s v="Ambient Electro Grind-fest!"/>
    <n v="550"/>
    <n v="860"/>
    <n v="1.5636363636363637"/>
    <n v="26.060606060606062"/>
    <x v="0"/>
    <x v="0"/>
    <s v="USD"/>
    <n v="1331621940"/>
    <d v="2012-03-13T06:59:00"/>
    <x v="1784"/>
    <x v="1784"/>
    <b v="0"/>
    <n v="33"/>
    <b v="1"/>
    <s v="music/electronic music"/>
    <x v="2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76923076923077"/>
    <x v="0"/>
    <x v="0"/>
    <s v="USD"/>
    <n v="1293937200"/>
    <d v="2011-01-02T03:00:00"/>
    <x v="1785"/>
    <x v="1785"/>
    <b v="0"/>
    <n v="13"/>
    <b v="1"/>
    <s v="music/classical music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n v="54.153846153846153"/>
    <x v="0"/>
    <x v="0"/>
    <s v="USD"/>
    <n v="1416270292"/>
    <d v="2014-11-18T00:24:52"/>
    <x v="1786"/>
    <x v="1786"/>
    <b v="0"/>
    <n v="26"/>
    <b v="1"/>
    <s v="music/classical music"/>
    <x v="2"/>
    <x v="1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n v="36.965660377358489"/>
    <x v="0"/>
    <x v="0"/>
    <s v="USD"/>
    <n v="1412121600"/>
    <d v="2014-10-01T00:00:00"/>
    <x v="1787"/>
    <x v="1787"/>
    <b v="1"/>
    <n v="424"/>
    <b v="1"/>
    <s v="technology/hardware"/>
    <x v="4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158878504672"/>
    <x v="0"/>
    <x v="0"/>
    <s v="USD"/>
    <n v="1434917049"/>
    <d v="2015-06-21T20:04:09"/>
    <x v="1788"/>
    <x v="1788"/>
    <b v="0"/>
    <n v="107"/>
    <b v="1"/>
    <s v="theater/spaces"/>
    <x v="1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2800000000002"/>
    <x v="0"/>
    <x v="0"/>
    <s v="USD"/>
    <n v="1339074857"/>
    <d v="2012-06-07T13:14:17"/>
    <x v="1789"/>
    <x v="1789"/>
    <b v="1"/>
    <n v="50"/>
    <b v="1"/>
    <s v="music/indie rock"/>
    <x v="2"/>
    <x v="8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n v="849.67027027027029"/>
    <x v="0"/>
    <x v="14"/>
    <s v="NOK"/>
    <n v="1458104697"/>
    <d v="2016-03-16T05:04:57"/>
    <x v="1790"/>
    <x v="1790"/>
    <b v="1"/>
    <n v="555"/>
    <b v="1"/>
    <s v="photography/photobooks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n v="87.685606557377056"/>
    <x v="0"/>
    <x v="0"/>
    <s v="USD"/>
    <n v="1488160860"/>
    <d v="2017-02-27T02:01:00"/>
    <x v="1791"/>
    <x v="1791"/>
    <b v="1"/>
    <n v="305"/>
    <b v="1"/>
    <s v="film &amp; video/documentary"/>
    <x v="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67.970099667774093"/>
    <x v="0"/>
    <x v="1"/>
    <s v="GBP"/>
    <n v="1384374155"/>
    <d v="2013-11-13T20:22:35"/>
    <x v="1792"/>
    <x v="1792"/>
    <b v="0"/>
    <n v="301"/>
    <b v="1"/>
    <s v="games/tabletop games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n v="38.987654320987652"/>
    <x v="0"/>
    <x v="9"/>
    <s v="AUD"/>
    <n v="1467280800"/>
    <d v="2016-06-30T10:00:00"/>
    <x v="1793"/>
    <x v="1793"/>
    <b v="0"/>
    <n v="81"/>
    <b v="1"/>
    <s v="technology/space exploration"/>
    <x v="4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s v="USD"/>
    <n v="1424548719"/>
    <d v="2015-02-21T19:58:39"/>
    <x v="1794"/>
    <x v="1794"/>
    <b v="0"/>
    <n v="15"/>
    <b v="1"/>
    <s v="theater/spaces"/>
    <x v="1"/>
    <x v="13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s v="USD"/>
    <n v="1431928784"/>
    <d v="2015-05-18T05:59:44"/>
    <x v="1795"/>
    <x v="1795"/>
    <b v="0"/>
    <n v="10"/>
    <b v="1"/>
    <s v="theater/plays"/>
    <x v="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68.345323741007192"/>
    <x v="0"/>
    <x v="0"/>
    <s v="USD"/>
    <n v="1407758629"/>
    <d v="2014-08-11T12:03:49"/>
    <x v="1796"/>
    <x v="1796"/>
    <b v="0"/>
    <n v="139"/>
    <b v="1"/>
    <s v="publishing/nonfiction"/>
    <x v="3"/>
    <x v="6"/>
  </r>
  <r>
    <n v="1219"/>
    <s v="The Box"/>
    <s v="The Box is a fine art book of Ron Amato's innovative and seductive photography project."/>
    <n v="16350"/>
    <n v="26024"/>
    <n v="1.5916819571865444"/>
    <n v="102.86166007905139"/>
    <x v="0"/>
    <x v="0"/>
    <s v="USD"/>
    <n v="1476961513"/>
    <d v="2016-10-20T11:05:13"/>
    <x v="1797"/>
    <x v="1797"/>
    <b v="0"/>
    <n v="253"/>
    <b v="1"/>
    <s v="photography/photobooks"/>
    <x v="6"/>
    <x v="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77.327718446601949"/>
    <x v="0"/>
    <x v="0"/>
    <s v="USD"/>
    <n v="1443214800"/>
    <d v="2015-09-25T21:00:00"/>
    <x v="1798"/>
    <x v="1798"/>
    <b v="0"/>
    <n v="206"/>
    <b v="1"/>
    <s v="technology/makerspaces"/>
    <x v="4"/>
    <x v="20"/>
  </r>
  <r>
    <n v="3309"/>
    <s v="Collision Course"/>
    <s v="Two unlikely friends, a garage, tinned beans &amp; the end of the world."/>
    <n v="350"/>
    <n v="558"/>
    <n v="1.5942857142857143"/>
    <n v="18"/>
    <x v="0"/>
    <x v="1"/>
    <s v="GBP"/>
    <n v="1476632178"/>
    <d v="2016-10-16T15:36:18"/>
    <x v="1799"/>
    <x v="1799"/>
    <b v="0"/>
    <n v="31"/>
    <b v="1"/>
    <s v="theater/plays"/>
    <x v="1"/>
    <x v="3"/>
  </r>
  <r>
    <n v="3483"/>
    <s v="The Faculty Lounge"/>
    <s v="Join 5 high school teachers in the lounge of every high school in America.  Hear what they never say in the classroom."/>
    <n v="3350"/>
    <n v="5358"/>
    <n v="1.599402985074627"/>
    <n v="40.285714285714285"/>
    <x v="0"/>
    <x v="0"/>
    <s v="USD"/>
    <n v="1404403381"/>
    <d v="2014-07-03T16:03:01"/>
    <x v="1800"/>
    <x v="1800"/>
    <b v="0"/>
    <n v="133"/>
    <b v="1"/>
    <s v="theater/plays"/>
    <x v="1"/>
    <x v="3"/>
  </r>
  <r>
    <n v="13"/>
    <s v="Can't Go Home"/>
    <s v="A travel series hosted by touring musicians that profiles a different American city in each episode."/>
    <n v="3500"/>
    <n v="5599"/>
    <n v="1.5997142857142856"/>
    <n v="109.78431372549019"/>
    <x v="0"/>
    <x v="0"/>
    <s v="USD"/>
    <n v="1466713620"/>
    <d v="2016-06-23T20:27:00"/>
    <x v="1801"/>
    <x v="1801"/>
    <b v="0"/>
    <n v="51"/>
    <b v="1"/>
    <s v="film &amp; video/television"/>
    <x v="0"/>
    <x v="0"/>
  </r>
  <r>
    <n v="813"/>
    <s v="Rules of Civility and Decent Behavior"/>
    <s v="A pre order campaign to fund the pressing of our second full length vinyl LP"/>
    <n v="1500"/>
    <n v="2399.94"/>
    <n v="1.59996"/>
    <n v="24.999375000000001"/>
    <x v="0"/>
    <x v="0"/>
    <s v="USD"/>
    <n v="1342825365"/>
    <d v="2012-07-20T23:02:45"/>
    <x v="1802"/>
    <x v="1802"/>
    <b v="0"/>
    <n v="96"/>
    <b v="1"/>
    <s v="music/rock"/>
    <x v="2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n v="4.9230769230769234"/>
    <x v="0"/>
    <x v="1"/>
    <s v="GBP"/>
    <n v="1380449461"/>
    <d v="2013-09-29T10:11:01"/>
    <x v="1803"/>
    <x v="1803"/>
    <b v="0"/>
    <n v="13"/>
    <b v="1"/>
    <s v="publishing/nonfiction"/>
    <x v="3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s v="GBP"/>
    <n v="1461278208"/>
    <d v="2016-04-21T22:36:48"/>
    <x v="1804"/>
    <x v="1804"/>
    <b v="0"/>
    <n v="8"/>
    <b v="1"/>
    <s v="theater/plays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n v="60.300892473118282"/>
    <x v="0"/>
    <x v="0"/>
    <s v="USD"/>
    <n v="1416988740"/>
    <d v="2014-11-26T07:59:00"/>
    <x v="1805"/>
    <x v="1805"/>
    <b v="1"/>
    <n v="930"/>
    <b v="1"/>
    <s v="theater/plays"/>
    <x v="1"/>
    <x v="3"/>
  </r>
  <r>
    <n v="1188"/>
    <s v="Because Dance."/>
    <s v="A photobook of young dancers and their inspiring stories, photographed in beautiful and unique locations."/>
    <n v="2000"/>
    <n v="3211"/>
    <n v="1.6054999999999999"/>
    <n v="37.776470588235291"/>
    <x v="0"/>
    <x v="2"/>
    <s v="CAD"/>
    <n v="1482943740"/>
    <d v="2016-12-28T16:49:00"/>
    <x v="1806"/>
    <x v="1806"/>
    <b v="0"/>
    <n v="85"/>
    <b v="1"/>
    <s v="photography/photobooks"/>
    <x v="6"/>
    <x v="15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n v="41.04081632653061"/>
    <x v="0"/>
    <x v="0"/>
    <s v="USD"/>
    <n v="1364447073"/>
    <d v="2013-03-28T05:04:33"/>
    <x v="1807"/>
    <x v="1807"/>
    <b v="0"/>
    <n v="98"/>
    <b v="1"/>
    <s v="music/pop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s v="USD"/>
    <n v="1460846347"/>
    <d v="2016-04-16T22:39:07"/>
    <x v="1808"/>
    <x v="1808"/>
    <b v="0"/>
    <n v="28"/>
    <b v="1"/>
    <s v="theater/plays"/>
    <x v="1"/>
    <x v="3"/>
  </r>
  <r>
    <n v="2179"/>
    <s v="Woodhouse EP"/>
    <s v="Woodhouse is making an EP!  If you are a fan of whiskey and loud guitars, contribute to the cause!"/>
    <n v="1000"/>
    <n v="1614"/>
    <n v="1.6140000000000001"/>
    <n v="76.857142857142861"/>
    <x v="0"/>
    <x v="0"/>
    <s v="USD"/>
    <n v="1428725192"/>
    <d v="2015-04-11T04:06:32"/>
    <x v="1809"/>
    <x v="1809"/>
    <b v="0"/>
    <n v="21"/>
    <b v="1"/>
    <s v="music/rock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n v="457.39093484419266"/>
    <x v="0"/>
    <x v="0"/>
    <s v="USD"/>
    <n v="1434017153"/>
    <d v="2015-06-11T10:05:53"/>
    <x v="1810"/>
    <x v="1810"/>
    <b v="1"/>
    <n v="353"/>
    <b v="1"/>
    <s v="technology/hardware"/>
    <x v="4"/>
    <x v="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07317073170732"/>
    <x v="0"/>
    <x v="0"/>
    <s v="USD"/>
    <n v="1417845600"/>
    <d v="2014-12-06T06:00:00"/>
    <x v="1811"/>
    <x v="1811"/>
    <b v="1"/>
    <n v="615"/>
    <b v="1"/>
    <s v="photography/photobooks"/>
    <x v="6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n v="62.522107969151669"/>
    <x v="0"/>
    <x v="0"/>
    <s v="USD"/>
    <n v="1375908587"/>
    <d v="2013-08-07T20:49:47"/>
    <x v="1812"/>
    <x v="1812"/>
    <b v="1"/>
    <n v="389"/>
    <b v="1"/>
    <s v="music/rock"/>
    <x v="2"/>
    <x v="4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n v="52.354838709677416"/>
    <x v="0"/>
    <x v="1"/>
    <s v="GBP"/>
    <n v="1439806936"/>
    <d v="2015-08-17T10:22:16"/>
    <x v="1813"/>
    <x v="1813"/>
    <b v="0"/>
    <n v="31"/>
    <b v="1"/>
    <s v="theater/plays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n v="95.588235294117652"/>
    <x v="0"/>
    <x v="2"/>
    <s v="CAD"/>
    <n v="1430693460"/>
    <d v="2015-05-03T22:51:00"/>
    <x v="1814"/>
    <x v="1814"/>
    <b v="0"/>
    <n v="17"/>
    <b v="1"/>
    <s v="theater/plays"/>
    <x v="1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s v="USD"/>
    <n v="1327776847"/>
    <d v="2012-01-28T18:54:07"/>
    <x v="1815"/>
    <x v="1815"/>
    <b v="0"/>
    <n v="30"/>
    <b v="1"/>
    <s v="games/tabletop games"/>
    <x v="5"/>
    <x v="14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n v="58.095238095238095"/>
    <x v="0"/>
    <x v="0"/>
    <s v="USD"/>
    <n v="1304395140"/>
    <d v="2011-05-03T03:59:00"/>
    <x v="1816"/>
    <x v="1816"/>
    <b v="1"/>
    <n v="21"/>
    <b v="1"/>
    <s v="theater/plays"/>
    <x v="1"/>
    <x v="3"/>
  </r>
  <r>
    <n v="1464"/>
    <s v="Science Studio"/>
    <s v="The Best Science Media on the Web"/>
    <n v="5000"/>
    <n v="8160"/>
    <n v="1.6319999999999999"/>
    <n v="34.871794871794869"/>
    <x v="0"/>
    <x v="0"/>
    <s v="USD"/>
    <n v="1361029958"/>
    <d v="2013-02-16T15:52:38"/>
    <x v="1817"/>
    <x v="1817"/>
    <b v="1"/>
    <n v="234"/>
    <b v="1"/>
    <s v="publishing/radio &amp; podcasts"/>
    <x v="3"/>
    <x v="19"/>
  </r>
  <r>
    <n v="2639"/>
    <s v="Mission Space"/>
    <s v="Mission Space is run by me, a teenager who has a passion for space! I will fly a weather balloon to the edge of space with your help."/>
    <n v="300"/>
    <n v="492"/>
    <n v="1.64"/>
    <n v="10.040816326530612"/>
    <x v="0"/>
    <x v="1"/>
    <s v="GBP"/>
    <n v="1424378748"/>
    <d v="2015-02-19T20:45:48"/>
    <x v="1818"/>
    <x v="1818"/>
    <b v="0"/>
    <n v="49"/>
    <b v="1"/>
    <s v="technology/space exploration"/>
    <x v="4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n v="70.285714285714292"/>
    <x v="0"/>
    <x v="11"/>
    <s v="EUR"/>
    <n v="1449162000"/>
    <d v="2015-12-03T17:00:00"/>
    <x v="1819"/>
    <x v="1819"/>
    <b v="1"/>
    <n v="63"/>
    <b v="1"/>
    <s v="theater/plays"/>
    <x v="1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n v="59.961305925030231"/>
    <x v="0"/>
    <x v="0"/>
    <s v="USD"/>
    <n v="1405479600"/>
    <d v="2014-07-16T03:00:00"/>
    <x v="1820"/>
    <x v="1820"/>
    <b v="0"/>
    <n v="827"/>
    <b v="1"/>
    <s v="film &amp; video/television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n v="81.098039215686271"/>
    <x v="0"/>
    <x v="0"/>
    <s v="USD"/>
    <n v="1456416513"/>
    <d v="2016-02-25T16:08:33"/>
    <x v="1821"/>
    <x v="1821"/>
    <b v="0"/>
    <n v="102"/>
    <b v="1"/>
    <s v="photography/photobooks"/>
    <x v="6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1685393258425"/>
    <x v="0"/>
    <x v="0"/>
    <s v="USD"/>
    <n v="1275368340"/>
    <d v="2010-06-01T04:59:00"/>
    <x v="1822"/>
    <x v="1822"/>
    <b v="0"/>
    <n v="89"/>
    <b v="1"/>
    <s v="music/indie rock"/>
    <x v="2"/>
    <x v="8"/>
  </r>
  <r>
    <n v="2637"/>
    <s v="SPEED OF LIGHT: Biggest Mystery of the Universe"/>
    <s v="Help us collect the data to solve the mystery of the century: Is light slowing down?"/>
    <n v="500"/>
    <n v="831"/>
    <n v="1.6619999999999999"/>
    <n v="31.96153846153846"/>
    <x v="0"/>
    <x v="0"/>
    <s v="USD"/>
    <n v="1476277875"/>
    <d v="2016-10-12T13:11:15"/>
    <x v="1823"/>
    <x v="1823"/>
    <b v="0"/>
    <n v="26"/>
    <b v="1"/>
    <s v="technology/space exploration"/>
    <x v="4"/>
    <x v="11"/>
  </r>
  <r>
    <n v="1501"/>
    <s v="This is Nowhere"/>
    <s v="A hardcover book of surf, outdoor and nature photos from the British Columbia coast."/>
    <n v="52000"/>
    <n v="86492"/>
    <n v="1.6633076923076924"/>
    <n v="97.731073446327684"/>
    <x v="0"/>
    <x v="2"/>
    <s v="CAD"/>
    <n v="1436364023"/>
    <d v="2015-07-08T14:00:23"/>
    <x v="1824"/>
    <x v="1824"/>
    <b v="1"/>
    <n v="885"/>
    <b v="1"/>
    <s v="photography/photobooks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n v="177.02127659574469"/>
    <x v="0"/>
    <x v="0"/>
    <s v="USD"/>
    <n v="1420060920"/>
    <d v="2014-12-31T21:22:00"/>
    <x v="1825"/>
    <x v="1825"/>
    <b v="0"/>
    <n v="47"/>
    <b v="1"/>
    <s v="theater/spaces"/>
    <x v="1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n v="31.823529411764707"/>
    <x v="0"/>
    <x v="0"/>
    <s v="USD"/>
    <n v="1383062083"/>
    <d v="2013-10-29T15:54:43"/>
    <x v="1826"/>
    <x v="1826"/>
    <b v="1"/>
    <n v="34"/>
    <b v="1"/>
    <s v="music/rock"/>
    <x v="2"/>
    <x v="4"/>
  </r>
  <r>
    <n v="35"/>
    <s v="Why Adam? A TV show about the science behind everyday life!"/>
    <s v="Why Adam? is an independent TV show that explores concepts of basic science in everyday life."/>
    <n v="1000"/>
    <n v="1665"/>
    <n v="1.665"/>
    <n v="59.464285714285715"/>
    <x v="0"/>
    <x v="0"/>
    <s v="USD"/>
    <n v="1430179200"/>
    <d v="2015-04-28T00:00:00"/>
    <x v="1827"/>
    <x v="1827"/>
    <b v="0"/>
    <n v="28"/>
    <b v="1"/>
    <s v="film &amp; video/television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n v="75.765151515151516"/>
    <x v="0"/>
    <x v="0"/>
    <s v="USD"/>
    <n v="1295647200"/>
    <d v="2011-01-21T22:00:00"/>
    <x v="1828"/>
    <x v="1828"/>
    <b v="0"/>
    <n v="33"/>
    <b v="1"/>
    <s v="music/rock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n v="99.455445544554451"/>
    <x v="0"/>
    <x v="0"/>
    <s v="USD"/>
    <n v="1417579200"/>
    <d v="2014-12-03T04:00:00"/>
    <x v="1829"/>
    <x v="1829"/>
    <b v="0"/>
    <n v="101"/>
    <b v="1"/>
    <s v="technology/hardware"/>
    <x v="4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7.235294117647058"/>
    <x v="0"/>
    <x v="1"/>
    <s v="GBP"/>
    <n v="1465709400"/>
    <d v="2016-06-12T05:30:00"/>
    <x v="1830"/>
    <x v="1830"/>
    <b v="0"/>
    <n v="34"/>
    <b v="1"/>
    <s v="music/rock"/>
    <x v="2"/>
    <x v="4"/>
  </r>
  <r>
    <n v="1957"/>
    <s v="freeSoC and freeSoC Mini"/>
    <s v="An open hardware platform for the best microcontroller in the world."/>
    <n v="30000"/>
    <n v="50251.41"/>
    <n v="1.6750470000000002"/>
    <n v="76.138500000000008"/>
    <x v="0"/>
    <x v="0"/>
    <s v="USD"/>
    <n v="1351304513"/>
    <d v="2012-10-27T02:21:53"/>
    <x v="1831"/>
    <x v="1831"/>
    <b v="1"/>
    <n v="660"/>
    <b v="1"/>
    <s v="technology/hardware"/>
    <x v="4"/>
    <x v="1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66666666666671"/>
    <x v="0"/>
    <x v="0"/>
    <s v="USD"/>
    <n v="1480174071"/>
    <d v="2016-11-26T15:27:51"/>
    <x v="1832"/>
    <x v="1832"/>
    <b v="0"/>
    <n v="111"/>
    <b v="1"/>
    <s v="food/small batch"/>
    <x v="7"/>
    <x v="18"/>
  </r>
  <r>
    <n v="3028"/>
    <s v="A Home for Vegas Theatre Hub"/>
    <s v="We have a space! Help us fill it with a stage, chairs, gear and audiences' laughter!"/>
    <n v="5000"/>
    <n v="8401"/>
    <n v="1.6801999999999999"/>
    <n v="84.858585858585855"/>
    <x v="0"/>
    <x v="0"/>
    <s v="USD"/>
    <n v="1471242025"/>
    <d v="2016-08-15T06:20:25"/>
    <x v="1833"/>
    <x v="1833"/>
    <b v="0"/>
    <n v="99"/>
    <b v="1"/>
    <s v="theater/spaces"/>
    <x v="1"/>
    <x v="13"/>
  </r>
  <r>
    <n v="2058"/>
    <s v="Raspberry Pi Debug Clip"/>
    <s v="Making using the serial terminal on the Raspberry Pi as easy as Pi!"/>
    <n v="2560"/>
    <n v="4308"/>
    <n v="1.6828125"/>
    <n v="10.507317073170732"/>
    <x v="0"/>
    <x v="1"/>
    <s v="GBP"/>
    <n v="1425326400"/>
    <d v="2015-03-02T20:00:00"/>
    <x v="1834"/>
    <x v="1834"/>
    <b v="0"/>
    <n v="410"/>
    <b v="1"/>
    <s v="technology/hardware"/>
    <x v="4"/>
    <x v="17"/>
  </r>
  <r>
    <n v="2249"/>
    <s v="Centurion: Legionaries of Rome"/>
    <s v="March with the legions against the enemies of Rome in this role-playing game of military adventures."/>
    <n v="3500"/>
    <n v="5907"/>
    <n v="1.6877142857142857"/>
    <n v="32.81666666666667"/>
    <x v="0"/>
    <x v="0"/>
    <s v="USD"/>
    <n v="1364917965"/>
    <d v="2013-04-02T15:52:45"/>
    <x v="1835"/>
    <x v="1835"/>
    <b v="0"/>
    <n v="180"/>
    <b v="1"/>
    <s v="games/tabletop games"/>
    <x v="5"/>
    <x v="14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15384615384613"/>
    <x v="0"/>
    <x v="0"/>
    <s v="USD"/>
    <n v="1411980020"/>
    <d v="2014-09-29T08:40:20"/>
    <x v="1836"/>
    <x v="1836"/>
    <b v="0"/>
    <n v="13"/>
    <b v="1"/>
    <s v="theater/plays"/>
    <x v="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47.180555555555557"/>
    <x v="0"/>
    <x v="1"/>
    <s v="GBP"/>
    <n v="1462017600"/>
    <d v="2016-04-30T12:00:00"/>
    <x v="1837"/>
    <x v="1837"/>
    <b v="0"/>
    <n v="72"/>
    <b v="1"/>
    <s v="technology/space exploration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n v="39.967058823529413"/>
    <x v="0"/>
    <x v="0"/>
    <s v="USD"/>
    <n v="1280800740"/>
    <d v="2010-08-03T01:59:00"/>
    <x v="1838"/>
    <x v="1838"/>
    <b v="0"/>
    <n v="17"/>
    <b v="1"/>
    <s v="music/rock"/>
    <x v="2"/>
    <x v="4"/>
  </r>
  <r>
    <n v="2834"/>
    <s v="Thank You For Smoking"/>
    <s v="Thank You For Smoking. A play about love, 5 trillion cigarettes and how the Flintstones earned the tobacco industry millions."/>
    <n v="800"/>
    <n v="1360"/>
    <n v="1.7"/>
    <n v="64.761904761904759"/>
    <x v="0"/>
    <x v="1"/>
    <s v="GBP"/>
    <n v="1422658930"/>
    <d v="2015-01-30T23:02:10"/>
    <x v="1839"/>
    <x v="1839"/>
    <b v="0"/>
    <n v="21"/>
    <b v="1"/>
    <s v="theater/plays"/>
    <x v="1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90.579148936170213"/>
    <x v="0"/>
    <x v="0"/>
    <s v="USD"/>
    <n v="1444824021"/>
    <d v="2015-10-14T12:00:21"/>
    <x v="1840"/>
    <x v="1840"/>
    <b v="1"/>
    <n v="188"/>
    <b v="1"/>
    <s v="film &amp; video/documentary"/>
    <x v="0"/>
    <x v="2"/>
  </r>
  <r>
    <n v="2730"/>
    <s v="Yaba - Portable Speaker &amp; Guitar Amp"/>
    <s v="The world's most powerful portable speaker and guitar amplifier. Turns any surface into a speaker."/>
    <n v="27000"/>
    <n v="45979.01"/>
    <n v="1.7029262962962963"/>
    <n v="67.417903225806455"/>
    <x v="0"/>
    <x v="0"/>
    <s v="USD"/>
    <n v="1366635575"/>
    <d v="2013-04-22T12:59:35"/>
    <x v="1841"/>
    <x v="1841"/>
    <b v="0"/>
    <n v="682"/>
    <b v="1"/>
    <s v="technology/hardware"/>
    <x v="4"/>
    <x v="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85714285714292"/>
    <x v="0"/>
    <x v="18"/>
    <s v="NZD"/>
    <n v="1488622352"/>
    <d v="2017-03-04T10:12:32"/>
    <x v="1842"/>
    <x v="1842"/>
    <b v="0"/>
    <n v="91"/>
    <b v="1"/>
    <s v="theater/plays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0"/>
    <s v="USD"/>
    <n v="1468036800"/>
    <d v="2016-07-09T04:00:00"/>
    <x v="1843"/>
    <x v="1843"/>
    <b v="0"/>
    <n v="20"/>
    <b v="1"/>
    <s v="theater/plays"/>
    <x v="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46.176470588235297"/>
    <x v="0"/>
    <x v="0"/>
    <s v="USD"/>
    <n v="1388473200"/>
    <d v="2013-12-31T07:00:00"/>
    <x v="1844"/>
    <x v="1844"/>
    <b v="1"/>
    <n v="85"/>
    <b v="1"/>
    <s v="music/indie rock"/>
    <x v="2"/>
    <x v="8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n v="44.912280701754383"/>
    <x v="0"/>
    <x v="0"/>
    <s v="USD"/>
    <n v="1446759880"/>
    <d v="2015-11-05T21:44:40"/>
    <x v="1845"/>
    <x v="1845"/>
    <b v="0"/>
    <n v="57"/>
    <b v="1"/>
    <s v="theater/plays"/>
    <x v="1"/>
    <x v="3"/>
  </r>
  <r>
    <n v="2668"/>
    <s v="UOttawa Makermobile"/>
    <s v="Creativity on the go! |_x000a_CrÃ©ativitÃ© en mouvement !"/>
    <n v="1000"/>
    <n v="1707"/>
    <n v="1.7070000000000001"/>
    <n v="60.964285714285715"/>
    <x v="0"/>
    <x v="2"/>
    <s v="CAD"/>
    <n v="1447079520"/>
    <d v="2015-11-09T14:32:00"/>
    <x v="1846"/>
    <x v="1846"/>
    <b v="0"/>
    <n v="28"/>
    <b v="1"/>
    <s v="technology/makerspaces"/>
    <x v="4"/>
    <x v="20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n v="35.838709677419352"/>
    <x v="0"/>
    <x v="0"/>
    <s v="USD"/>
    <n v="1308110340"/>
    <d v="2011-06-15T03:59:00"/>
    <x v="1847"/>
    <x v="1847"/>
    <b v="0"/>
    <n v="31"/>
    <b v="1"/>
    <s v="music/indie rock"/>
    <x v="2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25.42547309833024"/>
    <x v="0"/>
    <x v="0"/>
    <s v="USD"/>
    <n v="1378180800"/>
    <d v="2013-09-03T04:00:00"/>
    <x v="1848"/>
    <x v="1848"/>
    <b v="0"/>
    <n v="539"/>
    <b v="1"/>
    <s v="games/tabletop games"/>
    <x v="5"/>
    <x v="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62.871559633027523"/>
    <x v="0"/>
    <x v="7"/>
    <s v="EUR"/>
    <n v="1484444119"/>
    <d v="2017-01-15T01:35:19"/>
    <x v="1849"/>
    <x v="1849"/>
    <b v="0"/>
    <n v="109"/>
    <b v="1"/>
    <s v="music/rock"/>
    <x v="2"/>
    <x v="4"/>
  </r>
  <r>
    <n v="2477"/>
    <s v="Debut Album"/>
    <s v="Releasing my first album in August, and I need your help in order to get it done!"/>
    <n v="750"/>
    <n v="1285"/>
    <n v="1.7133333333333334"/>
    <n v="31.341463414634145"/>
    <x v="0"/>
    <x v="0"/>
    <s v="USD"/>
    <n v="1344789345"/>
    <d v="2012-08-12T16:35:45"/>
    <x v="1850"/>
    <x v="1850"/>
    <b v="0"/>
    <n v="41"/>
    <b v="1"/>
    <s v="music/indie rock"/>
    <x v="2"/>
    <x v="8"/>
  </r>
  <r>
    <n v="2976"/>
    <s v="Pizza Delique"/>
    <s v="A play that addresses an important social issue, brought to light by members of the UoM Drama Society."/>
    <n v="70"/>
    <n v="120"/>
    <n v="1.7142857142857142"/>
    <n v="8.5714285714285712"/>
    <x v="0"/>
    <x v="1"/>
    <s v="GBP"/>
    <n v="1457870400"/>
    <d v="2016-03-13T12:00:00"/>
    <x v="1851"/>
    <x v="1851"/>
    <b v="0"/>
    <n v="14"/>
    <b v="1"/>
    <s v="theater/plays"/>
    <x v="1"/>
    <x v="3"/>
  </r>
  <r>
    <n v="3343"/>
    <s v="The Girl Who Touched the Stars"/>
    <s v="Two sisters make a set of paper dolls which take them on a journey across lands, creating memories along the way."/>
    <n v="700"/>
    <n v="1200"/>
    <n v="1.7142857142857142"/>
    <n v="52.173913043478258"/>
    <x v="0"/>
    <x v="1"/>
    <s v="GBP"/>
    <n v="1460553480"/>
    <d v="2016-04-13T13:18:00"/>
    <x v="1852"/>
    <x v="1852"/>
    <b v="0"/>
    <n v="23"/>
    <b v="1"/>
    <s v="theater/plays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n v="33.025641025641029"/>
    <x v="0"/>
    <x v="1"/>
    <s v="GBP"/>
    <n v="1405521075"/>
    <d v="2014-07-16T14:31:15"/>
    <x v="1853"/>
    <x v="1853"/>
    <b v="1"/>
    <n v="78"/>
    <b v="1"/>
    <s v="theater/plays"/>
    <x v="1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58.422210884353746"/>
    <x v="0"/>
    <x v="0"/>
    <s v="USD"/>
    <n v="1420773970"/>
    <d v="2015-01-09T03:26:10"/>
    <x v="1854"/>
    <x v="1854"/>
    <b v="1"/>
    <n v="294"/>
    <b v="1"/>
    <s v="technology/space exploration"/>
    <x v="4"/>
    <x v="11"/>
  </r>
  <r>
    <n v="2996"/>
    <s v="Sea Tea Improv's Comedy Theater in Hartford, CT"/>
    <s v="A permanent home for comedy in Connecticut in the heart of downtown Hartford."/>
    <n v="35000"/>
    <n v="60180"/>
    <n v="1.7194285714285715"/>
    <n v="153.5204081632653"/>
    <x v="0"/>
    <x v="0"/>
    <s v="USD"/>
    <n v="1432677240"/>
    <d v="2015-05-26T21:54:00"/>
    <x v="1855"/>
    <x v="1855"/>
    <b v="0"/>
    <n v="392"/>
    <b v="1"/>
    <s v="theater/spaces"/>
    <x v="1"/>
    <x v="13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n v="174.2134831460674"/>
    <x v="0"/>
    <x v="0"/>
    <s v="USD"/>
    <n v="1446346800"/>
    <d v="2015-11-01T03:00:00"/>
    <x v="1856"/>
    <x v="1856"/>
    <b v="0"/>
    <n v="89"/>
    <b v="1"/>
    <s v="photography/photobooks"/>
    <x v="6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94.054545454545448"/>
    <x v="0"/>
    <x v="0"/>
    <s v="USD"/>
    <n v="1411787307"/>
    <d v="2014-09-27T03:08:27"/>
    <x v="1857"/>
    <x v="1857"/>
    <b v="0"/>
    <n v="110"/>
    <b v="1"/>
    <s v="music/indie rock"/>
    <x v="2"/>
    <x v="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n v="49.338428571428572"/>
    <x v="0"/>
    <x v="0"/>
    <s v="USD"/>
    <n v="1425955189"/>
    <d v="2015-03-10T02:39:49"/>
    <x v="1858"/>
    <x v="1858"/>
    <b v="0"/>
    <n v="70"/>
    <b v="1"/>
    <s v="music/indie rock"/>
    <x v="2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n v="100.46511627906976"/>
    <x v="0"/>
    <x v="0"/>
    <s v="USD"/>
    <n v="1335153600"/>
    <d v="2012-04-23T04:00:00"/>
    <x v="1859"/>
    <x v="1859"/>
    <b v="0"/>
    <n v="43"/>
    <b v="1"/>
    <s v="music/rock"/>
    <x v="2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0434782608702"/>
    <x v="0"/>
    <x v="0"/>
    <s v="USD"/>
    <n v="1443242021"/>
    <d v="2015-09-26T04:33:41"/>
    <x v="1860"/>
    <x v="1860"/>
    <b v="0"/>
    <n v="115"/>
    <b v="1"/>
    <s v="food/small batch"/>
    <x v="7"/>
    <x v="18"/>
  </r>
  <r>
    <n v="1360"/>
    <s v="So Bad, It's Good! - A Book of Bad Movies"/>
    <s v="So Bad, It's Good! is a guide to finding the best films for your bad movie night."/>
    <n v="1500"/>
    <n v="2598"/>
    <n v="1.732"/>
    <n v="32.074074074074076"/>
    <x v="0"/>
    <x v="0"/>
    <s v="USD"/>
    <n v="1343943420"/>
    <d v="2012-08-02T21:37:00"/>
    <x v="1861"/>
    <x v="1861"/>
    <b v="0"/>
    <n v="81"/>
    <b v="1"/>
    <s v="publishing/nonfiction"/>
    <x v="3"/>
    <x v="6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n v="86.666666666666671"/>
    <x v="0"/>
    <x v="0"/>
    <s v="USD"/>
    <n v="1373243181"/>
    <d v="2013-07-08T00:26:21"/>
    <x v="1862"/>
    <x v="1862"/>
    <b v="0"/>
    <n v="24"/>
    <b v="1"/>
    <s v="film &amp; video/shorts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38613861386133"/>
    <x v="0"/>
    <x v="0"/>
    <s v="USD"/>
    <n v="1429852797"/>
    <d v="2015-04-24T05:19:57"/>
    <x v="1863"/>
    <x v="1863"/>
    <b v="1"/>
    <n v="303"/>
    <b v="1"/>
    <s v="film &amp; video/documentary"/>
    <x v="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32.315357142857138"/>
    <x v="0"/>
    <x v="0"/>
    <s v="USD"/>
    <n v="1471539138"/>
    <d v="2016-08-18T16:52:18"/>
    <x v="1864"/>
    <x v="1864"/>
    <b v="1"/>
    <n v="140"/>
    <b v="1"/>
    <s v="photography/photobooks"/>
    <x v="6"/>
    <x v="15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n v="51.854285714285716"/>
    <x v="0"/>
    <x v="0"/>
    <s v="USD"/>
    <n v="1303675296"/>
    <d v="2011-04-24T20:01:36"/>
    <x v="1865"/>
    <x v="1865"/>
    <b v="0"/>
    <n v="168"/>
    <b v="1"/>
    <s v="music/pop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210526315789"/>
    <x v="0"/>
    <x v="1"/>
    <s v="GBP"/>
    <n v="1459702800"/>
    <d v="2016-04-03T17:00:00"/>
    <x v="1866"/>
    <x v="1866"/>
    <b v="0"/>
    <n v="38"/>
    <b v="1"/>
    <s v="theater/plays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n v="264.84848484848487"/>
    <x v="0"/>
    <x v="0"/>
    <s v="USD"/>
    <n v="1451620800"/>
    <d v="2016-01-01T04:00:00"/>
    <x v="1867"/>
    <x v="1867"/>
    <b v="0"/>
    <n v="33"/>
    <b v="1"/>
    <s v="theater/plays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s v="USD"/>
    <n v="1311298745"/>
    <d v="2011-07-22T01:39:05"/>
    <x v="1868"/>
    <x v="1868"/>
    <b v="0"/>
    <n v="56"/>
    <b v="1"/>
    <s v="music/pop"/>
    <x v="2"/>
    <x v="7"/>
  </r>
  <r>
    <n v="3255"/>
    <s v="Henry V"/>
    <s v="5 Actors, 30 Characters, 90 Minutes._x000a_Let us transport you from London to the fields of Agincourt, using the power of your imagination."/>
    <n v="300"/>
    <n v="525"/>
    <n v="1.75"/>
    <n v="29.166666666666668"/>
    <x v="0"/>
    <x v="1"/>
    <s v="GBP"/>
    <n v="1412706375"/>
    <d v="2014-10-07T18:26:15"/>
    <x v="1869"/>
    <x v="1869"/>
    <b v="1"/>
    <n v="18"/>
    <b v="1"/>
    <s v="theater/plays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55555555555557"/>
    <x v="0"/>
    <x v="0"/>
    <s v="USD"/>
    <n v="1422075540"/>
    <d v="2015-01-24T04:59:00"/>
    <x v="1870"/>
    <x v="1870"/>
    <b v="0"/>
    <n v="18"/>
    <b v="1"/>
    <s v="theater/plays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03703703703702"/>
    <x v="0"/>
    <x v="0"/>
    <s v="USD"/>
    <n v="1465527600"/>
    <d v="2016-06-10T03:00:00"/>
    <x v="1871"/>
    <x v="1871"/>
    <b v="0"/>
    <n v="54"/>
    <b v="1"/>
    <s v="theater/plays"/>
    <x v="1"/>
    <x v="3"/>
  </r>
  <r>
    <n v="2313"/>
    <s v="A SUNNY DAY IN GLASGOW"/>
    <s v="A Sunny Day in Glasgow are recording a new album and we need your help!"/>
    <n v="5000"/>
    <n v="8792.02"/>
    <n v="1.7584040000000001"/>
    <n v="56.000127388535034"/>
    <x v="0"/>
    <x v="0"/>
    <s v="USD"/>
    <n v="1336086026"/>
    <d v="2012-05-03T23:00:26"/>
    <x v="1872"/>
    <x v="1872"/>
    <b v="1"/>
    <n v="157"/>
    <b v="1"/>
    <s v="music/indie rock"/>
    <x v="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n v="56.643835616438359"/>
    <x v="0"/>
    <x v="0"/>
    <s v="USD"/>
    <n v="1417402800"/>
    <d v="2014-12-01T03:00:00"/>
    <x v="1873"/>
    <x v="1873"/>
    <b v="1"/>
    <n v="73"/>
    <b v="1"/>
    <s v="photography/photobooks"/>
    <x v="6"/>
    <x v="15"/>
  </r>
  <r>
    <n v="287"/>
    <s v="In Country: A Documentary Film (POSTPRODUCTION)"/>
    <s v="War is hell. Why would anyone want to spend their weekends there?"/>
    <n v="15000"/>
    <n v="26445"/>
    <n v="1.7629999999999999"/>
    <n v="91.189655172413794"/>
    <x v="0"/>
    <x v="0"/>
    <s v="USD"/>
    <n v="1351828800"/>
    <d v="2012-11-02T04:00:00"/>
    <x v="1874"/>
    <x v="1874"/>
    <b v="1"/>
    <n v="290"/>
    <b v="1"/>
    <s v="film &amp; video/documentary"/>
    <x v="0"/>
    <x v="2"/>
  </r>
  <r>
    <n v="2989"/>
    <s v="Let's Light Up The Gem!"/>
    <s v="Bring the movies back to Bethel, Maine."/>
    <n v="20000"/>
    <n v="35307"/>
    <n v="1.76535"/>
    <n v="96.997252747252745"/>
    <x v="0"/>
    <x v="0"/>
    <s v="USD"/>
    <n v="1450673940"/>
    <d v="2015-12-21T04:59:00"/>
    <x v="1875"/>
    <x v="1875"/>
    <b v="0"/>
    <n v="364"/>
    <b v="1"/>
    <s v="theater/spaces"/>
    <x v="1"/>
    <x v="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81.892461538461546"/>
    <x v="0"/>
    <x v="0"/>
    <s v="USD"/>
    <n v="1272480540"/>
    <d v="2010-04-28T18:49:00"/>
    <x v="1876"/>
    <x v="1876"/>
    <b v="1"/>
    <n v="65"/>
    <b v="1"/>
    <s v="film &amp; video/documentary"/>
    <x v="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n v="282.71518987341773"/>
    <x v="0"/>
    <x v="0"/>
    <s v="USD"/>
    <n v="1398477518"/>
    <d v="2014-04-26T01:58:38"/>
    <x v="1877"/>
    <x v="1877"/>
    <b v="1"/>
    <n v="158"/>
    <b v="1"/>
    <s v="technology/hardware"/>
    <x v="4"/>
    <x v="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73.341188524590166"/>
    <x v="0"/>
    <x v="0"/>
    <s v="USD"/>
    <n v="1289975060"/>
    <d v="2010-11-17T06:24:20"/>
    <x v="1878"/>
    <x v="1878"/>
    <b v="1"/>
    <n v="244"/>
    <b v="1"/>
    <s v="film &amp; video/documentary"/>
    <x v="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53.729729729729726"/>
    <x v="0"/>
    <x v="0"/>
    <s v="USD"/>
    <n v="1367588645"/>
    <d v="2013-05-03T13:44:05"/>
    <x v="1879"/>
    <x v="1879"/>
    <b v="0"/>
    <n v="74"/>
    <b v="1"/>
    <s v="publishing/nonfiction"/>
    <x v="3"/>
    <x v="6"/>
  </r>
  <r>
    <n v="823"/>
    <s v="Debut Album"/>
    <s v="Eyes For Fire is finally ready to release their Debut Album but we need YOU to help us put the final touches on it."/>
    <n v="800"/>
    <n v="1436"/>
    <n v="1.7949999999999999"/>
    <n v="43.515151515151516"/>
    <x v="0"/>
    <x v="0"/>
    <s v="USD"/>
    <n v="1427062852"/>
    <d v="2015-03-22T22:20:52"/>
    <x v="1880"/>
    <x v="1880"/>
    <b v="0"/>
    <n v="33"/>
    <b v="1"/>
    <s v="music/rock"/>
    <x v="2"/>
    <x v="4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n v="96.375"/>
    <x v="0"/>
    <x v="5"/>
    <s v="EUR"/>
    <n v="1470506400"/>
    <d v="2016-08-06T18:00:00"/>
    <x v="1881"/>
    <x v="1881"/>
    <b v="1"/>
    <n v="224"/>
    <b v="1"/>
    <s v="photography/photobooks"/>
    <x v="6"/>
    <x v="15"/>
  </r>
  <r>
    <n v="3007"/>
    <s v="Bethlem"/>
    <s v="Consuite for 2015 CoreCon.  An adventure into insanity."/>
    <n v="600"/>
    <n v="1080"/>
    <n v="1.8"/>
    <n v="54"/>
    <x v="0"/>
    <x v="0"/>
    <s v="USD"/>
    <n v="1429938683"/>
    <d v="2015-04-25T05:11:23"/>
    <x v="1882"/>
    <x v="1882"/>
    <b v="0"/>
    <n v="20"/>
    <b v="1"/>
    <s v="theater/spaces"/>
    <x v="1"/>
    <x v="13"/>
  </r>
  <r>
    <n v="3508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s v="GBP"/>
    <n v="1462914000"/>
    <d v="2016-05-10T21:00:00"/>
    <x v="1883"/>
    <x v="1883"/>
    <b v="0"/>
    <n v="15"/>
    <b v="1"/>
    <s v="theater/plays"/>
    <x v="1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24.274157303370785"/>
    <x v="0"/>
    <x v="0"/>
    <s v="USD"/>
    <n v="1463972400"/>
    <d v="2016-05-23T03:00:00"/>
    <x v="1884"/>
    <x v="1884"/>
    <b v="0"/>
    <n v="445"/>
    <b v="1"/>
    <s v="games/tabletop games"/>
    <x v="5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n v="26.270833333333332"/>
    <x v="0"/>
    <x v="0"/>
    <s v="USD"/>
    <n v="1348420548"/>
    <d v="2012-09-23T17:15:48"/>
    <x v="1885"/>
    <x v="1885"/>
    <b v="0"/>
    <n v="48"/>
    <b v="1"/>
    <s v="music/indie rock"/>
    <x v="2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2"/>
    <s v="CAD"/>
    <n v="1416211140"/>
    <d v="2014-11-17T07:59:00"/>
    <x v="1886"/>
    <x v="1886"/>
    <b v="0"/>
    <n v="28"/>
    <b v="1"/>
    <s v="theater/plays"/>
    <x v="1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n v="31.142758620689655"/>
    <x v="0"/>
    <x v="0"/>
    <s v="USD"/>
    <n v="1362060915"/>
    <d v="2013-02-28T14:15:15"/>
    <x v="1887"/>
    <x v="1887"/>
    <b v="0"/>
    <n v="29"/>
    <b v="1"/>
    <s v="music/rock"/>
    <x v="2"/>
    <x v="4"/>
  </r>
  <r>
    <n v="2170"/>
    <s v="STETSON'S NEW EP"/>
    <s v="We are a hard rock band from Northern California trying to raise $350 for our next EP. Be a part of our journey!"/>
    <n v="350"/>
    <n v="633"/>
    <n v="1.8085714285714285"/>
    <n v="33.315789473684212"/>
    <x v="0"/>
    <x v="0"/>
    <s v="USD"/>
    <n v="1440266422"/>
    <d v="2015-08-22T18:00:22"/>
    <x v="1888"/>
    <x v="1888"/>
    <b v="0"/>
    <n v="19"/>
    <b v="1"/>
    <s v="music/rock"/>
    <x v="2"/>
    <x v="4"/>
  </r>
  <r>
    <n v="2456"/>
    <s v="Beef Sticks to Chomp On!!"/>
    <s v="These beef sticks will make your taste buds dance with happiness. Plus they are healthier than most available today!"/>
    <n v="1500"/>
    <n v="2713"/>
    <n v="1.8086666666666666"/>
    <n v="40.492537313432834"/>
    <x v="0"/>
    <x v="0"/>
    <s v="USD"/>
    <n v="1488063839"/>
    <d v="2017-02-25T23:03:59"/>
    <x v="1889"/>
    <x v="1889"/>
    <b v="0"/>
    <n v="67"/>
    <b v="1"/>
    <s v="food/small batch"/>
    <x v="7"/>
    <x v="18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n v="81.75107284768211"/>
    <x v="0"/>
    <x v="0"/>
    <s v="USD"/>
    <n v="1394233140"/>
    <d v="2014-03-07T22:59:00"/>
    <x v="1890"/>
    <x v="1890"/>
    <b v="0"/>
    <n v="1510"/>
    <b v="1"/>
    <s v="film &amp; video/documentary"/>
    <x v="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43.97499999999999"/>
    <x v="0"/>
    <x v="0"/>
    <s v="USD"/>
    <n v="1478785027"/>
    <d v="2016-11-10T13:37:07"/>
    <x v="1891"/>
    <x v="1891"/>
    <b v="0"/>
    <n v="120"/>
    <b v="1"/>
    <s v="technology/hardware"/>
    <x v="4"/>
    <x v="17"/>
  </r>
  <r>
    <n v="2455"/>
    <s v="Yo Mama's Sauces &amp; Rubs"/>
    <s v="Mama wants everyone to try her secret recipes for sauces and rubs. She uses only the freshest ingredients for them."/>
    <n v="300"/>
    <n v="546"/>
    <n v="1.82"/>
    <n v="34.125"/>
    <x v="0"/>
    <x v="0"/>
    <s v="USD"/>
    <n v="1461177950"/>
    <d v="2016-04-20T18:45:50"/>
    <x v="1892"/>
    <x v="1892"/>
    <b v="0"/>
    <n v="16"/>
    <b v="1"/>
    <s v="food/small batch"/>
    <x v="7"/>
    <x v="1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71.443218390804603"/>
    <x v="0"/>
    <x v="0"/>
    <s v="USD"/>
    <n v="1372985760"/>
    <d v="2013-07-05T00:56:00"/>
    <x v="1893"/>
    <x v="1893"/>
    <b v="0"/>
    <n v="87"/>
    <b v="1"/>
    <s v="publishing/nonfiction"/>
    <x v="3"/>
    <x v="6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n v="159.51383399209487"/>
    <x v="0"/>
    <x v="0"/>
    <s v="USD"/>
    <n v="1425055079"/>
    <d v="2015-02-27T16:37:59"/>
    <x v="1894"/>
    <x v="1894"/>
    <b v="0"/>
    <n v="253"/>
    <b v="1"/>
    <s v="film &amp; video/television"/>
    <x v="0"/>
    <x v="0"/>
  </r>
  <r>
    <n v="3395"/>
    <s v="MIRAMAR"/>
    <s v="Miramar is a a darkly funny play exploring what it is we call â€˜homeâ€™."/>
    <n v="500"/>
    <n v="920"/>
    <n v="1.84"/>
    <n v="24.210526315789473"/>
    <x v="0"/>
    <x v="1"/>
    <s v="GBP"/>
    <n v="1433009400"/>
    <d v="2015-05-30T18:10:00"/>
    <x v="1895"/>
    <x v="1895"/>
    <b v="0"/>
    <n v="38"/>
    <b v="1"/>
    <s v="theater/plays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66666666666668"/>
    <x v="0"/>
    <x v="1"/>
    <s v="GBP"/>
    <n v="1455390126"/>
    <d v="2016-02-13T19:02:06"/>
    <x v="1896"/>
    <x v="1896"/>
    <b v="0"/>
    <n v="15"/>
    <b v="1"/>
    <s v="theater/plays"/>
    <x v="1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4444444444443"/>
    <x v="0"/>
    <x v="0"/>
    <s v="USD"/>
    <n v="1275364740"/>
    <d v="2010-06-01T03:59:00"/>
    <x v="1897"/>
    <x v="1897"/>
    <b v="1"/>
    <n v="108"/>
    <b v="1"/>
    <s v="film &amp; video/documentary"/>
    <x v="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65.318435754189949"/>
    <x v="0"/>
    <x v="0"/>
    <s v="USD"/>
    <n v="1458716340"/>
    <d v="2016-03-23T06:59:00"/>
    <x v="1898"/>
    <x v="1898"/>
    <b v="0"/>
    <n v="537"/>
    <b v="1"/>
    <s v="games/tabletop games"/>
    <x v="5"/>
    <x v="14"/>
  </r>
  <r>
    <n v="2281"/>
    <s v="Lewis Robertson Band EP!"/>
    <s v="I am trying to get a new band off the ground, and in order to be taken seriously and get gigs, we need some killer recordings!"/>
    <n v="300"/>
    <n v="555"/>
    <n v="1.85"/>
    <n v="50.454545454545453"/>
    <x v="0"/>
    <x v="0"/>
    <s v="USD"/>
    <n v="1311576600"/>
    <d v="2011-07-25T06:50:00"/>
    <x v="1899"/>
    <x v="1899"/>
    <b v="0"/>
    <n v="11"/>
    <b v="1"/>
    <s v="music/rock"/>
    <x v="2"/>
    <x v="4"/>
  </r>
  <r>
    <n v="2282"/>
    <s v="Sage King's Debut Album"/>
    <s v="Sage King is recording his debut album and wants YOU to be a part of the creation process"/>
    <n v="750"/>
    <n v="1390"/>
    <n v="1.8533333333333333"/>
    <n v="115.83333333333333"/>
    <x v="0"/>
    <x v="0"/>
    <s v="USD"/>
    <n v="1452744686"/>
    <d v="2016-01-14T04:11:26"/>
    <x v="1900"/>
    <x v="1900"/>
    <b v="0"/>
    <n v="12"/>
    <b v="1"/>
    <s v="music/rock"/>
    <x v="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n v="41.222222222222221"/>
    <x v="0"/>
    <x v="0"/>
    <s v="USD"/>
    <n v="1410266146"/>
    <d v="2014-09-09T12:35:46"/>
    <x v="1901"/>
    <x v="1901"/>
    <b v="0"/>
    <n v="45"/>
    <b v="1"/>
    <s v="theater/plays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n v="1.86"/>
    <n v="80.869565217391298"/>
    <x v="0"/>
    <x v="0"/>
    <s v="USD"/>
    <n v="1469165160"/>
    <d v="2016-07-22T05:26:00"/>
    <x v="1902"/>
    <x v="1902"/>
    <b v="0"/>
    <n v="23"/>
    <b v="1"/>
    <s v="theater/plays"/>
    <x v="1"/>
    <x v="3"/>
  </r>
  <r>
    <n v="2835"/>
    <s v="Land of the Three Towers"/>
    <s v="A celebratory community theatre project about the Focus E15 Occupation of empty council homes on Carpenters Estate."/>
    <n v="1000"/>
    <n v="1870.99"/>
    <n v="1.8709899999999999"/>
    <n v="20.118172043010752"/>
    <x v="0"/>
    <x v="1"/>
    <s v="GBP"/>
    <n v="1449273600"/>
    <d v="2015-12-05T00:00:00"/>
    <x v="1903"/>
    <x v="1903"/>
    <b v="0"/>
    <n v="93"/>
    <b v="1"/>
    <s v="theater/plays"/>
    <x v="1"/>
    <x v="3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n v="38.740344827586206"/>
    <x v="0"/>
    <x v="0"/>
    <s v="USD"/>
    <n v="1339732740"/>
    <d v="2012-06-15T03:59:00"/>
    <x v="1904"/>
    <x v="1904"/>
    <b v="0"/>
    <n v="29"/>
    <b v="1"/>
    <s v="music/indie rock"/>
    <x v="2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s v="USD"/>
    <n v="1476579600"/>
    <d v="2016-10-16T01:00:00"/>
    <x v="1905"/>
    <x v="1905"/>
    <b v="0"/>
    <n v="50"/>
    <b v="1"/>
    <s v="technology/space exploration"/>
    <x v="4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7169811320757"/>
    <x v="0"/>
    <x v="0"/>
    <s v="USD"/>
    <n v="1445598000"/>
    <d v="2015-10-23T11:00:00"/>
    <x v="1906"/>
    <x v="1906"/>
    <b v="1"/>
    <n v="53"/>
    <b v="1"/>
    <s v="technology/space exploration"/>
    <x v="4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n v="31.209370860927152"/>
    <x v="0"/>
    <x v="1"/>
    <s v="GBP"/>
    <n v="1356004725"/>
    <d v="2012-12-20T11:58:45"/>
    <x v="1907"/>
    <x v="1907"/>
    <b v="1"/>
    <n v="302"/>
    <b v="1"/>
    <s v="theater/plays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n v="64.173356009070289"/>
    <x v="0"/>
    <x v="0"/>
    <s v="USD"/>
    <n v="1419051540"/>
    <d v="2014-12-20T04:59:00"/>
    <x v="1908"/>
    <x v="1908"/>
    <b v="1"/>
    <n v="441"/>
    <b v="1"/>
    <s v="publishing/radio &amp; podcasts"/>
    <x v="3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43.060606060606062"/>
    <x v="0"/>
    <x v="0"/>
    <s v="USD"/>
    <n v="1458874388"/>
    <d v="2016-03-25T02:53:08"/>
    <x v="1909"/>
    <x v="1909"/>
    <b v="0"/>
    <n v="66"/>
    <b v="1"/>
    <s v="music/rock"/>
    <x v="2"/>
    <x v="4"/>
  </r>
  <r>
    <n v="3460"/>
    <s v="Pushers"/>
    <s v="'Pushers' is an exciting new play and the first project for brand new theatre company, Ain't Got No Home Productions."/>
    <n v="500"/>
    <n v="950"/>
    <n v="1.9"/>
    <n v="50"/>
    <x v="0"/>
    <x v="1"/>
    <s v="GBP"/>
    <n v="1408106352"/>
    <d v="2014-08-15T12:39:12"/>
    <x v="1910"/>
    <x v="1910"/>
    <b v="0"/>
    <n v="19"/>
    <b v="1"/>
    <s v="theater/plays"/>
    <x v="1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4827586206895"/>
    <x v="0"/>
    <x v="0"/>
    <s v="USD"/>
    <n v="1410324720"/>
    <d v="2014-09-10T04:52:00"/>
    <x v="1911"/>
    <x v="1911"/>
    <b v="0"/>
    <n v="58"/>
    <b v="1"/>
    <s v="theater/spaces"/>
    <x v="1"/>
    <x v="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45930232558146"/>
    <x v="0"/>
    <x v="0"/>
    <s v="USD"/>
    <n v="1308359666"/>
    <d v="2011-06-18T01:14:26"/>
    <x v="1912"/>
    <x v="1912"/>
    <b v="1"/>
    <n v="688"/>
    <b v="1"/>
    <s v="film &amp; video/documentary"/>
    <x v="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86.163845492085343"/>
    <x v="0"/>
    <x v="0"/>
    <s v="USD"/>
    <n v="1370001600"/>
    <d v="2013-05-31T12:00:00"/>
    <x v="1913"/>
    <x v="1913"/>
    <b v="0"/>
    <n v="5812"/>
    <b v="1"/>
    <s v="technology/hardware"/>
    <x v="4"/>
    <x v="17"/>
  </r>
  <r>
    <n v="3456"/>
    <s v="THIEF"/>
    <s v="&quot;Thief,&quot; a one man touring show, a theatrical experience portraying a supernatural story about the 3 days Jesus spent in the grave."/>
    <n v="3000"/>
    <n v="5739"/>
    <n v="1.913"/>
    <n v="358.6875"/>
    <x v="0"/>
    <x v="0"/>
    <s v="USD"/>
    <n v="1406876340"/>
    <d v="2014-08-01T06:59:00"/>
    <x v="1914"/>
    <x v="1914"/>
    <b v="0"/>
    <n v="16"/>
    <b v="1"/>
    <s v="theater/plays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23.647540983606557"/>
    <x v="0"/>
    <x v="0"/>
    <s v="USD"/>
    <n v="1400108640"/>
    <d v="2014-05-14T23:04:00"/>
    <x v="1915"/>
    <x v="1915"/>
    <b v="1"/>
    <n v="122"/>
    <b v="1"/>
    <s v="technology/hardware"/>
    <x v="4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63.04738562091503"/>
    <x v="0"/>
    <x v="0"/>
    <s v="USD"/>
    <n v="1400006636"/>
    <d v="2014-05-13T18:43:56"/>
    <x v="1916"/>
    <x v="1916"/>
    <b v="1"/>
    <n v="306"/>
    <b v="1"/>
    <s v="technology/hardware"/>
    <x v="4"/>
    <x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36.628930817610062"/>
    <x v="0"/>
    <x v="0"/>
    <s v="USD"/>
    <n v="1414817940"/>
    <d v="2014-11-01T04:59:00"/>
    <x v="1917"/>
    <x v="1917"/>
    <b v="1"/>
    <n v="159"/>
    <b v="1"/>
    <s v="music/metal"/>
    <x v="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2786885245898"/>
    <x v="0"/>
    <x v="0"/>
    <s v="USD"/>
    <n v="1424997000"/>
    <d v="2015-02-27T00:30:00"/>
    <x v="1918"/>
    <x v="1918"/>
    <b v="0"/>
    <n v="61"/>
    <b v="1"/>
    <s v="music/classical music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27.3896261682243"/>
    <x v="0"/>
    <x v="0"/>
    <s v="USD"/>
    <n v="1288657560"/>
    <d v="2010-11-02T00:26:00"/>
    <x v="1919"/>
    <x v="1919"/>
    <b v="0"/>
    <n v="107"/>
    <b v="1"/>
    <s v="music/indie rock"/>
    <x v="2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s v="USD"/>
    <n v="1397113140"/>
    <d v="2014-04-10T06:59:00"/>
    <x v="1920"/>
    <x v="1920"/>
    <b v="0"/>
    <n v="120"/>
    <b v="1"/>
    <s v="music/electronic music"/>
    <x v="2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5.997067448680355"/>
    <x v="0"/>
    <x v="0"/>
    <s v="USD"/>
    <n v="1406129150"/>
    <d v="2014-07-23T15:25:50"/>
    <x v="1921"/>
    <x v="1921"/>
    <b v="0"/>
    <n v="1364"/>
    <b v="1"/>
    <s v="technology/hardware"/>
    <x v="4"/>
    <x v="17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n v="53.035714285714285"/>
    <x v="0"/>
    <x v="0"/>
    <s v="USD"/>
    <n v="1342234920"/>
    <d v="2012-07-14T03:02:00"/>
    <x v="1922"/>
    <x v="1922"/>
    <b v="0"/>
    <n v="28"/>
    <b v="1"/>
    <s v="film &amp; video/shorts"/>
    <x v="0"/>
    <x v="1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n v="101.85532258064516"/>
    <x v="0"/>
    <x v="2"/>
    <s v="CAD"/>
    <n v="1381934015"/>
    <d v="2013-10-16T14:33:35"/>
    <x v="1923"/>
    <x v="1923"/>
    <b v="1"/>
    <n v="682"/>
    <b v="1"/>
    <s v="technology/hardware"/>
    <x v="4"/>
    <x v="17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n v="94.489361702127653"/>
    <x v="0"/>
    <x v="0"/>
    <s v="USD"/>
    <n v="1293857940"/>
    <d v="2011-01-01T04:59:00"/>
    <x v="1924"/>
    <x v="1924"/>
    <b v="1"/>
    <n v="141"/>
    <b v="1"/>
    <s v="music/rock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51.212114395886893"/>
    <x v="0"/>
    <x v="1"/>
    <s v="GBP"/>
    <n v="1387958429"/>
    <d v="2013-12-25T08:00:29"/>
    <x v="1925"/>
    <x v="1925"/>
    <b v="0"/>
    <n v="1556"/>
    <b v="1"/>
    <s v="technology/hardware"/>
    <x v="4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83.80442804428046"/>
    <x v="0"/>
    <x v="9"/>
    <s v="AUD"/>
    <n v="1435388154"/>
    <d v="2015-06-27T06:55:54"/>
    <x v="1926"/>
    <x v="1926"/>
    <b v="0"/>
    <n v="271"/>
    <b v="1"/>
    <s v="photography/photobooks"/>
    <x v="6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s v="USD"/>
    <n v="1431719379"/>
    <d v="2015-05-15T19:49:39"/>
    <x v="1927"/>
    <x v="1927"/>
    <b v="0"/>
    <n v="1"/>
    <b v="1"/>
    <s v="music/electronic music"/>
    <x v="2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118.2007874015748"/>
    <x v="0"/>
    <x v="0"/>
    <s v="USD"/>
    <n v="1410017131"/>
    <d v="2014-09-06T15:25:31"/>
    <x v="1928"/>
    <x v="1928"/>
    <b v="1"/>
    <n v="508"/>
    <b v="1"/>
    <s v="music/rock"/>
    <x v="2"/>
    <x v="4"/>
  </r>
  <r>
    <n v="1836"/>
    <s v="KICKSTART OUR &lt;+3"/>
    <s v="Help fund our 2013 Sound &amp; Lighting Touring rig!"/>
    <n v="5000"/>
    <n v="10017"/>
    <n v="2.0034000000000001"/>
    <n v="182.12727272727273"/>
    <x v="0"/>
    <x v="0"/>
    <s v="USD"/>
    <n v="1361129129"/>
    <d v="2013-02-17T19:25:29"/>
    <x v="1929"/>
    <x v="1929"/>
    <b v="0"/>
    <n v="55"/>
    <b v="1"/>
    <s v="music/rock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51.3054157782516"/>
    <x v="0"/>
    <x v="0"/>
    <s v="USD"/>
    <n v="1303446073"/>
    <d v="2011-04-22T04:21:13"/>
    <x v="1930"/>
    <x v="1930"/>
    <b v="1"/>
    <n v="1876"/>
    <b v="1"/>
    <s v="technology/hardware"/>
    <x v="4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074074074073"/>
    <x v="0"/>
    <x v="5"/>
    <s v="EUR"/>
    <n v="1433996746"/>
    <d v="2015-06-11T04:25:46"/>
    <x v="1931"/>
    <x v="1931"/>
    <b v="1"/>
    <n v="729"/>
    <b v="1"/>
    <s v="technology/hardware"/>
    <x v="4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47999999999996"/>
    <x v="0"/>
    <x v="0"/>
    <s v="USD"/>
    <n v="1461096304"/>
    <d v="2016-04-19T20:05:04"/>
    <x v="1932"/>
    <x v="1932"/>
    <b v="0"/>
    <n v="125"/>
    <b v="1"/>
    <s v="photography/photobooks"/>
    <x v="6"/>
    <x v="15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47787610619469"/>
    <x v="0"/>
    <x v="0"/>
    <s v="USD"/>
    <n v="1471503540"/>
    <d v="2016-08-18T06:59:00"/>
    <x v="1933"/>
    <x v="1933"/>
    <b v="0"/>
    <n v="113"/>
    <b v="1"/>
    <s v="music/pop"/>
    <x v="2"/>
    <x v="7"/>
  </r>
  <r>
    <n v="2728"/>
    <s v="Multi-Function SSD Shield for the Raspberry Pi 2"/>
    <s v="SSD, WiFi, RTC w/Battery and high power USB all in one shield."/>
    <n v="15000"/>
    <n v="30274"/>
    <n v="2.0182666666666669"/>
    <n v="77.229591836734699"/>
    <x v="0"/>
    <x v="0"/>
    <s v="USD"/>
    <n v="1451485434"/>
    <d v="2015-12-30T14:23:54"/>
    <x v="1934"/>
    <x v="1934"/>
    <b v="0"/>
    <n v="392"/>
    <b v="1"/>
    <s v="technology/hardware"/>
    <x v="4"/>
    <x v="17"/>
  </r>
  <r>
    <n v="3462"/>
    <s v="Upstart Crows of Santa Fe Stage Weapons"/>
    <s v="Help the Upstart Crows of Santa Fe bring Shakespeare's Julius Caesar to life with quality wooden stage swords!"/>
    <n v="250"/>
    <n v="505"/>
    <n v="2.02"/>
    <n v="29.705882352941178"/>
    <x v="0"/>
    <x v="0"/>
    <s v="USD"/>
    <n v="1436551200"/>
    <d v="2015-07-10T18:00:00"/>
    <x v="1935"/>
    <x v="1935"/>
    <b v="0"/>
    <n v="17"/>
    <b v="1"/>
    <s v="theater/plays"/>
    <x v="1"/>
    <x v="3"/>
  </r>
  <r>
    <n v="3599"/>
    <s v="Promised Land"/>
    <s v="Help Chrysalis get this production off the ground!  An original play, we only need $500 to get this production on its feet!"/>
    <n v="500"/>
    <n v="1010"/>
    <n v="2.02"/>
    <n v="59.411764705882355"/>
    <x v="0"/>
    <x v="0"/>
    <s v="USD"/>
    <n v="1440892800"/>
    <d v="2015-08-30T00:00:00"/>
    <x v="1936"/>
    <x v="1936"/>
    <b v="0"/>
    <n v="17"/>
    <b v="1"/>
    <s v="theater/plays"/>
    <x v="1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45.547792792792798"/>
    <x v="0"/>
    <x v="1"/>
    <s v="GBP"/>
    <n v="1456487532"/>
    <d v="2016-02-26T11:52:12"/>
    <x v="1937"/>
    <x v="1937"/>
    <b v="0"/>
    <n v="666"/>
    <b v="1"/>
    <s v="technology/hardware"/>
    <x v="4"/>
    <x v="1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55.697247706422019"/>
    <x v="0"/>
    <x v="0"/>
    <s v="USD"/>
    <n v="1385932652"/>
    <d v="2013-12-01T21:17:32"/>
    <x v="1938"/>
    <x v="1938"/>
    <b v="1"/>
    <n v="109"/>
    <b v="1"/>
    <s v="music/rock"/>
    <x v="2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130.23469453376205"/>
    <x v="0"/>
    <x v="0"/>
    <s v="USD"/>
    <n v="1408114822"/>
    <d v="2014-08-15T15:00:22"/>
    <x v="1939"/>
    <x v="1939"/>
    <b v="0"/>
    <n v="311"/>
    <b v="1"/>
    <s v="food/small batch"/>
    <x v="7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47.676470588235297"/>
    <x v="0"/>
    <x v="0"/>
    <s v="USD"/>
    <n v="1356976800"/>
    <d v="2012-12-31T18:00:00"/>
    <x v="1940"/>
    <x v="1940"/>
    <b v="0"/>
    <n v="170"/>
    <b v="1"/>
    <s v="music/indie rock"/>
    <x v="2"/>
    <x v="8"/>
  </r>
  <r>
    <n v="1378"/>
    <s v="SIX BY SEVEN"/>
    <s v="A psychedelic post rock masterpiece!"/>
    <n v="2000"/>
    <n v="4067"/>
    <n v="2.0335000000000001"/>
    <n v="30.578947368421051"/>
    <x v="0"/>
    <x v="1"/>
    <s v="GBP"/>
    <n v="1470075210"/>
    <d v="2016-08-01T18:13:30"/>
    <x v="1941"/>
    <x v="1941"/>
    <b v="0"/>
    <n v="133"/>
    <b v="1"/>
    <s v="music/rock"/>
    <x v="2"/>
    <x v="4"/>
  </r>
  <r>
    <n v="788"/>
    <s v="HELP UNRB GO ON TOUR!"/>
    <s v="With all of our money going towards our new full-length album and merch, we need your help so we don't end up stranded on tour."/>
    <n v="1000"/>
    <n v="2035.05"/>
    <n v="2.03505"/>
    <n v="59.85441176470588"/>
    <x v="0"/>
    <x v="0"/>
    <s v="USD"/>
    <n v="1341633540"/>
    <d v="2012-07-07T03:59:00"/>
    <x v="1942"/>
    <x v="1942"/>
    <b v="0"/>
    <n v="34"/>
    <b v="1"/>
    <s v="music/rock"/>
    <x v="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0465116279073"/>
    <x v="0"/>
    <x v="2"/>
    <s v="CAD"/>
    <n v="1450249140"/>
    <d v="2015-12-16T06:59:00"/>
    <x v="1943"/>
    <x v="1943"/>
    <b v="0"/>
    <n v="172"/>
    <b v="1"/>
    <s v="publishing/nonfiction"/>
    <x v="3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n v="45.62222222222222"/>
    <x v="0"/>
    <x v="0"/>
    <s v="USD"/>
    <n v="1475342382"/>
    <d v="2016-10-01T17:19:42"/>
    <x v="1944"/>
    <x v="1944"/>
    <b v="0"/>
    <n v="45"/>
    <b v="1"/>
    <s v="music/rock"/>
    <x v="2"/>
    <x v="4"/>
  </r>
  <r>
    <n v="1518"/>
    <s v="Amelia and the Animals: Photographs by Robin Schwartz"/>
    <s v="A photobook of Robin Schwartz's ongoing series with her daughter Amelia."/>
    <n v="15000"/>
    <n v="30805"/>
    <n v="2.0536666666666665"/>
    <n v="130.52966101694915"/>
    <x v="0"/>
    <x v="0"/>
    <s v="USD"/>
    <n v="1401565252"/>
    <d v="2014-05-31T19:40:52"/>
    <x v="1945"/>
    <x v="1945"/>
    <b v="1"/>
    <n v="236"/>
    <b v="1"/>
    <s v="photography/photobooks"/>
    <x v="6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106.2"/>
    <x v="0"/>
    <x v="2"/>
    <s v="CAD"/>
    <n v="1433206020"/>
    <d v="2015-06-02T00:47:00"/>
    <x v="1946"/>
    <x v="1946"/>
    <b v="0"/>
    <n v="30"/>
    <b v="1"/>
    <s v="music/electronic music"/>
    <x v="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n v="43.020833333333336"/>
    <x v="0"/>
    <x v="0"/>
    <s v="USD"/>
    <n v="1400467759"/>
    <d v="2014-05-19T02:49:19"/>
    <x v="1947"/>
    <x v="1947"/>
    <b v="0"/>
    <n v="48"/>
    <b v="1"/>
    <s v="film &amp; video/documentary"/>
    <x v="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36.6444745538665"/>
    <x v="0"/>
    <x v="0"/>
    <s v="USD"/>
    <n v="1408021098"/>
    <d v="2014-08-14T12:58:18"/>
    <x v="1948"/>
    <x v="1948"/>
    <b v="1"/>
    <n v="1513"/>
    <b v="1"/>
    <s v="technology/hardware"/>
    <x v="4"/>
    <x v="17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n v="221.78571428571428"/>
    <x v="0"/>
    <x v="8"/>
    <s v="SEK"/>
    <n v="1487592090"/>
    <d v="2017-02-20T12:01:30"/>
    <x v="1949"/>
    <x v="1949"/>
    <b v="1"/>
    <n v="28"/>
    <b v="1"/>
    <s v="photography/photobooks"/>
    <x v="6"/>
    <x v="15"/>
  </r>
  <r>
    <n v="1975"/>
    <s v="Bugle2: A DIY Phono Preamp"/>
    <s v="The Bugle2 is a second generation DIY kit phono preamplifier for vinyl playback."/>
    <n v="16000"/>
    <n v="33393.339999999997"/>
    <n v="2.0870837499999997"/>
    <n v="131.98948616600788"/>
    <x v="0"/>
    <x v="0"/>
    <s v="USD"/>
    <n v="1362938851"/>
    <d v="2013-03-10T18:07:31"/>
    <x v="1950"/>
    <x v="1950"/>
    <b v="1"/>
    <n v="253"/>
    <b v="1"/>
    <s v="technology/hardware"/>
    <x v="4"/>
    <x v="17"/>
  </r>
  <r>
    <n v="3719"/>
    <s v="Corium"/>
    <s v="A new piece of physical theatre about love, regret and longing."/>
    <n v="200"/>
    <n v="420"/>
    <n v="2.1"/>
    <n v="105"/>
    <x v="0"/>
    <x v="1"/>
    <s v="GBP"/>
    <n v="1434994266"/>
    <d v="2015-06-22T17:31:06"/>
    <x v="1951"/>
    <x v="1951"/>
    <b v="0"/>
    <n v="4"/>
    <b v="1"/>
    <s v="theater/plays"/>
    <x v="1"/>
    <x v="3"/>
  </r>
  <r>
    <n v="3314"/>
    <s v="The White Bike"/>
    <s v="I want to add a new perspective to the cycling safety debate by taking my play THE WHITE BIKE to the Edinburgh Festival of Cycling"/>
    <n v="800"/>
    <n v="1686"/>
    <n v="2.1074999999999999"/>
    <n v="29.068965517241381"/>
    <x v="0"/>
    <x v="1"/>
    <s v="GBP"/>
    <n v="1431115500"/>
    <d v="2015-05-08T20:05:00"/>
    <x v="1952"/>
    <x v="1952"/>
    <b v="0"/>
    <n v="58"/>
    <b v="1"/>
    <s v="theater/plays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n v="58.611111111111114"/>
    <x v="0"/>
    <x v="0"/>
    <s v="USD"/>
    <n v="1405727304"/>
    <d v="2014-07-18T23:48:24"/>
    <x v="1953"/>
    <x v="1953"/>
    <b v="0"/>
    <n v="18"/>
    <b v="1"/>
    <s v="theater/plays"/>
    <x v="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n v="262.15704968944101"/>
    <x v="0"/>
    <x v="0"/>
    <s v="USD"/>
    <n v="1450486800"/>
    <d v="2015-12-19T01:00:00"/>
    <x v="1954"/>
    <x v="1954"/>
    <b v="1"/>
    <n v="644"/>
    <b v="1"/>
    <s v="technology/hardware"/>
    <x v="4"/>
    <x v="17"/>
  </r>
  <r>
    <n v="1283"/>
    <s v="Sketching In Stereo 3rd Album!"/>
    <s v="Our 3rd album is halfway complete, but we need your help to record, mix and master the final product!"/>
    <n v="1000"/>
    <n v="2110.5"/>
    <n v="2.1105"/>
    <n v="95.931818181818187"/>
    <x v="0"/>
    <x v="0"/>
    <s v="USD"/>
    <n v="1362974400"/>
    <d v="2013-03-11T04:00:00"/>
    <x v="1955"/>
    <x v="1955"/>
    <b v="1"/>
    <n v="22"/>
    <b v="1"/>
    <s v="music/rock"/>
    <x v="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n v="13.542553191489361"/>
    <x v="0"/>
    <x v="0"/>
    <s v="USD"/>
    <n v="1401385800"/>
    <d v="2014-05-29T17:50:00"/>
    <x v="1956"/>
    <x v="1956"/>
    <b v="1"/>
    <n v="94"/>
    <b v="1"/>
    <s v="food/small batch"/>
    <x v="7"/>
    <x v="1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50.247311827956992"/>
    <x v="0"/>
    <x v="2"/>
    <s v="CAD"/>
    <n v="1482457678"/>
    <d v="2016-12-23T01:47:58"/>
    <x v="1957"/>
    <x v="1957"/>
    <b v="0"/>
    <n v="93"/>
    <b v="1"/>
    <s v="music/rock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127.36450839328538"/>
    <x v="0"/>
    <x v="0"/>
    <s v="USD"/>
    <n v="1478516737"/>
    <d v="2016-11-07T11:05:37"/>
    <x v="1958"/>
    <x v="1958"/>
    <b v="1"/>
    <n v="834"/>
    <b v="1"/>
    <s v="technology/hardware"/>
    <x v="4"/>
    <x v="17"/>
  </r>
  <r>
    <n v="1258"/>
    <s v="Mustard Plug New Record!"/>
    <s v="Mustard Plug needs help funding their new record.  Please help the Grand Rapids, MI band put out their 7th record!"/>
    <n v="12000"/>
    <n v="25577.56"/>
    <n v="2.1314633333333335"/>
    <n v="38.175462686567165"/>
    <x v="0"/>
    <x v="0"/>
    <s v="USD"/>
    <n v="1377960012"/>
    <d v="2013-08-31T14:40:12"/>
    <x v="1959"/>
    <x v="1959"/>
    <b v="1"/>
    <n v="670"/>
    <b v="1"/>
    <s v="music/rock"/>
    <x v="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25"/>
    <x v="0"/>
    <x v="0"/>
    <s v="USD"/>
    <n v="1285995540"/>
    <d v="2010-10-02T04:59:00"/>
    <x v="1960"/>
    <x v="1960"/>
    <b v="0"/>
    <n v="32"/>
    <b v="1"/>
    <s v="theater/spaces"/>
    <x v="1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3563218390805"/>
    <x v="0"/>
    <x v="0"/>
    <s v="USD"/>
    <n v="1460917119"/>
    <d v="2016-04-17T18:18:39"/>
    <x v="1961"/>
    <x v="1961"/>
    <b v="0"/>
    <n v="87"/>
    <b v="1"/>
    <s v="technology/wearables"/>
    <x v="4"/>
    <x v="16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n v="144.69039145907473"/>
    <x v="0"/>
    <x v="0"/>
    <s v="USD"/>
    <n v="1439618400"/>
    <d v="2015-08-15T06:00:00"/>
    <x v="1962"/>
    <x v="1962"/>
    <b v="0"/>
    <n v="562"/>
    <b v="1"/>
    <s v="film &amp; video/documentary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n v="35.766666666666666"/>
    <x v="0"/>
    <x v="1"/>
    <s v="GBP"/>
    <n v="1409515200"/>
    <d v="2014-08-31T20:00:00"/>
    <x v="1963"/>
    <x v="1963"/>
    <b v="0"/>
    <n v="30"/>
    <b v="1"/>
    <s v="theater/plays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1818181818187"/>
    <x v="0"/>
    <x v="0"/>
    <s v="USD"/>
    <n v="1273911000"/>
    <d v="2010-05-15T08:10:00"/>
    <x v="1964"/>
    <x v="1964"/>
    <b v="1"/>
    <n v="33"/>
    <b v="1"/>
    <s v="photography/photobooks"/>
    <x v="6"/>
    <x v="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78.834261818181815"/>
    <x v="0"/>
    <x v="0"/>
    <s v="USD"/>
    <n v="1485191143"/>
    <d v="2017-01-23T17:05:43"/>
    <x v="1965"/>
    <x v="1965"/>
    <b v="1"/>
    <n v="1375"/>
    <b v="1"/>
    <s v="technology/hardware"/>
    <x v="4"/>
    <x v="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4285714285715"/>
    <x v="0"/>
    <x v="5"/>
    <s v="EUR"/>
    <n v="1477422000"/>
    <d v="2016-10-25T19:00:00"/>
    <x v="1966"/>
    <x v="1966"/>
    <b v="0"/>
    <n v="28"/>
    <b v="1"/>
    <s v="music/metal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s v="USD"/>
    <n v="1425704100"/>
    <d v="2015-03-07T04:55:00"/>
    <x v="1967"/>
    <x v="1967"/>
    <b v="0"/>
    <n v="20"/>
    <b v="1"/>
    <s v="theater/plays"/>
    <x v="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1538461538464"/>
    <x v="0"/>
    <x v="0"/>
    <s v="USD"/>
    <n v="1408818683"/>
    <d v="2014-08-23T18:31:23"/>
    <x v="1968"/>
    <x v="1968"/>
    <b v="0"/>
    <n v="65"/>
    <b v="1"/>
    <s v="technology/hardware"/>
    <x v="4"/>
    <x v="17"/>
  </r>
  <r>
    <n v="1386"/>
    <s v="MALTESE CROSS: The First Album"/>
    <s v="We are a classic hard rock/heavy metal band just trying to keep rock alive!"/>
    <n v="400"/>
    <n v="875"/>
    <n v="2.1875"/>
    <n v="62.5"/>
    <x v="0"/>
    <x v="0"/>
    <s v="USD"/>
    <n v="1438183889"/>
    <d v="2015-07-29T15:31:29"/>
    <x v="1969"/>
    <x v="1969"/>
    <b v="0"/>
    <n v="14"/>
    <b v="1"/>
    <s v="music/rock"/>
    <x v="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02127659574465"/>
    <x v="0"/>
    <x v="0"/>
    <s v="USD"/>
    <n v="1298680630"/>
    <d v="2011-02-26T00:37:10"/>
    <x v="1970"/>
    <x v="1970"/>
    <b v="0"/>
    <n v="47"/>
    <b v="1"/>
    <s v="film &amp; video/shorts"/>
    <x v="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n v="37.476190476190474"/>
    <x v="0"/>
    <x v="2"/>
    <s v="CAD"/>
    <n v="1489320642"/>
    <d v="2017-03-12T12:10:42"/>
    <x v="1971"/>
    <x v="1971"/>
    <b v="0"/>
    <n v="147"/>
    <b v="1"/>
    <s v="games/tabletop games"/>
    <x v="5"/>
    <x v="14"/>
  </r>
  <r>
    <n v="3366"/>
    <s v="Montclair Shakespeare Series"/>
    <s v="The Series will consist of free staged readings of Shakespeare's plays, brought to life by professional actors in Montclair, NJ."/>
    <n v="500"/>
    <n v="1105"/>
    <n v="2.21"/>
    <n v="61.388888888888886"/>
    <x v="0"/>
    <x v="0"/>
    <s v="USD"/>
    <n v="1431481037"/>
    <d v="2015-05-13T01:37:17"/>
    <x v="1972"/>
    <x v="1972"/>
    <b v="0"/>
    <n v="18"/>
    <b v="1"/>
    <s v="theater/plays"/>
    <x v="1"/>
    <x v="3"/>
  </r>
  <r>
    <n v="2256"/>
    <s v="Bitcoin Empire"/>
    <s v="Build your crypto-currency empire and sabotage your opponents. A deck building, card game. 2-4 players. 15 minutes."/>
    <n v="480"/>
    <n v="1069"/>
    <n v="2.2270833333333333"/>
    <n v="21.38"/>
    <x v="0"/>
    <x v="1"/>
    <s v="GBP"/>
    <n v="1479811846"/>
    <d v="2016-11-22T10:50:46"/>
    <x v="1973"/>
    <x v="1973"/>
    <b v="0"/>
    <n v="50"/>
    <b v="1"/>
    <s v="games/tabletop games"/>
    <x v="5"/>
    <x v="14"/>
  </r>
  <r>
    <n v="3391"/>
    <s v="TRAVELING needs a Reading"/>
    <s v="New play about the comfort and the danger of living with memories. Gay themes. Experienced team looking to present first reading"/>
    <n v="500"/>
    <n v="1115"/>
    <n v="2.23"/>
    <n v="61.944444444444443"/>
    <x v="0"/>
    <x v="0"/>
    <s v="USD"/>
    <n v="1407536880"/>
    <d v="2014-08-08T22:28:00"/>
    <x v="1974"/>
    <x v="1974"/>
    <b v="0"/>
    <n v="18"/>
    <b v="1"/>
    <s v="theater/plays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n v="58.92763157894737"/>
    <x v="0"/>
    <x v="0"/>
    <s v="USD"/>
    <n v="1489536000"/>
    <d v="2017-03-15T00:00:00"/>
    <x v="1975"/>
    <x v="1975"/>
    <b v="1"/>
    <n v="304"/>
    <b v="1"/>
    <s v="technology/space exploration"/>
    <x v="4"/>
    <x v="11"/>
  </r>
  <r>
    <n v="3830"/>
    <s v="Run Away"/>
    <s v="The Aeon Theatre company is producing another original play by Parker Hale at the Manhattan Reportory Theatre"/>
    <n v="100"/>
    <n v="225"/>
    <n v="2.25"/>
    <n v="75"/>
    <x v="0"/>
    <x v="0"/>
    <s v="USD"/>
    <n v="1464371211"/>
    <d v="2016-05-27T17:46:51"/>
    <x v="1976"/>
    <x v="1976"/>
    <b v="0"/>
    <n v="3"/>
    <b v="1"/>
    <s v="theater/plays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n v="94.027777777777771"/>
    <x v="0"/>
    <x v="0"/>
    <s v="USD"/>
    <n v="1298167001"/>
    <d v="2011-02-20T01:56:41"/>
    <x v="1977"/>
    <x v="1977"/>
    <b v="0"/>
    <n v="36"/>
    <b v="1"/>
    <s v="music/indie rock"/>
    <x v="2"/>
    <x v="8"/>
  </r>
  <r>
    <n v="1953"/>
    <s v="NTH Music Synthesizer"/>
    <s v="The NTH is an open source music synthesizer featuring instant fun, awesome sound, and a hackable design."/>
    <n v="15000"/>
    <n v="33892"/>
    <n v="2.2594666666666665"/>
    <n v="230.55782312925169"/>
    <x v="0"/>
    <x v="0"/>
    <s v="USD"/>
    <n v="1330657200"/>
    <d v="2012-03-02T03:00:00"/>
    <x v="1978"/>
    <x v="1978"/>
    <b v="1"/>
    <n v="147"/>
    <b v="1"/>
    <s v="technology/hardware"/>
    <x v="4"/>
    <x v="1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118.6144"/>
    <x v="0"/>
    <x v="1"/>
    <s v="GBP"/>
    <n v="1354233296"/>
    <d v="2012-11-29T23:54:56"/>
    <x v="1979"/>
    <x v="1979"/>
    <b v="1"/>
    <n v="625"/>
    <b v="1"/>
    <s v="technology/hardware"/>
    <x v="4"/>
    <x v="17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s v="USD"/>
    <n v="1426187582"/>
    <d v="2015-03-12T19:13:02"/>
    <x v="1980"/>
    <x v="1980"/>
    <b v="0"/>
    <n v="10"/>
    <b v="1"/>
    <s v="theater/plays"/>
    <x v="1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.901438721136763"/>
    <x v="0"/>
    <x v="0"/>
    <s v="USD"/>
    <n v="1379614128"/>
    <d v="2013-09-19T18:08:48"/>
    <x v="1981"/>
    <x v="1981"/>
    <b v="1"/>
    <n v="563"/>
    <b v="1"/>
    <s v="film &amp; video/documentary"/>
    <x v="0"/>
    <x v="2"/>
  </r>
  <r>
    <n v="304"/>
    <s v="Beyond Iconic: Distribution for film on Dennis Stock"/>
    <s v="A portrait of a life fully realized and a look at what it takes to make great photography."/>
    <n v="3400"/>
    <n v="7876"/>
    <n v="2.3164705882352941"/>
    <n v="106.43243243243244"/>
    <x v="0"/>
    <x v="0"/>
    <s v="USD"/>
    <n v="1346464800"/>
    <d v="2012-09-01T02:00:00"/>
    <x v="1982"/>
    <x v="1982"/>
    <b v="1"/>
    <n v="74"/>
    <b v="1"/>
    <s v="film &amp; video/documentary"/>
    <x v="0"/>
    <x v="2"/>
  </r>
  <r>
    <n v="2708"/>
    <s v="Angel Comedy Club"/>
    <s v="Angel Comedy Club: A permanent home for Londonâ€™s loveliest comedy night - a community comedy club"/>
    <n v="20000"/>
    <n v="46643.07"/>
    <n v="2.3321535"/>
    <n v="44.464318398474738"/>
    <x v="0"/>
    <x v="1"/>
    <s v="GBP"/>
    <n v="1469119526"/>
    <d v="2016-07-21T16:45:26"/>
    <x v="1983"/>
    <x v="1983"/>
    <b v="1"/>
    <n v="1049"/>
    <b v="1"/>
    <s v="theater/spaces"/>
    <x v="1"/>
    <x v="13"/>
  </r>
  <r>
    <n v="831"/>
    <s v="Let The 7Horse Run!"/>
    <s v="7Horse is a new band with a self-funded album and a show they want to rock in your town!"/>
    <n v="1500"/>
    <n v="3500"/>
    <n v="2.3333333333333335"/>
    <n v="175"/>
    <x v="0"/>
    <x v="0"/>
    <s v="USD"/>
    <n v="1335540694"/>
    <d v="2012-04-27T15:31:34"/>
    <x v="1984"/>
    <x v="1984"/>
    <b v="0"/>
    <n v="20"/>
    <b v="1"/>
    <s v="music/rock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31.10237288135596"/>
    <x v="0"/>
    <x v="0"/>
    <s v="USD"/>
    <n v="1405002663"/>
    <d v="2014-07-10T14:31:03"/>
    <x v="1985"/>
    <x v="1985"/>
    <b v="1"/>
    <n v="354"/>
    <b v="1"/>
    <s v="technology/hardware"/>
    <x v="4"/>
    <x v="1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327868852459"/>
    <x v="0"/>
    <x v="0"/>
    <s v="USD"/>
    <n v="1423165441"/>
    <d v="2015-02-05T19:44:01"/>
    <x v="1986"/>
    <x v="1986"/>
    <b v="1"/>
    <n v="183"/>
    <b v="1"/>
    <s v="technology/hardware"/>
    <x v="4"/>
    <x v="17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n v="36.206106870229007"/>
    <x v="0"/>
    <x v="1"/>
    <s v="GBP"/>
    <n v="1434837861"/>
    <d v="2015-06-20T22:04:21"/>
    <x v="1987"/>
    <x v="1987"/>
    <b v="0"/>
    <n v="131"/>
    <b v="1"/>
    <s v="music/electronic music"/>
    <x v="2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n v="33.055555555555557"/>
    <x v="0"/>
    <x v="0"/>
    <s v="USD"/>
    <n v="1354756714"/>
    <d v="2012-12-06T01:18:34"/>
    <x v="1988"/>
    <x v="1988"/>
    <b v="0"/>
    <n v="18"/>
    <b v="1"/>
    <s v="publishing/nonfiction"/>
    <x v="3"/>
    <x v="6"/>
  </r>
  <r>
    <n v="3718"/>
    <s v="PUNK ROCK"/>
    <s v="William Carlisle has the world at his feet but its weight on his shoulders. He is intelligent, articulate and fucked."/>
    <n v="500"/>
    <n v="1197"/>
    <n v="2.3940000000000001"/>
    <n v="26.021739130434781"/>
    <x v="0"/>
    <x v="1"/>
    <s v="GBP"/>
    <n v="1425057075"/>
    <d v="2015-02-27T17:11:15"/>
    <x v="1989"/>
    <x v="1989"/>
    <b v="0"/>
    <n v="46"/>
    <b v="1"/>
    <s v="theater/plays"/>
    <x v="1"/>
    <x v="3"/>
  </r>
  <r>
    <n v="262"/>
    <s v="The Last Cosmonaut"/>
    <s v="He can never die. He will live forever. He is the last cosmonaut, and this is his story."/>
    <n v="2500"/>
    <n v="6000"/>
    <n v="2.4"/>
    <n v="41.379310344827587"/>
    <x v="0"/>
    <x v="0"/>
    <s v="USD"/>
    <n v="1298699828"/>
    <d v="2011-02-26T05:57:08"/>
    <x v="1990"/>
    <x v="1990"/>
    <b v="1"/>
    <n v="145"/>
    <b v="1"/>
    <s v="film &amp; video/documentary"/>
    <x v="0"/>
    <x v="2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n v="23.153846153846153"/>
    <x v="0"/>
    <x v="0"/>
    <s v="USD"/>
    <n v="1317099540"/>
    <d v="2011-09-27T04:59:00"/>
    <x v="1991"/>
    <x v="1991"/>
    <b v="0"/>
    <n v="13"/>
    <b v="1"/>
    <s v="music/indie rock"/>
    <x v="2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s v="GBP"/>
    <n v="1434120856"/>
    <d v="2015-06-12T14:54:16"/>
    <x v="1992"/>
    <x v="1992"/>
    <b v="0"/>
    <n v="25"/>
    <b v="1"/>
    <s v="theater/plays"/>
    <x v="1"/>
    <x v="3"/>
  </r>
  <r>
    <n v="2815"/>
    <s v="Widow's Wedding Dress"/>
    <s v="Set in 1950s Northern Ireland, this play tells the story of two sisters in a community of Travellers, or Irish Gypsies."/>
    <n v="250"/>
    <n v="605"/>
    <n v="2.42"/>
    <n v="43.214285714285715"/>
    <x v="0"/>
    <x v="2"/>
    <s v="CAD"/>
    <n v="1470595109"/>
    <d v="2016-08-07T18:38:29"/>
    <x v="1993"/>
    <x v="1993"/>
    <b v="0"/>
    <n v="14"/>
    <b v="1"/>
    <s v="theater/plays"/>
    <x v="1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45270270270274"/>
    <x v="0"/>
    <x v="0"/>
    <s v="USD"/>
    <n v="1477767600"/>
    <d v="2016-10-29T19:00:00"/>
    <x v="1994"/>
    <x v="1994"/>
    <b v="0"/>
    <n v="296"/>
    <b v="1"/>
    <s v="games/tabletop games"/>
    <x v="5"/>
    <x v="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161.88210526315791"/>
    <x v="0"/>
    <x v="0"/>
    <s v="USD"/>
    <n v="1389812400"/>
    <d v="2014-01-15T19:00:00"/>
    <x v="1995"/>
    <x v="1995"/>
    <b v="0"/>
    <n v="456"/>
    <b v="1"/>
    <s v="technology/hardware"/>
    <x v="4"/>
    <x v="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697802197802204"/>
    <x v="0"/>
    <x v="0"/>
    <s v="USD"/>
    <n v="1349567475"/>
    <d v="2012-10-06T23:51:15"/>
    <x v="1996"/>
    <x v="1996"/>
    <b v="0"/>
    <n v="182"/>
    <b v="1"/>
    <s v="theater/spaces"/>
    <x v="1"/>
    <x v="13"/>
  </r>
  <r>
    <n v="108"/>
    <s v="GLASS: A Love Story"/>
    <s v="When a man can't find love, his Google GLASS does the searching for him. A short film shot with Google Glass."/>
    <n v="1500"/>
    <n v="3700"/>
    <n v="2.4666666666666668"/>
    <n v="78.723404255319153"/>
    <x v="0"/>
    <x v="0"/>
    <s v="USD"/>
    <n v="1370011370"/>
    <d v="2013-05-31T14:42:50"/>
    <x v="1997"/>
    <x v="1997"/>
    <b v="0"/>
    <n v="47"/>
    <b v="1"/>
    <s v="film &amp; video/shorts"/>
    <x v="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7689768976898"/>
    <x v="0"/>
    <x v="0"/>
    <s v="USD"/>
    <n v="1417611645"/>
    <d v="2014-12-03T13:00:45"/>
    <x v="1998"/>
    <x v="1998"/>
    <b v="1"/>
    <n v="303"/>
    <b v="1"/>
    <s v="technology/hardware"/>
    <x v="4"/>
    <x v="17"/>
  </r>
  <r>
    <n v="2040"/>
    <s v="Programmable Capacitor"/>
    <s v="4.29 Billion+ Capacitor Combinations._x000a_No Coding Required."/>
    <n v="3000"/>
    <n v="7445.14"/>
    <n v="2.4817133333333334"/>
    <n v="27.472841328413285"/>
    <x v="0"/>
    <x v="0"/>
    <s v="USD"/>
    <n v="1384557303"/>
    <d v="2013-11-15T23:15:03"/>
    <x v="1999"/>
    <x v="1999"/>
    <b v="1"/>
    <n v="271"/>
    <b v="1"/>
    <s v="technology/hardware"/>
    <x v="4"/>
    <x v="17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n v="67.307692307692307"/>
    <x v="0"/>
    <x v="0"/>
    <s v="USD"/>
    <n v="1469059986"/>
    <d v="2016-07-21T00:13:06"/>
    <x v="2000"/>
    <x v="2000"/>
    <b v="0"/>
    <n v="26"/>
    <b v="1"/>
    <s v="music/rock"/>
    <x v="2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66.015406593406595"/>
    <x v="0"/>
    <x v="0"/>
    <s v="USD"/>
    <n v="1440702910"/>
    <d v="2015-08-27T19:15:10"/>
    <x v="2001"/>
    <x v="2001"/>
    <b v="1"/>
    <n v="455"/>
    <b v="1"/>
    <s v="photography/photobooks"/>
    <x v="6"/>
    <x v="15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n v="44.235294117647058"/>
    <x v="0"/>
    <x v="2"/>
    <s v="CAD"/>
    <n v="1472097540"/>
    <d v="2016-08-25T03:59:00"/>
    <x v="2002"/>
    <x v="2002"/>
    <b v="0"/>
    <n v="17"/>
    <b v="1"/>
    <s v="theater/plays"/>
    <x v="1"/>
    <x v="3"/>
  </r>
  <r>
    <n v="1376"/>
    <s v="Dead Pirates / HIGHMARE LP 2nd pressing"/>
    <s v="Dead Pirates are planning a second pressing of HIGHMARE LP, who wants one ?"/>
    <n v="3700"/>
    <n v="9342"/>
    <n v="2.5248648648648651"/>
    <n v="55.607142857142854"/>
    <x v="0"/>
    <x v="1"/>
    <s v="GBP"/>
    <n v="1480784606"/>
    <d v="2016-12-03T17:03:26"/>
    <x v="2003"/>
    <x v="2003"/>
    <b v="0"/>
    <n v="168"/>
    <b v="1"/>
    <s v="music/rock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4054054054052"/>
    <x v="0"/>
    <x v="0"/>
    <s v="USD"/>
    <n v="1485722053"/>
    <d v="2017-01-29T20:34:13"/>
    <x v="2004"/>
    <x v="2004"/>
    <b v="0"/>
    <n v="185"/>
    <b v="1"/>
    <s v="technology/hardware"/>
    <x v="4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121"/>
    <x v="0"/>
    <x v="0"/>
    <s v="USD"/>
    <n v="1465797540"/>
    <d v="2016-06-13T05:59:00"/>
    <x v="2005"/>
    <x v="2005"/>
    <b v="0"/>
    <n v="314"/>
    <b v="1"/>
    <s v="photography/photobooks"/>
    <x v="6"/>
    <x v="15"/>
  </r>
  <r>
    <n v="2105"/>
    <s v="Layla The Wolf Debut E.P. &quot;Sugar&quot;"/>
    <s v="Help Layla the Wolf fund the printing and releasing of our first E.P. Release called &quot;Sugar&quot;."/>
    <n v="2000"/>
    <n v="5080"/>
    <n v="2.54"/>
    <n v="51.313131313131315"/>
    <x v="0"/>
    <x v="0"/>
    <s v="USD"/>
    <n v="1416542400"/>
    <d v="2014-11-21T04:00:00"/>
    <x v="2006"/>
    <x v="2006"/>
    <b v="0"/>
    <n v="99"/>
    <b v="1"/>
    <s v="music/indie rock"/>
    <x v="2"/>
    <x v="8"/>
  </r>
  <r>
    <n v="1210"/>
    <s v="Det Andra GÃ¶teborg"/>
    <s v="En fotobok om livet i det enda andra GÃ¶teborg i vÃ¤rlden"/>
    <n v="20000"/>
    <n v="50863"/>
    <n v="2.5431499999999998"/>
    <n v="493.81553398058253"/>
    <x v="0"/>
    <x v="8"/>
    <s v="SEK"/>
    <n v="1433106000"/>
    <d v="2015-05-31T21:00:00"/>
    <x v="2007"/>
    <x v="2007"/>
    <b v="0"/>
    <n v="103"/>
    <b v="1"/>
    <s v="photography/photobooks"/>
    <x v="6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3612662942269"/>
    <x v="0"/>
    <x v="0"/>
    <s v="USD"/>
    <n v="1434307537"/>
    <d v="2015-06-14T18:45:37"/>
    <x v="2008"/>
    <x v="2008"/>
    <b v="1"/>
    <n v="537"/>
    <b v="1"/>
    <s v="food/small batch"/>
    <x v="7"/>
    <x v="18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n v="69.772727272727266"/>
    <x v="0"/>
    <x v="0"/>
    <s v="USD"/>
    <n v="1346950900"/>
    <d v="2012-09-06T17:01:40"/>
    <x v="2009"/>
    <x v="2009"/>
    <b v="0"/>
    <n v="22"/>
    <b v="1"/>
    <s v="film &amp; video/documentary"/>
    <x v="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47.94003412969283"/>
    <x v="0"/>
    <x v="0"/>
    <s v="USD"/>
    <n v="1470466800"/>
    <d v="2016-08-06T07:00:00"/>
    <x v="2010"/>
    <x v="2010"/>
    <b v="1"/>
    <n v="2051"/>
    <b v="1"/>
    <s v="technology/hardware"/>
    <x v="4"/>
    <x v="17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80.75185011709601"/>
    <x v="0"/>
    <x v="4"/>
    <s v="EUR"/>
    <n v="1461306772"/>
    <d v="2016-04-22T06:32:52"/>
    <x v="2011"/>
    <x v="2011"/>
    <b v="1"/>
    <n v="1281"/>
    <b v="1"/>
    <s v="technology/hardware"/>
    <x v="4"/>
    <x v="17"/>
  </r>
  <r>
    <n v="1752"/>
    <s v="Adfectus Book"/>
    <s v="A little book of calm, in picture form, that will soothe the soul and un-furrow the brow."/>
    <n v="1200"/>
    <n v="3122"/>
    <n v="2.6016666666666666"/>
    <n v="34.68888888888889"/>
    <x v="0"/>
    <x v="1"/>
    <s v="GBP"/>
    <n v="1476425082"/>
    <d v="2016-10-14T06:04:42"/>
    <x v="2012"/>
    <x v="2012"/>
    <b v="0"/>
    <n v="90"/>
    <b v="1"/>
    <s v="photography/photobooks"/>
    <x v="6"/>
    <x v="1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16766467065865"/>
    <x v="0"/>
    <x v="0"/>
    <s v="USD"/>
    <n v="1451530800"/>
    <d v="2015-12-31T03:00:00"/>
    <x v="2013"/>
    <x v="2013"/>
    <b v="0"/>
    <n v="167"/>
    <b v="1"/>
    <s v="photography/photobooks"/>
    <x v="6"/>
    <x v="1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038834951456"/>
    <x v="0"/>
    <x v="0"/>
    <s v="USD"/>
    <n v="1326330000"/>
    <d v="2012-01-12T01:00:00"/>
    <x v="2014"/>
    <x v="2014"/>
    <b v="1"/>
    <n v="103"/>
    <b v="1"/>
    <s v="technology/hardware"/>
    <x v="4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s v="USD"/>
    <n v="1362211140"/>
    <d v="2013-03-02T07:59:00"/>
    <x v="2015"/>
    <x v="2015"/>
    <b v="0"/>
    <n v="25"/>
    <b v="1"/>
    <s v="music/rock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72.35590732591254"/>
    <x v="0"/>
    <x v="0"/>
    <s v="USD"/>
    <n v="1384488000"/>
    <d v="2013-11-15T04:00:00"/>
    <x v="2016"/>
    <x v="2016"/>
    <b v="1"/>
    <n v="3863"/>
    <b v="1"/>
    <s v="technology/hardware"/>
    <x v="4"/>
    <x v="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1016333938291"/>
    <x v="0"/>
    <x v="0"/>
    <s v="USD"/>
    <n v="1456047228"/>
    <d v="2016-02-21T09:33:48"/>
    <x v="2017"/>
    <x v="2017"/>
    <b v="1"/>
    <n v="551"/>
    <b v="1"/>
    <s v="theater/spaces"/>
    <x v="1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06349206349202"/>
    <x v="0"/>
    <x v="0"/>
    <s v="USD"/>
    <n v="1330671540"/>
    <d v="2012-03-02T06:59:00"/>
    <x v="2018"/>
    <x v="2018"/>
    <b v="0"/>
    <n v="126"/>
    <b v="1"/>
    <s v="music/rock"/>
    <x v="2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6.566666666666666"/>
    <x v="0"/>
    <x v="0"/>
    <s v="USD"/>
    <n v="1335113976"/>
    <d v="2012-04-22T16:59:36"/>
    <x v="2019"/>
    <x v="2019"/>
    <b v="0"/>
    <n v="30"/>
    <b v="1"/>
    <s v="music/indie rock"/>
    <x v="2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n v="63.102362204724407"/>
    <x v="0"/>
    <x v="0"/>
    <s v="USD"/>
    <n v="1481184000"/>
    <d v="2016-12-08T08:00:00"/>
    <x v="2020"/>
    <x v="2020"/>
    <b v="0"/>
    <n v="127"/>
    <b v="1"/>
    <s v="music/metal"/>
    <x v="2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31.663376110562684"/>
    <x v="0"/>
    <x v="0"/>
    <s v="USD"/>
    <n v="1436396313"/>
    <d v="2015-07-08T22:58:33"/>
    <x v="2021"/>
    <x v="2021"/>
    <b v="0"/>
    <n v="1013"/>
    <b v="1"/>
    <s v="technology/wearables"/>
    <x v="4"/>
    <x v="16"/>
  </r>
  <r>
    <n v="1196"/>
    <s v="NAKED IBIZA - A Large Scale Photography Book by Dylan Rosser"/>
    <s v="A book of male nudes photographed on location in Ibiza over the last 4 years."/>
    <n v="14500"/>
    <n v="39137"/>
    <n v="2.6991034482758622"/>
    <n v="76.439453125"/>
    <x v="0"/>
    <x v="1"/>
    <s v="GBP"/>
    <n v="1450467539"/>
    <d v="2015-12-18T19:38:59"/>
    <x v="2022"/>
    <x v="2022"/>
    <b v="0"/>
    <n v="512"/>
    <b v="1"/>
    <s v="photography/photobooks"/>
    <x v="6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16666666666"/>
    <x v="0"/>
    <x v="0"/>
    <s v="USD"/>
    <n v="1461354544"/>
    <d v="2016-04-22T19:49:04"/>
    <x v="2023"/>
    <x v="2023"/>
    <b v="0"/>
    <n v="96"/>
    <b v="1"/>
    <s v="games/tabletop games"/>
    <x v="5"/>
    <x v="14"/>
  </r>
  <r>
    <n v="2278"/>
    <s v="Eternity Dice - Regular and D6 Charms Edition"/>
    <s v="Dice forged from stone one by one entirely by hand for demanding Gamers and Collectors."/>
    <n v="2000"/>
    <n v="5414"/>
    <n v="2.7069999999999999"/>
    <n v="53.078431372549019"/>
    <x v="0"/>
    <x v="4"/>
    <s v="EUR"/>
    <n v="1451861940"/>
    <d v="2016-01-03T22:59:00"/>
    <x v="2024"/>
    <x v="2024"/>
    <b v="0"/>
    <n v="102"/>
    <b v="1"/>
    <s v="games/tabletop games"/>
    <x v="5"/>
    <x v="14"/>
  </r>
  <r>
    <n v="1610"/>
    <s v="So The Story Goes: The New Album by &quot;Just Joe&quot; Altier"/>
    <s v="So The Story Goes is the upcoming album from &quot;Just Joe&quot; Altier."/>
    <n v="2000"/>
    <n v="5437"/>
    <n v="2.7185000000000001"/>
    <n v="48.544642857142854"/>
    <x v="0"/>
    <x v="0"/>
    <s v="USD"/>
    <n v="1355609510"/>
    <d v="2012-12-15T22:11:50"/>
    <x v="2025"/>
    <x v="2025"/>
    <b v="0"/>
    <n v="112"/>
    <b v="1"/>
    <s v="music/rock"/>
    <x v="2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n v="98.413654618473899"/>
    <x v="0"/>
    <x v="3"/>
    <s v="EUR"/>
    <n v="1470469938"/>
    <d v="2016-08-06T07:52:18"/>
    <x v="2026"/>
    <x v="2026"/>
    <b v="0"/>
    <n v="249"/>
    <b v="1"/>
    <s v="games/tabletop games"/>
    <x v="5"/>
    <x v="14"/>
  </r>
  <r>
    <n v="1504"/>
    <s v="RYU X RIO"/>
    <s v="A football photography book like no other about the 2014 World Cup in Brazil, by Ryu Voelkel."/>
    <n v="6500"/>
    <n v="18066"/>
    <n v="2.7793846153846156"/>
    <n v="67.159851301115239"/>
    <x v="0"/>
    <x v="1"/>
    <s v="GBP"/>
    <n v="1402389180"/>
    <d v="2014-06-10T08:33:00"/>
    <x v="2027"/>
    <x v="2027"/>
    <b v="1"/>
    <n v="269"/>
    <b v="1"/>
    <s v="photography/photobooks"/>
    <x v="6"/>
    <x v="15"/>
  </r>
  <r>
    <n v="645"/>
    <s v="Carbon Fiber Collar Stays"/>
    <s v="Ever wanted to own something made out of carbon fiber? Now you can!"/>
    <n v="2000"/>
    <n v="5574"/>
    <n v="2.7869999999999999"/>
    <n v="23.518987341772153"/>
    <x v="0"/>
    <x v="0"/>
    <s v="USD"/>
    <n v="1470962274"/>
    <d v="2016-08-12T00:37:54"/>
    <x v="2028"/>
    <x v="2028"/>
    <b v="0"/>
    <n v="237"/>
    <b v="1"/>
    <s v="technology/wearables"/>
    <x v="4"/>
    <x v="16"/>
  </r>
  <r>
    <n v="1222"/>
    <s v="Project Pilgrim"/>
    <s v="Project Pilgrim is my effort to work towards normalizing mental health."/>
    <n v="4000"/>
    <n v="11215"/>
    <n v="2.80375"/>
    <n v="81.268115942028984"/>
    <x v="0"/>
    <x v="2"/>
    <s v="CAD"/>
    <n v="1459483200"/>
    <d v="2016-04-01T04:00:00"/>
    <x v="2029"/>
    <x v="2029"/>
    <b v="0"/>
    <n v="138"/>
    <b v="1"/>
    <s v="photography/photobooks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402877697841"/>
    <x v="0"/>
    <x v="0"/>
    <s v="USD"/>
    <n v="1475390484"/>
    <d v="2016-10-02T06:41:24"/>
    <x v="2030"/>
    <x v="2030"/>
    <b v="0"/>
    <n v="278"/>
    <b v="1"/>
    <s v="technology/hardware"/>
    <x v="4"/>
    <x v="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736842105263"/>
    <x v="0"/>
    <x v="0"/>
    <s v="USD"/>
    <n v="1411522897"/>
    <d v="2014-09-24T01:41:37"/>
    <x v="2031"/>
    <x v="2031"/>
    <b v="1"/>
    <n v="95"/>
    <b v="1"/>
    <s v="technology/hardware"/>
    <x v="4"/>
    <x v="17"/>
  </r>
  <r>
    <n v="1528"/>
    <s v="Don't Go Outside: Tokyo Street Photos"/>
    <s v="A book of street photos from around Shibuya that I've made between 2011-2016."/>
    <n v="3000"/>
    <n v="8447"/>
    <n v="2.8156666666666665"/>
    <n v="52.793750000000003"/>
    <x v="0"/>
    <x v="0"/>
    <s v="USD"/>
    <n v="1485907200"/>
    <d v="2017-02-01T00:00:00"/>
    <x v="2032"/>
    <x v="2032"/>
    <b v="1"/>
    <n v="160"/>
    <b v="1"/>
    <s v="photography/photobooks"/>
    <x v="6"/>
    <x v="15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403614457831"/>
    <x v="0"/>
    <x v="0"/>
    <s v="USD"/>
    <n v="1481328004"/>
    <d v="2016-12-10T00:00:04"/>
    <x v="2033"/>
    <x v="2033"/>
    <b v="0"/>
    <n v="1328"/>
    <b v="1"/>
    <s v="games/tabletop games"/>
    <x v="5"/>
    <x v="1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n v="49.880281690140848"/>
    <x v="0"/>
    <x v="0"/>
    <s v="USD"/>
    <n v="1364342151"/>
    <d v="2013-03-26T23:55:51"/>
    <x v="2034"/>
    <x v="2034"/>
    <b v="1"/>
    <n v="284"/>
    <b v="1"/>
    <s v="film &amp; video/documentary"/>
    <x v="0"/>
    <x v="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n v="107.04511278195488"/>
    <x v="0"/>
    <x v="0"/>
    <s v="USD"/>
    <n v="1453737600"/>
    <d v="2016-01-25T16:00:00"/>
    <x v="2035"/>
    <x v="2035"/>
    <b v="1"/>
    <n v="266"/>
    <b v="1"/>
    <s v="games/tabletop games"/>
    <x v="5"/>
    <x v="14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n v="279.37843137254902"/>
    <x v="0"/>
    <x v="0"/>
    <s v="USD"/>
    <n v="1480777515"/>
    <d v="2016-12-03T15:05:15"/>
    <x v="2036"/>
    <x v="2036"/>
    <b v="1"/>
    <n v="510"/>
    <b v="1"/>
    <s v="technology/hardware"/>
    <x v="4"/>
    <x v="17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n v="19.266666666666666"/>
    <x v="0"/>
    <x v="1"/>
    <s v="GBP"/>
    <n v="1449257348"/>
    <d v="2015-12-04T19:29:08"/>
    <x v="2037"/>
    <x v="2037"/>
    <b v="0"/>
    <n v="15"/>
    <b v="1"/>
    <s v="theater/plays"/>
    <x v="1"/>
    <x v="3"/>
  </r>
  <r>
    <n v="2255"/>
    <s v="Jumbo Jets - Jet Set Expansion Set #2"/>
    <s v="This is the second set of 5 expansions for our route-building game, Jet Set!"/>
    <n v="3950"/>
    <n v="11323"/>
    <n v="2.8665822784810127"/>
    <n v="41.782287822878232"/>
    <x v="0"/>
    <x v="0"/>
    <s v="USD"/>
    <n v="1462661451"/>
    <d v="2016-05-07T22:50:51"/>
    <x v="2038"/>
    <x v="2038"/>
    <b v="0"/>
    <n v="271"/>
    <b v="1"/>
    <s v="games/tabletop games"/>
    <x v="5"/>
    <x v="14"/>
  </r>
  <r>
    <n v="3582"/>
    <s v="REALLY REALLY"/>
    <s v="A contemporary American play touching on the scorching realities of growing up in the Millennial generation."/>
    <n v="1000"/>
    <n v="2870"/>
    <n v="2.87"/>
    <n v="58.571428571428569"/>
    <x v="0"/>
    <x v="0"/>
    <s v="USD"/>
    <n v="1459822682"/>
    <d v="2016-04-05T02:18:02"/>
    <x v="2039"/>
    <x v="2039"/>
    <b v="0"/>
    <n v="49"/>
    <b v="1"/>
    <s v="theater/plays"/>
    <x v="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4464579901152"/>
    <x v="0"/>
    <x v="1"/>
    <s v="GBP"/>
    <n v="1435258800"/>
    <d v="2015-06-25T19:00:00"/>
    <x v="2040"/>
    <x v="2040"/>
    <b v="0"/>
    <n v="607"/>
    <b v="1"/>
    <s v="technology/hardware"/>
    <x v="4"/>
    <x v="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9"/>
    <s v="AUD"/>
    <n v="1465394340"/>
    <d v="2016-06-08T13:59:00"/>
    <x v="2041"/>
    <x v="2041"/>
    <b v="0"/>
    <n v="20"/>
    <b v="1"/>
    <s v="theater/plays"/>
    <x v="1"/>
    <x v="3"/>
  </r>
  <r>
    <n v="1192"/>
    <s v="Other Worlds - A Make 100 Project"/>
    <s v="A macro landscape photography art book &amp; limited edition prints. A Make 100 project."/>
    <n v="100"/>
    <n v="290"/>
    <n v="2.9"/>
    <n v="19.333333333333332"/>
    <x v="0"/>
    <x v="1"/>
    <s v="GBP"/>
    <n v="1486814978"/>
    <d v="2017-02-11T12:09:38"/>
    <x v="2042"/>
    <x v="2042"/>
    <b v="0"/>
    <n v="15"/>
    <b v="1"/>
    <s v="photography/photobooks"/>
    <x v="6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n v="73.125416666666666"/>
    <x v="0"/>
    <x v="0"/>
    <s v="USD"/>
    <n v="1391713248"/>
    <d v="2014-02-06T19:00:48"/>
    <x v="2043"/>
    <x v="2043"/>
    <b v="0"/>
    <n v="24"/>
    <b v="1"/>
    <s v="music/electronic music"/>
    <x v="2"/>
    <x v="9"/>
  </r>
  <r>
    <n v="306"/>
    <s v="Escape/Artist: The Jason Escape Documentary"/>
    <s v="A feature-length documentary on the life of Boston escape artist Jason Escape."/>
    <n v="1000"/>
    <n v="2929"/>
    <n v="2.9289999999999998"/>
    <n v="36.612499999999997"/>
    <x v="0"/>
    <x v="0"/>
    <s v="USD"/>
    <n v="1363806333"/>
    <d v="2013-03-20T19:05:33"/>
    <x v="2044"/>
    <x v="2044"/>
    <b v="1"/>
    <n v="80"/>
    <b v="1"/>
    <s v="film &amp; video/documentary"/>
    <x v="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483.34246575342468"/>
    <x v="0"/>
    <x v="0"/>
    <s v="USD"/>
    <n v="1429391405"/>
    <d v="2015-04-18T21:10:05"/>
    <x v="2045"/>
    <x v="2045"/>
    <b v="1"/>
    <n v="365"/>
    <b v="1"/>
    <s v="technology/hardware"/>
    <x v="4"/>
    <x v="17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n v="66.623188405797094"/>
    <x v="0"/>
    <x v="0"/>
    <s v="USD"/>
    <n v="1482134340"/>
    <d v="2016-12-19T07:59:00"/>
    <x v="2046"/>
    <x v="2046"/>
    <b v="1"/>
    <n v="1104"/>
    <b v="1"/>
    <s v="food/small batch"/>
    <x v="7"/>
    <x v="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92.102272727272734"/>
    <x v="0"/>
    <x v="0"/>
    <s v="USD"/>
    <n v="1301792590"/>
    <d v="2011-04-03T01:03:10"/>
    <x v="2047"/>
    <x v="2047"/>
    <b v="1"/>
    <n v="176"/>
    <b v="1"/>
    <s v="music/rock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7.1902649656526005"/>
    <x v="0"/>
    <x v="1"/>
    <s v="GBP"/>
    <n v="1439625059"/>
    <d v="2015-08-15T07:50:59"/>
    <x v="2048"/>
    <x v="2048"/>
    <b v="0"/>
    <n v="1019"/>
    <b v="1"/>
    <s v="technology/hardware"/>
    <x v="4"/>
    <x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7647058823529"/>
    <x v="0"/>
    <x v="1"/>
    <s v="GBP"/>
    <n v="1479846507"/>
    <d v="2016-11-22T20:28:27"/>
    <x v="2049"/>
    <x v="2049"/>
    <b v="0"/>
    <n v="17"/>
    <b v="1"/>
    <s v="games/tabletop games"/>
    <x v="5"/>
    <x v="14"/>
  </r>
  <r>
    <n v="3708"/>
    <s v="Much Ado About Nothing"/>
    <s v="Dear Stone Theater Company brings its inaugural production of Much Ado About Nothing to Logan Square, Chicago. Thanks for watching!"/>
    <n v="700"/>
    <n v="2100"/>
    <n v="3"/>
    <n v="53.846153846153847"/>
    <x v="0"/>
    <x v="0"/>
    <s v="USD"/>
    <n v="1404444286"/>
    <d v="2014-07-04T03:24:46"/>
    <x v="2050"/>
    <x v="2050"/>
    <b v="0"/>
    <n v="39"/>
    <b v="1"/>
    <s v="theater/plays"/>
    <x v="1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73.486268364348675"/>
    <x v="0"/>
    <x v="0"/>
    <s v="USD"/>
    <n v="1414544400"/>
    <d v="2014-10-29T01:00:00"/>
    <x v="2051"/>
    <x v="2051"/>
    <b v="0"/>
    <n v="1021"/>
    <b v="1"/>
    <s v="technology/wearables"/>
    <x v="4"/>
    <x v="16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n v="70.041118881118877"/>
    <x v="0"/>
    <x v="0"/>
    <s v="USD"/>
    <n v="1388383353"/>
    <d v="2013-12-30T06:02:33"/>
    <x v="2052"/>
    <x v="2052"/>
    <b v="1"/>
    <n v="429"/>
    <b v="1"/>
    <s v="technology/hardware"/>
    <x v="4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n v="52.103448275862071"/>
    <x v="0"/>
    <x v="1"/>
    <s v="GBP"/>
    <n v="1401465600"/>
    <d v="2014-05-30T16:00:00"/>
    <x v="2053"/>
    <x v="2053"/>
    <b v="0"/>
    <n v="145"/>
    <b v="1"/>
    <s v="theater/spaces"/>
    <x v="1"/>
    <x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n v="252.01666666666668"/>
    <x v="0"/>
    <x v="0"/>
    <s v="USD"/>
    <n v="1463166263"/>
    <d v="2016-05-13T19:04:23"/>
    <x v="2054"/>
    <x v="2054"/>
    <b v="0"/>
    <n v="60"/>
    <b v="1"/>
    <s v="theater/plays"/>
    <x v="1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157.29347633136095"/>
    <x v="0"/>
    <x v="0"/>
    <s v="USD"/>
    <n v="1342330951"/>
    <d v="2012-07-15T05:42:31"/>
    <x v="2055"/>
    <x v="2055"/>
    <b v="1"/>
    <n v="676"/>
    <b v="1"/>
    <s v="technology/space exploration"/>
    <x v="4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143.21468926553672"/>
    <x v="0"/>
    <x v="0"/>
    <s v="USD"/>
    <n v="1481778000"/>
    <d v="2016-12-15T05:00:00"/>
    <x v="2056"/>
    <x v="2056"/>
    <b v="1"/>
    <n v="531"/>
    <b v="1"/>
    <s v="technology/hardware"/>
    <x v="4"/>
    <x v="1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83.3643216080402"/>
    <x v="0"/>
    <x v="5"/>
    <s v="EUR"/>
    <n v="1479890743"/>
    <d v="2016-11-23T08:45:43"/>
    <x v="2057"/>
    <x v="2057"/>
    <b v="1"/>
    <n v="398"/>
    <b v="1"/>
    <s v="technology/hardware"/>
    <x v="4"/>
    <x v="17"/>
  </r>
  <r>
    <n v="246"/>
    <s v="LEAVING ATLANTA THE FILM"/>
    <s v="From 1979 to 1981 twenty-nine Black children in Atlanta were murdered and the others terrified. This is our story..."/>
    <n v="5000"/>
    <n v="15273"/>
    <n v="3.0546000000000002"/>
    <n v="68.488789237668158"/>
    <x v="0"/>
    <x v="0"/>
    <s v="USD"/>
    <n v="1292665405"/>
    <d v="2010-12-18T09:43:25"/>
    <x v="2058"/>
    <x v="2058"/>
    <b v="1"/>
    <n v="223"/>
    <b v="1"/>
    <s v="film &amp; video/documentary"/>
    <x v="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61.366666666666667"/>
    <x v="0"/>
    <x v="0"/>
    <s v="USD"/>
    <n v="1332029335"/>
    <d v="2012-03-18T00:08:55"/>
    <x v="2059"/>
    <x v="2059"/>
    <b v="0"/>
    <n v="30"/>
    <b v="1"/>
    <s v="music/rock"/>
    <x v="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121673003802"/>
    <x v="0"/>
    <x v="0"/>
    <s v="USD"/>
    <n v="1405209600"/>
    <d v="2014-07-13T00:00:00"/>
    <x v="2060"/>
    <x v="2060"/>
    <b v="0"/>
    <n v="263"/>
    <b v="1"/>
    <s v="film &amp; video/television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n v="3.12"/>
    <n v="91.764705882352942"/>
    <x v="0"/>
    <x v="0"/>
    <s v="USD"/>
    <n v="1278111600"/>
    <d v="2010-07-02T23:00:00"/>
    <x v="2061"/>
    <x v="2061"/>
    <b v="1"/>
    <n v="17"/>
    <b v="1"/>
    <s v="technology/hardware"/>
    <x v="4"/>
    <x v="17"/>
  </r>
  <r>
    <n v="3353"/>
    <s v="Nude: A play by Paul Hewitt"/>
    <s v="A new spoken word play, written by Paul Hewitt, in 3 parts about love and fate, inspired by the Ruba'iyat of Omar Khayyam."/>
    <n v="500"/>
    <n v="1575"/>
    <n v="3.15"/>
    <n v="35.795454545454547"/>
    <x v="0"/>
    <x v="1"/>
    <s v="GBP"/>
    <n v="1462230000"/>
    <d v="2016-05-02T23:00:00"/>
    <x v="2062"/>
    <x v="2062"/>
    <b v="0"/>
    <n v="44"/>
    <b v="1"/>
    <s v="theater/plays"/>
    <x v="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n v="105.04629629629629"/>
    <x v="0"/>
    <x v="0"/>
    <s v="USD"/>
    <n v="1385009940"/>
    <d v="2013-11-21T04:59:00"/>
    <x v="2063"/>
    <x v="2063"/>
    <b v="0"/>
    <n v="108"/>
    <b v="1"/>
    <s v="publishing/nonfiction"/>
    <x v="3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259.25424836601309"/>
    <x v="0"/>
    <x v="5"/>
    <s v="EUR"/>
    <n v="1467128723"/>
    <d v="2016-06-28T15:45:23"/>
    <x v="2064"/>
    <x v="2064"/>
    <b v="0"/>
    <n v="1530"/>
    <b v="1"/>
    <s v="technology/hardware"/>
    <x v="4"/>
    <x v="17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7719999999999"/>
    <x v="0"/>
    <x v="0"/>
    <s v="USD"/>
    <n v="1468445382"/>
    <d v="2016-07-13T21:29:42"/>
    <x v="2065"/>
    <x v="2065"/>
    <b v="0"/>
    <n v="175"/>
    <b v="1"/>
    <s v="theater/spaces"/>
    <x v="1"/>
    <x v="13"/>
  </r>
  <r>
    <n v="2010"/>
    <s v="Weighitz: Weigh Smarter"/>
    <s v="Weighitz are miniature smart scales designed to weigh anything in the home."/>
    <n v="30000"/>
    <n v="96015.9"/>
    <n v="3.2005299999999997"/>
    <n v="55.276856649395505"/>
    <x v="0"/>
    <x v="0"/>
    <s v="USD"/>
    <n v="1471564491"/>
    <d v="2016-08-18T23:54:51"/>
    <x v="2066"/>
    <x v="2066"/>
    <b v="1"/>
    <n v="1737"/>
    <b v="1"/>
    <s v="technology/hardware"/>
    <x v="4"/>
    <x v="17"/>
  </r>
  <r>
    <n v="2266"/>
    <s v="GOAT LORDS."/>
    <s v="Want to be LORD OF THE GOATS? Start building your herd using thievery, magic, bombs and mostly goats."/>
    <n v="1500"/>
    <n v="4804"/>
    <n v="3.2026666666666666"/>
    <n v="24.762886597938145"/>
    <x v="0"/>
    <x v="0"/>
    <s v="USD"/>
    <n v="1461722400"/>
    <d v="2016-04-27T02:00:00"/>
    <x v="2067"/>
    <x v="2067"/>
    <b v="0"/>
    <n v="194"/>
    <b v="1"/>
    <s v="games/tabletop games"/>
    <x v="5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4565826330531"/>
    <x v="0"/>
    <x v="11"/>
    <s v="EUR"/>
    <n v="1428493379"/>
    <d v="2015-04-08T11:42:59"/>
    <x v="2068"/>
    <x v="2068"/>
    <b v="0"/>
    <n v="714"/>
    <b v="1"/>
    <s v="photography/photobooks"/>
    <x v="6"/>
    <x v="15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n v="80.022494887525568"/>
    <x v="0"/>
    <x v="0"/>
    <s v="USD"/>
    <n v="1415827200"/>
    <d v="2014-11-12T21:20:00"/>
    <x v="2069"/>
    <x v="2069"/>
    <b v="1"/>
    <n v="489"/>
    <b v="1"/>
    <s v="technology/space exploration"/>
    <x v="4"/>
    <x v="11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n v="97.297619047619051"/>
    <x v="0"/>
    <x v="0"/>
    <s v="USD"/>
    <n v="1395876250"/>
    <d v="2014-03-26T23:24:10"/>
    <x v="2070"/>
    <x v="2070"/>
    <b v="0"/>
    <n v="84"/>
    <b v="1"/>
    <s v="games/tabletop games"/>
    <x v="5"/>
    <x v="14"/>
  </r>
  <r>
    <n v="3811"/>
    <s v="The Merchant of Venice"/>
    <s v="The University of Exeter Shakespeare Society is touring its acclaimed show The Merchant of Venice to Stratford-upon-Avon!"/>
    <n v="250"/>
    <n v="825"/>
    <n v="3.3"/>
    <n v="43.421052631578945"/>
    <x v="0"/>
    <x v="1"/>
    <s v="GBP"/>
    <n v="1464692400"/>
    <d v="2016-05-31T11:00:00"/>
    <x v="2071"/>
    <x v="2071"/>
    <b v="0"/>
    <n v="19"/>
    <b v="1"/>
    <s v="theater/plays"/>
    <x v="1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n v="21.230179028132991"/>
    <x v="0"/>
    <x v="1"/>
    <s v="GBP"/>
    <n v="1450051200"/>
    <d v="2015-12-14T00:00:00"/>
    <x v="2072"/>
    <x v="2072"/>
    <b v="0"/>
    <n v="391"/>
    <b v="1"/>
    <s v="games/tabletop games"/>
    <x v="5"/>
    <x v="14"/>
  </r>
  <r>
    <n v="3153"/>
    <s v="Terminator the Second"/>
    <s v="A stage production of Terminator 2: Judgment Day, composed entirely of the words of William Shakespeare"/>
    <n v="3000"/>
    <n v="10067.5"/>
    <n v="3.3558333333333334"/>
    <n v="41.773858921161825"/>
    <x v="0"/>
    <x v="0"/>
    <s v="USD"/>
    <n v="1304225940"/>
    <d v="2011-05-01T04:59:00"/>
    <x v="2073"/>
    <x v="2073"/>
    <b v="1"/>
    <n v="241"/>
    <b v="1"/>
    <s v="theater/plays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n v="62.586956521739133"/>
    <x v="0"/>
    <x v="0"/>
    <s v="USD"/>
    <n v="1461963600"/>
    <d v="2016-04-29T21:00:00"/>
    <x v="2074"/>
    <x v="2074"/>
    <b v="0"/>
    <n v="46"/>
    <b v="1"/>
    <s v="theater/plays"/>
    <x v="1"/>
    <x v="3"/>
  </r>
  <r>
    <n v="1030"/>
    <s v="The Gothsicles - I FEEL SICLE"/>
    <s v="Help fund the latest Gothsicles mega-album, I FEEL SICLE!"/>
    <n v="2000"/>
    <n v="6842"/>
    <n v="3.4209999999999998"/>
    <n v="43.031446540880502"/>
    <x v="0"/>
    <x v="0"/>
    <s v="USD"/>
    <n v="1473680149"/>
    <d v="2016-09-12T11:35:49"/>
    <x v="2075"/>
    <x v="2075"/>
    <b v="0"/>
    <n v="159"/>
    <b v="1"/>
    <s v="music/electronic music"/>
    <x v="2"/>
    <x v="9"/>
  </r>
  <r>
    <n v="1976"/>
    <s v="Pi Lite white - Bright white LED display for Raspberry Pi"/>
    <s v="Can you help us make an ultra bright white one a reality?"/>
    <n v="4000"/>
    <n v="13864"/>
    <n v="3.4660000000000002"/>
    <n v="29.310782241014799"/>
    <x v="0"/>
    <x v="1"/>
    <s v="GBP"/>
    <n v="1373751325"/>
    <d v="2013-07-13T21:35:25"/>
    <x v="2076"/>
    <x v="2076"/>
    <b v="1"/>
    <n v="473"/>
    <b v="1"/>
    <s v="technology/hardware"/>
    <x v="4"/>
    <x v="17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n v="511.79117647058825"/>
    <x v="0"/>
    <x v="3"/>
    <s v="EUR"/>
    <n v="1436680958"/>
    <d v="2015-07-12T06:02:38"/>
    <x v="2077"/>
    <x v="2077"/>
    <b v="1"/>
    <n v="680"/>
    <b v="1"/>
    <s v="technology/hardware"/>
    <x v="4"/>
    <x v="17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n v="75.035714285714292"/>
    <x v="0"/>
    <x v="0"/>
    <s v="USD"/>
    <n v="1296953209"/>
    <d v="2011-02-06T00:46:49"/>
    <x v="2078"/>
    <x v="2078"/>
    <b v="0"/>
    <n v="14"/>
    <b v="1"/>
    <s v="music/rock"/>
    <x v="2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n v="71.237487309644663"/>
    <x v="0"/>
    <x v="0"/>
    <s v="USD"/>
    <n v="1369637940"/>
    <d v="2013-05-27T06:59:00"/>
    <x v="2079"/>
    <x v="2079"/>
    <b v="1"/>
    <n v="394"/>
    <b v="1"/>
    <s v="theater/spaces"/>
    <x v="1"/>
    <x v="13"/>
  </r>
  <r>
    <n v="1021"/>
    <s v="Rick and Morty Album &amp; Music Video"/>
    <s v="Rick and Morty concept album written by Allie Goertz + music video directed by Paul B. Cummings!"/>
    <n v="3000"/>
    <n v="10554.11"/>
    <n v="3.5180366666666667"/>
    <n v="22.079728033472804"/>
    <x v="0"/>
    <x v="0"/>
    <s v="USD"/>
    <n v="1445054400"/>
    <d v="2015-10-17T04:00:00"/>
    <x v="2080"/>
    <x v="2080"/>
    <b v="1"/>
    <n v="478"/>
    <b v="1"/>
    <s v="music/electronic music"/>
    <x v="2"/>
    <x v="9"/>
  </r>
  <r>
    <n v="2237"/>
    <s v="Monster Mansion"/>
    <s v="A real-time cooperative adventure for 2-8 players. Defeat legendary monsters to earn gold and escape before the time RUNS OUT!"/>
    <n v="18000"/>
    <n v="63527"/>
    <n v="3.5292777777777777"/>
    <n v="64.625635808748726"/>
    <x v="0"/>
    <x v="0"/>
    <s v="USD"/>
    <n v="1415779140"/>
    <d v="2014-11-12T07:59:00"/>
    <x v="2081"/>
    <x v="2081"/>
    <b v="0"/>
    <n v="983"/>
    <b v="1"/>
    <s v="games/tabletop games"/>
    <x v="5"/>
    <x v="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26.29205175600737"/>
    <x v="0"/>
    <x v="0"/>
    <s v="USD"/>
    <n v="1455933653"/>
    <d v="2016-02-20T02:00:53"/>
    <x v="2082"/>
    <x v="2082"/>
    <b v="0"/>
    <n v="541"/>
    <b v="1"/>
    <s v="technology/hardware"/>
    <x v="4"/>
    <x v="17"/>
  </r>
  <r>
    <n v="2633"/>
    <s v="ISS-Above"/>
    <s v="A device that lights up whenever the International Space Station is nearby (that happens more often than you might expect)"/>
    <n v="5000"/>
    <n v="17731"/>
    <n v="3.5461999999999998"/>
    <n v="89.100502512562812"/>
    <x v="0"/>
    <x v="0"/>
    <s v="USD"/>
    <n v="1393542000"/>
    <d v="2014-02-27T23:00:00"/>
    <x v="2083"/>
    <x v="2083"/>
    <b v="0"/>
    <n v="199"/>
    <b v="1"/>
    <s v="technology/space exploration"/>
    <x v="4"/>
    <x v="11"/>
  </r>
  <r>
    <n v="1980"/>
    <s v="YOUMO - Your Smart Modular Power Strip"/>
    <s v="Multi-power charging that is smarter, stylish and designed for you."/>
    <n v="50000"/>
    <n v="177412.01"/>
    <n v="3.5482402000000004"/>
    <n v="91.214401028277635"/>
    <x v="0"/>
    <x v="5"/>
    <s v="EUR"/>
    <n v="1459684862"/>
    <d v="2016-04-03T12:01:02"/>
    <x v="2084"/>
    <x v="2084"/>
    <b v="1"/>
    <n v="1945"/>
    <b v="1"/>
    <s v="technology/hardware"/>
    <x v="4"/>
    <x v="17"/>
  </r>
  <r>
    <n v="2029"/>
    <s v="Lumin8 Pro"/>
    <s v="Lumin8 Pro is a fun and easy to use light controller that makes light dance to your favorite music."/>
    <n v="2500"/>
    <n v="9030"/>
    <n v="3.6120000000000001"/>
    <n v="96.063829787234042"/>
    <x v="0"/>
    <x v="0"/>
    <s v="USD"/>
    <n v="1409099481"/>
    <d v="2014-08-27T00:31:21"/>
    <x v="2085"/>
    <x v="2085"/>
    <b v="1"/>
    <n v="94"/>
    <b v="1"/>
    <s v="technology/hardware"/>
    <x v="4"/>
    <x v="1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024691358024"/>
    <x v="0"/>
    <x v="0"/>
    <s v="USD"/>
    <n v="1398959729"/>
    <d v="2014-05-01T15:55:29"/>
    <x v="2086"/>
    <x v="2086"/>
    <b v="1"/>
    <n v="405"/>
    <b v="1"/>
    <s v="technology/hardware"/>
    <x v="4"/>
    <x v="1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186.81393034825871"/>
    <x v="0"/>
    <x v="1"/>
    <s v="GBP"/>
    <n v="1376899269"/>
    <d v="2013-08-19T08:01:09"/>
    <x v="2087"/>
    <x v="2087"/>
    <b v="1"/>
    <n v="402"/>
    <b v="1"/>
    <s v="technology/hardware"/>
    <x v="4"/>
    <x v="17"/>
  </r>
  <r>
    <n v="2244"/>
    <s v="Warbands of the Cold North III"/>
    <s v="Finely sculpted 28mm Classic Fantasy metal and resin miniatures perfectly themed for use as a warband or adventuring party."/>
    <n v="5000"/>
    <n v="18851"/>
    <n v="3.7702"/>
    <n v="65.00344827586207"/>
    <x v="0"/>
    <x v="0"/>
    <s v="USD"/>
    <n v="1476649800"/>
    <d v="2016-10-16T20:30:00"/>
    <x v="2088"/>
    <x v="2088"/>
    <b v="0"/>
    <n v="290"/>
    <b v="1"/>
    <s v="games/tabletop games"/>
    <x v="5"/>
    <x v="14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40.762589928057551"/>
    <x v="0"/>
    <x v="2"/>
    <s v="CAD"/>
    <n v="1467313039"/>
    <d v="2016-06-30T18:57:19"/>
    <x v="2089"/>
    <x v="2089"/>
    <b v="0"/>
    <n v="139"/>
    <b v="1"/>
    <s v="publishing/nonfiction"/>
    <x v="3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n v="188.37871287128712"/>
    <x v="0"/>
    <x v="0"/>
    <s v="USD"/>
    <n v="1419123600"/>
    <d v="2014-12-21T01:00:00"/>
    <x v="2090"/>
    <x v="2090"/>
    <b v="0"/>
    <n v="404"/>
    <b v="1"/>
    <s v="games/tabletop games"/>
    <x v="5"/>
    <x v="14"/>
  </r>
  <r>
    <n v="2001"/>
    <s v="Nuimo: Seamless Smart Home Interface"/>
    <s v="Nuimo is a universal controller for the internet of things. Control your music, lights, locks and more."/>
    <n v="55000"/>
    <n v="210171"/>
    <n v="3.8212909090909091"/>
    <n v="128.38790470372632"/>
    <x v="0"/>
    <x v="5"/>
    <s v="EUR"/>
    <n v="1434139200"/>
    <d v="2015-06-12T20:00:00"/>
    <x v="2091"/>
    <x v="2091"/>
    <b v="1"/>
    <n v="1637"/>
    <b v="1"/>
    <s v="technology/hardware"/>
    <x v="4"/>
    <x v="17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n v="15.035357142857142"/>
    <x v="0"/>
    <x v="1"/>
    <s v="GBP"/>
    <n v="1358367565"/>
    <d v="2013-01-16T20:19:25"/>
    <x v="2092"/>
    <x v="2092"/>
    <b v="0"/>
    <n v="28"/>
    <b v="1"/>
    <s v="music/electronic music"/>
    <x v="2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22.120418848167539"/>
    <x v="0"/>
    <x v="1"/>
    <s v="GBP"/>
    <n v="1399324717"/>
    <d v="2014-05-05T21:18:37"/>
    <x v="2093"/>
    <x v="2093"/>
    <b v="0"/>
    <n v="191"/>
    <b v="1"/>
    <s v="technology/hardware"/>
    <x v="4"/>
    <x v="17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n v="32.095833333333331"/>
    <x v="0"/>
    <x v="0"/>
    <s v="USD"/>
    <n v="1362167988"/>
    <d v="2013-03-01T19:59:48"/>
    <x v="2094"/>
    <x v="2094"/>
    <b v="1"/>
    <n v="120"/>
    <b v="1"/>
    <s v="film &amp; video/documentary"/>
    <x v="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93.93620078740162"/>
    <x v="0"/>
    <x v="0"/>
    <s v="USD"/>
    <n v="1430981880"/>
    <d v="2015-05-07T06:58:00"/>
    <x v="2095"/>
    <x v="2095"/>
    <b v="1"/>
    <n v="508"/>
    <b v="1"/>
    <s v="technology/hardware"/>
    <x v="4"/>
    <x v="17"/>
  </r>
  <r>
    <n v="77"/>
    <s v="Jonah and the Crab"/>
    <s v="A short film about a boy searching for companionship in a hermit crab he finds on the beach."/>
    <n v="400"/>
    <n v="1570"/>
    <n v="3.9249999999999998"/>
    <n v="60.384615384615387"/>
    <x v="0"/>
    <x v="0"/>
    <s v="USD"/>
    <n v="1337569140"/>
    <d v="2012-05-21T02:59:00"/>
    <x v="2096"/>
    <x v="2096"/>
    <b v="0"/>
    <n v="26"/>
    <b v="1"/>
    <s v="film &amp; video/shorts"/>
    <x v="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577.27593103448271"/>
    <x v="0"/>
    <x v="0"/>
    <s v="USD"/>
    <n v="1337799600"/>
    <d v="2012-05-23T19:00:00"/>
    <x v="2097"/>
    <x v="2097"/>
    <b v="1"/>
    <n v="290"/>
    <b v="1"/>
    <s v="technology/hardware"/>
    <x v="4"/>
    <x v="17"/>
  </r>
  <r>
    <n v="1977"/>
    <s v="Ario: Smart Lighting. Better Health."/>
    <s v="Ario learns about you, syncs your body clock, and keeps you healthy through natural lighting patterns."/>
    <n v="50000"/>
    <n v="201165"/>
    <n v="4.0232999999999999"/>
    <n v="245.02436053593178"/>
    <x v="0"/>
    <x v="0"/>
    <s v="USD"/>
    <n v="1450511940"/>
    <d v="2015-12-19T07:59:00"/>
    <x v="2098"/>
    <x v="2098"/>
    <b v="1"/>
    <n v="821"/>
    <b v="1"/>
    <s v="technology/hardware"/>
    <x v="4"/>
    <x v="17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82.396874999999994"/>
    <x v="0"/>
    <x v="0"/>
    <s v="USD"/>
    <n v="1442501991"/>
    <d v="2015-09-17T14:59:51"/>
    <x v="2099"/>
    <x v="2099"/>
    <b v="0"/>
    <n v="480"/>
    <b v="1"/>
    <s v="games/tabletop games"/>
    <x v="5"/>
    <x v="14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n v="81.949748743718587"/>
    <x v="0"/>
    <x v="0"/>
    <s v="USD"/>
    <n v="1439344800"/>
    <d v="2015-08-12T02:00:00"/>
    <x v="2100"/>
    <x v="2100"/>
    <b v="1"/>
    <n v="398"/>
    <b v="1"/>
    <s v="technology/space exploration"/>
    <x v="4"/>
    <x v="11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n v="33.550632911392405"/>
    <x v="0"/>
    <x v="1"/>
    <s v="GBP"/>
    <n v="1419259679"/>
    <d v="2014-12-22T14:47:59"/>
    <x v="2101"/>
    <x v="2101"/>
    <b v="0"/>
    <n v="79"/>
    <b v="1"/>
    <s v="games/tabletop games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4.056420233463037"/>
    <x v="0"/>
    <x v="9"/>
    <s v="AUD"/>
    <n v="1477414800"/>
    <d v="2016-10-25T17:00:00"/>
    <x v="2102"/>
    <x v="2102"/>
    <b v="0"/>
    <n v="514"/>
    <b v="1"/>
    <s v="games/tabletop games"/>
    <x v="5"/>
    <x v="14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84.905149051490511"/>
    <x v="0"/>
    <x v="0"/>
    <s v="USD"/>
    <n v="1441383062"/>
    <d v="2015-09-04T16:11:02"/>
    <x v="2103"/>
    <x v="2103"/>
    <b v="1"/>
    <n v="369"/>
    <b v="1"/>
    <s v="photography/photobooks"/>
    <x v="6"/>
    <x v="15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n v="164.90686274509804"/>
    <x v="0"/>
    <x v="1"/>
    <s v="GBP"/>
    <n v="1372701600"/>
    <d v="2013-07-01T18:00:00"/>
    <x v="2104"/>
    <x v="2104"/>
    <b v="1"/>
    <n v="204"/>
    <b v="1"/>
    <s v="technology/hardware"/>
    <x v="4"/>
    <x v="17"/>
  </r>
  <r>
    <n v="1380"/>
    <s v="BARNFEST 2015"/>
    <s v="A DIY MUSIC FESTIVAL FROM ST. LOUIS MO! Bands make their own festival, help make it legit!"/>
    <n v="25"/>
    <n v="106"/>
    <n v="4.24"/>
    <n v="21.2"/>
    <x v="0"/>
    <x v="0"/>
    <s v="USD"/>
    <n v="1433815200"/>
    <d v="2015-06-09T02:00:00"/>
    <x v="2105"/>
    <x v="2105"/>
    <b v="0"/>
    <n v="5"/>
    <b v="1"/>
    <s v="music/rock"/>
    <x v="2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1394658753708"/>
    <x v="0"/>
    <x v="0"/>
    <s v="USD"/>
    <n v="1478923200"/>
    <d v="2016-11-12T04:00:00"/>
    <x v="2106"/>
    <x v="2106"/>
    <b v="0"/>
    <n v="337"/>
    <b v="1"/>
    <s v="food/small batch"/>
    <x v="7"/>
    <x v="1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64.816470588235291"/>
    <x v="0"/>
    <x v="0"/>
    <s v="USD"/>
    <n v="1363889015"/>
    <d v="2013-03-21T18:03:35"/>
    <x v="2107"/>
    <x v="2107"/>
    <b v="1"/>
    <n v="1224"/>
    <b v="1"/>
    <s v="music/indie rock"/>
    <x v="2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75.647714604236342"/>
    <x v="0"/>
    <x v="0"/>
    <s v="USD"/>
    <n v="1479704340"/>
    <d v="2016-11-21T04:59:00"/>
    <x v="2108"/>
    <x v="2108"/>
    <b v="0"/>
    <n v="897"/>
    <b v="1"/>
    <s v="games/tabletop games"/>
    <x v="5"/>
    <x v="1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52.622732513451197"/>
    <x v="0"/>
    <x v="0"/>
    <s v="USD"/>
    <n v="1332385200"/>
    <d v="2012-03-22T03:00:00"/>
    <x v="2109"/>
    <x v="2109"/>
    <b v="1"/>
    <n v="2602"/>
    <b v="1"/>
    <s v="publishing/radio &amp; podcasts"/>
    <x v="3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n v="23.275254237288134"/>
    <x v="0"/>
    <x v="1"/>
    <s v="GBP"/>
    <n v="1412335772"/>
    <d v="2014-10-03T11:29:32"/>
    <x v="2110"/>
    <x v="2110"/>
    <b v="0"/>
    <n v="59"/>
    <b v="1"/>
    <s v="theater/spaces"/>
    <x v="1"/>
    <x v="13"/>
  </r>
  <r>
    <n v="2254"/>
    <s v="Green Couch Games Limited: FrogFlip!"/>
    <s v="A dexterity microgame by father/daughter team, Jason and Claire Kotarski. Make 100 project."/>
    <n v="500"/>
    <n v="2299"/>
    <n v="4.5979999999999999"/>
    <n v="11.67005076142132"/>
    <x v="0"/>
    <x v="0"/>
    <s v="USD"/>
    <n v="1485271968"/>
    <d v="2017-01-24T15:32:48"/>
    <x v="2111"/>
    <x v="2111"/>
    <b v="0"/>
    <n v="197"/>
    <b v="1"/>
    <s v="games/tabletop games"/>
    <x v="5"/>
    <x v="1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411764705881"/>
    <x v="0"/>
    <x v="0"/>
    <s v="USD"/>
    <n v="1433036578"/>
    <d v="2015-05-31T01:42:58"/>
    <x v="2112"/>
    <x v="2112"/>
    <b v="0"/>
    <n v="170"/>
    <b v="1"/>
    <s v="technology/hardware"/>
    <x v="4"/>
    <x v="17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n v="82.316326530612244"/>
    <x v="0"/>
    <x v="9"/>
    <s v="AUD"/>
    <n v="1455548400"/>
    <d v="2016-02-15T15:00:00"/>
    <x v="2113"/>
    <x v="2113"/>
    <b v="1"/>
    <n v="294"/>
    <b v="1"/>
    <s v="photography/photobooks"/>
    <x v="6"/>
    <x v="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08.96848314606741"/>
    <x v="0"/>
    <x v="0"/>
    <s v="USD"/>
    <n v="1474563621"/>
    <d v="2016-09-22T17:00:21"/>
    <x v="2114"/>
    <x v="2114"/>
    <b v="1"/>
    <n v="1780"/>
    <b v="1"/>
    <s v="technology/hardware"/>
    <x v="4"/>
    <x v="1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31.566308243727597"/>
    <x v="0"/>
    <x v="0"/>
    <s v="USD"/>
    <n v="1486616400"/>
    <d v="2017-02-09T05:00:00"/>
    <x v="2115"/>
    <x v="2115"/>
    <b v="0"/>
    <n v="279"/>
    <b v="1"/>
    <s v="games/tabletop games"/>
    <x v="5"/>
    <x v="14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961810466767"/>
    <x v="0"/>
    <x v="0"/>
    <s v="USD"/>
    <n v="1438964063"/>
    <d v="2015-08-07T16:14:23"/>
    <x v="2116"/>
    <x v="2116"/>
    <b v="0"/>
    <n v="707"/>
    <b v="1"/>
    <s v="technology/hardware"/>
    <x v="4"/>
    <x v="17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n v="173.57781674704077"/>
    <x v="0"/>
    <x v="0"/>
    <s v="USD"/>
    <n v="1468019014"/>
    <d v="2016-07-08T23:03:34"/>
    <x v="2117"/>
    <x v="2117"/>
    <b v="1"/>
    <n v="4562"/>
    <b v="1"/>
    <s v="technology/hardware"/>
    <x v="4"/>
    <x v="17"/>
  </r>
  <r>
    <n v="2232"/>
    <s v="Backstory Cards"/>
    <s v="Backstory Cards help you and your friends create vibrant backstories for roleplaying games, no matter the system or genre."/>
    <n v="5000"/>
    <n v="24790"/>
    <n v="4.9580000000000002"/>
    <n v="25.091093117408906"/>
    <x v="0"/>
    <x v="0"/>
    <s v="USD"/>
    <n v="1405738800"/>
    <d v="2014-07-19T03:00:00"/>
    <x v="2118"/>
    <x v="2118"/>
    <b v="0"/>
    <n v="988"/>
    <b v="1"/>
    <s v="games/tabletop games"/>
    <x v="5"/>
    <x v="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0833333333331"/>
    <x v="0"/>
    <x v="0"/>
    <s v="USD"/>
    <n v="1369612474"/>
    <d v="2013-05-26T23:54:34"/>
    <x v="2119"/>
    <x v="2119"/>
    <b v="0"/>
    <n v="240"/>
    <b v="1"/>
    <s v="music/rock"/>
    <x v="2"/>
    <x v="4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n v="68.625"/>
    <x v="0"/>
    <x v="1"/>
    <s v="GBP"/>
    <n v="1461276000"/>
    <d v="2016-04-21T22:00:00"/>
    <x v="2120"/>
    <x v="2120"/>
    <b v="0"/>
    <n v="88"/>
    <b v="1"/>
    <s v="games/tabletop games"/>
    <x v="5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36.326424870466319"/>
    <x v="0"/>
    <x v="0"/>
    <s v="USD"/>
    <n v="1481432340"/>
    <d v="2016-12-11T04:59:00"/>
    <x v="2121"/>
    <x v="2121"/>
    <b v="0"/>
    <n v="193"/>
    <b v="1"/>
    <s v="technology/hardware"/>
    <x v="4"/>
    <x v="17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s v="USD"/>
    <n v="1447286300"/>
    <d v="2015-11-11T23:58:20"/>
    <x v="2122"/>
    <x v="2122"/>
    <b v="0"/>
    <n v="50"/>
    <b v="1"/>
    <s v="technology/hardware"/>
    <x v="4"/>
    <x v="17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n v="48.104623556581984"/>
    <x v="0"/>
    <x v="0"/>
    <s v="USD"/>
    <n v="1394316695"/>
    <d v="2014-03-08T22:11:35"/>
    <x v="2123"/>
    <x v="2123"/>
    <b v="1"/>
    <n v="2165"/>
    <b v="1"/>
    <s v="food/small batch"/>
    <x v="7"/>
    <x v="18"/>
  </r>
  <r>
    <n v="2182"/>
    <s v="Broken World - A Post-Apocalypse Tabletop RPG"/>
    <s v="An incredibly comprehensive tabletop rpg book for the post apocalypse, inspired by Dungeon World."/>
    <n v="3000"/>
    <n v="15725"/>
    <n v="5.2416666666666663"/>
    <n v="44.171348314606739"/>
    <x v="0"/>
    <x v="2"/>
    <s v="CAD"/>
    <n v="1412285825"/>
    <d v="2014-10-02T21:37:05"/>
    <x v="2124"/>
    <x v="2124"/>
    <b v="0"/>
    <n v="356"/>
    <b v="1"/>
    <s v="games/tabletop games"/>
    <x v="5"/>
    <x v="14"/>
  </r>
  <r>
    <n v="2327"/>
    <s v="Kraut Source - Fermentation Made Simple"/>
    <s v="Gourmet Fermentation in a Mason Jar. Create delicious, nutritious fermented foods at home."/>
    <n v="35000"/>
    <n v="184133.01"/>
    <n v="5.2609431428571432"/>
    <n v="54.883162444113267"/>
    <x v="0"/>
    <x v="0"/>
    <s v="USD"/>
    <n v="1409090440"/>
    <d v="2014-08-26T22:00:40"/>
    <x v="2125"/>
    <x v="2125"/>
    <b v="1"/>
    <n v="3355"/>
    <b v="1"/>
    <s v="food/small batch"/>
    <x v="7"/>
    <x v="18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n v="22.116176470588236"/>
    <x v="0"/>
    <x v="0"/>
    <s v="USD"/>
    <n v="1454338123"/>
    <d v="2016-02-01T14:48:43"/>
    <x v="2126"/>
    <x v="2126"/>
    <b v="0"/>
    <n v="680"/>
    <b v="1"/>
    <s v="games/tabletop games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n v="61.203872437357631"/>
    <x v="0"/>
    <x v="0"/>
    <s v="USD"/>
    <n v="1459012290"/>
    <d v="2016-03-26T17:11:30"/>
    <x v="2127"/>
    <x v="2127"/>
    <b v="0"/>
    <n v="878"/>
    <b v="1"/>
    <s v="games/tabletop games"/>
    <x v="5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28136882129277"/>
    <x v="0"/>
    <x v="1"/>
    <s v="GBP"/>
    <n v="1436151600"/>
    <d v="2015-07-06T03:00:00"/>
    <x v="2128"/>
    <x v="2128"/>
    <b v="0"/>
    <n v="263"/>
    <b v="1"/>
    <s v="games/tabletop games"/>
    <x v="5"/>
    <x v="14"/>
  </r>
  <r>
    <n v="2076"/>
    <s v="Earin - The Worlds Smallest Wireless Earbuds"/>
    <s v="Wireless earbuds filled with sound, yet so small they are almost invisible!"/>
    <n v="179000"/>
    <n v="972594.99"/>
    <n v="5.4334915642458101"/>
    <n v="116.35303146309367"/>
    <x v="0"/>
    <x v="1"/>
    <s v="GBP"/>
    <n v="1406149689"/>
    <d v="2014-07-23T21:08:09"/>
    <x v="2129"/>
    <x v="2129"/>
    <b v="0"/>
    <n v="8359"/>
    <b v="1"/>
    <s v="technology/hardware"/>
    <x v="4"/>
    <x v="1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8.379104477611939"/>
    <x v="0"/>
    <x v="0"/>
    <s v="USD"/>
    <n v="1486311939"/>
    <d v="2017-02-05T16:25:39"/>
    <x v="2130"/>
    <x v="2130"/>
    <b v="1"/>
    <n v="335"/>
    <b v="1"/>
    <s v="photography/photobooks"/>
    <x v="6"/>
    <x v="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75728669846318"/>
    <x v="0"/>
    <x v="1"/>
    <s v="GBP"/>
    <n v="1470423668"/>
    <d v="2016-08-05T19:01:08"/>
    <x v="2131"/>
    <x v="2131"/>
    <b v="1"/>
    <n v="1887"/>
    <b v="1"/>
    <s v="technology/hardware"/>
    <x v="4"/>
    <x v="17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n v="222.99047619047619"/>
    <x v="0"/>
    <x v="0"/>
    <s v="USD"/>
    <n v="1344826800"/>
    <d v="2012-08-13T03:00:00"/>
    <x v="2132"/>
    <x v="2132"/>
    <b v="1"/>
    <n v="105"/>
    <b v="1"/>
    <s v="technology/hardware"/>
    <x v="4"/>
    <x v="1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03550295857985"/>
    <x v="0"/>
    <x v="1"/>
    <s v="GBP"/>
    <n v="1466377200"/>
    <d v="2016-06-19T23:00:00"/>
    <x v="2133"/>
    <x v="2133"/>
    <b v="0"/>
    <n v="169"/>
    <b v="1"/>
    <s v="games/tabletop games"/>
    <x v="5"/>
    <x v="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21.555555555555557"/>
    <x v="0"/>
    <x v="0"/>
    <s v="USD"/>
    <n v="1448571261"/>
    <d v="2015-11-26T20:54:21"/>
    <x v="2134"/>
    <x v="2134"/>
    <b v="0"/>
    <n v="45"/>
    <b v="1"/>
    <s v="technology/space exploration"/>
    <x v="4"/>
    <x v="11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n v="21.900662251655628"/>
    <x v="0"/>
    <x v="0"/>
    <s v="USD"/>
    <n v="1347508740"/>
    <d v="2012-09-13T03:59:00"/>
    <x v="2135"/>
    <x v="2135"/>
    <b v="1"/>
    <n v="151"/>
    <b v="1"/>
    <s v="technology/space exploration"/>
    <x v="4"/>
    <x v="11"/>
  </r>
  <r>
    <n v="1476"/>
    <s v="The Comedy Button Podcast"/>
    <s v="The Comedy Button is a brand new nerd pop culture podcast with weekly video sketches."/>
    <n v="6000"/>
    <n v="39693.279999999999"/>
    <n v="6.6155466666666669"/>
    <n v="43.333275109170302"/>
    <x v="0"/>
    <x v="0"/>
    <s v="USD"/>
    <n v="1315616422"/>
    <d v="2011-09-10T01:00:22"/>
    <x v="2136"/>
    <x v="2136"/>
    <b v="1"/>
    <n v="916"/>
    <b v="1"/>
    <s v="publishing/radio &amp; podcasts"/>
    <x v="3"/>
    <x v="1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8739495798313"/>
    <x v="0"/>
    <x v="0"/>
    <s v="USD"/>
    <n v="1353201444"/>
    <d v="2012-11-18T01:17:24"/>
    <x v="2137"/>
    <x v="2137"/>
    <b v="1"/>
    <n v="238"/>
    <b v="1"/>
    <s v="technology/hardware"/>
    <x v="4"/>
    <x v="17"/>
  </r>
  <r>
    <n v="1954"/>
    <s v="Orison â€“ Rethink the Power of Energy"/>
    <s v="The First Home Battery System You Simply Plug in to Install"/>
    <n v="50000"/>
    <n v="349474"/>
    <n v="6.9894800000000004"/>
    <n v="842.10602409638557"/>
    <x v="0"/>
    <x v="0"/>
    <s v="USD"/>
    <n v="1457758800"/>
    <d v="2016-03-12T05:00:00"/>
    <x v="2138"/>
    <x v="2138"/>
    <b v="1"/>
    <n v="415"/>
    <b v="1"/>
    <s v="technology/hardware"/>
    <x v="4"/>
    <x v="17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n v="39.066920943134534"/>
    <x v="0"/>
    <x v="0"/>
    <s v="USD"/>
    <n v="1351801368"/>
    <d v="2012-11-01T20:22:48"/>
    <x v="2139"/>
    <x v="2139"/>
    <b v="0"/>
    <n v="721"/>
    <b v="1"/>
    <s v="music/electronic music"/>
    <x v="2"/>
    <x v="9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n v="107.82155688622754"/>
    <x v="0"/>
    <x v="0"/>
    <s v="USD"/>
    <n v="1484085540"/>
    <d v="2017-01-10T21:59:00"/>
    <x v="2140"/>
    <x v="2140"/>
    <b v="0"/>
    <n v="1670"/>
    <b v="1"/>
    <s v="games/tabletop games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04761904762"/>
    <x v="0"/>
    <x v="9"/>
    <s v="AUD"/>
    <n v="1487093020"/>
    <d v="2017-02-14T17:23:40"/>
    <x v="2141"/>
    <x v="2141"/>
    <b v="0"/>
    <n v="210"/>
    <b v="1"/>
    <s v="games/tabletop games"/>
    <x v="5"/>
    <x v="14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n v="71.592003642987251"/>
    <x v="0"/>
    <x v="0"/>
    <s v="USD"/>
    <n v="1401487756"/>
    <d v="2014-05-30T22:09:16"/>
    <x v="2142"/>
    <x v="2142"/>
    <b v="0"/>
    <n v="549"/>
    <b v="1"/>
    <s v="photography/photobooks"/>
    <x v="6"/>
    <x v="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6.200223588597"/>
    <x v="0"/>
    <x v="0"/>
    <s v="USD"/>
    <n v="1398952890"/>
    <d v="2014-05-01T14:01:30"/>
    <x v="2143"/>
    <x v="2143"/>
    <b v="1"/>
    <n v="1789"/>
    <b v="1"/>
    <s v="technology/hardware"/>
    <x v="4"/>
    <x v="17"/>
  </r>
  <r>
    <n v="1948"/>
    <s v="UDOO X86: The Most Powerful Maker Board Ever"/>
    <s v="10 times more powerful than Raspberry Pi 3, x86 64-bit architecture"/>
    <n v="100000"/>
    <n v="800211"/>
    <n v="8.0021100000000001"/>
    <n v="188.50671378091872"/>
    <x v="0"/>
    <x v="0"/>
    <s v="USD"/>
    <n v="1465232520"/>
    <d v="2016-06-06T17:02:00"/>
    <x v="2144"/>
    <x v="2144"/>
    <b v="1"/>
    <n v="4245"/>
    <b v="1"/>
    <s v="technology/hardware"/>
    <x v="4"/>
    <x v="17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n v="49.472392638036808"/>
    <x v="0"/>
    <x v="1"/>
    <s v="GBP"/>
    <n v="1488484300"/>
    <d v="2017-03-02T19:51:40"/>
    <x v="2145"/>
    <x v="2145"/>
    <b v="0"/>
    <n v="163"/>
    <b v="1"/>
    <s v="games/tabletop games"/>
    <x v="5"/>
    <x v="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152.62361216730039"/>
    <x v="0"/>
    <x v="0"/>
    <s v="USD"/>
    <n v="1341799647"/>
    <d v="2012-07-09T02:07:27"/>
    <x v="2146"/>
    <x v="2146"/>
    <b v="0"/>
    <n v="263"/>
    <b v="1"/>
    <s v="technology/hardware"/>
    <x v="4"/>
    <x v="1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422.02059732234807"/>
    <x v="0"/>
    <x v="12"/>
    <s v="EUR"/>
    <n v="1452553200"/>
    <d v="2016-01-11T23:00:00"/>
    <x v="2147"/>
    <x v="2147"/>
    <b v="1"/>
    <n v="971"/>
    <b v="1"/>
    <s v="technology/hardware"/>
    <x v="4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59748427672956"/>
    <x v="0"/>
    <x v="0"/>
    <s v="USD"/>
    <n v="1413838751"/>
    <d v="2014-10-20T20:59:11"/>
    <x v="2148"/>
    <x v="2148"/>
    <b v="1"/>
    <n v="159"/>
    <b v="1"/>
    <s v="technology/space exploration"/>
    <x v="4"/>
    <x v="11"/>
  </r>
  <r>
    <n v="1762"/>
    <s v="&quot;The Naked Pixel&quot; Ali Pakele"/>
    <s v="Project rewards $25 gets you 190+ digital images"/>
    <n v="100"/>
    <n v="885"/>
    <n v="8.85"/>
    <n v="35.4"/>
    <x v="0"/>
    <x v="0"/>
    <s v="USD"/>
    <n v="1457739245"/>
    <d v="2016-03-11T23:34:05"/>
    <x v="2149"/>
    <x v="2149"/>
    <b v="0"/>
    <n v="25"/>
    <b v="1"/>
    <s v="photography/photobooks"/>
    <x v="6"/>
    <x v="15"/>
  </r>
  <r>
    <n v="2016"/>
    <s v="Hydra: a triple-output power supply for electronics projects"/>
    <s v="A smart, compact power supply designed to power anything, anywhere"/>
    <n v="10000"/>
    <n v="92154.22"/>
    <n v="9.2154220000000002"/>
    <n v="192.38876826722338"/>
    <x v="0"/>
    <x v="0"/>
    <s v="USD"/>
    <n v="1362863299"/>
    <d v="2013-03-09T21:08:19"/>
    <x v="2150"/>
    <x v="2150"/>
    <b v="1"/>
    <n v="479"/>
    <b v="1"/>
    <s v="technology/hardware"/>
    <x v="4"/>
    <x v="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64.79651993355483"/>
    <x v="0"/>
    <x v="1"/>
    <s v="GBP"/>
    <n v="1411326015"/>
    <d v="2014-09-21T19:00:15"/>
    <x v="2151"/>
    <x v="2151"/>
    <b v="0"/>
    <n v="1204"/>
    <b v="1"/>
    <s v="games/tabletop games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n v="65.891300230946882"/>
    <x v="0"/>
    <x v="0"/>
    <s v="USD"/>
    <n v="1425132059"/>
    <d v="2015-02-28T14:00:59"/>
    <x v="2152"/>
    <x v="2152"/>
    <b v="0"/>
    <n v="4330"/>
    <b v="1"/>
    <s v="games/tabletop games"/>
    <x v="5"/>
    <x v="14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n v="27.576923076923077"/>
    <x v="0"/>
    <x v="5"/>
    <s v="EUR"/>
    <n v="1478723208"/>
    <d v="2016-11-09T20:26:48"/>
    <x v="2153"/>
    <x v="2153"/>
    <b v="0"/>
    <n v="52"/>
    <b v="1"/>
    <s v="technology/space exploration"/>
    <x v="4"/>
    <x v="11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n v="426.93169877408059"/>
    <x v="0"/>
    <x v="0"/>
    <s v="USD"/>
    <n v="1480727273"/>
    <d v="2016-12-03T01:07:53"/>
    <x v="2154"/>
    <x v="2154"/>
    <b v="0"/>
    <n v="571"/>
    <b v="1"/>
    <s v="games/tabletop games"/>
    <x v="5"/>
    <x v="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21.640147492625371"/>
    <x v="0"/>
    <x v="1"/>
    <s v="GBP"/>
    <n v="1363204800"/>
    <d v="2013-03-13T20:00:00"/>
    <x v="2155"/>
    <x v="2155"/>
    <b v="0"/>
    <n v="339"/>
    <b v="1"/>
    <s v="technology/hardware"/>
    <x v="4"/>
    <x v="17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n v="56.970381807973048"/>
    <x v="0"/>
    <x v="0"/>
    <s v="USD"/>
    <n v="1428033540"/>
    <d v="2015-04-03T03:59:00"/>
    <x v="2156"/>
    <x v="2156"/>
    <b v="1"/>
    <n v="3562"/>
    <b v="1"/>
    <s v="games/tabletop games"/>
    <x v="5"/>
    <x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323.2540463917526"/>
    <x v="0"/>
    <x v="0"/>
    <s v="USD"/>
    <n v="1339484400"/>
    <d v="2012-06-12T07:00:00"/>
    <x v="2157"/>
    <x v="2157"/>
    <b v="1"/>
    <n v="388"/>
    <b v="1"/>
    <s v="technology/hardware"/>
    <x v="4"/>
    <x v="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40.070667078443485"/>
    <x v="0"/>
    <x v="1"/>
    <s v="GBP"/>
    <n v="1481842800"/>
    <d v="2016-12-15T23:00:00"/>
    <x v="2158"/>
    <x v="2158"/>
    <b v="0"/>
    <n v="3238"/>
    <b v="1"/>
    <s v="games/tabletop games"/>
    <x v="5"/>
    <x v="14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n v="67.690214329454989"/>
    <x v="0"/>
    <x v="0"/>
    <s v="USD"/>
    <n v="1349495940"/>
    <d v="2012-10-06T03:59:00"/>
    <x v="2159"/>
    <x v="2159"/>
    <b v="1"/>
    <n v="1633"/>
    <b v="1"/>
    <s v="technology/hardware"/>
    <x v="4"/>
    <x v="17"/>
  </r>
  <r>
    <n v="1970"/>
    <s v="APOC: Mini Radiation Detector"/>
    <s v="The APOC is a gamma particle detector that will help you learn about radiation and find radioactive things!"/>
    <n v="5000"/>
    <n v="56590"/>
    <n v="11.318"/>
    <n v="80.727532097004286"/>
    <x v="0"/>
    <x v="0"/>
    <s v="USD"/>
    <n v="1366429101"/>
    <d v="2013-04-20T03:38:21"/>
    <x v="2160"/>
    <x v="2160"/>
    <b v="1"/>
    <n v="701"/>
    <b v="1"/>
    <s v="technology/hardware"/>
    <x v="4"/>
    <x v="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n v="41.607142857142854"/>
    <x v="0"/>
    <x v="0"/>
    <s v="USD"/>
    <n v="1483645647"/>
    <d v="2017-01-05T19:47:27"/>
    <x v="2161"/>
    <x v="2161"/>
    <b v="0"/>
    <n v="28"/>
    <b v="1"/>
    <s v="games/tabletop games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1805555555551"/>
    <x v="0"/>
    <x v="5"/>
    <s v="EUR"/>
    <n v="1439707236"/>
    <d v="2015-08-16T06:40:36"/>
    <x v="2162"/>
    <x v="2162"/>
    <b v="0"/>
    <n v="144"/>
    <b v="1"/>
    <s v="games/tabletop games"/>
    <x v="5"/>
    <x v="14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n v="29.187190495010373"/>
    <x v="0"/>
    <x v="0"/>
    <s v="USD"/>
    <n v="1368564913"/>
    <d v="2013-05-14T20:55:13"/>
    <x v="2163"/>
    <x v="2163"/>
    <b v="1"/>
    <n v="20242"/>
    <b v="1"/>
    <s v="publishing/radio &amp; podcasts"/>
    <x v="3"/>
    <x v="19"/>
  </r>
  <r>
    <n v="2231"/>
    <s v="Kingdom"/>
    <s v="A game about communities by Ben Robbins, creator of Microscope. Do you change the Kingdom or does the Kingdom change you?"/>
    <n v="2500"/>
    <n v="30303.24"/>
    <n v="12.121296000000001"/>
    <n v="27.226630727762803"/>
    <x v="0"/>
    <x v="0"/>
    <s v="USD"/>
    <n v="1372136400"/>
    <d v="2013-06-25T05:00:00"/>
    <x v="2164"/>
    <x v="2164"/>
    <b v="0"/>
    <n v="1113"/>
    <b v="1"/>
    <s v="games/tabletop games"/>
    <x v="5"/>
    <x v="14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n v="27.861111111111111"/>
    <x v="0"/>
    <x v="4"/>
    <s v="EUR"/>
    <n v="1462053540"/>
    <d v="2016-04-30T21:59:00"/>
    <x v="2165"/>
    <x v="2165"/>
    <b v="0"/>
    <n v="36"/>
    <b v="1"/>
    <s v="music/pop"/>
    <x v="2"/>
    <x v="7"/>
  </r>
  <r>
    <n v="2272"/>
    <s v="Pick the Lock"/>
    <s v="Pick the Lock is a game of chance and strategy. Attempt to obtain priceless treasures and outwit the other players."/>
    <n v="1000"/>
    <n v="13566"/>
    <n v="13.566000000000001"/>
    <n v="14.370762711864407"/>
    <x v="0"/>
    <x v="0"/>
    <s v="USD"/>
    <n v="1449506836"/>
    <d v="2015-12-07T16:47:16"/>
    <x v="2166"/>
    <x v="2166"/>
    <b v="0"/>
    <n v="944"/>
    <b v="1"/>
    <s v="games/tabletop games"/>
    <x v="5"/>
    <x v="14"/>
  </r>
  <r>
    <n v="2242"/>
    <s v="The Princess Bride Playing Cards from USPCC"/>
    <s v="Inconceivable! An amazing new illustrative deck based on The Princess Bride movie."/>
    <n v="10000"/>
    <n v="136009.76"/>
    <n v="13.600976000000001"/>
    <n v="53.865251485148519"/>
    <x v="0"/>
    <x v="0"/>
    <s v="USD"/>
    <n v="1385521320"/>
    <d v="2013-11-27T03:02:00"/>
    <x v="2167"/>
    <x v="2167"/>
    <b v="0"/>
    <n v="2525"/>
    <b v="1"/>
    <s v="games/tabletop games"/>
    <x v="5"/>
    <x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1.820544982698959"/>
    <x v="0"/>
    <x v="0"/>
    <s v="USD"/>
    <n v="1347530822"/>
    <d v="2012-09-13T10:07:02"/>
    <x v="2168"/>
    <x v="2168"/>
    <b v="0"/>
    <n v="3468"/>
    <b v="1"/>
    <s v="technology/space exploration"/>
    <x v="4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74.107684365781708"/>
    <x v="0"/>
    <x v="0"/>
    <s v="USD"/>
    <n v="1364078561"/>
    <d v="2013-03-23T22:42:41"/>
    <x v="2169"/>
    <x v="2169"/>
    <b v="1"/>
    <n v="1356"/>
    <b v="1"/>
    <s v="technology/hardware"/>
    <x v="4"/>
    <x v="1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34.3592456301748"/>
    <x v="0"/>
    <x v="5"/>
    <s v="EUR"/>
    <n v="1439998674"/>
    <d v="2015-08-19T15:37:54"/>
    <x v="2170"/>
    <x v="2170"/>
    <b v="0"/>
    <n v="2174"/>
    <b v="1"/>
    <s v="technology/wearables"/>
    <x v="4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2081784386616"/>
    <x v="0"/>
    <x v="1"/>
    <s v="GBP"/>
    <n v="1378494000"/>
    <d v="2013-09-06T19:00:00"/>
    <x v="2171"/>
    <x v="2171"/>
    <b v="0"/>
    <n v="269"/>
    <b v="1"/>
    <s v="technology/hardware"/>
    <x v="4"/>
    <x v="17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n v="20.465926829268295"/>
    <x v="0"/>
    <x v="0"/>
    <s v="USD"/>
    <n v="1374769288"/>
    <d v="2013-07-25T16:21:28"/>
    <x v="2172"/>
    <x v="2172"/>
    <b v="0"/>
    <n v="8200"/>
    <b v="1"/>
    <s v="technology/hardware"/>
    <x v="4"/>
    <x v="17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n v="68.815577078288939"/>
    <x v="0"/>
    <x v="0"/>
    <s v="USD"/>
    <n v="1470896916"/>
    <d v="2016-08-11T06:28:36"/>
    <x v="2173"/>
    <x v="2173"/>
    <b v="1"/>
    <n v="2478"/>
    <b v="1"/>
    <s v="technology/hardware"/>
    <x v="4"/>
    <x v="17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n v="49.934589800443462"/>
    <x v="0"/>
    <x v="0"/>
    <s v="USD"/>
    <n v="1488862800"/>
    <d v="2017-03-07T05:00:00"/>
    <x v="2174"/>
    <x v="2174"/>
    <b v="0"/>
    <n v="902"/>
    <b v="1"/>
    <s v="games/tabletop games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n v="149.03451043338683"/>
    <x v="0"/>
    <x v="1"/>
    <s v="GBP"/>
    <n v="1364286239"/>
    <d v="2013-03-26T08:23:59"/>
    <x v="2175"/>
    <x v="2175"/>
    <b v="0"/>
    <n v="623"/>
    <b v="1"/>
    <s v="games/tabletop games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n v="90.635922330097088"/>
    <x v="0"/>
    <x v="1"/>
    <s v="GBP"/>
    <n v="1481224736"/>
    <d v="2016-12-08T19:18:56"/>
    <x v="2176"/>
    <x v="2176"/>
    <b v="0"/>
    <n v="206"/>
    <b v="1"/>
    <s v="games/tabletop games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n v="53.475252525252522"/>
    <x v="0"/>
    <x v="0"/>
    <s v="USD"/>
    <n v="1393005600"/>
    <d v="2014-02-21T18:00:00"/>
    <x v="2177"/>
    <x v="2177"/>
    <b v="0"/>
    <n v="1980"/>
    <b v="1"/>
    <s v="games/tabletop games"/>
    <x v="5"/>
    <x v="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7"/>
    <s v="EUR"/>
    <n v="1472751121"/>
    <d v="2016-09-01T17:32:01"/>
    <x v="2178"/>
    <x v="2178"/>
    <b v="0"/>
    <n v="35"/>
    <b v="1"/>
    <s v="film &amp; video/shorts"/>
    <x v="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83.802893802893806"/>
    <x v="0"/>
    <x v="5"/>
    <s v="EUR"/>
    <n v="1483397940"/>
    <d v="2017-01-02T22:59:00"/>
    <x v="2179"/>
    <x v="2179"/>
    <b v="1"/>
    <n v="3663"/>
    <b v="1"/>
    <s v="technology/space exploration"/>
    <x v="4"/>
    <x v="11"/>
  </r>
  <r>
    <n v="3840"/>
    <s v="Tonight I'll be April"/>
    <s v="A gritty play looking at a modern day relationship, highlighting issues of mental health and abuse suffered by men."/>
    <n v="1"/>
    <n v="65"/>
    <n v="65"/>
    <n v="21.666666666666668"/>
    <x v="0"/>
    <x v="1"/>
    <s v="GBP"/>
    <n v="1459180229"/>
    <d v="2016-03-28T15:50:29"/>
    <x v="2180"/>
    <x v="2180"/>
    <b v="0"/>
    <n v="3"/>
    <b v="1"/>
    <s v="theater/plays"/>
    <x v="1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88.601680840609291"/>
    <x v="0"/>
    <x v="0"/>
    <s v="USD"/>
    <n v="1364184539"/>
    <d v="2013-03-25T04:08:59"/>
    <x v="2181"/>
    <x v="2181"/>
    <b v="1"/>
    <n v="26457"/>
    <b v="1"/>
    <s v="technology/hardware"/>
    <x v="4"/>
    <x v="17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n v="42.73322081575246"/>
    <x v="0"/>
    <x v="0"/>
    <s v="USD"/>
    <n v="1409770107"/>
    <d v="2014-09-03T18:48:27"/>
    <x v="2182"/>
    <x v="2182"/>
    <b v="1"/>
    <n v="711"/>
    <b v="1"/>
    <s v="music/rock"/>
    <x v="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12530712530715"/>
    <x v="0"/>
    <x v="0"/>
    <s v="USD"/>
    <n v="1489374000"/>
    <d v="2017-03-13T03:00:00"/>
    <x v="2183"/>
    <x v="2183"/>
    <b v="0"/>
    <n v="2035"/>
    <b v="1"/>
    <s v="games/tabletop games"/>
    <x v="5"/>
    <x v="1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871165644173"/>
    <x v="0"/>
    <x v="0"/>
    <s v="USD"/>
    <n v="1476395940"/>
    <d v="2016-10-13T21:59:00"/>
    <x v="2184"/>
    <x v="2184"/>
    <b v="0"/>
    <n v="163"/>
    <b v="1"/>
    <s v="technology/hardware"/>
    <x v="4"/>
    <x v="17"/>
  </r>
  <r>
    <n v="1682"/>
    <s v="Looking Up &amp; Holding On CD Project - Christian songwriter"/>
    <s v="Christian singer-wongerwriter searching for funding to record CD of original Christian music."/>
    <n v="6000"/>
    <n v="0"/>
    <n v="0"/>
    <e v="#DIV/0!"/>
    <x v="1"/>
    <x v="0"/>
    <s v="USD"/>
    <n v="1492142860"/>
    <d v="2017-04-14T04:07:40"/>
    <x v="2185"/>
    <x v="2185"/>
    <b v="0"/>
    <n v="0"/>
    <b v="0"/>
    <s v="music/faith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e v="#DIV/0!"/>
    <x v="1"/>
    <x v="0"/>
    <s v="USD"/>
    <n v="1491007211"/>
    <d v="2017-04-01T00:40:11"/>
    <x v="2186"/>
    <x v="2186"/>
    <b v="0"/>
    <n v="0"/>
    <b v="0"/>
    <s v="music/faith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e v="#DIV/0!"/>
    <x v="1"/>
    <x v="0"/>
    <s v="USD"/>
    <n v="1490499180"/>
    <d v="2017-03-26T03:33:00"/>
    <x v="2187"/>
    <x v="2187"/>
    <b v="0"/>
    <n v="0"/>
    <b v="0"/>
    <s v="music/faith"/>
    <x v="2"/>
    <x v="21"/>
  </r>
  <r>
    <n v="3138"/>
    <s v="Our Country's Good"/>
    <s v="A UWE Drama Society adaptation of Timberlake Wertenbaker's play. Funding needed for costumes/props to make the show a success. Thanks."/>
    <n v="200"/>
    <n v="0"/>
    <n v="0"/>
    <e v="#DIV/0!"/>
    <x v="1"/>
    <x v="1"/>
    <s v="GBP"/>
    <n v="1491233407"/>
    <d v="2017-04-03T15:30:07"/>
    <x v="2188"/>
    <x v="2188"/>
    <b v="0"/>
    <n v="0"/>
    <b v="0"/>
    <s v="theater/plays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e v="#DIV/0!"/>
    <x v="1"/>
    <x v="1"/>
    <s v="GBP"/>
    <n v="1491726956"/>
    <d v="2017-04-09T08:35:56"/>
    <x v="2189"/>
    <x v="2189"/>
    <b v="0"/>
    <n v="0"/>
    <b v="0"/>
    <s v="theater/plays"/>
    <x v="1"/>
    <x v="3"/>
  </r>
  <r>
    <n v="3145"/>
    <s v="Arlington's 1st Dinner Theatre"/>
    <s v="Dominion Theatre Company is the first community dinner theatre  to be established in Arlington TX."/>
    <n v="25000"/>
    <n v="0"/>
    <n v="0"/>
    <e v="#DIV/0!"/>
    <x v="1"/>
    <x v="0"/>
    <s v="USD"/>
    <n v="1490659134"/>
    <d v="2017-03-27T23:58:54"/>
    <x v="2190"/>
    <x v="2190"/>
    <b v="0"/>
    <n v="0"/>
    <b v="0"/>
    <s v="theater/plays"/>
    <x v="1"/>
    <x v="3"/>
  </r>
  <r>
    <n v="3132"/>
    <s v="A Bite of a Snake Play"/>
    <s v="Smells Like Money, Drips Like Honey, Taste Like Mocha, Better Run AWAY"/>
    <n v="30000"/>
    <n v="10"/>
    <n v="3.3333333333333332E-4"/>
    <n v="10"/>
    <x v="1"/>
    <x v="0"/>
    <s v="USD"/>
    <n v="1492759460"/>
    <d v="2017-04-21T07:24:20"/>
    <x v="2191"/>
    <x v="2191"/>
    <b v="0"/>
    <n v="1"/>
    <b v="0"/>
    <s v="theater/plays"/>
    <x v="1"/>
    <x v="3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n v="5"/>
    <x v="1"/>
    <x v="0"/>
    <s v="USD"/>
    <n v="1490589360"/>
    <d v="2017-03-27T04:36:00"/>
    <x v="2192"/>
    <x v="2192"/>
    <b v="0"/>
    <n v="1"/>
    <b v="0"/>
    <s v="music/faith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1"/>
    <x v="2"/>
    <s v="CAD"/>
    <n v="1493320519"/>
    <d v="2017-04-27T19:15:19"/>
    <x v="2193"/>
    <x v="2193"/>
    <b v="0"/>
    <n v="1"/>
    <b v="0"/>
    <s v="music/faith"/>
    <x v="2"/>
    <x v="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1"/>
    <x v="0"/>
    <s v="USD"/>
    <n v="1493571600"/>
    <d v="2017-04-30T17:00:00"/>
    <x v="2194"/>
    <x v="2194"/>
    <b v="0"/>
    <n v="1"/>
    <b v="0"/>
    <s v="food/small batch"/>
    <x v="7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1"/>
    <x v="0"/>
    <s v="USD"/>
    <n v="1492542819"/>
    <d v="2017-04-18T19:13:39"/>
    <x v="2195"/>
    <x v="2195"/>
    <b v="0"/>
    <n v="1"/>
    <b v="0"/>
    <s v="theater/plays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1"/>
    <x v="7"/>
    <s v="EUR"/>
    <n v="1491581703"/>
    <d v="2017-04-07T16:15:03"/>
    <x v="2196"/>
    <x v="2196"/>
    <b v="0"/>
    <n v="4"/>
    <b v="0"/>
    <s v="theater/plays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1"/>
    <x v="1"/>
    <s v="GBP"/>
    <n v="1489922339"/>
    <d v="2017-03-19T11:18:59"/>
    <x v="2197"/>
    <x v="2197"/>
    <b v="0"/>
    <n v="3"/>
    <b v="0"/>
    <s v="theater/plays"/>
    <x v="1"/>
    <x v="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n v="21.25"/>
    <x v="1"/>
    <x v="0"/>
    <s v="USD"/>
    <n v="1491769769"/>
    <d v="2017-04-09T20:29:29"/>
    <x v="2198"/>
    <x v="2198"/>
    <b v="0"/>
    <n v="4"/>
    <b v="0"/>
    <s v="food/small batch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n v="50"/>
    <x v="1"/>
    <x v="0"/>
    <s v="USD"/>
    <n v="1493838720"/>
    <d v="2017-05-03T19:12:00"/>
    <x v="2199"/>
    <x v="2199"/>
    <b v="0"/>
    <n v="1"/>
    <b v="0"/>
    <s v="theater/plays"/>
    <x v="1"/>
    <x v="3"/>
  </r>
  <r>
    <n v="3130"/>
    <s v="MEDEA | A New Vision"/>
    <s v="A shockingly relevant modern take on a 2,000-year-old tragedy that confronts current gender politics."/>
    <n v="10000"/>
    <n v="375"/>
    <n v="3.7499999999999999E-2"/>
    <n v="93.75"/>
    <x v="1"/>
    <x v="0"/>
    <s v="USD"/>
    <n v="1492145940"/>
    <d v="2017-04-14T04:59:00"/>
    <x v="2200"/>
    <x v="2200"/>
    <b v="0"/>
    <n v="4"/>
    <b v="0"/>
    <s v="theater/plays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n v="54"/>
    <x v="1"/>
    <x v="0"/>
    <s v="USD"/>
    <n v="1491943445"/>
    <d v="2017-04-11T20:44:05"/>
    <x v="2201"/>
    <x v="2201"/>
    <b v="0"/>
    <n v="4"/>
    <b v="0"/>
    <s v="music/faith"/>
    <x v="2"/>
    <x v="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1"/>
    <x v="19"/>
    <s v="MXN"/>
    <n v="1490416380"/>
    <d v="2017-03-25T04:33:00"/>
    <x v="2202"/>
    <x v="2202"/>
    <b v="0"/>
    <n v="6"/>
    <b v="0"/>
    <s v="theater/plays"/>
    <x v="1"/>
    <x v="3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n v="163.57142857142858"/>
    <x v="1"/>
    <x v="0"/>
    <s v="USD"/>
    <n v="1491421314"/>
    <d v="2017-04-05T19:41:54"/>
    <x v="2203"/>
    <x v="2203"/>
    <b v="0"/>
    <n v="7"/>
    <b v="0"/>
    <s v="theater/spaces"/>
    <x v="1"/>
    <x v="1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n v="11.428571428571429"/>
    <x v="1"/>
    <x v="0"/>
    <s v="USD"/>
    <n v="1490830331"/>
    <d v="2017-03-29T23:32:11"/>
    <x v="2204"/>
    <x v="2204"/>
    <b v="0"/>
    <n v="7"/>
    <b v="0"/>
    <s v="food/small batch"/>
    <x v="7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35"/>
    <x v="1"/>
    <x v="1"/>
    <s v="GBP"/>
    <n v="1491768000"/>
    <d v="2017-04-09T20:00:00"/>
    <x v="2205"/>
    <x v="2205"/>
    <b v="0"/>
    <n v="8"/>
    <b v="0"/>
    <s v="music/faith"/>
    <x v="2"/>
    <x v="21"/>
  </r>
  <r>
    <n v="3146"/>
    <s v="SoÃ±Ã© una ciudad amurallada"/>
    <s v="Somos... Podemos... Amamos... Nuestra muralla, nuestra utopÃ­a. Que el amor sea el lÃ­mite"/>
    <n v="50000"/>
    <n v="5250"/>
    <n v="0.105"/>
    <n v="437.5"/>
    <x v="1"/>
    <x v="19"/>
    <s v="MXN"/>
    <n v="1492356166"/>
    <d v="2017-04-16T15:22:46"/>
    <x v="2206"/>
    <x v="2206"/>
    <b v="0"/>
    <n v="12"/>
    <b v="0"/>
    <s v="theater/plays"/>
    <x v="1"/>
    <x v="3"/>
  </r>
  <r>
    <n v="2705"/>
    <s v="Fischer Theatre Marquee"/>
    <s v="Help light the lights at the historic Fischer Theatre in Danville, IL."/>
    <n v="16500"/>
    <n v="1739"/>
    <n v="0.10539393939393939"/>
    <n v="217.375"/>
    <x v="1"/>
    <x v="0"/>
    <s v="USD"/>
    <n v="1490389158"/>
    <d v="2017-03-24T20:59:18"/>
    <x v="2207"/>
    <x v="2207"/>
    <b v="0"/>
    <n v="8"/>
    <b v="0"/>
    <s v="theater/spaces"/>
    <x v="1"/>
    <x v="1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61.086956521739133"/>
    <x v="1"/>
    <x v="0"/>
    <s v="USD"/>
    <n v="1491786000"/>
    <d v="2017-04-10T01:00:00"/>
    <x v="2208"/>
    <x v="2208"/>
    <b v="0"/>
    <n v="23"/>
    <b v="0"/>
    <s v="music/faith"/>
    <x v="2"/>
    <x v="21"/>
  </r>
  <r>
    <n v="3131"/>
    <s v="SNAKE EYES"/>
    <s v="A Staged Reading of &quot;Snake Eyes,&quot; a new play by Alex Rafala"/>
    <n v="4100"/>
    <n v="645"/>
    <n v="0.15731707317073171"/>
    <n v="53.75"/>
    <x v="1"/>
    <x v="0"/>
    <s v="USD"/>
    <n v="1491656045"/>
    <d v="2017-04-08T12:54:05"/>
    <x v="2209"/>
    <x v="2209"/>
    <b v="0"/>
    <n v="12"/>
    <b v="0"/>
    <s v="theater/plays"/>
    <x v="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114.81818181818181"/>
    <x v="1"/>
    <x v="0"/>
    <s v="USD"/>
    <n v="1491781648"/>
    <d v="2017-04-09T23:47:28"/>
    <x v="2210"/>
    <x v="2210"/>
    <b v="0"/>
    <n v="22"/>
    <b v="0"/>
    <s v="music/faith"/>
    <x v="2"/>
    <x v="21"/>
  </r>
  <r>
    <n v="2324"/>
    <s v="Pies not Lies"/>
    <s v="A city centre shop selling great locally made food with room to chat and learn about eachother."/>
    <n v="7500"/>
    <n v="1555"/>
    <n v="0.20733333333333334"/>
    <n v="25.491803278688526"/>
    <x v="1"/>
    <x v="1"/>
    <s v="GBP"/>
    <n v="1490559285"/>
    <d v="2017-03-26T20:14:45"/>
    <x v="2211"/>
    <x v="2211"/>
    <b v="0"/>
    <n v="61"/>
    <b v="0"/>
    <s v="food/small batch"/>
    <x v="7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2857142857142"/>
    <x v="1"/>
    <x v="0"/>
    <s v="USD"/>
    <n v="1491277121"/>
    <d v="2017-04-04T03:38:41"/>
    <x v="2212"/>
    <x v="2212"/>
    <b v="0"/>
    <n v="7"/>
    <b v="0"/>
    <s v="theater/plays"/>
    <x v="1"/>
    <x v="3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n v="76"/>
    <x v="1"/>
    <x v="7"/>
    <s v="EUR"/>
    <n v="1491590738"/>
    <d v="2017-04-07T18:45:38"/>
    <x v="2213"/>
    <x v="2213"/>
    <b v="0"/>
    <n v="10"/>
    <b v="0"/>
    <s v="music/faith"/>
    <x v="2"/>
    <x v="2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1"/>
    <x v="1"/>
    <s v="GBP"/>
    <n v="1490631419"/>
    <d v="2017-03-27T16:16:59"/>
    <x v="2214"/>
    <x v="2214"/>
    <b v="0"/>
    <n v="12"/>
    <b v="0"/>
    <s v="theater/plays"/>
    <x v="1"/>
    <x v="3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n v="57.727272727272727"/>
    <x v="1"/>
    <x v="0"/>
    <s v="USD"/>
    <n v="1491470442"/>
    <d v="2017-04-06T09:20:42"/>
    <x v="2215"/>
    <x v="2215"/>
    <b v="0"/>
    <n v="11"/>
    <b v="0"/>
    <s v="music/faith"/>
    <x v="2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4683544303801"/>
    <x v="1"/>
    <x v="0"/>
    <s v="USD"/>
    <n v="1491019200"/>
    <d v="2017-04-01T04:00:00"/>
    <x v="2216"/>
    <x v="2216"/>
    <b v="0"/>
    <n v="79"/>
    <b v="0"/>
    <s v="music/faith"/>
    <x v="2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n v="80.128205128205124"/>
    <x v="1"/>
    <x v="0"/>
    <s v="USD"/>
    <n v="1491855300"/>
    <d v="2017-04-10T20:15:00"/>
    <x v="2217"/>
    <x v="2217"/>
    <b v="0"/>
    <n v="39"/>
    <b v="0"/>
    <s v="music/faith"/>
    <x v="2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n v="264.26315789473682"/>
    <x v="1"/>
    <x v="0"/>
    <s v="USD"/>
    <n v="1491181200"/>
    <d v="2017-04-03T01:00:00"/>
    <x v="2218"/>
    <x v="2218"/>
    <b v="0"/>
    <n v="38"/>
    <b v="0"/>
    <s v="music/faith"/>
    <x v="2"/>
    <x v="2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4615384615384"/>
    <x v="1"/>
    <x v="0"/>
    <s v="USD"/>
    <n v="1491416077"/>
    <d v="2017-04-05T18:14:37"/>
    <x v="2219"/>
    <x v="2219"/>
    <b v="1"/>
    <n v="26"/>
    <b v="0"/>
    <s v="theater/spaces"/>
    <x v="1"/>
    <x v="13"/>
  </r>
  <r>
    <n v="2321"/>
    <s v="WienerWÃ¼rze"/>
    <s v="Universal organic liquid seasoning brewed all natural from lupine, oat, salt and water for soups, salads, stews and more"/>
    <n v="10557"/>
    <n v="4130"/>
    <n v="0.39120962394619685"/>
    <n v="64.53125"/>
    <x v="1"/>
    <x v="12"/>
    <s v="EUR"/>
    <n v="1491282901"/>
    <d v="2017-04-04T05:15:01"/>
    <x v="2220"/>
    <x v="2220"/>
    <b v="0"/>
    <n v="64"/>
    <b v="0"/>
    <s v="food/small batch"/>
    <x v="7"/>
    <x v="1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n v="253.14285714285714"/>
    <x v="1"/>
    <x v="0"/>
    <s v="USD"/>
    <n v="1491738594"/>
    <d v="2017-04-09T11:49:54"/>
    <x v="2221"/>
    <x v="2221"/>
    <b v="0"/>
    <n v="7"/>
    <b v="0"/>
    <s v="music/faith"/>
    <x v="2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434782608695"/>
    <x v="1"/>
    <x v="11"/>
    <s v="EUR"/>
    <n v="1491586534"/>
    <d v="2017-04-07T17:35:34"/>
    <x v="2222"/>
    <x v="2222"/>
    <b v="0"/>
    <n v="46"/>
    <b v="0"/>
    <s v="theater/spaces"/>
    <x v="1"/>
    <x v="13"/>
  </r>
  <r>
    <n v="1692"/>
    <s v="Get Your Hopes Up"/>
    <s v="After 3 years.....It's time for some new music! Album #2 is in motion and I can't wait to share it with all of you!"/>
    <n v="5000"/>
    <n v="2390"/>
    <n v="0.47799999999999998"/>
    <n v="159.33333333333334"/>
    <x v="1"/>
    <x v="0"/>
    <s v="USD"/>
    <n v="1490572740"/>
    <d v="2017-03-26T23:59:00"/>
    <x v="2223"/>
    <x v="2223"/>
    <b v="0"/>
    <n v="15"/>
    <b v="0"/>
    <s v="music/faith"/>
    <x v="2"/>
    <x v="21"/>
  </r>
  <r>
    <n v="2323"/>
    <s v="Beef Sticks, the Ultimate Protein Snack"/>
    <s v="You can never go wrong with a Beef Stick, great taste with no fillers and can easily goes with you everywhere."/>
    <n v="250"/>
    <n v="120"/>
    <n v="0.48"/>
    <n v="30"/>
    <x v="1"/>
    <x v="0"/>
    <s v="USD"/>
    <n v="1490033247"/>
    <d v="2017-03-20T18:07:27"/>
    <x v="2224"/>
    <x v="2224"/>
    <b v="0"/>
    <n v="4"/>
    <b v="0"/>
    <s v="food/small batch"/>
    <x v="7"/>
    <x v="18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1"/>
    <x v="6"/>
    <s v="EUR"/>
    <n v="1492372800"/>
    <d v="2017-04-16T20:00:00"/>
    <x v="2225"/>
    <x v="2225"/>
    <b v="0"/>
    <n v="8"/>
    <b v="0"/>
    <s v="theater/plays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n v="251.33333333333334"/>
    <x v="1"/>
    <x v="0"/>
    <s v="USD"/>
    <n v="1489903200"/>
    <d v="2017-03-19T06:00:00"/>
    <x v="2226"/>
    <x v="2226"/>
    <b v="0"/>
    <n v="30"/>
    <b v="0"/>
    <s v="theater/plays"/>
    <x v="1"/>
    <x v="3"/>
  </r>
  <r>
    <n v="1689"/>
    <s v="Fly Away"/>
    <s v="Praising the Living God in the second half of life."/>
    <n v="2400"/>
    <n v="2400"/>
    <n v="1"/>
    <n v="171.42857142857142"/>
    <x v="1"/>
    <x v="0"/>
    <s v="USD"/>
    <n v="1489700230"/>
    <d v="2017-03-16T21:37:10"/>
    <x v="2227"/>
    <x v="2227"/>
    <b v="0"/>
    <n v="14"/>
    <b v="0"/>
    <s v="music/faith"/>
    <x v="2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74.575090497737563"/>
    <x v="1"/>
    <x v="0"/>
    <s v="USD"/>
    <n v="1490752800"/>
    <d v="2017-03-29T02:00:00"/>
    <x v="2228"/>
    <x v="2228"/>
    <b v="0"/>
    <n v="884"/>
    <b v="0"/>
    <s v="music/faith"/>
    <x v="2"/>
    <x v="21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n v="24"/>
    <x v="1"/>
    <x v="0"/>
    <s v="USD"/>
    <n v="1490331623"/>
    <d v="2017-03-24T05:00:23"/>
    <x v="2229"/>
    <x v="2229"/>
    <b v="0"/>
    <n v="15"/>
    <b v="0"/>
    <s v="music/faith"/>
    <x v="2"/>
    <x v="21"/>
  </r>
  <r>
    <n v="2703"/>
    <s v="Bisagra Teatro: Foro Multidisciplinario"/>
    <s v="Â¡Tu nuevo espacio cultural multidisciplinario en el centro de Pachuca, Hidalgo"/>
    <n v="40000"/>
    <n v="41500"/>
    <n v="1.0375000000000001"/>
    <n v="922.22222222222217"/>
    <x v="1"/>
    <x v="19"/>
    <s v="MXN"/>
    <n v="1490196830"/>
    <d v="2017-03-22T15:33:50"/>
    <x v="2230"/>
    <x v="2230"/>
    <b v="0"/>
    <n v="45"/>
    <b v="0"/>
    <s v="theater/spaces"/>
    <x v="1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n v="33.75"/>
    <x v="1"/>
    <x v="1"/>
    <s v="GBP"/>
    <n v="1490358834"/>
    <d v="2017-03-24T12:33:54"/>
    <x v="2231"/>
    <x v="2231"/>
    <b v="0"/>
    <n v="16"/>
    <b v="0"/>
    <s v="theater/plays"/>
    <x v="1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3931623931625"/>
    <x v="1"/>
    <x v="0"/>
    <s v="USD"/>
    <n v="1489690141"/>
    <d v="2017-03-16T18:49:01"/>
    <x v="2232"/>
    <x v="2232"/>
    <b v="0"/>
    <n v="117"/>
    <b v="0"/>
    <s v="theater/plays"/>
    <x v="1"/>
    <x v="3"/>
  </r>
  <r>
    <n v="1684"/>
    <s v="Goodness &amp; Mercy EP - Marty Mikles"/>
    <s v="New Music from Marty Mikles!  A new EP all about God's Goodness &amp; Mercy."/>
    <n v="8000"/>
    <n v="8730"/>
    <n v="1.0912500000000001"/>
    <n v="86.43564356435644"/>
    <x v="1"/>
    <x v="0"/>
    <s v="USD"/>
    <n v="1489775641"/>
    <d v="2017-03-17T18:34:01"/>
    <x v="2233"/>
    <x v="2233"/>
    <b v="0"/>
    <n v="101"/>
    <b v="0"/>
    <s v="music/faith"/>
    <x v="2"/>
    <x v="21"/>
  </r>
  <r>
    <n v="3136"/>
    <s v="Heroines"/>
    <s v="Help emberfly theatre put on their first production Heroines and pay our actors and creative team! Follow us @emberflytheatre"/>
    <n v="500"/>
    <n v="639"/>
    <n v="1.278"/>
    <n v="29.045454545454547"/>
    <x v="1"/>
    <x v="1"/>
    <s v="GBP"/>
    <n v="1491001140"/>
    <d v="2017-03-31T22:59:00"/>
    <x v="2234"/>
    <x v="2234"/>
    <b v="0"/>
    <n v="22"/>
    <b v="0"/>
    <s v="theater/plays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e v="#DIV/0!"/>
    <x v="2"/>
    <x v="0"/>
    <s v="USD"/>
    <n v="1439675691"/>
    <d v="2015-08-15T21:54:51"/>
    <x v="2235"/>
    <x v="2235"/>
    <b v="0"/>
    <n v="0"/>
    <b v="0"/>
    <s v="film &amp; video/drama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e v="#DIV/0!"/>
    <x v="2"/>
    <x v="0"/>
    <s v="USD"/>
    <n v="1443657600"/>
    <d v="2015-10-01T00:00:00"/>
    <x v="2236"/>
    <x v="2236"/>
    <b v="0"/>
    <n v="0"/>
    <b v="0"/>
    <s v="film &amp; video/drama"/>
    <x v="0"/>
    <x v="22"/>
  </r>
  <r>
    <n v="165"/>
    <s v="NET"/>
    <s v="A teacher. A boy. The beach and a heatwave that drove them all insane."/>
    <n v="17000"/>
    <n v="0"/>
    <n v="0"/>
    <e v="#DIV/0!"/>
    <x v="2"/>
    <x v="1"/>
    <s v="GBP"/>
    <n v="1452613724"/>
    <d v="2016-01-12T15:48:44"/>
    <x v="2237"/>
    <x v="2237"/>
    <b v="0"/>
    <n v="0"/>
    <b v="0"/>
    <s v="film &amp; video/drama"/>
    <x v="0"/>
    <x v="22"/>
  </r>
  <r>
    <n v="172"/>
    <s v="The Blind Dolphin Story"/>
    <s v="A short film on the rarest mammal and the second most endangered freshwater river dolphin, in Pakistan."/>
    <n v="95000"/>
    <n v="0"/>
    <n v="0"/>
    <e v="#DIV/0!"/>
    <x v="2"/>
    <x v="0"/>
    <s v="USD"/>
    <n v="1426753723"/>
    <d v="2015-03-19T08:28:43"/>
    <x v="2238"/>
    <x v="2238"/>
    <b v="0"/>
    <n v="0"/>
    <b v="0"/>
    <s v="film &amp; video/drama"/>
    <x v="0"/>
    <x v="22"/>
  </r>
  <r>
    <n v="173"/>
    <s v="7 Sins"/>
    <s v="This is a film inspired by Quentin Tarantino, I want to make a film thats entertaining yet gritty. 7 Sins is in pre-production."/>
    <n v="1110"/>
    <n v="0"/>
    <n v="0"/>
    <e v="#DIV/0!"/>
    <x v="2"/>
    <x v="1"/>
    <s v="GBP"/>
    <n v="1425131108"/>
    <d v="2015-02-28T13:45:08"/>
    <x v="2239"/>
    <x v="2239"/>
    <b v="0"/>
    <n v="0"/>
    <b v="0"/>
    <s v="film &amp; video/drama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n v="0"/>
    <e v="#DIV/0!"/>
    <x v="2"/>
    <x v="6"/>
    <s v="EUR"/>
    <n v="1431108776"/>
    <d v="2015-05-08T18:12:56"/>
    <x v="2240"/>
    <x v="2240"/>
    <b v="0"/>
    <n v="0"/>
    <b v="0"/>
    <s v="film &amp; video/drama"/>
    <x v="0"/>
    <x v="22"/>
  </r>
  <r>
    <n v="176"/>
    <s v="Silent Monster"/>
    <s v="I'm seeking funding to finish my short film, Silent Monster, to bring awareness to teenage bullying as well as teenage violence."/>
    <n v="1500"/>
    <n v="0"/>
    <n v="0"/>
    <e v="#DIV/0!"/>
    <x v="2"/>
    <x v="0"/>
    <s v="USD"/>
    <n v="1438803999"/>
    <d v="2015-08-05T19:46:39"/>
    <x v="2241"/>
    <x v="2241"/>
    <b v="0"/>
    <n v="0"/>
    <b v="0"/>
    <s v="film &amp; video/drama"/>
    <x v="0"/>
    <x v="22"/>
  </r>
  <r>
    <n v="178"/>
    <s v="El viaje de LucÃ­a"/>
    <s v="El viaje de LucÃ­a es un largometraje de ficciÃ³n con temÃ¡tica sobre el cÃ¡ncer infantil."/>
    <n v="500000"/>
    <n v="0"/>
    <n v="0"/>
    <e v="#DIV/0!"/>
    <x v="2"/>
    <x v="3"/>
    <s v="EUR"/>
    <n v="1448582145"/>
    <d v="2015-11-26T23:55:45"/>
    <x v="2242"/>
    <x v="2242"/>
    <b v="0"/>
    <n v="0"/>
    <b v="0"/>
    <s v="film &amp; video/drama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e v="#DIV/0!"/>
    <x v="2"/>
    <x v="0"/>
    <s v="USD"/>
    <n v="1483748232"/>
    <d v="2017-01-07T00:17:12"/>
    <x v="2243"/>
    <x v="2243"/>
    <b v="0"/>
    <n v="0"/>
    <b v="0"/>
    <s v="film &amp; video/drama"/>
    <x v="0"/>
    <x v="22"/>
  </r>
  <r>
    <n v="186"/>
    <s v="Feature Film: The Wolfes"/>
    <s v="My film is about a boy who discovers the truth about his fathers dissapearance through the dark secrets of his mothers past."/>
    <n v="5000"/>
    <n v="0"/>
    <n v="0"/>
    <e v="#DIV/0!"/>
    <x v="2"/>
    <x v="0"/>
    <s v="USD"/>
    <n v="1488571200"/>
    <d v="2017-03-03T20:00:00"/>
    <x v="2244"/>
    <x v="2244"/>
    <b v="0"/>
    <n v="0"/>
    <b v="0"/>
    <s v="film &amp; video/drama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n v="0"/>
    <e v="#DIV/0!"/>
    <x v="2"/>
    <x v="0"/>
    <s v="USD"/>
    <n v="1409891015"/>
    <d v="2014-09-05T04:23:35"/>
    <x v="2245"/>
    <x v="2245"/>
    <b v="0"/>
    <n v="0"/>
    <b v="0"/>
    <s v="film &amp; video/drama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e v="#DIV/0!"/>
    <x v="2"/>
    <x v="1"/>
    <s v="GBP"/>
    <n v="1417217166"/>
    <d v="2014-11-28T23:26:06"/>
    <x v="2246"/>
    <x v="2246"/>
    <b v="0"/>
    <n v="0"/>
    <b v="0"/>
    <s v="film &amp; video/drama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e v="#DIV/0!"/>
    <x v="2"/>
    <x v="0"/>
    <s v="USD"/>
    <n v="1436544332"/>
    <d v="2015-07-10T16:05:32"/>
    <x v="2247"/>
    <x v="2247"/>
    <b v="0"/>
    <n v="0"/>
    <b v="0"/>
    <s v="film &amp; video/drama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e v="#DIV/0!"/>
    <x v="2"/>
    <x v="0"/>
    <s v="USD"/>
    <n v="1472698702"/>
    <d v="2016-09-01T02:58:22"/>
    <x v="2248"/>
    <x v="2248"/>
    <b v="0"/>
    <n v="0"/>
    <b v="0"/>
    <s v="film &amp; video/drama"/>
    <x v="0"/>
    <x v="22"/>
  </r>
  <r>
    <n v="202"/>
    <s v="Modern Gangsters"/>
    <s v="new web series created by jonney terry"/>
    <n v="6000"/>
    <n v="0"/>
    <n v="0"/>
    <e v="#DIV/0!"/>
    <x v="2"/>
    <x v="0"/>
    <s v="USD"/>
    <n v="1444337940"/>
    <d v="2015-10-08T20:59:00"/>
    <x v="2249"/>
    <x v="2249"/>
    <b v="0"/>
    <n v="0"/>
    <b v="0"/>
    <s v="film &amp; video/drama"/>
    <x v="0"/>
    <x v="22"/>
  </r>
  <r>
    <n v="206"/>
    <s v="Blood Bond Movie Development"/>
    <s v="A love story featuring adoption,struggle,dysfunction,grace, healing, and restoration."/>
    <n v="12700"/>
    <n v="0"/>
    <n v="0"/>
    <e v="#DIV/0!"/>
    <x v="2"/>
    <x v="0"/>
    <s v="USD"/>
    <n v="1470441983"/>
    <d v="2016-08-06T00:06:23"/>
    <x v="2250"/>
    <x v="2250"/>
    <b v="0"/>
    <n v="0"/>
    <b v="0"/>
    <s v="film &amp; video/drama"/>
    <x v="0"/>
    <x v="22"/>
  </r>
  <r>
    <n v="208"/>
    <s v="OLIVIA"/>
    <s v="A young woman's journey from Africa to Australia where she finds heaven on earth, love and tragedy. Within her tragedy she saves lives."/>
    <n v="50000"/>
    <n v="0"/>
    <n v="0"/>
    <e v="#DIV/0!"/>
    <x v="2"/>
    <x v="9"/>
    <s v="AUD"/>
    <n v="1418719967"/>
    <d v="2014-12-16T08:52:47"/>
    <x v="2251"/>
    <x v="2251"/>
    <b v="0"/>
    <n v="0"/>
    <b v="0"/>
    <s v="film &amp; video/drama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e v="#DIV/0!"/>
    <x v="2"/>
    <x v="0"/>
    <s v="USD"/>
    <n v="1436566135"/>
    <d v="2015-07-10T22:08:55"/>
    <x v="2252"/>
    <x v="2252"/>
    <b v="0"/>
    <n v="0"/>
    <b v="0"/>
    <s v="film &amp; video/drama"/>
    <x v="0"/>
    <x v="22"/>
  </r>
  <r>
    <n v="221"/>
    <s v="Archetypes"/>
    <s v="Film about Schizophrenia with Surreal Twists!"/>
    <n v="50000"/>
    <n v="0"/>
    <n v="0"/>
    <e v="#DIV/0!"/>
    <x v="2"/>
    <x v="0"/>
    <s v="USD"/>
    <n v="1427569564"/>
    <d v="2015-03-28T19:06:04"/>
    <x v="2253"/>
    <x v="2253"/>
    <b v="0"/>
    <n v="0"/>
    <b v="0"/>
    <s v="film &amp; video/drama"/>
    <x v="0"/>
    <x v="22"/>
  </r>
  <r>
    <n v="223"/>
    <s v="The Pass"/>
    <s v="An old man, a U.S Marine Corps veteran remembers his combat experience in the battle of Toktong Pass 1950, during the Korean War."/>
    <n v="1500000"/>
    <n v="0"/>
    <n v="0"/>
    <e v="#DIV/0!"/>
    <x v="2"/>
    <x v="0"/>
    <s v="USD"/>
    <n v="1463879100"/>
    <d v="2016-05-22T01:05:00"/>
    <x v="2254"/>
    <x v="2254"/>
    <b v="0"/>
    <n v="0"/>
    <b v="0"/>
    <s v="film &amp; video/drama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e v="#DIV/0!"/>
    <x v="2"/>
    <x v="9"/>
    <s v="AUD"/>
    <n v="1436506726"/>
    <d v="2015-07-10T05:38:46"/>
    <x v="2255"/>
    <x v="2255"/>
    <b v="0"/>
    <n v="0"/>
    <b v="0"/>
    <s v="film &amp; video/drama"/>
    <x v="0"/>
    <x v="22"/>
  </r>
  <r>
    <n v="225"/>
    <s v="Backpage Shawty"/>
    <s v="I'm creating a &quot;Lifetime&quot; type drama film about a girl who uses backpage for money, but trying to turn her life around."/>
    <n v="200"/>
    <n v="0"/>
    <n v="0"/>
    <e v="#DIV/0!"/>
    <x v="2"/>
    <x v="0"/>
    <s v="USD"/>
    <n v="1460153054"/>
    <d v="2016-04-08T22:04:14"/>
    <x v="2256"/>
    <x v="2256"/>
    <b v="0"/>
    <n v="0"/>
    <b v="0"/>
    <s v="film &amp; video/drama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n v="0"/>
    <e v="#DIV/0!"/>
    <x v="2"/>
    <x v="0"/>
    <s v="USD"/>
    <n v="1436477241"/>
    <d v="2015-07-09T21:27:21"/>
    <x v="2257"/>
    <x v="2257"/>
    <b v="0"/>
    <n v="0"/>
    <b v="0"/>
    <s v="film &amp; video/drama"/>
    <x v="0"/>
    <x v="22"/>
  </r>
  <r>
    <n v="228"/>
    <s v="Facets of a Geek life"/>
    <s v="I am making a film from one one of my books called facets of a Geek life."/>
    <n v="8000"/>
    <n v="0"/>
    <n v="0"/>
    <e v="#DIV/0!"/>
    <x v="2"/>
    <x v="1"/>
    <s v="GBP"/>
    <n v="1433176105"/>
    <d v="2015-06-01T16:28:25"/>
    <x v="2258"/>
    <x v="2258"/>
    <b v="0"/>
    <n v="0"/>
    <b v="0"/>
    <s v="film &amp; video/drama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n v="0"/>
    <e v="#DIV/0!"/>
    <x v="2"/>
    <x v="5"/>
    <s v="EUR"/>
    <n v="1455402297"/>
    <d v="2016-02-13T22:24:57"/>
    <x v="2259"/>
    <x v="2259"/>
    <b v="0"/>
    <n v="0"/>
    <b v="0"/>
    <s v="film &amp; video/drama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e v="#DIV/0!"/>
    <x v="2"/>
    <x v="0"/>
    <s v="USD"/>
    <n v="1451775651"/>
    <d v="2016-01-02T23:00:51"/>
    <x v="2260"/>
    <x v="2260"/>
    <b v="0"/>
    <n v="0"/>
    <b v="0"/>
    <s v="film &amp; video/drama"/>
    <x v="0"/>
    <x v="22"/>
  </r>
  <r>
    <n v="233"/>
    <s v="Area 4 - The Film"/>
    <s v="â€œArea 4â€ revolves around Frank Hammond, a counselor at a high school, who discovers the scandals that took place."/>
    <n v="350000"/>
    <n v="0"/>
    <n v="0"/>
    <e v="#DIV/0!"/>
    <x v="2"/>
    <x v="0"/>
    <s v="USD"/>
    <n v="1475185972"/>
    <d v="2016-09-29T21:52:52"/>
    <x v="2261"/>
    <x v="2261"/>
    <b v="0"/>
    <n v="0"/>
    <b v="0"/>
    <s v="film &amp; video/drama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n v="0"/>
    <e v="#DIV/0!"/>
    <x v="2"/>
    <x v="0"/>
    <s v="USD"/>
    <n v="1436478497"/>
    <d v="2015-07-09T21:48:17"/>
    <x v="2262"/>
    <x v="2262"/>
    <b v="0"/>
    <n v="0"/>
    <b v="0"/>
    <s v="film &amp; video/drama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e v="#DIV/0!"/>
    <x v="2"/>
    <x v="0"/>
    <s v="USD"/>
    <n v="1451952000"/>
    <d v="2016-01-05T00:00:00"/>
    <x v="2263"/>
    <x v="2263"/>
    <b v="0"/>
    <n v="0"/>
    <b v="0"/>
    <s v="film &amp; video/drama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n v="0"/>
    <e v="#DIV/0!"/>
    <x v="2"/>
    <x v="0"/>
    <s v="USD"/>
    <n v="1483088400"/>
    <d v="2016-12-30T09:00:00"/>
    <x v="2264"/>
    <x v="2264"/>
    <b v="0"/>
    <n v="0"/>
    <b v="0"/>
    <s v="film &amp; video/drama"/>
    <x v="0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e v="#DIV/0!"/>
    <x v="2"/>
    <x v="0"/>
    <s v="USD"/>
    <n v="1445540340"/>
    <d v="2015-10-22T18:59:00"/>
    <x v="2265"/>
    <x v="2265"/>
    <b v="0"/>
    <n v="0"/>
    <b v="0"/>
    <s v="film &amp; video/animation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n v="0"/>
    <e v="#DIV/0!"/>
    <x v="2"/>
    <x v="0"/>
    <s v="USD"/>
    <n v="1259297940"/>
    <d v="2009-11-27T04:59:00"/>
    <x v="2266"/>
    <x v="2266"/>
    <b v="0"/>
    <n v="0"/>
    <b v="0"/>
    <s v="film &amp; video/animation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e v="#DIV/0!"/>
    <x v="2"/>
    <x v="0"/>
    <s v="USD"/>
    <n v="1444576022"/>
    <d v="2015-10-11T15:07:02"/>
    <x v="2267"/>
    <x v="2267"/>
    <b v="0"/>
    <n v="0"/>
    <b v="0"/>
    <s v="film &amp; video/animation"/>
    <x v="0"/>
    <x v="23"/>
  </r>
  <r>
    <n v="436"/>
    <s v="Blinky"/>
    <s v="Blinky is the story of a naÃ¯ve simpleton who suddenly finds himself struggling to adapt to changes within his environment."/>
    <n v="1000"/>
    <n v="0"/>
    <n v="0"/>
    <e v="#DIV/0!"/>
    <x v="2"/>
    <x v="0"/>
    <s v="USD"/>
    <n v="1375260113"/>
    <d v="2013-07-31T08:41:53"/>
    <x v="2268"/>
    <x v="2268"/>
    <b v="0"/>
    <n v="0"/>
    <b v="0"/>
    <s v="film &amp; video/animation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e v="#DIV/0!"/>
    <x v="2"/>
    <x v="2"/>
    <s v="CAD"/>
    <n v="1475912326"/>
    <d v="2016-10-08T07:38:46"/>
    <x v="2269"/>
    <x v="2269"/>
    <b v="0"/>
    <n v="0"/>
    <b v="0"/>
    <s v="film &amp; video/animation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n v="0"/>
    <e v="#DIV/0!"/>
    <x v="2"/>
    <x v="0"/>
    <s v="USD"/>
    <n v="1413569818"/>
    <d v="2014-10-17T18:16:58"/>
    <x v="2270"/>
    <x v="2270"/>
    <b v="0"/>
    <n v="0"/>
    <b v="0"/>
    <s v="film &amp; video/animation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n v="0"/>
    <e v="#DIV/0!"/>
    <x v="2"/>
    <x v="1"/>
    <s v="GBP"/>
    <n v="1383418996"/>
    <d v="2013-11-02T19:03:16"/>
    <x v="2271"/>
    <x v="2271"/>
    <b v="0"/>
    <n v="0"/>
    <b v="0"/>
    <s v="film &amp; video/animation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n v="0"/>
    <e v="#DIV/0!"/>
    <x v="2"/>
    <x v="0"/>
    <s v="USD"/>
    <n v="1390669791"/>
    <d v="2014-01-25T17:09:51"/>
    <x v="2272"/>
    <x v="2272"/>
    <b v="0"/>
    <n v="0"/>
    <b v="0"/>
    <s v="film &amp; video/animation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n v="0"/>
    <e v="#DIV/0!"/>
    <x v="2"/>
    <x v="2"/>
    <s v="CAD"/>
    <n v="1408213512"/>
    <d v="2014-08-16T18:25:12"/>
    <x v="2273"/>
    <x v="2273"/>
    <b v="0"/>
    <n v="0"/>
    <b v="0"/>
    <s v="film &amp; video/animation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e v="#DIV/0!"/>
    <x v="2"/>
    <x v="1"/>
    <s v="GBP"/>
    <n v="1370204367"/>
    <d v="2013-06-02T20:19:27"/>
    <x v="2274"/>
    <x v="2274"/>
    <b v="0"/>
    <n v="0"/>
    <b v="0"/>
    <s v="film &amp; video/animation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n v="0"/>
    <e v="#DIV/0!"/>
    <x v="2"/>
    <x v="0"/>
    <s v="USD"/>
    <n v="1312945341"/>
    <d v="2011-08-10T03:02:21"/>
    <x v="2275"/>
    <x v="2275"/>
    <b v="0"/>
    <n v="0"/>
    <b v="0"/>
    <s v="film &amp; video/animation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e v="#DIV/0!"/>
    <x v="2"/>
    <x v="0"/>
    <s v="USD"/>
    <n v="1341978665"/>
    <d v="2012-07-11T03:51:05"/>
    <x v="2276"/>
    <x v="2276"/>
    <b v="0"/>
    <n v="0"/>
    <b v="0"/>
    <s v="film &amp; video/animation"/>
    <x v="0"/>
    <x v="23"/>
  </r>
  <r>
    <n v="469"/>
    <s v="Dreamland PERSONALISED Animated Shorts Film"/>
    <s v="Create a personalised animation film using your child's name and photo."/>
    <n v="6000"/>
    <n v="0"/>
    <n v="0"/>
    <e v="#DIV/0!"/>
    <x v="2"/>
    <x v="1"/>
    <s v="GBP"/>
    <n v="1409960724"/>
    <d v="2014-09-05T23:45:24"/>
    <x v="2277"/>
    <x v="2277"/>
    <b v="0"/>
    <n v="0"/>
    <b v="0"/>
    <s v="film &amp; video/animation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e v="#DIV/0!"/>
    <x v="2"/>
    <x v="0"/>
    <s v="USD"/>
    <n v="1430877843"/>
    <d v="2015-05-06T02:04:03"/>
    <x v="2278"/>
    <x v="2278"/>
    <b v="0"/>
    <n v="0"/>
    <b v="0"/>
    <s v="film &amp; video/animation"/>
    <x v="0"/>
    <x v="23"/>
  </r>
  <r>
    <n v="477"/>
    <s v="Hymn of Unity"/>
    <s v="A Comedy-drama animation revolving around a man who finds a problematic pair of headphones that literally take over his whole life."/>
    <n v="1500"/>
    <n v="0"/>
    <n v="0"/>
    <e v="#DIV/0!"/>
    <x v="2"/>
    <x v="0"/>
    <s v="USD"/>
    <n v="1337371334"/>
    <d v="2012-05-18T20:02:14"/>
    <x v="2279"/>
    <x v="2279"/>
    <b v="0"/>
    <n v="0"/>
    <b v="0"/>
    <s v="film &amp; video/animation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e v="#DIV/0!"/>
    <x v="2"/>
    <x v="0"/>
    <s v="USD"/>
    <n v="1427921509"/>
    <d v="2015-04-01T20:51:49"/>
    <x v="2280"/>
    <x v="2280"/>
    <b v="0"/>
    <n v="0"/>
    <b v="0"/>
    <s v="film &amp; video/animation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e v="#DIV/0!"/>
    <x v="2"/>
    <x v="2"/>
    <s v="CAD"/>
    <n v="1482678994"/>
    <d v="2016-12-25T15:16:34"/>
    <x v="2281"/>
    <x v="2281"/>
    <b v="0"/>
    <n v="0"/>
    <b v="0"/>
    <s v="film &amp; video/animation"/>
    <x v="0"/>
    <x v="23"/>
  </r>
  <r>
    <n v="488"/>
    <s v="City Animals independent cartoon series"/>
    <s v="When humans left the earth, the animals took over the city. What could go wrong? Well...everything!"/>
    <n v="12000"/>
    <n v="0"/>
    <n v="0"/>
    <e v="#DIV/0!"/>
    <x v="2"/>
    <x v="0"/>
    <s v="USD"/>
    <n v="1483924700"/>
    <d v="2017-01-09T01:18:20"/>
    <x v="2282"/>
    <x v="2282"/>
    <b v="0"/>
    <n v="0"/>
    <b v="0"/>
    <s v="film &amp; video/animation"/>
    <x v="0"/>
    <x v="23"/>
  </r>
  <r>
    <n v="490"/>
    <s v="PROJECT IS CANCELLED"/>
    <s v="Cancelled"/>
    <n v="1000"/>
    <n v="0"/>
    <n v="0"/>
    <e v="#DIV/0!"/>
    <x v="2"/>
    <x v="0"/>
    <s v="USD"/>
    <n v="1345677285"/>
    <d v="2012-08-22T23:14:45"/>
    <x v="2283"/>
    <x v="2283"/>
    <b v="0"/>
    <n v="0"/>
    <b v="0"/>
    <s v="film &amp; video/animation"/>
    <x v="0"/>
    <x v="23"/>
  </r>
  <r>
    <n v="491"/>
    <s v="Guess What? Gus"/>
    <s v="&quot;Guess What? Gus&quot; is a magical animated comedy that follow a new kid who playful antics for attention make the news."/>
    <n v="10000"/>
    <n v="0"/>
    <n v="0"/>
    <e v="#DIV/0!"/>
    <x v="2"/>
    <x v="0"/>
    <s v="USD"/>
    <n v="1453937699"/>
    <d v="2016-01-27T23:34:59"/>
    <x v="2284"/>
    <x v="2284"/>
    <b v="0"/>
    <n v="0"/>
    <b v="0"/>
    <s v="film &amp; video/animation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e v="#DIV/0!"/>
    <x v="2"/>
    <x v="8"/>
    <s v="SEK"/>
    <n v="1476319830"/>
    <d v="2016-10-13T00:50:30"/>
    <x v="2285"/>
    <x v="2285"/>
    <b v="0"/>
    <n v="0"/>
    <b v="0"/>
    <s v="film &amp; video/animation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n v="0"/>
    <e v="#DIV/0!"/>
    <x v="2"/>
    <x v="1"/>
    <s v="GBP"/>
    <n v="1432142738"/>
    <d v="2015-05-20T17:25:38"/>
    <x v="2286"/>
    <x v="2286"/>
    <b v="0"/>
    <n v="0"/>
    <b v="0"/>
    <s v="film &amp; video/animation"/>
    <x v="0"/>
    <x v="23"/>
  </r>
  <r>
    <n v="495"/>
    <s v="Average Heroes pilot"/>
    <s v="two friends set out to conquer and reach the level cap of the quest watch, how will they do it when they're 2 teenage idiots"/>
    <n v="7000"/>
    <n v="0"/>
    <n v="0"/>
    <e v="#DIV/0!"/>
    <x v="2"/>
    <x v="0"/>
    <s v="USD"/>
    <n v="1437076305"/>
    <d v="2015-07-16T19:51:45"/>
    <x v="2287"/>
    <x v="2287"/>
    <b v="0"/>
    <n v="0"/>
    <b v="0"/>
    <s v="film &amp; video/animation"/>
    <x v="0"/>
    <x v="23"/>
  </r>
  <r>
    <n v="501"/>
    <s v="World War 4"/>
    <s v="Based on the invention portfolio of a patented inventor World War Four is a look into the future of warfare and humanity as a whole"/>
    <n v="10000"/>
    <n v="0"/>
    <n v="0"/>
    <e v="#DIV/0!"/>
    <x v="2"/>
    <x v="0"/>
    <s v="USD"/>
    <n v="1310189851"/>
    <d v="2011-07-09T05:37:31"/>
    <x v="2288"/>
    <x v="2288"/>
    <b v="0"/>
    <n v="0"/>
    <b v="0"/>
    <s v="film &amp; video/animation"/>
    <x v="0"/>
    <x v="23"/>
  </r>
  <r>
    <n v="510"/>
    <s v="TPI Episode 2: Doomsday Dean"/>
    <s v="A mile below the Franco-Swiss border Dean manages to break the Large Hadron Collider and triggers the end of the world."/>
    <n v="14000"/>
    <n v="0"/>
    <n v="0"/>
    <e v="#DIV/0!"/>
    <x v="2"/>
    <x v="0"/>
    <s v="USD"/>
    <n v="1456805639"/>
    <d v="2016-03-01T04:13:59"/>
    <x v="2289"/>
    <x v="2289"/>
    <b v="0"/>
    <n v="0"/>
    <b v="0"/>
    <s v="film &amp; video/animation"/>
    <x v="0"/>
    <x v="23"/>
  </r>
  <r>
    <n v="516"/>
    <s v="Shipmates"/>
    <s v="A big brother style comedy animation series starring famous seafarers"/>
    <n v="5000"/>
    <n v="0"/>
    <n v="0"/>
    <e v="#DIV/0!"/>
    <x v="2"/>
    <x v="1"/>
    <s v="GBP"/>
    <n v="1432752080"/>
    <d v="2015-05-27T18:41:20"/>
    <x v="2290"/>
    <x v="2290"/>
    <b v="0"/>
    <n v="0"/>
    <b v="0"/>
    <s v="film &amp; video/animation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n v="0"/>
    <e v="#DIV/0!"/>
    <x v="2"/>
    <x v="0"/>
    <s v="USD"/>
    <n v="1441550760"/>
    <d v="2015-09-06T14:46:00"/>
    <x v="2291"/>
    <x v="2291"/>
    <b v="0"/>
    <n v="0"/>
    <b v="0"/>
    <s v="film &amp; video/animation"/>
    <x v="0"/>
    <x v="23"/>
  </r>
  <r>
    <n v="547"/>
    <s v="Secure Email and Document sharing"/>
    <s v="We are looking to build a secure email / document sharing system for companies needing to send sensitive information to clients."/>
    <n v="7500"/>
    <n v="0"/>
    <n v="0"/>
    <e v="#DIV/0!"/>
    <x v="2"/>
    <x v="1"/>
    <s v="GBP"/>
    <n v="1455122564"/>
    <d v="2016-02-10T16:42:44"/>
    <x v="2292"/>
    <x v="2292"/>
    <b v="0"/>
    <n v="0"/>
    <b v="0"/>
    <s v="technology/web"/>
    <x v="4"/>
    <x v="24"/>
  </r>
  <r>
    <n v="552"/>
    <s v="Spinnable Social Media"/>
    <s v="Axoral is a 3d interactive social media interface, with the potential to be so much more, but we need your help!"/>
    <n v="45000"/>
    <n v="0"/>
    <n v="0"/>
    <e v="#DIV/0!"/>
    <x v="2"/>
    <x v="2"/>
    <s v="CAD"/>
    <n v="1452350896"/>
    <d v="2016-01-09T14:48:16"/>
    <x v="2293"/>
    <x v="2293"/>
    <b v="0"/>
    <n v="0"/>
    <b v="0"/>
    <s v="technology/web"/>
    <x v="4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e v="#DIV/0!"/>
    <x v="2"/>
    <x v="1"/>
    <s v="GBP"/>
    <n v="1465720143"/>
    <d v="2016-06-12T08:29:03"/>
    <x v="2294"/>
    <x v="2294"/>
    <b v="0"/>
    <n v="0"/>
    <b v="0"/>
    <s v="technology/web"/>
    <x v="4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e v="#DIV/0!"/>
    <x v="2"/>
    <x v="0"/>
    <s v="USD"/>
    <n v="1427227905"/>
    <d v="2015-03-24T20:11:45"/>
    <x v="2295"/>
    <x v="2295"/>
    <b v="0"/>
    <n v="0"/>
    <b v="0"/>
    <s v="technology/web"/>
    <x v="4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e v="#DIV/0!"/>
    <x v="2"/>
    <x v="6"/>
    <s v="EUR"/>
    <n v="1482052815"/>
    <d v="2016-12-18T09:20:15"/>
    <x v="2296"/>
    <x v="2296"/>
    <b v="0"/>
    <n v="0"/>
    <b v="0"/>
    <s v="technology/web"/>
    <x v="4"/>
    <x v="24"/>
  </r>
  <r>
    <n v="565"/>
    <s v="EasyLearnings"/>
    <s v="Our objective is to provide a platform which helps teachers to provide courses to leaners in wide range of locations including Africa."/>
    <n v="25000"/>
    <n v="0"/>
    <n v="0"/>
    <e v="#DIV/0!"/>
    <x v="2"/>
    <x v="1"/>
    <s v="GBP"/>
    <n v="1436554249"/>
    <d v="2015-07-10T18:50:49"/>
    <x v="2297"/>
    <x v="2297"/>
    <b v="0"/>
    <n v="0"/>
    <b v="0"/>
    <s v="technology/web"/>
    <x v="4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e v="#DIV/0!"/>
    <x v="2"/>
    <x v="0"/>
    <s v="USD"/>
    <n v="1420143194"/>
    <d v="2015-01-01T20:13:14"/>
    <x v="2298"/>
    <x v="2298"/>
    <b v="0"/>
    <n v="0"/>
    <b v="0"/>
    <s v="technology/web"/>
    <x v="4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e v="#DIV/0!"/>
    <x v="2"/>
    <x v="0"/>
    <s v="USD"/>
    <n v="1446660688"/>
    <d v="2015-11-04T18:11:28"/>
    <x v="2299"/>
    <x v="2299"/>
    <b v="0"/>
    <n v="0"/>
    <b v="0"/>
    <s v="technology/web"/>
    <x v="4"/>
    <x v="24"/>
  </r>
  <r>
    <n v="581"/>
    <s v="A Poets Domain"/>
    <s v="Help me raise funds so that I can be able to give passionate young poets a chance to earn money weekly for their writing &amp; spoken word."/>
    <n v="400"/>
    <n v="0"/>
    <n v="0"/>
    <e v="#DIV/0!"/>
    <x v="2"/>
    <x v="0"/>
    <s v="USD"/>
    <n v="1438474704"/>
    <d v="2015-08-02T00:18:24"/>
    <x v="2300"/>
    <x v="2300"/>
    <b v="0"/>
    <n v="0"/>
    <b v="0"/>
    <s v="technology/web"/>
    <x v="4"/>
    <x v="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e v="#DIV/0!"/>
    <x v="2"/>
    <x v="0"/>
    <s v="USD"/>
    <n v="1426442400"/>
    <d v="2015-03-15T18:00:00"/>
    <x v="2301"/>
    <x v="2301"/>
    <b v="0"/>
    <n v="0"/>
    <b v="0"/>
    <s v="technology/web"/>
    <x v="4"/>
    <x v="24"/>
  </r>
  <r>
    <n v="585"/>
    <s v="Link Card"/>
    <s v="SAVE UP TO 40% WHEN YOU SPEND!_x000a__x000a_PRE-ORDER YOUR LINK CARD TODAY"/>
    <n v="9000"/>
    <n v="0"/>
    <n v="0"/>
    <e v="#DIV/0!"/>
    <x v="2"/>
    <x v="1"/>
    <s v="GBP"/>
    <n v="1448928000"/>
    <d v="2015-12-01T00:00:00"/>
    <x v="2302"/>
    <x v="2302"/>
    <b v="0"/>
    <n v="0"/>
    <b v="0"/>
    <s v="technology/web"/>
    <x v="4"/>
    <x v="24"/>
  </r>
  <r>
    <n v="686"/>
    <s v="Vivi di Cuore - Heart Rate Watch"/>
    <s v="La tua giornata sportiva monitorata nel tuo polso??!!!_x000a_Rendiamolo possibile... VIVI DI CUORE --- All MADE in ITALY"/>
    <n v="500000"/>
    <n v="0"/>
    <n v="0"/>
    <e v="#DIV/0!"/>
    <x v="2"/>
    <x v="4"/>
    <s v="EUR"/>
    <n v="1438618170"/>
    <d v="2015-08-03T16:09:30"/>
    <x v="2303"/>
    <x v="2303"/>
    <b v="0"/>
    <n v="0"/>
    <b v="0"/>
    <s v="technology/wearables"/>
    <x v="4"/>
    <x v="16"/>
  </r>
  <r>
    <n v="706"/>
    <s v="Driver Alert System"/>
    <s v="Driver Alert System es un sistema de seguridad para el conductor, que le avisa en caso de perder la posicion vertical mientras conduce."/>
    <n v="100000"/>
    <n v="0"/>
    <n v="0"/>
    <e v="#DIV/0!"/>
    <x v="2"/>
    <x v="3"/>
    <s v="EUR"/>
    <n v="1481740740"/>
    <d v="2016-12-14T18:39:00"/>
    <x v="2304"/>
    <x v="2304"/>
    <b v="0"/>
    <n v="0"/>
    <b v="0"/>
    <s v="technology/wearables"/>
    <x v="4"/>
    <x v="16"/>
  </r>
  <r>
    <n v="710"/>
    <s v="Hate York Shirt 2.0"/>
    <s v="Shirts, so technologically advanced, they connect mentally to their audience upon sight."/>
    <n v="1200"/>
    <n v="0"/>
    <n v="0"/>
    <e v="#DIV/0!"/>
    <x v="2"/>
    <x v="2"/>
    <s v="CAD"/>
    <n v="1408495440"/>
    <d v="2014-08-20T00:44:00"/>
    <x v="2305"/>
    <x v="2305"/>
    <b v="0"/>
    <n v="0"/>
    <b v="0"/>
    <s v="technology/wearables"/>
    <x v="4"/>
    <x v="16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e v="#DIV/0!"/>
    <x v="2"/>
    <x v="0"/>
    <s v="USD"/>
    <n v="1480188013"/>
    <d v="2016-11-26T19:20:13"/>
    <x v="2306"/>
    <x v="2306"/>
    <b v="0"/>
    <n v="0"/>
    <b v="0"/>
    <s v="publishing/fiction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n v="0"/>
    <e v="#DIV/0!"/>
    <x v="2"/>
    <x v="19"/>
    <s v="MXN"/>
    <n v="1480831200"/>
    <d v="2016-12-04T06:00:00"/>
    <x v="2307"/>
    <x v="2307"/>
    <b v="0"/>
    <n v="0"/>
    <b v="0"/>
    <s v="publishing/fiction"/>
    <x v="3"/>
    <x v="25"/>
  </r>
  <r>
    <n v="764"/>
    <s v="[JOE]KES"/>
    <s v="[JOE]KES is a book full of over 200 original, sometimes funny, pun-ish Joekes. If you hate the book, use it as a coster!"/>
    <n v="5000"/>
    <n v="0"/>
    <n v="0"/>
    <e v="#DIV/0!"/>
    <x v="2"/>
    <x v="0"/>
    <s v="USD"/>
    <n v="1441858161"/>
    <d v="2015-09-10T04:09:21"/>
    <x v="2308"/>
    <x v="2308"/>
    <b v="0"/>
    <n v="0"/>
    <b v="0"/>
    <s v="publishing/fiction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e v="#DIV/0!"/>
    <x v="2"/>
    <x v="2"/>
    <s v="CAD"/>
    <n v="1424112483"/>
    <d v="2015-02-16T18:48:03"/>
    <x v="2309"/>
    <x v="2309"/>
    <b v="0"/>
    <n v="0"/>
    <b v="0"/>
    <s v="publishing/fiction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e v="#DIV/0!"/>
    <x v="2"/>
    <x v="0"/>
    <s v="USD"/>
    <n v="1387169890"/>
    <d v="2013-12-16T04:58:10"/>
    <x v="2310"/>
    <x v="2310"/>
    <b v="0"/>
    <n v="0"/>
    <b v="0"/>
    <s v="publishing/fiction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e v="#DIV/0!"/>
    <x v="2"/>
    <x v="0"/>
    <s v="USD"/>
    <n v="1361750369"/>
    <d v="2013-02-24T23:59:29"/>
    <x v="2311"/>
    <x v="2311"/>
    <b v="0"/>
    <n v="0"/>
    <b v="0"/>
    <s v="publishing/fiction"/>
    <x v="3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e v="#DIV/0!"/>
    <x v="2"/>
    <x v="0"/>
    <s v="USD"/>
    <n v="1442856131"/>
    <d v="2015-09-21T17:22:11"/>
    <x v="2312"/>
    <x v="2312"/>
    <b v="0"/>
    <n v="0"/>
    <b v="0"/>
    <s v="music/jazz"/>
    <x v="2"/>
    <x v="2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e v="#DIV/0!"/>
    <x v="2"/>
    <x v="0"/>
    <s v="USD"/>
    <n v="1338159655"/>
    <d v="2012-05-27T23:00:55"/>
    <x v="2313"/>
    <x v="2313"/>
    <b v="0"/>
    <n v="0"/>
    <b v="0"/>
    <s v="music/indie rock"/>
    <x v="2"/>
    <x v="8"/>
  </r>
  <r>
    <n v="897"/>
    <s v="Park XXVII Album Release"/>
    <s v="Park XXVII is putting together an album of up and coming Georgia bands. We need money to fund the recording/production costs of this cd"/>
    <n v="3000"/>
    <n v="0"/>
    <n v="0"/>
    <e v="#DIV/0!"/>
    <x v="2"/>
    <x v="0"/>
    <s v="USD"/>
    <n v="1354123908"/>
    <d v="2012-11-28T17:31:48"/>
    <x v="2314"/>
    <x v="2314"/>
    <b v="0"/>
    <n v="0"/>
    <b v="0"/>
    <s v="music/indie rock"/>
    <x v="2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e v="#DIV/0!"/>
    <x v="2"/>
    <x v="0"/>
    <s v="USD"/>
    <n v="1276024260"/>
    <d v="2010-06-08T19:11:00"/>
    <x v="2315"/>
    <x v="2315"/>
    <b v="0"/>
    <n v="0"/>
    <b v="0"/>
    <s v="music/jazz"/>
    <x v="2"/>
    <x v="26"/>
  </r>
  <r>
    <n v="906"/>
    <s v="24th Music Presents Channeling Motown (Live)"/>
    <s v="The DMV's most respected saxophonist pay tribute to Motown."/>
    <n v="15000"/>
    <n v="0"/>
    <n v="0"/>
    <e v="#DIV/0!"/>
    <x v="2"/>
    <x v="0"/>
    <s v="USD"/>
    <n v="1394681590"/>
    <d v="2014-03-13T03:33:10"/>
    <x v="2316"/>
    <x v="2316"/>
    <b v="0"/>
    <n v="0"/>
    <b v="0"/>
    <s v="music/jazz"/>
    <x v="2"/>
    <x v="26"/>
  </r>
  <r>
    <n v="907"/>
    <s v="Greg Chambers Saxophone CD"/>
    <s v="Greg Chambers' self-titled CD needs support for post production, replication, and promotion."/>
    <n v="2900"/>
    <n v="0"/>
    <n v="0"/>
    <e v="#DIV/0!"/>
    <x v="2"/>
    <x v="0"/>
    <s v="USD"/>
    <n v="1315715823"/>
    <d v="2011-09-11T04:37:03"/>
    <x v="2317"/>
    <x v="2317"/>
    <b v="0"/>
    <n v="0"/>
    <b v="0"/>
    <s v="music/jazz"/>
    <x v="2"/>
    <x v="26"/>
  </r>
  <r>
    <n v="908"/>
    <s v="Help Tony Copeland and get free cd's and mp3's"/>
    <s v="This project is designed to help protect the environment by using Eco-friendly product packaging."/>
    <n v="2500"/>
    <n v="0"/>
    <n v="0"/>
    <e v="#DIV/0!"/>
    <x v="2"/>
    <x v="0"/>
    <s v="USD"/>
    <n v="1280206740"/>
    <d v="2010-07-27T04:59:00"/>
    <x v="2318"/>
    <x v="2318"/>
    <b v="0"/>
    <n v="0"/>
    <b v="0"/>
    <s v="music/jazz"/>
    <x v="2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e v="#DIV/0!"/>
    <x v="2"/>
    <x v="0"/>
    <s v="USD"/>
    <n v="1390522045"/>
    <d v="2014-01-24T00:07:25"/>
    <x v="2319"/>
    <x v="2319"/>
    <b v="0"/>
    <n v="0"/>
    <b v="0"/>
    <s v="music/jazz"/>
    <x v="2"/>
    <x v="26"/>
  </r>
  <r>
    <n v="914"/>
    <s v="Soul Of Man Video Project"/>
    <s v="This project is for the making of a music video. All funds will go towards production costs for this event only."/>
    <n v="1500"/>
    <n v="0"/>
    <n v="0"/>
    <e v="#DIV/0!"/>
    <x v="2"/>
    <x v="0"/>
    <s v="USD"/>
    <n v="1345918747"/>
    <d v="2012-08-25T18:19:07"/>
    <x v="2320"/>
    <x v="2320"/>
    <b v="0"/>
    <n v="0"/>
    <b v="0"/>
    <s v="music/jazz"/>
    <x v="2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e v="#DIV/0!"/>
    <x v="2"/>
    <x v="0"/>
    <s v="USD"/>
    <n v="1287723600"/>
    <d v="2010-10-22T05:00:00"/>
    <x v="2321"/>
    <x v="2321"/>
    <b v="0"/>
    <n v="0"/>
    <b v="0"/>
    <s v="music/jazz"/>
    <x v="2"/>
    <x v="26"/>
  </r>
  <r>
    <n v="920"/>
    <s v="MIAMI JAZZ PROJECT: TEST OF TIME RECORDING"/>
    <s v="Miami club band records powerhouse fusion album. You don't have to be a musician to understand the sound of jazz."/>
    <n v="5500"/>
    <n v="0"/>
    <n v="0"/>
    <e v="#DIV/0!"/>
    <x v="2"/>
    <x v="0"/>
    <s v="USD"/>
    <n v="1384448822"/>
    <d v="2013-11-14T17:07:02"/>
    <x v="2322"/>
    <x v="2322"/>
    <b v="0"/>
    <n v="0"/>
    <b v="0"/>
    <s v="music/jazz"/>
    <x v="2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e v="#DIV/0!"/>
    <x v="2"/>
    <x v="0"/>
    <s v="USD"/>
    <n v="1278628800"/>
    <d v="2010-07-08T22:40:00"/>
    <x v="2323"/>
    <x v="2323"/>
    <b v="0"/>
    <n v="0"/>
    <b v="0"/>
    <s v="music/jazz"/>
    <x v="2"/>
    <x v="26"/>
  </r>
  <r>
    <n v="927"/>
    <s v="JETRO DA SILVA FUNK PROJECT"/>
    <s v="Studio CD/DVD Solo project of Pianist &amp; Keyboardist Jetro da Silva"/>
    <n v="20000"/>
    <n v="0"/>
    <n v="0"/>
    <e v="#DIV/0!"/>
    <x v="2"/>
    <x v="0"/>
    <s v="USD"/>
    <n v="1337024695"/>
    <d v="2012-05-14T19:44:55"/>
    <x v="2324"/>
    <x v="2324"/>
    <b v="0"/>
    <n v="0"/>
    <b v="0"/>
    <s v="music/jazz"/>
    <x v="2"/>
    <x v="26"/>
  </r>
  <r>
    <n v="929"/>
    <s v="EXPERIMENTAL JAZZ STUDIO RECORDING"/>
    <s v="I am searching for monetary funding to go into a good recording studio and record experimental intuitive improv jazz."/>
    <n v="500"/>
    <n v="0"/>
    <n v="0"/>
    <e v="#DIV/0!"/>
    <x v="2"/>
    <x v="0"/>
    <s v="USD"/>
    <n v="1333946569"/>
    <d v="2012-04-09T04:42:49"/>
    <x v="2325"/>
    <x v="2325"/>
    <b v="0"/>
    <n v="0"/>
    <b v="0"/>
    <s v="music/jazz"/>
    <x v="2"/>
    <x v="26"/>
  </r>
  <r>
    <n v="936"/>
    <s v="Jazz Singer, Marti Mendenhall Live Concert Recording"/>
    <s v="A CD of a live Jazz concert featuring Marti Mendenhall, George Mitchell, Scott Steed and Todd Strait."/>
    <n v="1400"/>
    <n v="0"/>
    <n v="0"/>
    <e v="#DIV/0!"/>
    <x v="2"/>
    <x v="0"/>
    <s v="USD"/>
    <n v="1326916800"/>
    <d v="2012-01-18T20:00:00"/>
    <x v="2326"/>
    <x v="2326"/>
    <b v="0"/>
    <n v="0"/>
    <b v="0"/>
    <s v="music/jazz"/>
    <x v="2"/>
    <x v="26"/>
  </r>
  <r>
    <n v="947"/>
    <s v="PAKPOWER, The CCP Pack"/>
    <s v="The CCP Pack is a bag that charges your smartphones and tablets on the go! Also holds small important items. &quot;Never Without Power&quot;."/>
    <n v="850"/>
    <n v="0"/>
    <n v="0"/>
    <e v="#DIV/0!"/>
    <x v="2"/>
    <x v="0"/>
    <s v="USD"/>
    <n v="1467312306"/>
    <d v="2016-06-30T18:45:06"/>
    <x v="2327"/>
    <x v="2327"/>
    <b v="0"/>
    <n v="0"/>
    <b v="0"/>
    <s v="technology/wearables"/>
    <x v="4"/>
    <x v="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e v="#DIV/0!"/>
    <x v="2"/>
    <x v="4"/>
    <s v="EUR"/>
    <n v="1475310825"/>
    <d v="2016-10-01T08:33:45"/>
    <x v="2328"/>
    <x v="2328"/>
    <b v="0"/>
    <n v="0"/>
    <b v="0"/>
    <s v="technology/wearables"/>
    <x v="4"/>
    <x v="16"/>
  </r>
  <r>
    <n v="1071"/>
    <s v="DJ's Bane"/>
    <s v="I'm making a game where you choose how you want to kill the DJ, so you yourself can decide what music will be played at the party."/>
    <n v="100"/>
    <n v="0"/>
    <n v="0"/>
    <e v="#DIV/0!"/>
    <x v="2"/>
    <x v="14"/>
    <s v="NOK"/>
    <n v="1447787093"/>
    <d v="2015-11-17T19:04:53"/>
    <x v="2329"/>
    <x v="2329"/>
    <b v="0"/>
    <n v="0"/>
    <b v="0"/>
    <s v="games/video games"/>
    <x v="5"/>
    <x v="27"/>
  </r>
  <r>
    <n v="1084"/>
    <s v="My own channel"/>
    <s v="I want to start my own channel for gaming"/>
    <n v="550"/>
    <n v="0"/>
    <n v="0"/>
    <e v="#DIV/0!"/>
    <x v="2"/>
    <x v="0"/>
    <s v="USD"/>
    <n v="1407534804"/>
    <d v="2014-08-08T21:53:24"/>
    <x v="2330"/>
    <x v="2330"/>
    <b v="0"/>
    <n v="0"/>
    <b v="0"/>
    <s v="games/video games"/>
    <x v="5"/>
    <x v="27"/>
  </r>
  <r>
    <n v="1087"/>
    <s v="Idle Gamers"/>
    <s v="Idle gamers are the group of gamers worth watching play video games. We have a back log of video ideas and want to entertain you."/>
    <n v="1100"/>
    <n v="0"/>
    <n v="0"/>
    <e v="#DIV/0!"/>
    <x v="2"/>
    <x v="0"/>
    <s v="USD"/>
    <n v="1402852087"/>
    <d v="2014-06-15T17:08:07"/>
    <x v="2331"/>
    <x v="2331"/>
    <b v="0"/>
    <n v="0"/>
    <b v="0"/>
    <s v="games/video games"/>
    <x v="5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e v="#DIV/0!"/>
    <x v="2"/>
    <x v="0"/>
    <s v="USD"/>
    <n v="1406148024"/>
    <d v="2014-07-23T20:40:24"/>
    <x v="2332"/>
    <x v="2332"/>
    <b v="0"/>
    <n v="0"/>
    <b v="0"/>
    <s v="games/video games"/>
    <x v="5"/>
    <x v="27"/>
  </r>
  <r>
    <n v="1120"/>
    <s v="PlanEt Ninjahwah"/>
    <s v="Planet Ninjahwah is a highly anticipated futuristic action adventure game that will blow your mind!!"/>
    <n v="25000"/>
    <n v="0"/>
    <n v="0"/>
    <e v="#DIV/0!"/>
    <x v="2"/>
    <x v="0"/>
    <s v="USD"/>
    <n v="1319835400"/>
    <d v="2011-10-28T20:56:40"/>
    <x v="2333"/>
    <x v="2333"/>
    <b v="0"/>
    <n v="0"/>
    <b v="0"/>
    <s v="games/video games"/>
    <x v="5"/>
    <x v="27"/>
  </r>
  <r>
    <n v="1122"/>
    <s v="Funny Monsters (Mobile Game)"/>
    <s v="Mobile game featuring lots of funny little monsters on the run from their mad creator. Lots of gameplay elements will keep user bussy."/>
    <n v="3200"/>
    <n v="0"/>
    <n v="0"/>
    <e v="#DIV/0!"/>
    <x v="2"/>
    <x v="1"/>
    <s v="GBP"/>
    <n v="1369932825"/>
    <d v="2013-05-30T16:53:45"/>
    <x v="2334"/>
    <x v="2334"/>
    <b v="0"/>
    <n v="0"/>
    <b v="0"/>
    <s v="games/video games"/>
    <x v="5"/>
    <x v="27"/>
  </r>
  <r>
    <n v="1125"/>
    <s v="Ultimate Supremacy"/>
    <s v="Ultimate Supremacy will be the ultimate in mobile gaming, if you love fighting and strategy games, you will love Ultimate Supremacy."/>
    <n v="3000"/>
    <n v="0"/>
    <n v="0"/>
    <e v="#DIV/0!"/>
    <x v="2"/>
    <x v="1"/>
    <s v="GBP"/>
    <n v="1443193130"/>
    <d v="2015-09-25T14:58:50"/>
    <x v="2335"/>
    <x v="2335"/>
    <b v="0"/>
    <n v="0"/>
    <b v="0"/>
    <s v="games/mobile games"/>
    <x v="5"/>
    <x v="28"/>
  </r>
  <r>
    <n v="1131"/>
    <s v="Hot Potato - The App"/>
    <s v="Don't drop it like it's hot..Hot Potato is a battle between friends. Compete to keep Mr Potato off the ground. Who will drop him first?"/>
    <n v="40000"/>
    <n v="0"/>
    <n v="0"/>
    <e v="#DIV/0!"/>
    <x v="2"/>
    <x v="9"/>
    <s v="AUD"/>
    <n v="1450993668"/>
    <d v="2015-12-24T21:47:48"/>
    <x v="2336"/>
    <x v="2336"/>
    <b v="0"/>
    <n v="0"/>
    <b v="0"/>
    <s v="games/mobile games"/>
    <x v="5"/>
    <x v="28"/>
  </r>
  <r>
    <n v="1140"/>
    <s v="Medieval Empire by Bear Games"/>
    <s v="We are creating the next epic Massive Multiplayer Online-Real Time Strategy game and we want you to be a part of it!"/>
    <n v="5000"/>
    <n v="0"/>
    <n v="0"/>
    <e v="#DIV/0!"/>
    <x v="2"/>
    <x v="1"/>
    <s v="GBP"/>
    <n v="1438859121"/>
    <d v="2015-08-06T11:05:21"/>
    <x v="2337"/>
    <x v="2337"/>
    <b v="0"/>
    <n v="0"/>
    <b v="0"/>
    <s v="games/mobile games"/>
    <x v="5"/>
    <x v="28"/>
  </r>
  <r>
    <n v="1141"/>
    <s v="Arena Z - Zombie Survival"/>
    <s v="I think this will be a great game!"/>
    <n v="500"/>
    <n v="0"/>
    <n v="0"/>
    <e v="#DIV/0!"/>
    <x v="2"/>
    <x v="5"/>
    <s v="EUR"/>
    <n v="1436460450"/>
    <d v="2015-07-09T16:47:30"/>
    <x v="2338"/>
    <x v="2338"/>
    <b v="0"/>
    <n v="0"/>
    <b v="0"/>
    <s v="games/mobile games"/>
    <x v="5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e v="#DIV/0!"/>
    <x v="2"/>
    <x v="0"/>
    <s v="USD"/>
    <n v="1424131727"/>
    <d v="2015-02-17T00:08:47"/>
    <x v="2339"/>
    <x v="2339"/>
    <b v="0"/>
    <n v="0"/>
    <b v="0"/>
    <s v="games/mobile games"/>
    <x v="5"/>
    <x v="28"/>
  </r>
  <r>
    <n v="1144"/>
    <s v="We Need Your Help to Finish Our BBQ Food Truck"/>
    <s v="We need your help to finish our food truck. We are building a BBQ Food Truck to serve competition style BBQ."/>
    <n v="9300"/>
    <n v="0"/>
    <n v="0"/>
    <e v="#DIV/0!"/>
    <x v="2"/>
    <x v="0"/>
    <s v="USD"/>
    <n v="1430281320"/>
    <d v="2015-04-29T04:22:00"/>
    <x v="2340"/>
    <x v="2340"/>
    <b v="0"/>
    <n v="0"/>
    <b v="0"/>
    <s v="food/food trucks"/>
    <x v="7"/>
    <x v="29"/>
  </r>
  <r>
    <n v="1147"/>
    <s v="baked pugtato"/>
    <s v="amazing gourmet baked potato truck with variable options for everyone, its always been my dream, help me make it come true :)."/>
    <n v="25000"/>
    <n v="0"/>
    <n v="0"/>
    <e v="#DIV/0!"/>
    <x v="2"/>
    <x v="2"/>
    <s v="CAD"/>
    <n v="1413760783"/>
    <d v="2014-10-19T23:19:43"/>
    <x v="2341"/>
    <x v="2341"/>
    <b v="0"/>
    <n v="0"/>
    <b v="0"/>
    <s v="food/food trucks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n v="0"/>
    <e v="#DIV/0!"/>
    <x v="2"/>
    <x v="0"/>
    <s v="USD"/>
    <n v="1441592863"/>
    <d v="2015-09-07T02:27:43"/>
    <x v="2342"/>
    <x v="2342"/>
    <b v="0"/>
    <n v="0"/>
    <b v="0"/>
    <s v="food/food trucks"/>
    <x v="7"/>
    <x v="29"/>
  </r>
  <r>
    <n v="1156"/>
    <s v="Harley Hawg Dogs, Inc"/>
    <s v="A Food Truck featuring Deep Fried Natural Casing Beef/Pork mix Hot Dogs, New York Style Rippers. Also serving Fresh Cut Fries."/>
    <n v="6500"/>
    <n v="0"/>
    <n v="0"/>
    <e v="#DIV/0!"/>
    <x v="2"/>
    <x v="0"/>
    <s v="USD"/>
    <n v="1424742162"/>
    <d v="2015-02-24T01:42:42"/>
    <x v="2343"/>
    <x v="2343"/>
    <b v="0"/>
    <n v="0"/>
    <b v="0"/>
    <s v="food/food trucks"/>
    <x v="7"/>
    <x v="29"/>
  </r>
  <r>
    <n v="1159"/>
    <s v="Skewed Up Food Truck"/>
    <s v="Skewed Up food truck is my dream and need help getting it started, presenting some to the bank for my loan, spice up logo, etc."/>
    <n v="6750"/>
    <n v="0"/>
    <n v="0"/>
    <e v="#DIV/0!"/>
    <x v="2"/>
    <x v="0"/>
    <s v="USD"/>
    <n v="1435679100"/>
    <d v="2015-06-30T15:45:00"/>
    <x v="2344"/>
    <x v="2344"/>
    <b v="0"/>
    <n v="0"/>
    <b v="0"/>
    <s v="food/food trucks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e v="#DIV/0!"/>
    <x v="2"/>
    <x v="0"/>
    <s v="USD"/>
    <n v="1432047989"/>
    <d v="2015-05-19T15:06:29"/>
    <x v="2345"/>
    <x v="2345"/>
    <b v="0"/>
    <n v="0"/>
    <b v="0"/>
    <s v="food/food trucks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e v="#DIV/0!"/>
    <x v="2"/>
    <x v="0"/>
    <s v="USD"/>
    <n v="1407604920"/>
    <d v="2014-08-09T17:22:00"/>
    <x v="2346"/>
    <x v="2346"/>
    <b v="0"/>
    <n v="0"/>
    <b v="0"/>
    <s v="food/food trucks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n v="0"/>
    <e v="#DIV/0!"/>
    <x v="2"/>
    <x v="0"/>
    <s v="USD"/>
    <n v="1466270582"/>
    <d v="2016-06-18T17:23:02"/>
    <x v="2347"/>
    <x v="2347"/>
    <b v="0"/>
    <n v="0"/>
    <b v="0"/>
    <s v="food/food trucks"/>
    <x v="7"/>
    <x v="29"/>
  </r>
  <r>
    <n v="1172"/>
    <s v="let your dayz take you to the dogs."/>
    <s v="Bringing YOUR favorite dog recipes to the streets."/>
    <n v="9000"/>
    <n v="0"/>
    <n v="0"/>
    <e v="#DIV/0!"/>
    <x v="2"/>
    <x v="0"/>
    <s v="USD"/>
    <n v="1408551752"/>
    <d v="2014-08-20T16:22:32"/>
    <x v="2348"/>
    <x v="2348"/>
    <b v="0"/>
    <n v="0"/>
    <b v="0"/>
    <s v="food/food trucks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n v="0"/>
    <e v="#DIV/0!"/>
    <x v="2"/>
    <x v="1"/>
    <s v="GBP"/>
    <n v="1413388296"/>
    <d v="2014-10-15T15:51:36"/>
    <x v="2349"/>
    <x v="2349"/>
    <b v="0"/>
    <n v="0"/>
    <b v="0"/>
    <s v="food/food trucks"/>
    <x v="7"/>
    <x v="29"/>
  </r>
  <r>
    <n v="1409"/>
    <s v="Modern Literal Torah Translation: Genesis"/>
    <s v="Modern Literal Translation of the 1st Book of the Torah in English and Russian with sub-linear and interlinear layout."/>
    <n v="4000"/>
    <n v="0"/>
    <n v="0"/>
    <e v="#DIV/0!"/>
    <x v="2"/>
    <x v="0"/>
    <s v="USD"/>
    <n v="1420085535"/>
    <d v="2015-01-01T04:12:15"/>
    <x v="2350"/>
    <x v="2350"/>
    <b v="0"/>
    <n v="0"/>
    <b v="0"/>
    <s v="publishing/translations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n v="0"/>
    <e v="#DIV/0!"/>
    <x v="2"/>
    <x v="0"/>
    <s v="USD"/>
    <n v="1448147619"/>
    <d v="2015-11-21T23:13:39"/>
    <x v="2351"/>
    <x v="2351"/>
    <b v="0"/>
    <n v="0"/>
    <b v="0"/>
    <s v="publishing/translations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e v="#DIV/0!"/>
    <x v="2"/>
    <x v="0"/>
    <s v="USD"/>
    <n v="1430276959"/>
    <d v="2015-04-29T03:09:19"/>
    <x v="2352"/>
    <x v="2352"/>
    <b v="0"/>
    <n v="0"/>
    <b v="0"/>
    <s v="publishing/translations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e v="#DIV/0!"/>
    <x v="2"/>
    <x v="5"/>
    <s v="EUR"/>
    <n v="1440408120"/>
    <d v="2015-08-24T09:22:00"/>
    <x v="2353"/>
    <x v="2353"/>
    <b v="0"/>
    <n v="0"/>
    <b v="0"/>
    <s v="publishing/translations"/>
    <x v="3"/>
    <x v="30"/>
  </r>
  <r>
    <n v="1429"/>
    <s v="10 P.M."/>
    <s v="A guy in his 30's tries to live his &quot;American Dream&quot;, but quickly it turns into a nightmare. (A Novel)"/>
    <n v="10000"/>
    <n v="0"/>
    <n v="0"/>
    <e v="#DIV/0!"/>
    <x v="2"/>
    <x v="0"/>
    <s v="USD"/>
    <n v="1428629242"/>
    <d v="2015-04-10T01:27:22"/>
    <x v="2354"/>
    <x v="2354"/>
    <b v="0"/>
    <n v="0"/>
    <b v="0"/>
    <s v="publishing/translations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n v="0"/>
    <e v="#DIV/0!"/>
    <x v="2"/>
    <x v="0"/>
    <s v="USD"/>
    <n v="1437417828"/>
    <d v="2015-07-20T18:43:48"/>
    <x v="2355"/>
    <x v="2355"/>
    <b v="0"/>
    <n v="0"/>
    <b v="0"/>
    <s v="publishing/translations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e v="#DIV/0!"/>
    <x v="2"/>
    <x v="0"/>
    <s v="USD"/>
    <n v="1464190158"/>
    <d v="2016-05-25T15:29:18"/>
    <x v="2356"/>
    <x v="2356"/>
    <b v="0"/>
    <n v="0"/>
    <b v="0"/>
    <s v="publishing/translations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e v="#DIV/0!"/>
    <x v="2"/>
    <x v="7"/>
    <s v="EUR"/>
    <n v="1483395209"/>
    <d v="2017-01-02T22:13:29"/>
    <x v="2357"/>
    <x v="2357"/>
    <b v="0"/>
    <n v="0"/>
    <b v="0"/>
    <s v="publishing/translations"/>
    <x v="3"/>
    <x v="30"/>
  </r>
  <r>
    <n v="1444"/>
    <s v="Expand the MillionairesLetter in the US Market!"/>
    <s v="We as a successfull german stock market newsletter publisher want expand in the US market!"/>
    <n v="4950"/>
    <n v="0"/>
    <n v="0"/>
    <e v="#DIV/0!"/>
    <x v="2"/>
    <x v="5"/>
    <s v="EUR"/>
    <n v="1442091462"/>
    <d v="2015-09-12T20:57:42"/>
    <x v="2358"/>
    <x v="2358"/>
    <b v="0"/>
    <n v="0"/>
    <b v="0"/>
    <s v="publishing/translations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e v="#DIV/0!"/>
    <x v="2"/>
    <x v="5"/>
    <s v="EUR"/>
    <n v="1434286855"/>
    <d v="2015-06-14T13:00:55"/>
    <x v="2359"/>
    <x v="2359"/>
    <b v="0"/>
    <n v="0"/>
    <b v="0"/>
    <s v="publishing/translations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e v="#DIV/0!"/>
    <x v="2"/>
    <x v="4"/>
    <s v="EUR"/>
    <n v="1461235478"/>
    <d v="2016-04-21T10:44:38"/>
    <x v="2360"/>
    <x v="2360"/>
    <b v="0"/>
    <n v="0"/>
    <b v="0"/>
    <s v="publishing/translations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e v="#DIV/0!"/>
    <x v="2"/>
    <x v="9"/>
    <s v="AUD"/>
    <n v="1432272300"/>
    <d v="2015-05-22T05:25:00"/>
    <x v="2361"/>
    <x v="2361"/>
    <b v="0"/>
    <n v="0"/>
    <b v="0"/>
    <s v="publishing/translations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e v="#DIV/0!"/>
    <x v="2"/>
    <x v="0"/>
    <s v="USD"/>
    <n v="1431286105"/>
    <d v="2015-05-10T19:28:25"/>
    <x v="2362"/>
    <x v="2362"/>
    <b v="0"/>
    <n v="0"/>
    <b v="0"/>
    <s v="publishing/translations"/>
    <x v="3"/>
    <x v="30"/>
  </r>
  <r>
    <n v="1484"/>
    <s v="a book called filtered down thru the stars"/>
    <s v="The mussings of an old wizard"/>
    <n v="2000"/>
    <n v="0"/>
    <n v="0"/>
    <e v="#DIV/0!"/>
    <x v="2"/>
    <x v="0"/>
    <s v="USD"/>
    <n v="1342882260"/>
    <d v="2012-07-21T14:51:00"/>
    <x v="2363"/>
    <x v="2363"/>
    <b v="0"/>
    <n v="0"/>
    <b v="0"/>
    <s v="publishing/fiction"/>
    <x v="3"/>
    <x v="25"/>
  </r>
  <r>
    <n v="1487"/>
    <s v="You Killed Me First"/>
    <s v="A lover becomes an enemy when a line has been crossed. Torn between memories and reality, his mask of sanity is slipping."/>
    <n v="10000"/>
    <n v="0"/>
    <n v="0"/>
    <e v="#DIV/0!"/>
    <x v="2"/>
    <x v="0"/>
    <s v="USD"/>
    <n v="1470175271"/>
    <d v="2016-08-02T22:01:11"/>
    <x v="2364"/>
    <x v="2364"/>
    <b v="0"/>
    <n v="0"/>
    <b v="0"/>
    <s v="publishing/fiction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e v="#DIV/0!"/>
    <x v="2"/>
    <x v="0"/>
    <s v="USD"/>
    <n v="1352994052"/>
    <d v="2012-11-15T15:40:52"/>
    <x v="2365"/>
    <x v="2365"/>
    <b v="0"/>
    <n v="0"/>
    <b v="0"/>
    <s v="publishing/fiction"/>
    <x v="3"/>
    <x v="25"/>
  </r>
  <r>
    <n v="1493"/>
    <s v="The Great Grand Zeppelin Chase"/>
    <s v="Help illustrate the sequel to the bestselling _x000a_The Transylvania Flying Squad of Detectives"/>
    <n v="2400"/>
    <n v="0"/>
    <n v="0"/>
    <e v="#DIV/0!"/>
    <x v="2"/>
    <x v="0"/>
    <s v="USD"/>
    <n v="1371415675"/>
    <d v="2013-06-16T20:47:55"/>
    <x v="2366"/>
    <x v="2366"/>
    <b v="0"/>
    <n v="0"/>
    <b v="0"/>
    <s v="publishing/fiction"/>
    <x v="3"/>
    <x v="25"/>
  </r>
  <r>
    <n v="1495"/>
    <s v="A Magical Bildungsroman with a Female Heroine"/>
    <s v="The Adventures of Penelope Hawthorne. Part One: The Spellbook of Dracone."/>
    <n v="2000"/>
    <n v="0"/>
    <n v="0"/>
    <e v="#DIV/0!"/>
    <x v="2"/>
    <x v="0"/>
    <s v="USD"/>
    <n v="1314471431"/>
    <d v="2011-08-27T18:57:11"/>
    <x v="2367"/>
    <x v="2367"/>
    <b v="0"/>
    <n v="0"/>
    <b v="0"/>
    <s v="publishing/fiction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n v="0"/>
    <e v="#DIV/0!"/>
    <x v="2"/>
    <x v="0"/>
    <s v="USD"/>
    <n v="1410866659"/>
    <d v="2014-09-16T11:24:19"/>
    <x v="2368"/>
    <x v="2368"/>
    <b v="0"/>
    <n v="0"/>
    <b v="0"/>
    <s v="publishing/fiction"/>
    <x v="3"/>
    <x v="25"/>
  </r>
  <r>
    <n v="1544"/>
    <s v="LaFee Photography"/>
    <s v="My name is Travis LaFee, I live in beautiful McCall, Idaho. I wish to display the beauty of valley county by taking pics outdoors."/>
    <n v="1000"/>
    <n v="0"/>
    <n v="0"/>
    <e v="#DIV/0!"/>
    <x v="2"/>
    <x v="0"/>
    <s v="USD"/>
    <n v="1427847480"/>
    <d v="2015-04-01T00:18:00"/>
    <x v="2369"/>
    <x v="2369"/>
    <b v="0"/>
    <n v="0"/>
    <b v="0"/>
    <s v="photography/nature"/>
    <x v="6"/>
    <x v="31"/>
  </r>
  <r>
    <n v="1547"/>
    <s v="Sound Photography"/>
    <s v="I have produced a limited number (100) of five 8x10 prints of mixed photography I would like to share with you."/>
    <n v="20"/>
    <n v="0"/>
    <n v="0"/>
    <e v="#DIV/0!"/>
    <x v="2"/>
    <x v="0"/>
    <s v="USD"/>
    <n v="1487844882"/>
    <d v="2017-02-23T10:14:42"/>
    <x v="2370"/>
    <x v="2370"/>
    <b v="0"/>
    <n v="0"/>
    <b v="0"/>
    <s v="photography/nature"/>
    <x v="6"/>
    <x v="31"/>
  </r>
  <r>
    <n v="1551"/>
    <s v="Randy Hoffman Photography"/>
    <s v="I can do it but help can't hurt. Sweet Montana photos like never seen before. Be a part of Randy Hoffman Photography and our activities"/>
    <n v="3500"/>
    <n v="0"/>
    <n v="0"/>
    <e v="#DIV/0!"/>
    <x v="2"/>
    <x v="0"/>
    <s v="USD"/>
    <n v="1432756039"/>
    <d v="2015-05-27T19:47:19"/>
    <x v="2371"/>
    <x v="2371"/>
    <b v="0"/>
    <n v="0"/>
    <b v="0"/>
    <s v="photography/nature"/>
    <x v="6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e v="#DIV/0!"/>
    <x v="2"/>
    <x v="0"/>
    <s v="USD"/>
    <n v="1441176447"/>
    <d v="2015-09-02T06:47:27"/>
    <x v="2372"/>
    <x v="2372"/>
    <b v="0"/>
    <n v="0"/>
    <b v="0"/>
    <s v="photography/nature"/>
    <x v="6"/>
    <x v="31"/>
  </r>
  <r>
    <n v="1554"/>
    <s v="Barbara O'Donovan Designs"/>
    <s v="I create art by photographing flowers/seeds i would love to buy my own camera/computer/Photoshop and restore my old shed into my studio"/>
    <n v="20000"/>
    <n v="0"/>
    <n v="0"/>
    <e v="#DIV/0!"/>
    <x v="2"/>
    <x v="9"/>
    <s v="AUD"/>
    <n v="1438495390"/>
    <d v="2015-08-02T06:03:10"/>
    <x v="2373"/>
    <x v="2373"/>
    <b v="0"/>
    <n v="0"/>
    <b v="0"/>
    <s v="photography/nature"/>
    <x v="6"/>
    <x v="31"/>
  </r>
  <r>
    <n v="1555"/>
    <s v="Coffee Table Book of Maine"/>
    <s v="I am traveling the coastline of Maine and will be taking pictures of all the scenery and lighthouses in the area."/>
    <n v="750"/>
    <n v="0"/>
    <n v="0"/>
    <e v="#DIV/0!"/>
    <x v="2"/>
    <x v="0"/>
    <s v="USD"/>
    <n v="1442509200"/>
    <d v="2015-09-17T17:00:00"/>
    <x v="2374"/>
    <x v="2374"/>
    <b v="0"/>
    <n v="0"/>
    <b v="0"/>
    <s v="photography/nature"/>
    <x v="6"/>
    <x v="31"/>
  </r>
  <r>
    <n v="1584"/>
    <s v="Lets see Kansas together!"/>
    <s v="25 Kansas State Parks in the next year. What a great adventure to take together. Join me. Together we can photo this beautiful state."/>
    <n v="1200"/>
    <n v="0"/>
    <n v="0"/>
    <e v="#DIV/0!"/>
    <x v="2"/>
    <x v="0"/>
    <s v="USD"/>
    <n v="1401464101"/>
    <d v="2014-05-30T15:35:01"/>
    <x v="2375"/>
    <x v="2375"/>
    <b v="0"/>
    <n v="0"/>
    <b v="0"/>
    <s v="photography/places"/>
    <x v="6"/>
    <x v="32"/>
  </r>
  <r>
    <n v="1586"/>
    <s v="Missouri In Pictures"/>
    <s v="Show the world the beauty that is in all of our back yards!"/>
    <n v="1500"/>
    <n v="0"/>
    <n v="0"/>
    <e v="#DIV/0!"/>
    <x v="2"/>
    <x v="0"/>
    <s v="USD"/>
    <n v="1428197422"/>
    <d v="2015-04-05T01:30:22"/>
    <x v="2376"/>
    <x v="2376"/>
    <b v="0"/>
    <n v="0"/>
    <b v="0"/>
    <s v="photography/places"/>
    <x v="6"/>
    <x v="32"/>
  </r>
  <r>
    <n v="1588"/>
    <s v="The Right Side of Texas"/>
    <s v="Southeast Texas as seen through the lens of a cell phone camera"/>
    <n v="516"/>
    <n v="0"/>
    <n v="0"/>
    <e v="#DIV/0!"/>
    <x v="2"/>
    <x v="0"/>
    <s v="USD"/>
    <n v="1422735120"/>
    <d v="2015-01-31T20:12:00"/>
    <x v="2377"/>
    <x v="2377"/>
    <b v="0"/>
    <n v="0"/>
    <b v="0"/>
    <s v="photography/places"/>
    <x v="6"/>
    <x v="32"/>
  </r>
  <r>
    <n v="1589"/>
    <s v="A Side Of The World In Canvas"/>
    <s v="I want to be able to have my own photography inside a canvas and have it be displayed everywhere."/>
    <n v="1200"/>
    <n v="0"/>
    <n v="0"/>
    <e v="#DIV/0!"/>
    <x v="2"/>
    <x v="0"/>
    <s v="USD"/>
    <n v="1444433886"/>
    <d v="2015-10-09T23:38:06"/>
    <x v="2378"/>
    <x v="2378"/>
    <b v="0"/>
    <n v="0"/>
    <b v="0"/>
    <s v="photography/places"/>
    <x v="6"/>
    <x v="32"/>
  </r>
  <r>
    <n v="1592"/>
    <s v="The Views of Pittsburgh"/>
    <s v="A portfolio collage of beautiful pictures of authentic Pittsburgh locations and scenery."/>
    <n v="25"/>
    <n v="0"/>
    <n v="0"/>
    <e v="#DIV/0!"/>
    <x v="2"/>
    <x v="0"/>
    <s v="USD"/>
    <n v="1427503485"/>
    <d v="2015-03-28T00:44:45"/>
    <x v="2379"/>
    <x v="2379"/>
    <b v="0"/>
    <n v="0"/>
    <b v="0"/>
    <s v="photography/places"/>
    <x v="6"/>
    <x v="32"/>
  </r>
  <r>
    <n v="1597"/>
    <s v="Vacation Days in Big Bear"/>
    <s v="We're starting up a new an improved way to do vacation rental management, but we need some funding to kick start it!"/>
    <n v="15000"/>
    <n v="0"/>
    <n v="0"/>
    <e v="#DIV/0!"/>
    <x v="2"/>
    <x v="0"/>
    <s v="USD"/>
    <n v="1474360197"/>
    <d v="2016-09-20T08:29:57"/>
    <x v="2380"/>
    <x v="2380"/>
    <b v="0"/>
    <n v="0"/>
    <b v="0"/>
    <s v="photography/places"/>
    <x v="6"/>
    <x v="32"/>
  </r>
  <r>
    <n v="1599"/>
    <s v="The Londoner: Prints &amp; Canvas"/>
    <s v="A London photographer trekking 5,895m up Africa's Mount Kilimanjaro to pursue and enrich a career."/>
    <n v="500"/>
    <n v="0"/>
    <n v="0"/>
    <e v="#DIV/0!"/>
    <x v="2"/>
    <x v="1"/>
    <s v="GBP"/>
    <n v="1460116576"/>
    <d v="2016-04-08T11:56:16"/>
    <x v="2381"/>
    <x v="2381"/>
    <b v="0"/>
    <n v="0"/>
    <b v="0"/>
    <s v="photography/places"/>
    <x v="6"/>
    <x v="32"/>
  </r>
  <r>
    <n v="1705"/>
    <s v="Piano Prayer Album - Russ James"/>
    <s v="An instrumental album that ranges from hymns to contemporary music. All the music is recorded by myself."/>
    <n v="2000"/>
    <n v="0"/>
    <n v="0"/>
    <e v="#DIV/0!"/>
    <x v="2"/>
    <x v="0"/>
    <s v="USD"/>
    <n v="1441814400"/>
    <d v="2015-09-09T16:00:00"/>
    <x v="2382"/>
    <x v="2382"/>
    <b v="0"/>
    <n v="0"/>
    <b v="0"/>
    <s v="music/faith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n v="0"/>
    <e v="#DIV/0!"/>
    <x v="2"/>
    <x v="5"/>
    <s v="EUR"/>
    <n v="1440314472"/>
    <d v="2015-08-23T07:21:12"/>
    <x v="2383"/>
    <x v="2383"/>
    <b v="0"/>
    <n v="0"/>
    <b v="0"/>
    <s v="music/faith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n v="0"/>
    <e v="#DIV/0!"/>
    <x v="2"/>
    <x v="0"/>
    <s v="USD"/>
    <n v="1462135706"/>
    <d v="2016-05-01T20:48:26"/>
    <x v="2384"/>
    <x v="2384"/>
    <b v="0"/>
    <n v="0"/>
    <b v="0"/>
    <s v="music/faith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n v="0"/>
    <e v="#DIV/0!"/>
    <x v="2"/>
    <x v="0"/>
    <s v="USD"/>
    <n v="1435701353"/>
    <d v="2015-06-30T21:55:53"/>
    <x v="2385"/>
    <x v="2385"/>
    <b v="0"/>
    <n v="0"/>
    <b v="0"/>
    <s v="music/faith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n v="0"/>
    <e v="#DIV/0!"/>
    <x v="2"/>
    <x v="0"/>
    <s v="USD"/>
    <n v="1449831863"/>
    <d v="2015-12-11T11:04:23"/>
    <x v="2386"/>
    <x v="2386"/>
    <b v="0"/>
    <n v="0"/>
    <b v="0"/>
    <s v="music/faith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e v="#DIV/0!"/>
    <x v="2"/>
    <x v="0"/>
    <s v="USD"/>
    <n v="1465521306"/>
    <d v="2016-06-10T01:15:06"/>
    <x v="2387"/>
    <x v="2387"/>
    <b v="0"/>
    <n v="0"/>
    <b v="0"/>
    <s v="music/faith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e v="#DIV/0!"/>
    <x v="2"/>
    <x v="0"/>
    <s v="USD"/>
    <n v="1445738783"/>
    <d v="2015-10-25T02:06:23"/>
    <x v="2388"/>
    <x v="2388"/>
    <b v="0"/>
    <n v="0"/>
    <b v="0"/>
    <s v="music/faith"/>
    <x v="2"/>
    <x v="21"/>
  </r>
  <r>
    <n v="1731"/>
    <s v="Sam Cox Band First Christian Tour"/>
    <s v="We are a Christin Worship band looking to midwest tour. God Bless!"/>
    <n v="1000"/>
    <n v="0"/>
    <n v="0"/>
    <e v="#DIV/0!"/>
    <x v="2"/>
    <x v="0"/>
    <s v="USD"/>
    <n v="1434034800"/>
    <d v="2015-06-11T15:00:00"/>
    <x v="2389"/>
    <x v="2389"/>
    <b v="0"/>
    <n v="0"/>
    <b v="0"/>
    <s v="music/faith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e v="#DIV/0!"/>
    <x v="2"/>
    <x v="0"/>
    <s v="USD"/>
    <n v="1452920400"/>
    <d v="2016-01-16T05:00:00"/>
    <x v="2390"/>
    <x v="2390"/>
    <b v="0"/>
    <n v="0"/>
    <b v="0"/>
    <s v="music/faith"/>
    <x v="2"/>
    <x v="21"/>
  </r>
  <r>
    <n v="1733"/>
    <s v="What Faith Is EP/Album"/>
    <s v="I am trying to share the music I am blessed to have written. https://www.johncox4.com or https://reverbnation.com/johncox4"/>
    <n v="10000"/>
    <n v="0"/>
    <n v="0"/>
    <e v="#DIV/0!"/>
    <x v="2"/>
    <x v="0"/>
    <s v="USD"/>
    <n v="1473802200"/>
    <d v="2016-09-13T21:30:00"/>
    <x v="2391"/>
    <x v="2391"/>
    <b v="0"/>
    <n v="0"/>
    <b v="0"/>
    <s v="music/faith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n v="0"/>
    <e v="#DIV/0!"/>
    <x v="2"/>
    <x v="0"/>
    <s v="USD"/>
    <n v="1437075422"/>
    <d v="2015-07-16T19:37:02"/>
    <x v="2392"/>
    <x v="2392"/>
    <b v="0"/>
    <n v="0"/>
    <b v="0"/>
    <s v="music/faith"/>
    <x v="2"/>
    <x v="21"/>
  </r>
  <r>
    <n v="1766"/>
    <s v="Photographic book on Melbourne's music scene"/>
    <s v="I want to create a beautiful book which documents the Melbourne music scene."/>
    <n v="1500"/>
    <n v="0"/>
    <n v="0"/>
    <e v="#DIV/0!"/>
    <x v="2"/>
    <x v="9"/>
    <s v="AUD"/>
    <n v="1408999088"/>
    <d v="2014-08-25T20:38:08"/>
    <x v="2393"/>
    <x v="2393"/>
    <b v="1"/>
    <n v="0"/>
    <b v="0"/>
    <s v="photography/photobooks"/>
    <x v="6"/>
    <x v="15"/>
  </r>
  <r>
    <n v="1813"/>
    <s v="Libya : The Lost Days"/>
    <s v="This project aims to document, Libyan photographic history; through both print and artisan mediums ."/>
    <n v="8750"/>
    <n v="0"/>
    <n v="0"/>
    <e v="#DIV/0!"/>
    <x v="2"/>
    <x v="1"/>
    <s v="GBP"/>
    <n v="1407532812"/>
    <d v="2014-08-08T21:20:12"/>
    <x v="2394"/>
    <x v="2394"/>
    <b v="0"/>
    <n v="0"/>
    <b v="0"/>
    <s v="photography/photobooks"/>
    <x v="6"/>
    <x v="15"/>
  </r>
  <r>
    <n v="1815"/>
    <s v="Texas to Florida"/>
    <s v="Photographic roadtrip from Dallas/Ft Worth, Texas to Florida's beaches. A summer photography roadtrip project to include 5 states."/>
    <n v="3000"/>
    <n v="0"/>
    <n v="0"/>
    <e v="#DIV/0!"/>
    <x v="2"/>
    <x v="0"/>
    <s v="USD"/>
    <n v="1435787137"/>
    <d v="2015-07-01T21:45:37"/>
    <x v="2395"/>
    <x v="2395"/>
    <b v="0"/>
    <n v="0"/>
    <b v="0"/>
    <s v="photography/photobooks"/>
    <x v="6"/>
    <x v="15"/>
  </r>
  <r>
    <n v="1818"/>
    <s v="Give Me Your Goofy-ist"/>
    <s v="We are all different, this is a way to honor and celebrate the authenticity in being different."/>
    <n v="15000"/>
    <n v="0"/>
    <n v="0"/>
    <e v="#DIV/0!"/>
    <x v="2"/>
    <x v="0"/>
    <s v="USD"/>
    <n v="1428035850"/>
    <d v="2015-04-03T04:37:30"/>
    <x v="2396"/>
    <x v="2396"/>
    <b v="0"/>
    <n v="0"/>
    <b v="0"/>
    <s v="photography/photobooks"/>
    <x v="6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e v="#DIV/0!"/>
    <x v="2"/>
    <x v="1"/>
    <s v="GBP"/>
    <n v="1422256341"/>
    <d v="2015-01-26T07:12:21"/>
    <x v="2397"/>
    <x v="2397"/>
    <b v="0"/>
    <n v="0"/>
    <b v="0"/>
    <s v="games/mobile games"/>
    <x v="5"/>
    <x v="28"/>
  </r>
  <r>
    <n v="1869"/>
    <s v="Castle Crawler RPG"/>
    <s v="CCRPG will be a 2D Pixel Art Game based on similar elements to the SNES game &quot;Zelda: A Link to the Past&quot; with RPG elements added in."/>
    <n v="10000"/>
    <n v="0"/>
    <n v="0"/>
    <e v="#DIV/0!"/>
    <x v="2"/>
    <x v="0"/>
    <s v="USD"/>
    <n v="1483488249"/>
    <d v="2017-01-04T00:04:09"/>
    <x v="2398"/>
    <x v="2398"/>
    <b v="0"/>
    <n v="0"/>
    <b v="0"/>
    <s v="games/mobile games"/>
    <x v="5"/>
    <x v="28"/>
  </r>
  <r>
    <n v="1876"/>
    <s v="Migration Madness (Android)"/>
    <s v="An arcade styled side scroller. Help Bob the pilot steer his plane through hordes of migrating birds strapped with explosives."/>
    <n v="280"/>
    <n v="0"/>
    <n v="0"/>
    <e v="#DIV/0!"/>
    <x v="2"/>
    <x v="9"/>
    <s v="AUD"/>
    <n v="1402901405"/>
    <d v="2014-06-16T06:50:05"/>
    <x v="2399"/>
    <x v="2399"/>
    <b v="0"/>
    <n v="0"/>
    <b v="0"/>
    <s v="games/mobile games"/>
    <x v="5"/>
    <x v="28"/>
  </r>
  <r>
    <n v="1877"/>
    <s v="Chip Dip II: Son of Chip Dip! - A Terrible, Terrible Game"/>
    <s v="It's obvious you won't survive by your wits alone. Unfortunately that's all you've got, Chip. Run!"/>
    <n v="60"/>
    <n v="0"/>
    <n v="0"/>
    <e v="#DIV/0!"/>
    <x v="2"/>
    <x v="0"/>
    <s v="USD"/>
    <n v="1425170525"/>
    <d v="2015-03-01T00:42:05"/>
    <x v="2400"/>
    <x v="2400"/>
    <b v="0"/>
    <n v="0"/>
    <b v="0"/>
    <s v="games/mobile games"/>
    <x v="5"/>
    <x v="28"/>
  </r>
  <r>
    <n v="1878"/>
    <s v="Aussies versus Zombies"/>
    <s v="Action game now playable on Android/iOS platforms and PC browsers. Easy gameplay even for starters yet hard to be skilled. Multi-player"/>
    <n v="8000"/>
    <n v="0"/>
    <n v="0"/>
    <e v="#DIV/0!"/>
    <x v="2"/>
    <x v="9"/>
    <s v="AUD"/>
    <n v="1402618355"/>
    <d v="2014-06-13T00:12:35"/>
    <x v="2401"/>
    <x v="2401"/>
    <b v="0"/>
    <n v="0"/>
    <b v="0"/>
    <s v="games/mobile games"/>
    <x v="5"/>
    <x v="28"/>
  </r>
  <r>
    <n v="1982"/>
    <s v="Lonely Boy: 55 male models 200s sensual expression"/>
    <s v="Express a very dark place in my childhood. Release my emotions through photography in a form of Art."/>
    <n v="180000"/>
    <n v="0"/>
    <n v="0"/>
    <e v="#DIV/0!"/>
    <x v="2"/>
    <x v="20"/>
    <s v="HKD"/>
    <n v="1480863887"/>
    <d v="2016-12-04T15:04:47"/>
    <x v="2402"/>
    <x v="2402"/>
    <b v="0"/>
    <n v="0"/>
    <b v="0"/>
    <s v="photography/people"/>
    <x v="6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e v="#DIV/0!"/>
    <x v="2"/>
    <x v="1"/>
    <s v="GBP"/>
    <n v="1450706837"/>
    <d v="2015-12-21T14:07:17"/>
    <x v="2403"/>
    <x v="2403"/>
    <b v="0"/>
    <n v="0"/>
    <b v="0"/>
    <s v="photography/people"/>
    <x v="6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e v="#DIV/0!"/>
    <x v="2"/>
    <x v="0"/>
    <s v="USD"/>
    <n v="1481072942"/>
    <d v="2016-12-07T01:09:02"/>
    <x v="2404"/>
    <x v="2404"/>
    <b v="0"/>
    <n v="0"/>
    <b v="0"/>
    <s v="photography/people"/>
    <x v="6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e v="#DIV/0!"/>
    <x v="2"/>
    <x v="0"/>
    <s v="USD"/>
    <n v="1405021211"/>
    <d v="2014-07-10T19:40:11"/>
    <x v="2405"/>
    <x v="2405"/>
    <b v="0"/>
    <n v="0"/>
    <b v="0"/>
    <s v="photography/people"/>
    <x v="6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e v="#DIV/0!"/>
    <x v="2"/>
    <x v="0"/>
    <s v="USD"/>
    <n v="1409091612"/>
    <d v="2014-08-26T22:20:12"/>
    <x v="2406"/>
    <x v="2406"/>
    <b v="0"/>
    <n v="0"/>
    <b v="0"/>
    <s v="photography/people"/>
    <x v="6"/>
    <x v="33"/>
  </r>
  <r>
    <n v="2141"/>
    <s v="King of Consoles"/>
    <s v="A place where people can test out the latest video games, for an hourly fee. It's cheaper than wasting money on a $60 game that sucked"/>
    <n v="15000"/>
    <n v="0"/>
    <n v="0"/>
    <e v="#DIV/0!"/>
    <x v="2"/>
    <x v="0"/>
    <s v="USD"/>
    <n v="1415947159"/>
    <d v="2014-11-14T06:39:19"/>
    <x v="2407"/>
    <x v="2407"/>
    <b v="0"/>
    <n v="0"/>
    <b v="0"/>
    <s v="games/video games"/>
    <x v="5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e v="#DIV/0!"/>
    <x v="2"/>
    <x v="0"/>
    <s v="USD"/>
    <n v="1280534400"/>
    <d v="2010-07-31T00:00:00"/>
    <x v="2408"/>
    <x v="2408"/>
    <b v="0"/>
    <n v="0"/>
    <b v="0"/>
    <s v="games/video games"/>
    <x v="5"/>
    <x v="27"/>
  </r>
  <r>
    <n v="2404"/>
    <s v="Square Donuts Truck"/>
    <s v="We would love another Donut Food Truck for your famous Square Donuts.  We have one successful truck and retail store open already!"/>
    <n v="15000"/>
    <n v="0"/>
    <n v="0"/>
    <e v="#DIV/0!"/>
    <x v="2"/>
    <x v="0"/>
    <s v="USD"/>
    <n v="1451782607"/>
    <d v="2016-01-03T00:56:47"/>
    <x v="2409"/>
    <x v="2409"/>
    <b v="0"/>
    <n v="0"/>
    <b v="0"/>
    <s v="food/food trucks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e v="#DIV/0!"/>
    <x v="2"/>
    <x v="9"/>
    <s v="AUD"/>
    <n v="1441619275"/>
    <d v="2015-09-07T09:47:55"/>
    <x v="2410"/>
    <x v="2410"/>
    <b v="0"/>
    <n v="0"/>
    <b v="0"/>
    <s v="food/food trucks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e v="#DIV/0!"/>
    <x v="2"/>
    <x v="7"/>
    <s v="EUR"/>
    <n v="1480185673"/>
    <d v="2016-11-26T18:41:13"/>
    <x v="2411"/>
    <x v="2411"/>
    <b v="0"/>
    <n v="0"/>
    <b v="0"/>
    <s v="food/food trucks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e v="#DIV/0!"/>
    <x v="2"/>
    <x v="0"/>
    <s v="USD"/>
    <n v="1407705187"/>
    <d v="2014-08-10T21:13:07"/>
    <x v="2412"/>
    <x v="2412"/>
    <b v="0"/>
    <n v="0"/>
    <b v="0"/>
    <s v="food/food trucks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e v="#DIV/0!"/>
    <x v="2"/>
    <x v="0"/>
    <s v="USD"/>
    <n v="1424281389"/>
    <d v="2015-02-18T17:43:09"/>
    <x v="2413"/>
    <x v="2413"/>
    <b v="0"/>
    <n v="0"/>
    <b v="0"/>
    <s v="food/food trucks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n v="0"/>
    <e v="#DIV/0!"/>
    <x v="2"/>
    <x v="0"/>
    <s v="USD"/>
    <n v="1439006692"/>
    <d v="2015-08-08T04:04:52"/>
    <x v="2414"/>
    <x v="2414"/>
    <b v="0"/>
    <n v="0"/>
    <b v="0"/>
    <s v="food/food trucks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n v="0"/>
    <e v="#DIV/0!"/>
    <x v="2"/>
    <x v="0"/>
    <s v="USD"/>
    <n v="1456608943"/>
    <d v="2016-02-27T21:35:43"/>
    <x v="2415"/>
    <x v="2415"/>
    <b v="0"/>
    <n v="0"/>
    <b v="0"/>
    <s v="food/food trucks"/>
    <x v="7"/>
    <x v="29"/>
  </r>
  <r>
    <n v="2437"/>
    <s v="Cuppa Gumbos"/>
    <s v="Homemade Gumbo, Stews and Curry to be served hot and fresh everyday at any festival or concert we can attend."/>
    <n v="8000"/>
    <n v="0"/>
    <n v="0"/>
    <e v="#DIV/0!"/>
    <x v="2"/>
    <x v="0"/>
    <s v="USD"/>
    <n v="1426615200"/>
    <d v="2015-03-17T18:00:00"/>
    <x v="2416"/>
    <x v="2416"/>
    <b v="0"/>
    <n v="0"/>
    <b v="0"/>
    <s v="food/food trucks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e v="#DIV/0!"/>
    <x v="2"/>
    <x v="0"/>
    <s v="USD"/>
    <n v="1445197129"/>
    <d v="2015-10-18T19:38:49"/>
    <x v="2417"/>
    <x v="2417"/>
    <b v="0"/>
    <n v="0"/>
    <b v="0"/>
    <s v="food/food trucks"/>
    <x v="7"/>
    <x v="29"/>
  </r>
  <r>
    <n v="2503"/>
    <s v="Cardinal Bistro BYOB Start Up"/>
    <s v="Cardinal Bistro will be Contemporary American dinning establishment based in Ventnor, NJ featuring local, seasonal ingredients."/>
    <n v="10000"/>
    <n v="0"/>
    <n v="0"/>
    <e v="#DIV/0!"/>
    <x v="2"/>
    <x v="0"/>
    <s v="USD"/>
    <n v="1465333560"/>
    <d v="2016-06-07T21:06:00"/>
    <x v="2418"/>
    <x v="241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e v="#DIV/0!"/>
    <x v="2"/>
    <x v="0"/>
    <s v="USD"/>
    <n v="1416014534"/>
    <d v="2014-11-15T01:22:14"/>
    <x v="2419"/>
    <x v="2419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e v="#DIV/0!"/>
    <x v="2"/>
    <x v="0"/>
    <s v="USD"/>
    <n v="1426292416"/>
    <d v="2015-03-14T00:20:16"/>
    <x v="2420"/>
    <x v="2420"/>
    <b v="0"/>
    <n v="0"/>
    <b v="0"/>
    <s v="food/restaurants"/>
    <x v="7"/>
    <x v="34"/>
  </r>
  <r>
    <n v="2507"/>
    <s v="Help Cafe Talavera get a New Kitchen!"/>
    <s v="Unique dishes for a unique city!."/>
    <n v="42850"/>
    <n v="0"/>
    <n v="0"/>
    <e v="#DIV/0!"/>
    <x v="2"/>
    <x v="0"/>
    <s v="USD"/>
    <n v="1431308704"/>
    <d v="2015-05-11T01:45:04"/>
    <x v="2421"/>
    <x v="2421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e v="#DIV/0!"/>
    <x v="2"/>
    <x v="0"/>
    <s v="USD"/>
    <n v="1408056634"/>
    <d v="2014-08-14T22:50:34"/>
    <x v="2422"/>
    <x v="2422"/>
    <b v="0"/>
    <n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e v="#DIV/0!"/>
    <x v="2"/>
    <x v="1"/>
    <s v="GBP"/>
    <n v="1454323413"/>
    <d v="2016-02-01T10:43:33"/>
    <x v="2423"/>
    <x v="242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e v="#DIV/0!"/>
    <x v="2"/>
    <x v="0"/>
    <s v="USD"/>
    <n v="1418504561"/>
    <d v="2014-12-13T21:02:41"/>
    <x v="2424"/>
    <x v="2424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e v="#DIV/0!"/>
    <x v="2"/>
    <x v="5"/>
    <s v="EUR"/>
    <n v="1488067789"/>
    <d v="2017-02-26T00:09:49"/>
    <x v="2425"/>
    <x v="2425"/>
    <b v="0"/>
    <n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e v="#DIV/0!"/>
    <x v="2"/>
    <x v="0"/>
    <s v="USD"/>
    <n v="1417279252"/>
    <d v="2014-11-29T16:40:52"/>
    <x v="2426"/>
    <x v="2426"/>
    <b v="0"/>
    <n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e v="#DIV/0!"/>
    <x v="2"/>
    <x v="0"/>
    <s v="USD"/>
    <n v="1415899228"/>
    <d v="2014-11-13T17:20:28"/>
    <x v="2427"/>
    <x v="2427"/>
    <b v="0"/>
    <n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e v="#DIV/0!"/>
    <x v="2"/>
    <x v="0"/>
    <s v="USD"/>
    <n v="1476559260"/>
    <d v="2016-10-15T19:21:00"/>
    <x v="2428"/>
    <x v="2428"/>
    <b v="0"/>
    <n v="0"/>
    <b v="0"/>
    <s v="food/restaurants"/>
    <x v="7"/>
    <x v="34"/>
  </r>
  <r>
    <n v="2584"/>
    <s v="Culinary Arts Food Truck Style"/>
    <s v="Bringing quality food to the masses using local premium ingredients, but at a food truck price!"/>
    <n v="10000"/>
    <n v="0"/>
    <n v="0"/>
    <e v="#DIV/0!"/>
    <x v="2"/>
    <x v="0"/>
    <s v="USD"/>
    <n v="1434341369"/>
    <d v="2015-06-15T04:09:29"/>
    <x v="2429"/>
    <x v="2429"/>
    <b v="0"/>
    <n v="0"/>
    <b v="0"/>
    <s v="food/food trucks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e v="#DIV/0!"/>
    <x v="2"/>
    <x v="9"/>
    <s v="AUD"/>
    <n v="1453817297"/>
    <d v="2016-01-26T14:08:17"/>
    <x v="2430"/>
    <x v="2430"/>
    <b v="0"/>
    <n v="0"/>
    <b v="0"/>
    <s v="food/food trucks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e v="#DIV/0!"/>
    <x v="2"/>
    <x v="0"/>
    <s v="USD"/>
    <n v="1429993026"/>
    <d v="2015-04-25T20:17:06"/>
    <x v="2431"/>
    <x v="2431"/>
    <b v="0"/>
    <n v="0"/>
    <b v="0"/>
    <s v="food/food trucks"/>
    <x v="7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e v="#DIV/0!"/>
    <x v="2"/>
    <x v="5"/>
    <s v="EUR"/>
    <n v="1468565820"/>
    <d v="2016-07-15T06:57:00"/>
    <x v="2432"/>
    <x v="2432"/>
    <b v="0"/>
    <n v="0"/>
    <b v="0"/>
    <s v="technology/space exploration"/>
    <x v="4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e v="#DIV/0!"/>
    <x v="2"/>
    <x v="0"/>
    <s v="USD"/>
    <n v="1412119423"/>
    <d v="2014-09-30T23:23:43"/>
    <x v="2433"/>
    <x v="2433"/>
    <b v="0"/>
    <n v="0"/>
    <b v="0"/>
    <s v="food/food trucks"/>
    <x v="7"/>
    <x v="29"/>
  </r>
  <r>
    <n v="2687"/>
    <s v="Munch Wagon"/>
    <s v="Your American Pizzas, Wings, Stuffed Gouda Burger, Sweet &amp; Russet Potato Fries served on a food Truck!!"/>
    <n v="15000"/>
    <n v="0"/>
    <n v="0"/>
    <e v="#DIV/0!"/>
    <x v="2"/>
    <x v="0"/>
    <s v="USD"/>
    <n v="1435591318"/>
    <d v="2015-06-29T15:21:58"/>
    <x v="2434"/>
    <x v="2434"/>
    <b v="0"/>
    <n v="0"/>
    <b v="0"/>
    <s v="food/food trucks"/>
    <x v="7"/>
    <x v="29"/>
  </r>
  <r>
    <n v="2699"/>
    <s v="my bakery truck"/>
    <s v="Hi, I want make my first bakery. Food truck was great, but I not have a car licence. So, help me to be my dream!"/>
    <n v="2"/>
    <n v="0"/>
    <n v="0"/>
    <e v="#DIV/0!"/>
    <x v="2"/>
    <x v="2"/>
    <s v="CAD"/>
    <n v="1407533463"/>
    <d v="2014-08-08T21:31:03"/>
    <x v="2435"/>
    <x v="2435"/>
    <b v="0"/>
    <n v="0"/>
    <b v="0"/>
    <s v="food/food trucks"/>
    <x v="7"/>
    <x v="29"/>
  </r>
  <r>
    <n v="2743"/>
    <s v="St. Nick Jr"/>
    <s v="One Christmas every child was naughty, and Santa's son _x000a_St. Nick Jr sacrifices all his gifts over his whole life, for the children"/>
    <n v="5999"/>
    <n v="0"/>
    <n v="0"/>
    <e v="#DIV/0!"/>
    <x v="2"/>
    <x v="0"/>
    <s v="USD"/>
    <n v="1476863607"/>
    <d v="2016-10-19T07:53:27"/>
    <x v="2436"/>
    <x v="2436"/>
    <b v="0"/>
    <n v="0"/>
    <b v="0"/>
    <s v="publishing/children's books"/>
    <x v="3"/>
    <x v="35"/>
  </r>
  <r>
    <n v="2750"/>
    <s v="My Child, My Blessing"/>
    <s v="This is a journal where parents daily write something positive about their child.  Places for pictures, too."/>
    <n v="1999"/>
    <n v="0"/>
    <n v="0"/>
    <e v="#DIV/0!"/>
    <x v="2"/>
    <x v="0"/>
    <s v="USD"/>
    <n v="1341086400"/>
    <d v="2012-06-30T20:00:00"/>
    <x v="2437"/>
    <x v="2437"/>
    <b v="0"/>
    <n v="0"/>
    <b v="0"/>
    <s v="publishing/children's books"/>
    <x v="3"/>
    <x v="3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e v="#DIV/0!"/>
    <x v="2"/>
    <x v="0"/>
    <s v="USD"/>
    <n v="1403039842"/>
    <d v="2014-06-17T21:17:22"/>
    <x v="2438"/>
    <x v="2438"/>
    <b v="0"/>
    <n v="0"/>
    <b v="0"/>
    <s v="publishing/children's books"/>
    <x v="3"/>
    <x v="35"/>
  </r>
  <r>
    <n v="2754"/>
    <s v="From here...to there!"/>
    <s v="I have been a writer all my life. But until recently never a parent. I want to write a children book for my children, and yours!"/>
    <n v="10000"/>
    <n v="0"/>
    <n v="0"/>
    <e v="#DIV/0!"/>
    <x v="2"/>
    <x v="0"/>
    <s v="USD"/>
    <n v="1410448551"/>
    <d v="2014-09-11T15:15:51"/>
    <x v="2439"/>
    <x v="2439"/>
    <b v="0"/>
    <n v="0"/>
    <b v="0"/>
    <s v="publishing/children's books"/>
    <x v="3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e v="#DIV/0!"/>
    <x v="2"/>
    <x v="1"/>
    <s v="GBP"/>
    <n v="1371726258"/>
    <d v="2013-06-20T11:04:18"/>
    <x v="2440"/>
    <x v="2440"/>
    <b v="0"/>
    <n v="0"/>
    <b v="0"/>
    <s v="publishing/children's books"/>
    <x v="3"/>
    <x v="35"/>
  </r>
  <r>
    <n v="2765"/>
    <s v="A Story Book For Kids: Technology and Everyday Life"/>
    <s v="I am writing an illustrated book for children ages 3 to 7 that meshes technology in everyday life stories."/>
    <n v="4000"/>
    <n v="0"/>
    <n v="0"/>
    <e v="#DIV/0!"/>
    <x v="2"/>
    <x v="0"/>
    <s v="USD"/>
    <n v="1351432428"/>
    <d v="2012-10-28T13:53:48"/>
    <x v="2441"/>
    <x v="2441"/>
    <b v="0"/>
    <n v="0"/>
    <b v="0"/>
    <s v="publishing/children's books"/>
    <x v="3"/>
    <x v="3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e v="#DIV/0!"/>
    <x v="2"/>
    <x v="0"/>
    <s v="USD"/>
    <n v="1359738000"/>
    <d v="2013-02-01T17:00:00"/>
    <x v="2442"/>
    <x v="2442"/>
    <b v="0"/>
    <n v="0"/>
    <b v="0"/>
    <s v="publishing/children's books"/>
    <x v="3"/>
    <x v="3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e v="#DIV/0!"/>
    <x v="2"/>
    <x v="0"/>
    <s v="USD"/>
    <n v="1381006294"/>
    <d v="2013-10-05T20:51:34"/>
    <x v="2443"/>
    <x v="2443"/>
    <b v="0"/>
    <n v="0"/>
    <b v="0"/>
    <s v="publishing/children's books"/>
    <x v="3"/>
    <x v="35"/>
  </r>
  <r>
    <n v="2780"/>
    <s v="Travel with baby"/>
    <s v="Turn the World with my kids, and then write a book with the advice for traveling with baby"/>
    <n v="100000"/>
    <n v="0"/>
    <n v="0"/>
    <e v="#DIV/0!"/>
    <x v="2"/>
    <x v="4"/>
    <s v="EUR"/>
    <n v="1489142688"/>
    <d v="2017-03-10T10:44:48"/>
    <x v="2444"/>
    <x v="2444"/>
    <b v="0"/>
    <n v="0"/>
    <b v="0"/>
    <s v="publishing/children's books"/>
    <x v="3"/>
    <x v="35"/>
  </r>
  <r>
    <n v="2842"/>
    <s v="HIDDEN: The FCO Plays"/>
    <s v="A play performed at the FCO Global Summit on the Preventing Sexual Violence Initiative, hosted by William Hague and Angelina Jolie"/>
    <n v="1500"/>
    <n v="0"/>
    <n v="0"/>
    <e v="#DIV/0!"/>
    <x v="2"/>
    <x v="1"/>
    <s v="GBP"/>
    <n v="1403348400"/>
    <d v="2014-06-21T11:00:00"/>
    <x v="2445"/>
    <x v="2445"/>
    <b v="0"/>
    <n v="0"/>
    <b v="0"/>
    <s v="theater/plays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e v="#DIV/0!"/>
    <x v="2"/>
    <x v="0"/>
    <s v="USD"/>
    <n v="1465790400"/>
    <d v="2016-06-13T04:00:00"/>
    <x v="2446"/>
    <x v="2446"/>
    <b v="0"/>
    <n v="0"/>
    <b v="0"/>
    <s v="theater/plays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e v="#DIV/0!"/>
    <x v="2"/>
    <x v="0"/>
    <s v="USD"/>
    <n v="1432917394"/>
    <d v="2015-05-29T16:36:34"/>
    <x v="2447"/>
    <x v="2447"/>
    <b v="0"/>
    <n v="0"/>
    <b v="0"/>
    <s v="theater/plays"/>
    <x v="1"/>
    <x v="3"/>
  </r>
  <r>
    <n v="2847"/>
    <s v="COLOR ME"/>
    <s v="Dark secrets come to light when Mariah meets Stella. They find a way to face the south's largest elephant in the room: RACISM."/>
    <n v="2000"/>
    <n v="0"/>
    <n v="0"/>
    <e v="#DIV/0!"/>
    <x v="2"/>
    <x v="0"/>
    <s v="USD"/>
    <n v="1464031265"/>
    <d v="2016-05-23T19:21:05"/>
    <x v="2448"/>
    <x v="2448"/>
    <b v="0"/>
    <n v="0"/>
    <b v="0"/>
    <s v="theater/plays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e v="#DIV/0!"/>
    <x v="2"/>
    <x v="11"/>
    <s v="EUR"/>
    <n v="1454109420"/>
    <d v="2016-01-29T23:17:00"/>
    <x v="2449"/>
    <x v="2449"/>
    <b v="0"/>
    <n v="0"/>
    <b v="0"/>
    <s v="theater/plays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e v="#DIV/0!"/>
    <x v="2"/>
    <x v="2"/>
    <s v="CAD"/>
    <n v="1410669297"/>
    <d v="2014-09-14T04:34:57"/>
    <x v="2450"/>
    <x v="2450"/>
    <b v="0"/>
    <n v="0"/>
    <b v="0"/>
    <s v="theater/plays"/>
    <x v="1"/>
    <x v="3"/>
  </r>
  <r>
    <n v="2858"/>
    <s v="Gay Party Superposh 'Winter Wonderland'"/>
    <s v="Een Gay Party in het centrum van Amersfoort. _x000a_Een geweldige avond uit, met een show, optredens en DJ's."/>
    <n v="1000"/>
    <n v="0"/>
    <n v="0"/>
    <e v="#DIV/0!"/>
    <x v="2"/>
    <x v="6"/>
    <s v="EUR"/>
    <n v="1417778880"/>
    <d v="2014-12-05T11:28:00"/>
    <x v="2451"/>
    <x v="2451"/>
    <b v="0"/>
    <n v="0"/>
    <b v="0"/>
    <s v="theater/plays"/>
    <x v="1"/>
    <x v="3"/>
  </r>
  <r>
    <n v="2865"/>
    <s v="FRINGE 2015 by YER Productions"/>
    <s v="Prepare to be Swept Away. Three short plays from three master playwrights; LANDFALL, SNIPER and DANGERS of TOBACCO!"/>
    <n v="2888"/>
    <n v="0"/>
    <n v="0"/>
    <e v="#DIV/0!"/>
    <x v="2"/>
    <x v="0"/>
    <s v="USD"/>
    <n v="1420512259"/>
    <d v="2015-01-06T02:44:19"/>
    <x v="2452"/>
    <x v="2452"/>
    <b v="0"/>
    <n v="0"/>
    <b v="0"/>
    <s v="theater/plays"/>
    <x v="1"/>
    <x v="3"/>
  </r>
  <r>
    <n v="2872"/>
    <s v="Loud Arts"/>
    <s v="Local Theatre group in Loudoun County, Virginia. Looking for funds to start producing shows!"/>
    <n v="3000"/>
    <n v="0"/>
    <n v="0"/>
    <e v="#DIV/0!"/>
    <x v="2"/>
    <x v="0"/>
    <s v="USD"/>
    <n v="1434768438"/>
    <d v="2015-06-20T02:47:18"/>
    <x v="2453"/>
    <x v="2453"/>
    <b v="0"/>
    <n v="0"/>
    <b v="0"/>
    <s v="theater/plays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n v="0"/>
    <e v="#DIV/0!"/>
    <x v="2"/>
    <x v="0"/>
    <s v="USD"/>
    <n v="1437069079"/>
    <d v="2015-07-16T17:51:19"/>
    <x v="2454"/>
    <x v="2454"/>
    <b v="0"/>
    <n v="0"/>
    <b v="0"/>
    <s v="theater/plays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e v="#DIV/0!"/>
    <x v="2"/>
    <x v="0"/>
    <s v="USD"/>
    <n v="1417620036"/>
    <d v="2014-12-03T15:20:36"/>
    <x v="2455"/>
    <x v="2455"/>
    <b v="0"/>
    <n v="0"/>
    <b v="0"/>
    <s v="theater/plays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e v="#DIV/0!"/>
    <x v="2"/>
    <x v="0"/>
    <s v="USD"/>
    <n v="1413608340"/>
    <d v="2014-10-18T04:59:00"/>
    <x v="2456"/>
    <x v="2456"/>
    <b v="0"/>
    <n v="0"/>
    <b v="0"/>
    <s v="theater/plays"/>
    <x v="1"/>
    <x v="3"/>
  </r>
  <r>
    <n v="2894"/>
    <s v="How Could You Do This To Me (The Stage Play)"/>
    <s v="This Is A Story About A Woman A Man And A Woman"/>
    <n v="50000"/>
    <n v="0"/>
    <n v="0"/>
    <e v="#DIV/0!"/>
    <x v="2"/>
    <x v="0"/>
    <s v="USD"/>
    <n v="1428100815"/>
    <d v="2015-04-03T22:40:15"/>
    <x v="2457"/>
    <x v="2457"/>
    <b v="0"/>
    <n v="0"/>
    <b v="0"/>
    <s v="theater/plays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n v="0"/>
    <e v="#DIV/0!"/>
    <x v="2"/>
    <x v="0"/>
    <s v="USD"/>
    <n v="1469325158"/>
    <d v="2016-07-24T01:52:38"/>
    <x v="2458"/>
    <x v="2458"/>
    <b v="0"/>
    <n v="0"/>
    <b v="0"/>
    <s v="theater/plays"/>
    <x v="1"/>
    <x v="3"/>
  </r>
  <r>
    <n v="2943"/>
    <s v="BlackSpace: Urban Performance Arts Collective"/>
    <s v="Building a Resource Network and Funding Capacity to support, empower and promote Afrocentric Arts in Metro Columbus"/>
    <n v="3000"/>
    <n v="0"/>
    <n v="0"/>
    <e v="#DIV/0!"/>
    <x v="2"/>
    <x v="0"/>
    <s v="USD"/>
    <n v="1428894380"/>
    <d v="2015-04-13T03:06:20"/>
    <x v="2459"/>
    <x v="2459"/>
    <b v="0"/>
    <n v="0"/>
    <b v="0"/>
    <s v="theater/spaces"/>
    <x v="1"/>
    <x v="13"/>
  </r>
  <r>
    <n v="2945"/>
    <s v="A Midsummer Night's Pub"/>
    <s v="Where people that enjoy theater, or just something new can go to have fun and experience varying types of theater in Albuquerque."/>
    <n v="50000"/>
    <n v="0"/>
    <n v="0"/>
    <e v="#DIV/0!"/>
    <x v="2"/>
    <x v="0"/>
    <s v="USD"/>
    <n v="1432437660"/>
    <d v="2015-05-24T03:21:00"/>
    <x v="2460"/>
    <x v="2460"/>
    <b v="0"/>
    <n v="0"/>
    <b v="0"/>
    <s v="theater/spaces"/>
    <x v="1"/>
    <x v="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e v="#DIV/0!"/>
    <x v="2"/>
    <x v="0"/>
    <s v="USD"/>
    <n v="1453538752"/>
    <d v="2016-01-23T08:45:52"/>
    <x v="2461"/>
    <x v="2461"/>
    <b v="0"/>
    <n v="0"/>
    <b v="0"/>
    <s v="theater/spaces"/>
    <x v="1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e v="#DIV/0!"/>
    <x v="2"/>
    <x v="0"/>
    <s v="USD"/>
    <n v="1425258240"/>
    <d v="2015-03-02T01:04:00"/>
    <x v="2462"/>
    <x v="2462"/>
    <b v="0"/>
    <n v="0"/>
    <b v="0"/>
    <s v="theater/spaces"/>
    <x v="1"/>
    <x v="13"/>
  </r>
  <r>
    <n v="3056"/>
    <s v="Palace Flophouse Theater"/>
    <s v="Looking to establish a communal space for art shows, bands, farmer's markets, environmental education, and traditional skills."/>
    <n v="25000"/>
    <n v="0"/>
    <n v="0"/>
    <e v="#DIV/0!"/>
    <x v="2"/>
    <x v="0"/>
    <s v="USD"/>
    <n v="1412003784"/>
    <d v="2014-09-29T15:16:24"/>
    <x v="2463"/>
    <x v="2463"/>
    <b v="0"/>
    <n v="0"/>
    <b v="0"/>
    <s v="theater/spaces"/>
    <x v="1"/>
    <x v="13"/>
  </r>
  <r>
    <n v="3057"/>
    <s v="1 World Educational Theme Parks"/>
    <s v="A series of 6 educational theme parks. This project is to fund the plans and 3D designs required to build the first park."/>
    <n v="50000"/>
    <n v="0"/>
    <n v="0"/>
    <e v="#DIV/0!"/>
    <x v="2"/>
    <x v="1"/>
    <s v="GBP"/>
    <n v="1459694211"/>
    <d v="2016-04-03T14:36:51"/>
    <x v="2464"/>
    <x v="2464"/>
    <b v="0"/>
    <n v="0"/>
    <b v="0"/>
    <s v="theater/spaces"/>
    <x v="1"/>
    <x v="13"/>
  </r>
  <r>
    <n v="3061"/>
    <s v="Help Save Parkway Cinemas!"/>
    <s v="Save a historic Local theater."/>
    <n v="1000000"/>
    <n v="0"/>
    <n v="0"/>
    <e v="#DIV/0!"/>
    <x v="2"/>
    <x v="0"/>
    <s v="USD"/>
    <n v="1407955748"/>
    <d v="2014-08-13T18:49:08"/>
    <x v="2465"/>
    <x v="2465"/>
    <b v="0"/>
    <n v="0"/>
    <b v="0"/>
    <s v="theater/spaces"/>
    <x v="1"/>
    <x v="13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e v="#DIV/0!"/>
    <x v="2"/>
    <x v="0"/>
    <s v="USD"/>
    <n v="1447628946"/>
    <d v="2015-11-15T23:09:06"/>
    <x v="2466"/>
    <x v="2466"/>
    <b v="0"/>
    <n v="0"/>
    <b v="0"/>
    <s v="theater/spaces"/>
    <x v="1"/>
    <x v="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e v="#DIV/0!"/>
    <x v="2"/>
    <x v="0"/>
    <s v="USD"/>
    <n v="1411312250"/>
    <d v="2014-09-21T15:10:50"/>
    <x v="2467"/>
    <x v="2467"/>
    <b v="0"/>
    <n v="0"/>
    <b v="0"/>
    <s v="theater/spaces"/>
    <x v="1"/>
    <x v="13"/>
  </r>
  <r>
    <n v="3190"/>
    <s v="Call It A Day Productions - THE LIFE"/>
    <s v="Call It A Day Productions is putting on their first full production in December and every little bit helps!"/>
    <n v="4000"/>
    <n v="0"/>
    <n v="0"/>
    <e v="#DIV/0!"/>
    <x v="2"/>
    <x v="2"/>
    <s v="CAD"/>
    <n v="1481258275"/>
    <d v="2016-12-09T04:37:55"/>
    <x v="2468"/>
    <x v="2468"/>
    <b v="0"/>
    <n v="0"/>
    <b v="0"/>
    <s v="theater/musical"/>
    <x v="1"/>
    <x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e v="#DIV/0!"/>
    <x v="2"/>
    <x v="0"/>
    <s v="USD"/>
    <n v="1437960598"/>
    <d v="2015-07-27T01:29:58"/>
    <x v="2469"/>
    <x v="2469"/>
    <b v="0"/>
    <n v="0"/>
    <b v="0"/>
    <s v="theater/musical"/>
    <x v="1"/>
    <x v="1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e v="#DIV/0!"/>
    <x v="2"/>
    <x v="0"/>
    <s v="USD"/>
    <n v="1437149640"/>
    <d v="2015-07-17T16:14:00"/>
    <x v="2470"/>
    <x v="2470"/>
    <b v="0"/>
    <n v="0"/>
    <b v="0"/>
    <s v="theater/musical"/>
    <x v="1"/>
    <x v="1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e v="#DIV/0!"/>
    <x v="2"/>
    <x v="0"/>
    <s v="USD"/>
    <n v="1442644651"/>
    <d v="2015-09-19T06:37:31"/>
    <x v="2471"/>
    <x v="2471"/>
    <b v="0"/>
    <n v="0"/>
    <b v="0"/>
    <s v="theater/musical"/>
    <x v="1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e v="#DIV/0!"/>
    <x v="2"/>
    <x v="0"/>
    <s v="USD"/>
    <n v="1450040396"/>
    <d v="2015-12-13T20:59:56"/>
    <x v="2472"/>
    <x v="2472"/>
    <b v="0"/>
    <n v="0"/>
    <b v="0"/>
    <s v="theater/musical"/>
    <x v="1"/>
    <x v="12"/>
  </r>
  <r>
    <n v="3636"/>
    <s v="The Brother's of B-Block"/>
    <s v="The Brotherâ€™s of B-block is a musical play. A new take on &quot;OZ&quot; _x000a_The Wizard of OZ meets HBO's OZ."/>
    <n v="150000"/>
    <n v="0"/>
    <n v="0"/>
    <e v="#DIV/0!"/>
    <x v="2"/>
    <x v="0"/>
    <s v="USD"/>
    <n v="1442248829"/>
    <d v="2015-09-14T16:40:29"/>
    <x v="2473"/>
    <x v="2473"/>
    <b v="0"/>
    <n v="0"/>
    <b v="0"/>
    <s v="theater/musical"/>
    <x v="1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e v="#DIV/0!"/>
    <x v="2"/>
    <x v="0"/>
    <s v="USD"/>
    <n v="1412485200"/>
    <d v="2014-10-05T05:00:00"/>
    <x v="2474"/>
    <x v="2474"/>
    <b v="0"/>
    <n v="0"/>
    <b v="0"/>
    <s v="theater/musical"/>
    <x v="1"/>
    <x v="12"/>
  </r>
  <r>
    <n v="3643"/>
    <s v="Puberty: The Musical"/>
    <s v="It feels like the first time. Like the very first time everyone's coming-of-age comes to the stage. Think 'Wicked', with bad acne."/>
    <n v="25000"/>
    <n v="0"/>
    <n v="0"/>
    <e v="#DIV/0!"/>
    <x v="2"/>
    <x v="0"/>
    <s v="USD"/>
    <n v="1447734439"/>
    <d v="2015-11-17T04:27:19"/>
    <x v="2475"/>
    <x v="2475"/>
    <b v="0"/>
    <n v="0"/>
    <b v="0"/>
    <s v="theater/musical"/>
    <x v="1"/>
    <x v="12"/>
  </r>
  <r>
    <n v="3733"/>
    <s v="laughter in the hood"/>
    <s v="want to donate tickets to residents who live in the community that cant afford the 35.00 price of ticket"/>
    <n v="1500"/>
    <n v="0"/>
    <n v="0"/>
    <e v="#DIV/0!"/>
    <x v="2"/>
    <x v="0"/>
    <s v="USD"/>
    <n v="1429396200"/>
    <d v="2015-04-18T22:30:00"/>
    <x v="2476"/>
    <x v="2476"/>
    <b v="0"/>
    <n v="0"/>
    <b v="0"/>
    <s v="theater/plays"/>
    <x v="1"/>
    <x v="3"/>
  </r>
  <r>
    <n v="3741"/>
    <s v="Open House Theater"/>
    <s v="A small community with a love for theater would like to continue. Help the children of this community continue."/>
    <n v="20000"/>
    <n v="0"/>
    <n v="0"/>
    <e v="#DIV/0!"/>
    <x v="2"/>
    <x v="0"/>
    <s v="USD"/>
    <n v="1450389950"/>
    <d v="2015-12-17T22:05:50"/>
    <x v="2477"/>
    <x v="2477"/>
    <b v="0"/>
    <n v="0"/>
    <b v="0"/>
    <s v="theater/plays"/>
    <x v="1"/>
    <x v="3"/>
  </r>
  <r>
    <n v="3743"/>
    <s v="Down the Mississippi"/>
    <s v="I'm taking the Adventures of Huckleberry Finn puppet show down the Mississippi River!"/>
    <n v="2200"/>
    <n v="0"/>
    <n v="0"/>
    <e v="#DIV/0!"/>
    <x v="2"/>
    <x v="0"/>
    <s v="USD"/>
    <n v="1404406964"/>
    <d v="2014-07-03T17:02:44"/>
    <x v="2478"/>
    <x v="2478"/>
    <b v="0"/>
    <n v="0"/>
    <b v="0"/>
    <s v="theater/plays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e v="#DIV/0!"/>
    <x v="2"/>
    <x v="0"/>
    <s v="USD"/>
    <n v="1404532740"/>
    <d v="2014-07-05T03:59:00"/>
    <x v="2479"/>
    <x v="2479"/>
    <b v="0"/>
    <n v="0"/>
    <b v="0"/>
    <s v="theater/plays"/>
    <x v="1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e v="#DIV/0!"/>
    <x v="2"/>
    <x v="0"/>
    <s v="USD"/>
    <n v="1479834023"/>
    <d v="2016-11-22T17:00:23"/>
    <x v="2480"/>
    <x v="2480"/>
    <b v="0"/>
    <n v="0"/>
    <b v="0"/>
    <s v="theater/musical"/>
    <x v="1"/>
    <x v="12"/>
  </r>
  <r>
    <n v="3791"/>
    <s v="Spin! at The Cumming Playhouse"/>
    <s v="Spin! is an original musical comedy-drama presented by Blue Palm Productions."/>
    <n v="1500"/>
    <n v="0"/>
    <n v="0"/>
    <e v="#DIV/0!"/>
    <x v="2"/>
    <x v="0"/>
    <s v="USD"/>
    <n v="1404664592"/>
    <d v="2014-07-06T16:36:32"/>
    <x v="2481"/>
    <x v="2481"/>
    <b v="0"/>
    <n v="0"/>
    <b v="0"/>
    <s v="theater/musical"/>
    <x v="1"/>
    <x v="12"/>
  </r>
  <r>
    <n v="3802"/>
    <s v="The Lost Play of William Shakespeare"/>
    <s v="A musical about how Shakespeare was inspired to write only his own plays after the co-authored play Henry VI was taken."/>
    <n v="3000"/>
    <n v="0"/>
    <n v="0"/>
    <e v="#DIV/0!"/>
    <x v="2"/>
    <x v="0"/>
    <s v="USD"/>
    <n v="1445482906"/>
    <d v="2015-10-22T03:01:46"/>
    <x v="2482"/>
    <x v="2482"/>
    <b v="0"/>
    <n v="0"/>
    <b v="0"/>
    <s v="theater/musical"/>
    <x v="1"/>
    <x v="1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e v="#DIV/0!"/>
    <x v="2"/>
    <x v="0"/>
    <s v="USD"/>
    <n v="1469948400"/>
    <d v="2016-07-31T07:00:00"/>
    <x v="2483"/>
    <x v="2483"/>
    <b v="0"/>
    <n v="0"/>
    <b v="0"/>
    <s v="theater/musical"/>
    <x v="1"/>
    <x v="12"/>
  </r>
  <r>
    <n v="3863"/>
    <s v="Umma Yemaya"/>
    <s v="Umma Yemaya is  a play that examines the challenges of unconventional love. The Lady  and the Artist create their own world for love."/>
    <n v="6000"/>
    <n v="0"/>
    <n v="0"/>
    <e v="#DIV/0!"/>
    <x v="2"/>
    <x v="0"/>
    <s v="USD"/>
    <n v="1446739905"/>
    <d v="2015-11-05T16:11:45"/>
    <x v="2484"/>
    <x v="2484"/>
    <b v="0"/>
    <n v="0"/>
    <b v="0"/>
    <s v="theater/plays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e v="#DIV/0!"/>
    <x v="2"/>
    <x v="0"/>
    <s v="USD"/>
    <n v="1408863600"/>
    <d v="2014-08-24T07:00:00"/>
    <x v="2485"/>
    <x v="2485"/>
    <b v="0"/>
    <n v="0"/>
    <b v="0"/>
    <s v="theater/plays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n v="0"/>
    <e v="#DIV/0!"/>
    <x v="2"/>
    <x v="0"/>
    <s v="USD"/>
    <n v="1439581080"/>
    <d v="2015-08-14T19:38:00"/>
    <x v="2486"/>
    <x v="2486"/>
    <b v="0"/>
    <n v="0"/>
    <b v="0"/>
    <s v="theater/plays"/>
    <x v="1"/>
    <x v="3"/>
  </r>
  <r>
    <n v="3916"/>
    <s v="Final exam"/>
    <s v="We're a small group of University students who need a little help making our final exam production the best product possible."/>
    <n v="2000"/>
    <n v="0"/>
    <n v="0"/>
    <e v="#DIV/0!"/>
    <x v="2"/>
    <x v="17"/>
    <s v="DKK"/>
    <n v="1464952752"/>
    <d v="2016-06-03T11:19:12"/>
    <x v="2487"/>
    <x v="2487"/>
    <b v="0"/>
    <n v="0"/>
    <b v="0"/>
    <s v="theater/plays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e v="#DIV/0!"/>
    <x v="2"/>
    <x v="1"/>
    <s v="GBP"/>
    <n v="1414346400"/>
    <d v="2014-10-26T18:00:00"/>
    <x v="2488"/>
    <x v="2488"/>
    <b v="0"/>
    <n v="0"/>
    <b v="0"/>
    <s v="theater/plays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n v="0"/>
    <e v="#DIV/0!"/>
    <x v="2"/>
    <x v="9"/>
    <s v="AUD"/>
    <n v="1459490400"/>
    <d v="2016-04-01T06:00:00"/>
    <x v="2489"/>
    <x v="2489"/>
    <b v="0"/>
    <n v="0"/>
    <b v="0"/>
    <s v="theater/plays"/>
    <x v="1"/>
    <x v="3"/>
  </r>
  <r>
    <n v="3931"/>
    <s v="Still I Weep"/>
    <s v="An original stage play designed to bring to light the long-term effects on adult survivors of childhood sexual abuse. We do survive!"/>
    <n v="8000"/>
    <n v="0"/>
    <n v="0"/>
    <e v="#DIV/0!"/>
    <x v="2"/>
    <x v="0"/>
    <s v="USD"/>
    <n v="1441510707"/>
    <d v="2015-09-06T03:38:27"/>
    <x v="2490"/>
    <x v="2490"/>
    <b v="0"/>
    <n v="0"/>
    <b v="0"/>
    <s v="theater/plays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n v="0"/>
    <e v="#DIV/0!"/>
    <x v="2"/>
    <x v="0"/>
    <s v="USD"/>
    <n v="1480576720"/>
    <d v="2016-12-01T07:18:40"/>
    <x v="2491"/>
    <x v="2491"/>
    <b v="0"/>
    <n v="0"/>
    <b v="0"/>
    <s v="theater/plays"/>
    <x v="1"/>
    <x v="3"/>
  </r>
  <r>
    <n v="3942"/>
    <s v="Epic Proportions"/>
    <s v="In the 30's, two brothers, Benny and Phil, who go to the Arizona desert to be extras in a huge Biblical epic. Riotous comedy!"/>
    <n v="1200"/>
    <n v="0"/>
    <n v="0"/>
    <e v="#DIV/0!"/>
    <x v="2"/>
    <x v="0"/>
    <s v="USD"/>
    <n v="1434490914"/>
    <d v="2015-06-16T21:41:54"/>
    <x v="2492"/>
    <x v="2492"/>
    <b v="0"/>
    <n v="0"/>
    <b v="0"/>
    <s v="theater/plays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e v="#DIV/0!"/>
    <x v="2"/>
    <x v="0"/>
    <s v="USD"/>
    <n v="1440690875"/>
    <d v="2015-08-27T15:54:35"/>
    <x v="2493"/>
    <x v="2493"/>
    <b v="0"/>
    <n v="0"/>
    <b v="0"/>
    <s v="theater/plays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e v="#DIV/0!"/>
    <x v="2"/>
    <x v="9"/>
    <s v="AUD"/>
    <n v="1410076123"/>
    <d v="2014-09-07T07:48:43"/>
    <x v="2494"/>
    <x v="2494"/>
    <b v="0"/>
    <n v="0"/>
    <b v="0"/>
    <s v="theater/plays"/>
    <x v="1"/>
    <x v="3"/>
  </r>
  <r>
    <n v="3953"/>
    <s v="A Time Pirate's Love"/>
    <s v="Actors and actresses are needed to help me create a stage play. A stage play needs to be adapted from the book I wrote."/>
    <n v="17600"/>
    <n v="0"/>
    <n v="0"/>
    <e v="#DIV/0!"/>
    <x v="2"/>
    <x v="0"/>
    <s v="USD"/>
    <n v="1469834940"/>
    <d v="2016-07-29T23:29:00"/>
    <x v="2495"/>
    <x v="2495"/>
    <b v="0"/>
    <n v="0"/>
    <b v="0"/>
    <s v="theater/plays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n v="0"/>
    <e v="#DIV/0!"/>
    <x v="2"/>
    <x v="2"/>
    <s v="CAD"/>
    <n v="1405352264"/>
    <d v="2014-07-14T15:37:44"/>
    <x v="2496"/>
    <x v="2496"/>
    <b v="0"/>
    <n v="0"/>
    <b v="0"/>
    <s v="theater/plays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n v="0"/>
    <e v="#DIV/0!"/>
    <x v="2"/>
    <x v="0"/>
    <s v="USD"/>
    <n v="1461543600"/>
    <d v="2016-04-25T00:20:00"/>
    <x v="2497"/>
    <x v="2497"/>
    <b v="0"/>
    <n v="0"/>
    <b v="0"/>
    <s v="theater/plays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e v="#DIV/0!"/>
    <x v="2"/>
    <x v="2"/>
    <s v="CAD"/>
    <n v="1447821717"/>
    <d v="2015-11-18T04:41:57"/>
    <x v="2498"/>
    <x v="2498"/>
    <b v="0"/>
    <n v="0"/>
    <b v="0"/>
    <s v="theater/plays"/>
    <x v="1"/>
    <x v="3"/>
  </r>
  <r>
    <n v="3975"/>
    <s v="Moon Over Mangroves"/>
    <s v="Four homeless Key West men are to be given a boat, but fates twist until only the moon and mangroves witness their earthly demise."/>
    <n v="678"/>
    <n v="0"/>
    <n v="0"/>
    <e v="#DIV/0!"/>
    <x v="2"/>
    <x v="0"/>
    <s v="USD"/>
    <n v="1468442898"/>
    <d v="2016-07-13T20:48:18"/>
    <x v="2499"/>
    <x v="2499"/>
    <b v="0"/>
    <n v="0"/>
    <b v="0"/>
    <s v="theater/plays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e v="#DIV/0!"/>
    <x v="2"/>
    <x v="0"/>
    <s v="USD"/>
    <n v="1447009181"/>
    <d v="2015-11-08T18:59:41"/>
    <x v="2500"/>
    <x v="2500"/>
    <b v="0"/>
    <n v="0"/>
    <b v="0"/>
    <s v="theater/plays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e v="#DIV/0!"/>
    <x v="2"/>
    <x v="1"/>
    <s v="GBP"/>
    <n v="1428222221"/>
    <d v="2015-04-05T08:23:41"/>
    <x v="2501"/>
    <x v="2501"/>
    <b v="0"/>
    <n v="0"/>
    <b v="0"/>
    <s v="theater/plays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e v="#DIV/0!"/>
    <x v="2"/>
    <x v="1"/>
    <s v="GBP"/>
    <n v="1430571849"/>
    <d v="2015-05-02T13:04:09"/>
    <x v="2502"/>
    <x v="2502"/>
    <b v="0"/>
    <n v="0"/>
    <b v="0"/>
    <s v="theater/plays"/>
    <x v="1"/>
    <x v="3"/>
  </r>
  <r>
    <n v="4014"/>
    <s v="Ministry theater"/>
    <s v="I am trying to put together a ministry theater company for junior / high schoolers that which puts on free shows in the SoCal area."/>
    <n v="9000"/>
    <n v="0"/>
    <n v="0"/>
    <e v="#DIV/0!"/>
    <x v="2"/>
    <x v="0"/>
    <s v="USD"/>
    <n v="1457157269"/>
    <d v="2016-03-05T05:54:29"/>
    <x v="2503"/>
    <x v="2503"/>
    <b v="0"/>
    <n v="0"/>
    <b v="0"/>
    <s v="theater/plays"/>
    <x v="1"/>
    <x v="3"/>
  </r>
  <r>
    <n v="4023"/>
    <s v="Forgive &amp; Forget"/>
    <s v="An original gospel stage play that explores the pain and hurt caused by those who struggle to forgive others!"/>
    <n v="7000"/>
    <n v="0"/>
    <n v="0"/>
    <e v="#DIV/0!"/>
    <x v="2"/>
    <x v="0"/>
    <s v="USD"/>
    <n v="1458860363"/>
    <d v="2016-03-24T22:59:23"/>
    <x v="2504"/>
    <x v="2504"/>
    <b v="0"/>
    <n v="0"/>
    <b v="0"/>
    <s v="theater/plays"/>
    <x v="1"/>
    <x v="3"/>
  </r>
  <r>
    <n v="4026"/>
    <s v="Speak to my Soul: A Montage of Voices"/>
    <s v="This is a play that voices that stories of the black experience in America using spoken word, song and dance."/>
    <n v="4000"/>
    <n v="0"/>
    <n v="0"/>
    <e v="#DIV/0!"/>
    <x v="2"/>
    <x v="0"/>
    <s v="USD"/>
    <n v="1449247439"/>
    <d v="2015-12-04T16:43:59"/>
    <x v="2505"/>
    <x v="2505"/>
    <b v="0"/>
    <n v="0"/>
    <b v="0"/>
    <s v="theater/plays"/>
    <x v="1"/>
    <x v="3"/>
  </r>
  <r>
    <n v="4029"/>
    <s v="Next 2 the Stage"/>
    <s v="A theater complex that educates as we entertain.  We will provide shows that inspire and theater classes that motivate."/>
    <n v="20000"/>
    <n v="0"/>
    <n v="0"/>
    <e v="#DIV/0!"/>
    <x v="2"/>
    <x v="0"/>
    <s v="USD"/>
    <n v="1450053370"/>
    <d v="2015-12-14T00:36:10"/>
    <x v="2506"/>
    <x v="2506"/>
    <b v="0"/>
    <n v="0"/>
    <b v="0"/>
    <s v="theater/plays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e v="#DIV/0!"/>
    <x v="2"/>
    <x v="0"/>
    <s v="USD"/>
    <n v="1418914964"/>
    <d v="2014-12-18T15:02:44"/>
    <x v="2507"/>
    <x v="2507"/>
    <b v="0"/>
    <n v="0"/>
    <b v="0"/>
    <s v="theater/plays"/>
    <x v="1"/>
    <x v="3"/>
  </r>
  <r>
    <n v="4043"/>
    <s v="Not making potato salad here!"/>
    <s v="This could be my last play, need to bring my son out to see it before it's over.  Need to fly him here from BC"/>
    <n v="300"/>
    <n v="0"/>
    <n v="0"/>
    <e v="#DIV/0!"/>
    <x v="2"/>
    <x v="2"/>
    <s v="CAD"/>
    <n v="1416524325"/>
    <d v="2014-11-20T22:58:45"/>
    <x v="2508"/>
    <x v="2508"/>
    <b v="0"/>
    <n v="0"/>
    <b v="0"/>
    <s v="theater/plays"/>
    <x v="1"/>
    <x v="3"/>
  </r>
  <r>
    <n v="4051"/>
    <s v="Phantom of the Kun Opera"/>
    <s v="It is a heart-breaking life story of Wu family who tries to preserve the gem of Chinese Kun Opera through generations."/>
    <n v="500"/>
    <n v="0"/>
    <n v="0"/>
    <e v="#DIV/0!"/>
    <x v="2"/>
    <x v="0"/>
    <s v="USD"/>
    <n v="1399618380"/>
    <d v="2014-05-09T06:53:00"/>
    <x v="2509"/>
    <x v="2509"/>
    <b v="0"/>
    <n v="0"/>
    <b v="0"/>
    <s v="theater/plays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e v="#DIV/0!"/>
    <x v="2"/>
    <x v="0"/>
    <s v="USD"/>
    <n v="1475294400"/>
    <d v="2016-10-01T04:00:00"/>
    <x v="2510"/>
    <x v="2510"/>
    <b v="0"/>
    <n v="0"/>
    <b v="0"/>
    <s v="theater/plays"/>
    <x v="1"/>
    <x v="3"/>
  </r>
  <r>
    <n v="4061"/>
    <s v="PRODUCE the Stage Play SKYLAR'S SYNDROME by Gavin Kayner"/>
    <s v="SKYLAR'S SYNDROME is a tremendous psychodrama by master playwright Gavin Kayner!"/>
    <n v="525"/>
    <n v="0"/>
    <n v="0"/>
    <e v="#DIV/0!"/>
    <x v="2"/>
    <x v="0"/>
    <s v="USD"/>
    <n v="1461205423"/>
    <d v="2016-04-21T02:23:43"/>
    <x v="2511"/>
    <x v="2511"/>
    <b v="0"/>
    <n v="0"/>
    <b v="0"/>
    <s v="theater/plays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n v="0"/>
    <e v="#DIV/0!"/>
    <x v="2"/>
    <x v="19"/>
    <s v="MXN"/>
    <n v="1482779931"/>
    <d v="2016-12-26T19:18:51"/>
    <x v="2512"/>
    <x v="2512"/>
    <b v="0"/>
    <n v="0"/>
    <b v="0"/>
    <s v="theater/plays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e v="#DIV/0!"/>
    <x v="2"/>
    <x v="0"/>
    <s v="USD"/>
    <n v="1413921060"/>
    <d v="2014-10-21T19:51:00"/>
    <x v="2513"/>
    <x v="2513"/>
    <b v="0"/>
    <n v="0"/>
    <b v="0"/>
    <s v="theater/plays"/>
    <x v="1"/>
    <x v="3"/>
  </r>
  <r>
    <n v="4078"/>
    <s v="Theatre Memoire"/>
    <s v="Theatre Memoire are a High Wycombe based theatre company. Performing plays about multi-culturalism and interconectedness."/>
    <n v="250"/>
    <n v="0"/>
    <n v="0"/>
    <e v="#DIV/0!"/>
    <x v="2"/>
    <x v="1"/>
    <s v="GBP"/>
    <n v="1485543242"/>
    <d v="2017-01-27T18:54:02"/>
    <x v="2514"/>
    <x v="2514"/>
    <b v="0"/>
    <n v="0"/>
    <b v="0"/>
    <s v="theater/plays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n v="0"/>
    <e v="#DIV/0!"/>
    <x v="2"/>
    <x v="0"/>
    <s v="USD"/>
    <n v="1465930440"/>
    <d v="2016-06-14T18:54:00"/>
    <x v="2515"/>
    <x v="2515"/>
    <b v="0"/>
    <n v="0"/>
    <b v="0"/>
    <s v="theater/plays"/>
    <x v="1"/>
    <x v="3"/>
  </r>
  <r>
    <n v="4087"/>
    <s v="Stage Production &quot;The Nail Shop&quot;"/>
    <s v="Comedy Stage Play"/>
    <n v="9600"/>
    <n v="0"/>
    <n v="0"/>
    <e v="#DIV/0!"/>
    <x v="2"/>
    <x v="0"/>
    <s v="USD"/>
    <n v="1468777786"/>
    <d v="2016-07-17T17:49:46"/>
    <x v="2516"/>
    <x v="2516"/>
    <b v="0"/>
    <n v="0"/>
    <b v="0"/>
    <s v="theater/plays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e v="#DIV/0!"/>
    <x v="2"/>
    <x v="1"/>
    <s v="GBP"/>
    <n v="1454284500"/>
    <d v="2016-01-31T23:55:00"/>
    <x v="2517"/>
    <x v="2517"/>
    <b v="0"/>
    <n v="0"/>
    <b v="0"/>
    <s v="theater/plays"/>
    <x v="1"/>
    <x v="3"/>
  </r>
  <r>
    <n v="4098"/>
    <s v="Life is simple"/>
    <s v="Community Youth play, written by and performed by the youth about finding joy in the simple things in life"/>
    <n v="75000"/>
    <n v="0"/>
    <n v="0"/>
    <e v="#DIV/0!"/>
    <x v="2"/>
    <x v="0"/>
    <s v="USD"/>
    <n v="1465060797"/>
    <d v="2016-06-04T17:19:57"/>
    <x v="2518"/>
    <x v="2518"/>
    <b v="0"/>
    <n v="0"/>
    <b v="0"/>
    <s v="theater/plays"/>
    <x v="1"/>
    <x v="3"/>
  </r>
  <r>
    <n v="4100"/>
    <s v="America is at the Mall: A Play in Three Acts"/>
    <s v="How does war change a family?  A peek into one family's kitchen as their soldier fights in Iraq."/>
    <n v="270"/>
    <n v="0"/>
    <n v="0"/>
    <e v="#DIV/0!"/>
    <x v="2"/>
    <x v="0"/>
    <s v="USD"/>
    <n v="1414205990"/>
    <d v="2014-10-25T02:59:50"/>
    <x v="2519"/>
    <x v="2519"/>
    <b v="0"/>
    <n v="0"/>
    <b v="0"/>
    <s v="theater/plays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e v="#DIV/0!"/>
    <x v="2"/>
    <x v="0"/>
    <s v="USD"/>
    <n v="1485380482"/>
    <d v="2017-01-25T21:41:22"/>
    <x v="2520"/>
    <x v="2520"/>
    <b v="0"/>
    <n v="0"/>
    <b v="0"/>
    <s v="theater/plays"/>
    <x v="1"/>
    <x v="3"/>
  </r>
  <r>
    <n v="4109"/>
    <s v="Jack the Lad"/>
    <s v="Jack the Lad - a new play that explores how far the boundaries of friendship will stretch when morality and loyalties clash."/>
    <n v="500"/>
    <n v="0"/>
    <n v="0"/>
    <e v="#DIV/0!"/>
    <x v="2"/>
    <x v="1"/>
    <s v="GBP"/>
    <n v="1448805404"/>
    <d v="2015-11-29T13:56:44"/>
    <x v="2521"/>
    <x v="2521"/>
    <b v="0"/>
    <n v="0"/>
    <b v="0"/>
    <s v="theater/plays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0"/>
    <s v="USD"/>
    <n v="1462467600"/>
    <d v="2016-05-05T17:00:00"/>
    <x v="2522"/>
    <x v="2522"/>
    <b v="0"/>
    <n v="2"/>
    <b v="0"/>
    <s v="theater/musical"/>
    <x v="1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x v="2"/>
    <x v="0"/>
    <s v="USD"/>
    <n v="1462293716"/>
    <d v="2016-05-03T16:41:56"/>
    <x v="2523"/>
    <x v="2523"/>
    <b v="0"/>
    <n v="1"/>
    <b v="0"/>
    <s v="technology/web"/>
    <x v="4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11"/>
    <s v="EUR"/>
    <n v="1462301342"/>
    <d v="2016-05-03T18:49:02"/>
    <x v="2524"/>
    <x v="2524"/>
    <b v="0"/>
    <n v="1"/>
    <b v="0"/>
    <s v="theater/plays"/>
    <x v="1"/>
    <x v="3"/>
  </r>
  <r>
    <n v="696"/>
    <s v="trustee"/>
    <s v="Show your fidelity by wearing the Trustee rings! Show where you are (at)!"/>
    <n v="175000"/>
    <n v="1"/>
    <n v="5.7142857142857145E-6"/>
    <n v="1"/>
    <x v="2"/>
    <x v="6"/>
    <s v="EUR"/>
    <n v="1406326502"/>
    <d v="2014-07-25T22:15:02"/>
    <x v="2525"/>
    <x v="2525"/>
    <b v="0"/>
    <n v="1"/>
    <b v="0"/>
    <s v="technology/wearables"/>
    <x v="4"/>
    <x v="16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n v="1"/>
    <x v="2"/>
    <x v="0"/>
    <s v="USD"/>
    <n v="1455941197"/>
    <d v="2016-02-20T04:06:37"/>
    <x v="2526"/>
    <x v="2526"/>
    <b v="0"/>
    <n v="1"/>
    <b v="0"/>
    <s v="publishing/translations"/>
    <x v="3"/>
    <x v="30"/>
  </r>
  <r>
    <n v="2582"/>
    <s v="Drunken Wings"/>
    <s v="The place where chicken meets liquor for the first time!"/>
    <n v="90000"/>
    <n v="1"/>
    <n v="1.1111111111111112E-5"/>
    <n v="1"/>
    <x v="2"/>
    <x v="0"/>
    <s v="USD"/>
    <n v="1477784634"/>
    <d v="2016-10-29T23:43:54"/>
    <x v="2527"/>
    <x v="2527"/>
    <b v="0"/>
    <n v="1"/>
    <b v="0"/>
    <s v="food/food trucks"/>
    <x v="7"/>
    <x v="29"/>
  </r>
  <r>
    <n v="576"/>
    <s v="Uthtopia"/>
    <s v="UthTopia Is a social media organization that believes in positive online usage, youth mentorship, and youth empowerment."/>
    <n v="80000"/>
    <n v="1"/>
    <n v="1.2500000000000001E-5"/>
    <n v="1"/>
    <x v="2"/>
    <x v="0"/>
    <s v="USD"/>
    <n v="1427537952"/>
    <d v="2015-03-28T10:19:12"/>
    <x v="2528"/>
    <x v="2528"/>
    <b v="0"/>
    <n v="1"/>
    <b v="0"/>
    <s v="technology/web"/>
    <x v="4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x v="2"/>
    <x v="0"/>
    <s v="USD"/>
    <n v="1407453228"/>
    <d v="2014-08-07T23:13:48"/>
    <x v="2529"/>
    <x v="2529"/>
    <b v="0"/>
    <n v="1"/>
    <b v="0"/>
    <s v="food/food trucks"/>
    <x v="7"/>
    <x v="29"/>
  </r>
  <r>
    <n v="496"/>
    <s v="Airships and Anatasia: The Movie"/>
    <s v="The movie is about the adventures of Ethan, Danna, The mysterious inventor and more."/>
    <n v="60000"/>
    <n v="1"/>
    <n v="1.6666666666666667E-5"/>
    <n v="1"/>
    <x v="2"/>
    <x v="0"/>
    <s v="USD"/>
    <n v="1392070874"/>
    <d v="2014-02-10T22:21:14"/>
    <x v="2530"/>
    <x v="2530"/>
    <b v="0"/>
    <n v="1"/>
    <b v="0"/>
    <s v="film &amp; video/animation"/>
    <x v="0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5.666666666666667"/>
    <x v="2"/>
    <x v="0"/>
    <s v="USD"/>
    <n v="1413572432"/>
    <d v="2014-10-17T19:00:32"/>
    <x v="2531"/>
    <x v="2531"/>
    <b v="0"/>
    <n v="3"/>
    <b v="0"/>
    <s v="film &amp; video/drama"/>
    <x v="0"/>
    <x v="22"/>
  </r>
  <r>
    <n v="171"/>
    <s v="IRL: Gamers Unite"/>
    <s v="Team Mayhem, a local small town gang of gamers who are enlisted   to save the world from the new great evil known as Prowler."/>
    <n v="50000"/>
    <n v="1"/>
    <n v="2.0000000000000002E-5"/>
    <n v="1"/>
    <x v="2"/>
    <x v="0"/>
    <s v="USD"/>
    <n v="1470975614"/>
    <d v="2016-08-12T04:20:14"/>
    <x v="2532"/>
    <x v="2532"/>
    <b v="0"/>
    <n v="1"/>
    <b v="0"/>
    <s v="film &amp; video/drama"/>
    <x v="0"/>
    <x v="22"/>
  </r>
  <r>
    <n v="2427"/>
    <s v="Wraps in a snap. Fast lunch with a gourmet punch!"/>
    <s v="Fast and simple lunches for those on the go.  All (lunch) deals $10 or less."/>
    <n v="50000"/>
    <n v="1"/>
    <n v="2.0000000000000002E-5"/>
    <n v="1"/>
    <x v="2"/>
    <x v="0"/>
    <s v="USD"/>
    <n v="1458715133"/>
    <d v="2016-03-23T06:38:53"/>
    <x v="2533"/>
    <x v="2533"/>
    <b v="0"/>
    <n v="1"/>
    <b v="0"/>
    <s v="food/food trucks"/>
    <x v="7"/>
    <x v="29"/>
  </r>
  <r>
    <n v="2431"/>
    <s v="Murphy's good eatin'"/>
    <s v="Go to Colorado and run a food truck with homemade food of all kinds."/>
    <n v="100000"/>
    <n v="2"/>
    <n v="2.0000000000000002E-5"/>
    <n v="1"/>
    <x v="2"/>
    <x v="0"/>
    <s v="USD"/>
    <n v="1467080613"/>
    <d v="2016-06-28T02:23:33"/>
    <x v="2534"/>
    <x v="2534"/>
    <b v="0"/>
    <n v="2"/>
    <b v="0"/>
    <s v="food/food trucks"/>
    <x v="7"/>
    <x v="29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0"/>
    <s v="USD"/>
    <n v="1461994440"/>
    <d v="2016-04-30T05:34:00"/>
    <x v="2535"/>
    <x v="2535"/>
    <b v="0"/>
    <n v="1"/>
    <b v="0"/>
    <s v="theater/musical"/>
    <x v="1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0"/>
    <s v="USD"/>
    <n v="1411852640"/>
    <d v="2014-09-27T21:17:20"/>
    <x v="2536"/>
    <x v="2536"/>
    <b v="0"/>
    <n v="2"/>
    <b v="0"/>
    <s v="theater/musical"/>
    <x v="1"/>
    <x v="12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n v="1"/>
    <x v="2"/>
    <x v="0"/>
    <s v="USD"/>
    <n v="1379094980"/>
    <d v="2013-09-13T17:56:20"/>
    <x v="2537"/>
    <x v="2537"/>
    <b v="0"/>
    <n v="3"/>
    <b v="0"/>
    <s v="film &amp; video/animation"/>
    <x v="0"/>
    <x v="23"/>
  </r>
  <r>
    <n v="2428"/>
    <s v="Premium Burgers"/>
    <s v="From Moo 2 You! We want to offer premium burgers to a taco flooded environment."/>
    <n v="35000"/>
    <n v="1"/>
    <n v="2.8571428571428571E-5"/>
    <n v="1"/>
    <x v="2"/>
    <x v="0"/>
    <s v="USD"/>
    <n v="1426182551"/>
    <d v="2015-03-12T17:49:11"/>
    <x v="2538"/>
    <x v="2538"/>
    <b v="0"/>
    <n v="1"/>
    <b v="0"/>
    <s v="food/food trucks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x v="2"/>
    <x v="0"/>
    <s v="USD"/>
    <n v="1469919890"/>
    <d v="2016-07-30T23:04:50"/>
    <x v="2539"/>
    <x v="2539"/>
    <b v="0"/>
    <n v="1"/>
    <b v="0"/>
    <s v="food/food trucks"/>
    <x v="7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1"/>
    <x v="2"/>
    <x v="0"/>
    <s v="USD"/>
    <n v="1432195375"/>
    <d v="2015-05-21T08:02:55"/>
    <x v="2540"/>
    <x v="2540"/>
    <b v="0"/>
    <n v="2"/>
    <b v="0"/>
    <s v="film &amp; video/animation"/>
    <x v="0"/>
    <x v="2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x v="2"/>
    <x v="0"/>
    <s v="USD"/>
    <n v="1411701739"/>
    <d v="2014-09-26T03:22:19"/>
    <x v="2541"/>
    <x v="2541"/>
    <b v="0"/>
    <n v="1"/>
    <b v="0"/>
    <s v="food/food trucks"/>
    <x v="7"/>
    <x v="29"/>
  </r>
  <r>
    <n v="2910"/>
    <s v="Strive"/>
    <s v="Free drama, dance and singing workshops for disadvantaged young people to inspire, create and help them follow their dreams."/>
    <n v="30000"/>
    <n v="1"/>
    <n v="3.3333333333333335E-5"/>
    <n v="1"/>
    <x v="2"/>
    <x v="1"/>
    <s v="GBP"/>
    <n v="1434139887"/>
    <d v="2015-06-12T20:11:27"/>
    <x v="2542"/>
    <x v="2542"/>
    <b v="0"/>
    <n v="1"/>
    <b v="0"/>
    <s v="theater/plays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n v="2"/>
    <x v="2"/>
    <x v="1"/>
    <s v="GBP"/>
    <n v="1478425747"/>
    <d v="2016-11-06T09:49:07"/>
    <x v="2543"/>
    <x v="2543"/>
    <b v="0"/>
    <n v="2"/>
    <b v="0"/>
    <s v="games/mobile games"/>
    <x v="5"/>
    <x v="2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n v="2"/>
    <x v="2"/>
    <x v="0"/>
    <s v="USD"/>
    <n v="1408305498"/>
    <d v="2014-08-17T19:58:18"/>
    <x v="2544"/>
    <x v="2544"/>
    <b v="0"/>
    <n v="4"/>
    <b v="0"/>
    <s v="technology/wearables"/>
    <x v="4"/>
    <x v="16"/>
  </r>
  <r>
    <n v="1134"/>
    <s v="New Mario Bro's style game!"/>
    <s v="We are creating a new Mario Bro's style game called KFK:Original. It's challenging, fun and totally awesome!!!"/>
    <n v="25000"/>
    <n v="1"/>
    <n v="4.0000000000000003E-5"/>
    <n v="1"/>
    <x v="2"/>
    <x v="9"/>
    <s v="AUD"/>
    <n v="1417235580"/>
    <d v="2014-11-29T04:33:00"/>
    <x v="2545"/>
    <x v="2545"/>
    <b v="0"/>
    <n v="1"/>
    <b v="0"/>
    <s v="games/mobile games"/>
    <x v="5"/>
    <x v="28"/>
  </r>
  <r>
    <n v="2914"/>
    <s v="Hercules the Panto"/>
    <s v="Hercules must complete four challenges in order to meet the father he never knew"/>
    <n v="25000"/>
    <n v="1"/>
    <n v="4.0000000000000003E-5"/>
    <n v="1"/>
    <x v="2"/>
    <x v="1"/>
    <s v="GBP"/>
    <n v="1426365994"/>
    <d v="2015-03-14T20:46:34"/>
    <x v="2546"/>
    <x v="2546"/>
    <b v="0"/>
    <n v="1"/>
    <b v="0"/>
    <s v="theater/plays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0"/>
    <s v="USD"/>
    <n v="1425250955"/>
    <d v="2015-03-01T23:02:35"/>
    <x v="2547"/>
    <x v="2547"/>
    <b v="0"/>
    <n v="1"/>
    <b v="0"/>
    <s v="theater/spaces"/>
    <x v="1"/>
    <x v="13"/>
  </r>
  <r>
    <n v="3639"/>
    <s v="POE!"/>
    <s v="POE is a tragicomic musical about the life and works of Edgar Poe, with Death as his therapist helping him find peace in the beyond."/>
    <n v="25000"/>
    <n v="1"/>
    <n v="4.0000000000000003E-5"/>
    <n v="1"/>
    <x v="2"/>
    <x v="0"/>
    <s v="USD"/>
    <n v="1475853060"/>
    <d v="2016-10-07T15:11:00"/>
    <x v="2548"/>
    <x v="2548"/>
    <b v="0"/>
    <n v="1"/>
    <b v="0"/>
    <s v="theater/musical"/>
    <x v="1"/>
    <x v="12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0"/>
    <s v="USD"/>
    <n v="1484354556"/>
    <d v="2017-01-14T00:42:36"/>
    <x v="2549"/>
    <x v="2549"/>
    <b v="0"/>
    <n v="1"/>
    <b v="0"/>
    <s v="theater/musical"/>
    <x v="1"/>
    <x v="12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n v="2.6666666666666665"/>
    <x v="2"/>
    <x v="0"/>
    <s v="USD"/>
    <n v="1433259293"/>
    <d v="2015-06-02T15:34:53"/>
    <x v="2550"/>
    <x v="2550"/>
    <b v="0"/>
    <n v="9"/>
    <b v="0"/>
    <s v="theater/spaces"/>
    <x v="1"/>
    <x v="13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0"/>
    <s v="USD"/>
    <n v="1420844390"/>
    <d v="2015-01-09T22:59:50"/>
    <x v="2551"/>
    <x v="2551"/>
    <b v="0"/>
    <n v="1"/>
    <b v="0"/>
    <s v="theater/spaces"/>
    <x v="1"/>
    <x v="13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n v="1"/>
    <x v="2"/>
    <x v="7"/>
    <s v="EUR"/>
    <n v="1457822275"/>
    <d v="2016-03-12T22:37:55"/>
    <x v="2552"/>
    <x v="2552"/>
    <b v="0"/>
    <n v="1"/>
    <b v="0"/>
    <s v="technology/web"/>
    <x v="4"/>
    <x v="24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n v="10"/>
    <x v="2"/>
    <x v="9"/>
    <s v="AUD"/>
    <n v="1488805200"/>
    <d v="2017-03-06T13:00:00"/>
    <x v="2553"/>
    <x v="2553"/>
    <b v="0"/>
    <n v="1"/>
    <b v="0"/>
    <s v="food/food trucks"/>
    <x v="7"/>
    <x v="29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0"/>
    <s v="USD"/>
    <n v="1431549912"/>
    <d v="2015-05-13T20:45:12"/>
    <x v="2554"/>
    <x v="2554"/>
    <b v="0"/>
    <n v="1"/>
    <b v="0"/>
    <s v="theater/plays"/>
    <x v="1"/>
    <x v="3"/>
  </r>
  <r>
    <n v="1702"/>
    <s v="lyndale lewis and new vision prosper cd release"/>
    <s v="I can do all things through christ jesus"/>
    <n v="16500"/>
    <n v="1"/>
    <n v="6.0606060606060605E-5"/>
    <n v="1"/>
    <x v="2"/>
    <x v="0"/>
    <s v="USD"/>
    <n v="1427745150"/>
    <d v="2015-03-30T19:52:30"/>
    <x v="2555"/>
    <x v="2555"/>
    <b v="0"/>
    <n v="1"/>
    <b v="0"/>
    <s v="music/faith"/>
    <x v="2"/>
    <x v="21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x v="2"/>
    <x v="0"/>
    <s v="USD"/>
    <n v="1423078606"/>
    <d v="2015-02-04T19:36:46"/>
    <x v="2556"/>
    <x v="2556"/>
    <b v="0"/>
    <n v="1"/>
    <b v="0"/>
    <s v="technology/web"/>
    <x v="4"/>
    <x v="24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5"/>
    <x v="2"/>
    <x v="0"/>
    <s v="USD"/>
    <n v="1408225452"/>
    <d v="2014-08-16T21:44:12"/>
    <x v="2557"/>
    <x v="2557"/>
    <b v="0"/>
    <n v="1"/>
    <b v="0"/>
    <s v="food/food trucks"/>
    <x v="7"/>
    <x v="29"/>
  </r>
  <r>
    <n v="1497"/>
    <s v="Daddy"/>
    <s v="After 25 years apart, a father and son's reunion is less magical and more explosive as the revelations come out and the gloves come off"/>
    <n v="15000"/>
    <n v="1"/>
    <n v="6.666666666666667E-5"/>
    <n v="1"/>
    <x v="2"/>
    <x v="0"/>
    <s v="USD"/>
    <n v="1375299780"/>
    <d v="2013-07-31T19:43:00"/>
    <x v="2558"/>
    <x v="2558"/>
    <b v="0"/>
    <n v="1"/>
    <b v="0"/>
    <s v="publishing/fiction"/>
    <x v="3"/>
    <x v="25"/>
  </r>
  <r>
    <n v="3912"/>
    <s v="JoLee Productions"/>
    <s v="Producing &amp; directing Jake's Women by Neil Simon opening July 9 and running through July 26 for Sonoma Arts Live"/>
    <n v="15000"/>
    <n v="1"/>
    <n v="6.666666666666667E-5"/>
    <n v="1"/>
    <x v="2"/>
    <x v="0"/>
    <s v="USD"/>
    <n v="1429936500"/>
    <d v="2015-04-25T04:35:00"/>
    <x v="2559"/>
    <x v="2559"/>
    <b v="0"/>
    <n v="1"/>
    <b v="0"/>
    <s v="theater/plays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0"/>
    <s v="USD"/>
    <n v="1455647587"/>
    <d v="2016-02-16T18:33:07"/>
    <x v="2560"/>
    <x v="2560"/>
    <b v="0"/>
    <n v="1"/>
    <b v="0"/>
    <s v="theater/plays"/>
    <x v="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x v="2"/>
    <x v="4"/>
    <s v="EUR"/>
    <n v="1464285463"/>
    <d v="2016-05-26T17:57:43"/>
    <x v="2561"/>
    <x v="2561"/>
    <b v="0"/>
    <n v="1"/>
    <b v="0"/>
    <s v="publishing/translations"/>
    <x v="3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x v="2"/>
    <x v="0"/>
    <s v="USD"/>
    <n v="1425655349"/>
    <d v="2015-03-06T15:22:29"/>
    <x v="2562"/>
    <x v="2562"/>
    <b v="0"/>
    <n v="1"/>
    <b v="0"/>
    <s v="film &amp; video/drama"/>
    <x v="0"/>
    <x v="22"/>
  </r>
  <r>
    <n v="1181"/>
    <s v="Gringo Loco Tacos Food Truck"/>
    <s v="Bringing the best tacos to the streets of Chicago!"/>
    <n v="50000"/>
    <n v="4"/>
    <n v="8.0000000000000007E-5"/>
    <n v="1.3333333333333333"/>
    <x v="2"/>
    <x v="0"/>
    <s v="USD"/>
    <n v="1425197321"/>
    <d v="2015-03-01T08:08:41"/>
    <x v="2563"/>
    <x v="2563"/>
    <b v="0"/>
    <n v="3"/>
    <b v="0"/>
    <s v="food/food trucks"/>
    <x v="7"/>
    <x v="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0"/>
    <s v="USD"/>
    <n v="1458097364"/>
    <d v="2016-03-16T03:02:44"/>
    <x v="2564"/>
    <x v="2564"/>
    <b v="0"/>
    <n v="1"/>
    <b v="0"/>
    <s v="theater/plays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50"/>
    <x v="2"/>
    <x v="9"/>
    <s v="AUD"/>
    <n v="1401662239"/>
    <d v="2014-06-01T22:37:19"/>
    <x v="2565"/>
    <x v="2565"/>
    <b v="0"/>
    <n v="1"/>
    <b v="0"/>
    <s v="film &amp; video/animation"/>
    <x v="0"/>
    <x v="23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n v="8.5"/>
    <x v="2"/>
    <x v="0"/>
    <s v="USD"/>
    <n v="1420876740"/>
    <d v="2015-01-10T07:59:00"/>
    <x v="2566"/>
    <x v="2566"/>
    <b v="0"/>
    <n v="4"/>
    <b v="0"/>
    <s v="games/video games"/>
    <x v="5"/>
    <x v="27"/>
  </r>
  <r>
    <n v="3120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6"/>
    <s v="EUR"/>
    <n v="1462484196"/>
    <d v="2016-05-05T21:36:36"/>
    <x v="2567"/>
    <x v="2567"/>
    <b v="0"/>
    <n v="10"/>
    <b v="0"/>
    <s v="theater/spaces"/>
    <x v="1"/>
    <x v="13"/>
  </r>
  <r>
    <n v="161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s v="USD"/>
    <n v="1404318595"/>
    <d v="2014-07-02T16:29:55"/>
    <x v="2568"/>
    <x v="2568"/>
    <b v="0"/>
    <n v="1"/>
    <b v="0"/>
    <s v="film &amp; video/drama"/>
    <x v="0"/>
    <x v="22"/>
  </r>
  <r>
    <n v="167"/>
    <s v="Past"/>
    <s v="A young man experiences a tragedy and has the opportunity to go back and learn from his mistakes and find out his true self."/>
    <n v="110000"/>
    <n v="11"/>
    <n v="1E-4"/>
    <n v="5.5"/>
    <x v="2"/>
    <x v="0"/>
    <s v="USD"/>
    <n v="1438726535"/>
    <d v="2015-08-04T22:15:35"/>
    <x v="2569"/>
    <x v="2569"/>
    <b v="0"/>
    <n v="2"/>
    <b v="0"/>
    <s v="film &amp; video/drama"/>
    <x v="0"/>
    <x v="22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17"/>
    <s v="DKK"/>
    <n v="1458733927"/>
    <d v="2016-03-23T11:52:07"/>
    <x v="2570"/>
    <x v="2570"/>
    <b v="0"/>
    <n v="1"/>
    <b v="0"/>
    <s v="food/food trucks"/>
    <x v="7"/>
    <x v="29"/>
  </r>
  <r>
    <n v="583"/>
    <s v="HackersArchive.com"/>
    <s v="HackersArchive.com will help rid the web of viruses and scams found everywhere else you look!"/>
    <n v="9000"/>
    <n v="1"/>
    <n v="1.1111111111111112E-4"/>
    <n v="1"/>
    <x v="2"/>
    <x v="0"/>
    <s v="USD"/>
    <n v="1426800687"/>
    <d v="2015-03-19T21:31:27"/>
    <x v="2571"/>
    <x v="2571"/>
    <b v="0"/>
    <n v="1"/>
    <b v="0"/>
    <s v="technology/web"/>
    <x v="4"/>
    <x v="24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0"/>
    <s v="USD"/>
    <n v="1416944760"/>
    <d v="2014-11-25T19:46:00"/>
    <x v="2572"/>
    <x v="2572"/>
    <b v="0"/>
    <n v="1"/>
    <b v="0"/>
    <s v="theater/plays"/>
    <x v="1"/>
    <x v="3"/>
  </r>
  <r>
    <n v="578"/>
    <s v="weBuy Crowdsourced Shopping"/>
    <s v="weBuy trade built on technology and Crowd Sourced Power"/>
    <n v="125000"/>
    <n v="14"/>
    <n v="1.12E-4"/>
    <n v="2"/>
    <x v="2"/>
    <x v="1"/>
    <s v="GBP"/>
    <n v="1441633993"/>
    <d v="2015-09-07T13:53:13"/>
    <x v="2573"/>
    <x v="2573"/>
    <b v="0"/>
    <n v="7"/>
    <b v="0"/>
    <s v="technology/web"/>
    <x v="4"/>
    <x v="24"/>
  </r>
  <r>
    <n v="1121"/>
    <s v="Pwincess"/>
    <s v="An action packed, side scrolling, platform jumping, laser shooting ADVENTURE that will be fun for everyone."/>
    <n v="250000"/>
    <n v="29"/>
    <n v="1.16E-4"/>
    <n v="5.8"/>
    <x v="2"/>
    <x v="0"/>
    <s v="USD"/>
    <n v="1457904316"/>
    <d v="2016-03-13T21:25:16"/>
    <x v="2574"/>
    <x v="2574"/>
    <b v="0"/>
    <n v="5"/>
    <b v="0"/>
    <s v="games/video games"/>
    <x v="5"/>
    <x v="27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n v="3"/>
    <x v="2"/>
    <x v="0"/>
    <s v="USD"/>
    <n v="1448660404"/>
    <d v="2015-11-27T21:40:04"/>
    <x v="2575"/>
    <x v="2575"/>
    <b v="0"/>
    <n v="2"/>
    <b v="0"/>
    <s v="film &amp; video/animation"/>
    <x v="0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n v="4"/>
    <x v="2"/>
    <x v="2"/>
    <s v="CAD"/>
    <n v="1418841045"/>
    <d v="2014-12-17T18:30:45"/>
    <x v="2576"/>
    <x v="2576"/>
    <b v="0"/>
    <n v="3"/>
    <b v="0"/>
    <s v="technology/web"/>
    <x v="4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2.75"/>
    <x v="2"/>
    <x v="0"/>
    <s v="USD"/>
    <n v="1407624222"/>
    <d v="2014-08-09T22:43:42"/>
    <x v="2577"/>
    <x v="2577"/>
    <b v="0"/>
    <n v="4"/>
    <b v="0"/>
    <s v="technology/wearables"/>
    <x v="4"/>
    <x v="16"/>
  </r>
  <r>
    <n v="589"/>
    <s v="Get Neighborly"/>
    <s v="Services closer than you think..."/>
    <n v="7500"/>
    <n v="1"/>
    <n v="1.3333333333333334E-4"/>
    <n v="1"/>
    <x v="2"/>
    <x v="0"/>
    <s v="USD"/>
    <n v="1436366699"/>
    <d v="2015-07-08T14:44:59"/>
    <x v="2578"/>
    <x v="2578"/>
    <b v="0"/>
    <n v="1"/>
    <b v="0"/>
    <s v="technology/web"/>
    <x v="4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x v="2"/>
    <x v="0"/>
    <s v="USD"/>
    <n v="1418510965"/>
    <d v="2014-12-13T22:49:25"/>
    <x v="2579"/>
    <x v="2579"/>
    <b v="0"/>
    <n v="1"/>
    <b v="0"/>
    <s v="photography/places"/>
    <x v="6"/>
    <x v="32"/>
  </r>
  <r>
    <n v="2423"/>
    <s v="FBTR BBQ"/>
    <s v="FBTR is a Texas-style, North Carolina based, homemade BBQ company looking to bring good meat to the masses."/>
    <n v="60000"/>
    <n v="8"/>
    <n v="1.3333333333333334E-4"/>
    <n v="8"/>
    <x v="2"/>
    <x v="0"/>
    <s v="USD"/>
    <n v="1420044890"/>
    <d v="2014-12-31T16:54:50"/>
    <x v="2580"/>
    <x v="2580"/>
    <b v="0"/>
    <n v="1"/>
    <b v="0"/>
    <s v="food/food trucks"/>
    <x v="7"/>
    <x v="29"/>
  </r>
  <r>
    <n v="3862"/>
    <s v="The Container Play"/>
    <s v="The hit immersive theatre experience of England comes to Corpus Christi!"/>
    <n v="7500"/>
    <n v="1"/>
    <n v="1.3333333333333334E-4"/>
    <n v="1"/>
    <x v="2"/>
    <x v="0"/>
    <s v="USD"/>
    <n v="1473699540"/>
    <d v="2016-09-12T16:59:00"/>
    <x v="2581"/>
    <x v="2581"/>
    <b v="0"/>
    <n v="1"/>
    <b v="0"/>
    <s v="theater/plays"/>
    <x v="1"/>
    <x v="3"/>
  </r>
  <r>
    <n v="1593"/>
    <s v="Picturing Italy"/>
    <s v="A trip to fulfill a dream of capturing the wonders and history of ancient Italy in person."/>
    <n v="22000"/>
    <n v="3"/>
    <n v="1.3636363636363637E-4"/>
    <n v="1"/>
    <x v="2"/>
    <x v="0"/>
    <s v="USD"/>
    <n v="1425154655"/>
    <d v="2015-02-28T20:17:35"/>
    <x v="2582"/>
    <x v="2582"/>
    <b v="0"/>
    <n v="3"/>
    <b v="0"/>
    <s v="photography/places"/>
    <x v="6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550"/>
    <x v="2"/>
    <x v="3"/>
    <s v="EUR"/>
    <n v="1443121765"/>
    <d v="2015-09-24T19:09:25"/>
    <x v="2583"/>
    <x v="2583"/>
    <b v="0"/>
    <n v="2"/>
    <b v="0"/>
    <s v="technology/makerspaces"/>
    <x v="4"/>
    <x v="20"/>
  </r>
  <r>
    <n v="2432"/>
    <s v="funding for bbq trailer"/>
    <s v="Looking to start competition cooking and need start-up help.  Offering brisket tasting to all contributors."/>
    <n v="14000"/>
    <n v="2"/>
    <n v="1.4285714285714287E-4"/>
    <n v="1"/>
    <x v="2"/>
    <x v="0"/>
    <s v="USD"/>
    <n v="1425791697"/>
    <d v="2015-03-08T05:14:57"/>
    <x v="2584"/>
    <x v="2584"/>
    <b v="0"/>
    <n v="2"/>
    <b v="0"/>
    <s v="food/food trucks"/>
    <x v="7"/>
    <x v="29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0"/>
    <s v="USD"/>
    <n v="1437331463"/>
    <d v="2015-07-19T18:44:23"/>
    <x v="2585"/>
    <x v="2585"/>
    <b v="0"/>
    <n v="1"/>
    <b v="0"/>
    <s v="theater/plays"/>
    <x v="1"/>
    <x v="3"/>
  </r>
  <r>
    <n v="1447"/>
    <s v="Indian Language Dictionary"/>
    <s v="I'm creating a dictionary of multiple Indian languages."/>
    <n v="500000"/>
    <n v="75"/>
    <n v="1.4999999999999999E-4"/>
    <n v="25"/>
    <x v="2"/>
    <x v="0"/>
    <s v="USD"/>
    <n v="1467999134"/>
    <d v="2016-07-08T17:32:14"/>
    <x v="2586"/>
    <x v="2586"/>
    <b v="0"/>
    <n v="3"/>
    <b v="0"/>
    <s v="publishing/translations"/>
    <x v="3"/>
    <x v="30"/>
  </r>
  <r>
    <n v="212"/>
    <s v="The Ecstasy of Vengeance - Feature Length Film"/>
    <s v="This film is a fictional crime drama following the events of a heist that ended in bloodshed."/>
    <n v="6300"/>
    <n v="1"/>
    <n v="1.5873015873015873E-4"/>
    <n v="1"/>
    <x v="2"/>
    <x v="0"/>
    <s v="USD"/>
    <n v="1460837320"/>
    <d v="2016-04-16T20:08:40"/>
    <x v="2587"/>
    <x v="2587"/>
    <b v="0"/>
    <n v="1"/>
    <b v="0"/>
    <s v="film &amp; video/drama"/>
    <x v="0"/>
    <x v="22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n v="13"/>
    <x v="2"/>
    <x v="0"/>
    <s v="USD"/>
    <n v="1467155733"/>
    <d v="2016-06-28T23:15:33"/>
    <x v="2588"/>
    <x v="2588"/>
    <b v="0"/>
    <n v="2"/>
    <b v="0"/>
    <s v="games/mobile games"/>
    <x v="5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n v="5"/>
    <x v="2"/>
    <x v="1"/>
    <s v="GBP"/>
    <n v="1364041163"/>
    <d v="2013-03-23T12:19:23"/>
    <x v="2589"/>
    <x v="2589"/>
    <b v="0"/>
    <n v="1"/>
    <b v="0"/>
    <s v="film &amp; video/animation"/>
    <x v="0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x v="2"/>
    <x v="4"/>
    <s v="EUR"/>
    <n v="1464939520"/>
    <d v="2016-06-03T07:38:40"/>
    <x v="2590"/>
    <x v="2590"/>
    <b v="0"/>
    <n v="1"/>
    <b v="0"/>
    <s v="publishing/translations"/>
    <x v="3"/>
    <x v="30"/>
  </r>
  <r>
    <n v="2421"/>
    <s v="hot dog cart"/>
    <s v="help me start Merrill's first hot dog cart in this empty lot"/>
    <n v="6000"/>
    <n v="1"/>
    <n v="1.6666666666666666E-4"/>
    <n v="1"/>
    <x v="2"/>
    <x v="0"/>
    <s v="USD"/>
    <n v="1424536196"/>
    <d v="2015-02-21T16:29:56"/>
    <x v="2591"/>
    <x v="2591"/>
    <b v="0"/>
    <n v="1"/>
    <b v="0"/>
    <s v="food/food trucks"/>
    <x v="7"/>
    <x v="29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0"/>
    <s v="USD"/>
    <n v="1440412396"/>
    <d v="2015-08-24T10:33:16"/>
    <x v="2592"/>
    <x v="2592"/>
    <b v="0"/>
    <n v="1"/>
    <b v="0"/>
    <s v="theater/plays"/>
    <x v="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4"/>
    <s v="EUR"/>
    <n v="1463734740"/>
    <d v="2016-05-20T08:59:00"/>
    <x v="2593"/>
    <x v="2593"/>
    <b v="0"/>
    <n v="3"/>
    <b v="0"/>
    <s v="theater/spaces"/>
    <x v="1"/>
    <x v="13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0"/>
    <s v="USD"/>
    <n v="1477791960"/>
    <d v="2016-10-30T01:46:00"/>
    <x v="2594"/>
    <x v="2594"/>
    <b v="0"/>
    <n v="2"/>
    <b v="0"/>
    <s v="theater/spaces"/>
    <x v="1"/>
    <x v="13"/>
  </r>
  <r>
    <n v="982"/>
    <s v="Smart 2-in-1 I-PHONE HANDLE/WALLETtm"/>
    <s v="revolutonary ultra-slim 2-in-1 Smart  2-in-1 I-PHONE handle/WALLETtm with 360 rotatiion"/>
    <n v="17500"/>
    <n v="3"/>
    <n v="1.7142857142857143E-4"/>
    <n v="1"/>
    <x v="2"/>
    <x v="0"/>
    <s v="USD"/>
    <n v="1475431486"/>
    <d v="2016-10-02T18:04:46"/>
    <x v="2595"/>
    <x v="2595"/>
    <b v="0"/>
    <n v="3"/>
    <b v="0"/>
    <s v="technology/wearables"/>
    <x v="4"/>
    <x v="16"/>
  </r>
  <r>
    <n v="1081"/>
    <s v="The Creature"/>
    <s v="Finishing your last job before you retire until a disaster strikes the cargo ship can you survive The Creature?"/>
    <n v="68000"/>
    <n v="12"/>
    <n v="1.7647058823529413E-4"/>
    <n v="3"/>
    <x v="2"/>
    <x v="0"/>
    <s v="USD"/>
    <n v="1422483292"/>
    <d v="2015-01-28T22:14:52"/>
    <x v="2596"/>
    <x v="2596"/>
    <b v="0"/>
    <n v="4"/>
    <b v="0"/>
    <s v="games/video games"/>
    <x v="5"/>
    <x v="27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0"/>
    <s v="USD"/>
    <n v="1428205247"/>
    <d v="2015-04-05T03:40:47"/>
    <x v="2597"/>
    <x v="2597"/>
    <b v="0"/>
    <n v="1"/>
    <b v="0"/>
    <s v="theater/plays"/>
    <x v="1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n v="53.714285714285715"/>
    <x v="2"/>
    <x v="0"/>
    <s v="USD"/>
    <n v="1419644444"/>
    <d v="2014-12-27T01:40:44"/>
    <x v="2598"/>
    <x v="2598"/>
    <b v="0"/>
    <n v="7"/>
    <b v="0"/>
    <s v="theater/spaces"/>
    <x v="1"/>
    <x v="13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s v="USD"/>
    <n v="1468513533"/>
    <d v="2016-07-14T16:25:33"/>
    <x v="2599"/>
    <x v="2599"/>
    <b v="0"/>
    <n v="1"/>
    <b v="0"/>
    <s v="technology/web"/>
    <x v="4"/>
    <x v="24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s v="USD"/>
    <n v="1455207510"/>
    <d v="2016-02-11T16:18:30"/>
    <x v="2600"/>
    <x v="2600"/>
    <b v="0"/>
    <n v="1"/>
    <b v="0"/>
    <s v="games/video games"/>
    <x v="5"/>
    <x v="27"/>
  </r>
  <r>
    <n v="2418"/>
    <s v="Mexican food truck"/>
    <s v="I want to start my food truck business."/>
    <n v="25000"/>
    <n v="5"/>
    <n v="2.0000000000000001E-4"/>
    <n v="1"/>
    <x v="2"/>
    <x v="0"/>
    <s v="USD"/>
    <n v="1427225644"/>
    <d v="2015-03-24T19:34:04"/>
    <x v="2601"/>
    <x v="2601"/>
    <b v="0"/>
    <n v="5"/>
    <b v="0"/>
    <s v="food/food trucks"/>
    <x v="7"/>
    <x v="2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s v="USD"/>
    <n v="1430149330"/>
    <d v="2015-04-27T15:42:10"/>
    <x v="2602"/>
    <x v="2602"/>
    <b v="0"/>
    <n v="1"/>
    <b v="0"/>
    <s v="food/food trucks"/>
    <x v="7"/>
    <x v="29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s v="USD"/>
    <n v="1410041339"/>
    <d v="2014-09-06T22:08:59"/>
    <x v="2603"/>
    <x v="2603"/>
    <b v="0"/>
    <n v="2"/>
    <b v="0"/>
    <s v="theater/plays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s v="USD"/>
    <n v="1425833403"/>
    <d v="2015-03-08T16:50:03"/>
    <x v="2604"/>
    <x v="2604"/>
    <b v="0"/>
    <n v="1"/>
    <b v="0"/>
    <s v="theater/plays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9"/>
    <s v="AUD"/>
    <n v="1408596589"/>
    <d v="2014-08-21T04:49:49"/>
    <x v="2605"/>
    <x v="2605"/>
    <b v="0"/>
    <n v="1"/>
    <b v="0"/>
    <s v="theater/plays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50"/>
    <x v="2"/>
    <x v="0"/>
    <s v="USD"/>
    <n v="1449989260"/>
    <d v="2015-12-13T06:47:40"/>
    <x v="2606"/>
    <x v="2606"/>
    <b v="0"/>
    <n v="1"/>
    <b v="0"/>
    <s v="technology/web"/>
    <x v="4"/>
    <x v="24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n v="1"/>
    <x v="2"/>
    <x v="0"/>
    <s v="USD"/>
    <n v="1431046356"/>
    <d v="2015-05-08T00:52:36"/>
    <x v="2607"/>
    <x v="2607"/>
    <b v="0"/>
    <n v="1"/>
    <b v="0"/>
    <s v="music/faith"/>
    <x v="2"/>
    <x v="21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2857142857139"/>
    <x v="2"/>
    <x v="0"/>
    <s v="USD"/>
    <n v="1434309540"/>
    <d v="2015-06-14T19:19:00"/>
    <x v="2608"/>
    <x v="2608"/>
    <b v="0"/>
    <n v="7"/>
    <b v="0"/>
    <s v="theater/spaces"/>
    <x v="1"/>
    <x v="13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n v="10"/>
    <x v="2"/>
    <x v="18"/>
    <s v="NZD"/>
    <n v="1407545334"/>
    <d v="2014-08-09T00:48:54"/>
    <x v="2609"/>
    <x v="2609"/>
    <b v="0"/>
    <n v="1"/>
    <b v="0"/>
    <s v="technology/gadgets"/>
    <x v="4"/>
    <x v="3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30"/>
    <x v="2"/>
    <x v="0"/>
    <s v="USD"/>
    <n v="1438576057"/>
    <d v="2015-08-03T04:27:37"/>
    <x v="2610"/>
    <x v="2610"/>
    <b v="0"/>
    <n v="1"/>
    <b v="0"/>
    <s v="food/food trucks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5"/>
    <x v="2"/>
    <x v="0"/>
    <s v="USD"/>
    <n v="1426345200"/>
    <d v="2015-03-14T15:00:00"/>
    <x v="2611"/>
    <x v="2611"/>
    <b v="0"/>
    <n v="1"/>
    <b v="0"/>
    <s v="food/food trucks"/>
    <x v="7"/>
    <x v="29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0"/>
    <s v="USD"/>
    <n v="1442775956"/>
    <d v="2015-09-20T19:05:56"/>
    <x v="2612"/>
    <x v="2612"/>
    <b v="0"/>
    <n v="1"/>
    <b v="0"/>
    <s v="theater/spaces"/>
    <x v="1"/>
    <x v="13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0"/>
    <s v="USD"/>
    <n v="1468020354"/>
    <d v="2016-07-08T23:25:54"/>
    <x v="2613"/>
    <x v="2613"/>
    <b v="0"/>
    <n v="1"/>
    <b v="0"/>
    <s v="theater/plays"/>
    <x v="1"/>
    <x v="3"/>
  </r>
  <r>
    <n v="3853"/>
    <s v="The Original Laughter Therapist"/>
    <s v="A dose of One-woman &quot;Dramedy&quot; to cure those daily blues is just what the doctor ordered!"/>
    <n v="100000"/>
    <n v="26"/>
    <n v="2.5999999999999998E-4"/>
    <n v="13"/>
    <x v="2"/>
    <x v="0"/>
    <s v="USD"/>
    <n v="1409602178"/>
    <d v="2014-09-01T20:09:38"/>
    <x v="2614"/>
    <x v="2614"/>
    <b v="0"/>
    <n v="2"/>
    <b v="0"/>
    <s v="theater/plays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n v="10"/>
    <x v="2"/>
    <x v="0"/>
    <s v="USD"/>
    <n v="1454183202"/>
    <d v="2016-01-30T19:46:42"/>
    <x v="2615"/>
    <x v="2615"/>
    <b v="0"/>
    <n v="1"/>
    <b v="0"/>
    <s v="publishing/fiction"/>
    <x v="3"/>
    <x v="2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n v="13"/>
    <x v="2"/>
    <x v="0"/>
    <s v="USD"/>
    <n v="1424375279"/>
    <d v="2015-02-19T19:47:59"/>
    <x v="2616"/>
    <x v="2616"/>
    <b v="0"/>
    <n v="2"/>
    <b v="0"/>
    <s v="film &amp; video/animation"/>
    <x v="0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x v="2"/>
    <x v="0"/>
    <s v="USD"/>
    <n v="1464386640"/>
    <d v="2016-05-27T22:04:00"/>
    <x v="2617"/>
    <x v="2617"/>
    <b v="0"/>
    <n v="1"/>
    <b v="0"/>
    <s v="food/food trucks"/>
    <x v="7"/>
    <x v="29"/>
  </r>
  <r>
    <n v="596"/>
    <s v="DigitaliBook free library"/>
    <s v="We present digitaibook,com site which can become a free electronic library with your help,"/>
    <n v="20000"/>
    <n v="6"/>
    <n v="2.9999999999999997E-4"/>
    <n v="3"/>
    <x v="2"/>
    <x v="0"/>
    <s v="USD"/>
    <n v="1478122292"/>
    <d v="2016-11-02T21:31:32"/>
    <x v="2618"/>
    <x v="2618"/>
    <b v="0"/>
    <n v="2"/>
    <b v="0"/>
    <s v="technology/web"/>
    <x v="4"/>
    <x v="24"/>
  </r>
  <r>
    <n v="674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s v="USD"/>
    <n v="1407811627"/>
    <d v="2014-08-12T02:47:07"/>
    <x v="2619"/>
    <x v="2619"/>
    <b v="0"/>
    <n v="2"/>
    <b v="0"/>
    <s v="technology/wearables"/>
    <x v="4"/>
    <x v="16"/>
  </r>
  <r>
    <n v="3904"/>
    <s v="Black America from Prophets to Pimps"/>
    <s v="A play that will cover 4000 years of black history."/>
    <n v="10000"/>
    <n v="3"/>
    <n v="2.9999999999999997E-4"/>
    <n v="1.5"/>
    <x v="2"/>
    <x v="0"/>
    <s v="USD"/>
    <n v="1429074240"/>
    <d v="2015-04-15T05:04:00"/>
    <x v="2620"/>
    <x v="2620"/>
    <b v="0"/>
    <n v="2"/>
    <b v="0"/>
    <s v="theater/plays"/>
    <x v="1"/>
    <x v="3"/>
  </r>
  <r>
    <n v="474"/>
    <s v="TAO Mr. Fantastic!!"/>
    <s v="Time travel the light Mr. Fantastic!  Spin the dimensions toward other continuums and worlds.  Hold onto your panties."/>
    <n v="3300"/>
    <n v="1"/>
    <n v="3.0303030303030303E-4"/>
    <n v="1"/>
    <x v="2"/>
    <x v="0"/>
    <s v="USD"/>
    <n v="1487318029"/>
    <d v="2017-02-17T07:53:49"/>
    <x v="2621"/>
    <x v="2621"/>
    <b v="0"/>
    <n v="1"/>
    <b v="0"/>
    <s v="film &amp; video/animation"/>
    <x v="0"/>
    <x v="23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n v="1"/>
    <x v="2"/>
    <x v="0"/>
    <s v="USD"/>
    <n v="1474580867"/>
    <d v="2016-09-22T21:47:47"/>
    <x v="2622"/>
    <x v="2622"/>
    <b v="0"/>
    <n v="1"/>
    <b v="0"/>
    <s v="technology/web"/>
    <x v="4"/>
    <x v="24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n v="3"/>
    <x v="2"/>
    <x v="0"/>
    <s v="USD"/>
    <n v="1420045538"/>
    <d v="2014-12-31T17:05:38"/>
    <x v="2623"/>
    <x v="2623"/>
    <b v="0"/>
    <n v="2"/>
    <b v="0"/>
    <s v="photography/nature"/>
    <x v="6"/>
    <x v="31"/>
  </r>
  <r>
    <n v="1545"/>
    <s v="Nevada County Hearts"/>
    <s v="&quot;He will not be a wise man who does not study human hearts!&quot;_x000a_Hope in natural art, creation!"/>
    <n v="3000"/>
    <n v="1"/>
    <n v="3.3333333333333332E-4"/>
    <n v="1"/>
    <x v="2"/>
    <x v="0"/>
    <s v="USD"/>
    <n v="1425330960"/>
    <d v="2015-03-02T21:16:00"/>
    <x v="2624"/>
    <x v="2624"/>
    <b v="0"/>
    <n v="1"/>
    <b v="0"/>
    <s v="photography/nature"/>
    <x v="6"/>
    <x v="31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x v="2"/>
    <x v="1"/>
    <s v="GBP"/>
    <n v="1428231600"/>
    <d v="2015-04-05T11:00:00"/>
    <x v="2625"/>
    <x v="2625"/>
    <b v="0"/>
    <n v="1"/>
    <b v="0"/>
    <s v="music/faith"/>
    <x v="2"/>
    <x v="21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1"/>
    <s v="GBP"/>
    <n v="1417295990"/>
    <d v="2014-11-29T21:19:50"/>
    <x v="2626"/>
    <x v="2626"/>
    <b v="0"/>
    <n v="1"/>
    <b v="0"/>
    <s v="theater/musical"/>
    <x v="1"/>
    <x v="12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n v="1"/>
    <x v="2"/>
    <x v="0"/>
    <s v="USD"/>
    <n v="1459642200"/>
    <d v="2016-04-03T00:10:00"/>
    <x v="2627"/>
    <x v="2627"/>
    <b v="0"/>
    <n v="1"/>
    <b v="0"/>
    <s v="music/faith"/>
    <x v="2"/>
    <x v="21"/>
  </r>
  <r>
    <n v="2875"/>
    <s v="Right Tracey!"/>
    <s v="Play about Tracey a gay man trapped in his room by his Bible thumping mother. He finds love but the room can not keep the love alive."/>
    <n v="20000"/>
    <n v="7"/>
    <n v="3.5E-4"/>
    <n v="2.3333333333333335"/>
    <x v="2"/>
    <x v="0"/>
    <s v="USD"/>
    <n v="1462417493"/>
    <d v="2016-05-05T03:04:53"/>
    <x v="2628"/>
    <x v="2628"/>
    <b v="0"/>
    <n v="3"/>
    <b v="0"/>
    <s v="theater/plays"/>
    <x v="1"/>
    <x v="3"/>
  </r>
  <r>
    <n v="1116"/>
    <s v="Quest Remnants of Chaos"/>
    <s v="A medieval, post apocolyptic, Online, MMORPG. Class morphing, character customization game."/>
    <n v="500000"/>
    <n v="178.52"/>
    <n v="3.5704000000000004E-4"/>
    <n v="17.852"/>
    <x v="2"/>
    <x v="0"/>
    <s v="USD"/>
    <n v="1339273208"/>
    <d v="2012-06-09T20:20:08"/>
    <x v="2629"/>
    <x v="2629"/>
    <b v="0"/>
    <n v="10"/>
    <b v="0"/>
    <s v="games/video games"/>
    <x v="5"/>
    <x v="2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2.5"/>
    <x v="2"/>
    <x v="2"/>
    <s v="CAD"/>
    <n v="1454078770"/>
    <d v="2016-01-29T14:46:10"/>
    <x v="2630"/>
    <x v="2630"/>
    <b v="0"/>
    <n v="2"/>
    <b v="0"/>
    <s v="food/food trucks"/>
    <x v="7"/>
    <x v="29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n v="5"/>
    <x v="2"/>
    <x v="9"/>
    <s v="AUD"/>
    <n v="1432873653"/>
    <d v="2015-05-29T04:27:33"/>
    <x v="2631"/>
    <x v="2631"/>
    <b v="0"/>
    <n v="1"/>
    <b v="0"/>
    <s v="games/video games"/>
    <x v="5"/>
    <x v="27"/>
  </r>
  <r>
    <n v="213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s v="USD"/>
    <n v="1439734001"/>
    <d v="2015-08-16T14:06:41"/>
    <x v="2632"/>
    <x v="2632"/>
    <b v="0"/>
    <n v="1"/>
    <b v="0"/>
    <s v="film &amp; video/drama"/>
    <x v="0"/>
    <x v="22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s v="USD"/>
    <n v="1477509604"/>
    <d v="2016-10-26T19:20:04"/>
    <x v="2633"/>
    <x v="2633"/>
    <b v="0"/>
    <n v="1"/>
    <b v="0"/>
    <s v="technology/wearables"/>
    <x v="4"/>
    <x v="16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s v="USD"/>
    <n v="1452228790"/>
    <d v="2016-01-08T04:53:10"/>
    <x v="2634"/>
    <x v="2634"/>
    <b v="0"/>
    <n v="1"/>
    <b v="0"/>
    <s v="games/video games"/>
    <x v="5"/>
    <x v="27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s v="USD"/>
    <n v="1410279123"/>
    <d v="2014-09-09T16:12:03"/>
    <x v="2635"/>
    <x v="2635"/>
    <b v="0"/>
    <n v="1"/>
    <b v="0"/>
    <s v="theater/plays"/>
    <x v="1"/>
    <x v="3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s v="USD"/>
    <n v="1406683172"/>
    <d v="2014-07-30T01:19:32"/>
    <x v="2636"/>
    <x v="2636"/>
    <b v="0"/>
    <n v="2"/>
    <b v="0"/>
    <s v="theater/spaces"/>
    <x v="1"/>
    <x v="13"/>
  </r>
  <r>
    <n v="3110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s v="USD"/>
    <n v="1487465119"/>
    <d v="2017-02-19T00:45:19"/>
    <x v="2637"/>
    <x v="2637"/>
    <b v="0"/>
    <n v="1"/>
    <b v="0"/>
    <s v="theater/spaces"/>
    <x v="1"/>
    <x v="13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s v="USD"/>
    <n v="1403730000"/>
    <d v="2014-06-25T21:00:00"/>
    <x v="2638"/>
    <x v="2638"/>
    <b v="0"/>
    <n v="1"/>
    <b v="0"/>
    <s v="theater/plays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1"/>
    <s v="EUR"/>
    <n v="1456617600"/>
    <d v="2016-02-28T00:00:00"/>
    <x v="2639"/>
    <x v="2639"/>
    <b v="0"/>
    <n v="1"/>
    <b v="0"/>
    <s v="theater/plays"/>
    <x v="1"/>
    <x v="3"/>
  </r>
  <r>
    <n v="1101"/>
    <s v="Strain Wars"/>
    <s v="Different strains of marijuana leafs battling to the death to see which one is the top strain."/>
    <n v="100000"/>
    <n v="41"/>
    <n v="4.0999999999999999E-4"/>
    <n v="6.833333333333333"/>
    <x v="2"/>
    <x v="0"/>
    <s v="USD"/>
    <n v="1468519920"/>
    <d v="2016-07-14T18:12:00"/>
    <x v="2640"/>
    <x v="2640"/>
    <b v="0"/>
    <n v="6"/>
    <b v="0"/>
    <s v="games/video games"/>
    <x v="5"/>
    <x v="27"/>
  </r>
  <r>
    <n v="2519"/>
    <s v="Kelli's Kitchen"/>
    <s v="Better than your mom's, better than Cracker Barrel, only at Kelli's Kitchen (all from scratch)."/>
    <n v="150000"/>
    <n v="65"/>
    <n v="4.3333333333333331E-4"/>
    <n v="16.25"/>
    <x v="2"/>
    <x v="0"/>
    <s v="USD"/>
    <n v="1405741404"/>
    <d v="2014-07-19T03:43:24"/>
    <x v="2641"/>
    <x v="2641"/>
    <b v="0"/>
    <n v="4"/>
    <b v="0"/>
    <s v="food/restaurants"/>
    <x v="7"/>
    <x v="34"/>
  </r>
  <r>
    <n v="1097"/>
    <s v="Rabbly"/>
    <s v="Rabbly is action-adventure game. Is about a scientist going on an adventure, to find rare materials in another galaxy."/>
    <n v="100000"/>
    <n v="47"/>
    <n v="4.6999999999999999E-4"/>
    <n v="6.7142857142857144"/>
    <x v="2"/>
    <x v="0"/>
    <s v="USD"/>
    <n v="1393786877"/>
    <d v="2014-03-02T19:01:17"/>
    <x v="2642"/>
    <x v="2642"/>
    <b v="0"/>
    <n v="7"/>
    <b v="0"/>
    <s v="games/video games"/>
    <x v="5"/>
    <x v="27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s v="USD"/>
    <n v="1478383912"/>
    <d v="2016-11-05T22:11:52"/>
    <x v="2643"/>
    <x v="2643"/>
    <b v="0"/>
    <n v="1"/>
    <b v="0"/>
    <s v="games/mobile games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s v="GBP"/>
    <n v="1457947483"/>
    <d v="2016-03-14T09:24:43"/>
    <x v="2644"/>
    <x v="2644"/>
    <b v="0"/>
    <n v="1"/>
    <b v="0"/>
    <s v="photography/people"/>
    <x v="6"/>
    <x v="33"/>
  </r>
  <r>
    <n v="2126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s v="USD"/>
    <n v="1418080887"/>
    <d v="2014-12-08T23:21:27"/>
    <x v="2645"/>
    <x v="2645"/>
    <b v="0"/>
    <n v="2"/>
    <b v="0"/>
    <s v="games/video games"/>
    <x v="5"/>
    <x v="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s v="USD"/>
    <n v="1427414732"/>
    <d v="2015-03-27T00:05:32"/>
    <x v="2646"/>
    <x v="2646"/>
    <b v="0"/>
    <n v="1"/>
    <b v="0"/>
    <s v="theater/spaces"/>
    <x v="1"/>
    <x v="13"/>
  </r>
  <r>
    <n v="3108"/>
    <s v="Funding a home for our Children's Theater"/>
    <s v="We need a permanent home for the theater!"/>
    <n v="50000"/>
    <n v="26"/>
    <n v="5.1999999999999995E-4"/>
    <n v="13"/>
    <x v="2"/>
    <x v="0"/>
    <s v="USD"/>
    <n v="1430234394"/>
    <d v="2015-04-28T15:19:54"/>
    <x v="2647"/>
    <x v="2647"/>
    <b v="0"/>
    <n v="2"/>
    <b v="0"/>
    <s v="theater/spaces"/>
    <x v="1"/>
    <x v="13"/>
  </r>
  <r>
    <n v="2691"/>
    <s v="Cook"/>
    <s v="A Great New local Food Truck serving up ethnic fusion inspired eats in Ottawa."/>
    <n v="65000"/>
    <n v="35"/>
    <n v="5.3846153846153844E-4"/>
    <n v="17.5"/>
    <x v="2"/>
    <x v="2"/>
    <s v="CAD"/>
    <n v="1431278557"/>
    <d v="2015-05-10T17:22:37"/>
    <x v="2648"/>
    <x v="2648"/>
    <b v="0"/>
    <n v="2"/>
    <b v="0"/>
    <s v="food/food trucks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n v="17.5"/>
    <x v="2"/>
    <x v="0"/>
    <s v="USD"/>
    <n v="1411662264"/>
    <d v="2014-09-25T16:24:24"/>
    <x v="2649"/>
    <x v="2649"/>
    <b v="0"/>
    <n v="2"/>
    <b v="0"/>
    <s v="food/food trucks"/>
    <x v="7"/>
    <x v="29"/>
  </r>
  <r>
    <n v="2136"/>
    <s v="Dark Paradise"/>
    <s v="A dark and twisted game with physiological madness and corruption as a man becomes the ultimate bio weapon."/>
    <n v="80000"/>
    <n v="47.69"/>
    <n v="5.9612499999999998E-4"/>
    <n v="11.922499999999999"/>
    <x v="2"/>
    <x v="0"/>
    <s v="USD"/>
    <n v="1382184786"/>
    <d v="2013-10-19T12:13:06"/>
    <x v="2650"/>
    <x v="2650"/>
    <b v="0"/>
    <n v="4"/>
    <b v="0"/>
    <s v="games/video games"/>
    <x v="5"/>
    <x v="27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s v="USD"/>
    <n v="1438437600"/>
    <d v="2015-08-01T14:00:00"/>
    <x v="2651"/>
    <x v="2651"/>
    <b v="0"/>
    <n v="6"/>
    <b v="0"/>
    <s v="theater/musical"/>
    <x v="1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30.5"/>
    <x v="2"/>
    <x v="0"/>
    <s v="USD"/>
    <n v="1437570130"/>
    <d v="2015-07-22T13:02:10"/>
    <x v="2652"/>
    <x v="2652"/>
    <b v="0"/>
    <n v="2"/>
    <b v="0"/>
    <s v="technology/web"/>
    <x v="4"/>
    <x v="24"/>
  </r>
  <r>
    <n v="599"/>
    <s v="Mail 4 Jail"/>
    <s v="We send care packages to incarcerated individuals throughout the country that include specific items hand picked by the sender."/>
    <n v="50000"/>
    <n v="31"/>
    <n v="6.2E-4"/>
    <n v="15.5"/>
    <x v="2"/>
    <x v="0"/>
    <s v="USD"/>
    <n v="1425827760"/>
    <d v="2015-03-08T15:16:00"/>
    <x v="2653"/>
    <x v="2653"/>
    <b v="0"/>
    <n v="2"/>
    <b v="0"/>
    <s v="technology/web"/>
    <x v="4"/>
    <x v="24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n v="5"/>
    <x v="2"/>
    <x v="0"/>
    <s v="USD"/>
    <n v="1420100426"/>
    <d v="2015-01-01T08:20:26"/>
    <x v="2654"/>
    <x v="2654"/>
    <b v="0"/>
    <n v="1"/>
    <b v="0"/>
    <s v="games/mobile games"/>
    <x v="5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25"/>
    <x v="2"/>
    <x v="0"/>
    <s v="USD"/>
    <n v="1321201327"/>
    <d v="2011-11-13T16:22:07"/>
    <x v="2655"/>
    <x v="2655"/>
    <b v="0"/>
    <n v="1"/>
    <b v="0"/>
    <s v="film &amp; video/animation"/>
    <x v="0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9"/>
    <s v="AUD"/>
    <n v="1404022381"/>
    <d v="2014-06-29T06:13:01"/>
    <x v="2656"/>
    <x v="2656"/>
    <b v="0"/>
    <n v="1"/>
    <b v="0"/>
    <s v="theater/musical"/>
    <x v="1"/>
    <x v="12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0"/>
    <s v="USD"/>
    <n v="1414077391"/>
    <d v="2014-10-23T15:16:31"/>
    <x v="2657"/>
    <x v="2657"/>
    <b v="0"/>
    <n v="1"/>
    <b v="0"/>
    <s v="theater/plays"/>
    <x v="1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n v="12.75"/>
    <x v="2"/>
    <x v="0"/>
    <s v="USD"/>
    <n v="1391630297"/>
    <d v="2014-02-05T19:58:17"/>
    <x v="2658"/>
    <x v="2658"/>
    <b v="0"/>
    <n v="4"/>
    <b v="0"/>
    <s v="games/video games"/>
    <x v="5"/>
    <x v="27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n v="69"/>
    <x v="2"/>
    <x v="0"/>
    <s v="USD"/>
    <n v="1472920477"/>
    <d v="2016-09-03T16:34:37"/>
    <x v="2659"/>
    <x v="2659"/>
    <b v="0"/>
    <n v="5"/>
    <b v="0"/>
    <s v="film &amp; video/drama"/>
    <x v="0"/>
    <x v="22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n v="22.5"/>
    <x v="2"/>
    <x v="0"/>
    <s v="USD"/>
    <n v="1334622660"/>
    <d v="2012-04-17T00:31:00"/>
    <x v="2660"/>
    <x v="2660"/>
    <b v="0"/>
    <n v="2"/>
    <b v="0"/>
    <s v="film &amp; video/animation"/>
    <x v="0"/>
    <x v="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s v="USD"/>
    <n v="1445013352"/>
    <d v="2015-10-16T16:35:52"/>
    <x v="2661"/>
    <x v="2661"/>
    <b v="0"/>
    <n v="2"/>
    <b v="0"/>
    <s v="theater/spaces"/>
    <x v="1"/>
    <x v="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0"/>
    <s v="USD"/>
    <n v="1460925811"/>
    <d v="2016-04-17T20:43:31"/>
    <x v="2662"/>
    <x v="2662"/>
    <b v="0"/>
    <n v="2"/>
    <b v="0"/>
    <s v="theater/plays"/>
    <x v="1"/>
    <x v="3"/>
  </r>
  <r>
    <n v="1811"/>
    <s v="The Year of Sunsets"/>
    <s v="A collection of 365 color photographs of sunsets in 2014, beautifully presented in a hardcover book."/>
    <n v="54000"/>
    <n v="40"/>
    <n v="7.407407407407407E-4"/>
    <n v="1.5384615384615385"/>
    <x v="2"/>
    <x v="0"/>
    <s v="USD"/>
    <n v="1414123200"/>
    <d v="2014-10-24T04:00:00"/>
    <x v="2663"/>
    <x v="2663"/>
    <b v="0"/>
    <n v="26"/>
    <b v="0"/>
    <s v="photography/photobooks"/>
    <x v="6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5"/>
    <x v="2"/>
    <x v="1"/>
    <s v="GBP"/>
    <n v="1411681391"/>
    <d v="2014-09-25T21:43:11"/>
    <x v="2664"/>
    <x v="2664"/>
    <b v="0"/>
    <n v="1"/>
    <b v="0"/>
    <s v="photography/places"/>
    <x v="6"/>
    <x v="32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n v="17.2"/>
    <x v="2"/>
    <x v="0"/>
    <s v="USD"/>
    <n v="1411328918"/>
    <d v="2014-09-21T19:48:38"/>
    <x v="2665"/>
    <x v="2665"/>
    <b v="0"/>
    <n v="5"/>
    <b v="0"/>
    <s v="food/restaurants"/>
    <x v="7"/>
    <x v="34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s v="USD"/>
    <n v="1463259837"/>
    <d v="2016-05-14T21:03:57"/>
    <x v="2666"/>
    <x v="2666"/>
    <b v="0"/>
    <n v="2"/>
    <b v="0"/>
    <s v="theater/plays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s v="USD"/>
    <n v="1436914815"/>
    <d v="2015-07-14T23:00:15"/>
    <x v="2667"/>
    <x v="2667"/>
    <b v="0"/>
    <n v="1"/>
    <b v="0"/>
    <s v="theater/plays"/>
    <x v="1"/>
    <x v="3"/>
  </r>
  <r>
    <n v="1086"/>
    <s v="Cyber Universe Online"/>
    <s v="Humanity's future in the Galaxy"/>
    <n v="18000"/>
    <n v="15"/>
    <n v="8.3333333333333339E-4"/>
    <n v="7.5"/>
    <x v="2"/>
    <x v="0"/>
    <s v="USD"/>
    <n v="1408913291"/>
    <d v="2014-08-24T20:48:11"/>
    <x v="2668"/>
    <x v="2668"/>
    <b v="0"/>
    <n v="2"/>
    <b v="0"/>
    <s v="games/video games"/>
    <x v="5"/>
    <x v="2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6"/>
    <x v="2"/>
    <x v="0"/>
    <s v="USD"/>
    <n v="1445097715"/>
    <d v="2015-10-17T16:01:55"/>
    <x v="2669"/>
    <x v="2669"/>
    <b v="0"/>
    <n v="2"/>
    <b v="0"/>
    <s v="technology/web"/>
    <x v="4"/>
    <x v="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3333333333333"/>
    <x v="2"/>
    <x v="7"/>
    <s v="EUR"/>
    <n v="1457617359"/>
    <d v="2016-03-10T13:42:39"/>
    <x v="2670"/>
    <x v="2670"/>
    <b v="0"/>
    <n v="3"/>
    <b v="0"/>
    <s v="theater/spaces"/>
    <x v="1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s v="GBP"/>
    <n v="1446154848"/>
    <d v="2015-10-29T21:40:48"/>
    <x v="2671"/>
    <x v="2671"/>
    <b v="0"/>
    <n v="1"/>
    <b v="0"/>
    <s v="technology/web"/>
    <x v="4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34"/>
    <x v="2"/>
    <x v="9"/>
    <s v="AUD"/>
    <n v="1424137247"/>
    <d v="2015-02-17T01:40:47"/>
    <x v="2672"/>
    <x v="2672"/>
    <b v="0"/>
    <n v="2"/>
    <b v="0"/>
    <s v="technology/web"/>
    <x v="4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0"/>
    <s v="USD"/>
    <n v="1445885890"/>
    <d v="2015-10-26T18:58:10"/>
    <x v="2673"/>
    <x v="2673"/>
    <b v="0"/>
    <n v="1"/>
    <b v="0"/>
    <s v="theater/plays"/>
    <x v="1"/>
    <x v="3"/>
  </r>
  <r>
    <n v="464"/>
    <s v="PokÃ©Movie - A PokÃ©monâ„¢ school project"/>
    <s v="We are three students that want to make a short PokÃ©mon movie as a school project!"/>
    <n v="1010"/>
    <n v="1"/>
    <n v="9.9009900990099011E-4"/>
    <n v="1"/>
    <x v="2"/>
    <x v="5"/>
    <s v="EUR"/>
    <n v="1463602935"/>
    <d v="2016-05-18T20:22:15"/>
    <x v="2674"/>
    <x v="2674"/>
    <b v="0"/>
    <n v="1"/>
    <b v="0"/>
    <s v="film &amp; video/animation"/>
    <x v="0"/>
    <x v="23"/>
  </r>
  <r>
    <n v="440"/>
    <s v="Consumed"/>
    <s v="A stop-motion animation made by a one girl team, with a camera, creativity, and a lot of determination."/>
    <n v="5000"/>
    <n v="5"/>
    <n v="1E-3"/>
    <n v="5"/>
    <x v="2"/>
    <x v="0"/>
    <s v="USD"/>
    <n v="1458859153"/>
    <d v="2016-03-24T22:39:13"/>
    <x v="2675"/>
    <x v="2675"/>
    <b v="0"/>
    <n v="1"/>
    <b v="0"/>
    <s v="film &amp; video/animation"/>
    <x v="0"/>
    <x v="23"/>
  </r>
  <r>
    <n v="443"/>
    <s v="Bad Teddy Studios"/>
    <s v="We love cartoons!! We want to make more but it costs money to so. Be apart of your daily dose of WTF!?! Pledge now!!"/>
    <n v="10000"/>
    <n v="10"/>
    <n v="1E-3"/>
    <n v="5"/>
    <x v="2"/>
    <x v="2"/>
    <s v="CAD"/>
    <n v="1391991701"/>
    <d v="2014-02-10T00:21:41"/>
    <x v="2676"/>
    <x v="2676"/>
    <b v="0"/>
    <n v="2"/>
    <b v="0"/>
    <s v="film &amp; video/animation"/>
    <x v="0"/>
    <x v="23"/>
  </r>
  <r>
    <n v="482"/>
    <s v="Animated Stand-up Routines Shenanigans"/>
    <s v="Help me quit my day job and also create animated Stand-up routines from local up and coming comedians."/>
    <n v="10000"/>
    <n v="10"/>
    <n v="1E-3"/>
    <n v="10"/>
    <x v="2"/>
    <x v="0"/>
    <s v="USD"/>
    <n v="1460644440"/>
    <d v="2016-04-14T14:34:00"/>
    <x v="2677"/>
    <x v="2677"/>
    <b v="0"/>
    <n v="1"/>
    <b v="0"/>
    <s v="film &amp; video/animation"/>
    <x v="0"/>
    <x v="23"/>
  </r>
  <r>
    <n v="1128"/>
    <s v="Flying Turds"/>
    <s v="#havingfunFTW"/>
    <n v="1000"/>
    <n v="1"/>
    <n v="1E-3"/>
    <n v="1"/>
    <x v="2"/>
    <x v="1"/>
    <s v="GBP"/>
    <n v="1407425717"/>
    <d v="2014-08-07T15:35:17"/>
    <x v="2678"/>
    <x v="2678"/>
    <b v="0"/>
    <n v="1"/>
    <b v="0"/>
    <s v="games/mobile games"/>
    <x v="5"/>
    <x v="28"/>
  </r>
  <r>
    <n v="1171"/>
    <s v="The Mean Green Purple Machine"/>
    <s v="Tulsa's first true biodiesel, alternative energy powered food truck! Oh yeah, and delicious food!"/>
    <n v="25000"/>
    <n v="25"/>
    <n v="1E-3"/>
    <n v="25"/>
    <x v="2"/>
    <x v="0"/>
    <s v="USD"/>
    <n v="1415909927"/>
    <d v="2014-11-13T20:18:47"/>
    <x v="2679"/>
    <x v="2679"/>
    <b v="0"/>
    <n v="1"/>
    <b v="0"/>
    <s v="food/food trucks"/>
    <x v="7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8"/>
    <s v="SEK"/>
    <n v="1423432709"/>
    <d v="2015-02-08T21:58:29"/>
    <x v="2680"/>
    <x v="2680"/>
    <b v="0"/>
    <n v="2"/>
    <b v="0"/>
    <s v="publishing/translations"/>
    <x v="3"/>
    <x v="30"/>
  </r>
  <r>
    <n v="1435"/>
    <s v="Trilogy of Crystals, book 1, translation"/>
    <s v="English translation of the first book from a sword and sorcery Fantasy trilogy, by Paolo Parente"/>
    <n v="15000"/>
    <n v="15"/>
    <n v="1E-3"/>
    <n v="7.5"/>
    <x v="2"/>
    <x v="4"/>
    <s v="EUR"/>
    <n v="1444589020"/>
    <d v="2015-10-11T18:43:40"/>
    <x v="2681"/>
    <x v="2681"/>
    <b v="0"/>
    <n v="2"/>
    <b v="0"/>
    <s v="publishing/translations"/>
    <x v="3"/>
    <x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s v="USD"/>
    <n v="1347004260"/>
    <d v="2012-09-07T07:51:00"/>
    <x v="2682"/>
    <x v="2682"/>
    <b v="0"/>
    <n v="1"/>
    <b v="0"/>
    <s v="publishing/fiction"/>
    <x v="3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s v="USD"/>
    <n v="1462391932"/>
    <d v="2016-05-04T19:58:52"/>
    <x v="2683"/>
    <x v="2683"/>
    <b v="0"/>
    <n v="1"/>
    <b v="0"/>
    <s v="music/faith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s v="USD"/>
    <n v="1451752021"/>
    <d v="2016-01-02T16:27:01"/>
    <x v="2684"/>
    <x v="2684"/>
    <b v="0"/>
    <n v="2"/>
    <b v="0"/>
    <s v="technology/gadgets"/>
    <x v="4"/>
    <x v="36"/>
  </r>
  <r>
    <n v="2946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s v="GBP"/>
    <n v="1471265092"/>
    <d v="2016-08-15T12:44:52"/>
    <x v="2685"/>
    <x v="2685"/>
    <b v="0"/>
    <n v="2"/>
    <b v="0"/>
    <s v="theater/spaces"/>
    <x v="1"/>
    <x v="13"/>
  </r>
  <r>
    <n v="3117"/>
    <s v="Cowes and The Sea"/>
    <s v="Performing Arts workshops, for young people aged 5 -16, exploring how the sea has shaped Cowes as a settlement."/>
    <n v="1000"/>
    <n v="1"/>
    <n v="1E-3"/>
    <n v="1"/>
    <x v="2"/>
    <x v="1"/>
    <s v="GBP"/>
    <n v="1464354720"/>
    <d v="2016-05-27T13:12:00"/>
    <x v="2686"/>
    <x v="2686"/>
    <b v="0"/>
    <n v="1"/>
    <b v="0"/>
    <s v="theater/spaces"/>
    <x v="1"/>
    <x v="13"/>
  </r>
  <r>
    <n v="3645"/>
    <s v="If the Shoe Fits"/>
    <s v="This new musical comedy empowers women and girls of all ages to be themselves in their shoes, whatever shoes they choose."/>
    <n v="1000"/>
    <n v="1"/>
    <n v="1E-3"/>
    <n v="1"/>
    <x v="2"/>
    <x v="2"/>
    <s v="CAD"/>
    <n v="1479773838"/>
    <d v="2016-11-22T00:17:18"/>
    <x v="2687"/>
    <x v="2687"/>
    <b v="0"/>
    <n v="1"/>
    <b v="0"/>
    <s v="theater/musical"/>
    <x v="1"/>
    <x v="12"/>
  </r>
  <r>
    <n v="3939"/>
    <s v="'Potter.' Funding 2015"/>
    <s v="'Potter.' is a parody of the popular Harry Potter series allowing aspiring actors a chance to work in a professional production."/>
    <n v="5000"/>
    <n v="5"/>
    <n v="1E-3"/>
    <n v="5"/>
    <x v="2"/>
    <x v="9"/>
    <s v="AUD"/>
    <n v="1412656200"/>
    <d v="2014-10-07T04:30:00"/>
    <x v="2688"/>
    <x v="2688"/>
    <b v="0"/>
    <n v="1"/>
    <b v="0"/>
    <s v="theater/plays"/>
    <x v="1"/>
    <x v="3"/>
  </r>
  <r>
    <n v="594"/>
    <s v="Unleashed Fitness"/>
    <s v="Creating a fitness site that will change the fitness game forever!"/>
    <n v="25000"/>
    <n v="26"/>
    <n v="1.0399999999999999E-3"/>
    <n v="13"/>
    <x v="2"/>
    <x v="0"/>
    <s v="USD"/>
    <n v="1460832206"/>
    <d v="2016-04-16T18:43:26"/>
    <x v="2689"/>
    <x v="2689"/>
    <b v="0"/>
    <n v="2"/>
    <b v="0"/>
    <s v="technology/web"/>
    <x v="4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3"/>
    <x v="2"/>
    <x v="0"/>
    <s v="USD"/>
    <n v="1409770164"/>
    <d v="2014-09-03T18:49:24"/>
    <x v="2690"/>
    <x v="2690"/>
    <b v="0"/>
    <n v="2"/>
    <b v="0"/>
    <s v="technology/wearables"/>
    <x v="4"/>
    <x v="1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3"/>
    <x v="2"/>
    <x v="18"/>
    <s v="NZD"/>
    <n v="1474436704"/>
    <d v="2016-09-21T05:45:04"/>
    <x v="2691"/>
    <x v="2691"/>
    <b v="0"/>
    <n v="2"/>
    <b v="0"/>
    <s v="publishing/translations"/>
    <x v="3"/>
    <x v="30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n v="10.5"/>
    <x v="2"/>
    <x v="0"/>
    <s v="USD"/>
    <n v="1465107693"/>
    <d v="2016-06-05T06:21:33"/>
    <x v="2692"/>
    <x v="2692"/>
    <b v="0"/>
    <n v="2"/>
    <b v="0"/>
    <s v="games/mobile games"/>
    <x v="5"/>
    <x v="28"/>
  </r>
  <r>
    <n v="682"/>
    <s v="Deception Belt"/>
    <s v="The Deception Belt is an innovative belt with app capability, designed to assist any user gain control over their appetite."/>
    <n v="50000"/>
    <n v="53"/>
    <n v="1.06E-3"/>
    <n v="13.25"/>
    <x v="2"/>
    <x v="0"/>
    <s v="USD"/>
    <n v="1489512122"/>
    <d v="2017-03-14T17:22:02"/>
    <x v="2693"/>
    <x v="2693"/>
    <b v="0"/>
    <n v="4"/>
    <b v="0"/>
    <s v="technology/wearables"/>
    <x v="4"/>
    <x v="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50"/>
    <x v="2"/>
    <x v="0"/>
    <s v="USD"/>
    <n v="1389055198"/>
    <d v="2014-01-07T00:39:58"/>
    <x v="2694"/>
    <x v="2694"/>
    <b v="0"/>
    <n v="1"/>
    <b v="0"/>
    <s v="music/jazz"/>
    <x v="2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50.909090909090907"/>
    <x v="2"/>
    <x v="0"/>
    <s v="USD"/>
    <n v="1357934424"/>
    <d v="2013-01-11T20:00:24"/>
    <x v="2695"/>
    <x v="2695"/>
    <b v="0"/>
    <n v="11"/>
    <b v="0"/>
    <s v="games/video games"/>
    <x v="5"/>
    <x v="27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n v="5"/>
    <x v="2"/>
    <x v="1"/>
    <s v="GBP"/>
    <n v="1376563408"/>
    <d v="2013-08-15T10:43:28"/>
    <x v="2696"/>
    <x v="2696"/>
    <b v="0"/>
    <n v="1"/>
    <b v="0"/>
    <s v="publishing/fiction"/>
    <x v="3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66666666666668"/>
    <x v="2"/>
    <x v="0"/>
    <s v="USD"/>
    <n v="1424920795"/>
    <d v="2015-02-26T03:19:55"/>
    <x v="2697"/>
    <x v="2697"/>
    <b v="0"/>
    <n v="3"/>
    <b v="0"/>
    <s v="theater/spaces"/>
    <x v="1"/>
    <x v="1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s v="GBP"/>
    <n v="1457308531"/>
    <d v="2016-03-06T23:55:31"/>
    <x v="2698"/>
    <x v="2698"/>
    <b v="0"/>
    <n v="3"/>
    <b v="0"/>
    <s v="film &amp; video/drama"/>
    <x v="0"/>
    <x v="22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s v="EUR"/>
    <n v="1457966129"/>
    <d v="2016-03-14T14:35:29"/>
    <x v="2699"/>
    <x v="2699"/>
    <b v="0"/>
    <n v="2"/>
    <b v="0"/>
    <s v="games/mobile games"/>
    <x v="5"/>
    <x v="28"/>
  </r>
  <r>
    <n v="506"/>
    <s v="Age of Spirit: The Battle in Heaven"/>
    <s v="A feature-length 3D animation that depicts what happened when the Son of the Morning rebelled against God."/>
    <n v="200000"/>
    <n v="250"/>
    <n v="1.25E-3"/>
    <n v="250"/>
    <x v="2"/>
    <x v="0"/>
    <s v="USD"/>
    <n v="1376140520"/>
    <d v="2013-08-10T13:15:20"/>
    <x v="2700"/>
    <x v="2700"/>
    <b v="0"/>
    <n v="1"/>
    <b v="0"/>
    <s v="film &amp; video/animation"/>
    <x v="0"/>
    <x v="23"/>
  </r>
  <r>
    <n v="1145"/>
    <s v="A FORK IN THE ROAD food truck"/>
    <s v="Emphasizing locally and responsibly raised ingredients, serving delicious food! I need your help."/>
    <n v="80000"/>
    <n v="100"/>
    <n v="1.25E-3"/>
    <n v="100"/>
    <x v="2"/>
    <x v="0"/>
    <s v="USD"/>
    <n v="1412272592"/>
    <d v="2014-10-02T17:56:32"/>
    <x v="2701"/>
    <x v="2701"/>
    <b v="0"/>
    <n v="1"/>
    <b v="0"/>
    <s v="food/food trucks"/>
    <x v="7"/>
    <x v="29"/>
  </r>
  <r>
    <n v="1406"/>
    <s v="Man Down! Translation project"/>
    <s v="The White coat and the battle dress uniform"/>
    <n v="12000"/>
    <n v="15"/>
    <n v="1.25E-3"/>
    <n v="5"/>
    <x v="2"/>
    <x v="4"/>
    <s v="EUR"/>
    <n v="1449914400"/>
    <d v="2015-12-12T10:00:00"/>
    <x v="2702"/>
    <x v="2702"/>
    <b v="0"/>
    <n v="3"/>
    <b v="0"/>
    <s v="publishing/translations"/>
    <x v="3"/>
    <x v="30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n v="1"/>
    <x v="2"/>
    <x v="0"/>
    <s v="USD"/>
    <n v="1437926458"/>
    <d v="2015-07-26T16:00:58"/>
    <x v="2703"/>
    <x v="2703"/>
    <b v="0"/>
    <n v="1"/>
    <b v="0"/>
    <s v="photography/places"/>
    <x v="6"/>
    <x v="32"/>
  </r>
  <r>
    <n v="4000"/>
    <s v="The Escorts"/>
    <s v="An Enticing Trip into the World of Assisted Dying"/>
    <n v="8000"/>
    <n v="10"/>
    <n v="1.25E-3"/>
    <n v="10"/>
    <x v="2"/>
    <x v="0"/>
    <s v="USD"/>
    <n v="1462631358"/>
    <d v="2016-05-07T14:29:18"/>
    <x v="2704"/>
    <x v="2704"/>
    <b v="0"/>
    <n v="1"/>
    <b v="0"/>
    <s v="theater/plays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s v="USD"/>
    <n v="1438662474"/>
    <d v="2015-08-04T04:27:54"/>
    <x v="2705"/>
    <x v="2705"/>
    <b v="0"/>
    <n v="2"/>
    <b v="0"/>
    <s v="food/food trucks"/>
    <x v="7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3.25"/>
    <x v="2"/>
    <x v="0"/>
    <s v="USD"/>
    <n v="1459352495"/>
    <d v="2016-03-30T15:41:35"/>
    <x v="2706"/>
    <x v="2706"/>
    <b v="0"/>
    <n v="4"/>
    <b v="0"/>
    <s v="games/video games"/>
    <x v="5"/>
    <x v="27"/>
  </r>
  <r>
    <n v="1992"/>
    <s v="The Wonderful World of Princes &amp; Princesses"/>
    <s v="A complete revamp of all the Disney Princes &amp; Princesses!"/>
    <n v="1500"/>
    <n v="2"/>
    <n v="1.3333333333333333E-3"/>
    <n v="1"/>
    <x v="2"/>
    <x v="0"/>
    <s v="USD"/>
    <n v="1424229991"/>
    <d v="2015-02-18T03:26:31"/>
    <x v="2707"/>
    <x v="2707"/>
    <b v="0"/>
    <n v="2"/>
    <b v="0"/>
    <s v="photography/people"/>
    <x v="6"/>
    <x v="33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n v="5.5"/>
    <x v="2"/>
    <x v="0"/>
    <s v="USD"/>
    <n v="1479667727"/>
    <d v="2016-11-20T18:48:47"/>
    <x v="2708"/>
    <x v="2708"/>
    <b v="0"/>
    <n v="2"/>
    <b v="0"/>
    <s v="film &amp; video/animation"/>
    <x v="0"/>
    <x v="23"/>
  </r>
  <r>
    <n v="2688"/>
    <s v="Mac N Cheez Food Truck"/>
    <s v="The amazing gourmet Mac N Cheez Food Truck Campaigne!"/>
    <n v="50000"/>
    <n v="74"/>
    <n v="1.48E-3"/>
    <n v="5.2857142857142856"/>
    <x v="2"/>
    <x v="0"/>
    <s v="USD"/>
    <n v="1424746800"/>
    <d v="2015-02-24T03:00:00"/>
    <x v="2709"/>
    <x v="2709"/>
    <b v="0"/>
    <n v="14"/>
    <b v="0"/>
    <s v="food/food trucks"/>
    <x v="7"/>
    <x v="29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s v="USD"/>
    <n v="1460274864"/>
    <d v="2016-04-10T07:54:24"/>
    <x v="2710"/>
    <x v="2710"/>
    <b v="0"/>
    <n v="4"/>
    <b v="0"/>
    <s v="games/video games"/>
    <x v="5"/>
    <x v="27"/>
  </r>
  <r>
    <n v="1149"/>
    <s v="The Floridian Food Truck"/>
    <s v="Bringing culturally diverse Floridian cuisine to the people!"/>
    <n v="50000"/>
    <n v="75"/>
    <n v="1.5E-3"/>
    <n v="37.5"/>
    <x v="2"/>
    <x v="0"/>
    <s v="USD"/>
    <n v="1466096566"/>
    <d v="2016-06-16T17:02:46"/>
    <x v="2711"/>
    <x v="2711"/>
    <b v="0"/>
    <n v="2"/>
    <b v="0"/>
    <s v="food/food trucks"/>
    <x v="7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s v="USD"/>
    <n v="1431647772"/>
    <d v="2015-05-14T23:56:12"/>
    <x v="2712"/>
    <x v="2712"/>
    <b v="0"/>
    <n v="2"/>
    <b v="0"/>
    <s v="food/restaurants"/>
    <x v="7"/>
    <x v="34"/>
  </r>
  <r>
    <n v="3052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s v="USD"/>
    <n v="1432828740"/>
    <d v="2015-05-28T15:59:00"/>
    <x v="2713"/>
    <x v="2713"/>
    <b v="0"/>
    <n v="2"/>
    <b v="0"/>
    <s v="theater/spaces"/>
    <x v="1"/>
    <x v="13"/>
  </r>
  <r>
    <n v="3060"/>
    <s v="Save the Roxy Theatre in Bremerton WA"/>
    <s v="Save the historic Roxy theatre in Bremerton WA from being repurposed as office space."/>
    <n v="220000"/>
    <n v="335"/>
    <n v="1.5227272727272728E-3"/>
    <n v="55.833333333333336"/>
    <x v="2"/>
    <x v="0"/>
    <s v="USD"/>
    <n v="1443422134"/>
    <d v="2015-09-28T06:35:34"/>
    <x v="2714"/>
    <x v="2714"/>
    <b v="0"/>
    <n v="6"/>
    <b v="0"/>
    <s v="theater/spaces"/>
    <x v="1"/>
    <x v="13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n v="10.333333333333334"/>
    <x v="2"/>
    <x v="0"/>
    <s v="USD"/>
    <n v="1404356400"/>
    <d v="2014-07-03T03:00:00"/>
    <x v="2715"/>
    <x v="2715"/>
    <b v="0"/>
    <n v="3"/>
    <b v="0"/>
    <s v="film &amp; video/animation"/>
    <x v="0"/>
    <x v="23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n v="71.55"/>
    <x v="2"/>
    <x v="0"/>
    <s v="USD"/>
    <n v="1395627327"/>
    <d v="2014-03-24T02:15:27"/>
    <x v="2716"/>
    <x v="2716"/>
    <b v="0"/>
    <n v="20"/>
    <b v="0"/>
    <s v="games/video games"/>
    <x v="5"/>
    <x v="2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n v="3.3333333333333335"/>
    <x v="2"/>
    <x v="1"/>
    <s v="GBP"/>
    <n v="1381306687"/>
    <d v="2013-10-09T08:18:07"/>
    <x v="2717"/>
    <x v="2717"/>
    <b v="0"/>
    <n v="3"/>
    <b v="0"/>
    <s v="games/video games"/>
    <x v="5"/>
    <x v="2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n v="25"/>
    <x v="2"/>
    <x v="2"/>
    <s v="CAD"/>
    <n v="1411324369"/>
    <d v="2014-09-21T18:32:49"/>
    <x v="2718"/>
    <x v="2718"/>
    <b v="0"/>
    <n v="1"/>
    <b v="0"/>
    <s v="games/video games"/>
    <x v="5"/>
    <x v="2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n v="12.5"/>
    <x v="2"/>
    <x v="0"/>
    <s v="USD"/>
    <n v="1394909909"/>
    <d v="2014-03-15T18:58:29"/>
    <x v="2719"/>
    <x v="2719"/>
    <b v="0"/>
    <n v="4"/>
    <b v="0"/>
    <s v="games/video games"/>
    <x v="5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50"/>
    <x v="2"/>
    <x v="0"/>
    <s v="USD"/>
    <n v="1404601632"/>
    <d v="2014-07-05T23:07:12"/>
    <x v="2720"/>
    <x v="2720"/>
    <b v="0"/>
    <n v="1"/>
    <b v="0"/>
    <s v="food/food trucks"/>
    <x v="7"/>
    <x v="29"/>
  </r>
  <r>
    <n v="2586"/>
    <s v="Inspire Healthy Eating"/>
    <s v="I would like to bring fresh salad and food to the streets of London at a reasonable price."/>
    <n v="3000"/>
    <n v="5"/>
    <n v="1.6666666666666668E-3"/>
    <n v="5"/>
    <x v="2"/>
    <x v="1"/>
    <s v="GBP"/>
    <n v="1451030136"/>
    <d v="2015-12-25T07:55:36"/>
    <x v="2721"/>
    <x v="2721"/>
    <b v="0"/>
    <n v="1"/>
    <b v="0"/>
    <s v="food/food trucks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n v="50"/>
    <x v="2"/>
    <x v="0"/>
    <s v="USD"/>
    <n v="1412536421"/>
    <d v="2014-10-05T19:13:41"/>
    <x v="2722"/>
    <x v="2722"/>
    <b v="0"/>
    <n v="1"/>
    <b v="0"/>
    <s v="food/food trucks"/>
    <x v="7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0"/>
    <s v="USD"/>
    <n v="1420971324"/>
    <d v="2015-01-11T10:15:24"/>
    <x v="2723"/>
    <x v="2723"/>
    <b v="0"/>
    <n v="1"/>
    <b v="0"/>
    <s v="theater/plays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0"/>
    <s v="USD"/>
    <n v="1463619388"/>
    <d v="2016-05-19T00:56:28"/>
    <x v="2724"/>
    <x v="2724"/>
    <b v="0"/>
    <n v="1"/>
    <b v="0"/>
    <s v="theater/plays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0"/>
    <s v="USD"/>
    <n v="1466375521"/>
    <d v="2016-06-19T22:32:01"/>
    <x v="2725"/>
    <x v="2725"/>
    <b v="0"/>
    <n v="1"/>
    <b v="0"/>
    <s v="theater/plays"/>
    <x v="1"/>
    <x v="3"/>
  </r>
  <r>
    <n v="570"/>
    <s v="Relaunching in May"/>
    <s v="Humans have AM/FM/Satellite radio, kids have radio Disney, pets have DogCatRadio."/>
    <n v="85000"/>
    <n v="142"/>
    <n v="1.6705882352941177E-3"/>
    <n v="142"/>
    <x v="2"/>
    <x v="0"/>
    <s v="USD"/>
    <n v="1455822569"/>
    <d v="2016-02-18T19:09:29"/>
    <x v="2726"/>
    <x v="2726"/>
    <b v="0"/>
    <n v="1"/>
    <b v="0"/>
    <s v="technology/web"/>
    <x v="4"/>
    <x v="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0.5"/>
    <x v="2"/>
    <x v="0"/>
    <s v="USD"/>
    <n v="1410127994"/>
    <d v="2014-09-07T22:13:14"/>
    <x v="2727"/>
    <x v="2727"/>
    <b v="0"/>
    <n v="4"/>
    <b v="0"/>
    <s v="technology/gadgets"/>
    <x v="4"/>
    <x v="36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66666666666667"/>
    <x v="2"/>
    <x v="0"/>
    <s v="USD"/>
    <n v="1424593763"/>
    <d v="2015-02-22T08:29:23"/>
    <x v="2728"/>
    <x v="2728"/>
    <b v="0"/>
    <n v="3"/>
    <b v="0"/>
    <s v="food/food trucks"/>
    <x v="7"/>
    <x v="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3.545454545454545"/>
    <x v="2"/>
    <x v="1"/>
    <s v="GBP"/>
    <n v="1446766372"/>
    <d v="2015-11-05T23:32:52"/>
    <x v="2729"/>
    <x v="2729"/>
    <b v="0"/>
    <n v="11"/>
    <b v="0"/>
    <s v="film &amp; video/animation"/>
    <x v="0"/>
    <x v="23"/>
  </r>
  <r>
    <n v="2773"/>
    <s v="The Boat That Couldn't Float"/>
    <s v="Parents know the pain of rereading bad bedtime stories. I want to write stories that all ages will enjoy"/>
    <n v="530"/>
    <n v="1"/>
    <n v="1.8867924528301887E-3"/>
    <n v="1"/>
    <x v="2"/>
    <x v="2"/>
    <s v="CAD"/>
    <n v="1461530721"/>
    <d v="2016-04-24T20:45:21"/>
    <x v="2730"/>
    <x v="2730"/>
    <b v="0"/>
    <n v="1"/>
    <b v="0"/>
    <s v="publishing/children's books"/>
    <x v="3"/>
    <x v="35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0"/>
    <s v="USD"/>
    <n v="1420724460"/>
    <d v="2015-01-08T13:41:00"/>
    <x v="2731"/>
    <x v="2731"/>
    <b v="0"/>
    <n v="3"/>
    <b v="0"/>
    <s v="theater/spaces"/>
    <x v="1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5"/>
    <x v="2"/>
    <x v="0"/>
    <s v="USD"/>
    <n v="1421337405"/>
    <d v="2015-01-15T15:56:45"/>
    <x v="2732"/>
    <x v="2732"/>
    <b v="0"/>
    <n v="2"/>
    <b v="0"/>
    <s v="music/faith"/>
    <x v="2"/>
    <x v="21"/>
  </r>
  <r>
    <n v="509"/>
    <s v="Indian in Chelsea - Web Animated series"/>
    <s v="A hilarious comedy podcast being turned into an animated series  about an indian servant and his boss."/>
    <n v="5000"/>
    <n v="10"/>
    <n v="2E-3"/>
    <n v="10"/>
    <x v="2"/>
    <x v="1"/>
    <s v="GBP"/>
    <n v="1435504170"/>
    <d v="2015-06-28T15:09:30"/>
    <x v="2733"/>
    <x v="2733"/>
    <b v="0"/>
    <n v="1"/>
    <b v="0"/>
    <s v="film &amp; video/animation"/>
    <x v="0"/>
    <x v="23"/>
  </r>
  <r>
    <n v="577"/>
    <s v="everydayrelay"/>
    <s v="Emails are one of pervasively used mode of communication today. However, emails can be personal and sometimes discretion is needed."/>
    <n v="5000"/>
    <n v="10"/>
    <n v="2E-3"/>
    <n v="10"/>
    <x v="2"/>
    <x v="0"/>
    <s v="USD"/>
    <n v="1463753302"/>
    <d v="2016-05-20T14:08:22"/>
    <x v="2734"/>
    <x v="2734"/>
    <b v="0"/>
    <n v="1"/>
    <b v="0"/>
    <s v="technology/web"/>
    <x v="4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s v="USD"/>
    <n v="1483423467"/>
    <d v="2017-01-03T06:04:27"/>
    <x v="2735"/>
    <x v="2735"/>
    <b v="0"/>
    <n v="1"/>
    <b v="0"/>
    <s v="publishing/translations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s v="EUR"/>
    <n v="1456397834"/>
    <d v="2016-02-25T10:57:14"/>
    <x v="2736"/>
    <x v="2736"/>
    <b v="0"/>
    <n v="1"/>
    <b v="0"/>
    <s v="publishing/translations"/>
    <x v="3"/>
    <x v="30"/>
  </r>
  <r>
    <n v="2408"/>
    <s v="Sabroso On Wheels"/>
    <s v="A US Army Vet trying to get a Peruvian food truck going! Really good Peruvian food now mobile!"/>
    <n v="15000"/>
    <n v="30"/>
    <n v="2E-3"/>
    <n v="15"/>
    <x v="2"/>
    <x v="0"/>
    <s v="USD"/>
    <n v="1415247757"/>
    <d v="2014-11-06T04:22:37"/>
    <x v="2737"/>
    <x v="2737"/>
    <b v="0"/>
    <n v="2"/>
    <b v="0"/>
    <s v="food/food trucks"/>
    <x v="7"/>
    <x v="29"/>
  </r>
  <r>
    <n v="2422"/>
    <s v="Help starting a family owned food truck"/>
    <s v="Family owned business serving BBQ and seafood to the public"/>
    <n v="500"/>
    <n v="1"/>
    <n v="2E-3"/>
    <n v="1"/>
    <x v="2"/>
    <x v="0"/>
    <s v="USD"/>
    <n v="1426091036"/>
    <d v="2015-03-11T16:23:56"/>
    <x v="2738"/>
    <x v="2738"/>
    <b v="0"/>
    <n v="1"/>
    <b v="0"/>
    <s v="food/food trucks"/>
    <x v="7"/>
    <x v="29"/>
  </r>
  <r>
    <n v="2440"/>
    <s v="The first green Food Truck in Phnom Penh"/>
    <s v="Starting a entire clean energy food truck and set a new standard for Cambodia"/>
    <n v="5000"/>
    <n v="10"/>
    <n v="2E-3"/>
    <n v="5"/>
    <x v="2"/>
    <x v="16"/>
    <s v="EUR"/>
    <n v="1455399313"/>
    <d v="2016-02-13T21:35:13"/>
    <x v="2739"/>
    <x v="2739"/>
    <b v="0"/>
    <n v="2"/>
    <b v="0"/>
    <s v="food/food trucks"/>
    <x v="7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3333333333332"/>
    <x v="2"/>
    <x v="0"/>
    <s v="USD"/>
    <n v="1432913659"/>
    <d v="2015-05-29T15:34:19"/>
    <x v="2740"/>
    <x v="2740"/>
    <b v="0"/>
    <n v="3"/>
    <b v="0"/>
    <s v="theater/plays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s v="USD"/>
    <n v="1427427276"/>
    <d v="2015-03-27T03:34:36"/>
    <x v="2741"/>
    <x v="2741"/>
    <b v="0"/>
    <n v="2"/>
    <b v="0"/>
    <s v="theater/plays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s v="GBP"/>
    <n v="1407168000"/>
    <d v="2014-08-04T16:00:00"/>
    <x v="2742"/>
    <x v="2742"/>
    <b v="0"/>
    <n v="3"/>
    <b v="0"/>
    <s v="theater/plays"/>
    <x v="1"/>
    <x v="3"/>
  </r>
  <r>
    <n v="4004"/>
    <s v="South Florida Tours"/>
    <s v="Help Launch The Queen Into South Florida!"/>
    <n v="500"/>
    <n v="1"/>
    <n v="2E-3"/>
    <n v="1"/>
    <x v="2"/>
    <x v="0"/>
    <s v="USD"/>
    <n v="1412740457"/>
    <d v="2014-10-08T03:54:17"/>
    <x v="2743"/>
    <x v="2743"/>
    <b v="0"/>
    <n v="1"/>
    <b v="0"/>
    <s v="theater/plays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s v="USD"/>
    <n v="1452234840"/>
    <d v="2016-01-08T06:34:00"/>
    <x v="2744"/>
    <x v="2744"/>
    <b v="0"/>
    <n v="3"/>
    <b v="0"/>
    <s v="theater/plays"/>
    <x v="1"/>
    <x v="3"/>
  </r>
  <r>
    <n v="2130"/>
    <s v="Wondrous Adventures: A Kid's Game"/>
    <s v="You are the hero tasked to save your home from the villainous Sanword."/>
    <n v="42000"/>
    <n v="85"/>
    <n v="2.0238095238095236E-3"/>
    <n v="21.25"/>
    <x v="2"/>
    <x v="0"/>
    <s v="USD"/>
    <n v="1408154663"/>
    <d v="2014-08-16T02:04:23"/>
    <x v="2745"/>
    <x v="2745"/>
    <b v="0"/>
    <n v="4"/>
    <b v="0"/>
    <s v="games/video games"/>
    <x v="5"/>
    <x v="27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n v="68.333333333333329"/>
    <x v="2"/>
    <x v="0"/>
    <s v="USD"/>
    <n v="1409602217"/>
    <d v="2014-09-01T20:10:17"/>
    <x v="2746"/>
    <x v="2746"/>
    <b v="0"/>
    <n v="3"/>
    <b v="0"/>
    <s v="technology/wearables"/>
    <x v="4"/>
    <x v="16"/>
  </r>
  <r>
    <n v="4042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s v="USD"/>
    <n v="1421781360"/>
    <d v="2015-01-20T19:16:00"/>
    <x v="2747"/>
    <x v="2747"/>
    <b v="0"/>
    <n v="3"/>
    <b v="0"/>
    <s v="theater/plays"/>
    <x v="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0"/>
    <s v="USD"/>
    <n v="1442722891"/>
    <d v="2015-09-20T04:21:31"/>
    <x v="2748"/>
    <x v="2748"/>
    <b v="0"/>
    <n v="5"/>
    <b v="0"/>
    <s v="theater/spaces"/>
    <x v="1"/>
    <x v="13"/>
  </r>
  <r>
    <n v="1718"/>
    <s v="The Prodigal Son"/>
    <s v="A melody for the galaxy."/>
    <n v="35000"/>
    <n v="75"/>
    <n v="2.142857142857143E-3"/>
    <n v="37.5"/>
    <x v="2"/>
    <x v="0"/>
    <s v="USD"/>
    <n v="1463201940"/>
    <d v="2016-05-14T04:59:00"/>
    <x v="2749"/>
    <x v="2749"/>
    <b v="0"/>
    <n v="2"/>
    <b v="0"/>
    <s v="music/faith"/>
    <x v="2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6.25"/>
    <x v="2"/>
    <x v="0"/>
    <s v="USD"/>
    <n v="1455466832"/>
    <d v="2016-02-14T16:20:32"/>
    <x v="2750"/>
    <x v="2750"/>
    <b v="0"/>
    <n v="4"/>
    <b v="0"/>
    <s v="technology/wearables"/>
    <x v="4"/>
    <x v="16"/>
  </r>
  <r>
    <n v="1123"/>
    <s v="Droplets"/>
    <s v="Fast paced mobile game where you control a rain drop by tilting your screen. Absorb other rain drops to go faster, but avoid clouds."/>
    <n v="5000"/>
    <n v="11"/>
    <n v="2.2000000000000001E-3"/>
    <n v="3.6666666666666665"/>
    <x v="2"/>
    <x v="0"/>
    <s v="USD"/>
    <n v="1397910848"/>
    <d v="2014-04-19T12:34:08"/>
    <x v="2751"/>
    <x v="2751"/>
    <b v="0"/>
    <n v="3"/>
    <b v="0"/>
    <s v="games/video games"/>
    <x v="5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666666666666665"/>
    <x v="2"/>
    <x v="0"/>
    <s v="USD"/>
    <n v="1416963300"/>
    <d v="2014-11-26T00:55:00"/>
    <x v="2752"/>
    <x v="2752"/>
    <b v="0"/>
    <n v="3"/>
    <b v="0"/>
    <s v="games/mobile games"/>
    <x v="5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s v="USD"/>
    <n v="1427772120"/>
    <d v="2015-03-31T03:22:00"/>
    <x v="2753"/>
    <x v="2753"/>
    <b v="0"/>
    <n v="2"/>
    <b v="0"/>
    <s v="music/faith"/>
    <x v="2"/>
    <x v="21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s v="USD"/>
    <n v="1420199351"/>
    <d v="2015-01-02T11:49:11"/>
    <x v="2754"/>
    <x v="2754"/>
    <b v="0"/>
    <n v="2"/>
    <b v="0"/>
    <s v="theater/plays"/>
    <x v="1"/>
    <x v="3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0"/>
    <s v="USD"/>
    <n v="1410424642"/>
    <d v="2014-09-11T08:37:22"/>
    <x v="2755"/>
    <x v="2755"/>
    <b v="0"/>
    <n v="4"/>
    <b v="0"/>
    <s v="theater/plays"/>
    <x v="1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45.2"/>
    <x v="2"/>
    <x v="0"/>
    <s v="USD"/>
    <n v="1433178060"/>
    <d v="2015-06-01T17:01:00"/>
    <x v="2756"/>
    <x v="2756"/>
    <b v="0"/>
    <n v="5"/>
    <b v="0"/>
    <s v="technology/wearables"/>
    <x v="4"/>
    <x v="16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n v="10"/>
    <x v="2"/>
    <x v="1"/>
    <s v="GBP"/>
    <n v="1455753540"/>
    <d v="2016-02-17T23:59:00"/>
    <x v="2757"/>
    <x v="2757"/>
    <b v="0"/>
    <n v="1"/>
    <b v="0"/>
    <s v="film &amp; video/drama"/>
    <x v="0"/>
    <x v="22"/>
  </r>
  <r>
    <n v="2763"/>
    <s v="My Christmas Star"/>
    <s v="How Santa finds childrens homes without getting lost by following certain stars."/>
    <n v="39400"/>
    <n v="90"/>
    <n v="2.2842639593908631E-3"/>
    <n v="30"/>
    <x v="2"/>
    <x v="0"/>
    <s v="USD"/>
    <n v="1369403684"/>
    <d v="2013-05-24T13:54:44"/>
    <x v="2758"/>
    <x v="2758"/>
    <b v="0"/>
    <n v="3"/>
    <b v="0"/>
    <s v="publishing/children's books"/>
    <x v="3"/>
    <x v="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33333333333335"/>
    <x v="2"/>
    <x v="1"/>
    <s v="GBP"/>
    <n v="1423185900"/>
    <d v="2015-02-06T01:25:00"/>
    <x v="2759"/>
    <x v="2759"/>
    <b v="0"/>
    <n v="3"/>
    <b v="0"/>
    <s v="publishing/translations"/>
    <x v="3"/>
    <x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5"/>
    <x v="2"/>
    <x v="0"/>
    <s v="USD"/>
    <n v="1396810864"/>
    <d v="2014-04-06T19:01:04"/>
    <x v="2760"/>
    <x v="2760"/>
    <b v="0"/>
    <n v="1"/>
    <b v="0"/>
    <s v="games/video games"/>
    <x v="5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s v="USD"/>
    <n v="1425009761"/>
    <d v="2015-02-27T04:02:41"/>
    <x v="2761"/>
    <x v="2761"/>
    <b v="0"/>
    <n v="3"/>
    <b v="0"/>
    <s v="publishing/fiction"/>
    <x v="3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s v="USD"/>
    <n v="1425233240"/>
    <d v="2015-03-01T18:07:20"/>
    <x v="2762"/>
    <x v="2762"/>
    <b v="0"/>
    <n v="3"/>
    <b v="0"/>
    <s v="food/food trucks"/>
    <x v="7"/>
    <x v="29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s v="USD"/>
    <n v="1470355833"/>
    <d v="2016-08-05T00:10:33"/>
    <x v="2763"/>
    <x v="2763"/>
    <b v="0"/>
    <n v="1"/>
    <b v="0"/>
    <s v="publishing/fiction"/>
    <x v="3"/>
    <x v="25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s v="GBP"/>
    <n v="1401997790"/>
    <d v="2014-06-05T19:49:50"/>
    <x v="2764"/>
    <x v="2764"/>
    <b v="0"/>
    <n v="2"/>
    <b v="0"/>
    <s v="publishing/children's books"/>
    <x v="3"/>
    <x v="3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66666666666668"/>
    <x v="2"/>
    <x v="4"/>
    <s v="EUR"/>
    <n v="1439827559"/>
    <d v="2015-08-17T16:05:59"/>
    <x v="2765"/>
    <x v="2765"/>
    <b v="0"/>
    <n v="3"/>
    <b v="0"/>
    <s v="theater/spaces"/>
    <x v="1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s v="USD"/>
    <n v="1431717268"/>
    <d v="2015-05-15T19:14:28"/>
    <x v="2766"/>
    <x v="2766"/>
    <b v="0"/>
    <n v="1"/>
    <b v="0"/>
    <s v="theater/plays"/>
    <x v="1"/>
    <x v="3"/>
  </r>
  <r>
    <n v="3994"/>
    <s v="Poles Apart - A Play in 2 Acts"/>
    <s v="Is Henson willing to dare risk a theatrical speaking tour of his North Pole adventures...and more?"/>
    <n v="2000"/>
    <n v="5"/>
    <n v="2.5000000000000001E-3"/>
    <n v="5"/>
    <x v="2"/>
    <x v="0"/>
    <s v="USD"/>
    <n v="1405761690"/>
    <d v="2014-07-19T09:21:30"/>
    <x v="2767"/>
    <x v="2767"/>
    <b v="0"/>
    <n v="1"/>
    <b v="0"/>
    <s v="theater/plays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s v="USD"/>
    <n v="1409070480"/>
    <d v="2014-08-26T16:28:00"/>
    <x v="2768"/>
    <x v="2768"/>
    <b v="0"/>
    <n v="1"/>
    <b v="0"/>
    <s v="theater/plays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0"/>
    <s v="USD"/>
    <n v="1453310661"/>
    <d v="2016-01-20T17:24:21"/>
    <x v="2769"/>
    <x v="2769"/>
    <b v="0"/>
    <n v="1"/>
    <b v="0"/>
    <s v="theater/plays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n v="19.666666666666668"/>
    <x v="2"/>
    <x v="0"/>
    <s v="USD"/>
    <n v="1467231614"/>
    <d v="2016-06-29T20:20:14"/>
    <x v="2770"/>
    <x v="2770"/>
    <b v="0"/>
    <n v="6"/>
    <b v="0"/>
    <s v="games/video games"/>
    <x v="5"/>
    <x v="2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n v="10"/>
    <x v="2"/>
    <x v="0"/>
    <s v="USD"/>
    <n v="1469980800"/>
    <d v="2016-07-31T16:00:00"/>
    <x v="2771"/>
    <x v="2771"/>
    <b v="0"/>
    <n v="2"/>
    <b v="0"/>
    <s v="technology/web"/>
    <x v="4"/>
    <x v="24"/>
  </r>
  <r>
    <n v="3103"/>
    <s v="Professional Venue for local artists!!"/>
    <s v="Creating a place for local artists to perform, at substantially less cost for them"/>
    <n v="4100"/>
    <n v="11"/>
    <n v="2.6829268292682929E-3"/>
    <n v="5.5"/>
    <x v="2"/>
    <x v="0"/>
    <s v="USD"/>
    <n v="1434080706"/>
    <d v="2015-06-12T03:45:06"/>
    <x v="2772"/>
    <x v="2772"/>
    <b v="0"/>
    <n v="2"/>
    <b v="0"/>
    <s v="theater/spaces"/>
    <x v="1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s v="USD"/>
    <n v="1403122380"/>
    <d v="2014-06-18T20:13:00"/>
    <x v="2773"/>
    <x v="2773"/>
    <b v="0"/>
    <n v="7"/>
    <b v="0"/>
    <s v="photography/places"/>
    <x v="6"/>
    <x v="3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n v="18.666666666666668"/>
    <x v="2"/>
    <x v="0"/>
    <s v="USD"/>
    <n v="1409547600"/>
    <d v="2014-09-01T05:00:00"/>
    <x v="2774"/>
    <x v="2774"/>
    <b v="0"/>
    <n v="3"/>
    <b v="0"/>
    <s v="theater/spaces"/>
    <x v="1"/>
    <x v="13"/>
  </r>
  <r>
    <n v="3792"/>
    <s v="BorikÃ©n: The Show"/>
    <s v="A cultural and historic journey through Puerto Rico's music and dance!"/>
    <n v="12500"/>
    <n v="35"/>
    <n v="2.8E-3"/>
    <n v="17.5"/>
    <x v="2"/>
    <x v="0"/>
    <s v="USD"/>
    <n v="1436957022"/>
    <d v="2015-07-15T10:43:42"/>
    <x v="2775"/>
    <x v="2775"/>
    <b v="0"/>
    <n v="2"/>
    <b v="0"/>
    <s v="theater/musical"/>
    <x v="1"/>
    <x v="12"/>
  </r>
  <r>
    <n v="1907"/>
    <s v="Litter-Buddy"/>
    <s v="Litter-Buddy is great economical alternative to leading pet waste disposal systems with cartridge bag elements."/>
    <n v="30000"/>
    <n v="85"/>
    <n v="2.8333333333333335E-3"/>
    <n v="21.25"/>
    <x v="2"/>
    <x v="0"/>
    <s v="USD"/>
    <n v="1400853925"/>
    <d v="2014-05-23T14:05:25"/>
    <x v="2776"/>
    <x v="2776"/>
    <b v="0"/>
    <n v="4"/>
    <b v="0"/>
    <s v="technology/gadgets"/>
    <x v="4"/>
    <x v="3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1"/>
    <s v="GBP"/>
    <n v="1410439161"/>
    <d v="2014-09-11T12:39:21"/>
    <x v="2777"/>
    <x v="2777"/>
    <b v="0"/>
    <n v="1"/>
    <b v="0"/>
    <s v="theater/plays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0"/>
    <s v="USD"/>
    <n v="1427169540"/>
    <d v="2015-03-24T03:59:00"/>
    <x v="2778"/>
    <x v="2778"/>
    <b v="0"/>
    <n v="1"/>
    <b v="0"/>
    <s v="theater/plays"/>
    <x v="1"/>
    <x v="3"/>
  </r>
  <r>
    <n v="489"/>
    <s v="THE GUINEAS SHOW"/>
    <s v="Help America's favorite dysfunctional immigrant family THE GUINEAS launch the first season of their animated web series."/>
    <n v="74997"/>
    <n v="215"/>
    <n v="2.8667813379201833E-3"/>
    <n v="71.666666666666671"/>
    <x v="2"/>
    <x v="0"/>
    <s v="USD"/>
    <n v="1325763180"/>
    <d v="2012-01-05T11:33:00"/>
    <x v="2779"/>
    <x v="2779"/>
    <b v="0"/>
    <n v="3"/>
    <b v="0"/>
    <s v="film &amp; video/animation"/>
    <x v="0"/>
    <x v="23"/>
  </r>
  <r>
    <n v="460"/>
    <s v="Darwin's Kiss"/>
    <s v="An animated web series about biological evolution gone haywire."/>
    <n v="8500"/>
    <n v="25"/>
    <n v="2.9411764705882353E-3"/>
    <n v="12.5"/>
    <x v="2"/>
    <x v="0"/>
    <s v="USD"/>
    <n v="1401595200"/>
    <d v="2014-06-01T04:00:00"/>
    <x v="2780"/>
    <x v="2780"/>
    <b v="0"/>
    <n v="2"/>
    <b v="0"/>
    <s v="film &amp; video/animation"/>
    <x v="0"/>
    <x v="2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s v="USD"/>
    <n v="1409412600"/>
    <d v="2014-08-30T15:30:00"/>
    <x v="2781"/>
    <x v="2781"/>
    <b v="0"/>
    <n v="3"/>
    <b v="0"/>
    <s v="music/jazz"/>
    <x v="2"/>
    <x v="26"/>
  </r>
  <r>
    <n v="3926"/>
    <s v="Caryl Churchill's 'Top Girls' - NSW HSC Text"/>
    <s v="Producing syllabus-relevant theatre targeted to HSC students on the NSW Central Coast"/>
    <n v="5000"/>
    <n v="15"/>
    <n v="3.0000000000000001E-3"/>
    <n v="15"/>
    <x v="2"/>
    <x v="9"/>
    <s v="AUD"/>
    <n v="1419645748"/>
    <d v="2014-12-27T02:02:28"/>
    <x v="2782"/>
    <x v="2782"/>
    <b v="0"/>
    <n v="1"/>
    <b v="0"/>
    <s v="theater/plays"/>
    <x v="1"/>
    <x v="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n v="50.333333333333336"/>
    <x v="2"/>
    <x v="0"/>
    <s v="USD"/>
    <n v="1451786137"/>
    <d v="2016-01-03T01:55:37"/>
    <x v="2783"/>
    <x v="2783"/>
    <b v="0"/>
    <n v="3"/>
    <b v="0"/>
    <s v="music/jazz"/>
    <x v="2"/>
    <x v="26"/>
  </r>
  <r>
    <n v="717"/>
    <s v="cool air belt"/>
    <s v="Cool air flowing under clothing keeps you cool."/>
    <n v="100000"/>
    <n v="305"/>
    <n v="3.0500000000000002E-3"/>
    <n v="76.25"/>
    <x v="2"/>
    <x v="0"/>
    <s v="USD"/>
    <n v="1409949002"/>
    <d v="2014-09-05T20:30:02"/>
    <x v="2784"/>
    <x v="2784"/>
    <b v="0"/>
    <n v="4"/>
    <b v="0"/>
    <s v="technology/wearables"/>
    <x v="4"/>
    <x v="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s v="GBP"/>
    <n v="1377995523"/>
    <d v="2013-09-01T00:32:03"/>
    <x v="2785"/>
    <x v="2785"/>
    <b v="0"/>
    <n v="5"/>
    <b v="0"/>
    <s v="music/jazz"/>
    <x v="2"/>
    <x v="26"/>
  </r>
  <r>
    <n v="3118"/>
    <s v="Garden Eden, theatre, meeting, culture, music, art"/>
    <s v="a magical place for all kind of people, like a fairytaile in all colours"/>
    <n v="500000"/>
    <n v="1550"/>
    <n v="3.0999999999999999E-3"/>
    <n v="775"/>
    <x v="2"/>
    <x v="8"/>
    <s v="SEK"/>
    <n v="1467473723"/>
    <d v="2016-07-02T15:35:23"/>
    <x v="2786"/>
    <x v="2786"/>
    <b v="0"/>
    <n v="2"/>
    <b v="0"/>
    <s v="theater/spaces"/>
    <x v="1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5"/>
    <x v="2"/>
    <x v="9"/>
    <s v="AUD"/>
    <n v="1414807962"/>
    <d v="2014-11-01T02:12:42"/>
    <x v="2787"/>
    <x v="2787"/>
    <b v="0"/>
    <n v="2"/>
    <b v="0"/>
    <s v="technology/web"/>
    <x v="4"/>
    <x v="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13.005000000000001"/>
    <x v="2"/>
    <x v="0"/>
    <s v="USD"/>
    <n v="1403904808"/>
    <d v="2014-06-27T21:33:28"/>
    <x v="2788"/>
    <x v="2788"/>
    <b v="0"/>
    <n v="2"/>
    <b v="0"/>
    <s v="food/food trucks"/>
    <x v="7"/>
    <x v="29"/>
  </r>
  <r>
    <n v="2679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s v="USD"/>
    <n v="1425081694"/>
    <d v="2015-02-28T00:01:34"/>
    <x v="2789"/>
    <x v="2789"/>
    <b v="0"/>
    <n v="3"/>
    <b v="0"/>
    <s v="technology/makerspaces"/>
    <x v="4"/>
    <x v="20"/>
  </r>
  <r>
    <n v="237"/>
    <s v="Making The Choice"/>
    <s v="Making The Choice is a christian short film series."/>
    <n v="15000"/>
    <n v="50"/>
    <n v="3.3333333333333335E-3"/>
    <n v="50"/>
    <x v="2"/>
    <x v="0"/>
    <s v="USD"/>
    <n v="1457445069"/>
    <d v="2016-03-08T13:51:09"/>
    <x v="2790"/>
    <x v="2790"/>
    <b v="0"/>
    <n v="1"/>
    <b v="0"/>
    <s v="film &amp; video/drama"/>
    <x v="0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00"/>
    <x v="2"/>
    <x v="9"/>
    <s v="AUD"/>
    <n v="1451637531"/>
    <d v="2016-01-01T08:38:51"/>
    <x v="2791"/>
    <x v="2791"/>
    <b v="0"/>
    <n v="1"/>
    <b v="0"/>
    <s v="publishing/translations"/>
    <x v="3"/>
    <x v="30"/>
  </r>
  <r>
    <n v="1559"/>
    <s v="North Cascades Bigfoot Photo Expedition"/>
    <s v="The goal of this project is to provide scientific evidence of bigfoot in the North Cascades."/>
    <n v="15000"/>
    <n v="50"/>
    <n v="3.3333333333333335E-3"/>
    <n v="50"/>
    <x v="2"/>
    <x v="0"/>
    <s v="USD"/>
    <n v="1430270199"/>
    <d v="2015-04-29T01:16:39"/>
    <x v="2792"/>
    <x v="2792"/>
    <b v="0"/>
    <n v="1"/>
    <b v="0"/>
    <s v="photography/nature"/>
    <x v="6"/>
    <x v="31"/>
  </r>
  <r>
    <n v="2438"/>
    <s v="FOOD|Art"/>
    <s v="I'm starting a catering and food truck business of southern comfort food. My FOOD is my Art!  _x000a_Thanks for you help!"/>
    <n v="15000"/>
    <n v="50"/>
    <n v="3.3333333333333335E-3"/>
    <n v="50"/>
    <x v="2"/>
    <x v="0"/>
    <s v="USD"/>
    <n v="1449529062"/>
    <d v="2015-12-07T22:57:42"/>
    <x v="2793"/>
    <x v="2793"/>
    <b v="0"/>
    <n v="1"/>
    <b v="0"/>
    <s v="food/food trucks"/>
    <x v="7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0"/>
    <x v="2"/>
    <x v="0"/>
    <s v="USD"/>
    <n v="1437149004"/>
    <d v="2015-07-17T16:03:24"/>
    <x v="2794"/>
    <x v="2794"/>
    <b v="0"/>
    <n v="1"/>
    <b v="0"/>
    <s v="publishing/children's books"/>
    <x v="3"/>
    <x v="35"/>
  </r>
  <r>
    <n v="3915"/>
    <s v="Hardcross"/>
    <s v="Following the enormous success of Hardcross, we are looking for new ways to bring this wonderful play to a wider audience."/>
    <n v="1500"/>
    <n v="5"/>
    <n v="3.3333333333333335E-3"/>
    <n v="5"/>
    <x v="2"/>
    <x v="1"/>
    <s v="GBP"/>
    <n v="1464824309"/>
    <d v="2016-06-01T23:38:29"/>
    <x v="2795"/>
    <x v="2795"/>
    <b v="0"/>
    <n v="1"/>
    <b v="0"/>
    <s v="theater/plays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4"/>
    <s v="EUR"/>
    <n v="1476008906"/>
    <d v="2016-10-09T10:28:26"/>
    <x v="2796"/>
    <x v="2796"/>
    <b v="0"/>
    <n v="1"/>
    <b v="0"/>
    <s v="theater/plays"/>
    <x v="1"/>
    <x v="3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0"/>
    <s v="USD"/>
    <n v="1470011780"/>
    <d v="2016-08-01T00:36:20"/>
    <x v="2797"/>
    <x v="2797"/>
    <b v="0"/>
    <n v="1"/>
    <b v="0"/>
    <s v="theater/spaces"/>
    <x v="1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s v="GBP"/>
    <n v="1384179548"/>
    <d v="2013-11-11T14:19:08"/>
    <x v="2798"/>
    <x v="2798"/>
    <b v="0"/>
    <n v="4"/>
    <b v="0"/>
    <s v="music/jazz"/>
    <x v="2"/>
    <x v="26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17"/>
    <s v="DKK"/>
    <n v="1437250456"/>
    <d v="2015-07-18T20:14:16"/>
    <x v="2799"/>
    <x v="2799"/>
    <b v="0"/>
    <n v="7"/>
    <b v="0"/>
    <s v="technology/wearables"/>
    <x v="4"/>
    <x v="16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n v="25"/>
    <x v="2"/>
    <x v="0"/>
    <s v="USD"/>
    <n v="1346585448"/>
    <d v="2012-09-02T11:30:48"/>
    <x v="2800"/>
    <x v="2800"/>
    <b v="0"/>
    <n v="1"/>
    <b v="0"/>
    <s v="music/jazz"/>
    <x v="2"/>
    <x v="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1.25"/>
    <x v="2"/>
    <x v="0"/>
    <s v="USD"/>
    <n v="1485035131"/>
    <d v="2017-01-21T21:45:31"/>
    <x v="2801"/>
    <x v="2801"/>
    <b v="0"/>
    <n v="4"/>
    <b v="0"/>
    <s v="games/mobile games"/>
    <x v="5"/>
    <x v="28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n v="27.5"/>
    <x v="2"/>
    <x v="0"/>
    <s v="USD"/>
    <n v="1445874513"/>
    <d v="2015-10-26T15:48:33"/>
    <x v="2802"/>
    <x v="2802"/>
    <b v="0"/>
    <n v="2"/>
    <b v="0"/>
    <s v="technology/web"/>
    <x v="4"/>
    <x v="24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66666666666664"/>
    <x v="2"/>
    <x v="17"/>
    <s v="DKK"/>
    <n v="1424081477"/>
    <d v="2015-02-16T10:11:17"/>
    <x v="2803"/>
    <x v="2803"/>
    <b v="0"/>
    <n v="3"/>
    <b v="0"/>
    <s v="theater/musical"/>
    <x v="1"/>
    <x v="12"/>
  </r>
  <r>
    <n v="2122"/>
    <s v="CapitÃ¡n Kalani y el sindicato robÃ³tico"/>
    <s v="Captain Kalani it's a retro game full of nostalgia for the old gamers but interesting for the new ones"/>
    <n v="80000"/>
    <n v="310"/>
    <n v="3.875E-3"/>
    <n v="103.33333333333333"/>
    <x v="2"/>
    <x v="19"/>
    <s v="MXN"/>
    <n v="1483773169"/>
    <d v="2017-01-07T07:12:49"/>
    <x v="2804"/>
    <x v="2804"/>
    <b v="0"/>
    <n v="3"/>
    <b v="0"/>
    <s v="games/video games"/>
    <x v="5"/>
    <x v="2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8.444444444444443"/>
    <x v="2"/>
    <x v="0"/>
    <s v="USD"/>
    <n v="1421543520"/>
    <d v="2015-01-18T01:12:00"/>
    <x v="2805"/>
    <x v="2805"/>
    <b v="0"/>
    <n v="9"/>
    <b v="0"/>
    <s v="technology/web"/>
    <x v="4"/>
    <x v="24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n v="84.285714285714292"/>
    <x v="2"/>
    <x v="0"/>
    <s v="USD"/>
    <n v="1485964559"/>
    <d v="2017-02-01T15:55:59"/>
    <x v="2806"/>
    <x v="2806"/>
    <b v="0"/>
    <n v="7"/>
    <b v="0"/>
    <s v="technology/wearables"/>
    <x v="4"/>
    <x v="16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s v="USD"/>
    <n v="1433443151"/>
    <d v="2015-06-04T18:39:11"/>
    <x v="2807"/>
    <x v="2807"/>
    <b v="0"/>
    <n v="2"/>
    <b v="0"/>
    <s v="film &amp; video/drama"/>
    <x v="0"/>
    <x v="22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s v="USD"/>
    <n v="1421404247"/>
    <d v="2015-01-16T10:30:47"/>
    <x v="2808"/>
    <x v="2808"/>
    <b v="0"/>
    <n v="4"/>
    <b v="0"/>
    <s v="technology/wearables"/>
    <x v="4"/>
    <x v="16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s v="USD"/>
    <n v="1398876680"/>
    <d v="2014-04-30T16:51:20"/>
    <x v="2809"/>
    <x v="2809"/>
    <b v="0"/>
    <n v="1"/>
    <b v="0"/>
    <s v="publishing/fiction"/>
    <x v="3"/>
    <x v="25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s v="GBP"/>
    <n v="1433021171"/>
    <d v="2015-05-30T21:26:11"/>
    <x v="2810"/>
    <x v="2810"/>
    <b v="0"/>
    <n v="2"/>
    <b v="0"/>
    <s v="food/food trucks"/>
    <x v="7"/>
    <x v="29"/>
  </r>
  <r>
    <n v="1738"/>
    <s v="The Flashing Lights"/>
    <s v="Music that inspires and gives hope for overcoming and change. And it is good music."/>
    <n v="5000"/>
    <n v="20"/>
    <n v="4.0000000000000001E-3"/>
    <n v="20"/>
    <x v="2"/>
    <x v="0"/>
    <s v="USD"/>
    <n v="1412283542"/>
    <d v="2014-10-02T20:59:02"/>
    <x v="2811"/>
    <x v="2811"/>
    <b v="0"/>
    <n v="1"/>
    <b v="0"/>
    <s v="music/faith"/>
    <x v="2"/>
    <x v="21"/>
  </r>
  <r>
    <n v="1863"/>
    <s v="Project: 20M813"/>
    <s v="This is an Android game where you take control of the zombies and try to eat your way to world domination!"/>
    <n v="2500"/>
    <n v="10"/>
    <n v="4.0000000000000001E-3"/>
    <n v="5"/>
    <x v="2"/>
    <x v="0"/>
    <s v="USD"/>
    <n v="1402600085"/>
    <d v="2014-06-12T19:08:05"/>
    <x v="2812"/>
    <x v="2812"/>
    <b v="0"/>
    <n v="2"/>
    <b v="0"/>
    <s v="games/mobile games"/>
    <x v="5"/>
    <x v="2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n v="13.333333333333334"/>
    <x v="2"/>
    <x v="0"/>
    <s v="USD"/>
    <n v="1412222340"/>
    <d v="2014-10-02T03:59:00"/>
    <x v="2813"/>
    <x v="2813"/>
    <b v="0"/>
    <n v="3"/>
    <b v="0"/>
    <s v="theater/spaces"/>
    <x v="1"/>
    <x v="1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s v="GBP"/>
    <n v="1408646111"/>
    <d v="2014-08-21T18:35:11"/>
    <x v="2814"/>
    <x v="2814"/>
    <b v="0"/>
    <n v="2"/>
    <b v="0"/>
    <s v="theater/plays"/>
    <x v="1"/>
    <x v="3"/>
  </r>
  <r>
    <n v="709"/>
    <s v="lumiglove"/>
    <s v="A &quot;handheld&quot; light, which eases the way you illuminate objects and/or paths."/>
    <n v="15000"/>
    <n v="61"/>
    <n v="4.0666666666666663E-3"/>
    <n v="30.5"/>
    <x v="2"/>
    <x v="0"/>
    <s v="USD"/>
    <n v="1417741159"/>
    <d v="2014-12-05T00:59:19"/>
    <x v="2815"/>
    <x v="2815"/>
    <b v="0"/>
    <n v="2"/>
    <b v="0"/>
    <s v="technology/wearables"/>
    <x v="4"/>
    <x v="16"/>
  </r>
  <r>
    <n v="2884"/>
    <s v="The Lizard King, a play by Jay Jeff Jones"/>
    <s v="Come explore the dream world of Jim Morrison, rock singer, mystic, poet, shaman."/>
    <n v="45000"/>
    <n v="185"/>
    <n v="4.1111111111111114E-3"/>
    <n v="46.25"/>
    <x v="2"/>
    <x v="0"/>
    <s v="USD"/>
    <n v="1417800435"/>
    <d v="2014-12-05T17:27:15"/>
    <x v="2816"/>
    <x v="2816"/>
    <b v="0"/>
    <n v="4"/>
    <b v="0"/>
    <s v="theater/plays"/>
    <x v="1"/>
    <x v="3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n v="23.25"/>
    <x v="2"/>
    <x v="0"/>
    <s v="USD"/>
    <n v="1450327126"/>
    <d v="2015-12-17T04:38:46"/>
    <x v="2817"/>
    <x v="2817"/>
    <b v="0"/>
    <n v="8"/>
    <b v="0"/>
    <s v="games/mobile games"/>
    <x v="5"/>
    <x v="28"/>
  </r>
  <r>
    <n v="190"/>
    <s v="REGIONRAT, the movie"/>
    <s v="Because hope can be a 4 letter word"/>
    <n v="12000"/>
    <n v="50"/>
    <n v="4.1666666666666666E-3"/>
    <n v="50"/>
    <x v="2"/>
    <x v="0"/>
    <s v="USD"/>
    <n v="1466091446"/>
    <d v="2016-06-16T15:37:26"/>
    <x v="2818"/>
    <x v="2818"/>
    <b v="0"/>
    <n v="1"/>
    <b v="0"/>
    <s v="film &amp; video/drama"/>
    <x v="0"/>
    <x v="22"/>
  </r>
  <r>
    <n v="1988"/>
    <s v="Phillip Michael Photography"/>
    <s v="Expressing art in an image!"/>
    <n v="6000"/>
    <n v="25"/>
    <n v="4.1666666666666666E-3"/>
    <n v="25"/>
    <x v="2"/>
    <x v="0"/>
    <s v="USD"/>
    <n v="1440094742"/>
    <d v="2015-08-20T18:19:02"/>
    <x v="2819"/>
    <x v="2819"/>
    <b v="0"/>
    <n v="1"/>
    <b v="0"/>
    <s v="photography/people"/>
    <x v="6"/>
    <x v="33"/>
  </r>
  <r>
    <n v="900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s v="USD"/>
    <n v="1459365802"/>
    <d v="2016-03-30T19:23:22"/>
    <x v="2820"/>
    <x v="2820"/>
    <b v="0"/>
    <n v="2"/>
    <b v="0"/>
    <s v="music/jazz"/>
    <x v="2"/>
    <x v="26"/>
  </r>
  <r>
    <n v="1405"/>
    <s v="The Bible translated into Emoticons"/>
    <s v="Will more people read the Bible if it were translated into Emoticons?"/>
    <n v="25000"/>
    <n v="105"/>
    <n v="4.1999999999999997E-3"/>
    <n v="6.1764705882352944"/>
    <x v="2"/>
    <x v="0"/>
    <s v="USD"/>
    <n v="1417195201"/>
    <d v="2014-11-28T17:20:01"/>
    <x v="2821"/>
    <x v="2821"/>
    <b v="1"/>
    <n v="17"/>
    <b v="0"/>
    <s v="publishing/translations"/>
    <x v="3"/>
    <x v="30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s v="GBP"/>
    <n v="1399584210"/>
    <d v="2014-05-08T21:23:30"/>
    <x v="2822"/>
    <x v="2822"/>
    <b v="0"/>
    <n v="2"/>
    <b v="0"/>
    <s v="theater/plays"/>
    <x v="1"/>
    <x v="3"/>
  </r>
  <r>
    <n v="4041"/>
    <s v="In the Land of Gold"/>
    <s v="A bold, colouful, vibrant play centred around the last remaining monarchy of Africa."/>
    <n v="5000"/>
    <n v="21"/>
    <n v="4.1999999999999997E-3"/>
    <n v="10.5"/>
    <x v="2"/>
    <x v="1"/>
    <s v="GBP"/>
    <n v="1473160954"/>
    <d v="2016-09-06T11:22:34"/>
    <x v="2823"/>
    <x v="2823"/>
    <b v="0"/>
    <n v="2"/>
    <b v="0"/>
    <s v="theater/plays"/>
    <x v="1"/>
    <x v="3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n v="53"/>
    <x v="2"/>
    <x v="0"/>
    <s v="USD"/>
    <n v="1437969540"/>
    <d v="2015-07-27T03:59:00"/>
    <x v="2824"/>
    <x v="2824"/>
    <b v="0"/>
    <n v="2"/>
    <b v="0"/>
    <s v="technology/web"/>
    <x v="4"/>
    <x v="24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n v="53.25"/>
    <x v="2"/>
    <x v="0"/>
    <s v="USD"/>
    <n v="1430703638"/>
    <d v="2015-05-04T01:40:38"/>
    <x v="2825"/>
    <x v="2825"/>
    <b v="0"/>
    <n v="8"/>
    <b v="0"/>
    <s v="technology/web"/>
    <x v="4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64.75"/>
    <x v="2"/>
    <x v="5"/>
    <s v="EUR"/>
    <n v="1434213443"/>
    <d v="2015-06-13T16:37:23"/>
    <x v="2826"/>
    <x v="2826"/>
    <b v="0"/>
    <n v="4"/>
    <b v="0"/>
    <s v="technology/web"/>
    <x v="4"/>
    <x v="24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n v="18.333333333333332"/>
    <x v="2"/>
    <x v="0"/>
    <s v="USD"/>
    <n v="1403636229"/>
    <d v="2014-06-24T18:57:09"/>
    <x v="2827"/>
    <x v="2827"/>
    <b v="0"/>
    <n v="3"/>
    <b v="0"/>
    <s v="theater/plays"/>
    <x v="1"/>
    <x v="3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n v="3.7142857142857144"/>
    <x v="2"/>
    <x v="0"/>
    <s v="USD"/>
    <n v="1451010086"/>
    <d v="2015-12-25T02:21:26"/>
    <x v="2828"/>
    <x v="2828"/>
    <b v="0"/>
    <n v="14"/>
    <b v="0"/>
    <s v="film &amp; video/animation"/>
    <x v="0"/>
    <x v="23"/>
  </r>
  <r>
    <n v="2402"/>
    <s v="Cupcake Truck Unite"/>
    <s v="Small town, delicious treats, and a mobile truck"/>
    <n v="12000"/>
    <n v="52"/>
    <n v="4.3333333333333331E-3"/>
    <n v="52"/>
    <x v="2"/>
    <x v="0"/>
    <s v="USD"/>
    <n v="1431533931"/>
    <d v="2015-05-13T16:18:51"/>
    <x v="2829"/>
    <x v="2829"/>
    <b v="0"/>
    <n v="1"/>
    <b v="0"/>
    <s v="food/food trucks"/>
    <x v="7"/>
    <x v="29"/>
  </r>
  <r>
    <n v="2741"/>
    <s v="Mrs. Brown and Her Lost Puppy."/>
    <s v="Help me publish my 1st children's book as an aspiring author!"/>
    <n v="8000"/>
    <n v="35"/>
    <n v="4.3750000000000004E-3"/>
    <n v="8.75"/>
    <x v="2"/>
    <x v="0"/>
    <s v="USD"/>
    <n v="1413770820"/>
    <d v="2014-10-20T02:07:00"/>
    <x v="2830"/>
    <x v="2830"/>
    <b v="0"/>
    <n v="4"/>
    <b v="0"/>
    <s v="publishing/children's books"/>
    <x v="3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833333333333333"/>
    <x v="2"/>
    <x v="0"/>
    <s v="USD"/>
    <n v="1394772031"/>
    <d v="2014-03-14T04:40:31"/>
    <x v="2831"/>
    <x v="2831"/>
    <b v="0"/>
    <n v="3"/>
    <b v="0"/>
    <s v="film &amp; video/animation"/>
    <x v="0"/>
    <x v="23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n v="10"/>
    <x v="2"/>
    <x v="0"/>
    <s v="USD"/>
    <n v="1416662034"/>
    <d v="2014-11-22T13:13:54"/>
    <x v="2832"/>
    <x v="2832"/>
    <b v="0"/>
    <n v="1"/>
    <b v="0"/>
    <s v="photography/nature"/>
    <x v="6"/>
    <x v="3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s v="USD"/>
    <n v="1479495790"/>
    <d v="2016-11-18T19:03:10"/>
    <x v="2833"/>
    <x v="2833"/>
    <b v="0"/>
    <n v="3"/>
    <b v="0"/>
    <s v="games/video games"/>
    <x v="5"/>
    <x v="27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2"/>
    <s v="CAD"/>
    <n v="1436373900"/>
    <d v="2015-07-08T16:45:00"/>
    <x v="2834"/>
    <x v="2834"/>
    <b v="0"/>
    <n v="2"/>
    <b v="0"/>
    <s v="games/mobile games"/>
    <x v="5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11.666666666666666"/>
    <x v="2"/>
    <x v="0"/>
    <s v="USD"/>
    <n v="1418091128"/>
    <d v="2014-12-09T02:12:08"/>
    <x v="2835"/>
    <x v="2835"/>
    <b v="0"/>
    <n v="3"/>
    <b v="0"/>
    <s v="food/food trucks"/>
    <x v="7"/>
    <x v="29"/>
  </r>
  <r>
    <n v="992"/>
    <s v="WairConditioning"/>
    <s v="The HOTTEST and COOLEST thing yet! WairConditioning... an entirely new level of comfortability!"/>
    <n v="100000"/>
    <n v="467"/>
    <n v="4.6699999999999997E-3"/>
    <n v="116.75"/>
    <x v="2"/>
    <x v="0"/>
    <s v="USD"/>
    <n v="1462655519"/>
    <d v="2016-05-07T21:11:59"/>
    <x v="2836"/>
    <x v="2836"/>
    <b v="0"/>
    <n v="4"/>
    <b v="0"/>
    <s v="technology/wearables"/>
    <x v="4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60.714285714285715"/>
    <x v="2"/>
    <x v="0"/>
    <s v="USD"/>
    <n v="1430409651"/>
    <d v="2015-04-30T16:00:51"/>
    <x v="2837"/>
    <x v="2837"/>
    <b v="0"/>
    <n v="7"/>
    <b v="0"/>
    <s v="games/mobile games"/>
    <x v="5"/>
    <x v="28"/>
  </r>
  <r>
    <n v="2695"/>
    <s v="Fat daddy mac food truck"/>
    <s v="I am creating food magic on the go! Amazing food isn't just for sitdown restaraunts anymore!"/>
    <n v="15000"/>
    <n v="71"/>
    <n v="4.7333333333333333E-3"/>
    <n v="23.666666666666668"/>
    <x v="2"/>
    <x v="0"/>
    <s v="USD"/>
    <n v="1428981718"/>
    <d v="2015-04-14T03:21:58"/>
    <x v="2838"/>
    <x v="2838"/>
    <b v="0"/>
    <n v="3"/>
    <b v="0"/>
    <s v="food/food trucks"/>
    <x v="7"/>
    <x v="2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2"/>
    <s v="CAD"/>
    <n v="1488495478"/>
    <d v="2017-03-02T22:57:58"/>
    <x v="2839"/>
    <x v="2839"/>
    <b v="0"/>
    <n v="2"/>
    <b v="0"/>
    <s v="theater/spaces"/>
    <x v="1"/>
    <x v="13"/>
  </r>
  <r>
    <n v="1148"/>
    <s v="Warren's / Adilyn's Rollin' Bistro"/>
    <s v="New local (Louisville, KY.) food truck with a refreshing spin on rolling kitchens."/>
    <n v="15000"/>
    <n v="73"/>
    <n v="4.8666666666666667E-3"/>
    <n v="24.333333333333332"/>
    <x v="2"/>
    <x v="0"/>
    <s v="USD"/>
    <n v="1480568781"/>
    <d v="2016-12-01T05:06:21"/>
    <x v="2840"/>
    <x v="2840"/>
    <b v="0"/>
    <n v="3"/>
    <b v="0"/>
    <s v="food/food trucks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306"/>
    <x v="2"/>
    <x v="8"/>
    <s v="SEK"/>
    <n v="1444027186"/>
    <d v="2015-10-05T06:39:46"/>
    <x v="2841"/>
    <x v="2841"/>
    <b v="0"/>
    <n v="4"/>
    <b v="0"/>
    <s v="food/food trucks"/>
    <x v="7"/>
    <x v="29"/>
  </r>
  <r>
    <n v="553"/>
    <s v="sellorshopusa.com"/>
    <s v="Groundbreaking New Classifieds Website Grows Into Largest Nationwide Coverage By Turning Users Into Entrepreneurs"/>
    <n v="25000"/>
    <n v="123"/>
    <n v="4.9199999999999999E-3"/>
    <n v="20.5"/>
    <x v="2"/>
    <x v="0"/>
    <s v="USD"/>
    <n v="1415988991"/>
    <d v="2014-11-14T18:16:31"/>
    <x v="2842"/>
    <x v="2842"/>
    <b v="0"/>
    <n v="6"/>
    <b v="0"/>
    <s v="technology/web"/>
    <x v="4"/>
    <x v="24"/>
  </r>
  <r>
    <n v="919"/>
    <s v="Jazz CD:  Out of The Blue"/>
    <s v="Cool jazz with a New Orleans flavor."/>
    <n v="20000"/>
    <n v="100"/>
    <n v="5.0000000000000001E-3"/>
    <n v="100"/>
    <x v="2"/>
    <x v="0"/>
    <s v="USD"/>
    <n v="1355930645"/>
    <d v="2012-12-19T15:24:05"/>
    <x v="2843"/>
    <x v="2843"/>
    <b v="0"/>
    <n v="1"/>
    <b v="0"/>
    <s v="music/jazz"/>
    <x v="2"/>
    <x v="26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s v="GBP"/>
    <n v="1431547468"/>
    <d v="2015-05-13T20:04:28"/>
    <x v="2844"/>
    <x v="2844"/>
    <b v="0"/>
    <n v="1"/>
    <b v="0"/>
    <s v="games/video games"/>
    <x v="5"/>
    <x v="2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s v="GBP"/>
    <n v="1408058820"/>
    <d v="2014-08-14T23:27:00"/>
    <x v="2845"/>
    <x v="2845"/>
    <b v="0"/>
    <n v="1"/>
    <b v="0"/>
    <s v="games/video games"/>
    <x v="5"/>
    <x v="27"/>
  </r>
  <r>
    <n v="1126"/>
    <s v="GAMING TO LEARN"/>
    <s v="Imagine a science class where the teacher walks in a says &quot;Take out your cell phone and play a game.&quot;"/>
    <n v="2000"/>
    <n v="10"/>
    <n v="5.0000000000000001E-3"/>
    <n v="5"/>
    <x v="2"/>
    <x v="0"/>
    <s v="USD"/>
    <n v="1468482694"/>
    <d v="2016-07-14T07:51:34"/>
    <x v="2846"/>
    <x v="2846"/>
    <b v="0"/>
    <n v="2"/>
    <b v="0"/>
    <s v="games/mobile games"/>
    <x v="5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s v="USD"/>
    <n v="1407847978"/>
    <d v="2014-08-12T12:52:58"/>
    <x v="2847"/>
    <x v="2847"/>
    <b v="0"/>
    <n v="2"/>
    <b v="0"/>
    <s v="publishing/translations"/>
    <x v="3"/>
    <x v="30"/>
  </r>
  <r>
    <n v="1581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s v="GBP"/>
    <n v="1450521990"/>
    <d v="2015-12-19T10:46:30"/>
    <x v="2848"/>
    <x v="2848"/>
    <b v="0"/>
    <n v="1"/>
    <b v="0"/>
    <s v="photography/places"/>
    <x v="6"/>
    <x v="32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s v="USD"/>
    <n v="1421042403"/>
    <d v="2015-01-12T06:00:03"/>
    <x v="2849"/>
    <x v="2849"/>
    <b v="1"/>
    <n v="4"/>
    <b v="0"/>
    <s v="photography/photobooks"/>
    <x v="6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s v="USD"/>
    <n v="1488340800"/>
    <d v="2017-03-01T04:00:00"/>
    <x v="2850"/>
    <x v="2850"/>
    <b v="0"/>
    <n v="2"/>
    <b v="0"/>
    <s v="games/mobile games"/>
    <x v="5"/>
    <x v="28"/>
  </r>
  <r>
    <n v="2583"/>
    <s v="Crazy Daisy Food Truck"/>
    <s v="Crazy Daisy will become the newest member of the food truck distributors in Kansas City, Missouri."/>
    <n v="1000"/>
    <n v="5"/>
    <n v="5.0000000000000001E-3"/>
    <n v="1"/>
    <x v="2"/>
    <x v="0"/>
    <s v="USD"/>
    <n v="1426526880"/>
    <d v="2015-03-16T17:28:00"/>
    <x v="2851"/>
    <x v="2851"/>
    <b v="0"/>
    <n v="5"/>
    <b v="0"/>
    <s v="food/food trucks"/>
    <x v="7"/>
    <x v="29"/>
  </r>
  <r>
    <n v="2893"/>
    <s v="REDISCOVERING KIA THE PLAY"/>
    <s v="Fundraising for REDISCOVERING KIA THE PLAY"/>
    <n v="5000"/>
    <n v="25"/>
    <n v="5.0000000000000001E-3"/>
    <n v="12.5"/>
    <x v="2"/>
    <x v="0"/>
    <s v="USD"/>
    <n v="1420768800"/>
    <d v="2015-01-09T02:00:00"/>
    <x v="2852"/>
    <x v="2852"/>
    <b v="0"/>
    <n v="2"/>
    <b v="0"/>
    <s v="theater/plays"/>
    <x v="1"/>
    <x v="3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n v="23.181818181818183"/>
    <x v="2"/>
    <x v="0"/>
    <s v="USD"/>
    <n v="1354919022"/>
    <d v="2012-12-07T22:23:42"/>
    <x v="2853"/>
    <x v="2853"/>
    <b v="0"/>
    <n v="11"/>
    <b v="0"/>
    <s v="games/video games"/>
    <x v="5"/>
    <x v="27"/>
  </r>
  <r>
    <n v="1875"/>
    <s v="Claws &amp; Fins"/>
    <s v="Sea opposition of Crab's family and angry fishes. Who is going to win, and who is going to loose ?!"/>
    <n v="10000"/>
    <n v="51"/>
    <n v="5.1000000000000004E-3"/>
    <n v="17"/>
    <x v="2"/>
    <x v="0"/>
    <s v="USD"/>
    <n v="1470519308"/>
    <d v="2016-08-06T21:35:08"/>
    <x v="2854"/>
    <x v="2854"/>
    <b v="0"/>
    <n v="3"/>
    <b v="0"/>
    <s v="games/mobile games"/>
    <x v="5"/>
    <x v="28"/>
  </r>
  <r>
    <n v="1916"/>
    <s v="The Paint Can Holder by U.S. Green Products"/>
    <s v="The Paint Can Holder Makes Painting Easier and Safer on Extension Ladders."/>
    <n v="20000"/>
    <n v="102"/>
    <n v="5.1000000000000004E-3"/>
    <n v="17"/>
    <x v="2"/>
    <x v="0"/>
    <s v="USD"/>
    <n v="1478542375"/>
    <d v="2016-11-07T18:12:55"/>
    <x v="2855"/>
    <x v="2855"/>
    <b v="0"/>
    <n v="6"/>
    <b v="0"/>
    <s v="technology/gadgets"/>
    <x v="4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s v="USD"/>
    <n v="1435711246"/>
    <d v="2015-07-01T00:40:46"/>
    <x v="2856"/>
    <x v="2856"/>
    <b v="0"/>
    <n v="10"/>
    <b v="0"/>
    <s v="technology/wearables"/>
    <x v="4"/>
    <x v="16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n v="91.428571428571431"/>
    <x v="2"/>
    <x v="0"/>
    <s v="USD"/>
    <n v="1411150701"/>
    <d v="2014-09-19T18:18:21"/>
    <x v="2857"/>
    <x v="2857"/>
    <b v="0"/>
    <n v="7"/>
    <b v="0"/>
    <s v="film &amp; video/drama"/>
    <x v="0"/>
    <x v="22"/>
  </r>
  <r>
    <n v="3866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s v="USD"/>
    <n v="1458703740"/>
    <d v="2016-03-23T03:29:00"/>
    <x v="2858"/>
    <x v="2858"/>
    <b v="0"/>
    <n v="2"/>
    <b v="0"/>
    <s v="theater/plays"/>
    <x v="1"/>
    <x v="3"/>
  </r>
  <r>
    <n v="541"/>
    <s v="Deviations"/>
    <s v="A website dedicated to local Kink Communities; to find others with matching interests and bring them together."/>
    <n v="4500"/>
    <n v="25"/>
    <n v="5.5555555555555558E-3"/>
    <n v="25"/>
    <x v="2"/>
    <x v="0"/>
    <s v="USD"/>
    <n v="1446080834"/>
    <d v="2015-10-29T01:07:14"/>
    <x v="2859"/>
    <x v="2859"/>
    <b v="0"/>
    <n v="1"/>
    <b v="0"/>
    <s v="technology/web"/>
    <x v="4"/>
    <x v="24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n v="55.833333333333336"/>
    <x v="2"/>
    <x v="0"/>
    <s v="USD"/>
    <n v="1468615346"/>
    <d v="2016-07-15T20:42:26"/>
    <x v="2860"/>
    <x v="2860"/>
    <b v="0"/>
    <n v="6"/>
    <b v="0"/>
    <s v="food/food trucks"/>
    <x v="7"/>
    <x v="29"/>
  </r>
  <r>
    <n v="586"/>
    <s v="Employ College 2K"/>
    <s v="Employ College is a movement for companies to hire college graduates from their respected institutions."/>
    <n v="10000"/>
    <n v="56"/>
    <n v="5.5999999999999999E-3"/>
    <n v="14"/>
    <x v="2"/>
    <x v="0"/>
    <s v="USD"/>
    <n v="1424032207"/>
    <d v="2015-02-15T20:30:07"/>
    <x v="2861"/>
    <x v="2861"/>
    <b v="0"/>
    <n v="4"/>
    <b v="0"/>
    <s v="technology/web"/>
    <x v="4"/>
    <x v="24"/>
  </r>
  <r>
    <n v="974"/>
    <s v="KneeJack"/>
    <s v="The device that allows those with artificial knees or arthritic knees to kneel down without putting pressure on their knees."/>
    <n v="50000"/>
    <n v="280"/>
    <n v="5.5999999999999999E-3"/>
    <n v="93.333333333333329"/>
    <x v="2"/>
    <x v="0"/>
    <s v="USD"/>
    <n v="1458925156"/>
    <d v="2016-03-25T16:59:16"/>
    <x v="2862"/>
    <x v="2862"/>
    <b v="0"/>
    <n v="3"/>
    <b v="0"/>
    <s v="technology/wearables"/>
    <x v="4"/>
    <x v="16"/>
  </r>
  <r>
    <n v="1082"/>
    <s v="T-Fighter: Code Name M - Mobile Edition"/>
    <s v="Challenge your trivia skills in this action oriented game against several opponents across time."/>
    <n v="10000"/>
    <n v="56"/>
    <n v="5.5999999999999999E-3"/>
    <n v="18.666666666666668"/>
    <x v="2"/>
    <x v="0"/>
    <s v="USD"/>
    <n v="1344635088"/>
    <d v="2012-08-10T21:44:48"/>
    <x v="2863"/>
    <x v="2863"/>
    <b v="0"/>
    <n v="3"/>
    <b v="0"/>
    <s v="games/video games"/>
    <x v="5"/>
    <x v="27"/>
  </r>
  <r>
    <n v="2121"/>
    <s v="Legend of Decay"/>
    <s v="Join us on an epic journey to discover a millennia old secret which will change the world forever."/>
    <n v="50000"/>
    <n v="284"/>
    <n v="5.6800000000000002E-3"/>
    <n v="28.4"/>
    <x v="2"/>
    <x v="15"/>
    <s v="CHF"/>
    <n v="1484156948"/>
    <d v="2017-01-11T17:49:08"/>
    <x v="2864"/>
    <x v="2864"/>
    <b v="0"/>
    <n v="10"/>
    <b v="0"/>
    <s v="games/video games"/>
    <x v="5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n v="8.75"/>
    <x v="2"/>
    <x v="0"/>
    <s v="USD"/>
    <n v="1414707762"/>
    <d v="2014-10-30T22:22:42"/>
    <x v="2865"/>
    <x v="2865"/>
    <b v="0"/>
    <n v="4"/>
    <b v="0"/>
    <s v="music/faith"/>
    <x v="2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s v="USD"/>
    <n v="1405305000"/>
    <d v="2014-07-14T02:30:00"/>
    <x v="2866"/>
    <x v="2866"/>
    <b v="0"/>
    <n v="1"/>
    <b v="0"/>
    <s v="music/jazz"/>
    <x v="2"/>
    <x v="26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s v="GBP"/>
    <n v="1443906000"/>
    <d v="2015-10-03T21:00:00"/>
    <x v="2867"/>
    <x v="2867"/>
    <b v="0"/>
    <n v="2"/>
    <b v="0"/>
    <s v="food/restaurants"/>
    <x v="7"/>
    <x v="34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s v="USD"/>
    <n v="1406170740"/>
    <d v="2014-07-24T02:59:00"/>
    <x v="2868"/>
    <x v="2868"/>
    <b v="0"/>
    <n v="2"/>
    <b v="0"/>
    <s v="theater/plays"/>
    <x v="1"/>
    <x v="3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n v="50.333333333333336"/>
    <x v="2"/>
    <x v="0"/>
    <s v="USD"/>
    <n v="1440524082"/>
    <d v="2015-08-25T17:34:42"/>
    <x v="2869"/>
    <x v="2869"/>
    <b v="0"/>
    <n v="3"/>
    <b v="0"/>
    <s v="food/food trucks"/>
    <x v="7"/>
    <x v="29"/>
  </r>
  <r>
    <n v="1153"/>
    <s v="The Cold Spot Mobile Trailer"/>
    <s v="A mobile concession trailer for snow cones, ice cream, smoothies and more"/>
    <n v="8000"/>
    <n v="50"/>
    <n v="6.2500000000000003E-3"/>
    <n v="50"/>
    <x v="2"/>
    <x v="0"/>
    <s v="USD"/>
    <n v="1434647305"/>
    <d v="2015-06-18T17:08:25"/>
    <x v="2870"/>
    <x v="2870"/>
    <b v="0"/>
    <n v="1"/>
    <b v="0"/>
    <s v="food/food trucks"/>
    <x v="7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0"/>
    <s v="USD"/>
    <n v="1482294990"/>
    <d v="2016-12-21T04:36:30"/>
    <x v="2871"/>
    <x v="2871"/>
    <b v="0"/>
    <n v="2"/>
    <b v="0"/>
    <s v="theater/spaces"/>
    <x v="1"/>
    <x v="13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0"/>
    <s v="USD"/>
    <n v="1460140500"/>
    <d v="2016-04-08T18:35:00"/>
    <x v="2872"/>
    <x v="2872"/>
    <b v="0"/>
    <n v="1"/>
    <b v="0"/>
    <s v="theater/plays"/>
    <x v="1"/>
    <x v="3"/>
  </r>
  <r>
    <n v="1133"/>
    <s v="Ping"/>
    <s v="Ping is a simple game currently in the design process, where the player lives off of the power of their connection to the internet."/>
    <n v="3000"/>
    <n v="20"/>
    <n v="6.6666666666666671E-3"/>
    <n v="20"/>
    <x v="2"/>
    <x v="1"/>
    <s v="GBP"/>
    <n v="1406799981"/>
    <d v="2014-07-31T09:46:21"/>
    <x v="2873"/>
    <x v="2873"/>
    <b v="0"/>
    <n v="1"/>
    <b v="0"/>
    <s v="games/mobile games"/>
    <x v="5"/>
    <x v="28"/>
  </r>
  <r>
    <n v="2757"/>
    <s v="C is for Crooked"/>
    <s v="A children's letter book that Lampoons Hillary Clinton"/>
    <n v="1500"/>
    <n v="10"/>
    <n v="6.6666666666666671E-3"/>
    <n v="5"/>
    <x v="2"/>
    <x v="0"/>
    <s v="USD"/>
    <n v="1470498332"/>
    <d v="2016-08-06T15:45:32"/>
    <x v="2874"/>
    <x v="2874"/>
    <b v="0"/>
    <n v="2"/>
    <b v="0"/>
    <s v="publishing/children's books"/>
    <x v="3"/>
    <x v="35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1"/>
    <s v="GBP"/>
    <n v="1427133600"/>
    <d v="2015-03-23T18:00:00"/>
    <x v="2875"/>
    <x v="2875"/>
    <b v="0"/>
    <n v="1"/>
    <b v="0"/>
    <s v="theater/plays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0"/>
    <s v="USD"/>
    <n v="1450887480"/>
    <d v="2015-12-23T16:18:00"/>
    <x v="2876"/>
    <x v="2876"/>
    <b v="0"/>
    <n v="1"/>
    <b v="0"/>
    <s v="theater/musical"/>
    <x v="1"/>
    <x v="12"/>
  </r>
  <r>
    <n v="497"/>
    <s v="Galaxy Probe Kids"/>
    <s v="live-action/animated series pilot."/>
    <n v="4480"/>
    <n v="30"/>
    <n v="6.6964285714285711E-3"/>
    <n v="10"/>
    <x v="2"/>
    <x v="0"/>
    <s v="USD"/>
    <n v="1419483600"/>
    <d v="2014-12-25T05:00:00"/>
    <x v="2877"/>
    <x v="2877"/>
    <b v="0"/>
    <n v="3"/>
    <b v="0"/>
    <s v="film &amp; video/animation"/>
    <x v="0"/>
    <x v="23"/>
  </r>
  <r>
    <n v="4065"/>
    <s v="A Midsummer's Night's Dream"/>
    <s v="A classical/ fantasy version of midsummers done by professionally trained actors in Tulsa!"/>
    <n v="4000"/>
    <n v="27"/>
    <n v="6.7499999999999999E-3"/>
    <n v="6.75"/>
    <x v="2"/>
    <x v="0"/>
    <s v="USD"/>
    <n v="1407883811"/>
    <d v="2014-08-12T22:50:11"/>
    <x v="2878"/>
    <x v="2878"/>
    <b v="0"/>
    <n v="4"/>
    <b v="0"/>
    <s v="theater/plays"/>
    <x v="1"/>
    <x v="3"/>
  </r>
  <r>
    <n v="1710"/>
    <s v="Producing a live album of our upcoming Europe tour"/>
    <s v="We want to create a gospel live album which has never been produced before."/>
    <n v="5000"/>
    <n v="34"/>
    <n v="6.7999999999999996E-3"/>
    <n v="34"/>
    <x v="2"/>
    <x v="5"/>
    <s v="EUR"/>
    <n v="1453122000"/>
    <d v="2016-01-18T13:00:00"/>
    <x v="2879"/>
    <x v="2879"/>
    <b v="0"/>
    <n v="1"/>
    <b v="0"/>
    <s v="music/faith"/>
    <x v="2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20.333333333333332"/>
    <x v="2"/>
    <x v="0"/>
    <s v="USD"/>
    <n v="1382414340"/>
    <d v="2013-10-22T03:59:00"/>
    <x v="2880"/>
    <x v="2880"/>
    <b v="0"/>
    <n v="3"/>
    <b v="0"/>
    <s v="film &amp; video/animation"/>
    <x v="0"/>
    <x v="23"/>
  </r>
  <r>
    <n v="2681"/>
    <s v="Jolly's Hot Dogs An All-Beef Coney Dog"/>
    <s v="Jolly's Hot Dogs: A beef hot dog topped with deliciously seasoned ground beef, mustard and minced onions."/>
    <n v="8000"/>
    <n v="55"/>
    <n v="6.875E-3"/>
    <n v="27.5"/>
    <x v="2"/>
    <x v="0"/>
    <s v="USD"/>
    <n v="1405027750"/>
    <d v="2014-07-10T21:29:10"/>
    <x v="2881"/>
    <x v="2881"/>
    <b v="0"/>
    <n v="2"/>
    <b v="0"/>
    <s v="food/food trucks"/>
    <x v="7"/>
    <x v="29"/>
  </r>
  <r>
    <n v="2147"/>
    <s v="Johnny Rocketfingers 3"/>
    <s v="A Point and Click Adventure on Steroids."/>
    <n v="390000"/>
    <n v="2716"/>
    <n v="6.9641025641025639E-3"/>
    <n v="49.381818181818183"/>
    <x v="2"/>
    <x v="0"/>
    <s v="USD"/>
    <n v="1416125148"/>
    <d v="2014-11-16T08:05:48"/>
    <x v="2882"/>
    <x v="2882"/>
    <b v="0"/>
    <n v="55"/>
    <b v="0"/>
    <s v="games/video games"/>
    <x v="5"/>
    <x v="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2"/>
    <s v="CAD"/>
    <n v="1485838800"/>
    <d v="2017-01-31T05:00:00"/>
    <x v="2883"/>
    <x v="2883"/>
    <b v="0"/>
    <n v="4"/>
    <b v="0"/>
    <s v="technology/web"/>
    <x v="4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s v="USD"/>
    <n v="1375313577"/>
    <d v="2013-07-31T23:32:57"/>
    <x v="2884"/>
    <x v="2884"/>
    <b v="0"/>
    <n v="3"/>
    <b v="0"/>
    <s v="publishing/fiction"/>
    <x v="3"/>
    <x v="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s v="USD"/>
    <n v="1349050622"/>
    <d v="2012-10-01T00:17:02"/>
    <x v="2885"/>
    <x v="2885"/>
    <b v="0"/>
    <n v="2"/>
    <b v="0"/>
    <s v="games/video games"/>
    <x v="5"/>
    <x v="27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s v="USD"/>
    <n v="1455246504"/>
    <d v="2016-02-12T03:08:24"/>
    <x v="2886"/>
    <x v="2886"/>
    <b v="0"/>
    <n v="2"/>
    <b v="0"/>
    <s v="food/food trucks"/>
    <x v="7"/>
    <x v="29"/>
  </r>
  <r>
    <n v="2700"/>
    <s v="Holly's Hot Stuff"/>
    <s v="I currently own and operate a hot dog cart. I am hoping to purchase a used food truck so I can do business year round!"/>
    <n v="9999"/>
    <n v="70"/>
    <n v="7.0007000700070005E-3"/>
    <n v="17.5"/>
    <x v="2"/>
    <x v="0"/>
    <s v="USD"/>
    <n v="1411073972"/>
    <d v="2014-09-18T20:59:32"/>
    <x v="2887"/>
    <x v="2887"/>
    <b v="0"/>
    <n v="4"/>
    <b v="0"/>
    <s v="food/food trucks"/>
    <x v="7"/>
    <x v="29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n v="25"/>
    <x v="2"/>
    <x v="0"/>
    <s v="USD"/>
    <n v="1469162275"/>
    <d v="2016-07-22T04:37:55"/>
    <x v="2888"/>
    <x v="2888"/>
    <b v="0"/>
    <n v="2"/>
    <b v="0"/>
    <s v="publishing/fiction"/>
    <x v="3"/>
    <x v="25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25"/>
    <x v="2"/>
    <x v="0"/>
    <s v="USD"/>
    <n v="1427266860"/>
    <d v="2015-03-25T07:01:00"/>
    <x v="2889"/>
    <x v="2889"/>
    <b v="0"/>
    <n v="1"/>
    <b v="0"/>
    <s v="food/food trucks"/>
    <x v="7"/>
    <x v="29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n v="20"/>
    <x v="2"/>
    <x v="1"/>
    <s v="GBP"/>
    <n v="1476873507"/>
    <d v="2016-10-19T10:38:27"/>
    <x v="2890"/>
    <x v="2890"/>
    <b v="0"/>
    <n v="4"/>
    <b v="0"/>
    <s v="technology/web"/>
    <x v="4"/>
    <x v="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22.333333333333332"/>
    <x v="2"/>
    <x v="0"/>
    <s v="USD"/>
    <n v="1457207096"/>
    <d v="2016-03-05T19:44:56"/>
    <x v="2891"/>
    <x v="2891"/>
    <b v="0"/>
    <n v="9"/>
    <b v="0"/>
    <s v="food/food trucks"/>
    <x v="7"/>
    <x v="29"/>
  </r>
  <r>
    <n v="220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s v="USD"/>
    <n v="1440101160"/>
    <d v="2015-08-20T20:06:00"/>
    <x v="2892"/>
    <x v="2892"/>
    <b v="0"/>
    <n v="3"/>
    <b v="0"/>
    <s v="film &amp; video/drama"/>
    <x v="0"/>
    <x v="22"/>
  </r>
  <r>
    <n v="2761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s v="USD"/>
    <n v="1357176693"/>
    <d v="2013-01-03T01:31:33"/>
    <x v="2893"/>
    <x v="2893"/>
    <b v="0"/>
    <n v="4"/>
    <b v="0"/>
    <s v="publishing/children's books"/>
    <x v="3"/>
    <x v="3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13"/>
    <x v="2"/>
    <x v="0"/>
    <s v="USD"/>
    <n v="1310837574"/>
    <d v="2011-07-16T17:32:54"/>
    <x v="2894"/>
    <x v="2894"/>
    <b v="0"/>
    <n v="2"/>
    <b v="0"/>
    <s v="games/video games"/>
    <x v="5"/>
    <x v="27"/>
  </r>
  <r>
    <n v="1736"/>
    <s v="In His Presence"/>
    <s v="A unique meditative album reflecting on the life of Christ, inviting Him into your presence"/>
    <n v="3000"/>
    <n v="22"/>
    <n v="7.3333333333333332E-3"/>
    <n v="22"/>
    <x v="2"/>
    <x v="0"/>
    <s v="USD"/>
    <n v="1447018833"/>
    <d v="2015-11-08T21:40:33"/>
    <x v="2895"/>
    <x v="2895"/>
    <b v="0"/>
    <n v="1"/>
    <b v="0"/>
    <s v="music/faith"/>
    <x v="2"/>
    <x v="21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s v="USD"/>
    <n v="1487397540"/>
    <d v="2017-02-18T05:59:00"/>
    <x v="2896"/>
    <x v="2896"/>
    <b v="0"/>
    <n v="4"/>
    <b v="0"/>
    <s v="technology/wearables"/>
    <x v="4"/>
    <x v="16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s v="USD"/>
    <n v="1308431646"/>
    <d v="2011-06-18T21:14:06"/>
    <x v="2897"/>
    <x v="2897"/>
    <b v="0"/>
    <n v="2"/>
    <b v="0"/>
    <s v="publishing/fiction"/>
    <x v="3"/>
    <x v="25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n v="23.5"/>
    <x v="2"/>
    <x v="0"/>
    <s v="USD"/>
    <n v="1408040408"/>
    <d v="2014-08-14T18:20:08"/>
    <x v="2898"/>
    <x v="2898"/>
    <b v="0"/>
    <n v="8"/>
    <b v="0"/>
    <s v="food/food trucks"/>
    <x v="7"/>
    <x v="29"/>
  </r>
  <r>
    <n v="466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s v="USD"/>
    <n v="1347057464"/>
    <d v="2012-09-07T22:37:44"/>
    <x v="2899"/>
    <x v="2899"/>
    <b v="0"/>
    <n v="5"/>
    <b v="0"/>
    <s v="film &amp; video/animation"/>
    <x v="0"/>
    <x v="23"/>
  </r>
  <r>
    <n v="1999"/>
    <s v="Planet Venus"/>
    <s v="This is a portrait photo project aiming to inspire women to explore themselves and live their passion"/>
    <n v="31000"/>
    <n v="236"/>
    <n v="7.6129032258064515E-3"/>
    <n v="33.714285714285715"/>
    <x v="2"/>
    <x v="1"/>
    <s v="GBP"/>
    <n v="1415882108"/>
    <d v="2014-11-13T12:35:08"/>
    <x v="2900"/>
    <x v="2900"/>
    <b v="0"/>
    <n v="7"/>
    <b v="0"/>
    <s v="photography/people"/>
    <x v="6"/>
    <x v="33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n v="11.76923076923077"/>
    <x v="2"/>
    <x v="0"/>
    <s v="USD"/>
    <n v="1370470430"/>
    <d v="2013-06-05T22:13:50"/>
    <x v="2901"/>
    <x v="2901"/>
    <b v="0"/>
    <n v="13"/>
    <b v="0"/>
    <s v="film &amp; video/animation"/>
    <x v="0"/>
    <x v="23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n v="25"/>
    <x v="2"/>
    <x v="0"/>
    <s v="USD"/>
    <n v="1332114795"/>
    <d v="2012-03-18T23:53:15"/>
    <x v="2902"/>
    <x v="2902"/>
    <b v="0"/>
    <n v="1"/>
    <b v="0"/>
    <s v="publishing/children's books"/>
    <x v="3"/>
    <x v="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5"/>
    <s v="EUR"/>
    <n v="1456043057"/>
    <d v="2016-02-21T08:24:17"/>
    <x v="2903"/>
    <x v="2903"/>
    <b v="0"/>
    <n v="2"/>
    <b v="0"/>
    <s v="publishing/translations"/>
    <x v="3"/>
    <x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s v="USD"/>
    <n v="1441771218"/>
    <d v="2015-09-09T04:00:18"/>
    <x v="2904"/>
    <x v="2904"/>
    <b v="0"/>
    <n v="4"/>
    <b v="0"/>
    <s v="theater/plays"/>
    <x v="1"/>
    <x v="3"/>
  </r>
  <r>
    <n v="450"/>
    <s v="DreamAfrica"/>
    <s v="Why do the moon and stars receive their light from the sun? Africa has a story to tell. Ananse and Kweku appear in this great folktale."/>
    <n v="50000"/>
    <n v="396"/>
    <n v="7.92E-3"/>
    <n v="56.571428571428569"/>
    <x v="2"/>
    <x v="0"/>
    <s v="USD"/>
    <n v="1392417800"/>
    <d v="2014-02-14T22:43:20"/>
    <x v="2905"/>
    <x v="2905"/>
    <b v="0"/>
    <n v="7"/>
    <b v="0"/>
    <s v="film &amp; video/animation"/>
    <x v="0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99"/>
    <x v="2"/>
    <x v="4"/>
    <s v="EUR"/>
    <n v="1465130532"/>
    <d v="2016-06-05T12:42:12"/>
    <x v="2906"/>
    <x v="2906"/>
    <b v="0"/>
    <n v="1"/>
    <b v="0"/>
    <s v="technology/wearables"/>
    <x v="4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30.310344827586206"/>
    <x v="2"/>
    <x v="2"/>
    <s v="CAD"/>
    <n v="1441119919"/>
    <d v="2015-09-01T15:05:19"/>
    <x v="2907"/>
    <x v="2907"/>
    <b v="0"/>
    <n v="29"/>
    <b v="0"/>
    <s v="technology/wearables"/>
    <x v="4"/>
    <x v="16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333333333334"/>
    <x v="2"/>
    <x v="0"/>
    <s v="USD"/>
    <n v="1337955240"/>
    <d v="2012-05-25T14:14:00"/>
    <x v="2908"/>
    <x v="2908"/>
    <b v="0"/>
    <n v="3"/>
    <b v="0"/>
    <s v="film &amp; video/animation"/>
    <x v="0"/>
    <x v="23"/>
  </r>
  <r>
    <n v="569"/>
    <s v="Mioti"/>
    <s v="Mioti is an indie game marketplace that doubles as a community for developers to join networks and discuss projects."/>
    <n v="2500"/>
    <n v="20"/>
    <n v="8.0000000000000002E-3"/>
    <n v="20"/>
    <x v="2"/>
    <x v="2"/>
    <s v="CAD"/>
    <n v="1451679612"/>
    <d v="2016-01-01T20:20:12"/>
    <x v="2909"/>
    <x v="2909"/>
    <b v="0"/>
    <n v="1"/>
    <b v="0"/>
    <s v="technology/web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s v="USD"/>
    <n v="1326520886"/>
    <d v="2012-01-14T06:01:26"/>
    <x v="2910"/>
    <x v="2910"/>
    <b v="0"/>
    <n v="1"/>
    <b v="0"/>
    <s v="music/indie rock"/>
    <x v="2"/>
    <x v="8"/>
  </r>
  <r>
    <n v="2154"/>
    <s v="Demigods - Rise of the Children - Part 1 (Design)"/>
    <s v="A Real Time Strategy game based on Greek mythology in a fictional world."/>
    <n v="250"/>
    <n v="2"/>
    <n v="8.0000000000000002E-3"/>
    <n v="1"/>
    <x v="2"/>
    <x v="0"/>
    <s v="USD"/>
    <n v="1390921827"/>
    <d v="2014-01-28T15:10:27"/>
    <x v="2911"/>
    <x v="2911"/>
    <b v="0"/>
    <n v="2"/>
    <b v="0"/>
    <s v="games/video games"/>
    <x v="5"/>
    <x v="27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n v="13.333333333333334"/>
    <x v="2"/>
    <x v="0"/>
    <s v="USD"/>
    <n v="1407899966"/>
    <d v="2014-08-13T03:19:26"/>
    <x v="2912"/>
    <x v="2912"/>
    <b v="0"/>
    <n v="3"/>
    <b v="0"/>
    <s v="food/food trucks"/>
    <x v="7"/>
    <x v="29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s v="USD"/>
    <n v="1423345339"/>
    <d v="2015-02-07T21:42:19"/>
    <x v="2913"/>
    <x v="2913"/>
    <b v="0"/>
    <n v="2"/>
    <b v="0"/>
    <s v="theater/plays"/>
    <x v="1"/>
    <x v="3"/>
  </r>
  <r>
    <n v="2150"/>
    <s v="The Unknown Door"/>
    <s v="A pixel styled open world detective game."/>
    <n v="50000"/>
    <n v="405"/>
    <n v="8.0999999999999996E-3"/>
    <n v="101.25"/>
    <x v="2"/>
    <x v="14"/>
    <s v="NOK"/>
    <n v="1468392599"/>
    <d v="2016-07-13T06:49:59"/>
    <x v="2914"/>
    <x v="2914"/>
    <b v="0"/>
    <n v="4"/>
    <b v="0"/>
    <s v="games/video games"/>
    <x v="5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n v="32.5"/>
    <x v="2"/>
    <x v="0"/>
    <s v="USD"/>
    <n v="1299786527"/>
    <d v="2011-03-10T19:48:47"/>
    <x v="2915"/>
    <x v="2915"/>
    <b v="0"/>
    <n v="2"/>
    <b v="0"/>
    <s v="music/jazz"/>
    <x v="2"/>
    <x v="26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s v="USD"/>
    <n v="1417007640"/>
    <d v="2014-11-26T13:14:00"/>
    <x v="2916"/>
    <x v="2916"/>
    <b v="0"/>
    <n v="5"/>
    <b v="0"/>
    <s v="film &amp; video/animation"/>
    <x v="0"/>
    <x v="23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2"/>
    <s v="CAD"/>
    <n v="1406994583"/>
    <d v="2014-08-02T15:49:43"/>
    <x v="2917"/>
    <x v="2917"/>
    <b v="0"/>
    <n v="1"/>
    <b v="0"/>
    <s v="games/video games"/>
    <x v="5"/>
    <x v="27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0"/>
    <s v="USD"/>
    <n v="1460737680"/>
    <d v="2016-04-15T16:28:00"/>
    <x v="2918"/>
    <x v="2918"/>
    <b v="0"/>
    <n v="4"/>
    <b v="0"/>
    <s v="theater/plays"/>
    <x v="1"/>
    <x v="3"/>
  </r>
  <r>
    <n v="2413"/>
    <s v="Lone Pine Coffee Brewery"/>
    <s v="Lone Pine Coffee Brewery will be a portable third-wave coffee shop available for wedding receptions and other events!"/>
    <n v="3000"/>
    <n v="25"/>
    <n v="8.3333333333333332E-3"/>
    <n v="8.3333333333333339"/>
    <x v="2"/>
    <x v="0"/>
    <s v="USD"/>
    <n v="1401579000"/>
    <d v="2014-05-31T23:30:00"/>
    <x v="2919"/>
    <x v="2919"/>
    <b v="0"/>
    <n v="3"/>
    <b v="0"/>
    <s v="food/food trucks"/>
    <x v="7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0"/>
    <s v="USD"/>
    <n v="1450554599"/>
    <d v="2015-12-19T19:49:59"/>
    <x v="2920"/>
    <x v="2920"/>
    <b v="0"/>
    <n v="1"/>
    <b v="0"/>
    <s v="theater/plays"/>
    <x v="1"/>
    <x v="3"/>
  </r>
  <r>
    <n v="4021"/>
    <s v="Angels in Houston"/>
    <s v="Help a group of actors end bigotry in Houston, TX by supporting a  full production of Angels in America."/>
    <n v="15000"/>
    <n v="125"/>
    <n v="8.3333333333333332E-3"/>
    <n v="62.5"/>
    <x v="2"/>
    <x v="0"/>
    <s v="USD"/>
    <n v="1414360358"/>
    <d v="2014-10-26T21:52:38"/>
    <x v="2921"/>
    <x v="2921"/>
    <b v="0"/>
    <n v="2"/>
    <b v="0"/>
    <s v="theater/plays"/>
    <x v="1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s v="USD"/>
    <n v="1422158199"/>
    <d v="2015-01-25T03:56:39"/>
    <x v="2922"/>
    <x v="2922"/>
    <b v="0"/>
    <n v="5"/>
    <b v="0"/>
    <s v="technology/wearables"/>
    <x v="4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7777777777777"/>
    <x v="2"/>
    <x v="0"/>
    <s v="USD"/>
    <n v="1427040435"/>
    <d v="2015-03-22T16:07:15"/>
    <x v="2923"/>
    <x v="2923"/>
    <b v="0"/>
    <n v="27"/>
    <b v="0"/>
    <s v="theater/spaces"/>
    <x v="1"/>
    <x v="13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n v="5.3125"/>
    <x v="2"/>
    <x v="0"/>
    <s v="USD"/>
    <n v="1337447105"/>
    <d v="2012-05-19T17:05:05"/>
    <x v="2924"/>
    <x v="2924"/>
    <b v="0"/>
    <n v="16"/>
    <b v="0"/>
    <s v="games/video games"/>
    <x v="5"/>
    <x v="27"/>
  </r>
  <r>
    <n v="2767"/>
    <s v="the Giant Turnip"/>
    <s v="An animated bedtime story with Dedka, Babka and the rest of the family working together on a BIG problem"/>
    <n v="4000"/>
    <n v="34"/>
    <n v="8.5000000000000006E-3"/>
    <n v="11.333333333333334"/>
    <x v="2"/>
    <x v="2"/>
    <s v="CAD"/>
    <n v="1439766050"/>
    <d v="2015-08-16T23:00:50"/>
    <x v="2925"/>
    <x v="2925"/>
    <b v="0"/>
    <n v="3"/>
    <b v="0"/>
    <s v="publishing/children's books"/>
    <x v="3"/>
    <x v="35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n v="16"/>
    <x v="2"/>
    <x v="1"/>
    <s v="GBP"/>
    <n v="1431298860"/>
    <d v="2015-05-10T23:01:00"/>
    <x v="2926"/>
    <x v="2926"/>
    <b v="0"/>
    <n v="2"/>
    <b v="0"/>
    <s v="publishing/fiction"/>
    <x v="3"/>
    <x v="25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99.333333333333329"/>
    <x v="2"/>
    <x v="0"/>
    <s v="USD"/>
    <n v="1477949764"/>
    <d v="2016-10-31T21:36:04"/>
    <x v="2927"/>
    <x v="2927"/>
    <b v="0"/>
    <n v="3"/>
    <b v="0"/>
    <s v="technology/wearables"/>
    <x v="4"/>
    <x v="16"/>
  </r>
  <r>
    <n v="912"/>
    <s v="Triad a new album by James Murrell"/>
    <s v="My new album will be called Triad, an album of original music performed by me &amp; guest musical artists."/>
    <n v="3500"/>
    <n v="30"/>
    <n v="8.5714285714285719E-3"/>
    <n v="15"/>
    <x v="2"/>
    <x v="0"/>
    <s v="USD"/>
    <n v="1355197047"/>
    <d v="2012-12-11T03:37:27"/>
    <x v="2928"/>
    <x v="2928"/>
    <b v="0"/>
    <n v="2"/>
    <b v="0"/>
    <s v="music/jazz"/>
    <x v="2"/>
    <x v="26"/>
  </r>
  <r>
    <n v="226"/>
    <s v="MAGGIE Film"/>
    <s v="A TRUE STORY OF DOMESTIC VILOLENCE THAT SEEKS TO OFFER THE VIEWER OUTLEST OF SUPPORT."/>
    <n v="29000"/>
    <n v="250"/>
    <n v="8.6206896551724137E-3"/>
    <n v="125"/>
    <x v="2"/>
    <x v="1"/>
    <s v="GBP"/>
    <n v="1433064540"/>
    <d v="2015-05-31T09:29:00"/>
    <x v="2929"/>
    <x v="2929"/>
    <b v="0"/>
    <n v="2"/>
    <b v="0"/>
    <s v="film &amp; video/drama"/>
    <x v="0"/>
    <x v="22"/>
  </r>
  <r>
    <n v="2680"/>
    <s v="iHeart Pillow"/>
    <s v="iHeartPillow, Connecting loved ones"/>
    <n v="32000"/>
    <n v="276"/>
    <n v="8.6250000000000007E-3"/>
    <n v="69"/>
    <x v="2"/>
    <x v="3"/>
    <s v="EUR"/>
    <n v="1459915491"/>
    <d v="2016-04-06T04:04:51"/>
    <x v="2930"/>
    <x v="2930"/>
    <b v="0"/>
    <n v="4"/>
    <b v="0"/>
    <s v="technology/makerspaces"/>
    <x v="4"/>
    <x v="20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n v="120.25"/>
    <x v="2"/>
    <x v="2"/>
    <s v="CAD"/>
    <n v="1487565468"/>
    <d v="2017-02-20T04:37:48"/>
    <x v="2931"/>
    <x v="2931"/>
    <b v="0"/>
    <n v="4"/>
    <b v="0"/>
    <s v="technology/wearables"/>
    <x v="4"/>
    <x v="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11.666666666666666"/>
    <x v="2"/>
    <x v="0"/>
    <s v="USD"/>
    <n v="1410958191"/>
    <d v="2014-09-17T12:49:51"/>
    <x v="2932"/>
    <x v="2932"/>
    <b v="0"/>
    <n v="3"/>
    <b v="0"/>
    <s v="music/faith"/>
    <x v="2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0"/>
    <s v="USD"/>
    <n v="1468937681"/>
    <d v="2016-07-19T14:14:41"/>
    <x v="2933"/>
    <x v="2933"/>
    <b v="0"/>
    <n v="5"/>
    <b v="0"/>
    <s v="theater/plays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s v="USD"/>
    <n v="1476482400"/>
    <d v="2016-10-14T22:00:00"/>
    <x v="2934"/>
    <x v="2934"/>
    <b v="0"/>
    <n v="2"/>
    <b v="0"/>
    <s v="theater/plays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0"/>
    <s v="USD"/>
    <n v="1416877200"/>
    <d v="2014-11-25T01:00:00"/>
    <x v="2935"/>
    <x v="2935"/>
    <b v="0"/>
    <n v="2"/>
    <b v="0"/>
    <s v="theater/plays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68.3"/>
    <x v="2"/>
    <x v="5"/>
    <s v="EUR"/>
    <n v="1480721803"/>
    <d v="2016-12-02T23:36:43"/>
    <x v="2936"/>
    <x v="2936"/>
    <b v="0"/>
    <n v="20"/>
    <b v="0"/>
    <s v="technology/web"/>
    <x v="4"/>
    <x v="24"/>
  </r>
  <r>
    <n v="661"/>
    <s v="AirString"/>
    <s v="AirString keeps your AirPods from getting lost by keeping the pair together with a  durable and premium quality string."/>
    <n v="10000"/>
    <n v="95"/>
    <n v="9.4999999999999998E-3"/>
    <n v="10.555555555555555"/>
    <x v="2"/>
    <x v="0"/>
    <s v="USD"/>
    <n v="1477236559"/>
    <d v="2016-10-23T15:29:19"/>
    <x v="2937"/>
    <x v="2937"/>
    <b v="0"/>
    <n v="9"/>
    <b v="0"/>
    <s v="technology/wearables"/>
    <x v="4"/>
    <x v="1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66666666666668"/>
    <x v="2"/>
    <x v="0"/>
    <s v="USD"/>
    <n v="1405947126"/>
    <d v="2014-07-21T12:52:06"/>
    <x v="2938"/>
    <x v="2938"/>
    <b v="0"/>
    <n v="6"/>
    <b v="0"/>
    <s v="theater/plays"/>
    <x v="1"/>
    <x v="3"/>
  </r>
  <r>
    <n v="705"/>
    <s v="SomnoScope"/>
    <s v="The closest thing ever to the Holy Grail of wearables technology"/>
    <n v="100000"/>
    <n v="977"/>
    <n v="9.7699999999999992E-3"/>
    <n v="195.4"/>
    <x v="2"/>
    <x v="6"/>
    <s v="EUR"/>
    <n v="1484999278"/>
    <d v="2017-01-21T11:47:58"/>
    <x v="2939"/>
    <x v="2939"/>
    <b v="0"/>
    <n v="5"/>
    <b v="0"/>
    <s v="technology/wearables"/>
    <x v="4"/>
    <x v="16"/>
  </r>
  <r>
    <n v="2599"/>
    <s v="Empty Ramekins Catering Group"/>
    <s v="The Empty Ramekins Catering Group is looking for your help to start up in Miami Florida!!!!"/>
    <n v="9041"/>
    <n v="90"/>
    <n v="9.9546510341776348E-3"/>
    <n v="18"/>
    <x v="2"/>
    <x v="0"/>
    <s v="USD"/>
    <n v="1407089147"/>
    <d v="2014-08-03T18:05:47"/>
    <x v="2940"/>
    <x v="2940"/>
    <b v="0"/>
    <n v="5"/>
    <b v="0"/>
    <s v="food/food trucks"/>
    <x v="7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18"/>
    <s v="NZD"/>
    <n v="1452942000"/>
    <d v="2016-01-16T11:00:00"/>
    <x v="2941"/>
    <x v="2941"/>
    <b v="0"/>
    <n v="5"/>
    <b v="0"/>
    <s v="technology/web"/>
    <x v="4"/>
    <x v="24"/>
  </r>
  <r>
    <n v="584"/>
    <s v="scriptCall - The Personal Presentation Platform"/>
    <s v="Script Call takes your presentation from the wall to your audience; from your device to theirs."/>
    <n v="1000"/>
    <n v="10"/>
    <n v="0.01"/>
    <n v="5"/>
    <x v="2"/>
    <x v="0"/>
    <s v="USD"/>
    <n v="1426522316"/>
    <d v="2015-03-16T16:11:56"/>
    <x v="2942"/>
    <x v="2942"/>
    <b v="0"/>
    <n v="2"/>
    <b v="0"/>
    <s v="technology/web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s v="USD"/>
    <n v="1336789860"/>
    <d v="2012-05-12T02:31:00"/>
    <x v="2943"/>
    <x v="2943"/>
    <b v="0"/>
    <n v="2"/>
    <b v="0"/>
    <s v="music/indie rock"/>
    <x v="2"/>
    <x v="8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s v="USD"/>
    <n v="1481473208"/>
    <d v="2016-12-11T16:20:08"/>
    <x v="2944"/>
    <x v="2944"/>
    <b v="0"/>
    <n v="1"/>
    <b v="0"/>
    <s v="photography/people"/>
    <x v="6"/>
    <x v="33"/>
  </r>
  <r>
    <n v="2641"/>
    <s v="Build Flying Saucer Artificial Intelligent from sea shell"/>
    <s v="Building a Flying saucer that has Artificial Intelligent made from sea shell."/>
    <n v="1500"/>
    <n v="15"/>
    <n v="0.01"/>
    <n v="15"/>
    <x v="2"/>
    <x v="0"/>
    <s v="USD"/>
    <n v="1410811740"/>
    <d v="2014-09-15T20:09:00"/>
    <x v="2945"/>
    <x v="2945"/>
    <b v="0"/>
    <n v="1"/>
    <b v="0"/>
    <s v="technology/space exploration"/>
    <x v="4"/>
    <x v="11"/>
  </r>
  <r>
    <n v="2841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s v="GBP"/>
    <n v="1450032297"/>
    <d v="2015-12-13T18:44:57"/>
    <x v="2946"/>
    <x v="2946"/>
    <b v="0"/>
    <n v="1"/>
    <b v="0"/>
    <s v="theater/plays"/>
    <x v="1"/>
    <x v="3"/>
  </r>
  <r>
    <n v="2849"/>
    <s v="100, Acre Wood"/>
    <s v="NonSens!cal tackles the struggles of four people with mental health issues/disorders inspired by A.A Milne's Winnie the Pooh"/>
    <n v="500"/>
    <n v="5"/>
    <n v="0.01"/>
    <n v="5"/>
    <x v="2"/>
    <x v="1"/>
    <s v="GBP"/>
    <n v="1461406600"/>
    <d v="2016-04-23T10:16:40"/>
    <x v="2947"/>
    <x v="2947"/>
    <b v="0"/>
    <n v="1"/>
    <b v="0"/>
    <s v="theater/plays"/>
    <x v="1"/>
    <x v="3"/>
  </r>
  <r>
    <n v="2944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s v="USD"/>
    <n v="1433714198"/>
    <d v="2015-06-07T21:56:38"/>
    <x v="2948"/>
    <x v="2948"/>
    <b v="0"/>
    <n v="1"/>
    <b v="0"/>
    <s v="theater/spaces"/>
    <x v="1"/>
    <x v="13"/>
  </r>
  <r>
    <n v="3747"/>
    <s v="Counting Stars"/>
    <s v="The world premiere of an astonishing new play by acclaimed writer Atiha Sen Gupta."/>
    <n v="2500"/>
    <n v="25"/>
    <n v="0.01"/>
    <n v="25"/>
    <x v="2"/>
    <x v="1"/>
    <s v="GBP"/>
    <n v="1436137140"/>
    <d v="2015-07-05T22:59:00"/>
    <x v="2949"/>
    <x v="2949"/>
    <b v="0"/>
    <n v="1"/>
    <b v="0"/>
    <s v="theater/plays"/>
    <x v="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s v="GBP"/>
    <n v="1433685354"/>
    <d v="2015-06-07T13:55:54"/>
    <x v="2950"/>
    <x v="2950"/>
    <b v="0"/>
    <n v="1"/>
    <b v="0"/>
    <s v="theater/musical"/>
    <x v="1"/>
    <x v="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s v="GBP"/>
    <n v="1407565504"/>
    <d v="2014-08-09T06:25:04"/>
    <x v="2951"/>
    <x v="2951"/>
    <b v="0"/>
    <n v="2"/>
    <b v="0"/>
    <s v="theater/plays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s v="USD"/>
    <n v="1484348700"/>
    <d v="2017-01-13T23:05:00"/>
    <x v="2952"/>
    <x v="2952"/>
    <b v="0"/>
    <n v="1"/>
    <b v="0"/>
    <s v="theater/plays"/>
    <x v="1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s v="USD"/>
    <n v="1389844800"/>
    <d v="2014-01-16T04:00:00"/>
    <x v="2953"/>
    <x v="2953"/>
    <b v="0"/>
    <n v="2"/>
    <b v="0"/>
    <s v="film &amp; video/animation"/>
    <x v="0"/>
    <x v="23"/>
  </r>
  <r>
    <n v="1703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s v="USD"/>
    <n v="1441003537"/>
    <d v="2015-08-31T06:45:37"/>
    <x v="2954"/>
    <x v="2954"/>
    <b v="0"/>
    <n v="2"/>
    <b v="0"/>
    <s v="music/faith"/>
    <x v="2"/>
    <x v="21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s v="GBP"/>
    <n v="1425160800"/>
    <d v="2015-02-28T22:00:00"/>
    <x v="2955"/>
    <x v="2955"/>
    <b v="0"/>
    <n v="8"/>
    <b v="0"/>
    <s v="theater/musical"/>
    <x v="1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88888888888889"/>
    <x v="2"/>
    <x v="0"/>
    <s v="USD"/>
    <n v="1407869851"/>
    <d v="2014-08-12T18:57:31"/>
    <x v="2956"/>
    <x v="2956"/>
    <b v="0"/>
    <n v="9"/>
    <b v="0"/>
    <s v="technology/gadgets"/>
    <x v="4"/>
    <x v="3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s v="USD"/>
    <n v="1357432638"/>
    <d v="2013-01-06T00:37:18"/>
    <x v="2957"/>
    <x v="2957"/>
    <b v="0"/>
    <n v="7"/>
    <b v="0"/>
    <s v="games/video games"/>
    <x v="5"/>
    <x v="27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s v="USD"/>
    <n v="1407553200"/>
    <d v="2014-08-09T03:00:00"/>
    <x v="2958"/>
    <x v="2958"/>
    <b v="0"/>
    <n v="3"/>
    <b v="0"/>
    <s v="theater/plays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s v="USD"/>
    <n v="1409846874"/>
    <d v="2014-09-04T16:07:54"/>
    <x v="2959"/>
    <x v="2959"/>
    <b v="0"/>
    <n v="2"/>
    <b v="0"/>
    <s v="theater/plays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n v="35.714285714285715"/>
    <x v="2"/>
    <x v="1"/>
    <s v="GBP"/>
    <n v="1429554349"/>
    <d v="2015-04-20T18:25:49"/>
    <x v="2960"/>
    <x v="2960"/>
    <b v="0"/>
    <n v="28"/>
    <b v="0"/>
    <s v="food/restaurants"/>
    <x v="7"/>
    <x v="34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0"/>
    <s v="USD"/>
    <n v="1431144000"/>
    <d v="2015-05-09T04:00:00"/>
    <x v="2961"/>
    <x v="2961"/>
    <b v="0"/>
    <n v="2"/>
    <b v="0"/>
    <s v="theater/plays"/>
    <x v="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n v="90.857142857142861"/>
    <x v="2"/>
    <x v="0"/>
    <s v="USD"/>
    <n v="1414758620"/>
    <d v="2014-10-31T12:30:20"/>
    <x v="2962"/>
    <x v="2962"/>
    <b v="0"/>
    <n v="7"/>
    <b v="0"/>
    <s v="technology/wearables"/>
    <x v="4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3333333333336"/>
    <x v="2"/>
    <x v="0"/>
    <s v="USD"/>
    <n v="1427507208"/>
    <d v="2015-03-28T01:46:48"/>
    <x v="2963"/>
    <x v="2963"/>
    <b v="0"/>
    <n v="3"/>
    <b v="0"/>
    <s v="technology/wearables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n v="1.06E-2"/>
    <n v="16.307692307692307"/>
    <x v="2"/>
    <x v="0"/>
    <s v="USD"/>
    <n v="1435633602"/>
    <d v="2015-06-30T03:06:42"/>
    <x v="2964"/>
    <x v="2964"/>
    <b v="0"/>
    <n v="13"/>
    <b v="0"/>
    <s v="games/mobile games"/>
    <x v="5"/>
    <x v="28"/>
  </r>
  <r>
    <n v="2748"/>
    <s v="Native American Language Book for Children"/>
    <s v="Interactive Book with Audio to learn the Ojibwe Language for Children.  Website, Ebook and more!"/>
    <n v="5000"/>
    <n v="53"/>
    <n v="1.06E-2"/>
    <n v="13.25"/>
    <x v="2"/>
    <x v="0"/>
    <s v="USD"/>
    <n v="1472835802"/>
    <d v="2016-09-02T17:03:22"/>
    <x v="2965"/>
    <x v="2965"/>
    <b v="0"/>
    <n v="4"/>
    <b v="0"/>
    <s v="publishing/children's books"/>
    <x v="3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35.833333333333336"/>
    <x v="2"/>
    <x v="0"/>
    <s v="USD"/>
    <n v="1410416097"/>
    <d v="2014-09-11T06:14:57"/>
    <x v="2966"/>
    <x v="2966"/>
    <b v="0"/>
    <n v="12"/>
    <b v="0"/>
    <s v="film &amp; video/animation"/>
    <x v="0"/>
    <x v="23"/>
  </r>
  <r>
    <n v="963"/>
    <s v="The Ultimate Learning Center"/>
    <s v="WE are molding an educated, motivated, non violent GENERATION!"/>
    <n v="35000"/>
    <n v="377"/>
    <n v="1.0771428571428571E-2"/>
    <n v="41.888888888888886"/>
    <x v="2"/>
    <x v="0"/>
    <s v="USD"/>
    <n v="1476717319"/>
    <d v="2016-10-17T15:15:19"/>
    <x v="2967"/>
    <x v="2967"/>
    <b v="0"/>
    <n v="9"/>
    <b v="0"/>
    <s v="technology/wearables"/>
    <x v="4"/>
    <x v="16"/>
  </r>
  <r>
    <n v="2749"/>
    <s v="A Tree is a Tree, no matter what you see.  CHILDREN'S BOOK"/>
    <s v="Self-publishing my children's book."/>
    <n v="10000"/>
    <n v="110"/>
    <n v="1.0999999999999999E-2"/>
    <n v="55"/>
    <x v="2"/>
    <x v="0"/>
    <s v="USD"/>
    <n v="1428171037"/>
    <d v="2015-04-04T18:10:37"/>
    <x v="2968"/>
    <x v="2968"/>
    <b v="0"/>
    <n v="2"/>
    <b v="0"/>
    <s v="publishing/children's books"/>
    <x v="3"/>
    <x v="3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0"/>
    <s v="USD"/>
    <n v="1472847873"/>
    <d v="2016-09-02T20:24:33"/>
    <x v="2969"/>
    <x v="2969"/>
    <b v="0"/>
    <n v="1"/>
    <b v="0"/>
    <s v="theater/plays"/>
    <x v="1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n v="46.5"/>
    <x v="2"/>
    <x v="0"/>
    <s v="USD"/>
    <n v="1412500322"/>
    <d v="2014-10-05T09:12:02"/>
    <x v="2970"/>
    <x v="2970"/>
    <b v="0"/>
    <n v="6"/>
    <b v="0"/>
    <s v="film &amp; video/drama"/>
    <x v="0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673.33333333333337"/>
    <x v="2"/>
    <x v="1"/>
    <s v="GBP"/>
    <n v="1441995769"/>
    <d v="2015-09-11T18:22:49"/>
    <x v="2971"/>
    <x v="2971"/>
    <b v="0"/>
    <n v="3"/>
    <b v="0"/>
    <s v="publishing/translations"/>
    <x v="3"/>
    <x v="30"/>
  </r>
  <r>
    <n v="2764"/>
    <s v="A Growing Adventure"/>
    <s v="My Budding Bears are four teddy bears living in an enchanted garden sharing friendship, tea parties and delightful adventures."/>
    <n v="4000"/>
    <n v="45"/>
    <n v="1.125E-2"/>
    <n v="11.25"/>
    <x v="2"/>
    <x v="0"/>
    <s v="USD"/>
    <n v="1338404400"/>
    <d v="2012-05-30T19:00:00"/>
    <x v="2972"/>
    <x v="2972"/>
    <b v="0"/>
    <n v="4"/>
    <b v="0"/>
    <s v="publishing/children's books"/>
    <x v="3"/>
    <x v="3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0"/>
    <x v="2"/>
    <x v="0"/>
    <s v="USD"/>
    <n v="1383509357"/>
    <d v="2013-11-03T20:09:17"/>
    <x v="2973"/>
    <x v="2973"/>
    <b v="0"/>
    <n v="2"/>
    <b v="0"/>
    <s v="music/jazz"/>
    <x v="2"/>
    <x v="26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n v="200"/>
    <x v="2"/>
    <x v="0"/>
    <s v="USD"/>
    <n v="1407621425"/>
    <d v="2014-08-09T21:57:05"/>
    <x v="2974"/>
    <x v="2974"/>
    <b v="0"/>
    <n v="4"/>
    <b v="0"/>
    <s v="food/food trucks"/>
    <x v="7"/>
    <x v="29"/>
  </r>
  <r>
    <n v="502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s v="USD"/>
    <n v="1332073025"/>
    <d v="2012-03-18T12:17:05"/>
    <x v="2975"/>
    <x v="2975"/>
    <b v="0"/>
    <n v="4"/>
    <b v="0"/>
    <s v="film &amp; video/animation"/>
    <x v="0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2380952380957"/>
    <x v="2"/>
    <x v="0"/>
    <s v="USD"/>
    <n v="1444946400"/>
    <d v="2015-10-15T22:00:00"/>
    <x v="2976"/>
    <x v="2976"/>
    <b v="0"/>
    <n v="21"/>
    <b v="0"/>
    <s v="theater/spaces"/>
    <x v="1"/>
    <x v="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49.666666666666664"/>
    <x v="2"/>
    <x v="0"/>
    <s v="USD"/>
    <n v="1477454340"/>
    <d v="2016-10-26T03:59:00"/>
    <x v="2977"/>
    <x v="2977"/>
    <b v="0"/>
    <n v="6"/>
    <b v="0"/>
    <s v="technology/wearables"/>
    <x v="4"/>
    <x v="1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s v="USD"/>
    <n v="1467647160"/>
    <d v="2016-07-04T15:46:00"/>
    <x v="2978"/>
    <x v="2978"/>
    <b v="0"/>
    <n v="2"/>
    <b v="0"/>
    <s v="technology/web"/>
    <x v="4"/>
    <x v="24"/>
  </r>
  <r>
    <n v="1902"/>
    <s v="Cardboard reality"/>
    <s v="Virtual reality is expensive, here is the solution. I've created a VR device out of cardboard. I present: World's cheapest VR Device."/>
    <n v="1000"/>
    <n v="12"/>
    <n v="1.2E-2"/>
    <n v="4"/>
    <x v="2"/>
    <x v="6"/>
    <s v="EUR"/>
    <n v="1425495447"/>
    <d v="2015-03-04T18:57:27"/>
    <x v="2979"/>
    <x v="2979"/>
    <b v="0"/>
    <n v="3"/>
    <b v="0"/>
    <s v="technology/gadgets"/>
    <x v="4"/>
    <x v="36"/>
  </r>
  <r>
    <n v="3864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s v="USD"/>
    <n v="1447799054"/>
    <d v="2015-11-17T22:24:14"/>
    <x v="2980"/>
    <x v="2980"/>
    <b v="0"/>
    <n v="3"/>
    <b v="0"/>
    <s v="theater/plays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n v="27.5"/>
    <x v="2"/>
    <x v="0"/>
    <s v="USD"/>
    <n v="1442315460"/>
    <d v="2015-09-15T11:11:00"/>
    <x v="2981"/>
    <x v="2981"/>
    <b v="0"/>
    <n v="2"/>
    <b v="0"/>
    <s v="publishing/translations"/>
    <x v="3"/>
    <x v="30"/>
  </r>
  <r>
    <n v="2424"/>
    <s v="Lily and Memphs"/>
    <s v="Great and creative food from the heart in the form of a sweet food truck!"/>
    <n v="25000"/>
    <n v="310"/>
    <n v="1.24E-2"/>
    <n v="34.444444444444443"/>
    <x v="2"/>
    <x v="0"/>
    <s v="USD"/>
    <n v="1414445108"/>
    <d v="2014-10-27T21:25:08"/>
    <x v="2982"/>
    <x v="2982"/>
    <b v="0"/>
    <n v="9"/>
    <b v="0"/>
    <s v="food/food trucks"/>
    <x v="7"/>
    <x v="29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s v="GBP"/>
    <n v="1409509477"/>
    <d v="2014-08-31T18:24:37"/>
    <x v="2983"/>
    <x v="2983"/>
    <b v="0"/>
    <n v="2"/>
    <b v="0"/>
    <s v="theater/musical"/>
    <x v="1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s v="USD"/>
    <n v="1407868561"/>
    <d v="2014-08-12T18:36:01"/>
    <x v="2984"/>
    <x v="2984"/>
    <b v="0"/>
    <n v="2"/>
    <b v="0"/>
    <s v="theater/plays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s v="USD"/>
    <n v="1441037097"/>
    <d v="2015-08-31T16:04:57"/>
    <x v="2985"/>
    <x v="2985"/>
    <b v="0"/>
    <n v="1"/>
    <b v="0"/>
    <s v="theater/plays"/>
    <x v="1"/>
    <x v="3"/>
  </r>
  <r>
    <n v="873"/>
    <s v="The Dreamer-An Original Jazz CD"/>
    <s v="Fall in love with &quot;The Dreamer&quot;, new original music from trumpeter Freddie Dunn!"/>
    <n v="3500"/>
    <n v="45"/>
    <n v="1.2857142857142857E-2"/>
    <n v="9"/>
    <x v="2"/>
    <x v="0"/>
    <s v="USD"/>
    <n v="1352610040"/>
    <d v="2012-11-11T05:00:40"/>
    <x v="2986"/>
    <x v="2986"/>
    <b v="0"/>
    <n v="5"/>
    <b v="0"/>
    <s v="music/jazz"/>
    <x v="2"/>
    <x v="2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9.399999999999999"/>
    <x v="2"/>
    <x v="0"/>
    <s v="USD"/>
    <n v="1456189076"/>
    <d v="2016-02-23T00:57:56"/>
    <x v="2987"/>
    <x v="2987"/>
    <b v="0"/>
    <n v="10"/>
    <b v="0"/>
    <s v="technology/wearables"/>
    <x v="4"/>
    <x v="16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s v="USD"/>
    <n v="1293082524"/>
    <d v="2010-12-23T05:35:24"/>
    <x v="2988"/>
    <x v="2988"/>
    <b v="0"/>
    <n v="2"/>
    <b v="0"/>
    <s v="music/jazz"/>
    <x v="2"/>
    <x v="26"/>
  </r>
  <r>
    <n v="997"/>
    <s v="iPhanny"/>
    <s v="The iPhanny keeps your iPhone 6 safe from bending in those dangerous pants pockets."/>
    <n v="5000"/>
    <n v="65"/>
    <n v="1.2999999999999999E-2"/>
    <n v="8.125"/>
    <x v="2"/>
    <x v="0"/>
    <s v="USD"/>
    <n v="1417145297"/>
    <d v="2014-11-28T03:28:17"/>
    <x v="2989"/>
    <x v="2989"/>
    <b v="0"/>
    <n v="8"/>
    <b v="0"/>
    <s v="technology/wearables"/>
    <x v="4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s v="USD"/>
    <n v="1424070823"/>
    <d v="2015-02-16T07:13:43"/>
    <x v="2990"/>
    <x v="2990"/>
    <b v="0"/>
    <n v="2"/>
    <b v="0"/>
    <s v="theater/plays"/>
    <x v="1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26.5"/>
    <x v="2"/>
    <x v="0"/>
    <s v="USD"/>
    <n v="1408134034"/>
    <d v="2014-08-15T20:20:34"/>
    <x v="2991"/>
    <x v="2991"/>
    <b v="0"/>
    <n v="4"/>
    <b v="0"/>
    <s v="technology/wearables"/>
    <x v="4"/>
    <x v="16"/>
  </r>
  <r>
    <n v="1913"/>
    <s v="Tibio - Spreading warmth in everyones home"/>
    <s v="Tibio is a revolutionary new product designed to solve an age old problem."/>
    <n v="48000"/>
    <n v="637"/>
    <n v="1.3270833333333334E-2"/>
    <n v="24.5"/>
    <x v="2"/>
    <x v="1"/>
    <s v="GBP"/>
    <n v="1412770578"/>
    <d v="2014-10-08T12:16:18"/>
    <x v="2992"/>
    <x v="2992"/>
    <b v="0"/>
    <n v="26"/>
    <b v="0"/>
    <s v="technology/gadgets"/>
    <x v="4"/>
    <x v="36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n v="16.625"/>
    <x v="2"/>
    <x v="0"/>
    <s v="USD"/>
    <n v="1456851914"/>
    <d v="2016-03-01T17:05:14"/>
    <x v="2993"/>
    <x v="2993"/>
    <b v="0"/>
    <n v="8"/>
    <b v="0"/>
    <s v="film &amp; video/animation"/>
    <x v="0"/>
    <x v="23"/>
  </r>
  <r>
    <n v="1073"/>
    <s v="Rainbow Ball to the Iphone"/>
    <s v="We want to bring our Game Rainbow Ball to the iphone and to do that we need a little help"/>
    <n v="750"/>
    <n v="10"/>
    <n v="1.3333333333333334E-2"/>
    <n v="10"/>
    <x v="2"/>
    <x v="0"/>
    <s v="USD"/>
    <n v="1318806541"/>
    <d v="2011-10-16T23:09:01"/>
    <x v="2994"/>
    <x v="2994"/>
    <b v="0"/>
    <n v="1"/>
    <b v="0"/>
    <s v="games/video games"/>
    <x v="5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0"/>
    <x v="2"/>
    <x v="9"/>
    <s v="AUD"/>
    <n v="1417127040"/>
    <d v="2014-11-27T22:24:00"/>
    <x v="2995"/>
    <x v="2995"/>
    <b v="1"/>
    <n v="2"/>
    <b v="0"/>
    <s v="photography/photobooks"/>
    <x v="6"/>
    <x v="15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0"/>
    <s v="USD"/>
    <n v="1413832985"/>
    <d v="2014-10-20T19:23:05"/>
    <x v="2996"/>
    <x v="2996"/>
    <b v="0"/>
    <n v="2"/>
    <b v="0"/>
    <s v="theater/plays"/>
    <x v="1"/>
    <x v="3"/>
  </r>
  <r>
    <n v="949"/>
    <s v="INBED"/>
    <s v="Der INBED ist ein innovatives Multisensor-Wearable fÃ¼r die SturzprÃ¤vention motorisch eingeschrÃ¤nkter Personen."/>
    <n v="20000"/>
    <n v="273"/>
    <n v="1.3650000000000001E-2"/>
    <n v="39"/>
    <x v="2"/>
    <x v="5"/>
    <s v="EUR"/>
    <n v="1456016576"/>
    <d v="2016-02-21T01:02:56"/>
    <x v="2997"/>
    <x v="2997"/>
    <b v="0"/>
    <n v="7"/>
    <b v="0"/>
    <s v="technology/wearables"/>
    <x v="4"/>
    <x v="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68.333333333333329"/>
    <x v="2"/>
    <x v="0"/>
    <s v="USD"/>
    <n v="1486046761"/>
    <d v="2017-02-02T14:46:01"/>
    <x v="2998"/>
    <x v="2998"/>
    <b v="0"/>
    <n v="3"/>
    <b v="0"/>
    <s v="film &amp; video/animation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67"/>
    <x v="2"/>
    <x v="0"/>
    <s v="USD"/>
    <n v="1334097387"/>
    <d v="2012-04-10T22:36:27"/>
    <x v="2999"/>
    <x v="2999"/>
    <b v="0"/>
    <n v="5"/>
    <b v="0"/>
    <s v="film &amp; video/animation"/>
    <x v="0"/>
    <x v="23"/>
  </r>
  <r>
    <n v="1788"/>
    <s v="Beyond the Pale"/>
    <s v="A photo book celebrating Goths, exploring their lives and giving an insight into what Goth is for them."/>
    <n v="5500"/>
    <n v="76"/>
    <n v="1.3818181818181818E-2"/>
    <n v="19"/>
    <x v="2"/>
    <x v="1"/>
    <s v="GBP"/>
    <n v="1414795542"/>
    <d v="2014-10-31T22:45:42"/>
    <x v="3000"/>
    <x v="3000"/>
    <b v="1"/>
    <n v="4"/>
    <b v="0"/>
    <s v="photography/photobooks"/>
    <x v="6"/>
    <x v="15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n v="31.555555555555557"/>
    <x v="2"/>
    <x v="0"/>
    <s v="USD"/>
    <n v="1438734833"/>
    <d v="2015-08-05T00:33:53"/>
    <x v="3001"/>
    <x v="3001"/>
    <b v="0"/>
    <n v="27"/>
    <b v="0"/>
    <s v="games/video games"/>
    <x v="5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1"/>
    <s v="GBP"/>
    <n v="1403886084"/>
    <d v="2014-06-27T16:21:24"/>
    <x v="3002"/>
    <x v="3002"/>
    <b v="0"/>
    <n v="9"/>
    <b v="0"/>
    <s v="theater/plays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n v="25"/>
    <x v="2"/>
    <x v="0"/>
    <s v="USD"/>
    <n v="1454054429"/>
    <d v="2016-01-29T08:00:29"/>
    <x v="3003"/>
    <x v="3003"/>
    <b v="0"/>
    <n v="2"/>
    <b v="0"/>
    <s v="music/jazz"/>
    <x v="2"/>
    <x v="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501.25"/>
    <x v="2"/>
    <x v="14"/>
    <s v="NOK"/>
    <n v="1486313040"/>
    <d v="2017-02-05T16:44:00"/>
    <x v="3004"/>
    <x v="3004"/>
    <b v="0"/>
    <n v="4"/>
    <b v="0"/>
    <s v="food/food trucks"/>
    <x v="7"/>
    <x v="29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s v="USD"/>
    <n v="1469213732"/>
    <d v="2016-07-22T18:55:32"/>
    <x v="3005"/>
    <x v="3005"/>
    <b v="0"/>
    <n v="6"/>
    <b v="0"/>
    <s v="theater/plays"/>
    <x v="1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0"/>
    <x v="2"/>
    <x v="0"/>
    <s v="USD"/>
    <n v="1372622280"/>
    <d v="2013-06-30T19:58:00"/>
    <x v="3006"/>
    <x v="3006"/>
    <b v="0"/>
    <n v="2"/>
    <b v="0"/>
    <s v="music/jazz"/>
    <x v="2"/>
    <x v="26"/>
  </r>
  <r>
    <n v="579"/>
    <s v="Course: Learn Cryptography"/>
    <s v="Learn classic and public key cryptography with a full proof-of-concept system in JavaScript."/>
    <n v="12000"/>
    <n v="175"/>
    <n v="1.4583333333333334E-2"/>
    <n v="35"/>
    <x v="2"/>
    <x v="0"/>
    <s v="USD"/>
    <n v="1419539223"/>
    <d v="2014-12-25T20:27:03"/>
    <x v="3007"/>
    <x v="3007"/>
    <b v="0"/>
    <n v="5"/>
    <b v="0"/>
    <s v="technology/web"/>
    <x v="4"/>
    <x v="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0"/>
    <s v="USD"/>
    <n v="1407691248"/>
    <d v="2014-08-10T17:20:48"/>
    <x v="3008"/>
    <x v="3008"/>
    <b v="0"/>
    <n v="5"/>
    <b v="0"/>
    <s v="theater/musical"/>
    <x v="1"/>
    <x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61.291666666666664"/>
    <x v="2"/>
    <x v="2"/>
    <s v="CAD"/>
    <n v="1423333581"/>
    <d v="2015-02-07T18:26:21"/>
    <x v="3009"/>
    <x v="3009"/>
    <b v="0"/>
    <n v="24"/>
    <b v="0"/>
    <s v="technology/wearables"/>
    <x v="4"/>
    <x v="1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n v="13.111111111111111"/>
    <x v="2"/>
    <x v="0"/>
    <s v="USD"/>
    <n v="1420413960"/>
    <d v="2015-01-04T23:26:00"/>
    <x v="3010"/>
    <x v="3010"/>
    <b v="0"/>
    <n v="9"/>
    <b v="0"/>
    <s v="theater/plays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0"/>
    <s v="USD"/>
    <n v="1428097450"/>
    <d v="2015-04-03T21:44:10"/>
    <x v="3011"/>
    <x v="3011"/>
    <b v="0"/>
    <n v="2"/>
    <b v="0"/>
    <s v="theater/plays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s v="USD"/>
    <n v="1451852256"/>
    <d v="2016-01-03T20:17:36"/>
    <x v="3012"/>
    <x v="3012"/>
    <b v="0"/>
    <n v="4"/>
    <b v="0"/>
    <s v="theater/plays"/>
    <x v="1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3333333333336"/>
    <x v="2"/>
    <x v="0"/>
    <s v="USD"/>
    <n v="1417795480"/>
    <d v="2014-12-05T16:04:40"/>
    <x v="3013"/>
    <x v="3013"/>
    <b v="0"/>
    <n v="3"/>
    <b v="0"/>
    <s v="food/food trucks"/>
    <x v="7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s v="USD"/>
    <n v="1409620222"/>
    <d v="2014-09-02T01:10:22"/>
    <x v="3014"/>
    <x v="3014"/>
    <b v="0"/>
    <n v="4"/>
    <b v="0"/>
    <s v="technology/gadgets"/>
    <x v="4"/>
    <x v="3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n v="5.333333333333333"/>
    <x v="2"/>
    <x v="0"/>
    <s v="USD"/>
    <n v="1303628340"/>
    <d v="2011-04-24T06:59:00"/>
    <x v="3015"/>
    <x v="3015"/>
    <b v="0"/>
    <n v="3"/>
    <b v="0"/>
    <s v="games/video games"/>
    <x v="5"/>
    <x v="27"/>
  </r>
  <r>
    <n v="2864"/>
    <s v="'Haunting Julia' by Alan Ayckbourn"/>
    <s v="Accessible, original theatre for all!"/>
    <n v="2500"/>
    <n v="40"/>
    <n v="1.6E-2"/>
    <n v="13.333333333333334"/>
    <x v="2"/>
    <x v="1"/>
    <s v="GBP"/>
    <n v="1437139080"/>
    <d v="2015-07-17T13:18:00"/>
    <x v="3016"/>
    <x v="3016"/>
    <b v="0"/>
    <n v="3"/>
    <b v="0"/>
    <s v="theater/plays"/>
    <x v="1"/>
    <x v="3"/>
  </r>
  <r>
    <n v="1103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s v="USD"/>
    <n v="1466227190"/>
    <d v="2016-06-18T05:19:50"/>
    <x v="3017"/>
    <x v="3017"/>
    <b v="0"/>
    <n v="15"/>
    <b v="0"/>
    <s v="games/video games"/>
    <x v="5"/>
    <x v="27"/>
  </r>
  <r>
    <n v="996"/>
    <s v="Social behavior in technical communities"/>
    <s v="Study the behaviour of technical communities by tracking their movement  through wearables"/>
    <n v="4000"/>
    <n v="65"/>
    <n v="1.6250000000000001E-2"/>
    <n v="13"/>
    <x v="2"/>
    <x v="0"/>
    <s v="USD"/>
    <n v="1406474820"/>
    <d v="2014-07-27T15:27:00"/>
    <x v="3018"/>
    <x v="3018"/>
    <b v="0"/>
    <n v="5"/>
    <b v="0"/>
    <s v="technology/wearables"/>
    <x v="4"/>
    <x v="16"/>
  </r>
  <r>
    <n v="1167"/>
    <s v="Empanada Express Food Truck"/>
    <s v="A mobile food truck serving up a Latino-inspired fusion cuisine using fresh, local, &amp; organic ingredients!"/>
    <n v="60000"/>
    <n v="979"/>
    <n v="1.6316666666666667E-2"/>
    <n v="61.1875"/>
    <x v="2"/>
    <x v="0"/>
    <s v="USD"/>
    <n v="1410543495"/>
    <d v="2014-09-12T17:38:15"/>
    <x v="3019"/>
    <x v="3019"/>
    <b v="0"/>
    <n v="16"/>
    <b v="0"/>
    <s v="food/food trucks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n v="48.2"/>
    <x v="2"/>
    <x v="1"/>
    <s v="GBP"/>
    <n v="1424607285"/>
    <d v="2015-02-22T12:14:45"/>
    <x v="3020"/>
    <x v="3020"/>
    <b v="1"/>
    <n v="5"/>
    <b v="0"/>
    <s v="publishing/translations"/>
    <x v="3"/>
    <x v="30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n v="50"/>
    <x v="2"/>
    <x v="0"/>
    <s v="USD"/>
    <n v="1412536412"/>
    <d v="2014-10-05T19:13:32"/>
    <x v="3021"/>
    <x v="3021"/>
    <b v="0"/>
    <n v="1"/>
    <b v="0"/>
    <s v="music/faith"/>
    <x v="2"/>
    <x v="21"/>
  </r>
  <r>
    <n v="3795"/>
    <s v="Duodeca"/>
    <s v="Poppin Productions are currently entering the development stage of their very first production -  &quot;Duodeca&quot;."/>
    <n v="600"/>
    <n v="10"/>
    <n v="1.6666666666666666E-2"/>
    <n v="5"/>
    <x v="2"/>
    <x v="1"/>
    <s v="GBP"/>
    <n v="1440801000"/>
    <d v="2015-08-28T22:30:00"/>
    <x v="3022"/>
    <x v="3022"/>
    <b v="0"/>
    <n v="2"/>
    <b v="0"/>
    <s v="theater/musical"/>
    <x v="1"/>
    <x v="12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n v="25.434782608695652"/>
    <x v="2"/>
    <x v="0"/>
    <s v="USD"/>
    <n v="1416000600"/>
    <d v="2014-11-14T21:30:00"/>
    <x v="3023"/>
    <x v="3023"/>
    <b v="0"/>
    <n v="23"/>
    <b v="0"/>
    <s v="games/mobile games"/>
    <x v="5"/>
    <x v="28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s v="USD"/>
    <n v="1323998795"/>
    <d v="2011-12-16T01:26:35"/>
    <x v="3024"/>
    <x v="3024"/>
    <b v="0"/>
    <n v="5"/>
    <b v="0"/>
    <s v="publishing/fiction"/>
    <x v="3"/>
    <x v="25"/>
  </r>
  <r>
    <n v="1590"/>
    <s v="An Italian Adventure"/>
    <s v="Discover Italy through photography."/>
    <n v="60000"/>
    <n v="1020"/>
    <n v="1.7000000000000001E-2"/>
    <n v="510"/>
    <x v="2"/>
    <x v="4"/>
    <s v="EUR"/>
    <n v="1443040464"/>
    <d v="2015-09-23T20:34:24"/>
    <x v="3025"/>
    <x v="3025"/>
    <b v="0"/>
    <n v="2"/>
    <b v="0"/>
    <s v="photography/places"/>
    <x v="6"/>
    <x v="32"/>
  </r>
  <r>
    <n v="2144"/>
    <s v="Project Starborn"/>
    <s v="A thousand community-built sandbox games (and more!) with a fully-customizable game engine."/>
    <n v="35500"/>
    <n v="607"/>
    <n v="1.7098591549295775E-2"/>
    <n v="25.291666666666668"/>
    <x v="2"/>
    <x v="0"/>
    <s v="USD"/>
    <n v="1379164040"/>
    <d v="2013-09-14T13:07:20"/>
    <x v="3026"/>
    <x v="3026"/>
    <b v="0"/>
    <n v="24"/>
    <b v="0"/>
    <s v="games/video games"/>
    <x v="5"/>
    <x v="27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n v="50.647058823529413"/>
    <x v="2"/>
    <x v="0"/>
    <s v="USD"/>
    <n v="1430081759"/>
    <d v="2015-04-26T20:55:59"/>
    <x v="3027"/>
    <x v="3027"/>
    <b v="0"/>
    <n v="17"/>
    <b v="0"/>
    <s v="technology/wearables"/>
    <x v="4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08.25"/>
    <x v="2"/>
    <x v="0"/>
    <s v="USD"/>
    <n v="1483048900"/>
    <d v="2016-12-29T22:01:40"/>
    <x v="3028"/>
    <x v="3028"/>
    <b v="0"/>
    <n v="4"/>
    <b v="0"/>
    <s v="technology/gadgets"/>
    <x v="4"/>
    <x v="36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n v="34.666666666666664"/>
    <x v="2"/>
    <x v="0"/>
    <s v="USD"/>
    <n v="1367097391"/>
    <d v="2013-04-27T21:16:31"/>
    <x v="3029"/>
    <x v="3029"/>
    <b v="0"/>
    <n v="3"/>
    <b v="0"/>
    <s v="games/video games"/>
    <x v="5"/>
    <x v="27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n v="13"/>
    <x v="2"/>
    <x v="0"/>
    <s v="USD"/>
    <n v="1457901924"/>
    <d v="2016-03-13T20:45:24"/>
    <x v="3030"/>
    <x v="3030"/>
    <b v="0"/>
    <n v="2"/>
    <b v="0"/>
    <s v="food/food trucks"/>
    <x v="7"/>
    <x v="29"/>
  </r>
  <r>
    <n v="1799"/>
    <s v="The UnDiscovered Image"/>
    <s v="The UnDiscovered Image, a monthly publication dedicated to photographers."/>
    <n v="4000"/>
    <n v="69.83"/>
    <n v="1.7457500000000001E-2"/>
    <n v="11.638333333333334"/>
    <x v="2"/>
    <x v="1"/>
    <s v="GBP"/>
    <n v="1415740408"/>
    <d v="2014-11-11T21:13:28"/>
    <x v="3031"/>
    <x v="3031"/>
    <b v="1"/>
    <n v="6"/>
    <b v="0"/>
    <s v="photography/photobooks"/>
    <x v="6"/>
    <x v="15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s v="USD"/>
    <n v="1408526477"/>
    <d v="2014-08-20T09:21:17"/>
    <x v="3032"/>
    <x v="3032"/>
    <b v="0"/>
    <n v="4"/>
    <b v="0"/>
    <s v="food/restaurants"/>
    <x v="7"/>
    <x v="34"/>
  </r>
  <r>
    <n v="2859"/>
    <s v="Grover Theatre Company (GTC)"/>
    <s v="A theatre company that will create works to inspire young people and get everyone involved."/>
    <n v="2000"/>
    <n v="35"/>
    <n v="1.7500000000000002E-2"/>
    <n v="35"/>
    <x v="2"/>
    <x v="9"/>
    <s v="AUD"/>
    <n v="1444984904"/>
    <d v="2015-10-16T08:41:44"/>
    <x v="3033"/>
    <x v="3033"/>
    <b v="0"/>
    <n v="1"/>
    <b v="0"/>
    <s v="theater/plays"/>
    <x v="1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n v="12.666666666666666"/>
    <x v="2"/>
    <x v="1"/>
    <s v="GBP"/>
    <n v="1421498303"/>
    <d v="2015-01-17T12:38:23"/>
    <x v="3034"/>
    <x v="3034"/>
    <b v="0"/>
    <n v="9"/>
    <b v="0"/>
    <s v="film &amp; video/animation"/>
    <x v="0"/>
    <x v="23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s v="GBP"/>
    <n v="1453075200"/>
    <d v="2016-01-18T00:00:00"/>
    <x v="3035"/>
    <x v="3035"/>
    <b v="0"/>
    <n v="3"/>
    <b v="0"/>
    <s v="theater/plays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33333333333332"/>
    <x v="2"/>
    <x v="1"/>
    <s v="GBP"/>
    <n v="1427659200"/>
    <d v="2015-03-29T20:00:00"/>
    <x v="3036"/>
    <x v="3036"/>
    <b v="0"/>
    <n v="6"/>
    <b v="0"/>
    <s v="theater/plays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n v="1.84E-2"/>
    <n v="76.666666666666671"/>
    <x v="2"/>
    <x v="0"/>
    <s v="USD"/>
    <n v="1439931675"/>
    <d v="2015-08-18T21:01:15"/>
    <x v="3037"/>
    <x v="3037"/>
    <b v="0"/>
    <n v="6"/>
    <b v="0"/>
    <s v="food/food trucks"/>
    <x v="7"/>
    <x v="29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s v="USD"/>
    <n v="1411779761"/>
    <d v="2014-09-27T01:02:41"/>
    <x v="3038"/>
    <x v="3038"/>
    <b v="0"/>
    <n v="4"/>
    <b v="0"/>
    <s v="theater/plays"/>
    <x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s v="USD"/>
    <n v="1409787378"/>
    <d v="2014-09-03T23:36:18"/>
    <x v="3039"/>
    <x v="3039"/>
    <b v="0"/>
    <n v="3"/>
    <b v="0"/>
    <s v="publishing/fiction"/>
    <x v="3"/>
    <x v="25"/>
  </r>
  <r>
    <n v="2852"/>
    <s v="Freedom Train"/>
    <s v="Just one time back to the past on the Freedom Train will open your eyes and your lives will never ever be the same!"/>
    <n v="5000"/>
    <n v="95"/>
    <n v="1.9E-2"/>
    <n v="15.833333333333334"/>
    <x v="2"/>
    <x v="0"/>
    <s v="USD"/>
    <n v="1403312703"/>
    <d v="2014-06-21T01:05:03"/>
    <x v="3040"/>
    <x v="3040"/>
    <b v="0"/>
    <n v="6"/>
    <b v="0"/>
    <s v="theater/plays"/>
    <x v="1"/>
    <x v="3"/>
  </r>
  <r>
    <n v="946"/>
    <s v="OmniTrade Apron"/>
    <s v="Soft edged-Hard working. The perfect wearable organization for the home and professional shop."/>
    <n v="15000"/>
    <n v="286"/>
    <n v="1.9066666666666666E-2"/>
    <n v="57.2"/>
    <x v="2"/>
    <x v="0"/>
    <s v="USD"/>
    <n v="1473444048"/>
    <d v="2016-09-09T18:00:48"/>
    <x v="3041"/>
    <x v="3041"/>
    <b v="0"/>
    <n v="5"/>
    <b v="0"/>
    <s v="technology/wearables"/>
    <x v="4"/>
    <x v="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60.5"/>
    <x v="2"/>
    <x v="9"/>
    <s v="AUD"/>
    <n v="1439515497"/>
    <d v="2015-08-14T01:24:57"/>
    <x v="3042"/>
    <x v="3042"/>
    <b v="0"/>
    <n v="18"/>
    <b v="0"/>
    <s v="technology/wearables"/>
    <x v="4"/>
    <x v="16"/>
  </r>
  <r>
    <n v="957"/>
    <s v="DUALBAND, the Leather NFC Smart Watch Band"/>
    <s v="A Leather Smart watch Band, that NEVER needs to be charged for only $37!"/>
    <n v="12000"/>
    <n v="233"/>
    <n v="1.9416666666666665E-2"/>
    <n v="33.285714285714285"/>
    <x v="2"/>
    <x v="0"/>
    <s v="USD"/>
    <n v="1479392133"/>
    <d v="2016-11-17T14:15:33"/>
    <x v="3043"/>
    <x v="3043"/>
    <b v="0"/>
    <n v="7"/>
    <b v="0"/>
    <s v="technology/wearables"/>
    <x v="4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0"/>
    <s v="USD"/>
    <n v="1488517200"/>
    <d v="2017-03-03T05:00:00"/>
    <x v="3044"/>
    <x v="3044"/>
    <b v="0"/>
    <n v="1"/>
    <b v="0"/>
    <s v="theater/plays"/>
    <x v="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3333333333329"/>
    <x v="2"/>
    <x v="0"/>
    <s v="USD"/>
    <n v="1427485395"/>
    <d v="2015-03-27T19:43:15"/>
    <x v="3045"/>
    <x v="3045"/>
    <b v="1"/>
    <n v="15"/>
    <b v="0"/>
    <s v="photography/photobooks"/>
    <x v="6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s v="USD"/>
    <n v="1431702289"/>
    <d v="2015-05-15T15:04:49"/>
    <x v="3046"/>
    <x v="3046"/>
    <b v="0"/>
    <n v="1"/>
    <b v="0"/>
    <s v="film &amp; video/drama"/>
    <x v="0"/>
    <x v="22"/>
  </r>
  <r>
    <n v="2148"/>
    <s v="ZomBlock's"/>
    <s v="zomblock's is a online zombie survival game where you can craft new weapons,find food and water to keep yourself alive."/>
    <n v="100"/>
    <n v="2"/>
    <n v="0.02"/>
    <n v="1"/>
    <x v="2"/>
    <x v="1"/>
    <s v="GBP"/>
    <n v="1427992582"/>
    <d v="2015-04-02T16:36:22"/>
    <x v="3047"/>
    <x v="3047"/>
    <b v="0"/>
    <n v="2"/>
    <b v="0"/>
    <s v="games/video games"/>
    <x v="5"/>
    <x v="27"/>
  </r>
  <r>
    <n v="2766"/>
    <s v="Jambie"/>
    <s v="Jambie is a children's book geared towards kids ages 4-9 years of age. This book teaches young children about making wise decisions."/>
    <n v="5000"/>
    <n v="100"/>
    <n v="0.02"/>
    <n v="25"/>
    <x v="2"/>
    <x v="0"/>
    <s v="USD"/>
    <n v="1313078518"/>
    <d v="2011-08-11T16:01:58"/>
    <x v="3048"/>
    <x v="3048"/>
    <b v="0"/>
    <n v="4"/>
    <b v="0"/>
    <s v="publishing/children's books"/>
    <x v="3"/>
    <x v="35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s v="USD"/>
    <n v="1409980144"/>
    <d v="2014-09-06T05:09:04"/>
    <x v="3049"/>
    <x v="3049"/>
    <b v="0"/>
    <n v="4"/>
    <b v="0"/>
    <s v="theater/plays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s v="GBP"/>
    <n v="1432328400"/>
    <d v="2015-05-22T21:00:00"/>
    <x v="3050"/>
    <x v="3050"/>
    <b v="0"/>
    <n v="1"/>
    <b v="0"/>
    <s v="theater/plays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s v="USD"/>
    <n v="1447542000"/>
    <d v="2015-11-14T23:00:00"/>
    <x v="3051"/>
    <x v="3051"/>
    <b v="0"/>
    <n v="2"/>
    <b v="0"/>
    <s v="theater/plays"/>
    <x v="1"/>
    <x v="3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n v="50.166666666666664"/>
    <x v="2"/>
    <x v="0"/>
    <s v="USD"/>
    <n v="1440157656"/>
    <d v="2015-08-21T11:47:36"/>
    <x v="3052"/>
    <x v="3052"/>
    <b v="0"/>
    <n v="6"/>
    <b v="0"/>
    <s v="film &amp; video/animation"/>
    <x v="0"/>
    <x v="23"/>
  </r>
  <r>
    <n v="1816"/>
    <s v="Moments of Passion"/>
    <s v="A unique Photographic Book Project about the Passionate Moments and Strong Emotions that lie within Karate"/>
    <n v="25000"/>
    <n v="509"/>
    <n v="2.036E-2"/>
    <n v="84.833333333333329"/>
    <x v="2"/>
    <x v="15"/>
    <s v="CHF"/>
    <n v="1469473200"/>
    <d v="2016-07-25T19:00:00"/>
    <x v="3053"/>
    <x v="3053"/>
    <b v="0"/>
    <n v="6"/>
    <b v="0"/>
    <s v="photography/photobooks"/>
    <x v="6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2.5"/>
    <x v="2"/>
    <x v="0"/>
    <s v="USD"/>
    <n v="1358361197"/>
    <d v="2013-01-16T18:33:17"/>
    <x v="3054"/>
    <x v="3054"/>
    <b v="0"/>
    <n v="2"/>
    <b v="0"/>
    <s v="music/jazz"/>
    <x v="2"/>
    <x v="2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s v="USD"/>
    <n v="1411596001"/>
    <d v="2014-09-24T22:00:01"/>
    <x v="3055"/>
    <x v="3055"/>
    <b v="0"/>
    <n v="4"/>
    <b v="0"/>
    <s v="theater/plays"/>
    <x v="1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51.375"/>
    <x v="2"/>
    <x v="0"/>
    <s v="USD"/>
    <n v="1447032093"/>
    <d v="2015-11-09T01:21:33"/>
    <x v="3056"/>
    <x v="3056"/>
    <b v="0"/>
    <n v="8"/>
    <b v="0"/>
    <s v="technology/wearables"/>
    <x v="4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6.25"/>
    <x v="2"/>
    <x v="0"/>
    <s v="USD"/>
    <n v="1406743396"/>
    <d v="2014-07-30T18:03:16"/>
    <x v="3057"/>
    <x v="3057"/>
    <b v="0"/>
    <n v="4"/>
    <b v="0"/>
    <s v="photography/photobooks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2"/>
    <s v="CAD"/>
    <n v="1383430145"/>
    <d v="2013-11-02T22:09:05"/>
    <x v="3058"/>
    <x v="3058"/>
    <b v="0"/>
    <n v="6"/>
    <b v="0"/>
    <s v="publishing/fiction"/>
    <x v="3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s v="GBP"/>
    <n v="1435934795"/>
    <d v="2015-07-03T14:46:35"/>
    <x v="3059"/>
    <x v="3059"/>
    <b v="0"/>
    <n v="4"/>
    <b v="0"/>
    <s v="theater/plays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66666666666671"/>
    <x v="2"/>
    <x v="0"/>
    <s v="USD"/>
    <n v="1443711774"/>
    <d v="2015-10-01T15:02:54"/>
    <x v="3060"/>
    <x v="3060"/>
    <b v="1"/>
    <n v="12"/>
    <b v="0"/>
    <s v="theater/plays"/>
    <x v="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n v="21.34333333333333"/>
    <x v="2"/>
    <x v="0"/>
    <s v="USD"/>
    <n v="1391427692"/>
    <d v="2014-02-03T11:41:32"/>
    <x v="3061"/>
    <x v="3061"/>
    <b v="0"/>
    <n v="99"/>
    <b v="0"/>
    <s v="games/video games"/>
    <x v="5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s v="USD"/>
    <n v="1448204621"/>
    <d v="2015-11-22T15:03:41"/>
    <x v="3062"/>
    <x v="3062"/>
    <b v="0"/>
    <n v="1"/>
    <b v="0"/>
    <s v="publishing/children's books"/>
    <x v="3"/>
    <x v="35"/>
  </r>
  <r>
    <n v="3988"/>
    <s v="Folk-Tales: What Stories Do Your Folks Tell?"/>
    <s v="An evening of of stories based both in myth and truth."/>
    <n v="1500"/>
    <n v="32"/>
    <n v="2.1333333333333333E-2"/>
    <n v="8"/>
    <x v="2"/>
    <x v="0"/>
    <s v="USD"/>
    <n v="1440813413"/>
    <d v="2015-08-29T01:56:53"/>
    <x v="3063"/>
    <x v="3063"/>
    <b v="0"/>
    <n v="4"/>
    <b v="0"/>
    <s v="theater/plays"/>
    <x v="1"/>
    <x v="3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5"/>
    <s v="EUR"/>
    <n v="1448902800"/>
    <d v="2015-11-30T17:00:00"/>
    <x v="3064"/>
    <x v="3064"/>
    <b v="0"/>
    <n v="2"/>
    <b v="0"/>
    <s v="theater/musical"/>
    <x v="1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s v="USD"/>
    <n v="1416614523"/>
    <d v="2014-11-22T00:02:03"/>
    <x v="3065"/>
    <x v="3065"/>
    <b v="0"/>
    <n v="6"/>
    <b v="0"/>
    <s v="music/jazz"/>
    <x v="2"/>
    <x v="2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s v="USD"/>
    <n v="1420938000"/>
    <d v="2015-01-11T01:00:00"/>
    <x v="3066"/>
    <x v="3066"/>
    <b v="0"/>
    <n v="4"/>
    <b v="0"/>
    <s v="theater/plays"/>
    <x v="1"/>
    <x v="3"/>
  </r>
  <r>
    <n v="476"/>
    <s v="Sight Word Music Videos"/>
    <s v="Animated Music Videos that teach kids how to read."/>
    <n v="220000"/>
    <n v="4906.59"/>
    <n v="2.2302681818181819E-2"/>
    <n v="39.569274193548388"/>
    <x v="2"/>
    <x v="0"/>
    <s v="USD"/>
    <n v="1401767940"/>
    <d v="2014-06-03T03:59:00"/>
    <x v="3067"/>
    <x v="3067"/>
    <b v="0"/>
    <n v="124"/>
    <b v="0"/>
    <s v="film &amp; video/animation"/>
    <x v="0"/>
    <x v="23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n v="50"/>
    <x v="2"/>
    <x v="0"/>
    <s v="USD"/>
    <n v="1434827173"/>
    <d v="2015-06-20T19:06:13"/>
    <x v="3068"/>
    <x v="3068"/>
    <b v="0"/>
    <n v="3"/>
    <b v="0"/>
    <s v="publishing/fiction"/>
    <x v="3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50.5"/>
    <x v="2"/>
    <x v="0"/>
    <s v="USD"/>
    <n v="1474067404"/>
    <d v="2016-09-16T23:10:04"/>
    <x v="3069"/>
    <x v="3069"/>
    <b v="0"/>
    <n v="2"/>
    <b v="0"/>
    <s v="music/jazz"/>
    <x v="2"/>
    <x v="26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s v="GBP"/>
    <n v="1382017085"/>
    <d v="2013-10-17T13:38:05"/>
    <x v="3070"/>
    <x v="3070"/>
    <b v="0"/>
    <n v="5"/>
    <b v="0"/>
    <s v="film &amp; video/animation"/>
    <x v="0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n v="32.357142857142854"/>
    <x v="2"/>
    <x v="0"/>
    <s v="USD"/>
    <n v="1474228265"/>
    <d v="2016-09-18T19:51:05"/>
    <x v="3071"/>
    <x v="3071"/>
    <b v="0"/>
    <n v="14"/>
    <b v="0"/>
    <s v="theater/plays"/>
    <x v="1"/>
    <x v="3"/>
  </r>
  <r>
    <n v="463"/>
    <s v="Tuskegee Redtails"/>
    <s v="Depicts the contribution the Tuskegee airmen made in certain historical events that helped turn the tide in World War II."/>
    <n v="55000"/>
    <n v="1250"/>
    <n v="2.2727272727272728E-2"/>
    <n v="113.63636363636364"/>
    <x v="2"/>
    <x v="0"/>
    <s v="USD"/>
    <n v="1316883753"/>
    <d v="2011-09-24T17:02:33"/>
    <x v="3072"/>
    <x v="3072"/>
    <b v="0"/>
    <n v="11"/>
    <b v="0"/>
    <s v="film &amp; video/animation"/>
    <x v="0"/>
    <x v="23"/>
  </r>
  <r>
    <n v="2155"/>
    <s v="VoxelMaze"/>
    <s v="A Level Editor, Turned up to eleven. Infinite creativity in one package, solo or with up to 16 of your friends."/>
    <n v="5000"/>
    <n v="115"/>
    <n v="2.3E-2"/>
    <n v="23"/>
    <x v="2"/>
    <x v="1"/>
    <s v="GBP"/>
    <n v="1459443385"/>
    <d v="2016-03-31T16:56:25"/>
    <x v="3073"/>
    <x v="3073"/>
    <b v="0"/>
    <n v="5"/>
    <b v="0"/>
    <s v="games/video games"/>
    <x v="5"/>
    <x v="27"/>
  </r>
  <r>
    <n v="1596"/>
    <s v="The Town We Live In"/>
    <s v="London is beautiful. I want to create a book of stunning images from in and around our great city"/>
    <n v="3250"/>
    <n v="75"/>
    <n v="2.3076923076923078E-2"/>
    <n v="25"/>
    <x v="2"/>
    <x v="1"/>
    <s v="GBP"/>
    <n v="1418469569"/>
    <d v="2014-12-13T11:19:29"/>
    <x v="3074"/>
    <x v="3074"/>
    <b v="0"/>
    <n v="3"/>
    <b v="0"/>
    <s v="photography/places"/>
    <x v="6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7.451612903225808"/>
    <x v="2"/>
    <x v="0"/>
    <s v="USD"/>
    <n v="1486693145"/>
    <d v="2017-02-10T02:19:05"/>
    <x v="3075"/>
    <x v="3075"/>
    <b v="0"/>
    <n v="31"/>
    <b v="0"/>
    <s v="technology/wearables"/>
    <x v="4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424.45454545454544"/>
    <x v="2"/>
    <x v="0"/>
    <s v="USD"/>
    <n v="1417388340"/>
    <d v="2014-11-30T22:59:00"/>
    <x v="3076"/>
    <x v="3076"/>
    <b v="0"/>
    <n v="11"/>
    <b v="0"/>
    <s v="technology/wearables"/>
    <x v="4"/>
    <x v="16"/>
  </r>
  <r>
    <n v="3746"/>
    <s v="Stage Play Production - &quot;I Love You to Death&quot;"/>
    <s v="Generational curses CAN be broken...right?"/>
    <n v="8500"/>
    <n v="202"/>
    <n v="2.3764705882352941E-2"/>
    <n v="202"/>
    <x v="2"/>
    <x v="0"/>
    <s v="USD"/>
    <n v="1475918439"/>
    <d v="2016-10-08T09:20:39"/>
    <x v="3077"/>
    <x v="3077"/>
    <b v="0"/>
    <n v="1"/>
    <b v="0"/>
    <s v="theater/plays"/>
    <x v="1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s v="USD"/>
    <n v="1378866867"/>
    <d v="2013-09-11T02:34:27"/>
    <x v="3078"/>
    <x v="3078"/>
    <b v="0"/>
    <n v="5"/>
    <b v="0"/>
    <s v="film &amp; video/animation"/>
    <x v="0"/>
    <x v="23"/>
  </r>
  <r>
    <n v="1488"/>
    <s v="Nanolution"/>
    <s v="A blockbuster sci-fi adventure. What would you do if one day your life changed to beyond the imaginable?"/>
    <n v="15000"/>
    <n v="360"/>
    <n v="2.4E-2"/>
    <n v="60"/>
    <x v="2"/>
    <x v="9"/>
    <s v="AUD"/>
    <n v="1388928660"/>
    <d v="2014-01-05T13:31:00"/>
    <x v="3079"/>
    <x v="3079"/>
    <b v="0"/>
    <n v="6"/>
    <b v="0"/>
    <s v="publishing/fiction"/>
    <x v="3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s v="GBP"/>
    <n v="1440272093"/>
    <d v="2015-08-22T19:34:53"/>
    <x v="3080"/>
    <x v="3080"/>
    <b v="0"/>
    <n v="4"/>
    <b v="0"/>
    <s v="theater/plays"/>
    <x v="1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6.333333333333336"/>
    <x v="2"/>
    <x v="9"/>
    <s v="AUD"/>
    <n v="1396666779"/>
    <d v="2014-04-05T02:59:39"/>
    <x v="3081"/>
    <x v="3081"/>
    <b v="0"/>
    <n v="3"/>
    <b v="0"/>
    <s v="games/video games"/>
    <x v="5"/>
    <x v="27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02.83333333333334"/>
    <x v="2"/>
    <x v="0"/>
    <s v="USD"/>
    <n v="1451491953"/>
    <d v="2015-12-30T16:12:33"/>
    <x v="3082"/>
    <x v="3082"/>
    <b v="0"/>
    <n v="6"/>
    <b v="0"/>
    <s v="food/food trucks"/>
    <x v="7"/>
    <x v="2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7.857142857142858"/>
    <x v="2"/>
    <x v="0"/>
    <s v="USD"/>
    <n v="1287975829"/>
    <d v="2010-10-25T03:03:49"/>
    <x v="3083"/>
    <x v="3083"/>
    <b v="0"/>
    <n v="7"/>
    <b v="0"/>
    <s v="music/indie rock"/>
    <x v="2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77777777777771"/>
    <x v="2"/>
    <x v="0"/>
    <s v="USD"/>
    <n v="1443561159"/>
    <d v="2015-09-29T21:12:39"/>
    <x v="3084"/>
    <x v="3084"/>
    <b v="0"/>
    <n v="9"/>
    <b v="0"/>
    <s v="theater/spaces"/>
    <x v="1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333333333334"/>
    <x v="2"/>
    <x v="0"/>
    <s v="USD"/>
    <n v="1467481468"/>
    <d v="2016-07-02T17:44:28"/>
    <x v="3085"/>
    <x v="3085"/>
    <b v="0"/>
    <n v="3"/>
    <b v="0"/>
    <s v="theater/plays"/>
    <x v="1"/>
    <x v="3"/>
  </r>
  <r>
    <n v="945"/>
    <s v="CT BAND"/>
    <s v="Make your watch Smart ! CT Band is an ultra-thin, high-tech smart watch-strap awarded twice at CES 2017 las vegas"/>
    <n v="100000"/>
    <n v="2484"/>
    <n v="2.4840000000000001E-2"/>
    <n v="155.25"/>
    <x v="2"/>
    <x v="7"/>
    <s v="EUR"/>
    <n v="1487462340"/>
    <d v="2017-02-18T23:59:00"/>
    <x v="3086"/>
    <x v="3086"/>
    <b v="0"/>
    <n v="16"/>
    <b v="0"/>
    <s v="technology/wearables"/>
    <x v="4"/>
    <x v="16"/>
  </r>
  <r>
    <n v="556"/>
    <s v="Braille Academy"/>
    <s v="An educational platform for learning Unified English Braille Code"/>
    <n v="8000"/>
    <n v="200"/>
    <n v="2.5000000000000001E-2"/>
    <n v="200"/>
    <x v="2"/>
    <x v="0"/>
    <s v="USD"/>
    <n v="1452112717"/>
    <d v="2016-01-06T20:38:37"/>
    <x v="3087"/>
    <x v="3087"/>
    <b v="0"/>
    <n v="1"/>
    <b v="0"/>
    <s v="technology/web"/>
    <x v="4"/>
    <x v="24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5"/>
    <s v="EUR"/>
    <n v="1455417571"/>
    <d v="2016-02-14T02:39:31"/>
    <x v="3088"/>
    <x v="3088"/>
    <b v="0"/>
    <n v="10"/>
    <b v="0"/>
    <s v="games/video games"/>
    <x v="5"/>
    <x v="2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s v="USD"/>
    <n v="1447965917"/>
    <d v="2015-11-19T20:45:17"/>
    <x v="3089"/>
    <x v="3089"/>
    <b v="0"/>
    <n v="2"/>
    <b v="0"/>
    <s v="theater/spaces"/>
    <x v="1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18"/>
    <s v="NZD"/>
    <n v="1441837879"/>
    <d v="2015-09-09T22:31:19"/>
    <x v="3090"/>
    <x v="3090"/>
    <b v="0"/>
    <n v="1"/>
    <b v="0"/>
    <s v="theater/spaces"/>
    <x v="1"/>
    <x v="1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s v="USD"/>
    <n v="1427408271"/>
    <d v="2015-03-26T22:17:51"/>
    <x v="3091"/>
    <x v="3091"/>
    <b v="0"/>
    <n v="1"/>
    <b v="0"/>
    <s v="theater/plays"/>
    <x v="1"/>
    <x v="3"/>
  </r>
  <r>
    <n v="4059"/>
    <s v="The Million Dollar Shot"/>
    <s v="A very Canadian children's play inspired by the tradition of British pantomimes like Aladdin, and the Nutcracker."/>
    <n v="10000"/>
    <n v="250"/>
    <n v="2.5000000000000001E-2"/>
    <n v="35.714285714285715"/>
    <x v="2"/>
    <x v="2"/>
    <s v="CAD"/>
    <n v="1410836400"/>
    <d v="2014-09-16T03:00:00"/>
    <x v="3092"/>
    <x v="3092"/>
    <b v="0"/>
    <n v="7"/>
    <b v="0"/>
    <s v="theater/plays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0"/>
    <s v="USD"/>
    <n v="1459483140"/>
    <d v="2016-04-01T03:59:00"/>
    <x v="3093"/>
    <x v="3093"/>
    <b v="0"/>
    <n v="4"/>
    <b v="0"/>
    <s v="theater/plays"/>
    <x v="1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40.142857142857146"/>
    <x v="2"/>
    <x v="2"/>
    <s v="CAD"/>
    <n v="1443379104"/>
    <d v="2015-09-27T18:38:24"/>
    <x v="3094"/>
    <x v="3094"/>
    <b v="0"/>
    <n v="7"/>
    <b v="0"/>
    <s v="food/restaurants"/>
    <x v="7"/>
    <x v="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108.625"/>
    <x v="2"/>
    <x v="0"/>
    <s v="USD"/>
    <n v="1467132185"/>
    <d v="2016-06-28T16:43:05"/>
    <x v="3095"/>
    <x v="3095"/>
    <b v="0"/>
    <n v="24"/>
    <b v="0"/>
    <s v="technology/wearables"/>
    <x v="4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n v="37.666666666666664"/>
    <x v="2"/>
    <x v="5"/>
    <s v="EUR"/>
    <n v="1463232936"/>
    <d v="2016-05-14T13:35:36"/>
    <x v="3096"/>
    <x v="3096"/>
    <b v="0"/>
    <n v="18"/>
    <b v="0"/>
    <s v="games/video games"/>
    <x v="5"/>
    <x v="27"/>
  </r>
  <r>
    <n v="2156"/>
    <s v="Beyond Black Space"/>
    <s v="Captain and manage your ship along with your crew in this deep space adventure! (PC/Linux/Mac)"/>
    <n v="56000"/>
    <n v="1493"/>
    <n v="2.6660714285714284E-2"/>
    <n v="17.987951807228917"/>
    <x v="2"/>
    <x v="0"/>
    <s v="USD"/>
    <n v="1379363406"/>
    <d v="2013-09-16T20:30:06"/>
    <x v="3097"/>
    <x v="3097"/>
    <b v="0"/>
    <n v="83"/>
    <b v="0"/>
    <s v="games/video games"/>
    <x v="5"/>
    <x v="27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n v="66.666666666666671"/>
    <x v="2"/>
    <x v="0"/>
    <s v="USD"/>
    <n v="1287115200"/>
    <d v="2010-10-15T04:00:00"/>
    <x v="3098"/>
    <x v="3098"/>
    <b v="0"/>
    <n v="6"/>
    <b v="0"/>
    <s v="publishing/fiction"/>
    <x v="3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32"/>
    <x v="2"/>
    <x v="0"/>
    <s v="USD"/>
    <n v="1385590111"/>
    <d v="2013-11-27T22:08:31"/>
    <x v="3099"/>
    <x v="3099"/>
    <b v="0"/>
    <n v="5"/>
    <b v="0"/>
    <s v="music/jazz"/>
    <x v="2"/>
    <x v="26"/>
  </r>
  <r>
    <n v="4095"/>
    <s v="LOPE ENAMORADO"/>
    <s v="Proyecto teatral dirigido por MartÃ­n Acosta que habla y reflexiona sobre el amor y su naturaleza."/>
    <n v="30000"/>
    <n v="800"/>
    <n v="2.6666666666666668E-2"/>
    <n v="800"/>
    <x v="2"/>
    <x v="19"/>
    <s v="MXN"/>
    <n v="1482108350"/>
    <d v="2016-12-19T00:45:50"/>
    <x v="3100"/>
    <x v="3100"/>
    <b v="0"/>
    <n v="1"/>
    <b v="0"/>
    <s v="theater/plays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13"/>
    <x v="2"/>
    <x v="3"/>
    <s v="EUR"/>
    <n v="1484065881"/>
    <d v="2017-01-10T16:31:21"/>
    <x v="3101"/>
    <x v="3101"/>
    <b v="0"/>
    <n v="31"/>
    <b v="0"/>
    <s v="technology/wearables"/>
    <x v="4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106.8"/>
    <x v="2"/>
    <x v="1"/>
    <s v="GBP"/>
    <n v="1432299600"/>
    <d v="2015-05-22T13:00:00"/>
    <x v="3102"/>
    <x v="3102"/>
    <b v="0"/>
    <n v="25"/>
    <b v="0"/>
    <s v="technology/gadgets"/>
    <x v="4"/>
    <x v="3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9"/>
    <s v="AUD"/>
    <n v="1392800922"/>
    <d v="2014-02-19T09:08:42"/>
    <x v="3103"/>
    <x v="3103"/>
    <b v="0"/>
    <n v="5"/>
    <b v="0"/>
    <s v="games/video games"/>
    <x v="5"/>
    <x v="27"/>
  </r>
  <r>
    <n v="3846"/>
    <s v="My Insane Shakespeare"/>
    <s v="My Insane Shakespeare. An original play by Arthur Elbakyan premiering October 13th at United Solo, New York City."/>
    <n v="7000"/>
    <n v="189"/>
    <n v="2.7E-2"/>
    <n v="23.625"/>
    <x v="2"/>
    <x v="0"/>
    <s v="USD"/>
    <n v="1412405940"/>
    <d v="2014-10-04T06:59:00"/>
    <x v="3104"/>
    <x v="3104"/>
    <b v="1"/>
    <n v="8"/>
    <b v="0"/>
    <s v="theater/plays"/>
    <x v="1"/>
    <x v="3"/>
  </r>
  <r>
    <n v="1769"/>
    <s v="Navajo Textile Project"/>
    <s v="To create a publication, and exhibition documenting the collection of Jamie Ross, longtime collector of Navajo Textiles"/>
    <n v="40000"/>
    <n v="1081"/>
    <n v="2.7025E-2"/>
    <n v="49.136363636363633"/>
    <x v="2"/>
    <x v="0"/>
    <s v="USD"/>
    <n v="1421177959"/>
    <d v="2015-01-13T19:39:19"/>
    <x v="3105"/>
    <x v="3105"/>
    <b v="1"/>
    <n v="22"/>
    <b v="0"/>
    <s v="photography/photobooks"/>
    <x v="6"/>
    <x v="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s v="GBP"/>
    <n v="1436368622"/>
    <d v="2015-07-08T15:17:02"/>
    <x v="3106"/>
    <x v="3106"/>
    <b v="0"/>
    <n v="8"/>
    <b v="0"/>
    <s v="technology/web"/>
    <x v="4"/>
    <x v="24"/>
  </r>
  <r>
    <n v="1420"/>
    <s v="Shakespeare in the Hood - Romeo and Juliet"/>
    <s v="Help me butcher Shakespeare in a satirical fashion."/>
    <n v="110"/>
    <n v="3"/>
    <n v="2.7272727272727271E-2"/>
    <n v="1"/>
    <x v="2"/>
    <x v="0"/>
    <s v="USD"/>
    <n v="1467129686"/>
    <d v="2016-06-28T16:01:26"/>
    <x v="3107"/>
    <x v="3107"/>
    <b v="0"/>
    <n v="3"/>
    <b v="0"/>
    <s v="publishing/translations"/>
    <x v="3"/>
    <x v="30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s v="USD"/>
    <n v="1460751128"/>
    <d v="2016-04-15T20:12:08"/>
    <x v="3108"/>
    <x v="3108"/>
    <b v="0"/>
    <n v="10"/>
    <b v="0"/>
    <s v="theater/plays"/>
    <x v="1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n v="15.714285714285714"/>
    <x v="2"/>
    <x v="1"/>
    <s v="GBP"/>
    <n v="1425066546"/>
    <d v="2015-02-27T19:49:06"/>
    <x v="3109"/>
    <x v="3109"/>
    <b v="0"/>
    <n v="7"/>
    <b v="0"/>
    <s v="film &amp; video/drama"/>
    <x v="0"/>
    <x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s v="USD"/>
    <n v="1465407219"/>
    <d v="2016-06-08T17:33:39"/>
    <x v="3110"/>
    <x v="3110"/>
    <b v="0"/>
    <n v="5"/>
    <b v="0"/>
    <s v="theater/plays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s v="USD"/>
    <n v="1326651110"/>
    <d v="2012-01-15T18:11:50"/>
    <x v="3111"/>
    <x v="3111"/>
    <b v="0"/>
    <n v="2"/>
    <b v="0"/>
    <s v="music/indie rock"/>
    <x v="2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2"/>
    <s v="CAD"/>
    <n v="1403539200"/>
    <d v="2014-06-23T16:00:00"/>
    <x v="3112"/>
    <x v="3112"/>
    <b v="0"/>
    <n v="5"/>
    <b v="0"/>
    <s v="theater/plays"/>
    <x v="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s v="USD"/>
    <n v="1410972319"/>
    <d v="2014-09-17T16:45:19"/>
    <x v="3113"/>
    <x v="3113"/>
    <b v="0"/>
    <n v="14"/>
    <b v="0"/>
    <s v="film &amp; video/animation"/>
    <x v="0"/>
    <x v="23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n v="65"/>
    <x v="2"/>
    <x v="0"/>
    <s v="USD"/>
    <n v="1436981339"/>
    <d v="2015-07-15T17:28:59"/>
    <x v="3114"/>
    <x v="3114"/>
    <b v="0"/>
    <n v="9"/>
    <b v="0"/>
    <s v="food/food trucks"/>
    <x v="7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n v="34.88095238095238"/>
    <x v="2"/>
    <x v="0"/>
    <s v="USD"/>
    <n v="1334326635"/>
    <d v="2012-04-13T14:17:15"/>
    <x v="3115"/>
    <x v="3115"/>
    <b v="0"/>
    <n v="21"/>
    <b v="0"/>
    <s v="games/video games"/>
    <x v="5"/>
    <x v="27"/>
  </r>
  <r>
    <n v="1806"/>
    <s v="American Presidents Naked"/>
    <s v="Join me in publishing an amazing and unprecedented book with full frontal photopraphs of 8 American Presidents Naked"/>
    <n v="20000"/>
    <n v="591"/>
    <n v="2.955E-2"/>
    <n v="73.875"/>
    <x v="2"/>
    <x v="1"/>
    <s v="GBP"/>
    <n v="1412090349"/>
    <d v="2014-09-30T15:19:09"/>
    <x v="3116"/>
    <x v="3116"/>
    <b v="1"/>
    <n v="8"/>
    <b v="0"/>
    <s v="photography/photobooks"/>
    <x v="6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14.125"/>
    <x v="2"/>
    <x v="0"/>
    <s v="USD"/>
    <n v="1351582938"/>
    <d v="2012-10-30T07:42:18"/>
    <x v="3117"/>
    <x v="3117"/>
    <b v="0"/>
    <n v="8"/>
    <b v="0"/>
    <s v="music/indie rock"/>
    <x v="2"/>
    <x v="8"/>
  </r>
  <r>
    <n v="511"/>
    <s v="Stuck On An Eyeland"/>
    <s v="A project that incorporates animation and comic art into a relevant story. 4 boys, 1 eyeland, and a whole lot of drama!!!"/>
    <n v="5000"/>
    <n v="150"/>
    <n v="0.03"/>
    <n v="30"/>
    <x v="2"/>
    <x v="0"/>
    <s v="USD"/>
    <n v="1365228982"/>
    <d v="2013-04-06T06:16:22"/>
    <x v="3118"/>
    <x v="3118"/>
    <b v="0"/>
    <n v="5"/>
    <b v="0"/>
    <s v="film &amp; video/animation"/>
    <x v="0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17"/>
    <s v="DKK"/>
    <n v="1461765300"/>
    <d v="2016-04-27T13:55:00"/>
    <x v="3119"/>
    <x v="3119"/>
    <b v="0"/>
    <n v="8"/>
    <b v="0"/>
    <s v="publishing/translations"/>
    <x v="3"/>
    <x v="30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s v="USD"/>
    <n v="1323994754"/>
    <d v="2011-12-16T00:19:14"/>
    <x v="3120"/>
    <x v="3120"/>
    <b v="0"/>
    <n v="2"/>
    <b v="0"/>
    <s v="publishing/children's books"/>
    <x v="3"/>
    <x v="35"/>
  </r>
  <r>
    <n v="3115"/>
    <s v="spoken word pop-up:"/>
    <s v="We are creating a mobile community devoted to the spreading and sharing of spoken word and other kinds of storytelling."/>
    <n v="10000"/>
    <n v="300"/>
    <n v="0.03"/>
    <n v="300"/>
    <x v="2"/>
    <x v="8"/>
    <s v="SEK"/>
    <n v="1465123427"/>
    <d v="2016-06-05T10:43:47"/>
    <x v="3121"/>
    <x v="3121"/>
    <b v="0"/>
    <n v="1"/>
    <b v="0"/>
    <s v="theater/spaces"/>
    <x v="1"/>
    <x v="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0"/>
    <s v="USD"/>
    <n v="1407536846"/>
    <d v="2014-08-08T22:27:26"/>
    <x v="3122"/>
    <x v="3122"/>
    <b v="0"/>
    <n v="11"/>
    <b v="0"/>
    <s v="theater/spaces"/>
    <x v="1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n v="32.666666666666664"/>
    <x v="2"/>
    <x v="0"/>
    <s v="USD"/>
    <n v="1295847926"/>
    <d v="2011-01-24T05:45:26"/>
    <x v="3123"/>
    <x v="3123"/>
    <b v="0"/>
    <n v="6"/>
    <b v="0"/>
    <s v="music/jazz"/>
    <x v="2"/>
    <x v="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84.944444444444443"/>
    <x v="2"/>
    <x v="0"/>
    <s v="USD"/>
    <n v="1415558879"/>
    <d v="2014-11-09T18:47:59"/>
    <x v="3124"/>
    <x v="3124"/>
    <b v="0"/>
    <n v="18"/>
    <b v="0"/>
    <s v="technology/wearables"/>
    <x v="4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5.384615384615387"/>
    <x v="2"/>
    <x v="0"/>
    <s v="USD"/>
    <n v="1440215940"/>
    <d v="2015-08-22T03:59:00"/>
    <x v="3125"/>
    <x v="3125"/>
    <b v="0"/>
    <n v="13"/>
    <b v="0"/>
    <s v="food/food trucks"/>
    <x v="7"/>
    <x v="29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66666666666664"/>
    <x v="2"/>
    <x v="0"/>
    <s v="USD"/>
    <n v="1441649397"/>
    <d v="2015-09-07T18:09:57"/>
    <x v="3126"/>
    <x v="3126"/>
    <b v="0"/>
    <n v="3"/>
    <b v="0"/>
    <s v="theater/plays"/>
    <x v="1"/>
    <x v="3"/>
  </r>
  <r>
    <n v="4111"/>
    <s v="REBORN IN LOVE"/>
    <s v="REBORN IN LOVE is the sequel to REBORN FROM ABOVE: A Tale of Eternal Love.  This is part two, of a One-Act play series."/>
    <n v="3000"/>
    <n v="94"/>
    <n v="3.1333333333333331E-2"/>
    <n v="15.666666666666666"/>
    <x v="2"/>
    <x v="0"/>
    <s v="USD"/>
    <n v="1424747740"/>
    <d v="2015-02-24T03:15:40"/>
    <x v="3127"/>
    <x v="3127"/>
    <b v="0"/>
    <n v="6"/>
    <b v="0"/>
    <s v="theater/plays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n v="12.75"/>
    <x v="2"/>
    <x v="1"/>
    <s v="GBP"/>
    <n v="1470178800"/>
    <d v="2016-08-02T23:00:00"/>
    <x v="3128"/>
    <x v="3128"/>
    <b v="0"/>
    <n v="4"/>
    <b v="0"/>
    <s v="photography/people"/>
    <x v="6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s v="USD"/>
    <n v="1350687657"/>
    <d v="2012-10-19T23:00:57"/>
    <x v="3129"/>
    <x v="3129"/>
    <b v="0"/>
    <n v="10"/>
    <b v="0"/>
    <s v="film &amp; video/animation"/>
    <x v="0"/>
    <x v="2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s v="USD"/>
    <n v="1348367100"/>
    <d v="2012-09-23T02:25:00"/>
    <x v="3130"/>
    <x v="3130"/>
    <b v="0"/>
    <n v="4"/>
    <b v="0"/>
    <s v="music/jazz"/>
    <x v="2"/>
    <x v="2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n v="10.666666666666666"/>
    <x v="2"/>
    <x v="0"/>
    <s v="USD"/>
    <n v="1438959600"/>
    <d v="2015-08-07T15:00:00"/>
    <x v="3131"/>
    <x v="3131"/>
    <b v="0"/>
    <n v="3"/>
    <b v="0"/>
    <s v="theater/plays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1"/>
    <s v="GBP"/>
    <n v="1448722494"/>
    <d v="2015-11-28T14:54:54"/>
    <x v="3132"/>
    <x v="3132"/>
    <b v="0"/>
    <n v="3"/>
    <b v="0"/>
    <s v="theater/plays"/>
    <x v="1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s v="USD"/>
    <n v="1440912480"/>
    <d v="2015-08-30T05:28:00"/>
    <x v="3133"/>
    <x v="3133"/>
    <b v="0"/>
    <n v="10"/>
    <b v="0"/>
    <s v="film &amp; video/drama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n v="28.888888888888889"/>
    <x v="2"/>
    <x v="0"/>
    <s v="USD"/>
    <n v="1408581930"/>
    <d v="2014-08-21T00:45:30"/>
    <x v="3134"/>
    <x v="3134"/>
    <b v="0"/>
    <n v="9"/>
    <b v="0"/>
    <s v="music/indie rock"/>
    <x v="2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s v="USD"/>
    <n v="1343016000"/>
    <d v="2012-07-23T04:00:00"/>
    <x v="3135"/>
    <x v="3135"/>
    <b v="0"/>
    <n v="8"/>
    <b v="0"/>
    <s v="music/jazz"/>
    <x v="2"/>
    <x v="26"/>
  </r>
  <r>
    <n v="3946"/>
    <s v="DR. Mecurio's Mythical Marvels &amp; Beastiry"/>
    <s v="Dr. Mecurio's is an original work of fantasy designed and written for the stage."/>
    <n v="6000"/>
    <n v="195"/>
    <n v="3.2500000000000001E-2"/>
    <n v="39"/>
    <x v="2"/>
    <x v="0"/>
    <s v="USD"/>
    <n v="1425110400"/>
    <d v="2015-02-28T08:00:00"/>
    <x v="3136"/>
    <x v="3136"/>
    <b v="0"/>
    <n v="5"/>
    <b v="0"/>
    <s v="theater/plays"/>
    <x v="1"/>
    <x v="3"/>
  </r>
  <r>
    <n v="3789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1"/>
    <s v="GBP"/>
    <n v="1434395418"/>
    <d v="2015-06-15T19:10:18"/>
    <x v="3137"/>
    <x v="3137"/>
    <b v="0"/>
    <n v="4"/>
    <b v="0"/>
    <s v="theater/musical"/>
    <x v="1"/>
    <x v="12"/>
  </r>
  <r>
    <n v="448"/>
    <s v="The Last Mice"/>
    <s v="Max is a pessimistic mouse, always fantasizing about the end of the world. In The Last Mice, Max's fantasy becomes a real nightmare."/>
    <n v="2500"/>
    <n v="82.01"/>
    <n v="3.2804E-2"/>
    <n v="20.502500000000001"/>
    <x v="2"/>
    <x v="0"/>
    <s v="USD"/>
    <n v="1400091095"/>
    <d v="2014-05-14T18:11:35"/>
    <x v="3138"/>
    <x v="3138"/>
    <b v="0"/>
    <n v="4"/>
    <b v="0"/>
    <s v="film &amp; video/animation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53.75"/>
    <x v="2"/>
    <x v="0"/>
    <s v="USD"/>
    <n v="1273356960"/>
    <d v="2010-05-08T22:16:00"/>
    <x v="3139"/>
    <x v="3139"/>
    <b v="0"/>
    <n v="4"/>
    <b v="0"/>
    <s v="film &amp; video/animation"/>
    <x v="0"/>
    <x v="23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n v="16.666666666666668"/>
    <x v="2"/>
    <x v="2"/>
    <s v="CAD"/>
    <n v="1407595447"/>
    <d v="2014-08-09T14:44:07"/>
    <x v="3140"/>
    <x v="3140"/>
    <b v="0"/>
    <n v="3"/>
    <b v="0"/>
    <s v="film &amp; video/animation"/>
    <x v="0"/>
    <x v="23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n v="250"/>
    <x v="2"/>
    <x v="0"/>
    <s v="USD"/>
    <n v="1417584860"/>
    <d v="2014-12-03T05:34:20"/>
    <x v="3141"/>
    <x v="3141"/>
    <b v="0"/>
    <n v="1"/>
    <b v="0"/>
    <s v="technology/web"/>
    <x v="4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50"/>
    <x v="2"/>
    <x v="0"/>
    <s v="USD"/>
    <n v="1257047940"/>
    <d v="2009-11-01T03:59:00"/>
    <x v="3142"/>
    <x v="3142"/>
    <b v="0"/>
    <n v="1"/>
    <b v="0"/>
    <s v="publishing/fiction"/>
    <x v="3"/>
    <x v="25"/>
  </r>
  <r>
    <n v="1810"/>
    <s v="Film Speed"/>
    <s v="Film Speed is a series of Zines focusing on architecture shot completely on 35 and 120mm film."/>
    <n v="450"/>
    <n v="15"/>
    <n v="3.3333333333333333E-2"/>
    <n v="7.5"/>
    <x v="2"/>
    <x v="0"/>
    <s v="USD"/>
    <n v="1408657826"/>
    <d v="2014-08-21T21:50:26"/>
    <x v="3143"/>
    <x v="3143"/>
    <b v="0"/>
    <n v="2"/>
    <b v="0"/>
    <s v="photography/photobooks"/>
    <x v="6"/>
    <x v="15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75"/>
    <x v="2"/>
    <x v="1"/>
    <s v="GBP"/>
    <n v="1481132169"/>
    <d v="2016-12-07T17:36:09"/>
    <x v="3144"/>
    <x v="3144"/>
    <b v="0"/>
    <n v="16"/>
    <b v="0"/>
    <s v="theater/spaces"/>
    <x v="1"/>
    <x v="13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150.5"/>
    <x v="2"/>
    <x v="4"/>
    <s v="EUR"/>
    <n v="1479410886"/>
    <d v="2016-11-17T19:28:06"/>
    <x v="3145"/>
    <x v="3145"/>
    <b v="0"/>
    <n v="2"/>
    <b v="0"/>
    <s v="technology/web"/>
    <x v="4"/>
    <x v="24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0"/>
    <s v="USD"/>
    <n v="1475378744"/>
    <d v="2016-10-02T03:25:44"/>
    <x v="3146"/>
    <x v="3146"/>
    <b v="0"/>
    <n v="2"/>
    <b v="0"/>
    <s v="theater/plays"/>
    <x v="1"/>
    <x v="3"/>
  </r>
  <r>
    <n v="1066"/>
    <s v="So I'm A Dark Lord"/>
    <s v="A parody of old school RPGs where you are a new Dark Lord on a quest to amass monsters and allies on your side."/>
    <n v="150000"/>
    <n v="5051"/>
    <n v="3.3673333333333333E-2"/>
    <n v="34.128378378378379"/>
    <x v="2"/>
    <x v="0"/>
    <s v="USD"/>
    <n v="1375657582"/>
    <d v="2013-08-04T23:06:22"/>
    <x v="3147"/>
    <x v="3147"/>
    <b v="0"/>
    <n v="148"/>
    <b v="0"/>
    <s v="games/video games"/>
    <x v="5"/>
    <x v="27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2"/>
    <s v="CAD"/>
    <n v="1409543940"/>
    <d v="2014-09-01T03:59:00"/>
    <x v="3148"/>
    <x v="3148"/>
    <b v="0"/>
    <n v="2"/>
    <b v="0"/>
    <s v="film &amp; video/drama"/>
    <x v="0"/>
    <x v="22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1"/>
    <s v="GBP"/>
    <n v="1430470772"/>
    <d v="2015-05-01T08:59:32"/>
    <x v="3149"/>
    <x v="3149"/>
    <b v="0"/>
    <n v="12"/>
    <b v="0"/>
    <s v="theater/musical"/>
    <x v="1"/>
    <x v="12"/>
  </r>
  <r>
    <n v="1085"/>
    <s v="Sun Dryd Studios"/>
    <s v="The new kid on the block. Re-imagining old games and creating new ones. Ship, Lazer, Rock is first."/>
    <n v="30000"/>
    <n v="1026"/>
    <n v="3.4200000000000001E-2"/>
    <n v="114"/>
    <x v="2"/>
    <x v="2"/>
    <s v="CAD"/>
    <n v="1457967975"/>
    <d v="2016-03-14T15:06:15"/>
    <x v="3150"/>
    <x v="3150"/>
    <b v="0"/>
    <n v="9"/>
    <b v="0"/>
    <s v="games/video games"/>
    <x v="5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2727272727273"/>
    <x v="2"/>
    <x v="0"/>
    <s v="USD"/>
    <n v="1481000340"/>
    <d v="2016-12-06T04:59:00"/>
    <x v="3151"/>
    <x v="3151"/>
    <b v="0"/>
    <n v="11"/>
    <b v="0"/>
    <s v="theater/plays"/>
    <x v="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s v="USD"/>
    <n v="1432178810"/>
    <d v="2015-05-21T03:26:50"/>
    <x v="3152"/>
    <x v="3152"/>
    <b v="0"/>
    <n v="3"/>
    <b v="0"/>
    <s v="publishing/fiction"/>
    <x v="3"/>
    <x v="2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666666666663"/>
    <x v="2"/>
    <x v="19"/>
    <s v="MXN"/>
    <n v="1486317653"/>
    <d v="2017-02-05T18:00:53"/>
    <x v="3153"/>
    <x v="3153"/>
    <b v="0"/>
    <n v="6"/>
    <b v="0"/>
    <s v="technology/wearables"/>
    <x v="4"/>
    <x v="16"/>
  </r>
  <r>
    <n v="1791"/>
    <s v="disCover: Napoli"/>
    <s v="For the love of street photography and the beauty of traditional cultures in southern Italy."/>
    <n v="3000"/>
    <n v="107"/>
    <n v="3.5666666666666666E-2"/>
    <n v="26.75"/>
    <x v="2"/>
    <x v="1"/>
    <s v="GBP"/>
    <n v="1422553565"/>
    <d v="2015-01-29T17:46:05"/>
    <x v="3154"/>
    <x v="3154"/>
    <b v="1"/>
    <n v="4"/>
    <b v="0"/>
    <s v="photography/photobooks"/>
    <x v="6"/>
    <x v="15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n v="65.111111111111114"/>
    <x v="2"/>
    <x v="0"/>
    <s v="USD"/>
    <n v="1454890620"/>
    <d v="2016-02-08T00:17:00"/>
    <x v="3155"/>
    <x v="3155"/>
    <b v="0"/>
    <n v="27"/>
    <b v="0"/>
    <s v="theater/spaces"/>
    <x v="1"/>
    <x v="13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n v="12.466666666666667"/>
    <x v="2"/>
    <x v="0"/>
    <s v="USD"/>
    <n v="1411824444"/>
    <d v="2014-09-27T13:27:24"/>
    <x v="3156"/>
    <x v="3156"/>
    <b v="1"/>
    <n v="15"/>
    <b v="0"/>
    <s v="photography/photobooks"/>
    <x v="6"/>
    <x v="15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s v="USD"/>
    <n v="1415842193"/>
    <d v="2014-11-13T01:29:53"/>
    <x v="3157"/>
    <x v="3157"/>
    <b v="0"/>
    <n v="4"/>
    <b v="0"/>
    <s v="photography/nature"/>
    <x v="6"/>
    <x v="31"/>
  </r>
  <r>
    <n v="3850"/>
    <s v="The Vagina Monologues 2015"/>
    <s v="V-Day is a global activist movement to end violence against women and girls."/>
    <n v="1000"/>
    <n v="38"/>
    <n v="3.7999999999999999E-2"/>
    <n v="9.5"/>
    <x v="2"/>
    <x v="0"/>
    <s v="USD"/>
    <n v="1420081143"/>
    <d v="2015-01-01T02:59:03"/>
    <x v="3158"/>
    <x v="3158"/>
    <b v="1"/>
    <n v="4"/>
    <b v="0"/>
    <s v="theater/plays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65.17647058823529"/>
    <x v="2"/>
    <x v="0"/>
    <s v="USD"/>
    <n v="1463821338"/>
    <d v="2016-05-21T09:02:18"/>
    <x v="3159"/>
    <x v="3159"/>
    <b v="0"/>
    <n v="17"/>
    <b v="0"/>
    <s v="technology/wearables"/>
    <x v="4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89473684210527"/>
    <x v="2"/>
    <x v="0"/>
    <s v="USD"/>
    <n v="1427510586"/>
    <d v="2015-03-28T02:43:06"/>
    <x v="3160"/>
    <x v="3160"/>
    <b v="0"/>
    <n v="19"/>
    <b v="0"/>
    <s v="food/food trucks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29.125"/>
    <x v="2"/>
    <x v="0"/>
    <s v="USD"/>
    <n v="1427807640"/>
    <d v="2015-03-31T13:14:00"/>
    <x v="3161"/>
    <x v="3161"/>
    <b v="0"/>
    <n v="8"/>
    <b v="0"/>
    <s v="food/food trucks"/>
    <x v="7"/>
    <x v="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1"/>
    <s v="GBP"/>
    <n v="1410281360"/>
    <d v="2014-09-09T16:49:20"/>
    <x v="3162"/>
    <x v="3162"/>
    <b v="0"/>
    <n v="3"/>
    <b v="0"/>
    <s v="theater/plays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3076923076923"/>
    <x v="2"/>
    <x v="0"/>
    <s v="USD"/>
    <n v="1409962211"/>
    <d v="2014-09-06T00:10:11"/>
    <x v="3163"/>
    <x v="3163"/>
    <b v="0"/>
    <n v="13"/>
    <b v="0"/>
    <s v="theater/plays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85714285714285"/>
    <x v="2"/>
    <x v="0"/>
    <s v="USD"/>
    <n v="1432151326"/>
    <d v="2015-05-20T19:48:46"/>
    <x v="3164"/>
    <x v="3164"/>
    <b v="0"/>
    <n v="14"/>
    <b v="0"/>
    <s v="theater/spaces"/>
    <x v="1"/>
    <x v="13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n v="33.333333333333336"/>
    <x v="2"/>
    <x v="0"/>
    <s v="USD"/>
    <n v="1478059140"/>
    <d v="2016-11-02T03:59:00"/>
    <x v="3165"/>
    <x v="3165"/>
    <b v="0"/>
    <n v="3"/>
    <b v="0"/>
    <s v="food/food trucks"/>
    <x v="7"/>
    <x v="29"/>
  </r>
  <r>
    <n v="1542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2"/>
    <s v="CAD"/>
    <n v="1435708500"/>
    <d v="2015-06-30T23:55:00"/>
    <x v="3166"/>
    <x v="3166"/>
    <b v="0"/>
    <n v="1"/>
    <b v="0"/>
    <s v="photography/nature"/>
    <x v="6"/>
    <x v="31"/>
  </r>
  <r>
    <n v="1557"/>
    <s v="Reflecting Light Photo"/>
    <s v="I have always been captivated by photography, Now I am trying to set up my own company and publish my pictures."/>
    <n v="2500"/>
    <n v="100"/>
    <n v="0.04"/>
    <n v="100"/>
    <x v="2"/>
    <x v="0"/>
    <s v="USD"/>
    <n v="1411227633"/>
    <d v="2014-09-20T15:40:33"/>
    <x v="3167"/>
    <x v="3167"/>
    <b v="0"/>
    <n v="1"/>
    <b v="0"/>
    <s v="photography/nature"/>
    <x v="6"/>
    <x v="31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25"/>
    <x v="2"/>
    <x v="0"/>
    <s v="USD"/>
    <n v="1420952340"/>
    <d v="2015-01-11T04:59:00"/>
    <x v="3168"/>
    <x v="3168"/>
    <b v="0"/>
    <n v="16"/>
    <b v="0"/>
    <s v="theater/musical"/>
    <x v="1"/>
    <x v="12"/>
  </r>
  <r>
    <n v="3799"/>
    <s v="A Story Once Told"/>
    <s v="An original musical on it's way to the stage in Minneapolis, MN. Feel free to ask any questions."/>
    <n v="10000"/>
    <n v="402"/>
    <n v="4.02E-2"/>
    <n v="100.5"/>
    <x v="2"/>
    <x v="0"/>
    <s v="USD"/>
    <n v="1457734843"/>
    <d v="2016-03-11T22:20:43"/>
    <x v="3169"/>
    <x v="3169"/>
    <b v="0"/>
    <n v="4"/>
    <b v="0"/>
    <s v="theater/musical"/>
    <x v="1"/>
    <x v="12"/>
  </r>
  <r>
    <n v="3191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0"/>
    <s v="USD"/>
    <n v="1471370869"/>
    <d v="2016-08-16T18:07:49"/>
    <x v="3170"/>
    <x v="3170"/>
    <b v="0"/>
    <n v="4"/>
    <b v="0"/>
    <s v="theater/musical"/>
    <x v="1"/>
    <x v="12"/>
  </r>
  <r>
    <n v="168"/>
    <s v="Moving On"/>
    <s v="A homeless Gulf War 2 vet, and Congressional Medal of Honor recipient fights for his sanity on the mean streets of Albuquerque."/>
    <n v="8000"/>
    <n v="325"/>
    <n v="4.0625000000000001E-2"/>
    <n v="108.33333333333333"/>
    <x v="2"/>
    <x v="0"/>
    <s v="USD"/>
    <n v="1426791770"/>
    <d v="2015-03-19T19:02:50"/>
    <x v="3171"/>
    <x v="3171"/>
    <b v="0"/>
    <n v="3"/>
    <b v="0"/>
    <s v="film &amp; video/drama"/>
    <x v="0"/>
    <x v="22"/>
  </r>
  <r>
    <n v="3981"/>
    <s v="BEIRUT, LADY OF LEBANON"/>
    <s v="A Theatrical Production Celebrating the Lebanese Culture and the Human Spirit in Time of War."/>
    <n v="30000"/>
    <n v="1225"/>
    <n v="4.0833333333333333E-2"/>
    <n v="175"/>
    <x v="2"/>
    <x v="0"/>
    <s v="USD"/>
    <n v="1468729149"/>
    <d v="2016-07-17T04:19:09"/>
    <x v="3172"/>
    <x v="3172"/>
    <b v="0"/>
    <n v="7"/>
    <b v="0"/>
    <s v="theater/plays"/>
    <x v="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s v="GBP"/>
    <n v="1442440800"/>
    <d v="2015-09-16T22:00:00"/>
    <x v="3173"/>
    <x v="3173"/>
    <b v="0"/>
    <n v="4"/>
    <b v="0"/>
    <s v="theater/spaces"/>
    <x v="1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31.25"/>
    <x v="2"/>
    <x v="0"/>
    <s v="USD"/>
    <n v="1385055979"/>
    <d v="2013-11-21T17:46:19"/>
    <x v="3174"/>
    <x v="3174"/>
    <b v="0"/>
    <n v="4"/>
    <b v="0"/>
    <s v="music/indie rock"/>
    <x v="2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1"/>
    <s v="GBP"/>
    <n v="1456934893"/>
    <d v="2016-03-02T16:08:13"/>
    <x v="3175"/>
    <x v="3175"/>
    <b v="0"/>
    <n v="3"/>
    <b v="0"/>
    <s v="theater/plays"/>
    <x v="1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s v="USD"/>
    <n v="1484239320"/>
    <d v="2017-01-12T16:42:00"/>
    <x v="3176"/>
    <x v="3176"/>
    <b v="0"/>
    <n v="4"/>
    <b v="0"/>
    <s v="food/food trucks"/>
    <x v="7"/>
    <x v="29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n v="26.333333333333332"/>
    <x v="2"/>
    <x v="0"/>
    <s v="USD"/>
    <n v="1446307053"/>
    <d v="2015-10-31T15:57:33"/>
    <x v="3177"/>
    <x v="3177"/>
    <b v="0"/>
    <n v="12"/>
    <b v="0"/>
    <s v="theater/plays"/>
    <x v="1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n v="30.285714285714285"/>
    <x v="2"/>
    <x v="1"/>
    <s v="GBP"/>
    <n v="1468349460"/>
    <d v="2016-07-12T18:51:00"/>
    <x v="3178"/>
    <x v="3178"/>
    <b v="0"/>
    <n v="7"/>
    <b v="0"/>
    <s v="technology/wearables"/>
    <x v="4"/>
    <x v="16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n v="125.27027027027027"/>
    <x v="2"/>
    <x v="0"/>
    <s v="USD"/>
    <n v="1429291982"/>
    <d v="2015-04-17T17:33:02"/>
    <x v="3179"/>
    <x v="3179"/>
    <b v="0"/>
    <n v="37"/>
    <b v="0"/>
    <s v="theater/spaces"/>
    <x v="1"/>
    <x v="13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n v="176.94444444444446"/>
    <x v="2"/>
    <x v="2"/>
    <s v="CAD"/>
    <n v="1484366340"/>
    <d v="2017-01-14T03:59:00"/>
    <x v="3180"/>
    <x v="3180"/>
    <b v="0"/>
    <n v="18"/>
    <b v="0"/>
    <s v="theater/musical"/>
    <x v="1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1538461538467"/>
    <x v="2"/>
    <x v="0"/>
    <s v="USD"/>
    <n v="1480007460"/>
    <d v="2016-11-24T17:11:00"/>
    <x v="3181"/>
    <x v="3181"/>
    <b v="0"/>
    <n v="13"/>
    <b v="0"/>
    <s v="theater/spaces"/>
    <x v="1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n v="88.6875"/>
    <x v="2"/>
    <x v="0"/>
    <s v="USD"/>
    <n v="1472799600"/>
    <d v="2016-09-02T07:00:00"/>
    <x v="3182"/>
    <x v="3182"/>
    <b v="0"/>
    <n v="16"/>
    <b v="0"/>
    <s v="photography/people"/>
    <x v="6"/>
    <x v="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77777777777779"/>
    <x v="2"/>
    <x v="1"/>
    <s v="GBP"/>
    <n v="1454936460"/>
    <d v="2016-02-08T13:01:00"/>
    <x v="3183"/>
    <x v="3183"/>
    <b v="0"/>
    <n v="9"/>
    <b v="0"/>
    <s v="technology/web"/>
    <x v="4"/>
    <x v="24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s v="USD"/>
    <n v="1329014966"/>
    <d v="2012-02-12T02:49:26"/>
    <x v="3184"/>
    <x v="3184"/>
    <b v="0"/>
    <n v="5"/>
    <b v="0"/>
    <s v="music/jazz"/>
    <x v="2"/>
    <x v="26"/>
  </r>
  <r>
    <n v="1075"/>
    <s v="Towers Of The Apocalypse"/>
    <s v="Fully 3D, post Apocalyptic themed tower defense video game. New take on the genre."/>
    <n v="1000"/>
    <n v="45"/>
    <n v="4.4999999999999998E-2"/>
    <n v="15"/>
    <x v="2"/>
    <x v="0"/>
    <s v="USD"/>
    <n v="1336340516"/>
    <d v="2012-05-06T21:41:56"/>
    <x v="3185"/>
    <x v="3185"/>
    <b v="0"/>
    <n v="3"/>
    <b v="0"/>
    <s v="games/video games"/>
    <x v="5"/>
    <x v="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s v="EUR"/>
    <n v="1459584417"/>
    <d v="2016-04-02T08:06:57"/>
    <x v="3186"/>
    <x v="3186"/>
    <b v="0"/>
    <n v="3"/>
    <b v="0"/>
    <s v="publishing/translations"/>
    <x v="3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s v="USD"/>
    <n v="1431374222"/>
    <d v="2015-05-11T19:57:02"/>
    <x v="3187"/>
    <x v="3187"/>
    <b v="0"/>
    <n v="25"/>
    <b v="0"/>
    <s v="technology/wearables"/>
    <x v="4"/>
    <x v="16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n v="24.615384615384617"/>
    <x v="2"/>
    <x v="0"/>
    <s v="USD"/>
    <n v="1417656699"/>
    <d v="2014-12-04T01:31:39"/>
    <x v="3188"/>
    <x v="3188"/>
    <b v="0"/>
    <n v="13"/>
    <b v="0"/>
    <s v="publishing/translations"/>
    <x v="3"/>
    <x v="30"/>
  </r>
  <r>
    <n v="2897"/>
    <s v="CAYCE"/>
    <s v="A unique stage play about the epic struggle of psychic Edgar Cayce to deal with his extraordinary abilities and find his place in life."/>
    <n v="12000"/>
    <n v="550"/>
    <n v="4.583333333333333E-2"/>
    <n v="183.33333333333334"/>
    <x v="2"/>
    <x v="0"/>
    <s v="USD"/>
    <n v="1444577345"/>
    <d v="2015-10-11T15:29:05"/>
    <x v="3189"/>
    <x v="3189"/>
    <b v="0"/>
    <n v="3"/>
    <b v="0"/>
    <s v="theater/plays"/>
    <x v="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136.09090909090909"/>
    <x v="2"/>
    <x v="0"/>
    <s v="USD"/>
    <n v="1324664249"/>
    <d v="2011-12-23T18:17:29"/>
    <x v="3190"/>
    <x v="3190"/>
    <b v="0"/>
    <n v="22"/>
    <b v="0"/>
    <s v="film &amp; video/animation"/>
    <x v="0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s v="USD"/>
    <n v="1403470800"/>
    <d v="2014-06-22T21:00:00"/>
    <x v="3191"/>
    <x v="3191"/>
    <b v="0"/>
    <n v="4"/>
    <b v="0"/>
    <s v="theater/plays"/>
    <x v="1"/>
    <x v="3"/>
  </r>
  <r>
    <n v="1558"/>
    <s v="Lucy Wood's Calendar - English Countryside 2016"/>
    <s v="A large 2016 wall-calendar (A3 when open) featuring 12 stunning photographs by Lucy Wood."/>
    <n v="750"/>
    <n v="35"/>
    <n v="4.6666666666666669E-2"/>
    <n v="11.666666666666666"/>
    <x v="2"/>
    <x v="1"/>
    <s v="GBP"/>
    <n v="1440763920"/>
    <d v="2015-08-28T12:12:00"/>
    <x v="3192"/>
    <x v="3192"/>
    <b v="0"/>
    <n v="3"/>
    <b v="0"/>
    <s v="photography/nature"/>
    <x v="6"/>
    <x v="31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n v="35.92307692307692"/>
    <x v="2"/>
    <x v="0"/>
    <s v="USD"/>
    <n v="1419183813"/>
    <d v="2014-12-21T17:43:33"/>
    <x v="3193"/>
    <x v="3193"/>
    <b v="0"/>
    <n v="13"/>
    <b v="0"/>
    <s v="theater/plays"/>
    <x v="1"/>
    <x v="3"/>
  </r>
  <r>
    <n v="761"/>
    <s v="DONE WITH DEATH"/>
    <s v="The day Chuck died was the day everything changed. Now he has to save the afterlife from extinction or die again trying."/>
    <n v="5000"/>
    <n v="235"/>
    <n v="4.7E-2"/>
    <n v="39.166666666666664"/>
    <x v="2"/>
    <x v="0"/>
    <s v="USD"/>
    <n v="1391364126"/>
    <d v="2014-02-02T18:02:06"/>
    <x v="3194"/>
    <x v="3194"/>
    <b v="0"/>
    <n v="6"/>
    <b v="0"/>
    <s v="publishing/fiction"/>
    <x v="3"/>
    <x v="25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s v="USD"/>
    <n v="1448078400"/>
    <d v="2015-11-21T04:00:00"/>
    <x v="3195"/>
    <x v="3195"/>
    <b v="0"/>
    <n v="5"/>
    <b v="0"/>
    <s v="theater/plays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n v="57.888888888888886"/>
    <x v="2"/>
    <x v="0"/>
    <s v="USD"/>
    <n v="1477968934"/>
    <d v="2016-11-01T02:55:34"/>
    <x v="3196"/>
    <x v="3196"/>
    <b v="0"/>
    <n v="9"/>
    <b v="0"/>
    <s v="theater/spaces"/>
    <x v="1"/>
    <x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s v="USD"/>
    <n v="1433093700"/>
    <d v="2015-05-31T17:35:00"/>
    <x v="3197"/>
    <x v="3197"/>
    <b v="0"/>
    <n v="8"/>
    <b v="0"/>
    <s v="theater/plays"/>
    <x v="1"/>
    <x v="3"/>
  </r>
  <r>
    <n v="3646"/>
    <s v="Our Sacred Honor"/>
    <s v="Develop demo materials for new, true story of teen Revolutionary War heroes - for hybrid film/live stage musical"/>
    <n v="10000"/>
    <n v="481"/>
    <n v="4.8099999999999997E-2"/>
    <n v="60.125"/>
    <x v="2"/>
    <x v="0"/>
    <s v="USD"/>
    <n v="1434497400"/>
    <d v="2015-06-16T23:30:00"/>
    <x v="3198"/>
    <x v="3198"/>
    <b v="0"/>
    <n v="8"/>
    <b v="0"/>
    <s v="theater/musical"/>
    <x v="1"/>
    <x v="12"/>
  </r>
  <r>
    <n v="1709"/>
    <s v="Psalms"/>
    <s v="A project to set psalms to music. The psalms are taken from the English Standard Version (ESV) of the Bible."/>
    <n v="1750"/>
    <n v="85"/>
    <n v="4.8571428571428571E-2"/>
    <n v="21.25"/>
    <x v="2"/>
    <x v="0"/>
    <s v="USD"/>
    <n v="1409513940"/>
    <d v="2014-08-31T19:39:00"/>
    <x v="3199"/>
    <x v="3199"/>
    <b v="0"/>
    <n v="4"/>
    <b v="0"/>
    <s v="music/faith"/>
    <x v="2"/>
    <x v="21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n v="24.333333333333332"/>
    <x v="2"/>
    <x v="0"/>
    <s v="USD"/>
    <n v="1439069640"/>
    <d v="2015-08-08T21:34:00"/>
    <x v="3200"/>
    <x v="3200"/>
    <b v="0"/>
    <n v="6"/>
    <b v="0"/>
    <s v="theater/plays"/>
    <x v="1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n v="71.588235294117652"/>
    <x v="2"/>
    <x v="0"/>
    <s v="USD"/>
    <n v="1450166340"/>
    <d v="2015-12-15T07:59:00"/>
    <x v="3201"/>
    <x v="3201"/>
    <b v="0"/>
    <n v="17"/>
    <b v="0"/>
    <s v="games/mobile games"/>
    <x v="5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80.297297297297291"/>
    <x v="2"/>
    <x v="1"/>
    <s v="GBP"/>
    <n v="1402480221"/>
    <d v="2014-06-11T09:50:21"/>
    <x v="3202"/>
    <x v="3202"/>
    <b v="0"/>
    <n v="37"/>
    <b v="0"/>
    <s v="games/video games"/>
    <x v="5"/>
    <x v="27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n v="109.06666666666666"/>
    <x v="2"/>
    <x v="0"/>
    <s v="USD"/>
    <n v="1423152678"/>
    <d v="2015-02-05T16:11:18"/>
    <x v="3203"/>
    <x v="3203"/>
    <b v="1"/>
    <n v="15"/>
    <b v="0"/>
    <s v="photography/photobooks"/>
    <x v="6"/>
    <x v="15"/>
  </r>
  <r>
    <n v="191"/>
    <s v="Trillion: Feature Film"/>
    <s v="A young boy passionate about Astronomy and Chemistry tracks down an astroid that scientists said would never hit earth."/>
    <n v="5000"/>
    <n v="250"/>
    <n v="0.05"/>
    <n v="83.333333333333329"/>
    <x v="2"/>
    <x v="9"/>
    <s v="AUD"/>
    <n v="1443782138"/>
    <d v="2015-10-02T10:35:38"/>
    <x v="3204"/>
    <x v="3204"/>
    <b v="0"/>
    <n v="3"/>
    <b v="0"/>
    <s v="film &amp; video/drama"/>
    <x v="0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s v="USD"/>
    <n v="1385931702"/>
    <d v="2013-12-01T21:01:42"/>
    <x v="3205"/>
    <x v="3205"/>
    <b v="0"/>
    <n v="2"/>
    <b v="0"/>
    <s v="film &amp; video/animation"/>
    <x v="0"/>
    <x v="23"/>
  </r>
  <r>
    <n v="444"/>
    <s v="Discovering the Other Woman"/>
    <s v="An upcoming animated web sitcom series centered around dealing with life, love, and relationships."/>
    <n v="1000"/>
    <n v="50"/>
    <n v="0.05"/>
    <n v="50"/>
    <x v="2"/>
    <x v="0"/>
    <s v="USD"/>
    <n v="1329342361"/>
    <d v="2012-02-15T21:46:01"/>
    <x v="3206"/>
    <x v="3206"/>
    <b v="0"/>
    <n v="1"/>
    <b v="0"/>
    <s v="film &amp; video/animation"/>
    <x v="0"/>
    <x v="23"/>
  </r>
  <r>
    <n v="1135"/>
    <s v="Trumperama"/>
    <s v="&quot;Trumperama&quot; ist ein Jump 'n' Run Spiel im 8-Bit Stil fÃ¼r Android._x000a_Donald Trump gewinnt die Wahlen und muss gestoppt werden!"/>
    <n v="1000"/>
    <n v="50"/>
    <n v="0.05"/>
    <n v="50"/>
    <x v="2"/>
    <x v="5"/>
    <s v="EUR"/>
    <n v="1470527094"/>
    <d v="2016-08-06T23:44:54"/>
    <x v="3207"/>
    <x v="3207"/>
    <b v="0"/>
    <n v="1"/>
    <b v="0"/>
    <s v="games/mobile games"/>
    <x v="5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4"/>
    <s v="EUR"/>
    <n v="1455964170"/>
    <d v="2016-02-20T10:29:30"/>
    <x v="3208"/>
    <x v="3208"/>
    <b v="0"/>
    <n v="1"/>
    <b v="0"/>
    <s v="publishing/translations"/>
    <x v="3"/>
    <x v="30"/>
  </r>
  <r>
    <n v="2131"/>
    <s v="Scout's Honor"/>
    <s v="From frightened girl to empowered woman, Scout's Honor is a tale about facing your fears and overcoming odds."/>
    <n v="500"/>
    <n v="25"/>
    <n v="0.05"/>
    <n v="8.3333333333333339"/>
    <x v="2"/>
    <x v="0"/>
    <s v="USD"/>
    <n v="1436677091"/>
    <d v="2015-07-12T04:58:11"/>
    <x v="3209"/>
    <x v="3209"/>
    <b v="0"/>
    <n v="3"/>
    <b v="0"/>
    <s v="games/video games"/>
    <x v="5"/>
    <x v="27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s v="USD"/>
    <n v="1442635140"/>
    <d v="2015-09-19T03:59:00"/>
    <x v="3210"/>
    <x v="3210"/>
    <b v="0"/>
    <n v="1"/>
    <b v="0"/>
    <s v="theater/plays"/>
    <x v="1"/>
    <x v="3"/>
  </r>
  <r>
    <n v="2904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s v="GBP"/>
    <n v="1415534400"/>
    <d v="2014-11-09T12:00:00"/>
    <x v="3211"/>
    <x v="3211"/>
    <b v="0"/>
    <n v="4"/>
    <b v="0"/>
    <s v="theater/plays"/>
    <x v="1"/>
    <x v="3"/>
  </r>
  <r>
    <n v="3861"/>
    <s v="READY OR NOT HERE I COME"/>
    <s v="THE COMING OF THE LORD!"/>
    <n v="2000"/>
    <n v="100"/>
    <n v="0.05"/>
    <n v="100"/>
    <x v="2"/>
    <x v="0"/>
    <s v="USD"/>
    <n v="1415828820"/>
    <d v="2014-11-12T21:47:00"/>
    <x v="3212"/>
    <x v="3212"/>
    <b v="0"/>
    <n v="1"/>
    <b v="0"/>
    <s v="theater/plays"/>
    <x v="1"/>
    <x v="3"/>
  </r>
  <r>
    <n v="3895"/>
    <s v="Vestige"/>
    <s v="A Transgender makeup artist calls into question the loyalty of her best friend in a 1980's circus while dealing with her dying mother."/>
    <n v="1000"/>
    <n v="50"/>
    <n v="0.05"/>
    <n v="50"/>
    <x v="2"/>
    <x v="0"/>
    <s v="USD"/>
    <n v="1425103218"/>
    <d v="2015-02-28T06:00:18"/>
    <x v="3213"/>
    <x v="3213"/>
    <b v="0"/>
    <n v="1"/>
    <b v="0"/>
    <s v="theater/plays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7"/>
    <s v="EUR"/>
    <n v="1437889336"/>
    <d v="2015-07-26T05:42:16"/>
    <x v="3214"/>
    <x v="3214"/>
    <b v="0"/>
    <n v="4"/>
    <b v="0"/>
    <s v="theater/plays"/>
    <x v="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9.600000000000001"/>
    <x v="2"/>
    <x v="1"/>
    <s v="GBP"/>
    <n v="1417474761"/>
    <d v="2014-12-01T22:59:21"/>
    <x v="3215"/>
    <x v="3215"/>
    <b v="0"/>
    <n v="10"/>
    <b v="0"/>
    <s v="music/jazz"/>
    <x v="2"/>
    <x v="26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n v="267.80851063829789"/>
    <x v="2"/>
    <x v="0"/>
    <s v="USD"/>
    <n v="1377867220"/>
    <d v="2013-08-30T12:53:40"/>
    <x v="3216"/>
    <x v="3216"/>
    <b v="0"/>
    <n v="94"/>
    <b v="0"/>
    <s v="games/video games"/>
    <x v="5"/>
    <x v="2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135.03571428571428"/>
    <x v="2"/>
    <x v="0"/>
    <s v="USD"/>
    <n v="1438451580"/>
    <d v="2015-08-01T17:53:00"/>
    <x v="3217"/>
    <x v="3217"/>
    <b v="0"/>
    <n v="28"/>
    <b v="0"/>
    <s v="technology/web"/>
    <x v="4"/>
    <x v="24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n v="115.75"/>
    <x v="2"/>
    <x v="0"/>
    <s v="USD"/>
    <n v="1446693040"/>
    <d v="2015-11-05T03:10:40"/>
    <x v="3218"/>
    <x v="3218"/>
    <b v="0"/>
    <n v="12"/>
    <b v="0"/>
    <s v="technology/wearables"/>
    <x v="4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2"/>
    <s v="CAD"/>
    <n v="1404926665"/>
    <d v="2014-07-09T17:24:25"/>
    <x v="3219"/>
    <x v="3219"/>
    <b v="0"/>
    <n v="12"/>
    <b v="0"/>
    <s v="photography/people"/>
    <x v="6"/>
    <x v="33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n v="1270.2222222222222"/>
    <x v="2"/>
    <x v="0"/>
    <s v="USD"/>
    <n v="1430505545"/>
    <d v="2015-05-01T18:39:05"/>
    <x v="3220"/>
    <x v="3220"/>
    <b v="0"/>
    <n v="9"/>
    <b v="0"/>
    <s v="theater/spaces"/>
    <x v="1"/>
    <x v="13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s v="USD"/>
    <n v="1406913120"/>
    <d v="2014-08-01T17:12:00"/>
    <x v="3221"/>
    <x v="3221"/>
    <b v="0"/>
    <n v="4"/>
    <b v="0"/>
    <s v="theater/plays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37.954545454545453"/>
    <x v="2"/>
    <x v="0"/>
    <s v="USD"/>
    <n v="1330478998"/>
    <d v="2012-02-29T01:29:58"/>
    <x v="3222"/>
    <x v="3222"/>
    <b v="0"/>
    <n v="22"/>
    <b v="0"/>
    <s v="publishing/children's books"/>
    <x v="3"/>
    <x v="35"/>
  </r>
  <r>
    <n v="1102"/>
    <s v="Runers"/>
    <s v="Runers is a top-down rogue-like shooter where as you advance you create more powerful spells and fight fierce monsters and bosses."/>
    <n v="8000"/>
    <n v="425"/>
    <n v="5.3124999999999999E-2"/>
    <n v="17.708333333333332"/>
    <x v="2"/>
    <x v="0"/>
    <s v="USD"/>
    <n v="1386568740"/>
    <d v="2013-12-09T05:59:00"/>
    <x v="3223"/>
    <x v="3223"/>
    <b v="0"/>
    <n v="24"/>
    <b v="0"/>
    <s v="games/video games"/>
    <x v="5"/>
    <x v="27"/>
  </r>
  <r>
    <n v="1179"/>
    <s v="El Camion Roja"/>
    <s v="Mexican Style Food Truck, run by a Red Seal Chef, in a town with NO MEXICAN FOOD! That is a culinary emergency situation!"/>
    <n v="60000"/>
    <n v="3200"/>
    <n v="5.3333333333333337E-2"/>
    <n v="640"/>
    <x v="2"/>
    <x v="2"/>
    <s v="CAD"/>
    <n v="1446052627"/>
    <d v="2015-10-28T17:17:07"/>
    <x v="3224"/>
    <x v="3224"/>
    <b v="0"/>
    <n v="5"/>
    <b v="0"/>
    <s v="food/food trucks"/>
    <x v="7"/>
    <x v="29"/>
  </r>
  <r>
    <n v="3900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s v="USD"/>
    <n v="1433988791"/>
    <d v="2015-06-11T02:13:11"/>
    <x v="3225"/>
    <x v="3225"/>
    <b v="0"/>
    <n v="5"/>
    <b v="0"/>
    <s v="theater/plays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s v="GBP"/>
    <n v="1479032260"/>
    <d v="2016-11-13T10:17:40"/>
    <x v="3226"/>
    <x v="3226"/>
    <b v="0"/>
    <n v="3"/>
    <b v="0"/>
    <s v="theater/plays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n v="60.111111111111114"/>
    <x v="2"/>
    <x v="0"/>
    <s v="USD"/>
    <n v="1449876859"/>
    <d v="2015-12-11T23:34:19"/>
    <x v="3227"/>
    <x v="3227"/>
    <b v="0"/>
    <n v="9"/>
    <b v="0"/>
    <s v="theater/plays"/>
    <x v="1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27.083333333333332"/>
    <x v="2"/>
    <x v="0"/>
    <s v="USD"/>
    <n v="1385735295"/>
    <d v="2013-11-29T14:28:15"/>
    <x v="3228"/>
    <x v="3228"/>
    <b v="0"/>
    <n v="12"/>
    <b v="0"/>
    <s v="music/jazz"/>
    <x v="2"/>
    <x v="26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n v="29.035714285714285"/>
    <x v="2"/>
    <x v="0"/>
    <s v="USD"/>
    <n v="1478196008"/>
    <d v="2016-11-03T18:00:08"/>
    <x v="3229"/>
    <x v="3229"/>
    <b v="0"/>
    <n v="56"/>
    <b v="0"/>
    <s v="games/video games"/>
    <x v="5"/>
    <x v="27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n v="90.333333333333329"/>
    <x v="2"/>
    <x v="0"/>
    <s v="USD"/>
    <n v="1484684186"/>
    <d v="2017-01-17T20:16:26"/>
    <x v="3230"/>
    <x v="3230"/>
    <b v="0"/>
    <n v="3"/>
    <b v="0"/>
    <s v="theater/plays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12"/>
    <s v="EUR"/>
    <n v="1483535180"/>
    <d v="2017-01-04T13:06:20"/>
    <x v="3231"/>
    <x v="3231"/>
    <b v="0"/>
    <n v="1"/>
    <b v="0"/>
    <s v="theater/plays"/>
    <x v="1"/>
    <x v="3"/>
  </r>
  <r>
    <n v="185"/>
    <s v="BLANK Short Movie"/>
    <s v="Love has no boundaries!"/>
    <n v="40000"/>
    <n v="2200"/>
    <n v="5.5E-2"/>
    <n v="220"/>
    <x v="2"/>
    <x v="14"/>
    <s v="NOK"/>
    <n v="1471557139"/>
    <d v="2016-08-18T21:52:19"/>
    <x v="3232"/>
    <x v="3232"/>
    <b v="0"/>
    <n v="10"/>
    <b v="0"/>
    <s v="film &amp; video/drama"/>
    <x v="0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33333333333332"/>
    <x v="2"/>
    <x v="0"/>
    <s v="USD"/>
    <n v="1431283530"/>
    <d v="2015-05-10T18:45:30"/>
    <x v="3233"/>
    <x v="3233"/>
    <b v="0"/>
    <n v="3"/>
    <b v="0"/>
    <s v="theater/musical"/>
    <x v="1"/>
    <x v="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142857142857"/>
    <x v="2"/>
    <x v="0"/>
    <s v="USD"/>
    <n v="1485905520"/>
    <d v="2017-01-31T23:32:00"/>
    <x v="3234"/>
    <x v="3234"/>
    <b v="0"/>
    <n v="7"/>
    <b v="0"/>
    <s v="technology/wearables"/>
    <x v="4"/>
    <x v="16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n v="28.125"/>
    <x v="2"/>
    <x v="0"/>
    <s v="USD"/>
    <n v="1415562471"/>
    <d v="2014-11-09T19:47:51"/>
    <x v="3235"/>
    <x v="3235"/>
    <b v="0"/>
    <n v="8"/>
    <b v="0"/>
    <s v="music/faith"/>
    <x v="2"/>
    <x v="21"/>
  </r>
  <r>
    <n v="428"/>
    <s v="Little Clay Bible - Zacchaeus"/>
    <s v="Fresh, fun, entertaining Bible stories on YouTube, stop-motion style."/>
    <n v="12000"/>
    <n v="676"/>
    <n v="5.6333333333333332E-2"/>
    <n v="52"/>
    <x v="2"/>
    <x v="0"/>
    <s v="USD"/>
    <n v="1402956000"/>
    <d v="2014-06-16T22:00:00"/>
    <x v="3236"/>
    <x v="3236"/>
    <b v="0"/>
    <n v="13"/>
    <b v="0"/>
    <s v="film &amp; video/animation"/>
    <x v="0"/>
    <x v="23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n v="89.21052631578948"/>
    <x v="2"/>
    <x v="0"/>
    <s v="USD"/>
    <n v="1419538560"/>
    <d v="2014-12-25T20:16:00"/>
    <x v="3237"/>
    <x v="3237"/>
    <b v="0"/>
    <n v="38"/>
    <b v="0"/>
    <s v="food/food trucks"/>
    <x v="7"/>
    <x v="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182.6236559139785"/>
    <x v="2"/>
    <x v="0"/>
    <s v="USD"/>
    <n v="1473750300"/>
    <d v="2016-09-13T07:05:00"/>
    <x v="3238"/>
    <x v="3238"/>
    <b v="0"/>
    <n v="93"/>
    <b v="0"/>
    <s v="technology/wearables"/>
    <x v="4"/>
    <x v="16"/>
  </r>
  <r>
    <n v="1168"/>
    <s v="SiMpLy FreSH fOoD TrUck"/>
    <s v="Simply fresh farm to table on wheels working close with local farms to ensure the highest of quality of product ."/>
    <n v="18000"/>
    <n v="1020"/>
    <n v="5.6666666666666664E-2"/>
    <n v="340"/>
    <x v="2"/>
    <x v="0"/>
    <s v="USD"/>
    <n v="1474507065"/>
    <d v="2016-09-22T01:17:45"/>
    <x v="3239"/>
    <x v="3239"/>
    <b v="0"/>
    <n v="3"/>
    <b v="0"/>
    <s v="food/food trucks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12.142857142857142"/>
    <x v="2"/>
    <x v="1"/>
    <s v="GBP"/>
    <n v="1466323917"/>
    <d v="2016-06-19T08:11:57"/>
    <x v="3240"/>
    <x v="3240"/>
    <b v="0"/>
    <n v="7"/>
    <b v="0"/>
    <s v="food/food trucks"/>
    <x v="7"/>
    <x v="29"/>
  </r>
  <r>
    <n v="1152"/>
    <s v="Peruvian King Food Truck"/>
    <s v="Peruvian food truck with an LA twist."/>
    <n v="16000"/>
    <n v="911"/>
    <n v="5.6937500000000002E-2"/>
    <n v="60.733333333333334"/>
    <x v="2"/>
    <x v="0"/>
    <s v="USD"/>
    <n v="1431709312"/>
    <d v="2015-05-15T17:01:52"/>
    <x v="3241"/>
    <x v="3241"/>
    <b v="0"/>
    <n v="15"/>
    <b v="0"/>
    <s v="food/food trucks"/>
    <x v="7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0.083333333333336"/>
    <x v="2"/>
    <x v="5"/>
    <s v="EUR"/>
    <n v="1451494210"/>
    <d v="2015-12-30T16:50:10"/>
    <x v="3242"/>
    <x v="3242"/>
    <b v="0"/>
    <n v="12"/>
    <b v="0"/>
    <s v="games/video games"/>
    <x v="5"/>
    <x v="27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41.666666666666664"/>
    <x v="2"/>
    <x v="0"/>
    <s v="USD"/>
    <n v="1330577940"/>
    <d v="2012-03-01T04:59:00"/>
    <x v="3243"/>
    <x v="3243"/>
    <b v="0"/>
    <n v="9"/>
    <b v="0"/>
    <s v="music/jazz"/>
    <x v="2"/>
    <x v="26"/>
  </r>
  <r>
    <n v="1174"/>
    <s v="Give The Black Burro a Stable Stable"/>
    <s v="Help me purchase a parking space to be the Burro's permanant home, I need your help to raise $15,000!"/>
    <n v="15000"/>
    <n v="886"/>
    <n v="5.906666666666667E-2"/>
    <n v="46.631578947368418"/>
    <x v="2"/>
    <x v="0"/>
    <s v="USD"/>
    <n v="1462738327"/>
    <d v="2016-05-08T20:12:07"/>
    <x v="3244"/>
    <x v="3244"/>
    <b v="0"/>
    <n v="19"/>
    <b v="0"/>
    <s v="food/food trucks"/>
    <x v="7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s v="USD"/>
    <n v="1399867409"/>
    <d v="2014-05-12T04:03:29"/>
    <x v="3245"/>
    <x v="3245"/>
    <b v="0"/>
    <n v="2"/>
    <b v="0"/>
    <s v="music/jazz"/>
    <x v="2"/>
    <x v="26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s v="GBP"/>
    <n v="1475258327"/>
    <d v="2016-09-30T17:58:47"/>
    <x v="3246"/>
    <x v="3246"/>
    <b v="0"/>
    <n v="2"/>
    <b v="0"/>
    <s v="theater/musical"/>
    <x v="1"/>
    <x v="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s v="GBP"/>
    <n v="1437606507"/>
    <d v="2015-07-22T23:08:27"/>
    <x v="3247"/>
    <x v="3247"/>
    <b v="0"/>
    <n v="4"/>
    <b v="0"/>
    <s v="theater/plays"/>
    <x v="1"/>
    <x v="3"/>
  </r>
  <r>
    <n v="481"/>
    <s v="ERA"/>
    <s v="The year is 2043. Test subject David Beck has been augmented with psychokinetic abilities. He uses his newfound gifts to thwart evil."/>
    <n v="30000"/>
    <n v="1830"/>
    <n v="6.0999999999999999E-2"/>
    <n v="87.142857142857139"/>
    <x v="2"/>
    <x v="0"/>
    <s v="USD"/>
    <n v="1349885289"/>
    <d v="2012-10-10T16:08:09"/>
    <x v="3248"/>
    <x v="3248"/>
    <b v="0"/>
    <n v="21"/>
    <b v="0"/>
    <s v="film &amp; video/animation"/>
    <x v="0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98.78947368421052"/>
    <x v="2"/>
    <x v="0"/>
    <s v="USD"/>
    <n v="1421691298"/>
    <d v="2015-01-19T18:14:58"/>
    <x v="3249"/>
    <x v="3249"/>
    <b v="1"/>
    <n v="19"/>
    <b v="0"/>
    <s v="photography/photobooks"/>
    <x v="6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82.086956521739125"/>
    <x v="2"/>
    <x v="5"/>
    <s v="EUR"/>
    <n v="1451602800"/>
    <d v="2015-12-31T23:00:00"/>
    <x v="3250"/>
    <x v="3250"/>
    <b v="0"/>
    <n v="23"/>
    <b v="0"/>
    <s v="technology/wearables"/>
    <x v="4"/>
    <x v="16"/>
  </r>
  <r>
    <n v="3964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s v="USD"/>
    <n v="1429460386"/>
    <d v="2015-04-19T16:19:46"/>
    <x v="3251"/>
    <x v="3251"/>
    <b v="0"/>
    <n v="3"/>
    <b v="0"/>
    <s v="theater/plays"/>
    <x v="1"/>
    <x v="3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n v="113.56666666666666"/>
    <x v="2"/>
    <x v="0"/>
    <s v="USD"/>
    <n v="1388808545"/>
    <d v="2014-01-04T04:09:05"/>
    <x v="3252"/>
    <x v="3252"/>
    <b v="0"/>
    <n v="30"/>
    <b v="0"/>
    <s v="games/video games"/>
    <x v="5"/>
    <x v="27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1"/>
    <s v="GBP"/>
    <n v="1415404800"/>
    <d v="2014-11-08T00:00:00"/>
    <x v="3253"/>
    <x v="3253"/>
    <b v="0"/>
    <n v="10"/>
    <b v="0"/>
    <s v="theater/plays"/>
    <x v="1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41.583333333333336"/>
    <x v="2"/>
    <x v="9"/>
    <s v="AUD"/>
    <n v="1406593780"/>
    <d v="2014-07-29T00:29:40"/>
    <x v="3254"/>
    <x v="3254"/>
    <b v="1"/>
    <n v="60"/>
    <b v="0"/>
    <s v="technology/makerspaces"/>
    <x v="4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45"/>
    <x v="2"/>
    <x v="7"/>
    <s v="EUR"/>
    <n v="1450541229"/>
    <d v="2015-12-19T16:07:09"/>
    <x v="3255"/>
    <x v="3255"/>
    <b v="0"/>
    <n v="6"/>
    <b v="0"/>
    <s v="games/mobile games"/>
    <x v="5"/>
    <x v="28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n v="49.884615384615387"/>
    <x v="2"/>
    <x v="1"/>
    <s v="GBP"/>
    <n v="1409337611"/>
    <d v="2014-08-29T18:40:11"/>
    <x v="3256"/>
    <x v="3256"/>
    <b v="0"/>
    <n v="26"/>
    <b v="0"/>
    <s v="film &amp; video/drama"/>
    <x v="0"/>
    <x v="22"/>
  </r>
  <r>
    <n v="1154"/>
    <s v="Food Truck Funding"/>
    <s v="We're about to launch our first ever food truck to share our amazing food and we need your help! Be a part of our truck!"/>
    <n v="5000"/>
    <n v="325"/>
    <n v="6.5000000000000002E-2"/>
    <n v="108.33333333333333"/>
    <x v="2"/>
    <x v="0"/>
    <s v="USD"/>
    <n v="1441507006"/>
    <d v="2015-09-06T02:36:46"/>
    <x v="3257"/>
    <x v="3257"/>
    <b v="0"/>
    <n v="3"/>
    <b v="0"/>
    <s v="food/food trucks"/>
    <x v="7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6666666666666"/>
    <x v="2"/>
    <x v="0"/>
    <s v="USD"/>
    <n v="1435730400"/>
    <d v="2015-07-01T06:00:00"/>
    <x v="3258"/>
    <x v="3258"/>
    <b v="0"/>
    <n v="3"/>
    <b v="0"/>
    <s v="music/faith"/>
    <x v="2"/>
    <x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4975124378109452"/>
    <x v="2"/>
    <x v="1"/>
    <s v="GBP"/>
    <n v="1482397263"/>
    <d v="2016-12-22T09:01:03"/>
    <x v="3259"/>
    <x v="3259"/>
    <b v="0"/>
    <n v="201"/>
    <b v="0"/>
    <s v="technology/wearables"/>
    <x v="4"/>
    <x v="16"/>
  </r>
  <r>
    <n v="3638"/>
    <s v="Project Hedwig and the Angry Inch"/>
    <s v="A rock and roll journey that explores love, loss, redemption, duality and ascension."/>
    <n v="3300"/>
    <n v="216"/>
    <n v="6.545454545454546E-2"/>
    <n v="108"/>
    <x v="2"/>
    <x v="2"/>
    <s v="CAD"/>
    <n v="1429456132"/>
    <d v="2015-04-19T15:08:52"/>
    <x v="3260"/>
    <x v="3260"/>
    <b v="0"/>
    <n v="2"/>
    <b v="0"/>
    <s v="theater/musical"/>
    <x v="1"/>
    <x v="1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4285714285715"/>
    <x v="2"/>
    <x v="1"/>
    <s v="GBP"/>
    <n v="1395007200"/>
    <d v="2014-03-16T22:00:00"/>
    <x v="3261"/>
    <x v="3261"/>
    <b v="0"/>
    <n v="7"/>
    <b v="0"/>
    <s v="music/jazz"/>
    <x v="2"/>
    <x v="2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213.375"/>
    <x v="2"/>
    <x v="0"/>
    <s v="USD"/>
    <n v="1427850090"/>
    <d v="2015-04-01T01:01:30"/>
    <x v="3262"/>
    <x v="3262"/>
    <b v="0"/>
    <n v="8"/>
    <b v="0"/>
    <s v="photography/photobooks"/>
    <x v="6"/>
    <x v="15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n v="63.569485530546629"/>
    <x v="2"/>
    <x v="0"/>
    <s v="USD"/>
    <n v="1360009774"/>
    <d v="2013-02-04T20:29:34"/>
    <x v="3263"/>
    <x v="3263"/>
    <b v="0"/>
    <n v="311"/>
    <b v="0"/>
    <s v="games/video games"/>
    <x v="5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30"/>
    <x v="2"/>
    <x v="2"/>
    <s v="CAD"/>
    <n v="1425758101"/>
    <d v="2015-03-07T19:55:01"/>
    <x v="3264"/>
    <x v="3264"/>
    <b v="0"/>
    <n v="6"/>
    <b v="0"/>
    <s v="publishing/translations"/>
    <x v="3"/>
    <x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82.583333333333329"/>
    <x v="2"/>
    <x v="0"/>
    <s v="USD"/>
    <n v="1336188019"/>
    <d v="2012-05-05T03:20:19"/>
    <x v="3265"/>
    <x v="3265"/>
    <b v="0"/>
    <n v="24"/>
    <b v="0"/>
    <s v="music/jazz"/>
    <x v="2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n v="29.555555555555557"/>
    <x v="2"/>
    <x v="0"/>
    <s v="USD"/>
    <n v="1466363576"/>
    <d v="2016-06-19T19:12:56"/>
    <x v="3266"/>
    <x v="3266"/>
    <b v="0"/>
    <n v="9"/>
    <b v="0"/>
    <s v="theater/plays"/>
    <x v="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s v="GBP"/>
    <n v="1414623471"/>
    <d v="2014-10-29T22:57:51"/>
    <x v="3267"/>
    <x v="3267"/>
    <b v="1"/>
    <n v="4"/>
    <b v="0"/>
    <s v="photography/photobooks"/>
    <x v="6"/>
    <x v="15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n v="80.5"/>
    <x v="2"/>
    <x v="4"/>
    <s v="EUR"/>
    <n v="1481367600"/>
    <d v="2016-12-10T11:00:00"/>
    <x v="3268"/>
    <x v="3268"/>
    <b v="0"/>
    <n v="10"/>
    <b v="0"/>
    <s v="publishing/translations"/>
    <x v="3"/>
    <x v="30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n v="40.78"/>
    <x v="2"/>
    <x v="0"/>
    <s v="USD"/>
    <n v="1332748899"/>
    <d v="2012-03-26T08:01:39"/>
    <x v="3269"/>
    <x v="3269"/>
    <b v="0"/>
    <n v="5"/>
    <b v="0"/>
    <s v="film &amp; video/animation"/>
    <x v="0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0"/>
    <s v="USD"/>
    <n v="1450211116"/>
    <d v="2015-12-15T20:25:16"/>
    <x v="3270"/>
    <x v="3270"/>
    <b v="0"/>
    <n v="7"/>
    <b v="0"/>
    <s v="theater/plays"/>
    <x v="1"/>
    <x v="3"/>
  </r>
  <r>
    <n v="2600"/>
    <s v="Help Buttz Return From the Ashes"/>
    <s v="On Sunday November 8, 2015 our food truck burned to the ground. Please help us get rebuilt."/>
    <n v="50000"/>
    <n v="3466"/>
    <n v="6.9320000000000007E-2"/>
    <n v="115.53333333333333"/>
    <x v="2"/>
    <x v="0"/>
    <s v="USD"/>
    <n v="1458938200"/>
    <d v="2016-03-25T20:36:40"/>
    <x v="3271"/>
    <x v="3271"/>
    <b v="0"/>
    <n v="30"/>
    <b v="0"/>
    <s v="food/food trucks"/>
    <x v="7"/>
    <x v="29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n v="383.33333333333331"/>
    <x v="2"/>
    <x v="19"/>
    <s v="MXN"/>
    <n v="1482711309"/>
    <d v="2016-12-26T00:15:09"/>
    <x v="3272"/>
    <x v="3272"/>
    <b v="0"/>
    <n v="6"/>
    <b v="0"/>
    <s v="theater/plays"/>
    <x v="1"/>
    <x v="3"/>
  </r>
  <r>
    <n v="1991"/>
    <s v="Portraits of Resilience"/>
    <s v="Taking (and giving) professional portraits of survivors of human trafficking in Myanmar."/>
    <n v="2000"/>
    <n v="140"/>
    <n v="7.0000000000000007E-2"/>
    <n v="46.666666666666664"/>
    <x v="2"/>
    <x v="0"/>
    <s v="USD"/>
    <n v="1435958786"/>
    <d v="2015-07-03T21:26:26"/>
    <x v="3273"/>
    <x v="3273"/>
    <b v="0"/>
    <n v="3"/>
    <b v="0"/>
    <s v="photography/people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64285714285708"/>
    <x v="2"/>
    <x v="5"/>
    <s v="EUR"/>
    <n v="1434047084"/>
    <d v="2015-06-11T18:24:44"/>
    <x v="3274"/>
    <x v="3274"/>
    <b v="1"/>
    <n v="28"/>
    <b v="0"/>
    <s v="theater/plays"/>
    <x v="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44.5"/>
    <x v="2"/>
    <x v="0"/>
    <s v="USD"/>
    <n v="1476010619"/>
    <d v="2016-10-09T10:56:59"/>
    <x v="3275"/>
    <x v="3275"/>
    <b v="0"/>
    <n v="10"/>
    <b v="0"/>
    <s v="publishing/translations"/>
    <x v="3"/>
    <x v="3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4285714285715"/>
    <x v="2"/>
    <x v="0"/>
    <s v="USD"/>
    <n v="1487811600"/>
    <d v="2017-02-23T01:00:00"/>
    <x v="3276"/>
    <x v="3276"/>
    <b v="0"/>
    <n v="7"/>
    <b v="0"/>
    <s v="theater/plays"/>
    <x v="1"/>
    <x v="3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s v="USD"/>
    <n v="1314856800"/>
    <d v="2011-09-01T06:00:00"/>
    <x v="3277"/>
    <x v="3277"/>
    <b v="0"/>
    <n v="4"/>
    <b v="0"/>
    <s v="music/indie rock"/>
    <x v="2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s v="GBP"/>
    <n v="1447451756"/>
    <d v="2015-11-13T21:55:56"/>
    <x v="3278"/>
    <x v="3278"/>
    <b v="0"/>
    <n v="6"/>
    <b v="0"/>
    <s v="publishing/translations"/>
    <x v="3"/>
    <x v="30"/>
  </r>
  <r>
    <n v="1098"/>
    <s v="Kick, Punch... Fireball"/>
    <s v="Kick, Punch... Fireball is an FPS type arena game set inside the fantasy world."/>
    <n v="25000"/>
    <n v="1803"/>
    <n v="7.2120000000000004E-2"/>
    <n v="81.954545454545453"/>
    <x v="2"/>
    <x v="0"/>
    <s v="USD"/>
    <n v="1397413095"/>
    <d v="2014-04-13T18:18:15"/>
    <x v="3279"/>
    <x v="3279"/>
    <b v="0"/>
    <n v="22"/>
    <b v="0"/>
    <s v="games/video games"/>
    <x v="5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s v="USD"/>
    <n v="1427082912"/>
    <d v="2015-03-23T03:55:12"/>
    <x v="3280"/>
    <x v="3280"/>
    <b v="0"/>
    <n v="5"/>
    <b v="0"/>
    <s v="theater/plays"/>
    <x v="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66666666666671"/>
    <x v="2"/>
    <x v="0"/>
    <s v="USD"/>
    <n v="1417276800"/>
    <d v="2014-11-29T16:00:00"/>
    <x v="3281"/>
    <x v="3281"/>
    <b v="0"/>
    <n v="9"/>
    <b v="0"/>
    <s v="technology/wearables"/>
    <x v="4"/>
    <x v="16"/>
  </r>
  <r>
    <n v="446"/>
    <s v="DisChord"/>
    <s v="A faith based animated short. (The same guy who said a picture is worth a thousand words also said a cartoon is worth two thousand.)"/>
    <n v="10500"/>
    <n v="766"/>
    <n v="7.2952380952380949E-2"/>
    <n v="47.875"/>
    <x v="2"/>
    <x v="0"/>
    <s v="USD"/>
    <n v="1425434420"/>
    <d v="2015-03-04T02:00:20"/>
    <x v="3282"/>
    <x v="3282"/>
    <b v="0"/>
    <n v="16"/>
    <b v="0"/>
    <s v="film &amp; video/animation"/>
    <x v="0"/>
    <x v="23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n v="40.777777777777779"/>
    <x v="2"/>
    <x v="0"/>
    <s v="USD"/>
    <n v="1405401060"/>
    <d v="2014-07-15T05:11:00"/>
    <x v="3283"/>
    <x v="3283"/>
    <b v="0"/>
    <n v="9"/>
    <b v="0"/>
    <s v="photography/places"/>
    <x v="6"/>
    <x v="3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66666666666664"/>
    <x v="2"/>
    <x v="0"/>
    <s v="USD"/>
    <n v="1472442900"/>
    <d v="2016-08-29T03:55:00"/>
    <x v="3284"/>
    <x v="3284"/>
    <b v="0"/>
    <n v="6"/>
    <b v="0"/>
    <s v="theater/plays"/>
    <x v="1"/>
    <x v="3"/>
  </r>
  <r>
    <n v="684"/>
    <s v="Arcus Motion Analyzer | The Versatile Smart Ring"/>
    <s v="Arcus gives your fingers super powers."/>
    <n v="320000"/>
    <n v="23948"/>
    <n v="7.4837500000000001E-2"/>
    <n v="177.39259259259259"/>
    <x v="2"/>
    <x v="0"/>
    <s v="USD"/>
    <n v="1406257200"/>
    <d v="2014-07-25T03:00:00"/>
    <x v="3285"/>
    <x v="3285"/>
    <b v="0"/>
    <n v="135"/>
    <b v="0"/>
    <s v="technology/wearables"/>
    <x v="4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s v="USD"/>
    <n v="1311309721"/>
    <d v="2011-07-22T04:42:01"/>
    <x v="3286"/>
    <x v="3286"/>
    <b v="0"/>
    <n v="5"/>
    <b v="0"/>
    <s v="games/video games"/>
    <x v="5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s v="USD"/>
    <n v="1481295099"/>
    <d v="2016-12-09T14:51:39"/>
    <x v="3287"/>
    <x v="3287"/>
    <b v="0"/>
    <n v="3"/>
    <b v="0"/>
    <s v="music/faith"/>
    <x v="2"/>
    <x v="21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n v="31.172413793103448"/>
    <x v="2"/>
    <x v="0"/>
    <s v="USD"/>
    <n v="1428940775"/>
    <d v="2015-04-13T15:59:35"/>
    <x v="3288"/>
    <x v="3288"/>
    <b v="0"/>
    <n v="29"/>
    <b v="0"/>
    <s v="technology/wearables"/>
    <x v="4"/>
    <x v="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65.41379310344827"/>
    <x v="2"/>
    <x v="0"/>
    <s v="USD"/>
    <n v="1415655289"/>
    <d v="2014-11-10T21:34:49"/>
    <x v="3289"/>
    <x v="3289"/>
    <b v="1"/>
    <n v="29"/>
    <b v="0"/>
    <s v="technology/makerspaces"/>
    <x v="4"/>
    <x v="20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s v="GBP"/>
    <n v="1422450278"/>
    <d v="2015-01-28T13:04:38"/>
    <x v="3290"/>
    <x v="3290"/>
    <b v="0"/>
    <n v="4"/>
    <b v="0"/>
    <s v="theater/plays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292.07499999999999"/>
    <x v="2"/>
    <x v="2"/>
    <s v="CAD"/>
    <n v="1415865720"/>
    <d v="2014-11-13T08:02:00"/>
    <x v="3291"/>
    <x v="3291"/>
    <b v="0"/>
    <n v="40"/>
    <b v="0"/>
    <s v="technology/wearables"/>
    <x v="4"/>
    <x v="16"/>
  </r>
  <r>
    <n v="1995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2"/>
    <s v="CAD"/>
    <n v="1437082736"/>
    <d v="2015-07-16T21:38:56"/>
    <x v="3292"/>
    <x v="3292"/>
    <b v="0"/>
    <n v="3"/>
    <b v="0"/>
    <s v="photography/people"/>
    <x v="6"/>
    <x v="33"/>
  </r>
  <r>
    <n v="1089"/>
    <s v="Farabel"/>
    <s v="Farabel is a single player turn-based fantasy strategy game for Mac/PC/Linux"/>
    <n v="15000"/>
    <n v="1174"/>
    <n v="7.8266666666666665E-2"/>
    <n v="23.959183673469386"/>
    <x v="2"/>
    <x v="7"/>
    <s v="EUR"/>
    <n v="1435293175"/>
    <d v="2015-06-26T04:32:55"/>
    <x v="3293"/>
    <x v="3293"/>
    <b v="0"/>
    <n v="49"/>
    <b v="0"/>
    <s v="games/video games"/>
    <x v="5"/>
    <x v="27"/>
  </r>
  <r>
    <n v="2916"/>
    <s v="An Interview With Gaddafi - The Stage Play"/>
    <s v="The moving dramatisation of one man's journey to find the truth behind the Libyan regime change."/>
    <n v="1850"/>
    <n v="145"/>
    <n v="7.8378378378378383E-2"/>
    <n v="20.714285714285715"/>
    <x v="2"/>
    <x v="1"/>
    <s v="GBP"/>
    <n v="1400498789"/>
    <d v="2014-05-19T11:26:29"/>
    <x v="3294"/>
    <x v="3294"/>
    <b v="0"/>
    <n v="7"/>
    <b v="0"/>
    <s v="theater/plays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15.70588235294117"/>
    <x v="2"/>
    <x v="0"/>
    <s v="USD"/>
    <n v="1430517761"/>
    <d v="2015-05-01T22:02:41"/>
    <x v="3295"/>
    <x v="3295"/>
    <b v="0"/>
    <n v="17"/>
    <b v="0"/>
    <s v="music/faith"/>
    <x v="2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45.972222222222221"/>
    <x v="2"/>
    <x v="0"/>
    <s v="USD"/>
    <n v="1434092876"/>
    <d v="2015-06-12T07:07:56"/>
    <x v="3296"/>
    <x v="3296"/>
    <b v="0"/>
    <n v="36"/>
    <b v="0"/>
    <s v="publishing/children's books"/>
    <x v="3"/>
    <x v="35"/>
  </r>
  <r>
    <n v="1430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s v="USD"/>
    <n v="1419017488"/>
    <d v="2014-12-19T19:31:28"/>
    <x v="3297"/>
    <x v="3297"/>
    <b v="0"/>
    <n v="5"/>
    <b v="0"/>
    <s v="publishing/translations"/>
    <x v="3"/>
    <x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90.9375"/>
    <x v="2"/>
    <x v="0"/>
    <s v="USD"/>
    <n v="1488958200"/>
    <d v="2017-03-08T07:30:00"/>
    <x v="3298"/>
    <x v="3298"/>
    <b v="0"/>
    <n v="16"/>
    <b v="0"/>
    <s v="games/mobile games"/>
    <x v="5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66666666666666"/>
    <x v="2"/>
    <x v="0"/>
    <s v="USD"/>
    <n v="1425337200"/>
    <d v="2015-03-02T23:00:00"/>
    <x v="3299"/>
    <x v="3299"/>
    <b v="0"/>
    <n v="6"/>
    <b v="0"/>
    <s v="theater/plays"/>
    <x v="1"/>
    <x v="3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n v="16.755102040816325"/>
    <x v="2"/>
    <x v="1"/>
    <s v="GBP"/>
    <n v="1368550060"/>
    <d v="2013-05-14T16:47:40"/>
    <x v="3300"/>
    <x v="3300"/>
    <b v="0"/>
    <n v="49"/>
    <b v="0"/>
    <s v="film &amp; video/animation"/>
    <x v="0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3333333333336"/>
    <x v="2"/>
    <x v="0"/>
    <s v="USD"/>
    <n v="1413992210"/>
    <d v="2014-10-22T15:36:50"/>
    <x v="3301"/>
    <x v="3301"/>
    <b v="0"/>
    <n v="12"/>
    <b v="0"/>
    <s v="theater/plays"/>
    <x v="1"/>
    <x v="3"/>
  </r>
  <r>
    <n v="1117"/>
    <s v="Medieval Village"/>
    <s v="Experience the Medieval in your own village. Increase your village into a city and walk through the streets."/>
    <n v="1000"/>
    <n v="83"/>
    <n v="8.3000000000000004E-2"/>
    <n v="10.375"/>
    <x v="2"/>
    <x v="5"/>
    <s v="EUR"/>
    <n v="1451053313"/>
    <d v="2015-12-25T14:21:53"/>
    <x v="3302"/>
    <x v="3302"/>
    <b v="0"/>
    <n v="8"/>
    <b v="0"/>
    <s v="games/video games"/>
    <x v="5"/>
    <x v="27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n v="100"/>
    <x v="2"/>
    <x v="0"/>
    <s v="USD"/>
    <n v="1424014680"/>
    <d v="2015-02-15T15:38:00"/>
    <x v="3303"/>
    <x v="3303"/>
    <b v="0"/>
    <n v="1"/>
    <b v="0"/>
    <s v="publishing/fiction"/>
    <x v="3"/>
    <x v="25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5"/>
    <s v="EUR"/>
    <n v="1474230385"/>
    <d v="2016-09-18T20:26:25"/>
    <x v="3304"/>
    <x v="3304"/>
    <b v="0"/>
    <n v="4"/>
    <b v="0"/>
    <s v="publishing/translations"/>
    <x v="3"/>
    <x v="30"/>
  </r>
  <r>
    <n v="2919"/>
    <s v="While the Stars Fall"/>
    <s v="A full staged reading of a new play about a boy who learns how to be happy from the most unexpected person."/>
    <n v="600"/>
    <n v="51"/>
    <n v="8.5000000000000006E-2"/>
    <n v="8.5"/>
    <x v="2"/>
    <x v="0"/>
    <s v="USD"/>
    <n v="1407250329"/>
    <d v="2014-08-05T14:52:09"/>
    <x v="3305"/>
    <x v="3305"/>
    <b v="0"/>
    <n v="6"/>
    <b v="0"/>
    <s v="theater/plays"/>
    <x v="1"/>
    <x v="3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n v="47.333333333333336"/>
    <x v="2"/>
    <x v="0"/>
    <s v="USD"/>
    <n v="1420215216"/>
    <d v="2015-01-02T16:13:36"/>
    <x v="3306"/>
    <x v="3306"/>
    <b v="0"/>
    <n v="9"/>
    <b v="0"/>
    <s v="theater/musical"/>
    <x v="1"/>
    <x v="12"/>
  </r>
  <r>
    <n v="1548"/>
    <s v="Change the World through Color"/>
    <s v="Beauty is in the eye of the beholder and I want to inspire conservation through color."/>
    <n v="700"/>
    <n v="60"/>
    <n v="8.5714285714285715E-2"/>
    <n v="60"/>
    <x v="2"/>
    <x v="0"/>
    <s v="USD"/>
    <n v="1447020620"/>
    <d v="2015-11-08T22:10:20"/>
    <x v="3307"/>
    <x v="3307"/>
    <b v="0"/>
    <n v="1"/>
    <b v="0"/>
    <s v="photography/nature"/>
    <x v="6"/>
    <x v="31"/>
  </r>
  <r>
    <n v="3075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s v="USD"/>
    <n v="1471573640"/>
    <d v="2016-08-19T02:27:20"/>
    <x v="3308"/>
    <x v="3308"/>
    <b v="0"/>
    <n v="20"/>
    <b v="0"/>
    <s v="theater/spaces"/>
    <x v="1"/>
    <x v="13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0"/>
    <s v="USD"/>
    <n v="1406603696"/>
    <d v="2014-07-29T03:14:56"/>
    <x v="3309"/>
    <x v="3309"/>
    <b v="0"/>
    <n v="4"/>
    <b v="0"/>
    <s v="theater/plays"/>
    <x v="1"/>
    <x v="3"/>
  </r>
  <r>
    <n v="4018"/>
    <s v="Time Please Fringe"/>
    <s v="Funding for a production of Time Please at the Brighton Fringe 2017... and beyond."/>
    <n v="1500"/>
    <n v="130"/>
    <n v="8.666666666666667E-2"/>
    <n v="32.5"/>
    <x v="2"/>
    <x v="1"/>
    <s v="GBP"/>
    <n v="1475877108"/>
    <d v="2016-10-07T21:51:48"/>
    <x v="3310"/>
    <x v="3310"/>
    <b v="0"/>
    <n v="4"/>
    <b v="0"/>
    <s v="theater/plays"/>
    <x v="1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47058823529413"/>
    <x v="2"/>
    <x v="0"/>
    <s v="USD"/>
    <n v="1405882287"/>
    <d v="2014-07-20T18:51:27"/>
    <x v="3311"/>
    <x v="3311"/>
    <b v="1"/>
    <n v="34"/>
    <b v="0"/>
    <s v="theater/plays"/>
    <x v="1"/>
    <x v="3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n v="44.166666666666664"/>
    <x v="2"/>
    <x v="0"/>
    <s v="USD"/>
    <n v="1399071173"/>
    <d v="2014-05-02T22:52:53"/>
    <x v="3312"/>
    <x v="3312"/>
    <b v="0"/>
    <n v="12"/>
    <b v="0"/>
    <s v="food/food trucks"/>
    <x v="7"/>
    <x v="29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4545454545453"/>
    <x v="2"/>
    <x v="0"/>
    <s v="USD"/>
    <n v="1428075480"/>
    <d v="2015-04-03T15:38:00"/>
    <x v="3313"/>
    <x v="3313"/>
    <b v="0"/>
    <n v="11"/>
    <b v="0"/>
    <s v="publishing/fiction"/>
    <x v="3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s v="USD"/>
    <n v="1482339794"/>
    <d v="2016-12-21T17:03:14"/>
    <x v="3314"/>
    <x v="3314"/>
    <b v="0"/>
    <n v="6"/>
    <b v="0"/>
    <s v="theater/plays"/>
    <x v="1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41.75"/>
    <x v="2"/>
    <x v="0"/>
    <s v="USD"/>
    <n v="1455826460"/>
    <d v="2016-02-18T20:14:20"/>
    <x v="3315"/>
    <x v="3315"/>
    <b v="0"/>
    <n v="16"/>
    <b v="0"/>
    <s v="technology/wearables"/>
    <x v="4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65.666666666666671"/>
    <x v="2"/>
    <x v="0"/>
    <s v="USD"/>
    <n v="1373174903"/>
    <d v="2013-07-07T05:28:23"/>
    <x v="3316"/>
    <x v="3316"/>
    <b v="0"/>
    <n v="123"/>
    <b v="0"/>
    <s v="games/video games"/>
    <x v="5"/>
    <x v="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30"/>
    <x v="2"/>
    <x v="0"/>
    <s v="USD"/>
    <n v="1414814340"/>
    <d v="2014-11-01T03:59:00"/>
    <x v="3317"/>
    <x v="3317"/>
    <b v="0"/>
    <n v="2"/>
    <b v="0"/>
    <s v="technology/gadgets"/>
    <x v="4"/>
    <x v="36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n v="389.28571428571428"/>
    <x v="2"/>
    <x v="2"/>
    <s v="CAD"/>
    <n v="1429207833"/>
    <d v="2015-04-16T18:10:33"/>
    <x v="3318"/>
    <x v="3318"/>
    <b v="0"/>
    <n v="7"/>
    <b v="0"/>
    <s v="technology/web"/>
    <x v="4"/>
    <x v="24"/>
  </r>
  <r>
    <n v="2892"/>
    <s v="Something Precious"/>
    <s v="Something Precious is the world's first musical to alert folks to the harmful effects of technology on the human spirit."/>
    <n v="5500"/>
    <n v="500"/>
    <n v="9.0909090909090912E-2"/>
    <n v="29.411764705882351"/>
    <x v="2"/>
    <x v="0"/>
    <s v="USD"/>
    <n v="1409000400"/>
    <d v="2014-08-25T21:00:00"/>
    <x v="3319"/>
    <x v="3319"/>
    <b v="0"/>
    <n v="17"/>
    <b v="0"/>
    <s v="theater/plays"/>
    <x v="1"/>
    <x v="3"/>
  </r>
  <r>
    <n v="1080"/>
    <s v="Skullforge: The Hunt"/>
    <s v="A fantasy action RPG which follows an elven ex-slave on a journey of magic, revenge, intrigue, and deceit."/>
    <n v="20000"/>
    <n v="1821"/>
    <n v="9.1050000000000006E-2"/>
    <n v="18.581632653061224"/>
    <x v="2"/>
    <x v="0"/>
    <s v="USD"/>
    <n v="1399778333"/>
    <d v="2014-05-11T03:18:53"/>
    <x v="3320"/>
    <x v="3320"/>
    <b v="0"/>
    <n v="98"/>
    <b v="0"/>
    <s v="games/video games"/>
    <x v="5"/>
    <x v="27"/>
  </r>
  <r>
    <n v="1582"/>
    <s v="Scenes from New Orleans"/>
    <s v="I create canvas prints of images from in and around New Orleans"/>
    <n v="1000"/>
    <n v="93"/>
    <n v="9.2999999999999999E-2"/>
    <n v="31"/>
    <x v="2"/>
    <x v="0"/>
    <s v="USD"/>
    <n v="1445894400"/>
    <d v="2015-10-26T21:20:00"/>
    <x v="3321"/>
    <x v="3321"/>
    <b v="0"/>
    <n v="3"/>
    <b v="0"/>
    <s v="photography/places"/>
    <x v="6"/>
    <x v="32"/>
  </r>
  <r>
    <n v="3728"/>
    <s v="Bare Bones Shakespeare 2015-16 Season"/>
    <s v="Bare Bones Shakespeare's first season will start with a DFW school touring show: Romeo and Juliet."/>
    <n v="20000"/>
    <n v="1862"/>
    <n v="9.3100000000000002E-2"/>
    <n v="60.064516129032256"/>
    <x v="2"/>
    <x v="0"/>
    <s v="USD"/>
    <n v="1439957176"/>
    <d v="2015-08-19T04:06:16"/>
    <x v="3322"/>
    <x v="3322"/>
    <b v="0"/>
    <n v="31"/>
    <b v="0"/>
    <s v="theater/plays"/>
    <x v="1"/>
    <x v="3"/>
  </r>
  <r>
    <n v="438"/>
    <s v="In Game: The Animated Series"/>
    <s v="As Smyton pushes himself to become respected, he unlocks secrets about himself and the world around him."/>
    <n v="20000"/>
    <n v="1876"/>
    <n v="9.3799999999999994E-2"/>
    <n v="170.54545454545453"/>
    <x v="2"/>
    <x v="0"/>
    <s v="USD"/>
    <n v="1447830958"/>
    <d v="2015-11-18T07:15:58"/>
    <x v="3323"/>
    <x v="3323"/>
    <b v="0"/>
    <n v="11"/>
    <b v="0"/>
    <s v="film &amp; video/animation"/>
    <x v="0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14285714285708"/>
    <x v="2"/>
    <x v="0"/>
    <s v="USD"/>
    <n v="1438390800"/>
    <d v="2015-08-01T01:00:00"/>
    <x v="3324"/>
    <x v="3324"/>
    <b v="0"/>
    <n v="7"/>
    <b v="0"/>
    <s v="theater/plays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73.760000000000005"/>
    <x v="2"/>
    <x v="0"/>
    <s v="USD"/>
    <n v="1412534943"/>
    <d v="2014-10-05T18:49:03"/>
    <x v="3325"/>
    <x v="3325"/>
    <b v="0"/>
    <n v="32"/>
    <b v="0"/>
    <s v="music/indie rock"/>
    <x v="2"/>
    <x v="8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s v="USD"/>
    <n v="1445448381"/>
    <d v="2015-10-21T17:26:21"/>
    <x v="3326"/>
    <x v="3326"/>
    <b v="0"/>
    <n v="8"/>
    <b v="0"/>
    <s v="film &amp; video/animation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61538461538467"/>
    <x v="2"/>
    <x v="0"/>
    <s v="USD"/>
    <n v="1255381140"/>
    <d v="2009-10-12T20:59:00"/>
    <x v="3327"/>
    <x v="3327"/>
    <b v="0"/>
    <n v="26"/>
    <b v="0"/>
    <s v="film &amp; video/animation"/>
    <x v="0"/>
    <x v="23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n v="21.727272727272727"/>
    <x v="2"/>
    <x v="0"/>
    <s v="USD"/>
    <n v="1349392033"/>
    <d v="2012-10-04T23:07:13"/>
    <x v="3328"/>
    <x v="3328"/>
    <b v="0"/>
    <n v="22"/>
    <b v="0"/>
    <s v="games/video games"/>
    <x v="5"/>
    <x v="27"/>
  </r>
  <r>
    <n v="943"/>
    <s v="SleepMode"/>
    <s v="A mask for home or travel that will give you the best, undisturbed sleep of your life."/>
    <n v="3000"/>
    <n v="289"/>
    <n v="9.633333333333334E-2"/>
    <n v="24.083333333333332"/>
    <x v="2"/>
    <x v="0"/>
    <s v="USD"/>
    <n v="1480438905"/>
    <d v="2016-11-29T17:01:45"/>
    <x v="3329"/>
    <x v="3329"/>
    <b v="0"/>
    <n v="12"/>
    <b v="0"/>
    <s v="technology/wearables"/>
    <x v="4"/>
    <x v="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1111111111114"/>
    <x v="2"/>
    <x v="0"/>
    <s v="USD"/>
    <n v="1459181895"/>
    <d v="2016-03-28T16:18:15"/>
    <x v="3330"/>
    <x v="3330"/>
    <b v="0"/>
    <n v="9"/>
    <b v="0"/>
    <s v="music/faith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n v="37.53846153846154"/>
    <x v="2"/>
    <x v="1"/>
    <s v="GBP"/>
    <n v="1462539840"/>
    <d v="2016-05-06T13:04:00"/>
    <x v="3331"/>
    <x v="3331"/>
    <b v="0"/>
    <n v="13"/>
    <b v="0"/>
    <s v="theater/plays"/>
    <x v="1"/>
    <x v="3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n v="53.545454545454547"/>
    <x v="2"/>
    <x v="2"/>
    <s v="CAD"/>
    <n v="1426788930"/>
    <d v="2015-03-19T18:15:30"/>
    <x v="3332"/>
    <x v="3332"/>
    <b v="0"/>
    <n v="33"/>
    <b v="0"/>
    <s v="food/restaurants"/>
    <x v="7"/>
    <x v="34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n v="744.5454545454545"/>
    <x v="2"/>
    <x v="17"/>
    <s v="DKK"/>
    <n v="1433775600"/>
    <d v="2015-06-08T15:00:00"/>
    <x v="3333"/>
    <x v="3333"/>
    <b v="0"/>
    <n v="11"/>
    <b v="0"/>
    <s v="publishing/translations"/>
    <x v="3"/>
    <x v="30"/>
  </r>
  <r>
    <n v="893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s v="USD"/>
    <n v="1427920363"/>
    <d v="2015-04-01T20:32:43"/>
    <x v="3334"/>
    <x v="3334"/>
    <b v="0"/>
    <n v="5"/>
    <b v="0"/>
    <s v="music/indie rock"/>
    <x v="2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s v="USD"/>
    <n v="1268636340"/>
    <d v="2010-03-15T06:59:00"/>
    <x v="3335"/>
    <x v="3335"/>
    <b v="0"/>
    <n v="5"/>
    <b v="0"/>
    <s v="games/video games"/>
    <x v="5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s v="USD"/>
    <n v="1439828159"/>
    <d v="2015-08-17T16:15:59"/>
    <x v="3336"/>
    <x v="3336"/>
    <b v="0"/>
    <n v="1"/>
    <b v="0"/>
    <s v="theater/plays"/>
    <x v="1"/>
    <x v="3"/>
  </r>
  <r>
    <n v="3745"/>
    <s v="Tyke Theatre Web Show"/>
    <s v="Tyke wants to expand her puppet theater show to weekly online web shows and is looking for backers."/>
    <n v="100"/>
    <n v="10"/>
    <n v="0.1"/>
    <n v="10"/>
    <x v="2"/>
    <x v="0"/>
    <s v="USD"/>
    <n v="1407689102"/>
    <d v="2014-08-10T16:45:02"/>
    <x v="3337"/>
    <x v="3337"/>
    <b v="0"/>
    <n v="1"/>
    <b v="0"/>
    <s v="theater/plays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5714285714286"/>
    <x v="2"/>
    <x v="0"/>
    <s v="USD"/>
    <n v="1448863449"/>
    <d v="2015-11-30T06:04:09"/>
    <x v="3338"/>
    <x v="3338"/>
    <b v="0"/>
    <n v="7"/>
    <b v="0"/>
    <s v="theater/plays"/>
    <x v="1"/>
    <x v="3"/>
  </r>
  <r>
    <n v="3925"/>
    <s v="Help Save High School Theater"/>
    <s v="Help Save High School Theater Program_x000a_Your donations will be used to purchase props, build sets, and costumes."/>
    <n v="150"/>
    <n v="15"/>
    <n v="0.1"/>
    <n v="5"/>
    <x v="2"/>
    <x v="0"/>
    <s v="USD"/>
    <n v="1406753639"/>
    <d v="2014-07-30T20:53:59"/>
    <x v="3339"/>
    <x v="3339"/>
    <b v="0"/>
    <n v="3"/>
    <b v="0"/>
    <s v="theater/plays"/>
    <x v="1"/>
    <x v="3"/>
  </r>
  <r>
    <n v="4103"/>
    <s v="Weather Men"/>
    <s v="Weather Men is a play, written by Nathan Black.  A comedy/drama that explores the question of 'why people stay together?'"/>
    <n v="1000"/>
    <n v="100"/>
    <n v="0.1"/>
    <n v="16.666666666666668"/>
    <x v="2"/>
    <x v="0"/>
    <s v="USD"/>
    <n v="1440613920"/>
    <d v="2015-08-26T18:32:00"/>
    <x v="3340"/>
    <x v="3340"/>
    <b v="0"/>
    <n v="6"/>
    <b v="0"/>
    <s v="theater/plays"/>
    <x v="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n v="178.92857142857142"/>
    <x v="2"/>
    <x v="4"/>
    <s v="EUR"/>
    <n v="1477731463"/>
    <d v="2016-10-29T08:57:43"/>
    <x v="3341"/>
    <x v="3341"/>
    <b v="0"/>
    <n v="28"/>
    <b v="0"/>
    <s v="technology/wearables"/>
    <x v="4"/>
    <x v="1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s v="USD"/>
    <n v="1424009147"/>
    <d v="2015-02-15T14:05:47"/>
    <x v="3342"/>
    <x v="3342"/>
    <b v="0"/>
    <n v="2"/>
    <b v="0"/>
    <s v="theater/plays"/>
    <x v="1"/>
    <x v="3"/>
  </r>
  <r>
    <n v="1150"/>
    <s v="Chef Po's Food Truck"/>
    <s v="Bringing delicious authentic and fusion Taiwanese Food to the West Coast."/>
    <n v="2500"/>
    <n v="252"/>
    <n v="0.1008"/>
    <n v="42"/>
    <x v="2"/>
    <x v="0"/>
    <s v="USD"/>
    <n v="1452293675"/>
    <d v="2016-01-08T22:54:35"/>
    <x v="3343"/>
    <x v="3343"/>
    <b v="0"/>
    <n v="6"/>
    <b v="0"/>
    <s v="food/food trucks"/>
    <x v="7"/>
    <x v="29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n v="62.222222222222221"/>
    <x v="2"/>
    <x v="0"/>
    <s v="USD"/>
    <n v="1408922049"/>
    <d v="2014-08-24T23:14:09"/>
    <x v="3344"/>
    <x v="3344"/>
    <b v="0"/>
    <n v="9"/>
    <b v="0"/>
    <s v="music/faith"/>
    <x v="2"/>
    <x v="21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n v="44.6875"/>
    <x v="2"/>
    <x v="0"/>
    <s v="USD"/>
    <n v="1417392000"/>
    <d v="2014-12-01T00:00:00"/>
    <x v="3345"/>
    <x v="3345"/>
    <b v="0"/>
    <n v="16"/>
    <b v="0"/>
    <s v="technology/wearables"/>
    <x v="4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n v="32.81818181818182"/>
    <x v="2"/>
    <x v="0"/>
    <s v="USD"/>
    <n v="1454213820"/>
    <d v="2016-01-31T04:17:00"/>
    <x v="3346"/>
    <x v="3346"/>
    <b v="0"/>
    <n v="11"/>
    <b v="0"/>
    <s v="games/mobile games"/>
    <x v="5"/>
    <x v="28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n v="63.098484848484851"/>
    <x v="2"/>
    <x v="0"/>
    <s v="USD"/>
    <n v="1395158130"/>
    <d v="2014-03-18T15:55:30"/>
    <x v="3347"/>
    <x v="3347"/>
    <b v="0"/>
    <n v="33"/>
    <b v="0"/>
    <s v="publishing/children's books"/>
    <x v="3"/>
    <x v="35"/>
  </r>
  <r>
    <n v="2124"/>
    <s v="AZAMAR"/>
    <s v="AZAMAR is a Role Playing Game world involving fantasy and high magic, based on the popular OpenD6 OGL using the Cinema6 RPG Framework."/>
    <n v="1100"/>
    <n v="115"/>
    <n v="0.10454545454545454"/>
    <n v="23"/>
    <x v="2"/>
    <x v="0"/>
    <s v="USD"/>
    <n v="1291093200"/>
    <d v="2010-11-30T05:00:00"/>
    <x v="3348"/>
    <x v="3348"/>
    <b v="0"/>
    <n v="5"/>
    <b v="0"/>
    <s v="games/video games"/>
    <x v="5"/>
    <x v="27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s v="GBP"/>
    <n v="1487365200"/>
    <d v="2017-02-17T21:00:00"/>
    <x v="3349"/>
    <x v="3349"/>
    <b v="0"/>
    <n v="8"/>
    <b v="0"/>
    <s v="film &amp; video/drama"/>
    <x v="0"/>
    <x v="22"/>
  </r>
  <r>
    <n v="2756"/>
    <s v="The Most Basic of Truths"/>
    <s v="We all pray to the same God no matter what name we might refer to Him as.  Our children deserve to know this basic truth."/>
    <n v="10000"/>
    <n v="1048"/>
    <n v="0.1048"/>
    <n v="31.757575757575758"/>
    <x v="2"/>
    <x v="0"/>
    <s v="USD"/>
    <n v="1389476201"/>
    <d v="2014-01-11T21:36:41"/>
    <x v="3350"/>
    <x v="3350"/>
    <b v="0"/>
    <n v="33"/>
    <b v="0"/>
    <s v="publishing/children's books"/>
    <x v="3"/>
    <x v="3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s v="USD"/>
    <n v="1409585434"/>
    <d v="2014-09-01T15:30:34"/>
    <x v="3351"/>
    <x v="3351"/>
    <b v="0"/>
    <n v="2"/>
    <b v="0"/>
    <s v="music/faith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9"/>
    <s v="AUD"/>
    <n v="1468658866"/>
    <d v="2016-07-16T08:47:46"/>
    <x v="3352"/>
    <x v="3352"/>
    <b v="0"/>
    <n v="2"/>
    <b v="0"/>
    <s v="publishing/children's books"/>
    <x v="3"/>
    <x v="35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n v="47.909090909090907"/>
    <x v="2"/>
    <x v="0"/>
    <s v="USD"/>
    <n v="1463945673"/>
    <d v="2016-05-22T19:34:33"/>
    <x v="3353"/>
    <x v="3353"/>
    <b v="0"/>
    <n v="11"/>
    <b v="0"/>
    <s v="theater/plays"/>
    <x v="1"/>
    <x v="3"/>
  </r>
  <r>
    <n v="2581"/>
    <s v="A Flying Sausage Food Truck"/>
    <s v="Creating a Food Truck to bring gourmet sausage sliders to Jacksonville, FL for breakfast, lunch, and special events."/>
    <n v="5000"/>
    <n v="530"/>
    <n v="0.106"/>
    <n v="48.18181818181818"/>
    <x v="2"/>
    <x v="0"/>
    <s v="USD"/>
    <n v="1447689898"/>
    <d v="2015-11-16T16:04:58"/>
    <x v="3354"/>
    <x v="3354"/>
    <b v="0"/>
    <n v="11"/>
    <b v="0"/>
    <s v="food/food trucks"/>
    <x v="7"/>
    <x v="29"/>
  </r>
  <r>
    <n v="3896"/>
    <s v="Yorick and Company"/>
    <s v="Yorick and Co. is a comedy about a struggling theatre company whose mysterious benefactor starts haunting the show!"/>
    <n v="1600"/>
    <n v="170"/>
    <n v="0.10625"/>
    <n v="42.5"/>
    <x v="2"/>
    <x v="0"/>
    <s v="USD"/>
    <n v="1402979778"/>
    <d v="2014-06-17T04:36:18"/>
    <x v="3355"/>
    <x v="3355"/>
    <b v="0"/>
    <n v="4"/>
    <b v="0"/>
    <s v="theater/plays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s v="USD"/>
    <n v="1422717953"/>
    <d v="2015-01-31T15:25:53"/>
    <x v="3356"/>
    <x v="3356"/>
    <b v="0"/>
    <n v="8"/>
    <b v="0"/>
    <s v="theater/plays"/>
    <x v="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n v="72.762711864406782"/>
    <x v="2"/>
    <x v="0"/>
    <s v="USD"/>
    <n v="1433298676"/>
    <d v="2015-06-03T02:31:16"/>
    <x v="3357"/>
    <x v="3357"/>
    <b v="0"/>
    <n v="118"/>
    <b v="0"/>
    <s v="food/food trucks"/>
    <x v="7"/>
    <x v="29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s v="GBP"/>
    <n v="1421403960"/>
    <d v="2015-01-16T10:26:00"/>
    <x v="3358"/>
    <x v="3358"/>
    <b v="0"/>
    <n v="3"/>
    <b v="0"/>
    <s v="theater/plays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333333333333"/>
    <x v="2"/>
    <x v="0"/>
    <s v="USD"/>
    <n v="1480525200"/>
    <d v="2016-11-30T17:00:00"/>
    <x v="3359"/>
    <x v="3359"/>
    <b v="0"/>
    <n v="6"/>
    <b v="0"/>
    <s v="theater/plays"/>
    <x v="1"/>
    <x v="3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n v="42.222222222222221"/>
    <x v="2"/>
    <x v="2"/>
    <s v="CAD"/>
    <n v="1425246439"/>
    <d v="2015-03-01T21:47:19"/>
    <x v="3360"/>
    <x v="3360"/>
    <b v="1"/>
    <n v="9"/>
    <b v="0"/>
    <s v="photography/photobooks"/>
    <x v="6"/>
    <x v="15"/>
  </r>
  <r>
    <n v="928"/>
    <s v="In a Jazzy Motown"/>
    <s v="A real Motown Backup singer on 22 gold and platinum albums headlines her own Jazz CD of Motown songs."/>
    <n v="14500"/>
    <n v="1575"/>
    <n v="0.10862068965517241"/>
    <n v="56.25"/>
    <x v="2"/>
    <x v="0"/>
    <s v="USD"/>
    <n v="1353196800"/>
    <d v="2012-11-18T00:00:00"/>
    <x v="3361"/>
    <x v="3361"/>
    <b v="0"/>
    <n v="28"/>
    <b v="0"/>
    <s v="music/jazz"/>
    <x v="2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s v="USD"/>
    <n v="1360795069"/>
    <d v="2013-02-13T22:37:49"/>
    <x v="3362"/>
    <x v="3362"/>
    <b v="0"/>
    <n v="15"/>
    <b v="0"/>
    <s v="music/jazz"/>
    <x v="2"/>
    <x v="26"/>
  </r>
  <r>
    <n v="1735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s v="USD"/>
    <n v="1470598345"/>
    <d v="2016-08-07T19:32:25"/>
    <x v="3363"/>
    <x v="3363"/>
    <b v="0"/>
    <n v="2"/>
    <b v="0"/>
    <s v="music/faith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n v="0.11"/>
    <n v="45.833333333333336"/>
    <x v="2"/>
    <x v="0"/>
    <s v="USD"/>
    <n v="1443704400"/>
    <d v="2015-10-01T13:00:00"/>
    <x v="3364"/>
    <x v="3364"/>
    <b v="0"/>
    <n v="12"/>
    <b v="0"/>
    <s v="theater/plays"/>
    <x v="1"/>
    <x v="3"/>
  </r>
  <r>
    <n v="1807"/>
    <s v="Anywhere but Here"/>
    <s v="I want to explore alternative cultures and lifestyles in America."/>
    <n v="5000"/>
    <n v="553"/>
    <n v="0.1106"/>
    <n v="69.125"/>
    <x v="2"/>
    <x v="0"/>
    <s v="USD"/>
    <n v="1411868313"/>
    <d v="2014-09-28T01:38:33"/>
    <x v="3365"/>
    <x v="3365"/>
    <b v="1"/>
    <n v="8"/>
    <b v="0"/>
    <s v="photography/photobooks"/>
    <x v="6"/>
    <x v="15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n v="55.388888888888886"/>
    <x v="2"/>
    <x v="0"/>
    <s v="USD"/>
    <n v="1423660422"/>
    <d v="2015-02-11T13:13:42"/>
    <x v="3366"/>
    <x v="3366"/>
    <b v="1"/>
    <n v="18"/>
    <b v="0"/>
    <s v="photography/photobooks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s v="USD"/>
    <n v="1279738800"/>
    <d v="2010-07-21T19:00:00"/>
    <x v="3367"/>
    <x v="3367"/>
    <b v="0"/>
    <n v="5"/>
    <b v="0"/>
    <s v="games/video games"/>
    <x v="5"/>
    <x v="27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n v="51.666666666666664"/>
    <x v="2"/>
    <x v="0"/>
    <s v="USD"/>
    <n v="1420860180"/>
    <d v="2015-01-10T03:23:00"/>
    <x v="3368"/>
    <x v="3368"/>
    <b v="0"/>
    <n v="12"/>
    <b v="0"/>
    <s v="theater/plays"/>
    <x v="1"/>
    <x v="3"/>
  </r>
  <r>
    <n v="3064"/>
    <s v="Kickstart the Crossroads Community"/>
    <s v="An epicenter for connection, creation and expression of the community."/>
    <n v="75000"/>
    <n v="8471"/>
    <n v="0.11294666666666667"/>
    <n v="117.65277777777777"/>
    <x v="2"/>
    <x v="0"/>
    <s v="USD"/>
    <n v="1448175540"/>
    <d v="2015-11-22T06:59:00"/>
    <x v="3369"/>
    <x v="3369"/>
    <b v="0"/>
    <n v="72"/>
    <b v="0"/>
    <s v="theater/spaces"/>
    <x v="1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51.823529411764703"/>
    <x v="2"/>
    <x v="0"/>
    <s v="USD"/>
    <n v="1428641940"/>
    <d v="2015-04-10T04:59:00"/>
    <x v="3370"/>
    <x v="3370"/>
    <b v="0"/>
    <n v="17"/>
    <b v="0"/>
    <s v="technology/wearables"/>
    <x v="4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33.761904761904759"/>
    <x v="2"/>
    <x v="0"/>
    <s v="USD"/>
    <n v="1419017880"/>
    <d v="2014-12-19T19:38:00"/>
    <x v="3371"/>
    <x v="3371"/>
    <b v="1"/>
    <n v="84"/>
    <b v="0"/>
    <s v="technology/makerspaces"/>
    <x v="4"/>
    <x v="20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0"/>
    <s v="USD"/>
    <n v="1464099900"/>
    <d v="2016-05-24T14:25:00"/>
    <x v="3372"/>
    <x v="3372"/>
    <b v="0"/>
    <n v="2"/>
    <b v="0"/>
    <s v="theater/plays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1"/>
    <s v="GBP"/>
    <n v="1488271860"/>
    <d v="2017-02-28T08:51:00"/>
    <x v="3373"/>
    <x v="3373"/>
    <b v="0"/>
    <n v="5"/>
    <b v="0"/>
    <s v="theater/plays"/>
    <x v="1"/>
    <x v="3"/>
  </r>
  <r>
    <n v="3197"/>
    <s v="Mirror, mirror on the wall"/>
    <s v="This years most important stage project for young artists in our region. www.ungespor.no"/>
    <n v="10000"/>
    <n v="1145"/>
    <n v="0.1145"/>
    <n v="286.25"/>
    <x v="2"/>
    <x v="14"/>
    <s v="NOK"/>
    <n v="1423050618"/>
    <d v="2015-02-04T11:50:18"/>
    <x v="3374"/>
    <x v="3374"/>
    <b v="0"/>
    <n v="4"/>
    <b v="0"/>
    <s v="theater/musical"/>
    <x v="1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39.285714285714285"/>
    <x v="2"/>
    <x v="0"/>
    <s v="USD"/>
    <n v="1324232504"/>
    <d v="2011-12-18T18:21:44"/>
    <x v="3375"/>
    <x v="3375"/>
    <b v="0"/>
    <n v="14"/>
    <b v="0"/>
    <s v="publishing/children's books"/>
    <x v="3"/>
    <x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4285714285715"/>
    <x v="2"/>
    <x v="1"/>
    <s v="GBP"/>
    <n v="1434063600"/>
    <d v="2015-06-11T23:00:00"/>
    <x v="3376"/>
    <x v="3376"/>
    <b v="0"/>
    <n v="7"/>
    <b v="0"/>
    <s v="theater/plays"/>
    <x v="1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3333333333329"/>
    <x v="2"/>
    <x v="0"/>
    <s v="USD"/>
    <n v="1430851680"/>
    <d v="2015-05-05T18:48:00"/>
    <x v="3377"/>
    <x v="3377"/>
    <b v="0"/>
    <n v="6"/>
    <b v="0"/>
    <s v="theater/spaces"/>
    <x v="1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9"/>
    <s v="AUD"/>
    <n v="1476095783"/>
    <d v="2016-10-10T10:36:23"/>
    <x v="3378"/>
    <x v="3378"/>
    <b v="0"/>
    <n v="6"/>
    <b v="0"/>
    <s v="publishing/children's books"/>
    <x v="3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n v="24.458333333333332"/>
    <x v="2"/>
    <x v="1"/>
    <s v="GBP"/>
    <n v="1424474056"/>
    <d v="2015-02-20T23:14:16"/>
    <x v="3379"/>
    <x v="3379"/>
    <b v="0"/>
    <n v="24"/>
    <b v="0"/>
    <s v="theater/musical"/>
    <x v="1"/>
    <x v="12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n v="69.117647058823536"/>
    <x v="2"/>
    <x v="0"/>
    <s v="USD"/>
    <n v="1403983314"/>
    <d v="2014-06-28T19:21:54"/>
    <x v="3380"/>
    <x v="3380"/>
    <b v="0"/>
    <n v="85"/>
    <b v="0"/>
    <s v="food/food trucks"/>
    <x v="7"/>
    <x v="29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n v="19.666666666666668"/>
    <x v="2"/>
    <x v="0"/>
    <s v="USD"/>
    <n v="1457570100"/>
    <d v="2016-03-10T00:35:00"/>
    <x v="3381"/>
    <x v="3381"/>
    <b v="0"/>
    <n v="12"/>
    <b v="0"/>
    <s v="games/video games"/>
    <x v="5"/>
    <x v="27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n v="346.66666666666669"/>
    <x v="2"/>
    <x v="0"/>
    <s v="USD"/>
    <n v="1365448657"/>
    <d v="2013-04-08T19:17:37"/>
    <x v="3382"/>
    <x v="3382"/>
    <b v="0"/>
    <n v="3"/>
    <b v="0"/>
    <s v="music/jazz"/>
    <x v="2"/>
    <x v="26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n v="38.476470588235294"/>
    <x v="2"/>
    <x v="0"/>
    <s v="USD"/>
    <n v="1397924379"/>
    <d v="2014-04-19T16:19:39"/>
    <x v="3383"/>
    <x v="3383"/>
    <b v="0"/>
    <n v="170"/>
    <b v="0"/>
    <s v="film &amp; video/animation"/>
    <x v="0"/>
    <x v="23"/>
  </r>
  <r>
    <n v="217"/>
    <s v="Bitch"/>
    <s v="A roadmovie by paw"/>
    <n v="100000"/>
    <n v="11943"/>
    <n v="0.11942999999999999"/>
    <n v="314.28947368421052"/>
    <x v="2"/>
    <x v="8"/>
    <s v="SEK"/>
    <n v="1419780149"/>
    <d v="2014-12-28T15:22:29"/>
    <x v="3384"/>
    <x v="3384"/>
    <b v="0"/>
    <n v="38"/>
    <b v="0"/>
    <s v="film &amp; video/drama"/>
    <x v="0"/>
    <x v="22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n v="2796.6666666666665"/>
    <x v="2"/>
    <x v="9"/>
    <s v="AUD"/>
    <n v="1468128537"/>
    <d v="2016-07-10T05:28:57"/>
    <x v="3385"/>
    <x v="3385"/>
    <b v="0"/>
    <n v="15"/>
    <b v="0"/>
    <s v="theater/spaces"/>
    <x v="1"/>
    <x v="13"/>
  </r>
  <r>
    <n v="948"/>
    <s v="Led Shirt - WiFi Controlled"/>
    <s v="T-Shirt with Led panel controlled by Android app over WiFi. _x000a_Multiple shirts, games, text, video effects support,"/>
    <n v="4000"/>
    <n v="480"/>
    <n v="0.12"/>
    <n v="60"/>
    <x v="2"/>
    <x v="6"/>
    <s v="EUR"/>
    <n v="1457812364"/>
    <d v="2016-03-12T19:52:44"/>
    <x v="3386"/>
    <x v="3386"/>
    <b v="0"/>
    <n v="8"/>
    <b v="0"/>
    <s v="technology/wearables"/>
    <x v="4"/>
    <x v="16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7"/>
    <s v="EUR"/>
    <n v="1437033360"/>
    <d v="2015-07-16T07:56:00"/>
    <x v="3387"/>
    <x v="3387"/>
    <b v="0"/>
    <n v="12"/>
    <b v="0"/>
    <s v="theater/spaces"/>
    <x v="1"/>
    <x v="13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1764705882348"/>
    <x v="2"/>
    <x v="1"/>
    <s v="GBP"/>
    <n v="1428622271"/>
    <d v="2015-04-09T23:31:11"/>
    <x v="3388"/>
    <x v="3388"/>
    <b v="0"/>
    <n v="17"/>
    <b v="0"/>
    <s v="theater/plays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s v="USD"/>
    <n v="1413573010"/>
    <d v="2014-10-17T19:10:10"/>
    <x v="3389"/>
    <x v="3389"/>
    <b v="0"/>
    <n v="4"/>
    <b v="0"/>
    <s v="theater/plays"/>
    <x v="1"/>
    <x v="3"/>
  </r>
  <r>
    <n v="2595"/>
    <s v="Food Truck for Little Fox Bakery"/>
    <s v="Looking to put the best baked goods in Bowling Green on wheels"/>
    <n v="15000"/>
    <n v="1825"/>
    <n v="0.12166666666666667"/>
    <n v="96.05263157894737"/>
    <x v="2"/>
    <x v="0"/>
    <s v="USD"/>
    <n v="1487915500"/>
    <d v="2017-02-24T05:51:40"/>
    <x v="3390"/>
    <x v="3390"/>
    <b v="0"/>
    <n v="19"/>
    <b v="0"/>
    <s v="food/food trucks"/>
    <x v="7"/>
    <x v="29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0"/>
    <s v="USD"/>
    <n v="1435441454"/>
    <d v="2015-06-27T21:44:14"/>
    <x v="3391"/>
    <x v="3391"/>
    <b v="0"/>
    <n v="5"/>
    <b v="0"/>
    <s v="theater/plays"/>
    <x v="1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210526315792"/>
    <x v="2"/>
    <x v="8"/>
    <s v="SEK"/>
    <n v="1432455532"/>
    <d v="2015-05-24T08:18:52"/>
    <x v="3392"/>
    <x v="3392"/>
    <b v="0"/>
    <n v="19"/>
    <b v="0"/>
    <s v="theater/musical"/>
    <x v="1"/>
    <x v="12"/>
  </r>
  <r>
    <n v="690"/>
    <s v="BLOXSHIELD"/>
    <s v="A radiation shield for your fitness tracker, smartwatch or other wearable smart device"/>
    <n v="20000"/>
    <n v="2468"/>
    <n v="0.1234"/>
    <n v="72.588235294117652"/>
    <x v="2"/>
    <x v="0"/>
    <s v="USD"/>
    <n v="1473400800"/>
    <d v="2016-09-09T06:00:00"/>
    <x v="3393"/>
    <x v="3393"/>
    <b v="0"/>
    <n v="34"/>
    <b v="0"/>
    <s v="technology/wearables"/>
    <x v="4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s v="GBP"/>
    <n v="1460313672"/>
    <d v="2016-04-10T18:41:12"/>
    <x v="3394"/>
    <x v="3394"/>
    <b v="0"/>
    <n v="2"/>
    <b v="0"/>
    <s v="games/video games"/>
    <x v="5"/>
    <x v="27"/>
  </r>
  <r>
    <n v="2000"/>
    <s v="Jacs+Cam 2016 calendar"/>
    <s v="What do you get when you combine 2 of the hottest alt-models in North America with one Canadian photographer? Make a CALENDAR!!!"/>
    <n v="5000"/>
    <n v="625"/>
    <n v="0.125"/>
    <n v="25"/>
    <x v="2"/>
    <x v="2"/>
    <s v="CAD"/>
    <n v="1452120613"/>
    <d v="2016-01-06T22:50:13"/>
    <x v="3395"/>
    <x v="3395"/>
    <b v="0"/>
    <n v="25"/>
    <b v="0"/>
    <s v="photography/people"/>
    <x v="6"/>
    <x v="33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s v="USD"/>
    <n v="1466278339"/>
    <d v="2016-06-18T19:32:19"/>
    <x v="3396"/>
    <x v="3396"/>
    <b v="0"/>
    <n v="5"/>
    <b v="0"/>
    <s v="theater/plays"/>
    <x v="1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695652173913"/>
    <x v="2"/>
    <x v="1"/>
    <s v="GBP"/>
    <n v="1452384000"/>
    <d v="2016-01-10T00:00:00"/>
    <x v="3397"/>
    <x v="3397"/>
    <b v="0"/>
    <n v="23"/>
    <b v="0"/>
    <s v="technology/wearables"/>
    <x v="4"/>
    <x v="1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s v="USD"/>
    <n v="1421410151"/>
    <d v="2015-01-16T12:09:11"/>
    <x v="3398"/>
    <x v="3398"/>
    <b v="0"/>
    <n v="8"/>
    <b v="0"/>
    <s v="theater/plays"/>
    <x v="1"/>
    <x v="3"/>
  </r>
  <r>
    <n v="2138"/>
    <s v="Tales Of Tameria - Dawning Light"/>
    <s v="A game with a mixture of a few genres from RPG, Simulation and to adventure elements."/>
    <n v="1000"/>
    <n v="128"/>
    <n v="0.128"/>
    <n v="10.666666666666666"/>
    <x v="2"/>
    <x v="1"/>
    <s v="GBP"/>
    <n v="1383959939"/>
    <d v="2013-11-09T01:18:59"/>
    <x v="3399"/>
    <x v="3399"/>
    <b v="0"/>
    <n v="12"/>
    <b v="0"/>
    <s v="games/video games"/>
    <x v="5"/>
    <x v="27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s v="USD"/>
    <n v="1427423940"/>
    <d v="2015-03-27T02:39:00"/>
    <x v="3400"/>
    <x v="3400"/>
    <b v="0"/>
    <n v="2"/>
    <b v="0"/>
    <s v="film &amp; video/drama"/>
    <x v="0"/>
    <x v="22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s v="USD"/>
    <n v="1444971540"/>
    <d v="2015-10-16T04:59:00"/>
    <x v="3401"/>
    <x v="3401"/>
    <b v="0"/>
    <n v="7"/>
    <b v="0"/>
    <s v="theater/plays"/>
    <x v="1"/>
    <x v="3"/>
  </r>
  <r>
    <n v="987"/>
    <s v="Kidswatcher"/>
    <s v="Always know where your precious children are. Let them explore the world freely and in a secure way by using the Kidswatcher."/>
    <n v="50000"/>
    <n v="6610"/>
    <n v="0.13220000000000001"/>
    <n v="161.21951219512195"/>
    <x v="2"/>
    <x v="6"/>
    <s v="EUR"/>
    <n v="1403507050"/>
    <d v="2014-06-23T07:04:10"/>
    <x v="3402"/>
    <x v="3402"/>
    <b v="0"/>
    <n v="41"/>
    <b v="0"/>
    <s v="technology/wearables"/>
    <x v="4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37.608695652173914"/>
    <x v="2"/>
    <x v="1"/>
    <s v="GBP"/>
    <n v="1467531536"/>
    <d v="2016-07-03T07:38:56"/>
    <x v="3403"/>
    <x v="3403"/>
    <b v="0"/>
    <n v="23"/>
    <b v="0"/>
    <s v="photography/photobooks"/>
    <x v="6"/>
    <x v="15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n v="69.40625"/>
    <x v="2"/>
    <x v="0"/>
    <s v="USD"/>
    <n v="1460988000"/>
    <d v="2016-04-18T14:00:00"/>
    <x v="3404"/>
    <x v="3404"/>
    <b v="0"/>
    <n v="96"/>
    <b v="0"/>
    <s v="technology/wearables"/>
    <x v="4"/>
    <x v="16"/>
  </r>
  <r>
    <n v="3735"/>
    <s v="Women Beware Women"/>
    <s v="Young Actor's taking on a Jacobean tragedy. Family, betrayal, love, lust, sex and death."/>
    <n v="150"/>
    <n v="20"/>
    <n v="0.13333333333333333"/>
    <n v="10"/>
    <x v="2"/>
    <x v="1"/>
    <s v="GBP"/>
    <n v="1432831089"/>
    <d v="2015-05-28T16:38:09"/>
    <x v="3405"/>
    <x v="3405"/>
    <b v="0"/>
    <n v="2"/>
    <b v="0"/>
    <s v="theater/plays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14.428571428571429"/>
    <x v="2"/>
    <x v="1"/>
    <s v="GBP"/>
    <n v="1463050034"/>
    <d v="2016-05-12T10:47:14"/>
    <x v="3406"/>
    <x v="3406"/>
    <b v="0"/>
    <n v="7"/>
    <b v="0"/>
    <s v="photography/nature"/>
    <x v="6"/>
    <x v="31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n v="65.099999999999994"/>
    <x v="2"/>
    <x v="6"/>
    <s v="EUR"/>
    <n v="1424421253"/>
    <d v="2015-02-20T08:34:13"/>
    <x v="3407"/>
    <x v="3407"/>
    <b v="1"/>
    <n v="10"/>
    <b v="0"/>
    <s v="photography/photobooks"/>
    <x v="6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n v="58.972972972972975"/>
    <x v="2"/>
    <x v="0"/>
    <s v="USD"/>
    <n v="1454572233"/>
    <d v="2016-02-04T07:50:33"/>
    <x v="3408"/>
    <x v="3408"/>
    <b v="1"/>
    <n v="37"/>
    <b v="0"/>
    <s v="photography/photobooks"/>
    <x v="6"/>
    <x v="1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n v="51.875"/>
    <x v="2"/>
    <x v="1"/>
    <s v="GBP"/>
    <n v="1467752083"/>
    <d v="2016-07-05T20:54:43"/>
    <x v="3409"/>
    <x v="3409"/>
    <b v="0"/>
    <n v="8"/>
    <b v="0"/>
    <s v="film &amp; video/animation"/>
    <x v="0"/>
    <x v="23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n v="63.648648648648646"/>
    <x v="2"/>
    <x v="1"/>
    <s v="GBP"/>
    <n v="1450181400"/>
    <d v="2015-12-15T12:10:00"/>
    <x v="3410"/>
    <x v="3410"/>
    <b v="1"/>
    <n v="37"/>
    <b v="0"/>
    <s v="photography/photobooks"/>
    <x v="6"/>
    <x v="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s v="USD"/>
    <n v="1455251591"/>
    <d v="2016-02-12T04:33:11"/>
    <x v="3411"/>
    <x v="3411"/>
    <b v="0"/>
    <n v="5"/>
    <b v="0"/>
    <s v="theater/spaces"/>
    <x v="1"/>
    <x v="13"/>
  </r>
  <r>
    <n v="513"/>
    <s v="Paradigm Spiral - The Animated Series"/>
    <s v="A sci-fi fantasy 2.5D anime styled series about some guys trying to save the world, probably..."/>
    <n v="50000"/>
    <n v="6962"/>
    <n v="0.13924"/>
    <n v="102.38235294117646"/>
    <x v="2"/>
    <x v="0"/>
    <s v="USD"/>
    <n v="1471244400"/>
    <d v="2016-08-15T07:00:00"/>
    <x v="3412"/>
    <x v="3412"/>
    <b v="0"/>
    <n v="68"/>
    <b v="0"/>
    <s v="film &amp; video/animation"/>
    <x v="0"/>
    <x v="23"/>
  </r>
  <r>
    <n v="4016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s v="GBP"/>
    <n v="1410987400"/>
    <d v="2014-09-17T20:56:40"/>
    <x v="3413"/>
    <x v="3413"/>
    <b v="0"/>
    <n v="7"/>
    <b v="0"/>
    <s v="theater/plays"/>
    <x v="1"/>
    <x v="3"/>
  </r>
  <r>
    <n v="2912"/>
    <s v="Fair Play"/>
    <s v="Set in Iceland, Fair Play is a a dark comedy- a play within a play. An extravaganza, fueled by Absinthe, and touched by the Surreal."/>
    <n v="14440"/>
    <n v="2030"/>
    <n v="0.14058171745152354"/>
    <n v="78.07692307692308"/>
    <x v="2"/>
    <x v="0"/>
    <s v="USD"/>
    <n v="1452827374"/>
    <d v="2016-01-15T03:09:34"/>
    <x v="3414"/>
    <x v="3414"/>
    <b v="0"/>
    <n v="26"/>
    <b v="0"/>
    <s v="theater/plays"/>
    <x v="1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10.5625"/>
    <x v="2"/>
    <x v="2"/>
    <s v="CAD"/>
    <n v="1455232937"/>
    <d v="2016-02-11T23:22:17"/>
    <x v="3415"/>
    <x v="3415"/>
    <b v="0"/>
    <n v="4"/>
    <b v="0"/>
    <s v="games/video games"/>
    <x v="5"/>
    <x v="2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2857142857142"/>
    <x v="2"/>
    <x v="0"/>
    <s v="USD"/>
    <n v="1418587234"/>
    <d v="2014-12-14T20:00:34"/>
    <x v="3416"/>
    <x v="3416"/>
    <b v="0"/>
    <n v="7"/>
    <b v="0"/>
    <s v="theater/spaces"/>
    <x v="1"/>
    <x v="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129.97368421052633"/>
    <x v="2"/>
    <x v="0"/>
    <s v="USD"/>
    <n v="1414059479"/>
    <d v="2014-10-23T10:17:59"/>
    <x v="3417"/>
    <x v="3417"/>
    <b v="0"/>
    <n v="38"/>
    <b v="0"/>
    <s v="technology/gadgets"/>
    <x v="4"/>
    <x v="36"/>
  </r>
  <r>
    <n v="1088"/>
    <s v="Still Alive"/>
    <s v="A fresh twist on survival games. Intense, high-stakes 30 minute rounds for up to 10 players."/>
    <n v="45000"/>
    <n v="6382.34"/>
    <n v="0.14182977777777778"/>
    <n v="43.41727891156463"/>
    <x v="2"/>
    <x v="0"/>
    <s v="USD"/>
    <n v="1398366667"/>
    <d v="2014-04-24T19:11:07"/>
    <x v="3418"/>
    <x v="3418"/>
    <b v="0"/>
    <n v="147"/>
    <b v="0"/>
    <s v="games/video games"/>
    <x v="5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46153846153847"/>
    <x v="2"/>
    <x v="0"/>
    <s v="USD"/>
    <n v="1362711728"/>
    <d v="2013-03-08T03:02:08"/>
    <x v="3419"/>
    <x v="3419"/>
    <b v="0"/>
    <n v="13"/>
    <b v="0"/>
    <s v="publishing/children's books"/>
    <x v="3"/>
    <x v="3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s v="USD"/>
    <n v="1460608780"/>
    <d v="2016-04-14T04:39:40"/>
    <x v="3420"/>
    <x v="3420"/>
    <b v="0"/>
    <n v="4"/>
    <b v="0"/>
    <s v="theater/plays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n v="29.470588235294116"/>
    <x v="2"/>
    <x v="0"/>
    <s v="USD"/>
    <n v="1333028723"/>
    <d v="2012-03-29T13:45:23"/>
    <x v="3421"/>
    <x v="3421"/>
    <b v="0"/>
    <n v="34"/>
    <b v="0"/>
    <s v="publishing/children's books"/>
    <x v="3"/>
    <x v="35"/>
  </r>
  <r>
    <n v="1132"/>
    <s v="One"/>
    <s v="One is a simple mobile game about exploring the connections between all living things. Featuring hand-painted art."/>
    <n v="10000"/>
    <n v="1438"/>
    <n v="0.14380000000000001"/>
    <n v="110.61538461538461"/>
    <x v="2"/>
    <x v="2"/>
    <s v="CAD"/>
    <n v="1483238771"/>
    <d v="2017-01-01T02:46:11"/>
    <x v="3422"/>
    <x v="3422"/>
    <b v="0"/>
    <n v="13"/>
    <b v="0"/>
    <s v="games/mobile games"/>
    <x v="5"/>
    <x v="28"/>
  </r>
  <r>
    <n v="932"/>
    <s v="Mandy Harvey Christmas Album"/>
    <s v="Help me to create my 3rd album, a Christmas CD with 16 Holiday/Original favorites!"/>
    <n v="9500"/>
    <n v="1381"/>
    <n v="0.14536842105263159"/>
    <n v="46.033333333333331"/>
    <x v="2"/>
    <x v="0"/>
    <s v="USD"/>
    <n v="1363990545"/>
    <d v="2013-03-22T22:15:45"/>
    <x v="3423"/>
    <x v="3423"/>
    <b v="0"/>
    <n v="30"/>
    <b v="0"/>
    <s v="music/jazz"/>
    <x v="2"/>
    <x v="26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s v="USD"/>
    <n v="1475766932"/>
    <d v="2016-10-06T15:15:32"/>
    <x v="3424"/>
    <x v="3424"/>
    <b v="0"/>
    <n v="30"/>
    <b v="0"/>
    <s v="technology/wearables"/>
    <x v="4"/>
    <x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69.472222222222229"/>
    <x v="2"/>
    <x v="0"/>
    <s v="USD"/>
    <n v="1415583695"/>
    <d v="2014-11-10T01:41:35"/>
    <x v="3425"/>
    <x v="3425"/>
    <b v="0"/>
    <n v="36"/>
    <b v="0"/>
    <s v="food/food trucks"/>
    <x v="7"/>
    <x v="2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69230769230766"/>
    <x v="2"/>
    <x v="0"/>
    <s v="USD"/>
    <n v="1420095540"/>
    <d v="2015-01-01T06:59:00"/>
    <x v="3426"/>
    <x v="3426"/>
    <b v="0"/>
    <n v="26"/>
    <b v="0"/>
    <s v="technology/wearables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35483870967744"/>
    <x v="2"/>
    <x v="0"/>
    <s v="USD"/>
    <n v="1417387322"/>
    <d v="2014-11-30T22:42:02"/>
    <x v="3427"/>
    <x v="3427"/>
    <b v="0"/>
    <n v="31"/>
    <b v="0"/>
    <s v="technology/wearables"/>
    <x v="4"/>
    <x v="16"/>
  </r>
  <r>
    <n v="714"/>
    <s v="Prep Packs Survival Belt"/>
    <s v="The Prep Packs Survival Belt allows you to carry all of the essentials for outdoor survival inside your belt buckle"/>
    <n v="15000"/>
    <n v="2249"/>
    <n v="0.14993333333333334"/>
    <n v="80.321428571428569"/>
    <x v="2"/>
    <x v="0"/>
    <s v="USD"/>
    <n v="1488308082"/>
    <d v="2017-02-28T18:54:42"/>
    <x v="3428"/>
    <x v="3428"/>
    <b v="0"/>
    <n v="28"/>
    <b v="0"/>
    <s v="technology/wearables"/>
    <x v="4"/>
    <x v="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3333333333329"/>
    <x v="2"/>
    <x v="0"/>
    <s v="USD"/>
    <n v="1400301165"/>
    <d v="2014-05-17T04:32:45"/>
    <x v="3429"/>
    <x v="3429"/>
    <b v="0"/>
    <n v="9"/>
    <b v="0"/>
    <s v="theater/plays"/>
    <x v="1"/>
    <x v="3"/>
  </r>
  <r>
    <n v="3076"/>
    <s v="10,000 Hours"/>
    <s v="Helping female comedians get in their 10,000 Hours of practice!"/>
    <n v="10000"/>
    <n v="1506"/>
    <n v="0.15060000000000001"/>
    <n v="30.12"/>
    <x v="2"/>
    <x v="0"/>
    <s v="USD"/>
    <n v="1444405123"/>
    <d v="2015-10-09T15:38:43"/>
    <x v="3430"/>
    <x v="3430"/>
    <b v="0"/>
    <n v="50"/>
    <b v="0"/>
    <s v="theater/spaces"/>
    <x v="1"/>
    <x v="1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n v="163.84615384615384"/>
    <x v="2"/>
    <x v="2"/>
    <s v="CAD"/>
    <n v="1420346638"/>
    <d v="2015-01-04T04:43:58"/>
    <x v="3431"/>
    <x v="3431"/>
    <b v="0"/>
    <n v="13"/>
    <b v="0"/>
    <s v="film &amp; video/drama"/>
    <x v="0"/>
    <x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3846153846155"/>
    <x v="2"/>
    <x v="0"/>
    <s v="USD"/>
    <n v="1413816975"/>
    <d v="2014-10-20T14:56:15"/>
    <x v="3432"/>
    <x v="3432"/>
    <b v="0"/>
    <n v="13"/>
    <b v="0"/>
    <s v="theater/spaces"/>
    <x v="1"/>
    <x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0"/>
    <s v="USD"/>
    <n v="1403823722"/>
    <d v="2014-06-26T23:02:02"/>
    <x v="3433"/>
    <x v="3433"/>
    <b v="0"/>
    <n v="40"/>
    <b v="0"/>
    <s v="theater/plays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s v="USD"/>
    <n v="1414354080"/>
    <d v="2014-10-26T20:08:00"/>
    <x v="3434"/>
    <x v="3434"/>
    <b v="0"/>
    <n v="4"/>
    <b v="0"/>
    <s v="theater/plays"/>
    <x v="1"/>
    <x v="3"/>
  </r>
  <r>
    <n v="1787"/>
    <s v="Alpamayo to Yerupaja"/>
    <s v="Raising awareness to the effects of global warming through photographs of the high mountains of Peru."/>
    <n v="10000"/>
    <n v="1533"/>
    <n v="0.15329999999999999"/>
    <n v="63.875"/>
    <x v="2"/>
    <x v="0"/>
    <s v="USD"/>
    <n v="1428158637"/>
    <d v="2015-04-04T14:43:57"/>
    <x v="3435"/>
    <x v="3435"/>
    <b v="1"/>
    <n v="24"/>
    <b v="0"/>
    <s v="photography/photobooks"/>
    <x v="6"/>
    <x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8965517241384"/>
    <x v="2"/>
    <x v="0"/>
    <s v="USD"/>
    <n v="1411005600"/>
    <d v="2014-09-18T02:00:00"/>
    <x v="3436"/>
    <x v="3436"/>
    <b v="0"/>
    <n v="29"/>
    <b v="0"/>
    <s v="technology/wearables"/>
    <x v="4"/>
    <x v="16"/>
  </r>
  <r>
    <n v="3732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6"/>
    <s v="EUR"/>
    <n v="1422100800"/>
    <d v="2015-01-24T12:00:00"/>
    <x v="3437"/>
    <x v="3437"/>
    <b v="0"/>
    <n v="4"/>
    <b v="0"/>
    <s v="theater/plays"/>
    <x v="1"/>
    <x v="3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n v="93.90425531914893"/>
    <x v="2"/>
    <x v="0"/>
    <s v="USD"/>
    <n v="1472920909"/>
    <d v="2016-09-03T16:41:49"/>
    <x v="3438"/>
    <x v="3438"/>
    <b v="0"/>
    <n v="94"/>
    <b v="0"/>
    <s v="technology/wearables"/>
    <x v="4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1.34210526315789"/>
    <x v="2"/>
    <x v="0"/>
    <s v="USD"/>
    <n v="1456062489"/>
    <d v="2016-02-21T13:48:09"/>
    <x v="3439"/>
    <x v="3439"/>
    <b v="1"/>
    <n v="76"/>
    <b v="0"/>
    <s v="photography/photobooks"/>
    <x v="6"/>
    <x v="15"/>
  </r>
  <r>
    <n v="162"/>
    <s v="See It My Way"/>
    <s v="This film follows a young man who has had only a troubled family life. He turns to all the wrong things and life falls apart."/>
    <n v="2800"/>
    <n v="435"/>
    <n v="0.15535714285714286"/>
    <n v="43.5"/>
    <x v="2"/>
    <x v="0"/>
    <s v="USD"/>
    <n v="1408232520"/>
    <d v="2014-08-16T23:42:00"/>
    <x v="3440"/>
    <x v="3440"/>
    <b v="0"/>
    <n v="10"/>
    <b v="0"/>
    <s v="film &amp; video/drama"/>
    <x v="0"/>
    <x v="22"/>
  </r>
  <r>
    <n v="1772"/>
    <s v="White Mountain"/>
    <s v="A photobook and a short documentary film telling the story of Holocaust in Northwestern Lithuania"/>
    <n v="5500"/>
    <n v="858"/>
    <n v="0.156"/>
    <n v="45.157894736842103"/>
    <x v="2"/>
    <x v="1"/>
    <s v="GBP"/>
    <n v="1404666836"/>
    <d v="2014-07-06T17:13:56"/>
    <x v="3441"/>
    <x v="3441"/>
    <b v="1"/>
    <n v="19"/>
    <b v="0"/>
    <s v="photography/photobooks"/>
    <x v="6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n v="29.166666666666668"/>
    <x v="2"/>
    <x v="0"/>
    <s v="USD"/>
    <n v="1425819425"/>
    <d v="2015-03-08T12:57:05"/>
    <x v="3442"/>
    <x v="3442"/>
    <b v="0"/>
    <n v="12"/>
    <b v="0"/>
    <s v="theater/plays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3333333333329"/>
    <x v="2"/>
    <x v="0"/>
    <s v="USD"/>
    <n v="1468716180"/>
    <d v="2016-07-17T00:43:00"/>
    <x v="3443"/>
    <x v="3443"/>
    <b v="0"/>
    <n v="12"/>
    <b v="0"/>
    <s v="theater/plays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125"/>
    <x v="2"/>
    <x v="9"/>
    <s v="AUD"/>
    <n v="1423623221"/>
    <d v="2015-02-11T02:53:41"/>
    <x v="3444"/>
    <x v="3444"/>
    <b v="0"/>
    <n v="32"/>
    <b v="0"/>
    <s v="theater/plays"/>
    <x v="1"/>
    <x v="3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n v="88.444444444444443"/>
    <x v="2"/>
    <x v="0"/>
    <s v="USD"/>
    <n v="1471214743"/>
    <d v="2016-08-14T22:45:43"/>
    <x v="3445"/>
    <x v="3445"/>
    <b v="0"/>
    <n v="9"/>
    <b v="0"/>
    <s v="theater/spaces"/>
    <x v="1"/>
    <x v="13"/>
  </r>
  <r>
    <n v="187"/>
    <s v="The Imbalanced Heart of a Symmetric Mind (film)"/>
    <s v="A young man suffering from a severe case of OCD embarks on a road trip to find peace of mind."/>
    <n v="5000"/>
    <n v="800"/>
    <n v="0.16"/>
    <n v="160"/>
    <x v="2"/>
    <x v="0"/>
    <s v="USD"/>
    <n v="1437461940"/>
    <d v="2015-07-21T06:59:00"/>
    <x v="3446"/>
    <x v="3446"/>
    <b v="0"/>
    <n v="5"/>
    <b v="0"/>
    <s v="film &amp; video/drama"/>
    <x v="0"/>
    <x v="22"/>
  </r>
  <r>
    <n v="4030"/>
    <s v="The Martin and Lewis Tribute Show"/>
    <s v="The world's best and only tribute to Dean Martin and Jerry Lewis_x000a_ bringing back the Music, Laughter and the Love."/>
    <n v="2500"/>
    <n v="400"/>
    <n v="0.16"/>
    <n v="66.666666666666671"/>
    <x v="2"/>
    <x v="0"/>
    <s v="USD"/>
    <n v="1454525340"/>
    <d v="2016-02-03T18:49:00"/>
    <x v="3447"/>
    <x v="3447"/>
    <b v="0"/>
    <n v="6"/>
    <b v="0"/>
    <s v="theater/plays"/>
    <x v="1"/>
    <x v="3"/>
  </r>
  <r>
    <n v="3847"/>
    <s v="Madame X"/>
    <s v="The production of the original play &quot;Madame X&quot; by Amanda Davison. Inspired by the painting by John Singer Sargent."/>
    <n v="10500"/>
    <n v="1697"/>
    <n v="0.16161904761904761"/>
    <n v="188.55555555555554"/>
    <x v="2"/>
    <x v="0"/>
    <s v="USD"/>
    <n v="1437283391"/>
    <d v="2015-07-19T05:23:11"/>
    <x v="3448"/>
    <x v="3448"/>
    <b v="1"/>
    <n v="9"/>
    <b v="0"/>
    <s v="theater/plays"/>
    <x v="1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0588235294116"/>
    <x v="2"/>
    <x v="0"/>
    <s v="USD"/>
    <n v="1444144222"/>
    <d v="2015-10-06T15:10:22"/>
    <x v="3449"/>
    <x v="3449"/>
    <b v="0"/>
    <n v="17"/>
    <b v="0"/>
    <s v="film &amp; video/drama"/>
    <x v="0"/>
    <x v="22"/>
  </r>
  <r>
    <n v="3854"/>
    <s v="The Case Of Soghomon Tehlirian"/>
    <s v="A play dedicated to the 100th anniversary of the Armenian Genocide."/>
    <n v="11000"/>
    <n v="1788"/>
    <n v="0.16254545454545455"/>
    <n v="89.4"/>
    <x v="2"/>
    <x v="0"/>
    <s v="USD"/>
    <n v="1431206058"/>
    <d v="2015-05-09T21:14:18"/>
    <x v="3450"/>
    <x v="3450"/>
    <b v="0"/>
    <n v="20"/>
    <b v="0"/>
    <s v="theater/plays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1627906976742"/>
    <x v="2"/>
    <x v="0"/>
    <s v="USD"/>
    <n v="1445196989"/>
    <d v="2015-10-18T19:36:29"/>
    <x v="3451"/>
    <x v="3451"/>
    <b v="1"/>
    <n v="43"/>
    <b v="0"/>
    <s v="theater/plays"/>
    <x v="1"/>
    <x v="3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n v="68.416666666666671"/>
    <x v="2"/>
    <x v="0"/>
    <s v="USD"/>
    <n v="1457413140"/>
    <d v="2016-03-08T04:59:00"/>
    <x v="3452"/>
    <x v="3452"/>
    <b v="0"/>
    <n v="12"/>
    <b v="0"/>
    <s v="theater/musical"/>
    <x v="1"/>
    <x v="12"/>
  </r>
  <r>
    <n v="4070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s v="USD"/>
    <n v="1425178800"/>
    <d v="2015-03-01T03:00:00"/>
    <x v="3453"/>
    <x v="3453"/>
    <b v="0"/>
    <n v="6"/>
    <b v="0"/>
    <s v="theater/plays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1428571428569"/>
    <x v="2"/>
    <x v="0"/>
    <s v="USD"/>
    <n v="1409514709"/>
    <d v="2014-08-31T19:51:49"/>
    <x v="3454"/>
    <x v="3454"/>
    <b v="0"/>
    <n v="14"/>
    <b v="0"/>
    <s v="theater/plays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35294117647058"/>
    <x v="2"/>
    <x v="0"/>
    <s v="USD"/>
    <n v="1416499440"/>
    <d v="2014-11-20T16:04:00"/>
    <x v="3455"/>
    <x v="3455"/>
    <b v="0"/>
    <n v="17"/>
    <b v="0"/>
    <s v="theater/plays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n v="33.333333333333336"/>
    <x v="2"/>
    <x v="0"/>
    <s v="USD"/>
    <n v="1427168099"/>
    <d v="2015-03-24T03:34:59"/>
    <x v="3456"/>
    <x v="3456"/>
    <b v="0"/>
    <n v="3"/>
    <b v="0"/>
    <s v="theater/plays"/>
    <x v="1"/>
    <x v="3"/>
  </r>
  <r>
    <n v="989"/>
    <s v="Power Rope"/>
    <s v="The most useful phone charger you will ever buy"/>
    <n v="10000"/>
    <n v="1677"/>
    <n v="0.16769999999999999"/>
    <n v="52.40625"/>
    <x v="2"/>
    <x v="0"/>
    <s v="USD"/>
    <n v="1475101495"/>
    <d v="2016-09-28T22:24:55"/>
    <x v="3457"/>
    <x v="3457"/>
    <b v="0"/>
    <n v="32"/>
    <b v="0"/>
    <s v="technology/wearables"/>
    <x v="4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0"/>
    <s v="USD"/>
    <n v="1439662344"/>
    <d v="2015-08-15T18:12:24"/>
    <x v="3458"/>
    <x v="3458"/>
    <b v="0"/>
    <n v="8"/>
    <b v="0"/>
    <s v="theater/plays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6.833333333333332"/>
    <x v="2"/>
    <x v="1"/>
    <s v="GBP"/>
    <n v="1459368658"/>
    <d v="2016-03-30T20:10:58"/>
    <x v="3459"/>
    <x v="3459"/>
    <b v="0"/>
    <n v="12"/>
    <b v="0"/>
    <s v="food/food trucks"/>
    <x v="7"/>
    <x v="29"/>
  </r>
  <r>
    <n v="1990"/>
    <s v="The Virgin of the Path"/>
    <s v="An art nude photography book that includes traditional black and white sepia nudes as well as experimiental color nudes."/>
    <n v="3000"/>
    <n v="509"/>
    <n v="0.16966666666666666"/>
    <n v="101.8"/>
    <x v="2"/>
    <x v="0"/>
    <s v="USD"/>
    <n v="1455338532"/>
    <d v="2016-02-13T04:42:12"/>
    <x v="3460"/>
    <x v="3460"/>
    <b v="0"/>
    <n v="5"/>
    <b v="0"/>
    <s v="photography/people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3333333333336"/>
    <x v="2"/>
    <x v="1"/>
    <s v="GBP"/>
    <n v="1475848800"/>
    <d v="2016-10-07T14:00:00"/>
    <x v="3461"/>
    <x v="3461"/>
    <b v="0"/>
    <n v="42"/>
    <b v="0"/>
    <s v="theater/spaces"/>
    <x v="1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10.28571428571429"/>
    <x v="2"/>
    <x v="0"/>
    <s v="USD"/>
    <n v="1439251926"/>
    <d v="2015-08-11T00:12:06"/>
    <x v="3462"/>
    <x v="3462"/>
    <b v="0"/>
    <n v="14"/>
    <b v="0"/>
    <s v="technology/wearables"/>
    <x v="4"/>
    <x v="16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n v="126.48148148148148"/>
    <x v="2"/>
    <x v="0"/>
    <s v="USD"/>
    <n v="1404348143"/>
    <d v="2014-07-03T00:42:23"/>
    <x v="3463"/>
    <x v="3463"/>
    <b v="0"/>
    <n v="27"/>
    <b v="0"/>
    <s v="technology/makerspaces"/>
    <x v="4"/>
    <x v="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18"/>
    <s v="NZD"/>
    <n v="1420750683"/>
    <d v="2015-01-08T20:58:03"/>
    <x v="3464"/>
    <x v="3464"/>
    <b v="0"/>
    <n v="10"/>
    <b v="0"/>
    <s v="theater/plays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2380952380949"/>
    <x v="2"/>
    <x v="1"/>
    <s v="GBP"/>
    <n v="1403192031"/>
    <d v="2014-06-19T15:33:51"/>
    <x v="3465"/>
    <x v="3465"/>
    <b v="0"/>
    <n v="21"/>
    <b v="0"/>
    <s v="theater/plays"/>
    <x v="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28.2"/>
    <x v="2"/>
    <x v="0"/>
    <s v="USD"/>
    <n v="1408831718"/>
    <d v="2014-08-23T22:08:38"/>
    <x v="3466"/>
    <x v="3466"/>
    <b v="0"/>
    <n v="5"/>
    <b v="0"/>
    <s v="film &amp; video/animation"/>
    <x v="0"/>
    <x v="23"/>
  </r>
  <r>
    <n v="219"/>
    <s v="True Colors"/>
    <s v="An hour-long pilot about a group of suburban LGBT teens coming of age in the early 90's."/>
    <n v="50000"/>
    <n v="8815"/>
    <n v="0.17630000000000001"/>
    <n v="115.98684210526316"/>
    <x v="2"/>
    <x v="0"/>
    <s v="USD"/>
    <n v="1459493940"/>
    <d v="2016-04-01T06:59:00"/>
    <x v="3467"/>
    <x v="3467"/>
    <b v="0"/>
    <n v="76"/>
    <b v="0"/>
    <s v="film &amp; video/drama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n v="32.978021978021978"/>
    <x v="2"/>
    <x v="1"/>
    <s v="GBP"/>
    <n v="1460373187"/>
    <d v="2016-04-11T11:13:07"/>
    <x v="3468"/>
    <x v="3468"/>
    <b v="0"/>
    <n v="91"/>
    <b v="0"/>
    <s v="theater/plays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38461538461533"/>
    <x v="2"/>
    <x v="0"/>
    <s v="USD"/>
    <n v="1407858710"/>
    <d v="2014-08-12T15:51:50"/>
    <x v="3469"/>
    <x v="3469"/>
    <b v="0"/>
    <n v="13"/>
    <b v="0"/>
    <s v="theater/plays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n v="36.588235294117645"/>
    <x v="2"/>
    <x v="0"/>
    <s v="USD"/>
    <n v="1473211313"/>
    <d v="2016-09-07T01:21:53"/>
    <x v="3470"/>
    <x v="3470"/>
    <b v="0"/>
    <n v="17"/>
    <b v="0"/>
    <s v="theater/plays"/>
    <x v="1"/>
    <x v="3"/>
  </r>
  <r>
    <n v="967"/>
    <s v="Better Beanie"/>
    <s v="Better Beanie is the new therapeutic wearable designed to assist you while keeping your hands free."/>
    <n v="20000"/>
    <n v="3562"/>
    <n v="0.17810000000000001"/>
    <n v="43.97530864197531"/>
    <x v="2"/>
    <x v="0"/>
    <s v="USD"/>
    <n v="1461301574"/>
    <d v="2016-04-22T05:06:14"/>
    <x v="3471"/>
    <x v="3471"/>
    <b v="0"/>
    <n v="81"/>
    <b v="0"/>
    <s v="technology/wearables"/>
    <x v="4"/>
    <x v="1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1428571428573"/>
    <x v="2"/>
    <x v="0"/>
    <s v="USD"/>
    <n v="1407808438"/>
    <d v="2014-08-12T01:53:58"/>
    <x v="3472"/>
    <x v="3472"/>
    <b v="0"/>
    <n v="14"/>
    <b v="0"/>
    <s v="theater/plays"/>
    <x v="1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74.206896551724142"/>
    <x v="2"/>
    <x v="0"/>
    <s v="USD"/>
    <n v="1412393400"/>
    <d v="2014-10-04T03:30:00"/>
    <x v="3473"/>
    <x v="3473"/>
    <b v="0"/>
    <n v="29"/>
    <b v="0"/>
    <s v="games/video games"/>
    <x v="5"/>
    <x v="27"/>
  </r>
  <r>
    <n v="3738"/>
    <s v="'GULF' - a new play by PIVOT THEATRE"/>
    <s v="A filmic, fast-paced exploration of trust, making its debut at Camden People's Theatre this July."/>
    <n v="1500"/>
    <n v="270"/>
    <n v="0.18"/>
    <n v="45"/>
    <x v="2"/>
    <x v="1"/>
    <s v="GBP"/>
    <n v="1405461600"/>
    <d v="2014-07-15T22:00:00"/>
    <x v="3474"/>
    <x v="3474"/>
    <b v="0"/>
    <n v="6"/>
    <b v="0"/>
    <s v="theater/plays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85714285714292"/>
    <x v="2"/>
    <x v="0"/>
    <s v="USD"/>
    <n v="1404570147"/>
    <d v="2014-07-05T14:22:27"/>
    <x v="3475"/>
    <x v="3475"/>
    <b v="0"/>
    <n v="7"/>
    <b v="0"/>
    <s v="theater/plays"/>
    <x v="1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52.916666666666664"/>
    <x v="2"/>
    <x v="0"/>
    <s v="USD"/>
    <n v="1385123713"/>
    <d v="2013-11-22T12:35:13"/>
    <x v="3476"/>
    <x v="3476"/>
    <b v="0"/>
    <n v="48"/>
    <b v="0"/>
    <s v="music/jazz"/>
    <x v="2"/>
    <x v="2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88.888888888888886"/>
    <x v="2"/>
    <x v="0"/>
    <s v="USD"/>
    <n v="1439741591"/>
    <d v="2015-08-16T16:13:11"/>
    <x v="3477"/>
    <x v="3477"/>
    <b v="0"/>
    <n v="9"/>
    <b v="0"/>
    <s v="publishing/translations"/>
    <x v="3"/>
    <x v="30"/>
  </r>
  <r>
    <n v="866"/>
    <s v="California Dreamin' Tour 2015"/>
    <s v="Drivetime heads to Cali for summer tour supported by @Smoothjazz.com &amp; @JJZPhilly  #Spaghettini #The Roxy"/>
    <n v="3500"/>
    <n v="640"/>
    <n v="0.18285714285714286"/>
    <n v="58.18181818181818"/>
    <x v="2"/>
    <x v="0"/>
    <s v="USD"/>
    <n v="1425136200"/>
    <d v="2015-02-28T15:10:00"/>
    <x v="3478"/>
    <x v="3478"/>
    <b v="0"/>
    <n v="11"/>
    <b v="0"/>
    <s v="music/jazz"/>
    <x v="2"/>
    <x v="26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n v="122.00037037037038"/>
    <x v="2"/>
    <x v="0"/>
    <s v="USD"/>
    <n v="1318180033"/>
    <d v="2011-10-09T17:07:13"/>
    <x v="3479"/>
    <x v="3479"/>
    <b v="0"/>
    <n v="27"/>
    <b v="0"/>
    <s v="games/video games"/>
    <x v="5"/>
    <x v="2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s v="USD"/>
    <n v="1424635753"/>
    <d v="2015-02-22T20:09:13"/>
    <x v="3480"/>
    <x v="3480"/>
    <b v="0"/>
    <n v="12"/>
    <b v="0"/>
    <s v="food/restaurants"/>
    <x v="7"/>
    <x v="3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333333333334"/>
    <x v="2"/>
    <x v="0"/>
    <s v="USD"/>
    <n v="1484327061"/>
    <d v="2017-01-13T17:04:21"/>
    <x v="3481"/>
    <x v="3481"/>
    <b v="0"/>
    <n v="12"/>
    <b v="0"/>
    <s v="technology/wearables"/>
    <x v="4"/>
    <x v="16"/>
  </r>
  <r>
    <n v="2753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s v="USD"/>
    <n v="1346017023"/>
    <d v="2012-08-26T21:37:03"/>
    <x v="3482"/>
    <x v="3482"/>
    <b v="0"/>
    <n v="8"/>
    <b v="0"/>
    <s v="publishing/children's books"/>
    <x v="3"/>
    <x v="3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s v="USD"/>
    <n v="1454734740"/>
    <d v="2016-02-06T04:59:00"/>
    <x v="3483"/>
    <x v="3483"/>
    <b v="0"/>
    <n v="5"/>
    <b v="0"/>
    <s v="theater/plays"/>
    <x v="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75"/>
    <x v="2"/>
    <x v="0"/>
    <s v="USD"/>
    <n v="1435291200"/>
    <d v="2015-06-26T04:00:00"/>
    <x v="3484"/>
    <x v="3484"/>
    <b v="0"/>
    <n v="8"/>
    <b v="0"/>
    <s v="food/food trucks"/>
    <x v="7"/>
    <x v="2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66666666666671"/>
    <x v="2"/>
    <x v="9"/>
    <s v="AUD"/>
    <n v="1430316426"/>
    <d v="2015-04-29T14:07:06"/>
    <x v="3485"/>
    <x v="3485"/>
    <b v="0"/>
    <n v="6"/>
    <b v="0"/>
    <s v="theater/plays"/>
    <x v="1"/>
    <x v="3"/>
  </r>
  <r>
    <n v="480"/>
    <s v="The CafÃ©"/>
    <s v="To court his muse, an artist must first outsmart her dog.  A short animated film collaboration by Dana and Terrence Masson."/>
    <n v="40000"/>
    <n v="7764"/>
    <n v="0.19409999999999999"/>
    <n v="55.457142857142856"/>
    <x v="2"/>
    <x v="0"/>
    <s v="USD"/>
    <n v="1376049615"/>
    <d v="2013-08-09T12:00:15"/>
    <x v="3486"/>
    <x v="3486"/>
    <b v="0"/>
    <n v="140"/>
    <b v="0"/>
    <s v="film &amp; video/animation"/>
    <x v="0"/>
    <x v="23"/>
  </r>
  <r>
    <n v="3063"/>
    <s v="Spec Haus"/>
    <s v="Members of the local Miami music scene are putting together a venue/creative space in Kendall!"/>
    <n v="3000"/>
    <n v="587"/>
    <n v="0.19566666666666666"/>
    <n v="25.521739130434781"/>
    <x v="2"/>
    <x v="0"/>
    <s v="USD"/>
    <n v="1477174138"/>
    <d v="2016-10-22T22:08:58"/>
    <x v="3487"/>
    <x v="3487"/>
    <b v="0"/>
    <n v="23"/>
    <b v="0"/>
    <s v="theater/spaces"/>
    <x v="1"/>
    <x v="13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2051282051285"/>
    <x v="2"/>
    <x v="1"/>
    <s v="GBP"/>
    <n v="1407065979"/>
    <d v="2014-08-03T11:39:39"/>
    <x v="3488"/>
    <x v="3488"/>
    <b v="1"/>
    <n v="39"/>
    <b v="0"/>
    <s v="photography/photobooks"/>
    <x v="6"/>
    <x v="15"/>
  </r>
  <r>
    <n v="3803"/>
    <s v="Benjamin Button the Musical Concept Album"/>
    <s v="A fully orchestrated concept album of Benjamin Button the Musical!"/>
    <n v="12000"/>
    <n v="2358"/>
    <n v="0.19650000000000001"/>
    <n v="58.95"/>
    <x v="2"/>
    <x v="0"/>
    <s v="USD"/>
    <n v="1457133568"/>
    <d v="2016-03-04T23:19:28"/>
    <x v="3489"/>
    <x v="3489"/>
    <b v="0"/>
    <n v="40"/>
    <b v="0"/>
    <s v="theater/musical"/>
    <x v="1"/>
    <x v="12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19"/>
    <s v="MXN"/>
    <n v="1487613600"/>
    <d v="2017-02-20T18:00:00"/>
    <x v="3490"/>
    <x v="3490"/>
    <b v="0"/>
    <n v="15"/>
    <b v="0"/>
    <s v="theater/plays"/>
    <x v="1"/>
    <x v="3"/>
  </r>
  <r>
    <n v="3107"/>
    <s v="Creating Cabaret"/>
    <s v="When opportunity knocks, we answer!  Help expand the ravishingly talented troupe into a new and exciting market and venue!"/>
    <n v="40000"/>
    <n v="7905"/>
    <n v="0.197625"/>
    <n v="272.58620689655174"/>
    <x v="2"/>
    <x v="0"/>
    <s v="USD"/>
    <n v="1431372751"/>
    <d v="2015-05-11T19:32:31"/>
    <x v="3491"/>
    <x v="3491"/>
    <b v="0"/>
    <n v="29"/>
    <b v="0"/>
    <s v="theater/spaces"/>
    <x v="1"/>
    <x v="13"/>
  </r>
  <r>
    <n v="179"/>
    <s v="Sustain: A Film About Survival"/>
    <s v="A feature-length film about how three people survive in a diseased world."/>
    <n v="1000"/>
    <n v="200"/>
    <n v="0.2"/>
    <n v="100"/>
    <x v="2"/>
    <x v="0"/>
    <s v="USD"/>
    <n v="1457056555"/>
    <d v="2016-03-04T01:55:55"/>
    <x v="3492"/>
    <x v="3492"/>
    <b v="0"/>
    <n v="2"/>
    <b v="0"/>
    <s v="film &amp; video/drama"/>
    <x v="0"/>
    <x v="22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s v="GBP"/>
    <n v="1416781749"/>
    <d v="2014-11-23T22:29:09"/>
    <x v="3493"/>
    <x v="3493"/>
    <b v="0"/>
    <n v="1"/>
    <b v="0"/>
    <s v="theater/musical"/>
    <x v="1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s v="GBP"/>
    <n v="1436297180"/>
    <d v="2015-07-07T19:26:20"/>
    <x v="3494"/>
    <x v="3494"/>
    <b v="0"/>
    <n v="5"/>
    <b v="0"/>
    <s v="theater/plays"/>
    <x v="1"/>
    <x v="3"/>
  </r>
  <r>
    <n v="3991"/>
    <s v="NTACTheatre - North Texas Actor's Collaborative Theatre"/>
    <s v="North Texas first actor-driven theatre company needs your help"/>
    <n v="500"/>
    <n v="100"/>
    <n v="0.2"/>
    <n v="100"/>
    <x v="2"/>
    <x v="0"/>
    <s v="USD"/>
    <n v="1433086082"/>
    <d v="2015-05-31T15:28:02"/>
    <x v="3495"/>
    <x v="3495"/>
    <b v="0"/>
    <n v="1"/>
    <b v="0"/>
    <s v="theater/plays"/>
    <x v="1"/>
    <x v="3"/>
  </r>
  <r>
    <n v="1880"/>
    <s v="Sim Betting Football"/>
    <s v="Sim Betting Football is the only football (soccer) betting simulation  game."/>
    <n v="5000"/>
    <n v="1004"/>
    <n v="0.20080000000000001"/>
    <n v="41.833333333333336"/>
    <x v="2"/>
    <x v="1"/>
    <s v="GBP"/>
    <n v="1459341380"/>
    <d v="2016-03-30T12:36:20"/>
    <x v="3496"/>
    <x v="3496"/>
    <b v="0"/>
    <n v="24"/>
    <b v="0"/>
    <s v="games/mobile games"/>
    <x v="5"/>
    <x v="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25"/>
    <x v="2"/>
    <x v="1"/>
    <s v="GBP"/>
    <n v="1468752468"/>
    <d v="2016-07-17T10:47:48"/>
    <x v="3497"/>
    <x v="3497"/>
    <b v="0"/>
    <n v="8"/>
    <b v="0"/>
    <s v="theater/plays"/>
    <x v="1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21.571428571428573"/>
    <x v="2"/>
    <x v="0"/>
    <s v="USD"/>
    <n v="1315341550"/>
    <d v="2011-09-06T20:39:10"/>
    <x v="3498"/>
    <x v="3498"/>
    <b v="0"/>
    <n v="14"/>
    <b v="0"/>
    <s v="music/indie rock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s v="USD"/>
    <n v="1467604800"/>
    <d v="2016-07-04T04:00:00"/>
    <x v="3499"/>
    <x v="3499"/>
    <b v="0"/>
    <n v="10"/>
    <b v="0"/>
    <s v="theater/plays"/>
    <x v="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44.935185185185183"/>
    <x v="2"/>
    <x v="0"/>
    <s v="USD"/>
    <n v="1413417600"/>
    <d v="2014-10-16T00:00:00"/>
    <x v="3500"/>
    <x v="3500"/>
    <b v="1"/>
    <n v="108"/>
    <b v="0"/>
    <s v="photography/photobooks"/>
    <x v="6"/>
    <x v="15"/>
  </r>
  <r>
    <n v="1424"/>
    <s v="Subway Mantras"/>
    <s v="A short book of practical mantras that can be used every day of the week. Mantras are cogwheels of universal engines."/>
    <n v="7500"/>
    <n v="1527"/>
    <n v="0.2036"/>
    <n v="109.07142857142857"/>
    <x v="2"/>
    <x v="0"/>
    <s v="USD"/>
    <n v="1479233602"/>
    <d v="2016-11-15T18:13:22"/>
    <x v="3501"/>
    <x v="3501"/>
    <b v="0"/>
    <n v="14"/>
    <b v="0"/>
    <s v="publishing/translations"/>
    <x v="3"/>
    <x v="30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2772277227722"/>
    <x v="2"/>
    <x v="2"/>
    <s v="CAD"/>
    <n v="1450297080"/>
    <d v="2015-12-16T20:18:00"/>
    <x v="3502"/>
    <x v="3502"/>
    <b v="0"/>
    <n v="202"/>
    <b v="0"/>
    <s v="theater/spaces"/>
    <x v="1"/>
    <x v="13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n v="83.716814159292042"/>
    <x v="2"/>
    <x v="1"/>
    <s v="GBP"/>
    <n v="1476109970"/>
    <d v="2016-10-10T14:32:50"/>
    <x v="3503"/>
    <x v="3503"/>
    <b v="1"/>
    <n v="113"/>
    <b v="0"/>
    <s v="photography/photobooks"/>
    <x v="6"/>
    <x v="15"/>
  </r>
  <r>
    <n v="1594"/>
    <s v="Scenes and Things from New Orleans"/>
    <s v="I photograph my love of New Orleans, create canvases and share those memories with you."/>
    <n v="1000"/>
    <n v="205"/>
    <n v="0.20499999999999999"/>
    <n v="20.5"/>
    <x v="2"/>
    <x v="0"/>
    <s v="USD"/>
    <n v="1463329260"/>
    <d v="2016-05-15T16:21:00"/>
    <x v="3504"/>
    <x v="3504"/>
    <b v="0"/>
    <n v="10"/>
    <b v="0"/>
    <s v="photography/places"/>
    <x v="6"/>
    <x v="3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82.82"/>
    <x v="2"/>
    <x v="0"/>
    <s v="USD"/>
    <n v="1404623330"/>
    <d v="2014-07-06T05:08:50"/>
    <x v="3505"/>
    <x v="3505"/>
    <b v="0"/>
    <n v="25"/>
    <b v="0"/>
    <s v="food/food trucks"/>
    <x v="7"/>
    <x v="29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3333333333336"/>
    <x v="2"/>
    <x v="0"/>
    <s v="USD"/>
    <n v="1481522400"/>
    <d v="2016-12-12T06:00:00"/>
    <x v="3506"/>
    <x v="3506"/>
    <b v="0"/>
    <n v="12"/>
    <b v="0"/>
    <s v="theater/plays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n v="189.33333333333334"/>
    <x v="2"/>
    <x v="0"/>
    <s v="USD"/>
    <n v="1412167393"/>
    <d v="2014-10-01T12:43:13"/>
    <x v="3507"/>
    <x v="3507"/>
    <b v="0"/>
    <n v="30"/>
    <b v="0"/>
    <s v="music/jazz"/>
    <x v="2"/>
    <x v="26"/>
  </r>
  <r>
    <n v="181"/>
    <s v="Immemorial"/>
    <s v="Christina has been suffering with flash backs and some very disturbing nightmares and realises that it is more than just nightmares."/>
    <n v="3423"/>
    <n v="722"/>
    <n v="0.21092608822670172"/>
    <n v="180.5"/>
    <x v="2"/>
    <x v="1"/>
    <s v="GBP"/>
    <n v="1434995295"/>
    <d v="2015-06-22T17:48:15"/>
    <x v="3508"/>
    <x v="3508"/>
    <b v="0"/>
    <n v="4"/>
    <b v="0"/>
    <s v="film &amp; video/drama"/>
    <x v="0"/>
    <x v="22"/>
  </r>
  <r>
    <n v="3972"/>
    <s v="Valkyrie Theatre Company"/>
    <s v="We're a horror based theatre company in Oklahoma City beginning our first season of shows."/>
    <n v="1000"/>
    <n v="211"/>
    <n v="0.21099999999999999"/>
    <n v="26.375"/>
    <x v="2"/>
    <x v="0"/>
    <s v="USD"/>
    <n v="1423186634"/>
    <d v="2015-02-06T01:37:14"/>
    <x v="3509"/>
    <x v="3509"/>
    <b v="0"/>
    <n v="8"/>
    <b v="0"/>
    <s v="theater/plays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453.14285714285717"/>
    <x v="2"/>
    <x v="0"/>
    <s v="USD"/>
    <n v="1417377481"/>
    <d v="2014-11-30T19:58:01"/>
    <x v="3510"/>
    <x v="3510"/>
    <b v="0"/>
    <n v="7"/>
    <b v="0"/>
    <s v="photography/people"/>
    <x v="6"/>
    <x v="33"/>
  </r>
  <r>
    <n v="1737"/>
    <s v="Healing"/>
    <s v="An instrumental project in which all songs are incorporated around the healing power of our God. Used for times of prayer &amp; devotion"/>
    <n v="4000"/>
    <n v="850"/>
    <n v="0.21249999999999999"/>
    <n v="56.666666666666664"/>
    <x v="2"/>
    <x v="0"/>
    <s v="USD"/>
    <n v="1437432392"/>
    <d v="2015-07-20T22:46:32"/>
    <x v="3511"/>
    <x v="3511"/>
    <b v="0"/>
    <n v="15"/>
    <b v="0"/>
    <s v="music/faith"/>
    <x v="2"/>
    <x v="21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n v="56.05263157894737"/>
    <x v="2"/>
    <x v="0"/>
    <s v="USD"/>
    <n v="1401587064"/>
    <d v="2014-06-01T01:44:24"/>
    <x v="3512"/>
    <x v="3512"/>
    <b v="1"/>
    <n v="19"/>
    <b v="0"/>
    <s v="theater/plays"/>
    <x v="1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n v="35.799999999999997"/>
    <x v="2"/>
    <x v="1"/>
    <s v="GBP"/>
    <n v="1414107040"/>
    <d v="2014-10-23T23:30:40"/>
    <x v="3513"/>
    <x v="3513"/>
    <b v="1"/>
    <n v="25"/>
    <b v="0"/>
    <s v="photography/photobooks"/>
    <x v="6"/>
    <x v="15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n v="45.785714285714285"/>
    <x v="2"/>
    <x v="9"/>
    <s v="AUD"/>
    <n v="1477550434"/>
    <d v="2016-10-27T06:40:34"/>
    <x v="3514"/>
    <x v="3514"/>
    <b v="0"/>
    <n v="14"/>
    <b v="0"/>
    <s v="theater/plays"/>
    <x v="1"/>
    <x v="3"/>
  </r>
  <r>
    <n v="3737"/>
    <s v="Measure For Measure"/>
    <s v="The ASU Theatre and Shakespeare Club presents Measure For Measure directed by Jordyn Ochser."/>
    <n v="700"/>
    <n v="150"/>
    <n v="0.21428571428571427"/>
    <n v="37.5"/>
    <x v="2"/>
    <x v="0"/>
    <s v="USD"/>
    <n v="1447311540"/>
    <d v="2015-11-12T06:59:00"/>
    <x v="3515"/>
    <x v="3515"/>
    <b v="0"/>
    <n v="4"/>
    <b v="0"/>
    <s v="theater/plays"/>
    <x v="1"/>
    <x v="3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n v="1536.25"/>
    <x v="2"/>
    <x v="8"/>
    <s v="SEK"/>
    <n v="1467817258"/>
    <d v="2016-07-06T15:00:58"/>
    <x v="3516"/>
    <x v="3516"/>
    <b v="0"/>
    <n v="28"/>
    <b v="0"/>
    <s v="technology/wearables"/>
    <x v="4"/>
    <x v="1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n v="128.27380952380952"/>
    <x v="2"/>
    <x v="0"/>
    <s v="USD"/>
    <n v="1404194400"/>
    <d v="2014-07-01T06:00:00"/>
    <x v="3517"/>
    <x v="3517"/>
    <b v="0"/>
    <n v="84"/>
    <b v="0"/>
    <s v="theater/plays"/>
    <x v="1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110.64102564102564"/>
    <x v="2"/>
    <x v="0"/>
    <s v="USD"/>
    <n v="1348849134"/>
    <d v="2012-09-28T16:18:54"/>
    <x v="3518"/>
    <x v="3518"/>
    <b v="0"/>
    <n v="39"/>
    <b v="0"/>
    <s v="film &amp; video/animation"/>
    <x v="0"/>
    <x v="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n v="50.29767441860465"/>
    <x v="2"/>
    <x v="0"/>
    <s v="USD"/>
    <n v="1420088340"/>
    <d v="2015-01-01T04:59:00"/>
    <x v="3519"/>
    <x v="3519"/>
    <b v="0"/>
    <n v="215"/>
    <b v="0"/>
    <s v="technology/wearables"/>
    <x v="4"/>
    <x v="1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0"/>
    <s v="USD"/>
    <n v="1452795416"/>
    <d v="2016-01-14T18:16:56"/>
    <x v="3520"/>
    <x v="3520"/>
    <b v="0"/>
    <n v="6"/>
    <b v="0"/>
    <s v="theater/plays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n v="0.2185"/>
    <n v="48.555555555555557"/>
    <x v="2"/>
    <x v="0"/>
    <s v="USD"/>
    <n v="1442381847"/>
    <d v="2015-09-16T05:37:27"/>
    <x v="3521"/>
    <x v="3521"/>
    <b v="0"/>
    <n v="9"/>
    <b v="0"/>
    <s v="theater/plays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n v="35.734693877551024"/>
    <x v="2"/>
    <x v="0"/>
    <s v="USD"/>
    <n v="1342309368"/>
    <d v="2012-07-14T23:42:48"/>
    <x v="3522"/>
    <x v="3522"/>
    <b v="0"/>
    <n v="49"/>
    <b v="0"/>
    <s v="publishing/children's books"/>
    <x v="3"/>
    <x v="3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n v="66.520080000000007"/>
    <x v="2"/>
    <x v="1"/>
    <s v="GBP"/>
    <n v="1368792499"/>
    <d v="2013-05-17T12:08:19"/>
    <x v="3523"/>
    <x v="3523"/>
    <b v="0"/>
    <n v="125"/>
    <b v="0"/>
    <s v="film &amp; video/animation"/>
    <x v="0"/>
    <x v="2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695652173913047"/>
    <x v="2"/>
    <x v="1"/>
    <s v="GBP"/>
    <n v="1399809052"/>
    <d v="2014-05-11T11:50:52"/>
    <x v="3524"/>
    <x v="3524"/>
    <b v="1"/>
    <n v="23"/>
    <b v="0"/>
    <s v="theater/plays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s v="GBP"/>
    <n v="1416081600"/>
    <d v="2014-11-15T20:00:00"/>
    <x v="3525"/>
    <x v="3525"/>
    <b v="0"/>
    <n v="2"/>
    <b v="0"/>
    <s v="theater/plays"/>
    <x v="1"/>
    <x v="3"/>
  </r>
  <r>
    <n v="1796"/>
    <s v="Kenema"/>
    <s v="Kenema is a stunning portrait photography book by British Photographer, Peter Dibdin, capturing community life in Kenema, Sierra Leone."/>
    <n v="19000"/>
    <n v="4190"/>
    <n v="0.22052631578947368"/>
    <n v="48.720930232558139"/>
    <x v="2"/>
    <x v="1"/>
    <s v="GBP"/>
    <n v="1469356366"/>
    <d v="2016-07-24T10:32:46"/>
    <x v="3526"/>
    <x v="3526"/>
    <b v="1"/>
    <n v="86"/>
    <b v="0"/>
    <s v="photography/photobooks"/>
    <x v="6"/>
    <x v="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23.948509485094849"/>
    <x v="2"/>
    <x v="1"/>
    <s v="GBP"/>
    <n v="1410616600"/>
    <d v="2014-09-13T13:56:40"/>
    <x v="3527"/>
    <x v="3527"/>
    <b v="0"/>
    <n v="369"/>
    <b v="0"/>
    <s v="technology/wearables"/>
    <x v="4"/>
    <x v="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666666666666"/>
    <x v="2"/>
    <x v="1"/>
    <s v="GBP"/>
    <n v="1448492400"/>
    <d v="2015-11-25T23:00:00"/>
    <x v="3528"/>
    <x v="3528"/>
    <b v="0"/>
    <n v="6"/>
    <b v="0"/>
    <s v="theater/plays"/>
    <x v="1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n v="24.6"/>
    <x v="2"/>
    <x v="1"/>
    <s v="GBP"/>
    <n v="1488546319"/>
    <d v="2017-03-03T13:05:19"/>
    <x v="3529"/>
    <x v="3529"/>
    <b v="0"/>
    <n v="5"/>
    <b v="0"/>
    <s v="music/jazz"/>
    <x v="2"/>
    <x v="26"/>
  </r>
  <r>
    <n v="169"/>
    <s v="Family"/>
    <s v="Family is a short film about a father and son and two brothers who were separated by the Korean war and finally reunite after 60 years."/>
    <n v="2500"/>
    <n v="560"/>
    <n v="0.224"/>
    <n v="56"/>
    <x v="2"/>
    <x v="1"/>
    <s v="GBP"/>
    <n v="1413634059"/>
    <d v="2014-10-18T12:07:39"/>
    <x v="3530"/>
    <x v="3530"/>
    <b v="0"/>
    <n v="10"/>
    <b v="0"/>
    <s v="film &amp; video/drama"/>
    <x v="0"/>
    <x v="22"/>
  </r>
  <r>
    <n v="2405"/>
    <s v="JoyShtick Food Truck"/>
    <s v="We are the first gaming-themed food truck, bringing gourmet pub fare to the Jacksonville area."/>
    <n v="5000"/>
    <n v="1126"/>
    <n v="0.22520000000000001"/>
    <n v="56.3"/>
    <x v="2"/>
    <x v="0"/>
    <s v="USD"/>
    <n v="1472911375"/>
    <d v="2016-09-03T14:02:55"/>
    <x v="3531"/>
    <x v="3531"/>
    <b v="0"/>
    <n v="20"/>
    <b v="0"/>
    <s v="food/food trucks"/>
    <x v="7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29411764705884"/>
    <x v="2"/>
    <x v="2"/>
    <s v="CAD"/>
    <n v="1401595140"/>
    <d v="2014-06-01T03:59:00"/>
    <x v="3532"/>
    <x v="3532"/>
    <b v="0"/>
    <n v="17"/>
    <b v="0"/>
    <s v="theater/spaces"/>
    <x v="1"/>
    <x v="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39.228571428571428"/>
    <x v="2"/>
    <x v="0"/>
    <s v="USD"/>
    <n v="1354699421"/>
    <d v="2012-12-05T09:23:41"/>
    <x v="3533"/>
    <x v="3533"/>
    <b v="0"/>
    <n v="70"/>
    <b v="0"/>
    <s v="film &amp; video/animation"/>
    <x v="0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28571428571427"/>
    <x v="2"/>
    <x v="1"/>
    <s v="GBP"/>
    <n v="1428333345"/>
    <d v="2015-04-06T15:15:45"/>
    <x v="3534"/>
    <x v="3534"/>
    <b v="0"/>
    <n v="7"/>
    <b v="0"/>
    <s v="technology/web"/>
    <x v="4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1724137931032"/>
    <x v="2"/>
    <x v="0"/>
    <s v="USD"/>
    <n v="1440090300"/>
    <d v="2015-08-20T17:05:00"/>
    <x v="3535"/>
    <x v="3535"/>
    <b v="0"/>
    <n v="29"/>
    <b v="0"/>
    <s v="theater/plays"/>
    <x v="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n v="130.0888888888889"/>
    <x v="2"/>
    <x v="0"/>
    <s v="USD"/>
    <n v="1468029540"/>
    <d v="2016-07-09T01:59:00"/>
    <x v="3536"/>
    <x v="3536"/>
    <b v="0"/>
    <n v="45"/>
    <b v="0"/>
    <s v="theater/spaces"/>
    <x v="1"/>
    <x v="13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n v="305.77777777777777"/>
    <x v="2"/>
    <x v="2"/>
    <s v="CAD"/>
    <n v="1407427009"/>
    <d v="2014-08-07T15:56:49"/>
    <x v="3537"/>
    <x v="3537"/>
    <b v="0"/>
    <n v="27"/>
    <b v="0"/>
    <s v="food/food trucks"/>
    <x v="7"/>
    <x v="29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n v="23.62857142857143"/>
    <x v="2"/>
    <x v="1"/>
    <s v="GBP"/>
    <n v="1486547945"/>
    <d v="2017-02-08T09:59:05"/>
    <x v="3538"/>
    <x v="3538"/>
    <b v="1"/>
    <n v="35"/>
    <b v="0"/>
    <s v="theater/spaces"/>
    <x v="1"/>
    <x v="13"/>
  </r>
  <r>
    <n v="1783"/>
    <s v="Hues of my Vision"/>
    <s v="My Buddy Spirit and I, Ara, camping full time camera on hand for a bit over nine years. &quot;Hue of my Vision&quot; is our Photo Book."/>
    <n v="40000"/>
    <n v="9477"/>
    <n v="0.236925"/>
    <n v="51.227027027027027"/>
    <x v="2"/>
    <x v="0"/>
    <s v="USD"/>
    <n v="1432248478"/>
    <d v="2015-05-21T22:47:58"/>
    <x v="3539"/>
    <x v="3539"/>
    <b v="1"/>
    <n v="185"/>
    <b v="0"/>
    <s v="photography/photobooks"/>
    <x v="6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181818181819"/>
    <x v="2"/>
    <x v="0"/>
    <s v="USD"/>
    <n v="1259643540"/>
    <d v="2009-12-01T04:59:00"/>
    <x v="3540"/>
    <x v="3540"/>
    <b v="0"/>
    <n v="11"/>
    <b v="0"/>
    <s v="music/jazz"/>
    <x v="2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0"/>
    <s v="USD"/>
    <n v="1488783507"/>
    <d v="2017-03-06T06:58:27"/>
    <x v="3541"/>
    <x v="3541"/>
    <b v="0"/>
    <n v="10"/>
    <b v="0"/>
    <s v="theater/plays"/>
    <x v="1"/>
    <x v="3"/>
  </r>
  <r>
    <n v="4010"/>
    <s v="The Connection Play 2014"/>
    <s v="JUNTO Productions is proud to present our first production, the premiere of The Connection, a play by Jeffrey Paul."/>
    <n v="7200"/>
    <n v="1742"/>
    <n v="0.24194444444444443"/>
    <n v="45.842105263157897"/>
    <x v="2"/>
    <x v="0"/>
    <s v="USD"/>
    <n v="1414348166"/>
    <d v="2014-10-26T18:29:26"/>
    <x v="3542"/>
    <x v="3542"/>
    <b v="0"/>
    <n v="38"/>
    <b v="0"/>
    <s v="theater/plays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25"/>
    <x v="2"/>
    <x v="0"/>
    <s v="USD"/>
    <n v="1448745741"/>
    <d v="2015-11-28T21:22:21"/>
    <x v="3543"/>
    <x v="3543"/>
    <b v="0"/>
    <n v="8"/>
    <b v="0"/>
    <s v="theater/plays"/>
    <x v="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34.761904761904759"/>
    <x v="2"/>
    <x v="0"/>
    <s v="USD"/>
    <n v="1367676034"/>
    <d v="2013-05-04T14:00:34"/>
    <x v="3544"/>
    <x v="3544"/>
    <b v="0"/>
    <n v="21"/>
    <b v="0"/>
    <s v="music/jazz"/>
    <x v="2"/>
    <x v="2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3333333333332"/>
    <x v="2"/>
    <x v="0"/>
    <s v="USD"/>
    <n v="1411930556"/>
    <d v="2014-09-28T18:55:56"/>
    <x v="3545"/>
    <x v="3545"/>
    <b v="0"/>
    <n v="12"/>
    <b v="0"/>
    <s v="theater/plays"/>
    <x v="1"/>
    <x v="3"/>
  </r>
  <r>
    <n v="239"/>
    <s v="Filthy - Short Film"/>
    <s v="Lovers Clint and Eli convey their conflicting perspectives of guilt and remorse while in the desolate Australian bush."/>
    <n v="1000"/>
    <n v="250"/>
    <n v="0.25"/>
    <n v="50"/>
    <x v="2"/>
    <x v="9"/>
    <s v="AUD"/>
    <n v="1446984000"/>
    <d v="2015-11-08T12:00:00"/>
    <x v="3546"/>
    <x v="3546"/>
    <b v="0"/>
    <n v="5"/>
    <b v="0"/>
    <s v="film &amp; video/drama"/>
    <x v="0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n v="41.666666666666664"/>
    <x v="2"/>
    <x v="0"/>
    <s v="USD"/>
    <n v="1443224622"/>
    <d v="2015-09-25T23:43:42"/>
    <x v="3547"/>
    <x v="3547"/>
    <b v="0"/>
    <n v="6"/>
    <b v="0"/>
    <s v="theater/musical"/>
    <x v="1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4210526315788"/>
    <x v="2"/>
    <x v="0"/>
    <s v="USD"/>
    <n v="1409194810"/>
    <d v="2014-08-28T03:00:10"/>
    <x v="3548"/>
    <x v="3548"/>
    <b v="0"/>
    <n v="114"/>
    <b v="0"/>
    <s v="theater/spaces"/>
    <x v="1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46.733333333333334"/>
    <x v="2"/>
    <x v="0"/>
    <s v="USD"/>
    <n v="1367444557"/>
    <d v="2013-05-01T21:42:37"/>
    <x v="3549"/>
    <x v="3549"/>
    <b v="0"/>
    <n v="15"/>
    <b v="0"/>
    <s v="publishing/fiction"/>
    <x v="3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89.59693877551021"/>
    <x v="2"/>
    <x v="0"/>
    <s v="USD"/>
    <n v="1478926800"/>
    <d v="2016-11-12T05:00:00"/>
    <x v="3550"/>
    <x v="3550"/>
    <b v="0"/>
    <n v="196"/>
    <b v="0"/>
    <s v="technology/wearables"/>
    <x v="4"/>
    <x v="16"/>
  </r>
  <r>
    <n v="210"/>
    <s v="Like Son, Like Father"/>
    <s v="A tender short film about a young man who needs advice from  someone he had no intention of ever meeting, his biological father."/>
    <n v="12000"/>
    <n v="3030"/>
    <n v="0.2525"/>
    <n v="91.818181818181813"/>
    <x v="2"/>
    <x v="0"/>
    <s v="USD"/>
    <n v="1443675600"/>
    <d v="2015-10-01T05:00:00"/>
    <x v="3551"/>
    <x v="3551"/>
    <b v="0"/>
    <n v="33"/>
    <b v="0"/>
    <s v="film &amp; video/drama"/>
    <x v="0"/>
    <x v="2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168.39393939393941"/>
    <x v="2"/>
    <x v="0"/>
    <s v="USD"/>
    <n v="1428732000"/>
    <d v="2015-04-11T06:00:00"/>
    <x v="3552"/>
    <x v="3552"/>
    <b v="0"/>
    <n v="33"/>
    <b v="0"/>
    <s v="food/food trucks"/>
    <x v="7"/>
    <x v="29"/>
  </r>
  <r>
    <n v="515"/>
    <s v="A Tale of Faith - An Animated Short Film"/>
    <s v="A Tale of Faith is an animated short film based on the heartwarming tale by Rebbe Nachman of Breslov."/>
    <n v="97000"/>
    <n v="24651"/>
    <n v="0.25413402061855672"/>
    <n v="725.02941176470586"/>
    <x v="2"/>
    <x v="0"/>
    <s v="USD"/>
    <n v="1451389601"/>
    <d v="2015-12-29T11:46:41"/>
    <x v="3553"/>
    <x v="3553"/>
    <b v="0"/>
    <n v="34"/>
    <b v="0"/>
    <s v="film &amp; video/animation"/>
    <x v="0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93.666666666666671"/>
    <x v="2"/>
    <x v="0"/>
    <s v="USD"/>
    <n v="1409009306"/>
    <d v="2014-08-25T23:28:26"/>
    <x v="3554"/>
    <x v="3554"/>
    <b v="0"/>
    <n v="15"/>
    <b v="0"/>
    <s v="publishing/children's books"/>
    <x v="3"/>
    <x v="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133.25"/>
    <x v="2"/>
    <x v="4"/>
    <s v="EUR"/>
    <n v="1467106895"/>
    <d v="2016-06-28T09:41:35"/>
    <x v="3555"/>
    <x v="3555"/>
    <b v="0"/>
    <n v="96"/>
    <b v="0"/>
    <s v="technology/wearables"/>
    <x v="4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0319148936175"/>
    <x v="2"/>
    <x v="1"/>
    <s v="GBP"/>
    <n v="1475398800"/>
    <d v="2016-10-02T09:00:00"/>
    <x v="3556"/>
    <x v="3556"/>
    <b v="0"/>
    <n v="94"/>
    <b v="0"/>
    <s v="theater/plays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59.041666666666664"/>
    <x v="2"/>
    <x v="0"/>
    <s v="USD"/>
    <n v="1473950945"/>
    <d v="2016-09-15T14:49:05"/>
    <x v="3557"/>
    <x v="3557"/>
    <b v="1"/>
    <n v="24"/>
    <b v="0"/>
    <s v="photography/photobooks"/>
    <x v="6"/>
    <x v="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50.65116279069767"/>
    <x v="2"/>
    <x v="0"/>
    <s v="USD"/>
    <n v="1410955331"/>
    <d v="2014-09-17T12:02:11"/>
    <x v="3558"/>
    <x v="3558"/>
    <b v="0"/>
    <n v="129"/>
    <b v="0"/>
    <s v="technology/wearables"/>
    <x v="4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s v="USD"/>
    <n v="1387657931"/>
    <d v="2013-12-21T20:32:11"/>
    <x v="3559"/>
    <x v="3559"/>
    <b v="0"/>
    <n v="10"/>
    <b v="0"/>
    <s v="games/video games"/>
    <x v="5"/>
    <x v="27"/>
  </r>
  <r>
    <n v="200"/>
    <s v="The Crossing Shore"/>
    <s v="A film dedicated to an AAF Pilot's struggle to survive behind enemy lines during WWII."/>
    <n v="6000"/>
    <n v="1571.55"/>
    <n v="0.26192500000000002"/>
    <n v="87.308333333333337"/>
    <x v="2"/>
    <x v="0"/>
    <s v="USD"/>
    <n v="1410746403"/>
    <d v="2014-09-15T02:00:03"/>
    <x v="3560"/>
    <x v="3560"/>
    <b v="0"/>
    <n v="18"/>
    <b v="0"/>
    <s v="film &amp; video/drama"/>
    <x v="0"/>
    <x v="22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n v="218.33333333333334"/>
    <x v="2"/>
    <x v="0"/>
    <s v="USD"/>
    <n v="1406861438"/>
    <d v="2014-08-01T02:50:38"/>
    <x v="3561"/>
    <x v="3561"/>
    <b v="0"/>
    <n v="3"/>
    <b v="0"/>
    <s v="photography/people"/>
    <x v="6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n v="116.55769230769231"/>
    <x v="2"/>
    <x v="0"/>
    <s v="USD"/>
    <n v="1438552800"/>
    <d v="2015-08-02T22:00:00"/>
    <x v="3562"/>
    <x v="3562"/>
    <b v="0"/>
    <n v="52"/>
    <b v="0"/>
    <s v="food/food trucks"/>
    <x v="7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333333333331"/>
    <x v="2"/>
    <x v="1"/>
    <s v="GBP"/>
    <n v="1406130880"/>
    <d v="2014-07-23T15:54:40"/>
    <x v="3563"/>
    <x v="3563"/>
    <b v="0"/>
    <n v="21"/>
    <b v="0"/>
    <s v="technology/wearables"/>
    <x v="4"/>
    <x v="16"/>
  </r>
  <r>
    <n v="3111"/>
    <s v="All Puppet Players Need a Home"/>
    <s v="Help All Puppet Players perform it's 2015 season in a beautiful 200 seat theater for an entire year."/>
    <n v="20000"/>
    <n v="5328"/>
    <n v="0.26640000000000003"/>
    <n v="70.10526315789474"/>
    <x v="2"/>
    <x v="0"/>
    <s v="USD"/>
    <n v="1412432220"/>
    <d v="2014-10-04T14:17:00"/>
    <x v="3564"/>
    <x v="3564"/>
    <b v="0"/>
    <n v="76"/>
    <b v="0"/>
    <s v="theater/spaces"/>
    <x v="1"/>
    <x v="13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n v="42.157894736842103"/>
    <x v="2"/>
    <x v="0"/>
    <s v="USD"/>
    <n v="1409337911"/>
    <d v="2014-08-29T18:45:11"/>
    <x v="3565"/>
    <x v="3565"/>
    <b v="0"/>
    <n v="19"/>
    <b v="0"/>
    <s v="publishing/children's books"/>
    <x v="3"/>
    <x v="35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1"/>
    <s v="GBP"/>
    <n v="1446732975"/>
    <d v="2015-11-05T14:16:15"/>
    <x v="3566"/>
    <x v="3566"/>
    <b v="0"/>
    <n v="21"/>
    <b v="0"/>
    <s v="theater/plays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n v="51.615384615384613"/>
    <x v="2"/>
    <x v="2"/>
    <s v="CAD"/>
    <n v="1427306470"/>
    <d v="2015-03-25T18:01:10"/>
    <x v="3567"/>
    <x v="3567"/>
    <b v="0"/>
    <n v="13"/>
    <b v="0"/>
    <s v="theater/plays"/>
    <x v="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n v="36.68181818181818"/>
    <x v="2"/>
    <x v="0"/>
    <s v="USD"/>
    <n v="1405227540"/>
    <d v="2014-07-13T04:59:00"/>
    <x v="3568"/>
    <x v="3568"/>
    <b v="0"/>
    <n v="22"/>
    <b v="0"/>
    <s v="publishing/translations"/>
    <x v="3"/>
    <x v="30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n v="46.428571428571431"/>
    <x v="2"/>
    <x v="2"/>
    <s v="CAD"/>
    <n v="1409376600"/>
    <d v="2014-08-30T05:30:00"/>
    <x v="3569"/>
    <x v="3569"/>
    <b v="0"/>
    <n v="14"/>
    <b v="0"/>
    <s v="theater/plays"/>
    <x v="1"/>
    <x v="3"/>
  </r>
  <r>
    <n v="465"/>
    <s v="&quot;Amp&quot; A Story About a Robot"/>
    <s v="&quot;Amp&quot; is a short film about a robot with needs."/>
    <n v="512"/>
    <n v="138"/>
    <n v="0.26953125"/>
    <n v="17.25"/>
    <x v="2"/>
    <x v="0"/>
    <s v="USD"/>
    <n v="1403837574"/>
    <d v="2014-06-27T02:52:54"/>
    <x v="3570"/>
    <x v="3570"/>
    <b v="0"/>
    <n v="8"/>
    <b v="0"/>
    <s v="film &amp; video/animation"/>
    <x v="0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4285714285715"/>
    <x v="2"/>
    <x v="1"/>
    <s v="GBP"/>
    <n v="1488114358"/>
    <d v="2017-02-26T13:05:58"/>
    <x v="3571"/>
    <x v="3571"/>
    <b v="0"/>
    <n v="14"/>
    <b v="0"/>
    <s v="theater/plays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s v="USD"/>
    <n v="1446131207"/>
    <d v="2015-10-29T15:06:47"/>
    <x v="3572"/>
    <x v="3572"/>
    <b v="0"/>
    <n v="20"/>
    <b v="0"/>
    <s v="theater/plays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402.70588235294116"/>
    <x v="2"/>
    <x v="7"/>
    <s v="EUR"/>
    <n v="1447600389"/>
    <d v="2015-11-15T15:13:09"/>
    <x v="3573"/>
    <x v="3573"/>
    <b v="0"/>
    <n v="34"/>
    <b v="0"/>
    <s v="technology/web"/>
    <x v="4"/>
    <x v="24"/>
  </r>
  <r>
    <n v="4102"/>
    <s v="4th Wall Theatre Project"/>
    <s v="Local Community theater to get up and running in the Idaho Falls area. Something new, something different!"/>
    <n v="500"/>
    <n v="137"/>
    <n v="0.27400000000000002"/>
    <n v="22.833333333333332"/>
    <x v="2"/>
    <x v="0"/>
    <s v="USD"/>
    <n v="1463343673"/>
    <d v="2016-05-15T20:21:13"/>
    <x v="3574"/>
    <x v="3574"/>
    <b v="0"/>
    <n v="6"/>
    <b v="0"/>
    <s v="theater/plays"/>
    <x v="1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151515151516"/>
    <x v="2"/>
    <x v="0"/>
    <s v="USD"/>
    <n v="1414622700"/>
    <d v="2014-10-29T22:45:00"/>
    <x v="3575"/>
    <x v="3575"/>
    <b v="1"/>
    <n v="66"/>
    <b v="0"/>
    <s v="technology/makerspaces"/>
    <x v="4"/>
    <x v="2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s v="USD"/>
    <n v="1421095672"/>
    <d v="2015-01-12T20:47:52"/>
    <x v="3576"/>
    <x v="3576"/>
    <b v="0"/>
    <n v="10"/>
    <b v="0"/>
    <s v="technology/wearables"/>
    <x v="4"/>
    <x v="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s v="USD"/>
    <n v="1339816200"/>
    <d v="2012-06-16T03:10:00"/>
    <x v="3577"/>
    <x v="3577"/>
    <b v="0"/>
    <n v="4"/>
    <b v="0"/>
    <s v="publishing/children's books"/>
    <x v="3"/>
    <x v="35"/>
  </r>
  <r>
    <n v="950"/>
    <s v="EZC Smartlight"/>
    <s v="Rider worn tail light brake light. Adheres to virtually any coat, jacket or vest. Stays on even when you get off."/>
    <n v="5000"/>
    <n v="1402"/>
    <n v="0.28039999999999998"/>
    <n v="58.416666666666664"/>
    <x v="2"/>
    <x v="2"/>
    <s v="CAD"/>
    <n v="1453053661"/>
    <d v="2016-01-17T18:01:01"/>
    <x v="3578"/>
    <x v="3578"/>
    <b v="0"/>
    <n v="24"/>
    <b v="0"/>
    <s v="technology/wearables"/>
    <x v="4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s v="USD"/>
    <n v="1402007500"/>
    <d v="2014-06-05T22:31:40"/>
    <x v="3579"/>
    <x v="3579"/>
    <b v="0"/>
    <n v="11"/>
    <b v="0"/>
    <s v="theater/plays"/>
    <x v="1"/>
    <x v="3"/>
  </r>
  <r>
    <n v="2157"/>
    <s v="Nin"/>
    <s v="Gamers and 90's fans unite in this small tale of epic proportions!"/>
    <n v="75000"/>
    <n v="21144"/>
    <n v="0.28192"/>
    <n v="370.94736842105266"/>
    <x v="2"/>
    <x v="0"/>
    <s v="USD"/>
    <n v="1482479940"/>
    <d v="2016-12-23T07:59:00"/>
    <x v="3580"/>
    <x v="3580"/>
    <b v="0"/>
    <n v="57"/>
    <b v="0"/>
    <s v="games/video games"/>
    <x v="5"/>
    <x v="27"/>
  </r>
  <r>
    <n v="2682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s v="USD"/>
    <n v="1416635940"/>
    <d v="2014-11-22T05:59:00"/>
    <x v="3581"/>
    <x v="3581"/>
    <b v="0"/>
    <n v="20"/>
    <b v="0"/>
    <s v="food/food trucks"/>
    <x v="7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26.59737827715356"/>
    <x v="2"/>
    <x v="2"/>
    <s v="CAD"/>
    <n v="1417804229"/>
    <d v="2014-12-05T18:30:29"/>
    <x v="3582"/>
    <x v="3582"/>
    <b v="0"/>
    <n v="534"/>
    <b v="0"/>
    <s v="games/video games"/>
    <x v="5"/>
    <x v="27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0"/>
    <s v="USD"/>
    <n v="1432589896"/>
    <d v="2015-05-25T21:38:16"/>
    <x v="3583"/>
    <x v="3583"/>
    <b v="0"/>
    <n v="7"/>
    <b v="0"/>
    <s v="theater/plays"/>
    <x v="1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43243243243242"/>
    <x v="2"/>
    <x v="0"/>
    <s v="USD"/>
    <n v="1455210353"/>
    <d v="2016-02-11T17:05:53"/>
    <x v="3584"/>
    <x v="3584"/>
    <b v="0"/>
    <n v="37"/>
    <b v="0"/>
    <s v="technology/wearables"/>
    <x v="4"/>
    <x v="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3333333333334"/>
    <x v="2"/>
    <x v="1"/>
    <s v="GBP"/>
    <n v="1469113351"/>
    <d v="2016-07-21T15:02:31"/>
    <x v="3585"/>
    <x v="3585"/>
    <b v="0"/>
    <n v="6"/>
    <b v="0"/>
    <s v="theater/plays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07692307692307"/>
    <x v="2"/>
    <x v="1"/>
    <s v="GBP"/>
    <n v="1404149280"/>
    <d v="2014-06-30T17:28:00"/>
    <x v="3586"/>
    <x v="3586"/>
    <b v="0"/>
    <n v="13"/>
    <b v="0"/>
    <s v="theater/plays"/>
    <x v="1"/>
    <x v="3"/>
  </r>
  <r>
    <n v="2127"/>
    <s v="Three Monkeys - Part 1: Into the Abyss"/>
    <s v="Three Monkeys is an audio adventure game for PC."/>
    <n v="28000"/>
    <n v="8076"/>
    <n v="0.28842857142857142"/>
    <n v="34.220338983050844"/>
    <x v="2"/>
    <x v="1"/>
    <s v="GBP"/>
    <n v="1426158463"/>
    <d v="2015-03-12T11:07:43"/>
    <x v="3587"/>
    <x v="3587"/>
    <b v="0"/>
    <n v="236"/>
    <b v="0"/>
    <s v="games/video games"/>
    <x v="5"/>
    <x v="27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2727272727273"/>
    <x v="2"/>
    <x v="1"/>
    <s v="GBP"/>
    <n v="1410930399"/>
    <d v="2014-09-17T05:06:39"/>
    <x v="3588"/>
    <x v="3588"/>
    <b v="0"/>
    <n v="11"/>
    <b v="0"/>
    <s v="photography/nature"/>
    <x v="6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44.478260869565219"/>
    <x v="2"/>
    <x v="1"/>
    <s v="GBP"/>
    <n v="1459700741"/>
    <d v="2016-04-03T16:25:41"/>
    <x v="3589"/>
    <x v="3589"/>
    <b v="0"/>
    <n v="92"/>
    <b v="0"/>
    <s v="photography/places"/>
    <x v="6"/>
    <x v="32"/>
  </r>
  <r>
    <n v="2742"/>
    <s v="What a Zoo!"/>
    <s v="The pachyderms at the Denver Zoo are moving. Follow along on the convoluted journey to their new home."/>
    <n v="2500"/>
    <n v="731"/>
    <n v="0.29239999999999999"/>
    <n v="40.611111111111114"/>
    <x v="2"/>
    <x v="0"/>
    <s v="USD"/>
    <n v="1337102187"/>
    <d v="2012-05-15T17:16:27"/>
    <x v="3590"/>
    <x v="3590"/>
    <b v="0"/>
    <n v="18"/>
    <b v="0"/>
    <s v="publishing/children's books"/>
    <x v="3"/>
    <x v="3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84.99677419354839"/>
    <x v="2"/>
    <x v="4"/>
    <s v="EUR"/>
    <n v="1466323800"/>
    <d v="2016-06-19T08:10:00"/>
    <x v="3591"/>
    <x v="3591"/>
    <b v="0"/>
    <n v="310"/>
    <b v="0"/>
    <s v="technology/wearables"/>
    <x v="4"/>
    <x v="16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n v="43.976047904191617"/>
    <x v="2"/>
    <x v="0"/>
    <s v="USD"/>
    <n v="1452744011"/>
    <d v="2016-01-14T04:00:11"/>
    <x v="3592"/>
    <x v="3592"/>
    <b v="0"/>
    <n v="167"/>
    <b v="0"/>
    <s v="games/video games"/>
    <x v="5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1.79329608938548"/>
    <x v="2"/>
    <x v="3"/>
    <s v="EUR"/>
    <n v="1471985640"/>
    <d v="2016-08-23T20:54:00"/>
    <x v="3593"/>
    <x v="3593"/>
    <b v="0"/>
    <n v="179"/>
    <b v="0"/>
    <s v="technology/wearables"/>
    <x v="4"/>
    <x v="16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9"/>
    <s v="AUD"/>
    <n v="1422928800"/>
    <d v="2015-02-03T02:00:00"/>
    <x v="3594"/>
    <x v="3594"/>
    <b v="0"/>
    <n v="5"/>
    <b v="0"/>
    <s v="theater/spaces"/>
    <x v="1"/>
    <x v="13"/>
  </r>
  <r>
    <n v="203"/>
    <s v="TheM"/>
    <s v="We are aiming to make a Web Series based on Youth Culture and the misrepresentation of socially stereotyped people."/>
    <n v="2500"/>
    <n v="746"/>
    <n v="0.2984"/>
    <n v="93.25"/>
    <x v="2"/>
    <x v="1"/>
    <s v="GBP"/>
    <n v="1422562864"/>
    <d v="2015-01-29T20:21:04"/>
    <x v="3595"/>
    <x v="3595"/>
    <b v="0"/>
    <n v="8"/>
    <b v="0"/>
    <s v="film &amp; video/drama"/>
    <x v="0"/>
    <x v="2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55555555555557"/>
    <x v="2"/>
    <x v="0"/>
    <s v="USD"/>
    <n v="1428097739"/>
    <d v="2015-04-03T21:48:59"/>
    <x v="3596"/>
    <x v="3596"/>
    <b v="0"/>
    <n v="9"/>
    <b v="0"/>
    <s v="theater/musical"/>
    <x v="1"/>
    <x v="12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n v="50.666666666666664"/>
    <x v="2"/>
    <x v="2"/>
    <s v="CAD"/>
    <n v="1399183200"/>
    <d v="2014-05-04T06:00:00"/>
    <x v="3597"/>
    <x v="3597"/>
    <b v="0"/>
    <n v="30"/>
    <b v="0"/>
    <s v="music/jazz"/>
    <x v="2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51.292134831460672"/>
    <x v="2"/>
    <x v="0"/>
    <s v="USD"/>
    <n v="1385534514"/>
    <d v="2013-11-27T06:41:54"/>
    <x v="3598"/>
    <x v="3598"/>
    <b v="0"/>
    <n v="89"/>
    <b v="0"/>
    <s v="games/video games"/>
    <x v="5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21.466666666666665"/>
    <x v="2"/>
    <x v="0"/>
    <s v="USD"/>
    <n v="1338321305"/>
    <d v="2012-05-29T19:55:05"/>
    <x v="3599"/>
    <x v="3599"/>
    <b v="0"/>
    <n v="30"/>
    <b v="0"/>
    <s v="music/jazz"/>
    <x v="2"/>
    <x v="26"/>
  </r>
  <r>
    <n v="1803"/>
    <s v="On the Verge, the book."/>
    <s v="Photographs capture fleeting experiences, where childhood is our past and adulthood is our future. In between. On the verge."/>
    <n v="17500"/>
    <n v="5390"/>
    <n v="0.308"/>
    <n v="71.86666666666666"/>
    <x v="2"/>
    <x v="0"/>
    <s v="USD"/>
    <n v="1423878182"/>
    <d v="2015-02-14T01:43:02"/>
    <x v="3600"/>
    <x v="3600"/>
    <b v="1"/>
    <n v="75"/>
    <b v="0"/>
    <s v="photography/photobooks"/>
    <x v="6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124.9191891891892"/>
    <x v="2"/>
    <x v="0"/>
    <s v="USD"/>
    <n v="1480011987"/>
    <d v="2016-11-24T18:26:27"/>
    <x v="3601"/>
    <x v="3601"/>
    <b v="0"/>
    <n v="37"/>
    <b v="0"/>
    <s v="technology/wearables"/>
    <x v="4"/>
    <x v="1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47.10526315789474"/>
    <x v="2"/>
    <x v="0"/>
    <s v="USD"/>
    <n v="1380720474"/>
    <d v="2013-10-02T13:27:54"/>
    <x v="3602"/>
    <x v="3602"/>
    <b v="0"/>
    <n v="19"/>
    <b v="0"/>
    <s v="publishing/fiction"/>
    <x v="3"/>
    <x v="25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n v="66.142857142857139"/>
    <x v="2"/>
    <x v="0"/>
    <s v="USD"/>
    <n v="1420130935"/>
    <d v="2015-01-01T16:48:55"/>
    <x v="3603"/>
    <x v="3603"/>
    <b v="0"/>
    <n v="14"/>
    <b v="0"/>
    <s v="theater/musical"/>
    <x v="1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s v="USD"/>
    <n v="1323666376"/>
    <d v="2011-12-12T05:06:16"/>
    <x v="3604"/>
    <x v="3604"/>
    <b v="0"/>
    <n v="20"/>
    <b v="0"/>
    <s v="music/jazz"/>
    <x v="2"/>
    <x v="26"/>
  </r>
  <r>
    <n v="4040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s v="USD"/>
    <n v="1437188400"/>
    <d v="2015-07-18T03:00:00"/>
    <x v="3605"/>
    <x v="3605"/>
    <b v="0"/>
    <n v="2"/>
    <b v="0"/>
    <s v="theater/plays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66666666666664"/>
    <x v="2"/>
    <x v="0"/>
    <s v="USD"/>
    <n v="1433723033"/>
    <d v="2015-06-08T00:23:53"/>
    <x v="3606"/>
    <x v="3606"/>
    <b v="0"/>
    <n v="39"/>
    <b v="0"/>
    <s v="theater/plays"/>
    <x v="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115.55319148936171"/>
    <x v="2"/>
    <x v="0"/>
    <s v="USD"/>
    <n v="1448517816"/>
    <d v="2015-11-26T06:03:36"/>
    <x v="3607"/>
    <x v="3607"/>
    <b v="0"/>
    <n v="47"/>
    <b v="0"/>
    <s v="publishing/translations"/>
    <x v="3"/>
    <x v="30"/>
  </r>
  <r>
    <n v="2861"/>
    <s v="Julius Caesar"/>
    <s v="The University of Queensland Drama Production Course is putting on an adaptation of William Shakespeares Julius Caesar"/>
    <n v="250"/>
    <n v="80"/>
    <n v="0.32"/>
    <n v="26.666666666666668"/>
    <x v="2"/>
    <x v="9"/>
    <s v="AUD"/>
    <n v="1443103848"/>
    <d v="2015-09-24T14:10:48"/>
    <x v="3608"/>
    <x v="3608"/>
    <b v="0"/>
    <n v="3"/>
    <b v="0"/>
    <s v="theater/plays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n v="29.09090909090909"/>
    <x v="2"/>
    <x v="1"/>
    <s v="GBP"/>
    <n v="1464872848"/>
    <d v="2016-06-02T13:07:28"/>
    <x v="3609"/>
    <x v="3609"/>
    <b v="0"/>
    <n v="11"/>
    <b v="0"/>
    <s v="theater/plays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25"/>
    <x v="2"/>
    <x v="0"/>
    <s v="USD"/>
    <n v="1406988000"/>
    <d v="2014-08-02T14:00:00"/>
    <x v="3610"/>
    <x v="3610"/>
    <b v="0"/>
    <n v="16"/>
    <b v="0"/>
    <s v="theater/plays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36842105263158"/>
    <x v="2"/>
    <x v="0"/>
    <s v="USD"/>
    <n v="1456002300"/>
    <d v="2016-02-20T21:05:00"/>
    <x v="3611"/>
    <x v="3611"/>
    <b v="0"/>
    <n v="19"/>
    <b v="0"/>
    <s v="theater/plays"/>
    <x v="1"/>
    <x v="3"/>
  </r>
  <r>
    <n v="2885"/>
    <s v="The Wedding"/>
    <s v="An historic and proud work of Polish nationalistic literature performed on stage."/>
    <n v="400"/>
    <n v="130"/>
    <n v="0.32500000000000001"/>
    <n v="26"/>
    <x v="2"/>
    <x v="0"/>
    <s v="USD"/>
    <n v="1426294201"/>
    <d v="2015-03-14T00:50:01"/>
    <x v="3612"/>
    <x v="3612"/>
    <b v="0"/>
    <n v="5"/>
    <b v="0"/>
    <s v="theater/plays"/>
    <x v="1"/>
    <x v="3"/>
  </r>
  <r>
    <n v="3891"/>
    <s v="Out of the Box: A Mime Story"/>
    <s v="A comedy about a mime who dreams of becoming a stand up comedian."/>
    <n v="800"/>
    <n v="260"/>
    <n v="0.32500000000000001"/>
    <n v="37.142857142857146"/>
    <x v="2"/>
    <x v="0"/>
    <s v="USD"/>
    <n v="1427086740"/>
    <d v="2015-03-23T04:59:00"/>
    <x v="3613"/>
    <x v="3613"/>
    <b v="0"/>
    <n v="7"/>
    <b v="0"/>
    <s v="theater/plays"/>
    <x v="1"/>
    <x v="3"/>
  </r>
  <r>
    <n v="479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s v="USD"/>
    <n v="1416566835"/>
    <d v="2014-11-21T10:47:15"/>
    <x v="3614"/>
    <x v="3614"/>
    <b v="0"/>
    <n v="55"/>
    <b v="0"/>
    <s v="film &amp; video/animation"/>
    <x v="0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75"/>
    <x v="2"/>
    <x v="1"/>
    <s v="GBP"/>
    <n v="1439827200"/>
    <d v="2015-08-17T16:00:00"/>
    <x v="3615"/>
    <x v="3615"/>
    <b v="0"/>
    <n v="16"/>
    <b v="0"/>
    <s v="theater/plays"/>
    <x v="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1702127659575"/>
    <x v="2"/>
    <x v="0"/>
    <s v="USD"/>
    <n v="1451282400"/>
    <d v="2015-12-28T06:00:00"/>
    <x v="3616"/>
    <x v="3616"/>
    <b v="1"/>
    <n v="47"/>
    <b v="0"/>
    <s v="technology/makerspaces"/>
    <x v="4"/>
    <x v="20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n v="30.846153846153847"/>
    <x v="2"/>
    <x v="1"/>
    <s v="GBP"/>
    <n v="1428951600"/>
    <d v="2015-04-13T19:00:00"/>
    <x v="3617"/>
    <x v="3617"/>
    <b v="0"/>
    <n v="13"/>
    <b v="0"/>
    <s v="film &amp; video/drama"/>
    <x v="0"/>
    <x v="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s v="USD"/>
    <n v="1462112318"/>
    <d v="2016-05-01T14:18:38"/>
    <x v="3618"/>
    <x v="3618"/>
    <b v="0"/>
    <n v="4"/>
    <b v="0"/>
    <s v="theater/plays"/>
    <x v="1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75.75"/>
    <x v="2"/>
    <x v="12"/>
    <s v="EUR"/>
    <n v="1456094197"/>
    <d v="2016-02-21T22:36:37"/>
    <x v="3619"/>
    <x v="3619"/>
    <b v="0"/>
    <n v="12"/>
    <b v="0"/>
    <s v="technology/wearables"/>
    <x v="4"/>
    <x v="16"/>
  </r>
  <r>
    <n v="1726"/>
    <s v="&quot;Every Day&quot; CD by Amanda Joy Hall"/>
    <s v="Amanda Joy Hall's sophomore album, &quot;Every Day&quot;. Release expected July 2014"/>
    <n v="6500"/>
    <n v="2196"/>
    <n v="0.33784615384615385"/>
    <n v="137.25"/>
    <x v="2"/>
    <x v="0"/>
    <s v="USD"/>
    <n v="1403906664"/>
    <d v="2014-06-27T22:04:24"/>
    <x v="3620"/>
    <x v="3620"/>
    <b v="0"/>
    <n v="16"/>
    <b v="0"/>
    <s v="music/faith"/>
    <x v="2"/>
    <x v="21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n v="99.973372781065095"/>
    <x v="2"/>
    <x v="6"/>
    <s v="EUR"/>
    <n v="1481716868"/>
    <d v="2016-12-14T12:01:08"/>
    <x v="3621"/>
    <x v="3621"/>
    <b v="0"/>
    <n v="338"/>
    <b v="0"/>
    <s v="technology/wearables"/>
    <x v="4"/>
    <x v="16"/>
  </r>
  <r>
    <n v="598"/>
    <s v="Goals not creeds"/>
    <s v="This is a project to create a crowd-funding site for Urantia Book readers worldwide."/>
    <n v="2500"/>
    <n v="850"/>
    <n v="0.34"/>
    <n v="121.42857142857143"/>
    <x v="2"/>
    <x v="0"/>
    <s v="USD"/>
    <n v="1417737781"/>
    <d v="2014-12-05T00:03:01"/>
    <x v="3622"/>
    <x v="3622"/>
    <b v="0"/>
    <n v="7"/>
    <b v="0"/>
    <s v="technology/web"/>
    <x v="4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n v="28.333333333333332"/>
    <x v="2"/>
    <x v="0"/>
    <s v="USD"/>
    <n v="1446524159"/>
    <d v="2015-11-03T04:15:59"/>
    <x v="3623"/>
    <x v="3623"/>
    <b v="0"/>
    <n v="6"/>
    <b v="0"/>
    <s v="photography/nature"/>
    <x v="6"/>
    <x v="31"/>
  </r>
  <r>
    <n v="3851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s v="GBP"/>
    <n v="1437129179"/>
    <d v="2015-07-17T10:32:59"/>
    <x v="3624"/>
    <x v="3624"/>
    <b v="1"/>
    <n v="24"/>
    <b v="0"/>
    <s v="theater/plays"/>
    <x v="1"/>
    <x v="3"/>
  </r>
  <r>
    <n v="4069"/>
    <s v="The Pendulum Swings"/>
    <s v="'The Pendulum Swings' is a three-act dark comedy that sees Frank and Michael await their execution on Death Row."/>
    <n v="1250"/>
    <n v="430"/>
    <n v="0.34399999999999997"/>
    <n v="33.07692307692308"/>
    <x v="2"/>
    <x v="1"/>
    <s v="GBP"/>
    <n v="1425124800"/>
    <d v="2015-02-28T12:00:00"/>
    <x v="3625"/>
    <x v="3625"/>
    <b v="0"/>
    <n v="13"/>
    <b v="0"/>
    <s v="theater/plays"/>
    <x v="1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153.88888888888889"/>
    <x v="2"/>
    <x v="0"/>
    <s v="USD"/>
    <n v="1409813940"/>
    <d v="2014-09-04T06:59:00"/>
    <x v="3626"/>
    <x v="3626"/>
    <b v="0"/>
    <n v="45"/>
    <b v="0"/>
    <s v="technology/wearables"/>
    <x v="4"/>
    <x v="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2608695652172"/>
    <x v="2"/>
    <x v="0"/>
    <s v="USD"/>
    <n v="1400569140"/>
    <d v="2014-05-20T06:59:00"/>
    <x v="3627"/>
    <x v="3627"/>
    <b v="0"/>
    <n v="46"/>
    <b v="0"/>
    <s v="theater/plays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s v="GBP"/>
    <n v="1423913220"/>
    <d v="2015-02-14T11:27:00"/>
    <x v="3628"/>
    <x v="3628"/>
    <b v="0"/>
    <n v="4"/>
    <b v="0"/>
    <s v="theater/plays"/>
    <x v="1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104.84615384615384"/>
    <x v="2"/>
    <x v="0"/>
    <s v="USD"/>
    <n v="1447521404"/>
    <d v="2015-11-14T17:16:44"/>
    <x v="3629"/>
    <x v="3629"/>
    <b v="1"/>
    <n v="52"/>
    <b v="0"/>
    <s v="photography/photobooks"/>
    <x v="6"/>
    <x v="15"/>
  </r>
  <r>
    <n v="3633"/>
    <s v="SMOKEY AND THE BANDIT: THE MUSICAL"/>
    <s v="SMOKEY AND THE BANDIT: THE MUSICAL_x000a_The classic film, characters and music you love, on stage, LIVE!"/>
    <n v="5000"/>
    <n v="1762"/>
    <n v="0.35239999999999999"/>
    <n v="56.838709677419352"/>
    <x v="2"/>
    <x v="0"/>
    <s v="USD"/>
    <n v="1479517200"/>
    <d v="2016-11-19T01:00:00"/>
    <x v="3630"/>
    <x v="3630"/>
    <b v="0"/>
    <n v="31"/>
    <b v="0"/>
    <s v="theater/musical"/>
    <x v="1"/>
    <x v="12"/>
  </r>
  <r>
    <n v="693"/>
    <s v="Prana: Wearable for Breathing and Posture"/>
    <s v="Prana is the first wearable combining breath and posture tracking to make your sitting time count."/>
    <n v="100000"/>
    <n v="35338"/>
    <n v="0.35338000000000003"/>
    <n v="119.38513513513513"/>
    <x v="2"/>
    <x v="0"/>
    <s v="USD"/>
    <n v="1430421827"/>
    <d v="2015-04-30T19:23:47"/>
    <x v="3631"/>
    <x v="3631"/>
    <b v="0"/>
    <n v="296"/>
    <b v="0"/>
    <s v="technology/wearables"/>
    <x v="4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100.23371794871794"/>
    <x v="2"/>
    <x v="0"/>
    <s v="USD"/>
    <n v="1421656200"/>
    <d v="2015-01-19T08:30:00"/>
    <x v="3632"/>
    <x v="3632"/>
    <b v="0"/>
    <n v="312"/>
    <b v="0"/>
    <s v="games/video games"/>
    <x v="5"/>
    <x v="2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7692307692307"/>
    <x v="2"/>
    <x v="0"/>
    <s v="USD"/>
    <n v="1446483000"/>
    <d v="2015-11-02T16:50:00"/>
    <x v="3633"/>
    <x v="3633"/>
    <b v="0"/>
    <n v="13"/>
    <b v="0"/>
    <s v="theater/plays"/>
    <x v="1"/>
    <x v="3"/>
  </r>
  <r>
    <n v="183"/>
    <s v="Three Little Words"/>
    <s v="Don't kill me until I meet my Dad"/>
    <n v="12500"/>
    <n v="4482"/>
    <n v="0.35855999999999999"/>
    <n v="373.5"/>
    <x v="2"/>
    <x v="1"/>
    <s v="GBP"/>
    <n v="1417033610"/>
    <d v="2014-11-26T20:26:50"/>
    <x v="3634"/>
    <x v="3634"/>
    <b v="0"/>
    <n v="12"/>
    <b v="0"/>
    <s v="film &amp; video/drama"/>
    <x v="0"/>
    <x v="22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n v="57.295454545454547"/>
    <x v="2"/>
    <x v="0"/>
    <s v="USD"/>
    <n v="1413723684"/>
    <d v="2014-10-19T13:01:24"/>
    <x v="3635"/>
    <x v="3635"/>
    <b v="0"/>
    <n v="44"/>
    <b v="0"/>
    <s v="publishing/fiction"/>
    <x v="3"/>
    <x v="25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n v="104.89473684210526"/>
    <x v="2"/>
    <x v="0"/>
    <s v="USD"/>
    <n v="1472834180"/>
    <d v="2016-09-02T16:36:20"/>
    <x v="3636"/>
    <x v="3636"/>
    <b v="1"/>
    <n v="38"/>
    <b v="0"/>
    <s v="photography/photobooks"/>
    <x v="6"/>
    <x v="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66666666666664"/>
    <x v="2"/>
    <x v="1"/>
    <s v="GBP"/>
    <n v="1431298740"/>
    <d v="2015-05-10T22:59:00"/>
    <x v="3637"/>
    <x v="3637"/>
    <b v="0"/>
    <n v="27"/>
    <b v="0"/>
    <s v="theater/plays"/>
    <x v="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67.139344262295083"/>
    <x v="2"/>
    <x v="5"/>
    <s v="EUR"/>
    <n v="1443808800"/>
    <d v="2015-10-02T18:00:00"/>
    <x v="3638"/>
    <x v="3638"/>
    <b v="1"/>
    <n v="122"/>
    <b v="0"/>
    <s v="photography/photobooks"/>
    <x v="6"/>
    <x v="15"/>
  </r>
  <r>
    <n v="3635"/>
    <s v="Mary's Son"/>
    <s v="Mary's Son is a pop opera about Jesus and the hope he brings to all people."/>
    <n v="3500"/>
    <n v="1276"/>
    <n v="0.36457142857142855"/>
    <n v="127.6"/>
    <x v="2"/>
    <x v="0"/>
    <s v="USD"/>
    <n v="1461186676"/>
    <d v="2016-04-20T21:11:16"/>
    <x v="3639"/>
    <x v="3639"/>
    <b v="0"/>
    <n v="10"/>
    <b v="0"/>
    <s v="theater/musical"/>
    <x v="1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28571428571431"/>
    <x v="2"/>
    <x v="0"/>
    <s v="USD"/>
    <n v="1435429626"/>
    <d v="2015-06-27T18:27:06"/>
    <x v="3640"/>
    <x v="3640"/>
    <b v="0"/>
    <n v="14"/>
    <b v="0"/>
    <s v="theater/plays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s v="USD"/>
    <n v="1413953940"/>
    <d v="2014-10-22T04:59:00"/>
    <x v="3641"/>
    <x v="3641"/>
    <b v="0"/>
    <n v="8"/>
    <b v="0"/>
    <s v="theater/plays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64.36363636363636"/>
    <x v="2"/>
    <x v="0"/>
    <s v="USD"/>
    <n v="1413735972"/>
    <d v="2014-10-19T16:26:12"/>
    <x v="3642"/>
    <x v="3642"/>
    <b v="0"/>
    <n v="22"/>
    <b v="0"/>
    <s v="technology/web"/>
    <x v="4"/>
    <x v="24"/>
  </r>
  <r>
    <n v="4035"/>
    <s v="The Lost Boy"/>
    <s v="&quot;Stories are where you go to look for the truth of your own life.&quot; (Frank Delaney)"/>
    <n v="10000"/>
    <n v="3685"/>
    <n v="0.36849999999999999"/>
    <n v="147.4"/>
    <x v="2"/>
    <x v="0"/>
    <s v="USD"/>
    <n v="1413925887"/>
    <d v="2014-10-21T21:11:27"/>
    <x v="3643"/>
    <x v="3643"/>
    <b v="0"/>
    <n v="25"/>
    <b v="0"/>
    <s v="theater/plays"/>
    <x v="1"/>
    <x v="3"/>
  </r>
  <r>
    <n v="899"/>
    <s v="Lets get 48/14 pressed!!!"/>
    <s v="Lets get 48/14 pressed and in your cd players,ipods,blogs, and facebook status'. Lets get it everywhere!"/>
    <n v="750"/>
    <n v="280"/>
    <n v="0.37333333333333335"/>
    <n v="35"/>
    <x v="2"/>
    <x v="0"/>
    <s v="USD"/>
    <n v="1306549362"/>
    <d v="2011-05-28T02:22:42"/>
    <x v="3644"/>
    <x v="3644"/>
    <b v="0"/>
    <n v="8"/>
    <b v="0"/>
    <s v="music/indie rock"/>
    <x v="2"/>
    <x v="8"/>
  </r>
  <r>
    <n v="3911"/>
    <s v="Ministers of Grace"/>
    <s v="â€˜Ministers of Graceâ€™ imagines what the movie Ghostbusters would be like if written by William Shakespeare."/>
    <n v="8000"/>
    <n v="2993"/>
    <n v="0.37412499999999999"/>
    <n v="83.138888888888886"/>
    <x v="2"/>
    <x v="0"/>
    <s v="USD"/>
    <n v="1417033777"/>
    <d v="2014-11-26T20:29:37"/>
    <x v="3645"/>
    <x v="3645"/>
    <b v="0"/>
    <n v="36"/>
    <b v="0"/>
    <s v="theater/plays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s v="USD"/>
    <n v="1428642000"/>
    <d v="2015-04-10T05:00:00"/>
    <x v="3646"/>
    <x v="3646"/>
    <b v="0"/>
    <n v="4"/>
    <b v="0"/>
    <s v="theater/plays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15384615384613"/>
    <x v="2"/>
    <x v="0"/>
    <s v="USD"/>
    <n v="1413234316"/>
    <d v="2014-10-13T21:05:16"/>
    <x v="3647"/>
    <x v="3647"/>
    <b v="0"/>
    <n v="13"/>
    <b v="0"/>
    <s v="theater/plays"/>
    <x v="1"/>
    <x v="3"/>
  </r>
  <r>
    <n v="3987"/>
    <s v="Write Now 5"/>
    <s v="Write Now 5 is a new writing festival in south east London promoting new work from emerging playwrights."/>
    <n v="400"/>
    <n v="151"/>
    <n v="0.3775"/>
    <n v="11.615384615384615"/>
    <x v="2"/>
    <x v="1"/>
    <s v="GBP"/>
    <n v="1400278290"/>
    <d v="2014-05-16T22:11:30"/>
    <x v="3648"/>
    <x v="3648"/>
    <b v="0"/>
    <n v="13"/>
    <b v="0"/>
    <s v="theater/plays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57142857142854"/>
    <x v="2"/>
    <x v="1"/>
    <s v="GBP"/>
    <n v="1488394800"/>
    <d v="2017-03-01T19:00:00"/>
    <x v="3649"/>
    <x v="3649"/>
    <b v="0"/>
    <n v="14"/>
    <b v="0"/>
    <s v="theater/plays"/>
    <x v="1"/>
    <x v="3"/>
  </r>
  <r>
    <n v="2889"/>
    <s v="Halfway, Nebraska"/>
    <s v="Halfway, Nebraska explores the limits of hope and what it means to love someone who may be too far damaged to save."/>
    <n v="3000"/>
    <n v="1142"/>
    <n v="0.38066666666666665"/>
    <n v="81.571428571428569"/>
    <x v="2"/>
    <x v="0"/>
    <s v="USD"/>
    <n v="1409344985"/>
    <d v="2014-08-29T20:43:05"/>
    <x v="3650"/>
    <x v="3650"/>
    <b v="0"/>
    <n v="14"/>
    <b v="0"/>
    <s v="theater/plays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25"/>
    <x v="2"/>
    <x v="0"/>
    <s v="USD"/>
    <n v="1422473831"/>
    <d v="2015-01-28T19:37:11"/>
    <x v="3651"/>
    <x v="3651"/>
    <b v="0"/>
    <n v="8"/>
    <b v="0"/>
    <s v="theater/plays"/>
    <x v="1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69"/>
    <x v="2"/>
    <x v="0"/>
    <s v="USD"/>
    <n v="1277501520"/>
    <d v="2010-06-25T21:32:00"/>
    <x v="3652"/>
    <x v="3652"/>
    <b v="0"/>
    <n v="5"/>
    <b v="0"/>
    <s v="music/jazz"/>
    <x v="2"/>
    <x v="26"/>
  </r>
  <r>
    <n v="951"/>
    <s v="Smart Harness"/>
    <s v="Revolutionizing the way we walk our dogs!"/>
    <n v="50000"/>
    <n v="19195"/>
    <n v="0.38390000000000002"/>
    <n v="158.63636363636363"/>
    <x v="2"/>
    <x v="0"/>
    <s v="USD"/>
    <n v="1465054872"/>
    <d v="2016-06-04T15:41:12"/>
    <x v="3653"/>
    <x v="3653"/>
    <b v="0"/>
    <n v="121"/>
    <b v="0"/>
    <s v="technology/wearables"/>
    <x v="4"/>
    <x v="16"/>
  </r>
  <r>
    <n v="1069"/>
    <s v="Until The End (PC, Mac, and Linux)"/>
    <s v="A run-n-gun zombie survival game where you scavenge for items to make the night a little less scary."/>
    <n v="2200"/>
    <n v="850"/>
    <n v="0.38636363636363635"/>
    <n v="40.476190476190474"/>
    <x v="2"/>
    <x v="0"/>
    <s v="USD"/>
    <n v="1385447459"/>
    <d v="2013-11-26T06:30:59"/>
    <x v="3654"/>
    <x v="3654"/>
    <b v="0"/>
    <n v="21"/>
    <b v="0"/>
    <s v="games/video games"/>
    <x v="5"/>
    <x v="27"/>
  </r>
  <r>
    <n v="1795"/>
    <s v="THE AFGHANS - A Photo Book"/>
    <s v="A photography book documenting the impact of the ISAF mission on the Afghan people of Mazar-e Sharif."/>
    <n v="28000"/>
    <n v="10846"/>
    <n v="0.38735714285714284"/>
    <n v="133.90123456790124"/>
    <x v="2"/>
    <x v="5"/>
    <s v="EUR"/>
    <n v="1476460800"/>
    <d v="2016-10-14T16:00:00"/>
    <x v="3655"/>
    <x v="3655"/>
    <b v="1"/>
    <n v="81"/>
    <b v="0"/>
    <s v="photography/photobooks"/>
    <x v="6"/>
    <x v="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2573099415205"/>
    <x v="2"/>
    <x v="0"/>
    <s v="USD"/>
    <n v="1421640665"/>
    <d v="2015-01-19T04:11:05"/>
    <x v="3656"/>
    <x v="3656"/>
    <b v="0"/>
    <n v="171"/>
    <b v="0"/>
    <s v="technology/wearables"/>
    <x v="4"/>
    <x v="16"/>
  </r>
  <r>
    <n v="2598"/>
    <s v="Rovin' Okie's Fried Pies gourmet southern fried pies."/>
    <s v="I'm ready to make Tulsa happy and aware that love and kindness go hand in hand with good food!"/>
    <n v="3000"/>
    <n v="1170"/>
    <n v="0.39"/>
    <n v="83.571428571428569"/>
    <x v="2"/>
    <x v="0"/>
    <s v="USD"/>
    <n v="1443039001"/>
    <d v="2015-09-23T20:10:01"/>
    <x v="3657"/>
    <x v="3657"/>
    <b v="0"/>
    <n v="14"/>
    <b v="0"/>
    <s v="food/food trucks"/>
    <x v="7"/>
    <x v="29"/>
  </r>
  <r>
    <n v="3102"/>
    <s v="Theatre Bath Bus"/>
    <s v="Imagine being able to take a performance anywhere! Meet the Theatre Bath Bus - a magical performance space where anything is possible."/>
    <n v="16000"/>
    <n v="6258"/>
    <n v="0.391125"/>
    <n v="69.533333333333331"/>
    <x v="2"/>
    <x v="1"/>
    <s v="GBP"/>
    <n v="1471939818"/>
    <d v="2016-08-23T08:10:18"/>
    <x v="3658"/>
    <x v="3658"/>
    <b v="0"/>
    <n v="90"/>
    <b v="0"/>
    <s v="theater/spaces"/>
    <x v="1"/>
    <x v="1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132075471697"/>
    <x v="2"/>
    <x v="0"/>
    <s v="USD"/>
    <n v="1465169610"/>
    <d v="2016-06-05T23:33:30"/>
    <x v="3659"/>
    <x v="3659"/>
    <b v="0"/>
    <n v="53"/>
    <b v="0"/>
    <s v="music/indie rock"/>
    <x v="2"/>
    <x v="8"/>
  </r>
  <r>
    <n v="442"/>
    <s v="The Paranormal Idiot"/>
    <s v="Doomsday is here"/>
    <n v="17000"/>
    <n v="6691"/>
    <n v="0.39358823529411763"/>
    <n v="393.58823529411762"/>
    <x v="2"/>
    <x v="0"/>
    <s v="USD"/>
    <n v="1424380783"/>
    <d v="2015-02-19T21:19:43"/>
    <x v="3660"/>
    <x v="3660"/>
    <b v="0"/>
    <n v="17"/>
    <b v="0"/>
    <s v="film &amp; video/animation"/>
    <x v="0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117.49473684210527"/>
    <x v="2"/>
    <x v="6"/>
    <s v="EUR"/>
    <n v="1446331500"/>
    <d v="2015-10-31T22:45:00"/>
    <x v="3661"/>
    <x v="3661"/>
    <b v="0"/>
    <n v="285"/>
    <b v="0"/>
    <s v="technology/gadgets"/>
    <x v="4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788.5333333333333"/>
    <x v="2"/>
    <x v="0"/>
    <s v="USD"/>
    <n v="1421208000"/>
    <d v="2015-01-14T04:00:00"/>
    <x v="3662"/>
    <x v="3662"/>
    <b v="0"/>
    <n v="15"/>
    <b v="0"/>
    <s v="technology/wearables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051282051282"/>
    <x v="2"/>
    <x v="0"/>
    <s v="USD"/>
    <n v="1461440421"/>
    <d v="2016-04-23T19:40:21"/>
    <x v="3663"/>
    <x v="3663"/>
    <b v="0"/>
    <n v="39"/>
    <b v="0"/>
    <s v="games/mobile games"/>
    <x v="5"/>
    <x v="28"/>
  </r>
  <r>
    <n v="1780"/>
    <s v="Native Nation"/>
    <s v="It is time to recognize and give to the indigenus groups the credit they deserve. It is time to understand where we come from."/>
    <n v="30000"/>
    <n v="11923"/>
    <n v="0.39743333333333336"/>
    <n v="78.440789473684205"/>
    <x v="2"/>
    <x v="0"/>
    <s v="USD"/>
    <n v="1467469510"/>
    <d v="2016-07-02T14:25:10"/>
    <x v="3664"/>
    <x v="3664"/>
    <b v="1"/>
    <n v="152"/>
    <b v="0"/>
    <s v="photography/photobooks"/>
    <x v="6"/>
    <x v="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2424242424242"/>
    <x v="2"/>
    <x v="0"/>
    <s v="USD"/>
    <n v="1422674700"/>
    <d v="2015-01-31T03:25:00"/>
    <x v="3665"/>
    <x v="3665"/>
    <b v="1"/>
    <n v="33"/>
    <b v="0"/>
    <s v="photography/photobooks"/>
    <x v="6"/>
    <x v="15"/>
  </r>
  <r>
    <n v="952"/>
    <s v="Audionoggin - Join the Earvolution"/>
    <s v="Audionoggin: Wireless personal surround sound for the athlete in everyone."/>
    <n v="49000"/>
    <n v="19572"/>
    <n v="0.39942857142857141"/>
    <n v="99.857142857142861"/>
    <x v="2"/>
    <x v="0"/>
    <s v="USD"/>
    <n v="1479483812"/>
    <d v="2016-11-18T15:43:32"/>
    <x v="3666"/>
    <x v="3666"/>
    <b v="0"/>
    <n v="196"/>
    <b v="0"/>
    <s v="technology/wearables"/>
    <x v="4"/>
    <x v="16"/>
  </r>
  <r>
    <n v="177"/>
    <s v="The Good Samaritan"/>
    <s v="I'm making a modern day version of the bible story &quot; The Good Samaritan&quot;"/>
    <n v="450"/>
    <n v="180"/>
    <n v="0.4"/>
    <n v="25.714285714285715"/>
    <x v="2"/>
    <x v="0"/>
    <s v="USD"/>
    <n v="1427155726"/>
    <d v="2015-03-24T00:08:46"/>
    <x v="3667"/>
    <x v="3667"/>
    <b v="0"/>
    <n v="7"/>
    <b v="0"/>
    <s v="film &amp; video/drama"/>
    <x v="0"/>
    <x v="22"/>
  </r>
  <r>
    <n v="896"/>
    <s v="Hardsoul Poets New Album!"/>
    <s v="The people have spoken...the stars have aligned...Hardsoul Poets are making a new record and we want our fans on the front lines."/>
    <n v="8000"/>
    <n v="3200"/>
    <n v="0.4"/>
    <n v="44.444444444444443"/>
    <x v="2"/>
    <x v="0"/>
    <s v="USD"/>
    <n v="1440734400"/>
    <d v="2015-08-28T04:00:00"/>
    <x v="3668"/>
    <x v="3668"/>
    <b v="0"/>
    <n v="72"/>
    <b v="0"/>
    <s v="music/indie rock"/>
    <x v="2"/>
    <x v="8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n v="83.375"/>
    <x v="2"/>
    <x v="0"/>
    <s v="USD"/>
    <n v="1456957635"/>
    <d v="2016-03-02T22:27:15"/>
    <x v="3669"/>
    <x v="3669"/>
    <b v="0"/>
    <n v="24"/>
    <b v="0"/>
    <s v="music/indie rock"/>
    <x v="2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s v="USD"/>
    <n v="1434847859"/>
    <d v="2015-06-21T00:50:59"/>
    <x v="3670"/>
    <x v="3670"/>
    <b v="0"/>
    <n v="5"/>
    <b v="0"/>
    <s v="film &amp; video/drama"/>
    <x v="0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35294117647"/>
    <x v="2"/>
    <x v="0"/>
    <s v="USD"/>
    <n v="1280635200"/>
    <d v="2010-08-01T04:00:00"/>
    <x v="3671"/>
    <x v="3671"/>
    <b v="0"/>
    <n v="17"/>
    <b v="0"/>
    <s v="music/indie rock"/>
    <x v="2"/>
    <x v="8"/>
  </r>
  <r>
    <n v="876"/>
    <s v="Sound Of Dobells"/>
    <s v="What was the greatest record shop ever?  DOBELLS!"/>
    <n v="3152"/>
    <n v="1286"/>
    <n v="0.40799492385786801"/>
    <n v="28.577777777777779"/>
    <x v="2"/>
    <x v="1"/>
    <s v="GBP"/>
    <n v="1359978927"/>
    <d v="2013-02-04T11:55:27"/>
    <x v="3672"/>
    <x v="3672"/>
    <b v="0"/>
    <n v="45"/>
    <b v="0"/>
    <s v="music/jazz"/>
    <x v="2"/>
    <x v="26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n v="29.285714285714285"/>
    <x v="2"/>
    <x v="0"/>
    <s v="USD"/>
    <n v="1473972813"/>
    <d v="2016-09-15T20:53:33"/>
    <x v="3673"/>
    <x v="3673"/>
    <b v="0"/>
    <n v="7"/>
    <b v="0"/>
    <s v="music/indie rock"/>
    <x v="2"/>
    <x v="8"/>
  </r>
  <r>
    <n v="1106"/>
    <s v="Backyard Zombies"/>
    <s v="Collect coins and save civilians while you blast your way through tons of zombies! Unlock new characters and levels!"/>
    <n v="400"/>
    <n v="165"/>
    <n v="0.41249999999999998"/>
    <n v="23.571428571428573"/>
    <x v="2"/>
    <x v="0"/>
    <s v="USD"/>
    <n v="1333557975"/>
    <d v="2012-04-04T16:46:15"/>
    <x v="3674"/>
    <x v="3674"/>
    <b v="0"/>
    <n v="7"/>
    <b v="0"/>
    <s v="games/video games"/>
    <x v="5"/>
    <x v="27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n v="84.0625"/>
    <x v="2"/>
    <x v="0"/>
    <s v="USD"/>
    <n v="1421635190"/>
    <d v="2015-01-19T02:39:50"/>
    <x v="3675"/>
    <x v="3675"/>
    <b v="0"/>
    <n v="16"/>
    <b v="0"/>
    <s v="food/food trucks"/>
    <x v="7"/>
    <x v="29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n v="31.846153846153847"/>
    <x v="2"/>
    <x v="0"/>
    <s v="USD"/>
    <n v="1388102094"/>
    <d v="2013-12-26T23:54:54"/>
    <x v="3676"/>
    <x v="3676"/>
    <b v="0"/>
    <n v="52"/>
    <b v="0"/>
    <s v="publishing/fiction"/>
    <x v="3"/>
    <x v="25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n v="120.77083333333333"/>
    <x v="2"/>
    <x v="0"/>
    <s v="USD"/>
    <n v="1486830030"/>
    <d v="2017-02-11T16:20:30"/>
    <x v="3677"/>
    <x v="3677"/>
    <b v="1"/>
    <n v="96"/>
    <b v="0"/>
    <s v="photography/photobooks"/>
    <x v="6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0"/>
    <s v="USD"/>
    <n v="1401778740"/>
    <d v="2014-06-03T06:59:00"/>
    <x v="3678"/>
    <x v="3678"/>
    <b v="1"/>
    <n v="50"/>
    <b v="0"/>
    <s v="theater/plays"/>
    <x v="1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34.177215189873415"/>
    <x v="2"/>
    <x v="0"/>
    <s v="USD"/>
    <n v="1381917540"/>
    <d v="2013-10-16T09:59:00"/>
    <x v="3679"/>
    <x v="3679"/>
    <b v="0"/>
    <n v="79"/>
    <b v="0"/>
    <s v="music/jazz"/>
    <x v="2"/>
    <x v="26"/>
  </r>
  <r>
    <n v="2854"/>
    <s v="Ultimate Political Selfie!"/>
    <s v="Almost Random Theatre's play about a candidate - with no policies - who is seeking election in May 2015"/>
    <n v="1000"/>
    <n v="417"/>
    <n v="0.41699999999999998"/>
    <n v="29.785714285714285"/>
    <x v="2"/>
    <x v="1"/>
    <s v="GBP"/>
    <n v="1431018719"/>
    <d v="2015-05-07T17:11:59"/>
    <x v="3680"/>
    <x v="3680"/>
    <b v="0"/>
    <n v="14"/>
    <b v="0"/>
    <s v="theater/plays"/>
    <x v="1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n v="77.10526315789474"/>
    <x v="2"/>
    <x v="1"/>
    <s v="GBP"/>
    <n v="1444510800"/>
    <d v="2015-10-10T21:00:00"/>
    <x v="3681"/>
    <x v="3681"/>
    <b v="0"/>
    <n v="19"/>
    <b v="0"/>
    <s v="film &amp; video/drama"/>
    <x v="0"/>
    <x v="2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2933333333334"/>
    <x v="2"/>
    <x v="0"/>
    <s v="USD"/>
    <n v="1475697054"/>
    <d v="2016-10-05T19:50:54"/>
    <x v="3682"/>
    <x v="3682"/>
    <b v="0"/>
    <n v="60"/>
    <b v="0"/>
    <s v="theater/plays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n v="364.35454545454547"/>
    <x v="2"/>
    <x v="0"/>
    <s v="USD"/>
    <n v="1487617200"/>
    <d v="2017-02-20T19:00:00"/>
    <x v="3683"/>
    <x v="3683"/>
    <b v="0"/>
    <n v="110"/>
    <b v="0"/>
    <s v="technology/wearables"/>
    <x v="4"/>
    <x v="16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n v="79.870967741935488"/>
    <x v="2"/>
    <x v="0"/>
    <s v="USD"/>
    <n v="1413694800"/>
    <d v="2014-10-19T05:00:00"/>
    <x v="3684"/>
    <x v="3684"/>
    <b v="0"/>
    <n v="31"/>
    <b v="0"/>
    <s v="theater/spaces"/>
    <x v="1"/>
    <x v="13"/>
  </r>
  <r>
    <n v="1987"/>
    <s v="Ethiopia: Beheld"/>
    <s v="A collection of images that depicts the beauty and diversity within Ethiopia"/>
    <n v="5500"/>
    <n v="2336"/>
    <n v="0.42472727272727273"/>
    <n v="83.428571428571431"/>
    <x v="2"/>
    <x v="1"/>
    <s v="GBP"/>
    <n v="1425223276"/>
    <d v="2015-03-01T15:21:16"/>
    <x v="3685"/>
    <x v="3685"/>
    <b v="0"/>
    <n v="28"/>
    <b v="0"/>
    <s v="photography/people"/>
    <x v="6"/>
    <x v="33"/>
  </r>
  <r>
    <n v="1717"/>
    <s v="Shift Records A New EP!"/>
    <s v="Our first record created to reach, inspire, and ultimately express the love of Jesus to our generation."/>
    <n v="3265"/>
    <n v="1395"/>
    <n v="0.42725880551301687"/>
    <n v="34.024390243902438"/>
    <x v="2"/>
    <x v="0"/>
    <s v="USD"/>
    <n v="1461211200"/>
    <d v="2016-04-21T04:00:00"/>
    <x v="3686"/>
    <x v="3686"/>
    <b v="0"/>
    <n v="41"/>
    <b v="0"/>
    <s v="music/faith"/>
    <x v="2"/>
    <x v="21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5959595959596"/>
    <x v="2"/>
    <x v="0"/>
    <s v="USD"/>
    <n v="1466697983"/>
    <d v="2016-06-23T16:06:23"/>
    <x v="3687"/>
    <x v="3687"/>
    <b v="0"/>
    <n v="99"/>
    <b v="0"/>
    <s v="technology/gadgets"/>
    <x v="4"/>
    <x v="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58.083333333333336"/>
    <x v="2"/>
    <x v="0"/>
    <s v="USD"/>
    <n v="1399223500"/>
    <d v="2014-05-04T17:11:40"/>
    <x v="3688"/>
    <x v="3688"/>
    <b v="0"/>
    <n v="48"/>
    <b v="0"/>
    <s v="games/mobile games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n v="40.980952380952381"/>
    <x v="2"/>
    <x v="1"/>
    <s v="GBP"/>
    <n v="1445468400"/>
    <d v="2015-10-21T23:00:00"/>
    <x v="3689"/>
    <x v="3689"/>
    <b v="0"/>
    <n v="105"/>
    <b v="0"/>
    <s v="technology/gadgets"/>
    <x v="4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89.191780821917803"/>
    <x v="2"/>
    <x v="0"/>
    <s v="USD"/>
    <n v="1440100839"/>
    <d v="2015-08-20T20:00:39"/>
    <x v="3690"/>
    <x v="3690"/>
    <b v="0"/>
    <n v="73"/>
    <b v="0"/>
    <s v="technology/wearables"/>
    <x v="4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3913043478258"/>
    <x v="2"/>
    <x v="1"/>
    <s v="GBP"/>
    <n v="1443973546"/>
    <d v="2015-10-04T15:45:46"/>
    <x v="3691"/>
    <x v="3691"/>
    <b v="0"/>
    <n v="23"/>
    <b v="0"/>
    <s v="theater/plays"/>
    <x v="1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333333333334"/>
    <x v="2"/>
    <x v="0"/>
    <s v="USD"/>
    <n v="1442634617"/>
    <d v="2015-09-19T03:50:17"/>
    <x v="3692"/>
    <x v="3692"/>
    <b v="0"/>
    <n v="12"/>
    <b v="0"/>
    <s v="film &amp; video/drama"/>
    <x v="0"/>
    <x v="22"/>
  </r>
  <r>
    <n v="1556"/>
    <s v="West Canada - A Coffee Table Book"/>
    <s v="To gather a collection of photographs for a coffee table book that displays the beauty of Canada's west."/>
    <n v="1500"/>
    <n v="677"/>
    <n v="0.45133333333333331"/>
    <n v="56.416666666666664"/>
    <x v="2"/>
    <x v="2"/>
    <s v="CAD"/>
    <n v="1467603624"/>
    <d v="2016-07-04T03:40:24"/>
    <x v="3693"/>
    <x v="3693"/>
    <b v="0"/>
    <n v="12"/>
    <b v="0"/>
    <s v="photography/nature"/>
    <x v="6"/>
    <x v="31"/>
  </r>
  <r>
    <n v="1767"/>
    <s v="OR-GÃ“L-HO -A search for meaning during the World Cup"/>
    <s v="A photographic search for the true meaning of pride for ones country during the World Cup"/>
    <n v="5000"/>
    <n v="2286"/>
    <n v="0.4572"/>
    <n v="58.615384615384613"/>
    <x v="2"/>
    <x v="0"/>
    <s v="USD"/>
    <n v="1407080884"/>
    <d v="2014-08-03T15:48:04"/>
    <x v="3694"/>
    <x v="3694"/>
    <b v="1"/>
    <n v="39"/>
    <b v="0"/>
    <s v="photography/photobooks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2"/>
    <s v="CAD"/>
    <n v="1485147540"/>
    <d v="2017-01-23T04:59:00"/>
    <x v="3695"/>
    <x v="3695"/>
    <b v="0"/>
    <n v="14"/>
    <b v="0"/>
    <s v="technology/wearables"/>
    <x v="4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n v="88.307692307692307"/>
    <x v="2"/>
    <x v="0"/>
    <s v="USD"/>
    <n v="1417273140"/>
    <d v="2014-11-29T14:59:00"/>
    <x v="3696"/>
    <x v="3696"/>
    <b v="1"/>
    <n v="13"/>
    <b v="0"/>
    <s v="photography/photobooks"/>
    <x v="6"/>
    <x v="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36.46276595744681"/>
    <x v="2"/>
    <x v="0"/>
    <s v="USD"/>
    <n v="1489500155"/>
    <d v="2017-03-14T14:02:35"/>
    <x v="3697"/>
    <x v="3697"/>
    <b v="0"/>
    <n v="188"/>
    <b v="0"/>
    <s v="technology/wearables"/>
    <x v="4"/>
    <x v="1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3333333333329"/>
    <x v="2"/>
    <x v="0"/>
    <s v="USD"/>
    <n v="1429767607"/>
    <d v="2015-04-23T05:40:07"/>
    <x v="3698"/>
    <x v="3698"/>
    <b v="0"/>
    <n v="36"/>
    <b v="0"/>
    <s v="theater/musical"/>
    <x v="1"/>
    <x v="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2105263157894"/>
    <x v="2"/>
    <x v="5"/>
    <s v="EUR"/>
    <n v="1454502789"/>
    <d v="2016-02-03T12:33:09"/>
    <x v="3699"/>
    <x v="3699"/>
    <b v="0"/>
    <n v="114"/>
    <b v="0"/>
    <s v="technology/wearables"/>
    <x v="4"/>
    <x v="16"/>
  </r>
  <r>
    <n v="1903"/>
    <s v="MiPointer"/>
    <s v="A cool smart laser pointer for presenting professionals. Unique by design, widest functional coverage for both IOS and Android."/>
    <n v="3000"/>
    <n v="1398"/>
    <n v="0.46600000000000003"/>
    <n v="34.097560975609753"/>
    <x v="2"/>
    <x v="0"/>
    <s v="USD"/>
    <n v="1485541791"/>
    <d v="2017-01-27T18:29:51"/>
    <x v="3700"/>
    <x v="3700"/>
    <b v="0"/>
    <n v="41"/>
    <b v="0"/>
    <s v="technology/gadgets"/>
    <x v="4"/>
    <x v="36"/>
  </r>
  <r>
    <n v="969"/>
    <s v="Make 100 | Geek &amp; Chic: Smart Safety Jewelry."/>
    <s v="Geek &amp; Chic Smart Jewelry Collection, Wearables Meet Style!"/>
    <n v="30000"/>
    <n v="14000"/>
    <n v="0.46666666666666667"/>
    <n v="1272.7272727272727"/>
    <x v="2"/>
    <x v="19"/>
    <s v="MXN"/>
    <n v="1486624607"/>
    <d v="2017-02-09T07:16:47"/>
    <x v="3701"/>
    <x v="3701"/>
    <b v="0"/>
    <n v="11"/>
    <b v="0"/>
    <s v="technology/wearables"/>
    <x v="4"/>
    <x v="1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5882352941177"/>
    <x v="2"/>
    <x v="0"/>
    <s v="USD"/>
    <n v="1404253800"/>
    <d v="2014-07-01T22:30:00"/>
    <x v="3702"/>
    <x v="3702"/>
    <b v="0"/>
    <n v="17"/>
    <b v="0"/>
    <s v="theater/plays"/>
    <x v="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25"/>
    <x v="2"/>
    <x v="0"/>
    <s v="USD"/>
    <n v="1432069249"/>
    <d v="2015-05-19T21:00:49"/>
    <x v="3703"/>
    <x v="3703"/>
    <b v="0"/>
    <n v="8"/>
    <b v="0"/>
    <s v="technology/gadgets"/>
    <x v="4"/>
    <x v="36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n v="31.206896551724139"/>
    <x v="2"/>
    <x v="6"/>
    <s v="EUR"/>
    <n v="1418649177"/>
    <d v="2014-12-15T13:12:57"/>
    <x v="3704"/>
    <x v="3704"/>
    <b v="1"/>
    <n v="29"/>
    <b v="0"/>
    <s v="photography/photobooks"/>
    <x v="6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0"/>
    <s v="USD"/>
    <n v="1406876400"/>
    <d v="2014-08-01T07:00:00"/>
    <x v="3705"/>
    <x v="3705"/>
    <b v="0"/>
    <n v="10"/>
    <b v="0"/>
    <s v="theater/plays"/>
    <x v="1"/>
    <x v="3"/>
  </r>
  <r>
    <n v="1802"/>
    <s v="Out Of The Dark"/>
    <s v="Inner Darkness turned into a photobook. Personal work i shot during my recovery...in Berlin."/>
    <n v="3500"/>
    <n v="1697"/>
    <n v="0.48485714285714288"/>
    <n v="94.277777777777771"/>
    <x v="2"/>
    <x v="5"/>
    <s v="EUR"/>
    <n v="1435442340"/>
    <d v="2015-06-27T21:59:00"/>
    <x v="3706"/>
    <x v="3706"/>
    <b v="1"/>
    <n v="18"/>
    <b v="0"/>
    <s v="photography/photobooks"/>
    <x v="6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58064516129032"/>
    <x v="2"/>
    <x v="1"/>
    <s v="GBP"/>
    <n v="1479125642"/>
    <d v="2016-11-14T12:14:02"/>
    <x v="3707"/>
    <x v="3707"/>
    <b v="0"/>
    <n v="31"/>
    <b v="0"/>
    <s v="theater/plays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n v="42.157142857142858"/>
    <x v="2"/>
    <x v="1"/>
    <s v="GBP"/>
    <n v="1425108736"/>
    <d v="2015-02-28T07:32:16"/>
    <x v="3708"/>
    <x v="3708"/>
    <b v="0"/>
    <n v="140"/>
    <b v="0"/>
    <s v="photography/photobooks"/>
    <x v="6"/>
    <x v="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32.1875"/>
    <x v="2"/>
    <x v="0"/>
    <s v="USD"/>
    <n v="1412135940"/>
    <d v="2014-10-01T03:59:00"/>
    <x v="3709"/>
    <x v="3709"/>
    <b v="0"/>
    <n v="16"/>
    <b v="0"/>
    <s v="photography/nature"/>
    <x v="6"/>
    <x v="31"/>
  </r>
  <r>
    <n v="2855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s v="USD"/>
    <n v="1454110440"/>
    <d v="2016-01-29T23:34:00"/>
    <x v="3710"/>
    <x v="3710"/>
    <b v="0"/>
    <n v="5"/>
    <b v="0"/>
    <s v="theater/plays"/>
    <x v="1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n v="51.224489795918366"/>
    <x v="2"/>
    <x v="1"/>
    <s v="GBP"/>
    <n v="1359434672"/>
    <d v="2013-01-29T04:44:32"/>
    <x v="3711"/>
    <x v="3711"/>
    <b v="0"/>
    <n v="147"/>
    <b v="0"/>
    <s v="film &amp; video/animation"/>
    <x v="0"/>
    <x v="23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n v="117.55555555555556"/>
    <x v="2"/>
    <x v="2"/>
    <s v="CAD"/>
    <n v="1463929174"/>
    <d v="2016-05-22T14:59:34"/>
    <x v="3712"/>
    <x v="3712"/>
    <b v="0"/>
    <n v="9"/>
    <b v="0"/>
    <s v="technology/makerspaces"/>
    <x v="4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n v="117.68368136117556"/>
    <x v="2"/>
    <x v="9"/>
    <s v="AUD"/>
    <n v="1470319203"/>
    <d v="2016-08-04T14:00:03"/>
    <x v="3713"/>
    <x v="3713"/>
    <b v="0"/>
    <n v="1293"/>
    <b v="0"/>
    <s v="film &amp; video/drama"/>
    <x v="0"/>
    <x v="22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135593220338"/>
    <x v="2"/>
    <x v="0"/>
    <s v="USD"/>
    <n v="1411444740"/>
    <d v="2014-09-23T03:59:00"/>
    <x v="3714"/>
    <x v="3714"/>
    <b v="0"/>
    <n v="59"/>
    <b v="0"/>
    <s v="theater/musical"/>
    <x v="1"/>
    <x v="12"/>
  </r>
  <r>
    <n v="776"/>
    <s v="Run Ragged"/>
    <s v="Would anything change if women were in charge? Book Clubs, readers, and critics herald the latest by award-winning author, Aguila."/>
    <n v="7000"/>
    <n v="3598"/>
    <n v="0.51400000000000001"/>
    <n v="63.122807017543863"/>
    <x v="2"/>
    <x v="0"/>
    <s v="USD"/>
    <n v="1444539600"/>
    <d v="2015-10-11T05:00:00"/>
    <x v="3715"/>
    <x v="3715"/>
    <b v="0"/>
    <n v="57"/>
    <b v="0"/>
    <s v="publishing/fiction"/>
    <x v="3"/>
    <x v="25"/>
  </r>
  <r>
    <n v="2755"/>
    <s v="Children's book app: &quot;The story of Setanta&quot;"/>
    <s v="Colourful and imaginative book app for children, will be relished especially by those with Irish roots."/>
    <n v="500"/>
    <n v="260"/>
    <n v="0.52"/>
    <n v="17.333333333333332"/>
    <x v="2"/>
    <x v="11"/>
    <s v="EUR"/>
    <n v="1428519527"/>
    <d v="2015-04-08T18:58:47"/>
    <x v="3716"/>
    <x v="3716"/>
    <b v="0"/>
    <n v="15"/>
    <b v="0"/>
    <s v="publishing/children's books"/>
    <x v="3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n v="49.20754716981132"/>
    <x v="2"/>
    <x v="0"/>
    <s v="USD"/>
    <n v="1410037200"/>
    <d v="2014-09-06T21:00:00"/>
    <x v="3717"/>
    <x v="3717"/>
    <b v="0"/>
    <n v="53"/>
    <b v="0"/>
    <s v="theater/musical"/>
    <x v="1"/>
    <x v="12"/>
  </r>
  <r>
    <n v="1817"/>
    <s v="Through the Lens of Jerry Gustafson"/>
    <s v="Hundreds of breathtaking rodeo photographs collected in a beautiful coffee table book."/>
    <n v="18000"/>
    <n v="9419"/>
    <n v="0.52327777777777773"/>
    <n v="94.19"/>
    <x v="2"/>
    <x v="0"/>
    <s v="USD"/>
    <n v="1485759540"/>
    <d v="2017-01-30T06:59:00"/>
    <x v="3718"/>
    <x v="3718"/>
    <b v="0"/>
    <n v="100"/>
    <b v="0"/>
    <s v="photography/photobooks"/>
    <x v="6"/>
    <x v="15"/>
  </r>
  <r>
    <n v="1917"/>
    <s v="Chronovisor:The MOST innovative watch for night time reading"/>
    <s v="Let's build a legendary brand altogether"/>
    <n v="390000"/>
    <n v="205025"/>
    <n v="0.52570512820512816"/>
    <n v="2928.9285714285716"/>
    <x v="2"/>
    <x v="20"/>
    <s v="HKD"/>
    <n v="1486708133"/>
    <d v="2017-02-10T06:28:53"/>
    <x v="3719"/>
    <x v="3719"/>
    <b v="0"/>
    <n v="70"/>
    <b v="0"/>
    <s v="technology/gadgets"/>
    <x v="4"/>
    <x v="36"/>
  </r>
  <r>
    <n v="4056"/>
    <s v="American Pride"/>
    <s v="American Pride is a play centered on the Poetry of one Iraq War veteran, and follows her journey through war and back home."/>
    <n v="1500"/>
    <n v="795"/>
    <n v="0.53"/>
    <n v="88.333333333333329"/>
    <x v="2"/>
    <x v="0"/>
    <s v="USD"/>
    <n v="1467575940"/>
    <d v="2016-07-03T19:59:00"/>
    <x v="3720"/>
    <x v="3720"/>
    <b v="0"/>
    <n v="9"/>
    <b v="0"/>
    <s v="theater/plays"/>
    <x v="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s v="USD"/>
    <n v="1450072740"/>
    <d v="2015-12-14T05:59:00"/>
    <x v="3721"/>
    <x v="3721"/>
    <b v="0"/>
    <n v="25"/>
    <b v="0"/>
    <s v="theater/musical"/>
    <x v="1"/>
    <x v="1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331.53833333333336"/>
    <x v="2"/>
    <x v="0"/>
    <s v="USD"/>
    <n v="1429740037"/>
    <d v="2015-04-22T22:00:37"/>
    <x v="3722"/>
    <x v="3722"/>
    <b v="0"/>
    <n v="84"/>
    <b v="0"/>
    <s v="film &amp; video/drama"/>
    <x v="0"/>
    <x v="22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n v="790.83739837398377"/>
    <x v="2"/>
    <x v="8"/>
    <s v="SEK"/>
    <n v="1456385101"/>
    <d v="2016-02-25T07:25:01"/>
    <x v="3723"/>
    <x v="3723"/>
    <b v="0"/>
    <n v="123"/>
    <b v="0"/>
    <s v="technology/wearables"/>
    <x v="4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150.5"/>
    <x v="2"/>
    <x v="0"/>
    <s v="USD"/>
    <n v="1413312194"/>
    <d v="2014-10-14T18:43:14"/>
    <x v="3724"/>
    <x v="3724"/>
    <b v="1"/>
    <n v="92"/>
    <b v="0"/>
    <s v="photography/photobooks"/>
    <x v="6"/>
    <x v="15"/>
  </r>
  <r>
    <n v="3998"/>
    <s v="Forsaken Angels-A New Play"/>
    <s v="Forsaken Angels, a powerful new play by William Leary, author of DCMTA's Best Of 2014 Play Masquerade."/>
    <n v="1250"/>
    <n v="715"/>
    <n v="0.57199999999999995"/>
    <n v="59.583333333333336"/>
    <x v="2"/>
    <x v="0"/>
    <s v="USD"/>
    <n v="1427580426"/>
    <d v="2015-03-28T22:07:06"/>
    <x v="3725"/>
    <x v="3725"/>
    <b v="0"/>
    <n v="12"/>
    <b v="0"/>
    <s v="theater/plays"/>
    <x v="1"/>
    <x v="3"/>
  </r>
  <r>
    <n v="3116"/>
    <s v="CoreCon Asylum"/>
    <s v="Creating a consuite for CoreCon. A focus on the insanity of asylums and early medical practices from history."/>
    <n v="750"/>
    <n v="430"/>
    <n v="0.57333333333333336"/>
    <n v="43"/>
    <x v="2"/>
    <x v="0"/>
    <s v="USD"/>
    <n v="1427890925"/>
    <d v="2015-04-01T12:22:05"/>
    <x v="3726"/>
    <x v="3726"/>
    <b v="0"/>
    <n v="10"/>
    <b v="0"/>
    <s v="theater/spaces"/>
    <x v="1"/>
    <x v="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43.14732142857144"/>
    <x v="2"/>
    <x v="0"/>
    <s v="USD"/>
    <n v="1481173140"/>
    <d v="2016-12-08T04:59:00"/>
    <x v="3727"/>
    <x v="3727"/>
    <b v="0"/>
    <n v="336"/>
    <b v="0"/>
    <s v="technology/wearables"/>
    <x v="4"/>
    <x v="16"/>
  </r>
  <r>
    <n v="201"/>
    <s v="Life of Change"/>
    <s v="Everyone has a choice. Can two college students get past their differences to save the life of a man whom they've never met before?"/>
    <n v="650"/>
    <n v="380"/>
    <n v="0.58461538461538465"/>
    <n v="54.285714285714285"/>
    <x v="2"/>
    <x v="0"/>
    <s v="USD"/>
    <n v="1423424329"/>
    <d v="2015-02-08T19:38:49"/>
    <x v="3728"/>
    <x v="3728"/>
    <b v="0"/>
    <n v="7"/>
    <b v="0"/>
    <s v="film &amp; video/drama"/>
    <x v="0"/>
    <x v="22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n v="153.42794759825327"/>
    <x v="2"/>
    <x v="2"/>
    <s v="CAD"/>
    <n v="1447909401"/>
    <d v="2015-11-19T05:03:21"/>
    <x v="3729"/>
    <x v="3729"/>
    <b v="0"/>
    <n v="229"/>
    <b v="0"/>
    <s v="technology/wearables"/>
    <x v="4"/>
    <x v="16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n v="53.07692307692308"/>
    <x v="2"/>
    <x v="0"/>
    <s v="USD"/>
    <n v="1423750542"/>
    <d v="2015-02-12T14:15:42"/>
    <x v="3730"/>
    <x v="3730"/>
    <b v="0"/>
    <n v="39"/>
    <b v="0"/>
    <s v="theater/musical"/>
    <x v="1"/>
    <x v="1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5238095238102"/>
    <x v="2"/>
    <x v="0"/>
    <s v="USD"/>
    <n v="1433395560"/>
    <d v="2015-06-04T05:26:00"/>
    <x v="3731"/>
    <x v="3731"/>
    <b v="0"/>
    <n v="42"/>
    <b v="0"/>
    <s v="technology/gadgets"/>
    <x v="4"/>
    <x v="3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72.16970873786407"/>
    <x v="2"/>
    <x v="0"/>
    <s v="USD"/>
    <n v="1407972712"/>
    <d v="2014-08-13T23:31:52"/>
    <x v="3732"/>
    <x v="3732"/>
    <b v="1"/>
    <n v="103"/>
    <b v="0"/>
    <s v="photography/photobooks"/>
    <x v="6"/>
    <x v="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0"/>
    <s v="USD"/>
    <n v="1418769129"/>
    <d v="2014-12-16T22:32:09"/>
    <x v="3733"/>
    <x v="3733"/>
    <b v="0"/>
    <n v="24"/>
    <b v="0"/>
    <s v="theater/musical"/>
    <x v="1"/>
    <x v="12"/>
  </r>
  <r>
    <n v="3071"/>
    <s v="The Echo Theatre 2015"/>
    <s v="Anyone can create. They just need a place and an opportunity. The Echo Theatre (Provo) provides that opportunity."/>
    <n v="12000"/>
    <n v="7173"/>
    <n v="0.59775"/>
    <n v="61.307692307692307"/>
    <x v="2"/>
    <x v="0"/>
    <s v="USD"/>
    <n v="1429595940"/>
    <d v="2015-04-21T05:59:00"/>
    <x v="3734"/>
    <x v="3734"/>
    <b v="0"/>
    <n v="117"/>
    <b v="0"/>
    <s v="theater/spaces"/>
    <x v="1"/>
    <x v="13"/>
  </r>
  <r>
    <n v="166"/>
    <s v="Pressure"/>
    <s v="A young teen makes a bad decision after joining gang and the film expresses his choices that led him to that point."/>
    <n v="5000"/>
    <n v="3000"/>
    <n v="0.6"/>
    <n v="3000"/>
    <x v="2"/>
    <x v="0"/>
    <s v="USD"/>
    <n v="1484531362"/>
    <d v="2017-01-16T01:49:22"/>
    <x v="3735"/>
    <x v="3735"/>
    <b v="0"/>
    <n v="1"/>
    <b v="0"/>
    <s v="film &amp; video/drama"/>
    <x v="0"/>
    <x v="22"/>
  </r>
  <r>
    <n v="4039"/>
    <s v="Defiant Entertainment presents: The Park Bench"/>
    <s v="Help stage an original One Act Play that brings awareness to Alzheimer's in its debut performance."/>
    <n v="500"/>
    <n v="300"/>
    <n v="0.6"/>
    <n v="60"/>
    <x v="2"/>
    <x v="0"/>
    <s v="USD"/>
    <n v="1448949540"/>
    <d v="2015-12-01T05:59:00"/>
    <x v="3736"/>
    <x v="3736"/>
    <b v="0"/>
    <n v="5"/>
    <b v="0"/>
    <s v="theater/plays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1764705882354"/>
    <x v="2"/>
    <x v="0"/>
    <s v="USD"/>
    <n v="1443408550"/>
    <d v="2015-09-28T02:49:10"/>
    <x v="3737"/>
    <x v="3737"/>
    <b v="0"/>
    <n v="17"/>
    <b v="0"/>
    <s v="theater/plays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n v="203.66666666666666"/>
    <x v="2"/>
    <x v="1"/>
    <s v="GBP"/>
    <n v="1458117190"/>
    <d v="2016-03-16T08:33:10"/>
    <x v="3738"/>
    <x v="3738"/>
    <b v="0"/>
    <n v="3"/>
    <b v="0"/>
    <s v="theater/plays"/>
    <x v="1"/>
    <x v="3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n v="109.93525179856115"/>
    <x v="2"/>
    <x v="0"/>
    <s v="USD"/>
    <n v="1439189940"/>
    <d v="2015-08-10T06:59:00"/>
    <x v="3739"/>
    <x v="3739"/>
    <b v="1"/>
    <n v="139"/>
    <b v="0"/>
    <s v="photography/photobooks"/>
    <x v="6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2857142857144"/>
    <x v="2"/>
    <x v="0"/>
    <s v="USD"/>
    <n v="1407562632"/>
    <d v="2014-08-09T05:37:12"/>
    <x v="3740"/>
    <x v="3740"/>
    <b v="0"/>
    <n v="7"/>
    <b v="0"/>
    <s v="theater/plays"/>
    <x v="1"/>
    <x v="3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n v="48.281025641025643"/>
    <x v="2"/>
    <x v="0"/>
    <s v="USD"/>
    <n v="1410426250"/>
    <d v="2014-09-11T09:04:10"/>
    <x v="3741"/>
    <x v="3741"/>
    <b v="0"/>
    <n v="975"/>
    <b v="0"/>
    <s v="games/video games"/>
    <x v="5"/>
    <x v="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1988304093566"/>
    <x v="2"/>
    <x v="0"/>
    <s v="USD"/>
    <n v="1467694740"/>
    <d v="2016-07-05T04:59:00"/>
    <x v="3742"/>
    <x v="3742"/>
    <b v="1"/>
    <n v="171"/>
    <b v="0"/>
    <s v="technology/makerspaces"/>
    <x v="4"/>
    <x v="20"/>
  </r>
  <r>
    <n v="452"/>
    <s v="Lost in the Shadows"/>
    <s v="A man must find his way out of the depths of the shadows by using the aid of a little girl."/>
    <n v="750"/>
    <n v="480"/>
    <n v="0.64"/>
    <n v="40"/>
    <x v="2"/>
    <x v="0"/>
    <s v="USD"/>
    <n v="1431536015"/>
    <d v="2015-05-13T16:53:35"/>
    <x v="3743"/>
    <x v="3743"/>
    <b v="0"/>
    <n v="12"/>
    <b v="0"/>
    <s v="film &amp; video/animation"/>
    <x v="0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n v="14.444444444444445"/>
    <x v="2"/>
    <x v="1"/>
    <s v="GBP"/>
    <n v="1433930302"/>
    <d v="2015-06-10T09:58:22"/>
    <x v="3744"/>
    <x v="3744"/>
    <b v="0"/>
    <n v="9"/>
    <b v="0"/>
    <s v="theater/musical"/>
    <x v="1"/>
    <x v="12"/>
  </r>
  <r>
    <n v="1704"/>
    <s v="Jericho Down Worship Album"/>
    <s v="We want to record an album of popular praise &amp; worship songs with our own influence and style."/>
    <n v="2000"/>
    <n v="1302"/>
    <n v="0.65100000000000002"/>
    <n v="118.36363636363636"/>
    <x v="2"/>
    <x v="0"/>
    <s v="USD"/>
    <n v="1424056873"/>
    <d v="2015-02-16T03:21:13"/>
    <x v="3745"/>
    <x v="3745"/>
    <b v="0"/>
    <n v="11"/>
    <b v="0"/>
    <s v="music/faith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n v="170.62903225806451"/>
    <x v="2"/>
    <x v="0"/>
    <s v="USD"/>
    <n v="1414193160"/>
    <d v="2014-10-24T23:26:00"/>
    <x v="3746"/>
    <x v="3746"/>
    <b v="1"/>
    <n v="124"/>
    <b v="0"/>
    <s v="photography/photobooks"/>
    <x v="6"/>
    <x v="15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1194029850742"/>
    <x v="2"/>
    <x v="0"/>
    <s v="USD"/>
    <n v="1443636000"/>
    <d v="2015-09-30T18:00:00"/>
    <x v="3747"/>
    <x v="3747"/>
    <b v="0"/>
    <n v="67"/>
    <b v="0"/>
    <s v="theater/spaces"/>
    <x v="1"/>
    <x v="13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n v="63.125"/>
    <x v="2"/>
    <x v="1"/>
    <s v="GBP"/>
    <n v="1435325100"/>
    <d v="2015-06-26T13:25:00"/>
    <x v="3748"/>
    <x v="3748"/>
    <b v="0"/>
    <n v="16"/>
    <b v="0"/>
    <s v="theater/plays"/>
    <x v="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n v="46.586206896551722"/>
    <x v="2"/>
    <x v="0"/>
    <s v="USD"/>
    <n v="1387479360"/>
    <d v="2013-12-19T18:56:00"/>
    <x v="3749"/>
    <x v="3749"/>
    <b v="0"/>
    <n v="29"/>
    <b v="0"/>
    <s v="music/jazz"/>
    <x v="2"/>
    <x v="2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s v="USD"/>
    <n v="1481809189"/>
    <d v="2016-12-15T13:39:49"/>
    <x v="3750"/>
    <x v="3750"/>
    <b v="1"/>
    <n v="140"/>
    <b v="0"/>
    <s v="photography/photobooks"/>
    <x v="6"/>
    <x v="15"/>
  </r>
  <r>
    <n v="1728"/>
    <s v="With His Presence"/>
    <s v="Be in God's presence through instrumental covers of hymns. Help me build a home studio to freely distribute this album."/>
    <n v="1250"/>
    <n v="855"/>
    <n v="0.68400000000000005"/>
    <n v="122.14285714285714"/>
    <x v="2"/>
    <x v="0"/>
    <s v="USD"/>
    <n v="1445439674"/>
    <d v="2015-10-21T15:01:14"/>
    <x v="3751"/>
    <x v="3751"/>
    <b v="0"/>
    <n v="7"/>
    <b v="0"/>
    <s v="music/faith"/>
    <x v="2"/>
    <x v="21"/>
  </r>
  <r>
    <n v="4022"/>
    <s v="The Merchant of Venice as Shakespeare Heard It"/>
    <s v="Help us produce a video of the first Original Pronunciation Merchant of Venice."/>
    <n v="18000"/>
    <n v="12521"/>
    <n v="0.69561111111111107"/>
    <n v="63.558375634517766"/>
    <x v="2"/>
    <x v="0"/>
    <s v="USD"/>
    <n v="1422759240"/>
    <d v="2015-02-01T02:54:00"/>
    <x v="3752"/>
    <x v="3752"/>
    <b v="0"/>
    <n v="197"/>
    <b v="0"/>
    <s v="theater/plays"/>
    <x v="1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s v="USD"/>
    <n v="1393181018"/>
    <d v="2014-02-23T18:43:38"/>
    <x v="3753"/>
    <x v="3753"/>
    <b v="0"/>
    <n v="9"/>
    <b v="0"/>
    <s v="publishing/fiction"/>
    <x v="3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n v="106.96969696969697"/>
    <x v="2"/>
    <x v="0"/>
    <s v="USD"/>
    <n v="1427936400"/>
    <d v="2015-04-02T01:00:00"/>
    <x v="3754"/>
    <x v="3754"/>
    <b v="0"/>
    <n v="33"/>
    <b v="0"/>
    <s v="theater/plays"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n v="49.11578947368421"/>
    <x v="2"/>
    <x v="0"/>
    <s v="USD"/>
    <n v="1416512901"/>
    <d v="2014-11-20T19:48:21"/>
    <x v="3755"/>
    <x v="3755"/>
    <b v="0"/>
    <n v="95"/>
    <b v="0"/>
    <s v="games/mobile games"/>
    <x v="5"/>
    <x v="2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s v="USD"/>
    <n v="1444876253"/>
    <d v="2015-10-15T02:30:53"/>
    <x v="3756"/>
    <x v="3756"/>
    <b v="0"/>
    <n v="36"/>
    <b v="0"/>
    <s v="technology/wearables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n v="35.714285714285715"/>
    <x v="2"/>
    <x v="0"/>
    <s v="USD"/>
    <n v="1483137311"/>
    <d v="2016-12-30T22:35:11"/>
    <x v="3757"/>
    <x v="3757"/>
    <b v="0"/>
    <n v="21"/>
    <b v="0"/>
    <s v="music/indie rock"/>
    <x v="2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054054054055"/>
    <x v="2"/>
    <x v="0"/>
    <s v="USD"/>
    <n v="1462766400"/>
    <d v="2016-05-09T04:00:00"/>
    <x v="3758"/>
    <x v="3758"/>
    <b v="0"/>
    <n v="37"/>
    <b v="0"/>
    <s v="theater/plays"/>
    <x v="1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117.69868421052631"/>
    <x v="2"/>
    <x v="1"/>
    <s v="GBP"/>
    <n v="1483286127"/>
    <d v="2017-01-01T15:55:27"/>
    <x v="3759"/>
    <x v="3759"/>
    <b v="0"/>
    <n v="456"/>
    <b v="0"/>
    <s v="technology/wearables"/>
    <x v="4"/>
    <x v="1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n v="131.66666666666666"/>
    <x v="2"/>
    <x v="2"/>
    <s v="CAD"/>
    <n v="1482663600"/>
    <d v="2016-12-25T11:00:00"/>
    <x v="3760"/>
    <x v="3760"/>
    <b v="0"/>
    <n v="12"/>
    <b v="0"/>
    <s v="photography/places"/>
    <x v="6"/>
    <x v="3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120.39184269662923"/>
    <x v="2"/>
    <x v="0"/>
    <s v="USD"/>
    <n v="1385136000"/>
    <d v="2013-11-22T16:00:00"/>
    <x v="3761"/>
    <x v="3761"/>
    <b v="0"/>
    <n v="890"/>
    <b v="0"/>
    <s v="technology/wearables"/>
    <x v="4"/>
    <x v="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301.93916666666667"/>
    <x v="2"/>
    <x v="0"/>
    <s v="USD"/>
    <n v="1466449140"/>
    <d v="2016-06-20T18:59:00"/>
    <x v="3762"/>
    <x v="3762"/>
    <b v="0"/>
    <n v="96"/>
    <b v="0"/>
    <s v="technology/wearables"/>
    <x v="4"/>
    <x v="1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0"/>
    <s v="USD"/>
    <n v="1468249760"/>
    <d v="2016-07-11T15:09:20"/>
    <x v="3763"/>
    <x v="3763"/>
    <b v="0"/>
    <n v="10"/>
    <b v="0"/>
    <s v="theater/plays"/>
    <x v="1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0540540540542"/>
    <x v="2"/>
    <x v="0"/>
    <s v="USD"/>
    <n v="1429564165"/>
    <d v="2015-04-20T21:09:25"/>
    <x v="3764"/>
    <x v="3764"/>
    <b v="0"/>
    <n v="37"/>
    <b v="0"/>
    <s v="theater/musical"/>
    <x v="1"/>
    <x v="12"/>
  </r>
  <r>
    <n v="122"/>
    <s v="The Time Jumper (Canceled)"/>
    <s v="My ambition for this knows no bounds.  Seeing Sephoria in a live-action is a dream of mine."/>
    <n v="100000000"/>
    <n v="0"/>
    <n v="0"/>
    <e v="#DIV/0!"/>
    <x v="3"/>
    <x v="0"/>
    <s v="USD"/>
    <n v="1476094907"/>
    <d v="2016-10-10T10:21:47"/>
    <x v="3765"/>
    <x v="3765"/>
    <b v="0"/>
    <n v="0"/>
    <b v="0"/>
    <s v="film &amp; video/science fiction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n v="0"/>
    <e v="#DIV/0!"/>
    <x v="3"/>
    <x v="0"/>
    <s v="USD"/>
    <n v="1431728242"/>
    <d v="2015-05-15T22:17:22"/>
    <x v="3766"/>
    <x v="3766"/>
    <b v="0"/>
    <n v="0"/>
    <b v="0"/>
    <s v="film &amp; video/science fiction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e v="#DIV/0!"/>
    <x v="3"/>
    <x v="0"/>
    <s v="USD"/>
    <n v="1414708183"/>
    <d v="2014-10-30T22:29:43"/>
    <x v="3767"/>
    <x v="3767"/>
    <b v="0"/>
    <n v="0"/>
    <b v="0"/>
    <s v="film &amp; video/science fiction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n v="0"/>
    <e v="#DIV/0!"/>
    <x v="3"/>
    <x v="1"/>
    <s v="GBP"/>
    <n v="1402949760"/>
    <d v="2014-06-16T20:16:00"/>
    <x v="3768"/>
    <x v="3768"/>
    <b v="0"/>
    <n v="0"/>
    <b v="0"/>
    <s v="film &amp; video/science fiction"/>
    <x v="0"/>
    <x v="37"/>
  </r>
  <r>
    <n v="131"/>
    <s v="I (Canceled)"/>
    <s v="I"/>
    <n v="1200"/>
    <n v="0"/>
    <n v="0"/>
    <e v="#DIV/0!"/>
    <x v="3"/>
    <x v="0"/>
    <s v="USD"/>
    <n v="1467763200"/>
    <d v="2016-07-06T00:00:00"/>
    <x v="3769"/>
    <x v="3769"/>
    <b v="0"/>
    <n v="0"/>
    <b v="0"/>
    <s v="film &amp; video/science fiction"/>
    <x v="0"/>
    <x v="37"/>
  </r>
  <r>
    <n v="133"/>
    <s v="Demon Women from outer space (Canceled)"/>
    <s v="Invasion from outer space sights, to weird to imagine destruction too monstrous to escape"/>
    <n v="71764"/>
    <n v="0"/>
    <n v="0"/>
    <e v="#DIV/0!"/>
    <x v="3"/>
    <x v="0"/>
    <s v="USD"/>
    <n v="1464715860"/>
    <d v="2016-05-31T17:31:00"/>
    <x v="3770"/>
    <x v="3770"/>
    <b v="0"/>
    <n v="0"/>
    <b v="0"/>
    <s v="film &amp; video/science fiction"/>
    <x v="0"/>
    <x v="37"/>
  </r>
  <r>
    <n v="134"/>
    <s v="MARLEY'S GHOST (AMBASSADORS OF STEAM) (Canceled)"/>
    <s v="steampunk  remake of &quot;a Christmas carol&quot;"/>
    <n v="5000"/>
    <n v="0"/>
    <n v="0"/>
    <e v="#DIV/0!"/>
    <x v="3"/>
    <x v="0"/>
    <s v="USD"/>
    <n v="1441386000"/>
    <d v="2015-09-04T17:00:00"/>
    <x v="3771"/>
    <x v="3771"/>
    <b v="0"/>
    <n v="0"/>
    <b v="0"/>
    <s v="film &amp; video/science fiction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n v="0"/>
    <e v="#DIV/0!"/>
    <x v="3"/>
    <x v="0"/>
    <s v="USD"/>
    <n v="1431771360"/>
    <d v="2015-05-16T10:16:00"/>
    <x v="3772"/>
    <x v="3772"/>
    <b v="0"/>
    <n v="0"/>
    <b v="0"/>
    <s v="film &amp; video/science fiction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e v="#DIV/0!"/>
    <x v="3"/>
    <x v="17"/>
    <s v="DKK"/>
    <n v="1444657593"/>
    <d v="2015-10-12T13:46:33"/>
    <x v="3773"/>
    <x v="3773"/>
    <b v="0"/>
    <n v="0"/>
    <b v="0"/>
    <s v="film &amp; video/science fiction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n v="0"/>
    <e v="#DIV/0!"/>
    <x v="3"/>
    <x v="0"/>
    <s v="USD"/>
    <n v="1426823132"/>
    <d v="2015-03-20T03:45:32"/>
    <x v="3774"/>
    <x v="3774"/>
    <b v="0"/>
    <n v="0"/>
    <b v="0"/>
    <s v="film &amp; video/science fiction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e v="#DIV/0!"/>
    <x v="3"/>
    <x v="9"/>
    <s v="AUD"/>
    <n v="1472882100"/>
    <d v="2016-09-03T05:55:00"/>
    <x v="3775"/>
    <x v="3775"/>
    <b v="0"/>
    <n v="0"/>
    <b v="0"/>
    <s v="film &amp; video/science fiction"/>
    <x v="0"/>
    <x v="37"/>
  </r>
  <r>
    <n v="147"/>
    <s v="Consumed (Static Air) (Canceled)"/>
    <s v="Film makers catch live footage beyond their wildest dreams."/>
    <n v="7000"/>
    <n v="0"/>
    <n v="0"/>
    <e v="#DIV/0!"/>
    <x v="3"/>
    <x v="1"/>
    <s v="GBP"/>
    <n v="1420741080"/>
    <d v="2015-01-08T18:18:00"/>
    <x v="3776"/>
    <x v="3776"/>
    <b v="0"/>
    <n v="0"/>
    <b v="0"/>
    <s v="film &amp; video/science fiction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e v="#DIV/0!"/>
    <x v="3"/>
    <x v="0"/>
    <s v="USD"/>
    <n v="1413942628"/>
    <d v="2014-10-22T01:50:28"/>
    <x v="3777"/>
    <x v="3777"/>
    <b v="0"/>
    <n v="0"/>
    <b v="0"/>
    <s v="film &amp; video/science fiction"/>
    <x v="0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e v="#DIV/0!"/>
    <x v="3"/>
    <x v="0"/>
    <s v="USD"/>
    <n v="1434654215"/>
    <d v="2015-06-18T19:03:35"/>
    <x v="3778"/>
    <x v="3778"/>
    <b v="0"/>
    <n v="0"/>
    <b v="0"/>
    <s v="technology/web"/>
    <x v="4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e v="#DIV/0!"/>
    <x v="3"/>
    <x v="0"/>
    <s v="USD"/>
    <n v="1409187056"/>
    <d v="2014-08-28T00:50:56"/>
    <x v="3779"/>
    <x v="3779"/>
    <b v="0"/>
    <n v="0"/>
    <b v="0"/>
    <s v="technology/web"/>
    <x v="4"/>
    <x v="24"/>
  </r>
  <r>
    <n v="607"/>
    <s v="An Online Music Venue Awaits (Canceled)"/>
    <s v="Gritty, upfront reality going the distance hard with a proven track record of insatiable artist. Broadcasted live on the Web."/>
    <n v="250"/>
    <n v="0"/>
    <n v="0"/>
    <e v="#DIV/0!"/>
    <x v="3"/>
    <x v="0"/>
    <s v="USD"/>
    <n v="1448225336"/>
    <d v="2015-11-22T20:48:56"/>
    <x v="3780"/>
    <x v="3780"/>
    <b v="0"/>
    <n v="0"/>
    <b v="0"/>
    <s v="technology/web"/>
    <x v="4"/>
    <x v="24"/>
  </r>
  <r>
    <n v="610"/>
    <s v="UniteChrist (Canceled)"/>
    <s v="We are creating a Christian social network to empower, educate, and connect Christians all over the world."/>
    <n v="13803"/>
    <n v="0"/>
    <n v="0"/>
    <e v="#DIV/0!"/>
    <x v="3"/>
    <x v="0"/>
    <s v="USD"/>
    <n v="1429732586"/>
    <d v="2015-04-22T19:56:26"/>
    <x v="3781"/>
    <x v="3781"/>
    <b v="0"/>
    <n v="0"/>
    <b v="0"/>
    <s v="technology/web"/>
    <x v="4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e v="#DIV/0!"/>
    <x v="3"/>
    <x v="7"/>
    <s v="EUR"/>
    <n v="1453210037"/>
    <d v="2016-01-19T13:27:17"/>
    <x v="3782"/>
    <x v="3782"/>
    <b v="0"/>
    <n v="0"/>
    <b v="0"/>
    <s v="technology/web"/>
    <x v="4"/>
    <x v="24"/>
  </r>
  <r>
    <n v="612"/>
    <s v="Web Streaming 2.0 (Canceled)"/>
    <s v="A Fast and Reliable new Web platform to stream videos from Internet"/>
    <n v="10000"/>
    <n v="0"/>
    <n v="0"/>
    <e v="#DIV/0!"/>
    <x v="3"/>
    <x v="4"/>
    <s v="EUR"/>
    <n v="1472777146"/>
    <d v="2016-09-02T00:45:46"/>
    <x v="3783"/>
    <x v="3783"/>
    <b v="0"/>
    <n v="0"/>
    <b v="0"/>
    <s v="technology/web"/>
    <x v="4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e v="#DIV/0!"/>
    <x v="3"/>
    <x v="0"/>
    <s v="USD"/>
    <n v="1466731740"/>
    <d v="2016-06-24T01:29:00"/>
    <x v="3784"/>
    <x v="3784"/>
    <b v="0"/>
    <n v="0"/>
    <b v="0"/>
    <s v="technology/web"/>
    <x v="4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e v="#DIV/0!"/>
    <x v="3"/>
    <x v="18"/>
    <s v="NZD"/>
    <n v="1443149759"/>
    <d v="2015-09-25T02:55:59"/>
    <x v="3785"/>
    <x v="3785"/>
    <b v="0"/>
    <n v="0"/>
    <b v="0"/>
    <s v="technology/web"/>
    <x v="4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e v="#DIV/0!"/>
    <x v="3"/>
    <x v="7"/>
    <s v="EUR"/>
    <n v="1488013307"/>
    <d v="2017-02-25T09:01:47"/>
    <x v="3786"/>
    <x v="3786"/>
    <b v="0"/>
    <n v="0"/>
    <b v="0"/>
    <s v="technology/web"/>
    <x v="4"/>
    <x v="24"/>
  </r>
  <r>
    <n v="618"/>
    <s v="Y2Y Tutors (Canceled)"/>
    <s v="With the cost of education seemingly always on the rise, Y2Y aims to ensure that no student will be left behind through peer tutoring."/>
    <n v="400"/>
    <n v="0"/>
    <n v="0"/>
    <e v="#DIV/0!"/>
    <x v="3"/>
    <x v="0"/>
    <s v="USD"/>
    <n v="1449689203"/>
    <d v="2015-12-09T19:26:43"/>
    <x v="3787"/>
    <x v="3787"/>
    <b v="0"/>
    <n v="0"/>
    <b v="0"/>
    <s v="technology/web"/>
    <x v="4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e v="#DIV/0!"/>
    <x v="3"/>
    <x v="9"/>
    <s v="AUD"/>
    <n v="1432771997"/>
    <d v="2015-05-28T00:13:17"/>
    <x v="3788"/>
    <x v="3788"/>
    <b v="0"/>
    <n v="0"/>
    <b v="0"/>
    <s v="technology/web"/>
    <x v="4"/>
    <x v="24"/>
  </r>
  <r>
    <n v="624"/>
    <s v="NeedSomeLoven.com (Canceled)"/>
    <s v="I am designing a fun, high tech dating website, with over 25 cool features. It is innovate as well as user friendly."/>
    <n v="5000"/>
    <n v="0"/>
    <n v="0"/>
    <e v="#DIV/0!"/>
    <x v="3"/>
    <x v="0"/>
    <s v="USD"/>
    <n v="1431647041"/>
    <d v="2015-05-14T23:44:01"/>
    <x v="3789"/>
    <x v="3789"/>
    <b v="0"/>
    <n v="0"/>
    <b v="0"/>
    <s v="technology/web"/>
    <x v="4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e v="#DIV/0!"/>
    <x v="3"/>
    <x v="2"/>
    <s v="CAD"/>
    <n v="1490560177"/>
    <d v="2017-03-26T20:29:37"/>
    <x v="3790"/>
    <x v="3790"/>
    <b v="0"/>
    <n v="0"/>
    <b v="0"/>
    <s v="technology/web"/>
    <x v="4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e v="#DIV/0!"/>
    <x v="3"/>
    <x v="0"/>
    <s v="USD"/>
    <n v="1405269457"/>
    <d v="2014-07-13T16:37:37"/>
    <x v="3791"/>
    <x v="3791"/>
    <b v="0"/>
    <n v="0"/>
    <b v="0"/>
    <s v="technology/web"/>
    <x v="4"/>
    <x v="24"/>
  </r>
  <r>
    <n v="632"/>
    <s v="UniWherse.com - Bring students future (Canceled)"/>
    <s v="Our goal is to create a system, students can find universities that best match their interests."/>
    <n v="20000"/>
    <n v="0"/>
    <n v="0"/>
    <e v="#DIV/0!"/>
    <x v="3"/>
    <x v="6"/>
    <s v="EUR"/>
    <n v="1448470165"/>
    <d v="2015-11-25T16:49:25"/>
    <x v="3792"/>
    <x v="3792"/>
    <b v="0"/>
    <n v="0"/>
    <b v="0"/>
    <s v="technology/web"/>
    <x v="4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e v="#DIV/0!"/>
    <x v="3"/>
    <x v="1"/>
    <s v="GBP"/>
    <n v="1488063840"/>
    <d v="2017-02-25T23:04:00"/>
    <x v="3793"/>
    <x v="3793"/>
    <b v="0"/>
    <n v="0"/>
    <b v="0"/>
    <s v="technology/web"/>
    <x v="4"/>
    <x v="24"/>
  </r>
  <r>
    <n v="1041"/>
    <s v="Industry Success Project (Canceled)"/>
    <s v="I am trying to document what it is like to plunge head first into the music/audio industry as an intern."/>
    <n v="50"/>
    <n v="0"/>
    <n v="0"/>
    <e v="#DIV/0!"/>
    <x v="3"/>
    <x v="0"/>
    <s v="USD"/>
    <n v="1406769992"/>
    <d v="2014-07-31T01:26:32"/>
    <x v="3794"/>
    <x v="3794"/>
    <b v="0"/>
    <n v="0"/>
    <b v="0"/>
    <s v="journalism/audio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e v="#DIV/0!"/>
    <x v="3"/>
    <x v="5"/>
    <s v="EUR"/>
    <n v="1451161560"/>
    <d v="2015-12-26T20:26:00"/>
    <x v="3795"/>
    <x v="3795"/>
    <b v="0"/>
    <n v="0"/>
    <b v="0"/>
    <s v="journalism/audio"/>
    <x v="8"/>
    <x v="38"/>
  </r>
  <r>
    <n v="1049"/>
    <s v="J1 (Canceled)"/>
    <s v="------"/>
    <n v="12000"/>
    <n v="0"/>
    <n v="0"/>
    <e v="#DIV/0!"/>
    <x v="3"/>
    <x v="0"/>
    <s v="USD"/>
    <n v="1455272445"/>
    <d v="2016-02-12T10:20:45"/>
    <x v="3796"/>
    <x v="3796"/>
    <b v="0"/>
    <n v="0"/>
    <b v="0"/>
    <s v="journalism/audio"/>
    <x v="8"/>
    <x v="38"/>
  </r>
  <r>
    <n v="1050"/>
    <s v="The (Secular) Barbershop Podcast (Canceled)"/>
    <s v="Secularism is on the rise and I hear you.Talk to me."/>
    <n v="2500"/>
    <n v="0"/>
    <n v="0"/>
    <e v="#DIV/0!"/>
    <x v="3"/>
    <x v="0"/>
    <s v="USD"/>
    <n v="1442257677"/>
    <d v="2015-09-14T19:07:57"/>
    <x v="3797"/>
    <x v="3797"/>
    <b v="0"/>
    <n v="0"/>
    <b v="0"/>
    <s v="journalism/audio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n v="0"/>
    <e v="#DIV/0!"/>
    <x v="3"/>
    <x v="0"/>
    <s v="USD"/>
    <n v="1409098825"/>
    <d v="2014-08-27T00:20:25"/>
    <x v="3798"/>
    <x v="3798"/>
    <b v="0"/>
    <n v="0"/>
    <b v="0"/>
    <s v="journalism/audio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e v="#DIV/0!"/>
    <x v="3"/>
    <x v="0"/>
    <s v="USD"/>
    <n v="1465243740"/>
    <d v="2016-06-06T20:09:00"/>
    <x v="3799"/>
    <x v="3799"/>
    <b v="0"/>
    <n v="0"/>
    <b v="0"/>
    <s v="journalism/audio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e v="#DIV/0!"/>
    <x v="3"/>
    <x v="0"/>
    <s v="USD"/>
    <n v="1407708000"/>
    <d v="2014-08-10T22:00:00"/>
    <x v="3800"/>
    <x v="3800"/>
    <b v="0"/>
    <n v="0"/>
    <b v="0"/>
    <s v="journalism/audio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e v="#DIV/0!"/>
    <x v="3"/>
    <x v="0"/>
    <s v="USD"/>
    <n v="1457394545"/>
    <d v="2016-03-07T23:49:05"/>
    <x v="3801"/>
    <x v="3801"/>
    <b v="0"/>
    <n v="0"/>
    <b v="0"/>
    <s v="journalism/audio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e v="#DIV/0!"/>
    <x v="3"/>
    <x v="0"/>
    <s v="USD"/>
    <n v="1429892177"/>
    <d v="2015-04-24T16:16:17"/>
    <x v="3802"/>
    <x v="3802"/>
    <b v="0"/>
    <n v="0"/>
    <b v="0"/>
    <s v="journalism/audio"/>
    <x v="8"/>
    <x v="38"/>
  </r>
  <r>
    <n v="1057"/>
    <s v="Support Independent Media (Canceled)"/>
    <s v="Sayin it Plain is a Independent Radio Show created to inform the public and empower the community."/>
    <n v="10000"/>
    <n v="0"/>
    <n v="0"/>
    <e v="#DIV/0!"/>
    <x v="3"/>
    <x v="0"/>
    <s v="USD"/>
    <n v="1480888483"/>
    <d v="2016-12-04T21:54:43"/>
    <x v="3803"/>
    <x v="3803"/>
    <b v="0"/>
    <n v="0"/>
    <b v="0"/>
    <s v="journalism/audio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e v="#DIV/0!"/>
    <x v="3"/>
    <x v="0"/>
    <s v="USD"/>
    <n v="1427328000"/>
    <d v="2015-03-26T00:00:00"/>
    <x v="3804"/>
    <x v="3804"/>
    <b v="0"/>
    <n v="0"/>
    <b v="0"/>
    <s v="journalism/audio"/>
    <x v="8"/>
    <x v="38"/>
  </r>
  <r>
    <n v="1059"/>
    <s v="Voice Over Artist (Canceled)"/>
    <s v="Turning myself into a vocal artist."/>
    <n v="1100"/>
    <n v="0"/>
    <n v="0"/>
    <e v="#DIV/0!"/>
    <x v="3"/>
    <x v="0"/>
    <s v="USD"/>
    <n v="1426269456"/>
    <d v="2015-03-13T17:57:36"/>
    <x v="3805"/>
    <x v="3805"/>
    <b v="0"/>
    <n v="0"/>
    <b v="0"/>
    <s v="journalism/audio"/>
    <x v="8"/>
    <x v="38"/>
  </r>
  <r>
    <n v="1061"/>
    <s v="Chat Box 23 (Canceled)"/>
    <s v="T.O., Adi &amp; Mercedes discuss their point of views, women's issues &amp; Hollywood Hotties."/>
    <n v="4000"/>
    <n v="0"/>
    <n v="0"/>
    <e v="#DIV/0!"/>
    <x v="3"/>
    <x v="0"/>
    <s v="USD"/>
    <n v="1462150800"/>
    <d v="2016-05-02T01:00:00"/>
    <x v="3806"/>
    <x v="3806"/>
    <b v="0"/>
    <n v="0"/>
    <b v="0"/>
    <s v="journalism/audio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e v="#DIV/0!"/>
    <x v="3"/>
    <x v="0"/>
    <s v="USD"/>
    <n v="1472604262"/>
    <d v="2016-08-31T00:44:22"/>
    <x v="3807"/>
    <x v="3807"/>
    <b v="0"/>
    <n v="0"/>
    <b v="0"/>
    <s v="journalism/audio"/>
    <x v="8"/>
    <x v="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e v="#DIV/0!"/>
    <x v="3"/>
    <x v="0"/>
    <s v="USD"/>
    <n v="1407394800"/>
    <d v="2014-08-07T07:00:00"/>
    <x v="3808"/>
    <x v="3808"/>
    <b v="0"/>
    <n v="0"/>
    <b v="0"/>
    <s v="music/world music"/>
    <x v="2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e v="#DIV/0!"/>
    <x v="3"/>
    <x v="0"/>
    <s v="USD"/>
    <n v="1298589630"/>
    <d v="2011-02-24T23:20:30"/>
    <x v="3809"/>
    <x v="3809"/>
    <b v="0"/>
    <n v="0"/>
    <b v="0"/>
    <s v="music/world music"/>
    <x v="2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e v="#DIV/0!"/>
    <x v="3"/>
    <x v="0"/>
    <s v="USD"/>
    <n v="1440723600"/>
    <d v="2015-08-28T01:00:00"/>
    <x v="3810"/>
    <x v="3810"/>
    <b v="0"/>
    <n v="0"/>
    <b v="0"/>
    <s v="music/world music"/>
    <x v="2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e v="#DIV/0!"/>
    <x v="3"/>
    <x v="1"/>
    <s v="GBP"/>
    <n v="1422903342"/>
    <d v="2015-02-02T18:55:42"/>
    <x v="3811"/>
    <x v="3811"/>
    <b v="0"/>
    <n v="0"/>
    <b v="0"/>
    <s v="music/world music"/>
    <x v="2"/>
    <x v="39"/>
  </r>
  <r>
    <n v="1236"/>
    <s v="&quot;Volando&quot; CD Release (Canceled)"/>
    <s v="Raising money to give the musicians their due."/>
    <n v="2500"/>
    <n v="0"/>
    <n v="0"/>
    <e v="#DIV/0!"/>
    <x v="3"/>
    <x v="0"/>
    <s v="USD"/>
    <n v="1343491200"/>
    <d v="2012-07-28T16:00:00"/>
    <x v="3812"/>
    <x v="3812"/>
    <b v="0"/>
    <n v="0"/>
    <b v="0"/>
    <s v="music/world music"/>
    <x v="2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e v="#DIV/0!"/>
    <x v="3"/>
    <x v="0"/>
    <s v="USD"/>
    <n v="1345790865"/>
    <d v="2012-08-24T06:47:45"/>
    <x v="3813"/>
    <x v="3813"/>
    <b v="0"/>
    <n v="0"/>
    <b v="0"/>
    <s v="music/world music"/>
    <x v="2"/>
    <x v="39"/>
  </r>
  <r>
    <n v="1239"/>
    <s v="Help Calmenco! finance new CD and Tour (Canceled)"/>
    <s v="Please consider helping us with our new CD and Riverdance Tour"/>
    <n v="2500"/>
    <n v="0"/>
    <n v="0"/>
    <e v="#DIV/0!"/>
    <x v="3"/>
    <x v="0"/>
    <s v="USD"/>
    <n v="1325804767"/>
    <d v="2012-01-05T23:06:07"/>
    <x v="3814"/>
    <x v="3814"/>
    <b v="0"/>
    <n v="0"/>
    <b v="0"/>
    <s v="music/world music"/>
    <x v="2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e v="#DIV/0!"/>
    <x v="3"/>
    <x v="15"/>
    <s v="CHF"/>
    <n v="1485480408"/>
    <d v="2017-01-27T01:26:48"/>
    <x v="3815"/>
    <x v="3815"/>
    <b v="0"/>
    <n v="0"/>
    <b v="0"/>
    <s v="technology/wearables"/>
    <x v="4"/>
    <x v="16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e v="#DIV/0!"/>
    <x v="3"/>
    <x v="9"/>
    <s v="AUD"/>
    <n v="1405478025"/>
    <d v="2014-07-16T02:33:45"/>
    <x v="3816"/>
    <x v="3816"/>
    <b v="0"/>
    <n v="0"/>
    <b v="0"/>
    <s v="technology/wearables"/>
    <x v="4"/>
    <x v="16"/>
  </r>
  <r>
    <n v="1340"/>
    <s v="Glass Designs (Canceled)"/>
    <s v="I would like to make nicer, more stylish looking frames for the Google Glass using 3D printing technology."/>
    <n v="1680"/>
    <n v="0"/>
    <n v="0"/>
    <e v="#DIV/0!"/>
    <x v="3"/>
    <x v="0"/>
    <s v="USD"/>
    <n v="1408112253"/>
    <d v="2014-08-15T14:17:33"/>
    <x v="3817"/>
    <x v="3817"/>
    <b v="0"/>
    <n v="0"/>
    <b v="0"/>
    <s v="technology/wearables"/>
    <x v="4"/>
    <x v="16"/>
  </r>
  <r>
    <n v="1452"/>
    <s v="The Judo Preservation Project (Canceled)"/>
    <s v="I am gathering rare, out-of-print Judo books for preservation, translation and sharing."/>
    <n v="14000"/>
    <n v="0"/>
    <n v="0"/>
    <e v="#DIV/0!"/>
    <x v="3"/>
    <x v="0"/>
    <s v="USD"/>
    <n v="1406566363"/>
    <d v="2014-07-28T16:52:43"/>
    <x v="3818"/>
    <x v="3818"/>
    <b v="0"/>
    <n v="0"/>
    <b v="0"/>
    <s v="publishing/translations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e v="#DIV/0!"/>
    <x v="3"/>
    <x v="7"/>
    <s v="EUR"/>
    <n v="1492270947"/>
    <d v="2017-04-15T15:42:27"/>
    <x v="3819"/>
    <x v="3819"/>
    <b v="0"/>
    <n v="0"/>
    <b v="0"/>
    <s v="publishing/translations"/>
    <x v="3"/>
    <x v="30"/>
  </r>
  <r>
    <n v="1457"/>
    <s v="Hey! I&quot;m not invisable, I am Just Old (Canceled)"/>
    <s v="Age is more than just a number, I hope your younger than you feel."/>
    <n v="6000"/>
    <n v="0"/>
    <n v="0"/>
    <e v="#DIV/0!"/>
    <x v="3"/>
    <x v="0"/>
    <s v="USD"/>
    <n v="1447281044"/>
    <d v="2015-11-11T22:30:44"/>
    <x v="3820"/>
    <x v="3820"/>
    <b v="0"/>
    <n v="0"/>
    <b v="0"/>
    <s v="publishing/translations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e v="#DIV/0!"/>
    <x v="3"/>
    <x v="0"/>
    <s v="USD"/>
    <n v="1407729600"/>
    <d v="2014-08-11T04:00:00"/>
    <x v="3821"/>
    <x v="3821"/>
    <b v="0"/>
    <n v="0"/>
    <b v="0"/>
    <s v="publishing/translations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n v="0"/>
    <e v="#DIV/0!"/>
    <x v="3"/>
    <x v="17"/>
    <s v="DKK"/>
    <n v="1449077100"/>
    <d v="2015-12-02T17:25:00"/>
    <x v="3822"/>
    <x v="3822"/>
    <b v="0"/>
    <n v="0"/>
    <b v="0"/>
    <s v="publishing/translations"/>
    <x v="3"/>
    <x v="30"/>
  </r>
  <r>
    <n v="1460"/>
    <s v="KJV2015 (Canceled)"/>
    <s v="KJV2015 Easier to understand for our kids and family not leaving out one verse or changing a meaning one bit."/>
    <n v="25000000"/>
    <n v="0"/>
    <n v="0"/>
    <e v="#DIV/0!"/>
    <x v="3"/>
    <x v="0"/>
    <s v="USD"/>
    <n v="1417391100"/>
    <d v="2014-11-30T23:45:00"/>
    <x v="3823"/>
    <x v="3823"/>
    <b v="0"/>
    <n v="0"/>
    <b v="0"/>
    <s v="publishing/translations"/>
    <x v="3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e v="#DIV/0!"/>
    <x v="3"/>
    <x v="0"/>
    <s v="USD"/>
    <n v="1259715000"/>
    <d v="2009-12-02T00:50:00"/>
    <x v="3824"/>
    <x v="3824"/>
    <b v="0"/>
    <n v="0"/>
    <b v="0"/>
    <s v="publishing/art books"/>
    <x v="3"/>
    <x v="40"/>
  </r>
  <r>
    <n v="1569"/>
    <s v="to be removed (Canceled)"/>
    <s v="to be removed"/>
    <n v="30000"/>
    <n v="0"/>
    <n v="0"/>
    <e v="#DIV/0!"/>
    <x v="3"/>
    <x v="0"/>
    <s v="USD"/>
    <n v="1369498714"/>
    <d v="2013-05-25T16:18:34"/>
    <x v="3825"/>
    <x v="3825"/>
    <b v="0"/>
    <n v="0"/>
    <b v="0"/>
    <s v="publishing/art books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e v="#DIV/0!"/>
    <x v="3"/>
    <x v="0"/>
    <s v="USD"/>
    <n v="1337562726"/>
    <d v="2012-05-21T01:12:06"/>
    <x v="3826"/>
    <x v="3826"/>
    <b v="0"/>
    <n v="0"/>
    <b v="0"/>
    <s v="publishing/art books"/>
    <x v="3"/>
    <x v="40"/>
  </r>
  <r>
    <n v="2341"/>
    <s v="Cutting Edge Fitness Website (Canceled)"/>
    <s v="This website will serve as an interface to change lives and have a community routing for your success!"/>
    <n v="5000"/>
    <n v="0"/>
    <n v="0"/>
    <e v="#DIV/0!"/>
    <x v="3"/>
    <x v="0"/>
    <s v="USD"/>
    <n v="1436729504"/>
    <d v="2015-07-12T19:31:44"/>
    <x v="3827"/>
    <x v="3827"/>
    <b v="0"/>
    <n v="0"/>
    <b v="0"/>
    <s v="technology/web"/>
    <x v="4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e v="#DIV/0!"/>
    <x v="3"/>
    <x v="0"/>
    <s v="USD"/>
    <n v="1412571600"/>
    <d v="2014-10-06T05:00:00"/>
    <x v="3828"/>
    <x v="3828"/>
    <b v="0"/>
    <n v="0"/>
    <b v="0"/>
    <s v="technology/web"/>
    <x v="4"/>
    <x v="24"/>
  </r>
  <r>
    <n v="2345"/>
    <s v="Social Media Website (Canceled)"/>
    <s v="My team and I are creating a social media website for pet lovers across the world! Fashion, animal shows, adoptions, and more."/>
    <n v="3000"/>
    <n v="0"/>
    <n v="0"/>
    <e v="#DIV/0!"/>
    <x v="3"/>
    <x v="0"/>
    <s v="USD"/>
    <n v="1427845140"/>
    <d v="2015-03-31T23:39:00"/>
    <x v="3829"/>
    <x v="3829"/>
    <b v="0"/>
    <n v="0"/>
    <b v="0"/>
    <s v="technology/web"/>
    <x v="4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e v="#DIV/0!"/>
    <x v="3"/>
    <x v="8"/>
    <s v="SEK"/>
    <n v="1439318228"/>
    <d v="2015-08-11T18:37:08"/>
    <x v="3830"/>
    <x v="3830"/>
    <b v="0"/>
    <n v="0"/>
    <b v="0"/>
    <s v="technology/web"/>
    <x v="4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n v="0"/>
    <e v="#DIV/0!"/>
    <x v="3"/>
    <x v="11"/>
    <s v="EUR"/>
    <n v="1483474370"/>
    <d v="2017-01-03T20:12:50"/>
    <x v="3831"/>
    <x v="3831"/>
    <b v="0"/>
    <n v="0"/>
    <b v="0"/>
    <s v="technology/web"/>
    <x v="4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e v="#DIV/0!"/>
    <x v="3"/>
    <x v="0"/>
    <s v="USD"/>
    <n v="1433603552"/>
    <d v="2015-06-06T15:12:32"/>
    <x v="3832"/>
    <x v="3832"/>
    <b v="0"/>
    <n v="0"/>
    <b v="0"/>
    <s v="technology/web"/>
    <x v="4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e v="#DIV/0!"/>
    <x v="3"/>
    <x v="0"/>
    <s v="USD"/>
    <n v="1429632822"/>
    <d v="2015-04-21T16:13:42"/>
    <x v="3833"/>
    <x v="3833"/>
    <b v="0"/>
    <n v="0"/>
    <b v="0"/>
    <s v="technology/web"/>
    <x v="4"/>
    <x v="24"/>
  </r>
  <r>
    <n v="2356"/>
    <s v="HardstyleUnited.com (Canceled)"/>
    <s v="HardstyleUnited.com The Global Hardstyle community. Your Hardstyle community."/>
    <n v="10000"/>
    <n v="0"/>
    <n v="0"/>
    <e v="#DIV/0!"/>
    <x v="3"/>
    <x v="6"/>
    <s v="EUR"/>
    <n v="1433530104"/>
    <d v="2015-06-05T18:48:24"/>
    <x v="3834"/>
    <x v="3834"/>
    <b v="0"/>
    <n v="0"/>
    <b v="0"/>
    <s v="technology/web"/>
    <x v="4"/>
    <x v="24"/>
  </r>
  <r>
    <n v="2357"/>
    <s v="Online therapist directory - Click For Therapy (Canceled)"/>
    <s v="Click For Therapy is a website that was created to connect consumers and therapists across the UK."/>
    <n v="27000"/>
    <n v="0"/>
    <n v="0"/>
    <e v="#DIV/0!"/>
    <x v="3"/>
    <x v="1"/>
    <s v="GBP"/>
    <n v="1445093578"/>
    <d v="2015-10-17T14:52:58"/>
    <x v="3835"/>
    <x v="3835"/>
    <b v="0"/>
    <n v="0"/>
    <b v="0"/>
    <s v="technology/web"/>
    <x v="4"/>
    <x v="24"/>
  </r>
  <r>
    <n v="2358"/>
    <s v="Auction, Sell Swap without excessive fees, the next ebay."/>
    <s v="A website to auction, sell and swap items in the uk without a charge, without excess fees, the next ebay."/>
    <n v="1500"/>
    <n v="0"/>
    <n v="0"/>
    <e v="#DIV/0!"/>
    <x v="3"/>
    <x v="1"/>
    <s v="GBP"/>
    <n v="1422664740"/>
    <d v="2015-01-31T00:39:00"/>
    <x v="3836"/>
    <x v="3836"/>
    <b v="0"/>
    <n v="0"/>
    <b v="0"/>
    <s v="technology/web"/>
    <x v="4"/>
    <x v="24"/>
  </r>
  <r>
    <n v="2361"/>
    <s v="Lemme Grab it (Canceled)"/>
    <s v="A website for email/sms alerts of your personal selection, comparison of prices,consolidated database, best deals around for clothing."/>
    <n v="200"/>
    <n v="0"/>
    <n v="0"/>
    <e v="#DIV/0!"/>
    <x v="3"/>
    <x v="2"/>
    <s v="CAD"/>
    <n v="1462053600"/>
    <d v="2016-04-30T22:00:00"/>
    <x v="3837"/>
    <x v="3837"/>
    <b v="0"/>
    <n v="0"/>
    <b v="0"/>
    <s v="technology/web"/>
    <x v="4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e v="#DIV/0!"/>
    <x v="3"/>
    <x v="0"/>
    <s v="USD"/>
    <n v="1451348200"/>
    <d v="2015-12-29T00:16:40"/>
    <x v="3838"/>
    <x v="3838"/>
    <b v="0"/>
    <n v="0"/>
    <b v="0"/>
    <s v="technology/web"/>
    <x v="4"/>
    <x v="24"/>
  </r>
  <r>
    <n v="2364"/>
    <s v="Minecraft Server and Website Help (Name: Forge Realms)"/>
    <s v="Making a Minecraft server and Website and I need your help to fund it. Thanks in Advance!"/>
    <n v="128"/>
    <n v="0"/>
    <n v="0"/>
    <e v="#DIV/0!"/>
    <x v="3"/>
    <x v="0"/>
    <s v="USD"/>
    <n v="1445898356"/>
    <d v="2015-10-26T22:25:56"/>
    <x v="3839"/>
    <x v="3839"/>
    <b v="0"/>
    <n v="0"/>
    <b v="0"/>
    <s v="technology/web"/>
    <x v="4"/>
    <x v="24"/>
  </r>
  <r>
    <n v="2365"/>
    <s v="IMI - It's My Identity (Canceled)"/>
    <s v="A website that could group all your social 'identities' and online property together and find new followers or creators to follow"/>
    <n v="1000"/>
    <n v="0"/>
    <n v="0"/>
    <e v="#DIV/0!"/>
    <x v="3"/>
    <x v="4"/>
    <s v="EUR"/>
    <n v="1453071600"/>
    <d v="2016-01-17T23:00:00"/>
    <x v="3840"/>
    <x v="3840"/>
    <b v="0"/>
    <n v="0"/>
    <b v="0"/>
    <s v="technology/web"/>
    <x v="4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e v="#DIV/0!"/>
    <x v="3"/>
    <x v="0"/>
    <s v="USD"/>
    <n v="1455132611"/>
    <d v="2016-02-10T19:30:11"/>
    <x v="3841"/>
    <x v="3841"/>
    <b v="0"/>
    <n v="0"/>
    <b v="0"/>
    <s v="technology/web"/>
    <x v="4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e v="#DIV/0!"/>
    <x v="3"/>
    <x v="0"/>
    <s v="USD"/>
    <n v="1435257596"/>
    <d v="2015-06-25T18:39:56"/>
    <x v="3842"/>
    <x v="3842"/>
    <b v="0"/>
    <n v="0"/>
    <b v="0"/>
    <s v="technology/web"/>
    <x v="4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e v="#DIV/0!"/>
    <x v="3"/>
    <x v="0"/>
    <s v="USD"/>
    <n v="1473451437"/>
    <d v="2016-09-09T20:03:57"/>
    <x v="3843"/>
    <x v="3843"/>
    <b v="0"/>
    <n v="0"/>
    <b v="0"/>
    <s v="technology/web"/>
    <x v="4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e v="#DIV/0!"/>
    <x v="3"/>
    <x v="2"/>
    <s v="CAD"/>
    <n v="1480110783"/>
    <d v="2016-11-25T21:53:03"/>
    <x v="3844"/>
    <x v="3844"/>
    <b v="0"/>
    <n v="0"/>
    <b v="0"/>
    <s v="technology/web"/>
    <x v="4"/>
    <x v="24"/>
  </r>
  <r>
    <n v="2378"/>
    <s v="KEEPUP INC (Canceled)"/>
    <s v="KEEPUP allows you to extend your social circle by introducing you to new people via your friends."/>
    <n v="110000"/>
    <n v="0"/>
    <n v="0"/>
    <e v="#DIV/0!"/>
    <x v="3"/>
    <x v="0"/>
    <s v="USD"/>
    <n v="1440548330"/>
    <d v="2015-08-26T00:18:50"/>
    <x v="3845"/>
    <x v="3845"/>
    <b v="0"/>
    <n v="0"/>
    <b v="0"/>
    <s v="technology/web"/>
    <x v="4"/>
    <x v="24"/>
  </r>
  <r>
    <n v="2379"/>
    <s v="SelectCooks.com (Canceled)"/>
    <s v="Selectcooks.com is a community marketplace for people to list, find and hire chefs."/>
    <n v="30000"/>
    <n v="0"/>
    <n v="0"/>
    <e v="#DIV/0!"/>
    <x v="3"/>
    <x v="0"/>
    <s v="USD"/>
    <n v="1444004616"/>
    <d v="2015-10-05T00:23:36"/>
    <x v="3846"/>
    <x v="3846"/>
    <b v="0"/>
    <n v="0"/>
    <b v="0"/>
    <s v="technology/web"/>
    <x v="4"/>
    <x v="24"/>
  </r>
  <r>
    <n v="2386"/>
    <s v="Realjobmatch.com (Canceled)"/>
    <s v="Realjobmatch is not just a job search site but a matching site , matching the right jobseekers with the best jobs."/>
    <n v="30000"/>
    <n v="0"/>
    <n v="0"/>
    <e v="#DIV/0!"/>
    <x v="3"/>
    <x v="2"/>
    <s v="CAD"/>
    <n v="1420920424"/>
    <d v="2015-01-10T20:07:04"/>
    <x v="3847"/>
    <x v="3847"/>
    <b v="0"/>
    <n v="0"/>
    <b v="0"/>
    <s v="technology/web"/>
    <x v="4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e v="#DIV/0!"/>
    <x v="3"/>
    <x v="9"/>
    <s v="AUD"/>
    <n v="1420352264"/>
    <d v="2015-01-04T06:17:44"/>
    <x v="3848"/>
    <x v="3848"/>
    <b v="0"/>
    <n v="0"/>
    <b v="0"/>
    <s v="technology/web"/>
    <x v="4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e v="#DIV/0!"/>
    <x v="3"/>
    <x v="0"/>
    <s v="USD"/>
    <n v="1446087223"/>
    <d v="2015-10-29T02:53:43"/>
    <x v="3849"/>
    <x v="3849"/>
    <b v="0"/>
    <n v="0"/>
    <b v="0"/>
    <s v="technology/web"/>
    <x v="4"/>
    <x v="24"/>
  </r>
  <r>
    <n v="2395"/>
    <s v="VENT it out (Canceled)"/>
    <s v="I am making a social website where people can anonymously or openly vent, All walks of life all over the world"/>
    <n v="33000"/>
    <n v="0"/>
    <n v="0"/>
    <e v="#DIV/0!"/>
    <x v="3"/>
    <x v="0"/>
    <s v="USD"/>
    <n v="1484038620"/>
    <d v="2017-01-10T08:57:00"/>
    <x v="3850"/>
    <x v="3850"/>
    <b v="0"/>
    <n v="0"/>
    <b v="0"/>
    <s v="technology/web"/>
    <x v="4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e v="#DIV/0!"/>
    <x v="3"/>
    <x v="0"/>
    <s v="USD"/>
    <n v="1420233256"/>
    <d v="2015-01-02T21:14:16"/>
    <x v="3851"/>
    <x v="3851"/>
    <b v="0"/>
    <n v="0"/>
    <b v="0"/>
    <s v="technology/web"/>
    <x v="4"/>
    <x v="24"/>
  </r>
  <r>
    <n v="2398"/>
    <s v="Roekee.com (Canceled)"/>
    <s v="The internets new search engine. Looking for funding to develop our backend web indexing software with an emphasis on automation."/>
    <n v="4000"/>
    <n v="0"/>
    <n v="0"/>
    <e v="#DIV/0!"/>
    <x v="3"/>
    <x v="0"/>
    <s v="USD"/>
    <n v="1435874384"/>
    <d v="2015-07-02T21:59:44"/>
    <x v="3852"/>
    <x v="3852"/>
    <b v="0"/>
    <n v="0"/>
    <b v="0"/>
    <s v="technology/web"/>
    <x v="4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e v="#DIV/0!"/>
    <x v="3"/>
    <x v="8"/>
    <s v="SEK"/>
    <n v="1418934506"/>
    <d v="2014-12-18T20:28:26"/>
    <x v="3853"/>
    <x v="3853"/>
    <b v="0"/>
    <n v="0"/>
    <b v="0"/>
    <s v="technology/web"/>
    <x v="4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e v="#DIV/0!"/>
    <x v="3"/>
    <x v="9"/>
    <s v="AUD"/>
    <n v="1460615164"/>
    <d v="2016-04-14T06:26:04"/>
    <x v="3854"/>
    <x v="3854"/>
    <b v="0"/>
    <n v="0"/>
    <b v="0"/>
    <s v="technology/web"/>
    <x v="4"/>
    <x v="24"/>
  </r>
  <r>
    <n v="2561"/>
    <s v="Project Bearnaise Trucks (Canceled)"/>
    <s v="Ever had chicken fingers smothered in bearnaise sauce, resting on a bed of your favorite rice? We need these meals on wheels."/>
    <n v="100000"/>
    <n v="0"/>
    <n v="0"/>
    <e v="#DIV/0!"/>
    <x v="3"/>
    <x v="2"/>
    <s v="CAD"/>
    <n v="1444740089"/>
    <d v="2015-10-13T12:41:29"/>
    <x v="3855"/>
    <x v="3855"/>
    <b v="0"/>
    <n v="0"/>
    <b v="0"/>
    <s v="food/food trucks"/>
    <x v="7"/>
    <x v="29"/>
  </r>
  <r>
    <n v="2563"/>
    <s v="Phoenix Pearl Boba Tea Truck (Canceled)"/>
    <s v="Michigan based bubble tea and specialty ice cream food truck"/>
    <n v="20000"/>
    <n v="0"/>
    <n v="0"/>
    <e v="#DIV/0!"/>
    <x v="3"/>
    <x v="0"/>
    <s v="USD"/>
    <n v="1438226451"/>
    <d v="2015-07-30T03:20:51"/>
    <x v="3856"/>
    <x v="3856"/>
    <b v="0"/>
    <n v="0"/>
    <b v="0"/>
    <s v="food/food trucks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e v="#DIV/0!"/>
    <x v="3"/>
    <x v="2"/>
    <s v="CAD"/>
    <n v="1406854699"/>
    <d v="2014-08-01T00:58:19"/>
    <x v="3857"/>
    <x v="3857"/>
    <b v="0"/>
    <n v="0"/>
    <b v="0"/>
    <s v="food/food trucks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n v="0"/>
    <e v="#DIV/0!"/>
    <x v="3"/>
    <x v="0"/>
    <s v="USD"/>
    <n v="1408663948"/>
    <d v="2014-08-21T23:32:28"/>
    <x v="3858"/>
    <x v="3858"/>
    <b v="0"/>
    <n v="0"/>
    <b v="0"/>
    <s v="food/food trucks"/>
    <x v="7"/>
    <x v="29"/>
  </r>
  <r>
    <n v="2572"/>
    <s v="A Dream of Naughty Nachos (Canceled)"/>
    <s v="Mesquite smoked brisket nachos, food truck style, with homemade salsa to make your taste buds dance."/>
    <n v="30000"/>
    <n v="0"/>
    <n v="0"/>
    <e v="#DIV/0!"/>
    <x v="3"/>
    <x v="0"/>
    <s v="USD"/>
    <n v="1428893517"/>
    <d v="2015-04-13T02:51:57"/>
    <x v="3859"/>
    <x v="3859"/>
    <b v="0"/>
    <n v="0"/>
    <b v="0"/>
    <s v="food/food trucks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e v="#DIV/0!"/>
    <x v="3"/>
    <x v="0"/>
    <s v="USD"/>
    <n v="1408803149"/>
    <d v="2014-08-23T14:12:29"/>
    <x v="3860"/>
    <x v="3860"/>
    <b v="0"/>
    <n v="0"/>
    <b v="0"/>
    <s v="food/food trucks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e v="#DIV/0!"/>
    <x v="3"/>
    <x v="0"/>
    <s v="USD"/>
    <n v="1463600945"/>
    <d v="2016-05-18T19:49:05"/>
    <x v="3861"/>
    <x v="3861"/>
    <b v="0"/>
    <n v="0"/>
    <b v="0"/>
    <s v="food/food trucks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n v="0"/>
    <e v="#DIV/0!"/>
    <x v="3"/>
    <x v="0"/>
    <s v="USD"/>
    <n v="1421030194"/>
    <d v="2015-01-12T02:36:34"/>
    <x v="3862"/>
    <x v="3862"/>
    <b v="0"/>
    <n v="0"/>
    <b v="0"/>
    <s v="food/food trucks"/>
    <x v="7"/>
    <x v="29"/>
  </r>
  <r>
    <n v="2576"/>
    <s v="2 Go Fast Food (Canceled)"/>
    <s v="A New Twist with an American and Philippine fast food Mobile Trailer."/>
    <n v="10000"/>
    <n v="0"/>
    <n v="0"/>
    <e v="#DIV/0!"/>
    <x v="3"/>
    <x v="0"/>
    <s v="USD"/>
    <n v="1428707647"/>
    <d v="2015-04-10T23:14:07"/>
    <x v="3863"/>
    <x v="3863"/>
    <b v="0"/>
    <n v="0"/>
    <b v="0"/>
    <s v="food/food trucks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n v="0"/>
    <e v="#DIV/0!"/>
    <x v="3"/>
    <x v="0"/>
    <s v="USD"/>
    <n v="1407181297"/>
    <d v="2014-08-04T19:41:37"/>
    <x v="3864"/>
    <x v="3864"/>
    <b v="0"/>
    <n v="0"/>
    <b v="0"/>
    <s v="food/food trucks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e v="#DIV/0!"/>
    <x v="3"/>
    <x v="0"/>
    <s v="USD"/>
    <n v="1444410000"/>
    <d v="2015-10-09T17:00:00"/>
    <x v="3865"/>
    <x v="3865"/>
    <b v="0"/>
    <n v="0"/>
    <b v="0"/>
    <s v="food/food trucks"/>
    <x v="7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e v="#DIV/0!"/>
    <x v="3"/>
    <x v="0"/>
    <s v="USD"/>
    <n v="1489669203"/>
    <d v="2017-03-16T13:00:03"/>
    <x v="3866"/>
    <x v="3866"/>
    <b v="0"/>
    <n v="0"/>
    <b v="0"/>
    <s v="theater/spaces"/>
    <x v="1"/>
    <x v="13"/>
  </r>
  <r>
    <n v="2958"/>
    <s v="Uprising Theater (Canceled)"/>
    <s v="Chicago Based Theater Company and Venue Dedicated to Social Justice and Mainstreaming the Palestinian Narrative"/>
    <n v="80000"/>
    <n v="0"/>
    <n v="0"/>
    <e v="#DIV/0!"/>
    <x v="3"/>
    <x v="0"/>
    <s v="USD"/>
    <n v="1462729317"/>
    <d v="2016-05-08T17:41:57"/>
    <x v="3867"/>
    <x v="3867"/>
    <b v="0"/>
    <n v="0"/>
    <b v="0"/>
    <s v="theater/spaces"/>
    <x v="1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e v="#DIV/0!"/>
    <x v="3"/>
    <x v="1"/>
    <s v="GBP"/>
    <n v="1465258325"/>
    <d v="2016-06-07T00:12:05"/>
    <x v="3868"/>
    <x v="3868"/>
    <b v="0"/>
    <n v="0"/>
    <b v="0"/>
    <s v="theater/spaces"/>
    <x v="1"/>
    <x v="13"/>
  </r>
  <r>
    <n v="2960"/>
    <s v="Lynnewood Hall Restoration (Canceled)"/>
    <s v="Built in the late 1800's, this 70K sq. feet estate has fallen into disrepair.  Seeking to buy and convert to useful space"/>
    <n v="30000000"/>
    <n v="0"/>
    <n v="0"/>
    <e v="#DIV/0!"/>
    <x v="3"/>
    <x v="0"/>
    <s v="USD"/>
    <n v="1410459023"/>
    <d v="2014-09-11T18:10:23"/>
    <x v="3869"/>
    <x v="3869"/>
    <b v="0"/>
    <n v="0"/>
    <b v="0"/>
    <s v="theater/spaces"/>
    <x v="1"/>
    <x v="13"/>
  </r>
  <r>
    <n v="3125"/>
    <s v="N/A (Canceled)"/>
    <s v="N/A"/>
    <n v="1500000"/>
    <n v="0"/>
    <n v="0"/>
    <e v="#DIV/0!"/>
    <x v="3"/>
    <x v="0"/>
    <s v="USD"/>
    <n v="1452142672"/>
    <d v="2016-01-07T04:57:52"/>
    <x v="3870"/>
    <x v="3870"/>
    <b v="0"/>
    <n v="0"/>
    <b v="0"/>
    <s v="theater/spaces"/>
    <x v="1"/>
    <x v="1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e v="#DIV/0!"/>
    <x v="3"/>
    <x v="0"/>
    <s v="USD"/>
    <n v="1425242029"/>
    <d v="2015-03-01T20:33:49"/>
    <x v="3871"/>
    <x v="3871"/>
    <b v="0"/>
    <n v="0"/>
    <b v="0"/>
    <s v="theater/spaces"/>
    <x v="1"/>
    <x v="13"/>
  </r>
  <r>
    <n v="3872"/>
    <s v="Shining Star Players (Canceled)"/>
    <s v="We are a brand new theatrical teen production company, and we need enough money to put on our first musical production."/>
    <n v="15000"/>
    <n v="0"/>
    <n v="0"/>
    <e v="#DIV/0!"/>
    <x v="3"/>
    <x v="0"/>
    <s v="USD"/>
    <n v="1439522996"/>
    <d v="2015-08-14T03:29:56"/>
    <x v="3872"/>
    <x v="3872"/>
    <b v="0"/>
    <n v="0"/>
    <b v="0"/>
    <s v="theater/musical"/>
    <x v="1"/>
    <x v="1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e v="#DIV/0!"/>
    <x v="3"/>
    <x v="0"/>
    <s v="USD"/>
    <n v="1444322535"/>
    <d v="2015-10-08T16:42:15"/>
    <x v="3873"/>
    <x v="3873"/>
    <b v="0"/>
    <n v="0"/>
    <b v="0"/>
    <s v="theater/musical"/>
    <x v="1"/>
    <x v="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e v="#DIV/0!"/>
    <x v="3"/>
    <x v="18"/>
    <s v="NZD"/>
    <n v="1422061200"/>
    <d v="2015-01-24T01:00:00"/>
    <x v="3874"/>
    <x v="3874"/>
    <b v="0"/>
    <n v="0"/>
    <b v="0"/>
    <s v="theater/musical"/>
    <x v="1"/>
    <x v="1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e v="#DIV/0!"/>
    <x v="3"/>
    <x v="17"/>
    <s v="DKK"/>
    <n v="1472896800"/>
    <d v="2016-09-03T10:00:00"/>
    <x v="3875"/>
    <x v="3875"/>
    <b v="0"/>
    <n v="0"/>
    <b v="0"/>
    <s v="theater/musical"/>
    <x v="1"/>
    <x v="12"/>
  </r>
  <r>
    <n v="3879"/>
    <s v="Theatre 'Portable' Royal (Canceled)"/>
    <s v="Theatre â€˜Portableâ€™ Royal is a portable, fully working, 40 seater theatre which will tour the UK and beyond!"/>
    <n v="15000"/>
    <n v="0"/>
    <n v="0"/>
    <e v="#DIV/0!"/>
    <x v="3"/>
    <x v="1"/>
    <s v="GBP"/>
    <n v="1422218396"/>
    <d v="2015-01-25T20:39:56"/>
    <x v="3876"/>
    <x v="3876"/>
    <b v="0"/>
    <n v="0"/>
    <b v="0"/>
    <s v="theater/musical"/>
    <x v="1"/>
    <x v="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e v="#DIV/0!"/>
    <x v="3"/>
    <x v="9"/>
    <s v="AUD"/>
    <n v="1454281380"/>
    <d v="2016-01-31T23:03:00"/>
    <x v="3877"/>
    <x v="3877"/>
    <b v="0"/>
    <n v="0"/>
    <b v="0"/>
    <s v="theater/musical"/>
    <x v="1"/>
    <x v="1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e v="#DIV/0!"/>
    <x v="3"/>
    <x v="1"/>
    <s v="GBP"/>
    <n v="1409668069"/>
    <d v="2014-09-02T14:27:49"/>
    <x v="3878"/>
    <x v="3878"/>
    <b v="0"/>
    <n v="0"/>
    <b v="0"/>
    <s v="theater/musical"/>
    <x v="1"/>
    <x v="12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e v="#DIV/0!"/>
    <x v="3"/>
    <x v="0"/>
    <s v="USD"/>
    <n v="1427479192"/>
    <d v="2015-03-27T17:59:52"/>
    <x v="3879"/>
    <x v="3879"/>
    <b v="0"/>
    <n v="0"/>
    <b v="0"/>
    <s v="theater/musical"/>
    <x v="1"/>
    <x v="1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e v="#DIV/0!"/>
    <x v="3"/>
    <x v="0"/>
    <s v="USD"/>
    <n v="1462834191"/>
    <d v="2016-05-09T22:49:51"/>
    <x v="3880"/>
    <x v="3880"/>
    <b v="0"/>
    <n v="0"/>
    <b v="0"/>
    <s v="theater/musical"/>
    <x v="1"/>
    <x v="12"/>
  </r>
  <r>
    <n v="3886"/>
    <s v="a (Canceled)"/>
    <n v="1"/>
    <n v="10000"/>
    <n v="0"/>
    <n v="0"/>
    <e v="#DIV/0!"/>
    <x v="3"/>
    <x v="9"/>
    <s v="AUD"/>
    <n v="1418275702"/>
    <d v="2014-12-11T05:28:22"/>
    <x v="3881"/>
    <x v="3881"/>
    <b v="0"/>
    <n v="0"/>
    <b v="0"/>
    <s v="theater/musical"/>
    <x v="1"/>
    <x v="12"/>
  </r>
  <r>
    <n v="619"/>
    <s v="Big Data (Canceled)"/>
    <s v="Big Data Sets for researchers interested in improving the quality of life."/>
    <n v="2500000"/>
    <n v="1"/>
    <n v="3.9999999999999998E-7"/>
    <n v="1"/>
    <x v="3"/>
    <x v="0"/>
    <s v="USD"/>
    <n v="1416933390"/>
    <d v="2014-11-25T16:36:30"/>
    <x v="3882"/>
    <x v="3882"/>
    <b v="0"/>
    <n v="1"/>
    <b v="0"/>
    <s v="technology/web"/>
    <x v="4"/>
    <x v="24"/>
  </r>
  <r>
    <n v="639"/>
    <s v="Kids Educational Social Media Site (Canceled)"/>
    <s v="Development of a Safe and Educational Social Media site for kids."/>
    <n v="1000000"/>
    <n v="1"/>
    <n v="9.9999999999999995E-7"/>
    <n v="1"/>
    <x v="3"/>
    <x v="0"/>
    <s v="USD"/>
    <n v="1413208795"/>
    <d v="2014-10-13T13:59:55"/>
    <x v="3883"/>
    <x v="3883"/>
    <b v="0"/>
    <n v="1"/>
    <b v="0"/>
    <s v="technology/web"/>
    <x v="4"/>
    <x v="24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n v="1"/>
    <x v="3"/>
    <x v="0"/>
    <s v="USD"/>
    <n v="1456700709"/>
    <d v="2016-02-28T23:05:09"/>
    <x v="3884"/>
    <x v="3884"/>
    <b v="0"/>
    <n v="1"/>
    <b v="0"/>
    <s v="technology/wearables"/>
    <x v="4"/>
    <x v="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0"/>
    <x v="3"/>
    <x v="0"/>
    <s v="USD"/>
    <n v="1467541545"/>
    <d v="2016-07-03T10:25:45"/>
    <x v="3885"/>
    <x v="3885"/>
    <b v="0"/>
    <n v="1"/>
    <b v="0"/>
    <s v="film &amp; video/science fiction"/>
    <x v="0"/>
    <x v="37"/>
  </r>
  <r>
    <n v="3124"/>
    <s v="Theater &amp; Arts &amp; Day Care (Canceled)"/>
    <s v="A place where kids/ teens' dreams come true, and one finds there home without sparkly red shoes!"/>
    <n v="800000"/>
    <n v="26"/>
    <n v="3.2499999999999997E-5"/>
    <n v="6.5"/>
    <x v="3"/>
    <x v="0"/>
    <s v="USD"/>
    <n v="1422902601"/>
    <d v="2015-02-02T18:43:21"/>
    <x v="3886"/>
    <x v="3886"/>
    <b v="0"/>
    <n v="4"/>
    <b v="0"/>
    <s v="theater/spaces"/>
    <x v="1"/>
    <x v="13"/>
  </r>
  <r>
    <n v="2373"/>
    <s v="Cykelauktion.com (Canceled)"/>
    <s v="We want to create a safe marketplace for buying and selling bicycles."/>
    <n v="850000"/>
    <n v="50"/>
    <n v="5.8823529411764708E-5"/>
    <n v="50"/>
    <x v="3"/>
    <x v="8"/>
    <s v="SEK"/>
    <n v="1440863624"/>
    <d v="2015-08-29T15:53:44"/>
    <x v="3887"/>
    <x v="3887"/>
    <b v="0"/>
    <n v="1"/>
    <b v="0"/>
    <s v="technology/web"/>
    <x v="4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n v="20.25"/>
    <x v="3"/>
    <x v="0"/>
    <s v="USD"/>
    <n v="1437657935"/>
    <d v="2015-07-23T13:25:35"/>
    <x v="3888"/>
    <x v="3888"/>
    <b v="0"/>
    <n v="4"/>
    <b v="0"/>
    <s v="film &amp; video/science fiction"/>
    <x v="0"/>
    <x v="37"/>
  </r>
  <r>
    <n v="152"/>
    <s v="The Great Dark (Canceled)"/>
    <s v="The Great Dark is a journey through the unimaginable...and un foreseeable..."/>
    <n v="380000"/>
    <n v="30"/>
    <n v="7.8947368421052633E-5"/>
    <n v="15"/>
    <x v="3"/>
    <x v="0"/>
    <s v="USD"/>
    <n v="1411437100"/>
    <d v="2014-09-23T01:51:40"/>
    <x v="3889"/>
    <x v="3889"/>
    <b v="0"/>
    <n v="2"/>
    <b v="0"/>
    <s v="film &amp; video/science fiction"/>
    <x v="0"/>
    <x v="37"/>
  </r>
  <r>
    <n v="635"/>
    <s v="Pleero, A Technology Team Building Website (Canceled)"/>
    <s v="Network used for building technology development teams."/>
    <n v="25000"/>
    <n v="2"/>
    <n v="8.0000000000000007E-5"/>
    <n v="2"/>
    <x v="3"/>
    <x v="0"/>
    <s v="USD"/>
    <n v="1428804762"/>
    <d v="2015-04-12T02:12:42"/>
    <x v="3890"/>
    <x v="3890"/>
    <b v="0"/>
    <n v="1"/>
    <b v="0"/>
    <s v="technology/web"/>
    <x v="4"/>
    <x v="24"/>
  </r>
  <r>
    <n v="638"/>
    <s v="W (Canceled)"/>
    <s v="O0"/>
    <n v="200000"/>
    <n v="18"/>
    <n v="9.0000000000000006E-5"/>
    <n v="3"/>
    <x v="3"/>
    <x v="5"/>
    <s v="EUR"/>
    <n v="1490447662"/>
    <d v="2017-03-25T13:14:22"/>
    <x v="3891"/>
    <x v="3891"/>
    <b v="0"/>
    <n v="6"/>
    <b v="0"/>
    <s v="technology/web"/>
    <x v="4"/>
    <x v="24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n v="1"/>
    <x v="3"/>
    <x v="0"/>
    <s v="USD"/>
    <n v="1416355259"/>
    <d v="2014-11-19T00:00:59"/>
    <x v="3892"/>
    <x v="3892"/>
    <b v="0"/>
    <n v="2"/>
    <b v="0"/>
    <s v="publishing/translations"/>
    <x v="3"/>
    <x v="30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0"/>
    <x v="3"/>
    <x v="20"/>
    <s v="HKD"/>
    <n v="1475457107"/>
    <d v="2016-10-03T01:11:47"/>
    <x v="3893"/>
    <x v="3893"/>
    <b v="0"/>
    <n v="1"/>
    <b v="0"/>
    <s v="film &amp; video/science fiction"/>
    <x v="0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3"/>
    <x v="8"/>
    <s v="SEK"/>
    <n v="1457996400"/>
    <d v="2016-03-14T23:00:00"/>
    <x v="3894"/>
    <x v="3894"/>
    <b v="0"/>
    <n v="1"/>
    <b v="0"/>
    <s v="technology/web"/>
    <x v="4"/>
    <x v="24"/>
  </r>
  <r>
    <n v="634"/>
    <s v="pitchtograndma (Canceled)"/>
    <s v="We help companies to explain what they do in simple, grandma-would-understand terms."/>
    <n v="5000"/>
    <n v="1"/>
    <n v="2.0000000000000001E-4"/>
    <n v="1"/>
    <x v="3"/>
    <x v="0"/>
    <s v="USD"/>
    <n v="1424989029"/>
    <d v="2015-02-26T22:17:09"/>
    <x v="3895"/>
    <x v="3895"/>
    <b v="0"/>
    <n v="1"/>
    <b v="0"/>
    <s v="technology/web"/>
    <x v="4"/>
    <x v="24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n v="1"/>
    <x v="3"/>
    <x v="0"/>
    <s v="USD"/>
    <n v="1429352160"/>
    <d v="2015-04-18T10:16:00"/>
    <x v="3896"/>
    <x v="3896"/>
    <b v="0"/>
    <n v="1"/>
    <b v="0"/>
    <s v="film &amp; video/science fiction"/>
    <x v="0"/>
    <x v="3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n v="2"/>
    <x v="3"/>
    <x v="2"/>
    <s v="CAD"/>
    <n v="1454864280"/>
    <d v="2016-02-07T16:58:00"/>
    <x v="3897"/>
    <x v="3897"/>
    <b v="0"/>
    <n v="1"/>
    <b v="0"/>
    <s v="technology/web"/>
    <x v="4"/>
    <x v="24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n v="10"/>
    <x v="3"/>
    <x v="0"/>
    <s v="USD"/>
    <n v="1423772060"/>
    <d v="2015-02-12T20:14:20"/>
    <x v="3898"/>
    <x v="3898"/>
    <b v="0"/>
    <n v="1"/>
    <b v="0"/>
    <s v="technology/web"/>
    <x v="4"/>
    <x v="24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n v="1"/>
    <x v="3"/>
    <x v="0"/>
    <s v="USD"/>
    <n v="1415219915"/>
    <d v="2014-11-05T20:38:35"/>
    <x v="3899"/>
    <x v="3899"/>
    <b v="0"/>
    <n v="1"/>
    <b v="0"/>
    <s v="journalism/audio"/>
    <x v="8"/>
    <x v="38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3"/>
    <x v="0"/>
    <s v="USD"/>
    <n v="1439048017"/>
    <d v="2015-08-08T15:33:37"/>
    <x v="3900"/>
    <x v="3900"/>
    <b v="0"/>
    <n v="1"/>
    <b v="0"/>
    <s v="technology/web"/>
    <x v="4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8.5"/>
    <x v="3"/>
    <x v="0"/>
    <s v="USD"/>
    <n v="1429622726"/>
    <d v="2015-04-21T13:25:26"/>
    <x v="3901"/>
    <x v="3901"/>
    <b v="0"/>
    <n v="6"/>
    <b v="0"/>
    <s v="technology/space exploration"/>
    <x v="4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3"/>
    <x v="0"/>
    <s v="USD"/>
    <n v="1435636740"/>
    <d v="2015-06-30T03:59:00"/>
    <x v="3902"/>
    <x v="3902"/>
    <b v="0"/>
    <n v="1"/>
    <b v="0"/>
    <s v="theater/musical"/>
    <x v="1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28"/>
    <x v="3"/>
    <x v="9"/>
    <s v="AUD"/>
    <n v="1434633191"/>
    <d v="2015-06-18T13:13:11"/>
    <x v="3903"/>
    <x v="3903"/>
    <b v="0"/>
    <n v="5"/>
    <b v="0"/>
    <s v="film &amp; video/science fiction"/>
    <x v="0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3"/>
    <x v="11"/>
    <s v="EUR"/>
    <n v="1424940093"/>
    <d v="2015-02-26T08:41:33"/>
    <x v="3904"/>
    <x v="3904"/>
    <b v="0"/>
    <n v="2"/>
    <b v="0"/>
    <s v="technology/web"/>
    <x v="4"/>
    <x v="24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n v="13"/>
    <x v="3"/>
    <x v="0"/>
    <s v="USD"/>
    <n v="1476731431"/>
    <d v="2016-10-17T19:10:31"/>
    <x v="3905"/>
    <x v="3905"/>
    <b v="0"/>
    <n v="3"/>
    <b v="0"/>
    <s v="technology/web"/>
    <x v="4"/>
    <x v="24"/>
  </r>
  <r>
    <n v="2354"/>
    <s v="Dissertation (Canceled)"/>
    <s v="Almost done with doctorate degree but need funding of $35,000 to complete research of project."/>
    <n v="35000"/>
    <n v="25"/>
    <n v="7.1428571428571429E-4"/>
    <n v="25"/>
    <x v="3"/>
    <x v="0"/>
    <s v="USD"/>
    <n v="1420910460"/>
    <d v="2015-01-10T17:21:00"/>
    <x v="3906"/>
    <x v="3906"/>
    <b v="0"/>
    <n v="1"/>
    <b v="0"/>
    <s v="technology/web"/>
    <x v="4"/>
    <x v="24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3"/>
    <x v="0"/>
    <s v="USD"/>
    <n v="1456555536"/>
    <d v="2016-02-27T06:45:36"/>
    <x v="3907"/>
    <x v="3907"/>
    <b v="0"/>
    <n v="2"/>
    <b v="0"/>
    <s v="film &amp; video/science fiction"/>
    <x v="0"/>
    <x v="3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n v="10"/>
    <x v="3"/>
    <x v="0"/>
    <s v="USD"/>
    <n v="1441516200"/>
    <d v="2015-09-06T05:10:00"/>
    <x v="3908"/>
    <x v="3908"/>
    <b v="0"/>
    <n v="1"/>
    <b v="0"/>
    <s v="technology/web"/>
    <x v="4"/>
    <x v="24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n v="3"/>
    <x v="3"/>
    <x v="0"/>
    <s v="USD"/>
    <n v="1425587220"/>
    <d v="2015-03-05T20:27:00"/>
    <x v="3909"/>
    <x v="3909"/>
    <b v="0"/>
    <n v="2"/>
    <b v="0"/>
    <s v="journalism/audio"/>
    <x v="8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22.75"/>
    <x v="3"/>
    <x v="0"/>
    <s v="USD"/>
    <n v="1469913194"/>
    <d v="2016-07-30T21:13:14"/>
    <x v="3910"/>
    <x v="3910"/>
    <b v="0"/>
    <n v="4"/>
    <b v="0"/>
    <s v="technology/space exploration"/>
    <x v="4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3.8"/>
    <x v="3"/>
    <x v="0"/>
    <s v="USD"/>
    <n v="1448388418"/>
    <d v="2015-11-24T18:06:58"/>
    <x v="3911"/>
    <x v="3911"/>
    <b v="0"/>
    <n v="5"/>
    <b v="0"/>
    <s v="technology/space exploration"/>
    <x v="4"/>
    <x v="11"/>
  </r>
  <r>
    <n v="2649"/>
    <s v="The Mission - Please Check Back Soon (Canceled)"/>
    <s v="They have launched a Kickstarter."/>
    <n v="125000"/>
    <n v="124"/>
    <n v="9.9200000000000004E-4"/>
    <n v="41.333333333333336"/>
    <x v="3"/>
    <x v="0"/>
    <s v="USD"/>
    <n v="1454370941"/>
    <d v="2016-02-01T23:55:41"/>
    <x v="3912"/>
    <x v="3912"/>
    <b v="0"/>
    <n v="3"/>
    <b v="0"/>
    <s v="technology/space exploration"/>
    <x v="4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n v="10"/>
    <x v="3"/>
    <x v="0"/>
    <s v="USD"/>
    <n v="1432843500"/>
    <d v="2015-05-28T20:05:00"/>
    <x v="3913"/>
    <x v="3913"/>
    <b v="0"/>
    <n v="1"/>
    <b v="0"/>
    <s v="publishing/art books"/>
    <x v="3"/>
    <x v="4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3"/>
    <x v="2"/>
    <s v="CAD"/>
    <n v="1466789269"/>
    <d v="2016-06-24T17:27:49"/>
    <x v="3914"/>
    <x v="3914"/>
    <b v="0"/>
    <n v="1"/>
    <b v="0"/>
    <s v="technology/web"/>
    <x v="4"/>
    <x v="24"/>
  </r>
  <r>
    <n v="2391"/>
    <s v="oToBOTS.com - Freedom from high cost auto repairs (Canceled)"/>
    <s v="Using the power of internet to help people save hundreds in car repair."/>
    <n v="20000"/>
    <n v="25"/>
    <n v="1.25E-3"/>
    <n v="25"/>
    <x v="3"/>
    <x v="0"/>
    <s v="USD"/>
    <n v="1427825044"/>
    <d v="2015-03-31T18:04:04"/>
    <x v="3915"/>
    <x v="3915"/>
    <b v="0"/>
    <n v="1"/>
    <b v="0"/>
    <s v="technology/web"/>
    <x v="4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23.083333333333332"/>
    <x v="3"/>
    <x v="0"/>
    <s v="USD"/>
    <n v="1410810903"/>
    <d v="2014-09-15T19:55:03"/>
    <x v="3916"/>
    <x v="3916"/>
    <b v="0"/>
    <n v="12"/>
    <b v="0"/>
    <s v="food/food trucks"/>
    <x v="7"/>
    <x v="29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n v="201.66666666666666"/>
    <x v="3"/>
    <x v="0"/>
    <s v="USD"/>
    <n v="1444330821"/>
    <d v="2015-10-08T19:00:21"/>
    <x v="3917"/>
    <x v="3917"/>
    <b v="0"/>
    <n v="3"/>
    <b v="0"/>
    <s v="theater/spaces"/>
    <x v="1"/>
    <x v="1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16.66666666666667"/>
    <x v="3"/>
    <x v="9"/>
    <s v="AUD"/>
    <n v="1463239108"/>
    <d v="2016-05-14T15:18:28"/>
    <x v="3918"/>
    <x v="3918"/>
    <b v="0"/>
    <n v="3"/>
    <b v="0"/>
    <s v="technology/web"/>
    <x v="4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30"/>
    <x v="3"/>
    <x v="7"/>
    <s v="EUR"/>
    <n v="1437861540"/>
    <d v="2015-07-25T21:59:00"/>
    <x v="3919"/>
    <x v="3919"/>
    <b v="0"/>
    <n v="1"/>
    <b v="0"/>
    <s v="technology/web"/>
    <x v="4"/>
    <x v="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55"/>
    <x v="3"/>
    <x v="0"/>
    <s v="USD"/>
    <n v="1473044340"/>
    <d v="2016-09-05T02:59:00"/>
    <x v="3920"/>
    <x v="3920"/>
    <b v="0"/>
    <n v="4"/>
    <b v="0"/>
    <s v="technology/wearables"/>
    <x v="4"/>
    <x v="1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3"/>
    <x v="6"/>
    <s v="EUR"/>
    <n v="1432479600"/>
    <d v="2015-05-24T15:00:00"/>
    <x v="3921"/>
    <x v="3921"/>
    <b v="0"/>
    <n v="1"/>
    <b v="0"/>
    <s v="technology/web"/>
    <x v="4"/>
    <x v="24"/>
  </r>
  <r>
    <n v="636"/>
    <s v="Keto Advice (Canceled)"/>
    <s v="With no central location for keto knowledge, keto advice will be a community run knowledge base."/>
    <n v="2000"/>
    <n v="4"/>
    <n v="2E-3"/>
    <n v="4"/>
    <x v="3"/>
    <x v="1"/>
    <s v="GBP"/>
    <n v="1433587620"/>
    <d v="2015-06-06T10:47:00"/>
    <x v="3922"/>
    <x v="3922"/>
    <b v="0"/>
    <n v="1"/>
    <b v="0"/>
    <s v="technology/web"/>
    <x v="4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3"/>
    <x v="0"/>
    <s v="USD"/>
    <n v="1437161739"/>
    <d v="2015-07-17T19:35:39"/>
    <x v="3923"/>
    <x v="3923"/>
    <b v="0"/>
    <n v="1"/>
    <b v="0"/>
    <s v="technology/wearables"/>
    <x v="4"/>
    <x v="16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n v="10"/>
    <x v="3"/>
    <x v="15"/>
    <s v="CHF"/>
    <n v="1444940558"/>
    <d v="2015-10-15T20:22:38"/>
    <x v="3924"/>
    <x v="3924"/>
    <b v="0"/>
    <n v="1"/>
    <b v="0"/>
    <s v="technology/web"/>
    <x v="4"/>
    <x v="24"/>
  </r>
  <r>
    <n v="3868"/>
    <s v="1000 words (Canceled)"/>
    <s v="New collection of music by Scott Evan Davis!"/>
    <n v="5000"/>
    <n v="10"/>
    <n v="2E-3"/>
    <n v="10"/>
    <x v="3"/>
    <x v="1"/>
    <s v="GBP"/>
    <n v="1410191405"/>
    <d v="2014-09-08T15:50:05"/>
    <x v="3925"/>
    <x v="3925"/>
    <b v="0"/>
    <n v="1"/>
    <b v="0"/>
    <s v="theater/musical"/>
    <x v="1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3"/>
    <x v="0"/>
    <s v="USD"/>
    <n v="1429028365"/>
    <d v="2015-04-14T16:19:25"/>
    <x v="3926"/>
    <x v="3926"/>
    <b v="0"/>
    <n v="2"/>
    <b v="0"/>
    <s v="technology/web"/>
    <x v="4"/>
    <x v="24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3"/>
    <x v="9"/>
    <s v="AUD"/>
    <n v="1463645521"/>
    <d v="2016-05-19T08:12:01"/>
    <x v="3927"/>
    <x v="3927"/>
    <b v="0"/>
    <n v="4"/>
    <b v="0"/>
    <s v="food/food trucks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n v="60"/>
    <x v="3"/>
    <x v="0"/>
    <s v="USD"/>
    <n v="1429823138"/>
    <d v="2015-04-23T21:05:38"/>
    <x v="3928"/>
    <x v="3928"/>
    <b v="0"/>
    <n v="2"/>
    <b v="0"/>
    <s v="food/food trucks"/>
    <x v="7"/>
    <x v="29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n v="4"/>
    <x v="3"/>
    <x v="0"/>
    <s v="USD"/>
    <n v="1456523572"/>
    <d v="2016-02-26T21:52:52"/>
    <x v="3929"/>
    <x v="3929"/>
    <b v="0"/>
    <n v="2"/>
    <b v="0"/>
    <s v="film &amp; video/science fiction"/>
    <x v="0"/>
    <x v="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50"/>
    <x v="3"/>
    <x v="19"/>
    <s v="MXN"/>
    <n v="1482953115"/>
    <d v="2016-12-28T19:25:15"/>
    <x v="3930"/>
    <x v="3930"/>
    <b v="0"/>
    <n v="1"/>
    <b v="0"/>
    <s v="technology/wearables"/>
    <x v="4"/>
    <x v="16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5.166666666666668"/>
    <x v="3"/>
    <x v="0"/>
    <s v="USD"/>
    <n v="1414533600"/>
    <d v="2014-10-28T22:00:00"/>
    <x v="3931"/>
    <x v="3931"/>
    <b v="0"/>
    <n v="6"/>
    <b v="0"/>
    <s v="film &amp; video/science fiction"/>
    <x v="0"/>
    <x v="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50"/>
    <x v="3"/>
    <x v="0"/>
    <s v="USD"/>
    <n v="1472317209"/>
    <d v="2016-08-27T17:00:09"/>
    <x v="3932"/>
    <x v="3932"/>
    <b v="0"/>
    <n v="1"/>
    <b v="0"/>
    <s v="journalism/audio"/>
    <x v="8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26.5"/>
    <x v="3"/>
    <x v="1"/>
    <s v="GBP"/>
    <n v="1432223125"/>
    <d v="2015-05-21T15:45:25"/>
    <x v="3933"/>
    <x v="3933"/>
    <b v="0"/>
    <n v="4"/>
    <b v="0"/>
    <s v="technology/wearables"/>
    <x v="4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20.5"/>
    <x v="3"/>
    <x v="0"/>
    <s v="USD"/>
    <n v="1418877141"/>
    <d v="2014-12-18T04:32:21"/>
    <x v="3934"/>
    <x v="3934"/>
    <b v="0"/>
    <n v="4"/>
    <b v="0"/>
    <s v="technology/web"/>
    <x v="4"/>
    <x v="24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n v="10"/>
    <x v="3"/>
    <x v="0"/>
    <s v="USD"/>
    <n v="1416176778"/>
    <d v="2014-11-16T22:26:18"/>
    <x v="3935"/>
    <x v="3935"/>
    <b v="0"/>
    <n v="1"/>
    <b v="0"/>
    <s v="film &amp; video/science fiction"/>
    <x v="0"/>
    <x v="3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n v="18.333333333333332"/>
    <x v="3"/>
    <x v="0"/>
    <s v="USD"/>
    <n v="1443726142"/>
    <d v="2015-10-01T19:02:22"/>
    <x v="3936"/>
    <x v="3936"/>
    <b v="0"/>
    <n v="3"/>
    <b v="0"/>
    <s v="technology/web"/>
    <x v="4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75"/>
    <x v="3"/>
    <x v="0"/>
    <s v="USD"/>
    <n v="1418938395"/>
    <d v="2014-12-18T21:33:15"/>
    <x v="3937"/>
    <x v="3937"/>
    <b v="0"/>
    <n v="1"/>
    <b v="0"/>
    <s v="technology/wearables"/>
    <x v="4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4"/>
    <x v="3"/>
    <x v="0"/>
    <s v="USD"/>
    <n v="1456006938"/>
    <d v="2016-02-20T22:22:18"/>
    <x v="3938"/>
    <x v="3938"/>
    <b v="0"/>
    <n v="5"/>
    <b v="0"/>
    <s v="technology/web"/>
    <x v="4"/>
    <x v="2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3"/>
    <x v="1"/>
    <s v="GBP"/>
    <n v="1472745594"/>
    <d v="2016-09-01T15:59:54"/>
    <x v="3939"/>
    <x v="3939"/>
    <b v="0"/>
    <n v="1"/>
    <b v="0"/>
    <s v="food/food trucks"/>
    <x v="7"/>
    <x v="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167.66666666666666"/>
    <x v="3"/>
    <x v="6"/>
    <s v="EUR"/>
    <n v="1483138800"/>
    <d v="2016-12-30T23:00:00"/>
    <x v="3940"/>
    <x v="3940"/>
    <b v="0"/>
    <n v="3"/>
    <b v="0"/>
    <s v="technology/wearables"/>
    <x v="4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n v="5"/>
    <x v="3"/>
    <x v="0"/>
    <s v="USD"/>
    <n v="1315747080"/>
    <d v="2011-09-11T13:18:00"/>
    <x v="3941"/>
    <x v="3941"/>
    <b v="0"/>
    <n v="1"/>
    <b v="0"/>
    <s v="music/world music"/>
    <x v="2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3"/>
    <x v="0"/>
    <s v="USD"/>
    <n v="1343161248"/>
    <d v="2012-07-24T20:20:48"/>
    <x v="3942"/>
    <x v="3942"/>
    <b v="0"/>
    <n v="2"/>
    <b v="0"/>
    <s v="publishing/art books"/>
    <x v="3"/>
    <x v="40"/>
  </r>
  <r>
    <n v="2351"/>
    <s v="NZ Auction site.  No listing or success fees. Only $2 p/m"/>
    <s v="Donate $30 or more and receive a free selfie stick."/>
    <n v="18900"/>
    <n v="108"/>
    <n v="5.7142857142857143E-3"/>
    <n v="15.428571428571429"/>
    <x v="3"/>
    <x v="18"/>
    <s v="NZD"/>
    <n v="1430360739"/>
    <d v="2015-04-30T02:25:39"/>
    <x v="3943"/>
    <x v="3943"/>
    <b v="0"/>
    <n v="7"/>
    <b v="0"/>
    <s v="technology/web"/>
    <x v="4"/>
    <x v="24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8.333333333333336"/>
    <x v="3"/>
    <x v="0"/>
    <s v="USD"/>
    <n v="1484698998"/>
    <d v="2017-01-18T00:23:18"/>
    <x v="3944"/>
    <x v="3944"/>
    <b v="0"/>
    <n v="3"/>
    <b v="0"/>
    <s v="film &amp; video/science fiction"/>
    <x v="0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71.599999999999994"/>
    <x v="3"/>
    <x v="0"/>
    <s v="USD"/>
    <n v="1482332343"/>
    <d v="2016-12-21T14:59:03"/>
    <x v="3945"/>
    <x v="3945"/>
    <b v="0"/>
    <n v="5"/>
    <b v="0"/>
    <s v="technology/space exploration"/>
    <x v="4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3"/>
    <x v="0"/>
    <s v="USD"/>
    <n v="1431745200"/>
    <d v="2015-05-16T03:00:00"/>
    <x v="3946"/>
    <x v="3946"/>
    <b v="0"/>
    <n v="2"/>
    <b v="0"/>
    <s v="food/food trucks"/>
    <x v="7"/>
    <x v="29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n v="28"/>
    <x v="3"/>
    <x v="0"/>
    <s v="USD"/>
    <n v="1429375922"/>
    <d v="2015-04-18T16:52:02"/>
    <x v="3947"/>
    <x v="3947"/>
    <b v="0"/>
    <n v="1"/>
    <b v="0"/>
    <s v="technology/wearables"/>
    <x v="4"/>
    <x v="16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n v="5"/>
    <x v="3"/>
    <x v="1"/>
    <s v="GBP"/>
    <n v="1448761744"/>
    <d v="2015-11-29T01:49:04"/>
    <x v="3948"/>
    <x v="3948"/>
    <b v="0"/>
    <n v="1"/>
    <b v="0"/>
    <s v="technology/web"/>
    <x v="4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20"/>
    <x v="3"/>
    <x v="1"/>
    <s v="GBP"/>
    <n v="1434738483"/>
    <d v="2015-06-19T18:28:03"/>
    <x v="3949"/>
    <x v="3949"/>
    <b v="0"/>
    <n v="4"/>
    <b v="0"/>
    <s v="publishing/art books"/>
    <x v="3"/>
    <x v="40"/>
  </r>
  <r>
    <n v="3121"/>
    <s v="Ant Farm Theatre Project (Canceled)"/>
    <s v="I going to build a theatre for a local ant farm so that Ants can put on their theatre productions."/>
    <n v="1500"/>
    <n v="10"/>
    <n v="6.6666666666666671E-3"/>
    <n v="10"/>
    <x v="3"/>
    <x v="2"/>
    <s v="CAD"/>
    <n v="1411748335"/>
    <d v="2014-09-26T16:18:55"/>
    <x v="3950"/>
    <x v="3950"/>
    <b v="0"/>
    <n v="1"/>
    <b v="0"/>
    <s v="theater/spaces"/>
    <x v="1"/>
    <x v="1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3"/>
    <x v="0"/>
    <s v="USD"/>
    <n v="1383789603"/>
    <d v="2013-11-07T02:00:03"/>
    <x v="3951"/>
    <x v="3951"/>
    <b v="0"/>
    <n v="1"/>
    <b v="0"/>
    <s v="publishing/art books"/>
    <x v="3"/>
    <x v="4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42"/>
    <x v="3"/>
    <x v="0"/>
    <s v="USD"/>
    <n v="1469199740"/>
    <d v="2016-07-22T15:02:20"/>
    <x v="3952"/>
    <x v="3952"/>
    <b v="0"/>
    <n v="3"/>
    <b v="0"/>
    <s v="technology/web"/>
    <x v="4"/>
    <x v="24"/>
  </r>
  <r>
    <n v="2355"/>
    <s v="PriceItUpPlease (Canceled)"/>
    <s v="PriceItUpPlease will be an easy to use website that estimates the amount of your startup costs for that great idea you have!"/>
    <n v="8000"/>
    <n v="55"/>
    <n v="6.875E-3"/>
    <n v="27.5"/>
    <x v="3"/>
    <x v="9"/>
    <s v="AUD"/>
    <n v="1430604136"/>
    <d v="2015-05-02T22:02:16"/>
    <x v="3953"/>
    <x v="3953"/>
    <b v="0"/>
    <n v="2"/>
    <b v="0"/>
    <s v="technology/web"/>
    <x v="4"/>
    <x v="24"/>
  </r>
  <r>
    <n v="153"/>
    <s v="Awakening (Canceled)"/>
    <s v="What would you do if you face something beyond your understanding? If someone you loved disappeared without a trace?"/>
    <n v="50000"/>
    <n v="359"/>
    <n v="7.1799999999999998E-3"/>
    <n v="35.9"/>
    <x v="3"/>
    <x v="0"/>
    <s v="USD"/>
    <n v="1417532644"/>
    <d v="2014-12-02T15:04:04"/>
    <x v="3954"/>
    <x v="3954"/>
    <b v="0"/>
    <n v="10"/>
    <b v="0"/>
    <s v="film &amp; video/science fiction"/>
    <x v="0"/>
    <x v="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3"/>
    <x v="5"/>
    <s v="EUR"/>
    <n v="1476189339"/>
    <d v="2016-10-11T12:35:39"/>
    <x v="3955"/>
    <x v="3955"/>
    <b v="0"/>
    <n v="3"/>
    <b v="0"/>
    <s v="food/food trucks"/>
    <x v="7"/>
    <x v="2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3"/>
    <x v="0"/>
    <s v="USD"/>
    <n v="1381090870"/>
    <d v="2013-10-06T20:21:10"/>
    <x v="3956"/>
    <x v="3956"/>
    <b v="0"/>
    <n v="1"/>
    <b v="0"/>
    <s v="music/world music"/>
    <x v="2"/>
    <x v="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3"/>
    <x v="0"/>
    <s v="USD"/>
    <n v="1415932643"/>
    <d v="2014-11-14T02:37:23"/>
    <x v="3957"/>
    <x v="3957"/>
    <b v="0"/>
    <n v="8"/>
    <b v="0"/>
    <s v="technology/web"/>
    <x v="4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45.333333333333336"/>
    <x v="3"/>
    <x v="0"/>
    <s v="USD"/>
    <n v="1417501145"/>
    <d v="2014-12-02T06:19:05"/>
    <x v="3958"/>
    <x v="3958"/>
    <b v="0"/>
    <n v="9"/>
    <b v="0"/>
    <s v="technology/wearables"/>
    <x v="4"/>
    <x v="16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n v="14"/>
    <x v="3"/>
    <x v="0"/>
    <s v="USD"/>
    <n v="1377734091"/>
    <d v="2013-08-28T23:54:51"/>
    <x v="3959"/>
    <x v="3959"/>
    <b v="0"/>
    <n v="2"/>
    <b v="0"/>
    <s v="publishing/art books"/>
    <x v="3"/>
    <x v="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9.5"/>
    <x v="3"/>
    <x v="0"/>
    <s v="USD"/>
    <n v="1486590035"/>
    <d v="2017-02-08T21:40:35"/>
    <x v="3960"/>
    <x v="3960"/>
    <b v="0"/>
    <n v="2"/>
    <b v="0"/>
    <s v="food/food trucks"/>
    <x v="7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5"/>
    <x v="3"/>
    <x v="3"/>
    <s v="EUR"/>
    <n v="1461535140"/>
    <d v="2016-04-24T21:59:00"/>
    <x v="3961"/>
    <x v="3961"/>
    <b v="0"/>
    <n v="1"/>
    <b v="0"/>
    <s v="publishing/translations"/>
    <x v="3"/>
    <x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17.666666666666668"/>
    <x v="3"/>
    <x v="0"/>
    <s v="USD"/>
    <n v="1457543360"/>
    <d v="2016-03-09T17:09:20"/>
    <x v="3962"/>
    <x v="3962"/>
    <b v="0"/>
    <n v="6"/>
    <b v="0"/>
    <s v="technology/space exploration"/>
    <x v="4"/>
    <x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0.454545454545453"/>
    <x v="3"/>
    <x v="9"/>
    <s v="AUD"/>
    <n v="1418183325"/>
    <d v="2014-12-10T03:48:45"/>
    <x v="3963"/>
    <x v="3963"/>
    <b v="0"/>
    <n v="11"/>
    <b v="0"/>
    <s v="technology/space exploration"/>
    <x v="4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25"/>
    <x v="3"/>
    <x v="0"/>
    <s v="USD"/>
    <n v="1334592000"/>
    <d v="2012-04-16T16:00:00"/>
    <x v="3964"/>
    <x v="3964"/>
    <b v="0"/>
    <n v="1"/>
    <b v="0"/>
    <s v="music/world music"/>
    <x v="2"/>
    <x v="39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n v="15.333333333333334"/>
    <x v="3"/>
    <x v="0"/>
    <s v="USD"/>
    <n v="1419494400"/>
    <d v="2014-12-25T08:00:00"/>
    <x v="3965"/>
    <x v="3965"/>
    <b v="0"/>
    <n v="6"/>
    <b v="0"/>
    <s v="film &amp; video/science fiction"/>
    <x v="0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292.2"/>
    <x v="3"/>
    <x v="0"/>
    <s v="USD"/>
    <n v="1434405980"/>
    <d v="2015-06-15T22:06:20"/>
    <x v="3966"/>
    <x v="3966"/>
    <b v="0"/>
    <n v="5"/>
    <b v="0"/>
    <s v="technology/web"/>
    <x v="4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3"/>
    <x v="2"/>
    <s v="CAD"/>
    <n v="1408986738"/>
    <d v="2014-08-25T17:12:18"/>
    <x v="3967"/>
    <x v="3967"/>
    <b v="0"/>
    <n v="1"/>
    <b v="0"/>
    <s v="technology/web"/>
    <x v="4"/>
    <x v="24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3"/>
    <x v="0"/>
    <s v="USD"/>
    <n v="1488773332"/>
    <d v="2017-03-06T04:08:52"/>
    <x v="3968"/>
    <x v="3968"/>
    <b v="0"/>
    <n v="1"/>
    <b v="0"/>
    <s v="journalism/audio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n v="0.01"/>
    <n v="50"/>
    <x v="3"/>
    <x v="0"/>
    <s v="USD"/>
    <n v="1429134893"/>
    <d v="2015-04-15T21:54:53"/>
    <x v="3969"/>
    <x v="3969"/>
    <b v="0"/>
    <n v="1"/>
    <b v="0"/>
    <s v="journalism/audio"/>
    <x v="8"/>
    <x v="38"/>
  </r>
  <r>
    <n v="2565"/>
    <s v="The Sketchy Pelican (Canceled)"/>
    <s v="The Sketchy Pelican. Is my vision to bring raw, honest, soulful, creative, thoght provoking cuisine to food truck form"/>
    <n v="10000"/>
    <n v="100"/>
    <n v="0.01"/>
    <n v="100"/>
    <x v="3"/>
    <x v="0"/>
    <s v="USD"/>
    <n v="1462827000"/>
    <d v="2016-05-09T20:50:00"/>
    <x v="3970"/>
    <x v="3970"/>
    <b v="0"/>
    <n v="1"/>
    <b v="0"/>
    <s v="food/food trucks"/>
    <x v="7"/>
    <x v="2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87"/>
    <x v="3"/>
    <x v="0"/>
    <s v="USD"/>
    <n v="1467934937"/>
    <d v="2016-07-07T23:42:17"/>
    <x v="3971"/>
    <x v="3971"/>
    <b v="0"/>
    <n v="3"/>
    <b v="0"/>
    <s v="technology/web"/>
    <x v="4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84.36363636363637"/>
    <x v="3"/>
    <x v="0"/>
    <s v="USD"/>
    <n v="1477065860"/>
    <d v="2016-10-21T16:04:20"/>
    <x v="3972"/>
    <x v="3972"/>
    <b v="0"/>
    <n v="11"/>
    <b v="0"/>
    <s v="technology/wearables"/>
    <x v="4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2727272727273"/>
    <x v="3"/>
    <x v="0"/>
    <s v="USD"/>
    <n v="1421348428"/>
    <d v="2015-01-15T19:00:28"/>
    <x v="3973"/>
    <x v="3973"/>
    <b v="0"/>
    <n v="11"/>
    <b v="0"/>
    <s v="technology/wearables"/>
    <x v="4"/>
    <x v="1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12.57142857142857"/>
    <x v="3"/>
    <x v="0"/>
    <s v="USD"/>
    <n v="1438793432"/>
    <d v="2015-08-05T16:50:32"/>
    <x v="3974"/>
    <x v="3974"/>
    <b v="0"/>
    <n v="7"/>
    <b v="0"/>
    <s v="technology/web"/>
    <x v="4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57.875"/>
    <x v="3"/>
    <x v="0"/>
    <s v="USD"/>
    <n v="1421350140"/>
    <d v="2015-01-15T19:29:00"/>
    <x v="3975"/>
    <x v="3975"/>
    <b v="0"/>
    <n v="8"/>
    <b v="0"/>
    <s v="technology/web"/>
    <x v="4"/>
    <x v="2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859.85714285714289"/>
    <x v="3"/>
    <x v="8"/>
    <s v="SEK"/>
    <n v="1482515937"/>
    <d v="2016-12-23T17:58:57"/>
    <x v="3976"/>
    <x v="3976"/>
    <b v="0"/>
    <n v="7"/>
    <b v="0"/>
    <s v="technology/wearables"/>
    <x v="4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57142857142854"/>
    <x v="3"/>
    <x v="0"/>
    <s v="USD"/>
    <n v="1461622616"/>
    <d v="2016-04-25T22:16:56"/>
    <x v="3977"/>
    <x v="3977"/>
    <b v="0"/>
    <n v="14"/>
    <b v="0"/>
    <s v="technology/web"/>
    <x v="4"/>
    <x v="2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n v="100.5"/>
    <x v="3"/>
    <x v="0"/>
    <s v="USD"/>
    <n v="1471435554"/>
    <d v="2016-08-17T12:05:54"/>
    <x v="3978"/>
    <x v="3978"/>
    <b v="0"/>
    <n v="34"/>
    <b v="0"/>
    <s v="technology/wearables"/>
    <x v="4"/>
    <x v="16"/>
  </r>
  <r>
    <n v="631"/>
    <s v="Brevity: A Powerful Online Publishing Software! (Canceled)"/>
    <s v="A Powerful Multimedia-Rich Software that aims at making online publishing very simple."/>
    <n v="50000"/>
    <n v="690"/>
    <n v="1.38E-2"/>
    <n v="76.666666666666671"/>
    <x v="3"/>
    <x v="2"/>
    <s v="CAD"/>
    <n v="1464460329"/>
    <d v="2016-05-28T18:32:09"/>
    <x v="3979"/>
    <x v="3979"/>
    <b v="0"/>
    <n v="9"/>
    <b v="0"/>
    <s v="technology/web"/>
    <x v="4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3333333333332"/>
    <x v="3"/>
    <x v="2"/>
    <s v="CAD"/>
    <n v="1419626139"/>
    <d v="2014-12-26T20:35:39"/>
    <x v="3980"/>
    <x v="3980"/>
    <b v="0"/>
    <n v="6"/>
    <b v="0"/>
    <s v="technology/web"/>
    <x v="4"/>
    <x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53"/>
    <x v="3"/>
    <x v="0"/>
    <s v="USD"/>
    <n v="1474766189"/>
    <d v="2016-09-25T01:16:29"/>
    <x v="3981"/>
    <x v="3981"/>
    <b v="0"/>
    <n v="4"/>
    <b v="0"/>
    <s v="journalism/audio"/>
    <x v="8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42.5"/>
    <x v="3"/>
    <x v="1"/>
    <s v="GBP"/>
    <n v="1394815751"/>
    <d v="2014-03-14T16:49:11"/>
    <x v="3982"/>
    <x v="3982"/>
    <b v="0"/>
    <n v="2"/>
    <b v="0"/>
    <s v="publishing/art books"/>
    <x v="3"/>
    <x v="4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3"/>
    <x v="2"/>
    <s v="CAD"/>
    <n v="1439533019"/>
    <d v="2015-08-14T06:16:59"/>
    <x v="3983"/>
    <x v="3983"/>
    <b v="0"/>
    <n v="3"/>
    <b v="0"/>
    <s v="technology/space exploration"/>
    <x v="4"/>
    <x v="11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3"/>
    <x v="0"/>
    <s v="USD"/>
    <n v="1472135676"/>
    <d v="2016-08-25T14:34:36"/>
    <x v="3984"/>
    <x v="3984"/>
    <b v="0"/>
    <n v="1"/>
    <b v="0"/>
    <s v="technology/web"/>
    <x v="4"/>
    <x v="24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n v="10"/>
    <x v="3"/>
    <x v="0"/>
    <s v="USD"/>
    <n v="1410516000"/>
    <d v="2014-09-12T10:00:00"/>
    <x v="3985"/>
    <x v="3985"/>
    <b v="0"/>
    <n v="1"/>
    <b v="0"/>
    <s v="journalism/audio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3"/>
    <x v="0"/>
    <s v="USD"/>
    <n v="1430517600"/>
    <d v="2015-05-01T22:00:00"/>
    <x v="3986"/>
    <x v="3986"/>
    <b v="0"/>
    <n v="2"/>
    <b v="0"/>
    <s v="theater/musical"/>
    <x v="1"/>
    <x v="12"/>
  </r>
  <r>
    <n v="2381"/>
    <s v="Cannabis Connection (Canceled)"/>
    <s v="Social Media Platform for the Marijuana Industry to create professionalism and a stable lasting market."/>
    <n v="86350"/>
    <n v="1571"/>
    <n v="1.8193398957730169E-2"/>
    <n v="224.42857142857142"/>
    <x v="3"/>
    <x v="0"/>
    <s v="USD"/>
    <n v="1428704848"/>
    <d v="2015-04-10T22:27:28"/>
    <x v="3987"/>
    <x v="3987"/>
    <b v="0"/>
    <n v="7"/>
    <b v="0"/>
    <s v="technology/web"/>
    <x v="4"/>
    <x v="24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n v="93.333333333333329"/>
    <x v="3"/>
    <x v="0"/>
    <s v="USD"/>
    <n v="1427498172"/>
    <d v="2015-03-27T23:16:12"/>
    <x v="3988"/>
    <x v="3988"/>
    <b v="0"/>
    <n v="3"/>
    <b v="0"/>
    <s v="theater/spaces"/>
    <x v="1"/>
    <x v="13"/>
  </r>
  <r>
    <n v="128"/>
    <s v="Ralphi3 (Canceled)"/>
    <s v="A Science Fiction film filled with entertainment and Excitement"/>
    <n v="100000"/>
    <n v="1867"/>
    <n v="1.8669999999999999E-2"/>
    <n v="311.16666666666669"/>
    <x v="3"/>
    <x v="0"/>
    <s v="USD"/>
    <n v="1476941293"/>
    <d v="2016-10-20T05:28:13"/>
    <x v="3989"/>
    <x v="3989"/>
    <b v="0"/>
    <n v="6"/>
    <b v="0"/>
    <s v="film &amp; video/science fiction"/>
    <x v="0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307.8235294117647"/>
    <x v="3"/>
    <x v="0"/>
    <s v="USD"/>
    <n v="1450380009"/>
    <d v="2015-12-17T19:20:09"/>
    <x v="3990"/>
    <x v="3990"/>
    <b v="0"/>
    <n v="17"/>
    <b v="0"/>
    <s v="technology/space exploration"/>
    <x v="4"/>
    <x v="11"/>
  </r>
  <r>
    <n v="600"/>
    <s v="Anaheim California here we come but we need your help."/>
    <s v="Science Technology Engineering and Math + youth = a brighter tomorrow."/>
    <n v="5000"/>
    <n v="100"/>
    <n v="0.02"/>
    <n v="100"/>
    <x v="3"/>
    <x v="0"/>
    <s v="USD"/>
    <n v="1431198562"/>
    <d v="2015-05-09T19:09:22"/>
    <x v="3991"/>
    <x v="3991"/>
    <b v="0"/>
    <n v="1"/>
    <b v="0"/>
    <s v="technology/web"/>
    <x v="4"/>
    <x v="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39.480769230769234"/>
    <x v="3"/>
    <x v="0"/>
    <s v="USD"/>
    <n v="1489172435"/>
    <d v="2017-03-10T19:00:35"/>
    <x v="3992"/>
    <x v="3992"/>
    <b v="1"/>
    <n v="52"/>
    <b v="0"/>
    <s v="technology/space exploration"/>
    <x v="4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6551724137932"/>
    <x v="3"/>
    <x v="0"/>
    <s v="USD"/>
    <n v="1412536573"/>
    <d v="2014-10-05T19:16:13"/>
    <x v="3993"/>
    <x v="3993"/>
    <b v="0"/>
    <n v="58"/>
    <b v="0"/>
    <s v="theater/spaces"/>
    <x v="1"/>
    <x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3304"/>
    <x v="3"/>
    <x v="0"/>
    <s v="USD"/>
    <n v="1489537560"/>
    <d v="2017-03-15T00:26:00"/>
    <x v="3994"/>
    <x v="3994"/>
    <b v="0"/>
    <n v="6"/>
    <b v="0"/>
    <s v="technology/wearables"/>
    <x v="4"/>
    <x v="16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n v="72.5"/>
    <x v="3"/>
    <x v="0"/>
    <s v="USD"/>
    <n v="1442457112"/>
    <d v="2015-09-17T02:31:52"/>
    <x v="3995"/>
    <x v="3995"/>
    <b v="0"/>
    <n v="2"/>
    <b v="0"/>
    <s v="food/food trucks"/>
    <x v="7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16.53333333333333"/>
    <x v="3"/>
    <x v="0"/>
    <s v="USD"/>
    <n v="1476458734"/>
    <d v="2016-10-14T15:25:34"/>
    <x v="3996"/>
    <x v="3996"/>
    <b v="0"/>
    <n v="15"/>
    <b v="0"/>
    <s v="technology/wearables"/>
    <x v="4"/>
    <x v="16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n v="47.5"/>
    <x v="3"/>
    <x v="0"/>
    <s v="USD"/>
    <n v="1428069541"/>
    <d v="2015-04-03T13:59:01"/>
    <x v="3997"/>
    <x v="3997"/>
    <b v="0"/>
    <n v="4"/>
    <b v="0"/>
    <s v="film &amp; video/science fiction"/>
    <x v="0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3"/>
    <x v="0"/>
    <s v="USD"/>
    <n v="1483063435"/>
    <d v="2016-12-30T02:03:55"/>
    <x v="3998"/>
    <x v="3998"/>
    <b v="0"/>
    <n v="8"/>
    <b v="0"/>
    <s v="technology/wearables"/>
    <x v="4"/>
    <x v="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74.333333333333329"/>
    <x v="3"/>
    <x v="2"/>
    <s v="CAD"/>
    <n v="1491019140"/>
    <d v="2017-04-01T03:59:00"/>
    <x v="3999"/>
    <x v="3999"/>
    <b v="0"/>
    <n v="3"/>
    <b v="0"/>
    <s v="publishing/art books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3"/>
    <x v="0"/>
    <s v="USD"/>
    <n v="1307554261"/>
    <d v="2011-06-08T17:31:01"/>
    <x v="4000"/>
    <x v="4000"/>
    <b v="0"/>
    <n v="1"/>
    <b v="0"/>
    <s v="publishing/art books"/>
    <x v="3"/>
    <x v="40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3"/>
    <x v="0"/>
    <s v="USD"/>
    <n v="1438662603"/>
    <d v="2015-08-04T04:30:03"/>
    <x v="4001"/>
    <x v="4001"/>
    <b v="0"/>
    <n v="2"/>
    <b v="0"/>
    <s v="technology/web"/>
    <x v="4"/>
    <x v="24"/>
  </r>
  <r>
    <n v="605"/>
    <s v="Teach Your Parents iPad (Canceled)"/>
    <s v="An iPad support care package for your parents / seniors."/>
    <n v="5000"/>
    <n v="131"/>
    <n v="2.6200000000000001E-2"/>
    <n v="16.375"/>
    <x v="3"/>
    <x v="0"/>
    <s v="USD"/>
    <n v="1440318908"/>
    <d v="2015-08-23T08:35:08"/>
    <x v="4002"/>
    <x v="4002"/>
    <b v="0"/>
    <n v="8"/>
    <b v="0"/>
    <s v="technology/web"/>
    <x v="4"/>
    <x v="24"/>
  </r>
  <r>
    <n v="1045"/>
    <s v="In Case Of Emergency (Canceled)"/>
    <s v="In Case Of Emergency is a radio talk show for preppers, beginning preppers, and with preparedness in mind."/>
    <n v="10000"/>
    <n v="266"/>
    <n v="2.6599999999999999E-2"/>
    <n v="33.25"/>
    <x v="3"/>
    <x v="0"/>
    <s v="USD"/>
    <n v="1408827550"/>
    <d v="2014-08-23T20:59:10"/>
    <x v="4003"/>
    <x v="4003"/>
    <b v="0"/>
    <n v="8"/>
    <b v="0"/>
    <s v="journalism/audio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n v="13.333333333333334"/>
    <x v="3"/>
    <x v="0"/>
    <s v="USD"/>
    <n v="1433336895"/>
    <d v="2015-06-03T13:08:15"/>
    <x v="4004"/>
    <x v="4004"/>
    <b v="0"/>
    <n v="3"/>
    <b v="0"/>
    <s v="film &amp; video/science fiction"/>
    <x v="0"/>
    <x v="37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n v="40"/>
    <x v="3"/>
    <x v="15"/>
    <s v="CHF"/>
    <n v="1448489095"/>
    <d v="2015-11-25T22:04:55"/>
    <x v="4005"/>
    <x v="4005"/>
    <b v="0"/>
    <n v="6"/>
    <b v="0"/>
    <s v="technology/wearables"/>
    <x v="4"/>
    <x v="16"/>
  </r>
  <r>
    <n v="3871"/>
    <s v="Pocket Monsters: A Musical Parody (Canceled)"/>
    <s v="Our musical is finally ready to come to life, and we're raising funds to help make that happen!"/>
    <n v="1500"/>
    <n v="40"/>
    <n v="2.6666666666666668E-2"/>
    <n v="13.333333333333334"/>
    <x v="3"/>
    <x v="0"/>
    <s v="USD"/>
    <n v="1490809450"/>
    <d v="2017-03-29T17:44:10"/>
    <x v="4006"/>
    <x v="4006"/>
    <b v="0"/>
    <n v="3"/>
    <b v="0"/>
    <s v="theater/musical"/>
    <x v="1"/>
    <x v="12"/>
  </r>
  <r>
    <n v="2659"/>
    <s v="test (Canceled)"/>
    <s v="test"/>
    <n v="49000"/>
    <n v="1333"/>
    <n v="2.720408163265306E-2"/>
    <n v="133.30000000000001"/>
    <x v="3"/>
    <x v="0"/>
    <s v="USD"/>
    <n v="1429321210"/>
    <d v="2015-04-18T01:40:10"/>
    <x v="4007"/>
    <x v="4007"/>
    <b v="0"/>
    <n v="10"/>
    <b v="0"/>
    <s v="technology/space exploration"/>
    <x v="4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35"/>
    <x v="3"/>
    <x v="0"/>
    <s v="USD"/>
    <n v="1387077299"/>
    <d v="2013-12-15T03:14:59"/>
    <x v="4008"/>
    <x v="4008"/>
    <b v="0"/>
    <n v="6"/>
    <b v="0"/>
    <s v="music/world music"/>
    <x v="2"/>
    <x v="3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74.78947368421052"/>
    <x v="3"/>
    <x v="0"/>
    <s v="USD"/>
    <n v="1459992856"/>
    <d v="2016-04-07T01:34:16"/>
    <x v="4009"/>
    <x v="4009"/>
    <b v="0"/>
    <n v="38"/>
    <b v="0"/>
    <s v="technology/wearables"/>
    <x v="4"/>
    <x v="16"/>
  </r>
  <r>
    <n v="1456"/>
    <s v="Sometimes you don't need love (Canceled)"/>
    <s v="English Version of my auto-published novel"/>
    <n v="5000"/>
    <n v="145"/>
    <n v="2.9000000000000001E-2"/>
    <n v="48.333333333333336"/>
    <x v="3"/>
    <x v="4"/>
    <s v="EUR"/>
    <n v="1483459365"/>
    <d v="2017-01-03T16:02:45"/>
    <x v="4010"/>
    <x v="4010"/>
    <b v="0"/>
    <n v="3"/>
    <b v="0"/>
    <s v="publishing/translations"/>
    <x v="3"/>
    <x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3"/>
    <x v="1"/>
    <s v="GBP"/>
    <n v="1431072843"/>
    <d v="2015-05-08T08:14:03"/>
    <x v="4011"/>
    <x v="4011"/>
    <b v="0"/>
    <n v="3"/>
    <b v="0"/>
    <s v="technology/web"/>
    <x v="4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n v="300"/>
    <x v="3"/>
    <x v="0"/>
    <s v="USD"/>
    <n v="1452282420"/>
    <d v="2016-01-08T19:47:00"/>
    <x v="4012"/>
    <x v="4012"/>
    <b v="0"/>
    <n v="1"/>
    <b v="0"/>
    <s v="technology/web"/>
    <x v="4"/>
    <x v="24"/>
  </r>
  <r>
    <n v="1240"/>
    <s v="Message of Peace, Love &amp; Unity (Canceled)"/>
    <s v="Sharing positive vibes of Peace, Love &amp; Unity with the World through conscious Reggae Music!"/>
    <n v="8000"/>
    <n v="241"/>
    <n v="3.0124999999999999E-2"/>
    <n v="30.125"/>
    <x v="3"/>
    <x v="0"/>
    <s v="USD"/>
    <n v="1373665860"/>
    <d v="2013-07-12T21:51:00"/>
    <x v="4013"/>
    <x v="4013"/>
    <b v="0"/>
    <n v="8"/>
    <b v="0"/>
    <s v="music/world music"/>
    <x v="2"/>
    <x v="39"/>
  </r>
  <r>
    <n v="1018"/>
    <s v="Owl (Canceled)"/>
    <s v="Owl is a fitness tracker along with an accompanying iOS app, that is both fun and interactive for children."/>
    <n v="20000"/>
    <n v="621"/>
    <n v="3.1050000000000001E-2"/>
    <n v="88.714285714285708"/>
    <x v="3"/>
    <x v="0"/>
    <s v="USD"/>
    <n v="1468496933"/>
    <d v="2016-07-14T11:48:53"/>
    <x v="4014"/>
    <x v="4014"/>
    <b v="0"/>
    <n v="7"/>
    <b v="0"/>
    <s v="technology/wearables"/>
    <x v="4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81.241379310344826"/>
    <x v="3"/>
    <x v="0"/>
    <s v="USD"/>
    <n v="1438405140"/>
    <d v="2015-08-01T04:59:00"/>
    <x v="4015"/>
    <x v="4015"/>
    <b v="0"/>
    <n v="58"/>
    <b v="0"/>
    <s v="film &amp; video/science fiction"/>
    <x v="0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0"/>
    <x v="3"/>
    <x v="9"/>
    <s v="AUD"/>
    <n v="1429839571"/>
    <d v="2015-04-24T01:39:31"/>
    <x v="4016"/>
    <x v="4016"/>
    <b v="0"/>
    <n v="6"/>
    <b v="0"/>
    <s v="technology/web"/>
    <x v="4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66.066666666666663"/>
    <x v="3"/>
    <x v="0"/>
    <s v="USD"/>
    <n v="1438543033"/>
    <d v="2015-08-02T19:17:13"/>
    <x v="4017"/>
    <x v="4017"/>
    <b v="0"/>
    <n v="15"/>
    <b v="0"/>
    <s v="technology/wearables"/>
    <x v="4"/>
    <x v="16"/>
  </r>
  <r>
    <n v="3869"/>
    <s v="The Masturbation Musical (Canceled)"/>
    <s v="A Musical about 3 women who pursue their Pleasure and end up finding themselves."/>
    <n v="13111"/>
    <n v="452"/>
    <n v="3.44748684310884E-2"/>
    <n v="30.133333333333333"/>
    <x v="3"/>
    <x v="0"/>
    <s v="USD"/>
    <n v="1426302660"/>
    <d v="2015-03-14T03:11:00"/>
    <x v="4018"/>
    <x v="4018"/>
    <b v="0"/>
    <n v="15"/>
    <b v="0"/>
    <s v="theater/musical"/>
    <x v="1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.585365853658537"/>
    <x v="3"/>
    <x v="0"/>
    <s v="USD"/>
    <n v="1432916235"/>
    <d v="2015-05-29T16:17:15"/>
    <x v="4019"/>
    <x v="4019"/>
    <b v="0"/>
    <n v="41"/>
    <b v="0"/>
    <s v="technology/wearables"/>
    <x v="4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n v="48.424999999999997"/>
    <x v="3"/>
    <x v="0"/>
    <s v="USD"/>
    <n v="1398042000"/>
    <d v="2014-04-21T01:00:00"/>
    <x v="4020"/>
    <x v="4020"/>
    <b v="0"/>
    <n v="40"/>
    <b v="0"/>
    <s v="music/world music"/>
    <x v="2"/>
    <x v="39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45.386153846153846"/>
    <x v="3"/>
    <x v="0"/>
    <s v="USD"/>
    <n v="1408029623"/>
    <d v="2014-08-14T15:20:23"/>
    <x v="4021"/>
    <x v="4021"/>
    <b v="0"/>
    <n v="13"/>
    <b v="0"/>
    <s v="technology/web"/>
    <x v="4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26.923076923076923"/>
    <x v="3"/>
    <x v="0"/>
    <s v="USD"/>
    <n v="1392595200"/>
    <d v="2014-02-17T00:00:00"/>
    <x v="4022"/>
    <x v="4022"/>
    <b v="0"/>
    <n v="13"/>
    <b v="0"/>
    <s v="publishing/art books"/>
    <x v="3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76470588235297"/>
    <x v="3"/>
    <x v="0"/>
    <s v="USD"/>
    <n v="1459121162"/>
    <d v="2016-03-27T23:26:02"/>
    <x v="4023"/>
    <x v="4023"/>
    <b v="0"/>
    <n v="17"/>
    <b v="0"/>
    <s v="theater/spaces"/>
    <x v="1"/>
    <x v="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3"/>
    <x v="18"/>
    <s v="NZD"/>
    <n v="1424568107"/>
    <d v="2015-02-22T01:21:47"/>
    <x v="4024"/>
    <x v="4024"/>
    <b v="0"/>
    <n v="3"/>
    <b v="0"/>
    <s v="technology/web"/>
    <x v="4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3"/>
    <x v="0"/>
    <s v="USD"/>
    <n v="1382478278"/>
    <d v="2013-10-22T21:44:38"/>
    <x v="4025"/>
    <x v="4025"/>
    <b v="0"/>
    <n v="3"/>
    <b v="0"/>
    <s v="music/world music"/>
    <x v="2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2857142857139"/>
    <x v="3"/>
    <x v="0"/>
    <s v="USD"/>
    <n v="1481213752"/>
    <d v="2016-12-08T16:15:52"/>
    <x v="4026"/>
    <x v="4026"/>
    <b v="0"/>
    <n v="14"/>
    <b v="0"/>
    <s v="theater/musical"/>
    <x v="1"/>
    <x v="1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66666666666664"/>
    <x v="3"/>
    <x v="1"/>
    <s v="GBP"/>
    <n v="1456703940"/>
    <d v="2016-02-28T23:59:00"/>
    <x v="4027"/>
    <x v="4027"/>
    <b v="0"/>
    <n v="3"/>
    <b v="0"/>
    <s v="publishing/art books"/>
    <x v="3"/>
    <x v="40"/>
  </r>
  <r>
    <n v="3881"/>
    <s v="My Real Mother's Name is... (Canceled)"/>
    <s v="A musical journey coming to the Blue Venue at the 2017 Orlando Fringe Festival!"/>
    <n v="500"/>
    <n v="25"/>
    <n v="0.05"/>
    <n v="25"/>
    <x v="3"/>
    <x v="0"/>
    <s v="USD"/>
    <n v="1487550399"/>
    <d v="2017-02-20T00:26:39"/>
    <x v="4028"/>
    <x v="4028"/>
    <b v="0"/>
    <n v="1"/>
    <b v="0"/>
    <s v="theater/musical"/>
    <x v="1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3333333333329"/>
    <x v="3"/>
    <x v="0"/>
    <s v="USD"/>
    <n v="1424211329"/>
    <d v="2015-02-17T22:15:29"/>
    <x v="4029"/>
    <x v="4029"/>
    <b v="0"/>
    <n v="6"/>
    <b v="0"/>
    <s v="publishing/art books"/>
    <x v="3"/>
    <x v="40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3"/>
    <x v="2"/>
    <s v="CAD"/>
    <n v="1407034796"/>
    <d v="2014-08-03T02:59:56"/>
    <x v="4030"/>
    <x v="4030"/>
    <b v="0"/>
    <n v="15"/>
    <b v="0"/>
    <s v="film &amp; video/science fiction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06.69230769230769"/>
    <x v="3"/>
    <x v="0"/>
    <s v="USD"/>
    <n v="1433988000"/>
    <d v="2015-06-11T02:00:00"/>
    <x v="4031"/>
    <x v="4031"/>
    <b v="0"/>
    <n v="13"/>
    <b v="0"/>
    <s v="film &amp; video/science fiction"/>
    <x v="0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37.888888888888886"/>
    <x v="3"/>
    <x v="0"/>
    <s v="USD"/>
    <n v="1467398138"/>
    <d v="2016-07-01T18:35:38"/>
    <x v="4032"/>
    <x v="4032"/>
    <b v="0"/>
    <n v="9"/>
    <b v="0"/>
    <s v="technology/web"/>
    <x v="4"/>
    <x v="2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603.52631578947364"/>
    <x v="3"/>
    <x v="17"/>
    <s v="DKK"/>
    <n v="1469109600"/>
    <d v="2016-07-21T14:00:00"/>
    <x v="4033"/>
    <x v="4033"/>
    <b v="0"/>
    <n v="19"/>
    <b v="0"/>
    <s v="technology/wearables"/>
    <x v="4"/>
    <x v="16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3"/>
    <x v="0"/>
    <s v="USD"/>
    <n v="1418368260"/>
    <d v="2014-12-12T07:11:00"/>
    <x v="4034"/>
    <x v="4034"/>
    <b v="0"/>
    <n v="8"/>
    <b v="0"/>
    <s v="technology/wearables"/>
    <x v="4"/>
    <x v="16"/>
  </r>
  <r>
    <n v="1339"/>
    <s v="Linkoo (Canceled)"/>
    <s v="World's Smallest customizable Phone &amp; GPS Watch for kids !"/>
    <n v="50000"/>
    <n v="3317"/>
    <n v="6.6339999999999996E-2"/>
    <n v="89.648648648648646"/>
    <x v="3"/>
    <x v="0"/>
    <s v="USD"/>
    <n v="1418056315"/>
    <d v="2014-12-08T16:31:55"/>
    <x v="4035"/>
    <x v="4035"/>
    <b v="0"/>
    <n v="37"/>
    <b v="0"/>
    <s v="technology/wearables"/>
    <x v="4"/>
    <x v="16"/>
  </r>
  <r>
    <n v="1224"/>
    <s v="&quot;I Dreamed Last Night&quot; Album (Canceled)"/>
    <s v="Modern Celtic influenced CD.  Help me finish what I started before the stroke."/>
    <n v="15000"/>
    <n v="1060"/>
    <n v="7.0666666666666669E-2"/>
    <n v="58.888888888888886"/>
    <x v="3"/>
    <x v="0"/>
    <s v="USD"/>
    <n v="1402060302"/>
    <d v="2014-06-06T13:11:42"/>
    <x v="4036"/>
    <x v="4036"/>
    <b v="0"/>
    <n v="18"/>
    <b v="0"/>
    <s v="music/world music"/>
    <x v="2"/>
    <x v="39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n v="37.555555555555557"/>
    <x v="3"/>
    <x v="0"/>
    <s v="USD"/>
    <n v="1439298052"/>
    <d v="2015-08-11T13:00:52"/>
    <x v="4037"/>
    <x v="4037"/>
    <b v="0"/>
    <n v="9"/>
    <b v="0"/>
    <s v="film &amp; video/science fiction"/>
    <x v="0"/>
    <x v="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25"/>
    <x v="3"/>
    <x v="0"/>
    <s v="USD"/>
    <n v="1476676800"/>
    <d v="2016-10-17T04:00:00"/>
    <x v="4038"/>
    <x v="4038"/>
    <b v="0"/>
    <n v="8"/>
    <b v="0"/>
    <s v="theater/spaces"/>
    <x v="1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78.666205607476627"/>
    <x v="3"/>
    <x v="0"/>
    <s v="USD"/>
    <n v="1441783869"/>
    <d v="2015-09-09T07:31:09"/>
    <x v="4039"/>
    <x v="4039"/>
    <b v="1"/>
    <n v="535"/>
    <b v="0"/>
    <s v="technology/space exploration"/>
    <x v="4"/>
    <x v="11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n v="29.236301369863014"/>
    <x v="3"/>
    <x v="0"/>
    <s v="USD"/>
    <n v="1432101855"/>
    <d v="2015-05-20T06:04:15"/>
    <x v="4040"/>
    <x v="4040"/>
    <b v="0"/>
    <n v="292"/>
    <b v="0"/>
    <s v="journalism/audio"/>
    <x v="8"/>
    <x v="3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2727272727273"/>
    <x v="3"/>
    <x v="0"/>
    <s v="USD"/>
    <n v="1461653700"/>
    <d v="2016-04-26T06:55:00"/>
    <x v="4041"/>
    <x v="4041"/>
    <b v="0"/>
    <n v="44"/>
    <b v="0"/>
    <s v="technology/wearables"/>
    <x v="4"/>
    <x v="16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n v="94.506172839506178"/>
    <x v="3"/>
    <x v="0"/>
    <s v="USD"/>
    <n v="1415392207"/>
    <d v="2014-11-07T20:30:07"/>
    <x v="4042"/>
    <x v="4042"/>
    <b v="0"/>
    <n v="81"/>
    <b v="0"/>
    <s v="film &amp; video/science fiction"/>
    <x v="0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66666666666664"/>
    <x v="3"/>
    <x v="0"/>
    <s v="USD"/>
    <n v="1476371552"/>
    <d v="2016-10-13T15:12:32"/>
    <x v="4043"/>
    <x v="4043"/>
    <b v="0"/>
    <n v="90"/>
    <b v="0"/>
    <s v="technology/wearables"/>
    <x v="4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3"/>
    <x v="0"/>
    <s v="USD"/>
    <n v="1409924340"/>
    <d v="2014-09-05T13:39:00"/>
    <x v="4044"/>
    <x v="4044"/>
    <b v="0"/>
    <n v="7"/>
    <b v="0"/>
    <s v="publishing/translations"/>
    <x v="3"/>
    <x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04347826086953"/>
    <x v="3"/>
    <x v="9"/>
    <s v="AUD"/>
    <n v="1415481203"/>
    <d v="2014-11-08T21:13:23"/>
    <x v="4045"/>
    <x v="4045"/>
    <b v="1"/>
    <n v="23"/>
    <b v="0"/>
    <s v="technology/space exploration"/>
    <x v="4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07407407407405"/>
    <x v="3"/>
    <x v="1"/>
    <s v="GBP"/>
    <n v="1445431533"/>
    <d v="2015-10-21T12:45:33"/>
    <x v="4046"/>
    <x v="4046"/>
    <b v="0"/>
    <n v="27"/>
    <b v="0"/>
    <s v="technology/web"/>
    <x v="4"/>
    <x v="24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n v="51.822463768115945"/>
    <x v="3"/>
    <x v="0"/>
    <s v="USD"/>
    <n v="1457721287"/>
    <d v="2016-03-11T18:34:47"/>
    <x v="4047"/>
    <x v="4047"/>
    <b v="0"/>
    <n v="276"/>
    <b v="0"/>
    <s v="technology/wearables"/>
    <x v="4"/>
    <x v="16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n v="46.178571428571431"/>
    <x v="3"/>
    <x v="0"/>
    <s v="USD"/>
    <n v="1433043623"/>
    <d v="2015-05-31T03:40:23"/>
    <x v="4048"/>
    <x v="4048"/>
    <b v="0"/>
    <n v="28"/>
    <b v="0"/>
    <s v="film &amp; video/science fiction"/>
    <x v="0"/>
    <x v="3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51.25"/>
    <x v="3"/>
    <x v="0"/>
    <s v="USD"/>
    <n v="1283392800"/>
    <d v="2010-09-02T02:00:00"/>
    <x v="4049"/>
    <x v="4049"/>
    <b v="0"/>
    <n v="4"/>
    <b v="0"/>
    <s v="publishing/art books"/>
    <x v="3"/>
    <x v="40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n v="81.582499999999996"/>
    <x v="3"/>
    <x v="0"/>
    <s v="USD"/>
    <n v="1449785566"/>
    <d v="2015-12-10T22:12:46"/>
    <x v="4050"/>
    <x v="4050"/>
    <b v="0"/>
    <n v="4"/>
    <b v="0"/>
    <s v="technology/web"/>
    <x v="4"/>
    <x v="24"/>
  </r>
  <r>
    <n v="1308"/>
    <s v="Boost Band: Wristband Phone Charger (Canceled)"/>
    <s v="Boost Band, a wristband that charges any device"/>
    <n v="10000"/>
    <n v="1136"/>
    <n v="0.11360000000000001"/>
    <n v="29.894736842105264"/>
    <x v="3"/>
    <x v="0"/>
    <s v="USD"/>
    <n v="1475937812"/>
    <d v="2016-10-08T14:43:32"/>
    <x v="4051"/>
    <x v="4051"/>
    <b v="0"/>
    <n v="38"/>
    <b v="0"/>
    <s v="technology/wearables"/>
    <x v="4"/>
    <x v="16"/>
  </r>
  <r>
    <n v="2656"/>
    <s v="MoonWatcher: A 24/7 Live Video of the Moon for Everyone (Canceled)"/>
    <s v="MoonWatcher will be bringing the Moon closer to all of us."/>
    <n v="150000"/>
    <n v="17155"/>
    <n v="0.11436666666666667"/>
    <n v="112.86184210526316"/>
    <x v="3"/>
    <x v="0"/>
    <s v="USD"/>
    <n v="1489345200"/>
    <d v="2017-03-12T19:00:00"/>
    <x v="4052"/>
    <x v="4052"/>
    <b v="0"/>
    <n v="152"/>
    <b v="0"/>
    <s v="technology/space exploration"/>
    <x v="4"/>
    <x v="11"/>
  </r>
  <r>
    <n v="1307"/>
    <s v="VR Card - Customized Virtual Reality Viewer (Canceled)"/>
    <s v="Get VR to Everyone with Mailable, Ready to Use Viewers"/>
    <n v="50000"/>
    <n v="5757"/>
    <n v="0.11514000000000001"/>
    <n v="127.93333333333334"/>
    <x v="3"/>
    <x v="0"/>
    <s v="USD"/>
    <n v="1455710679"/>
    <d v="2016-02-17T12:04:39"/>
    <x v="4053"/>
    <x v="4053"/>
    <b v="0"/>
    <n v="45"/>
    <b v="0"/>
    <s v="technology/wearables"/>
    <x v="4"/>
    <x v="16"/>
  </r>
  <r>
    <n v="2653"/>
    <s v="Dream Rocket Project (Canceled)"/>
    <s v="DREAM BIG. Explore the universe through STEAM education. (Science, Technology, Engineering, Art, Mathematics)"/>
    <n v="51000"/>
    <n v="5876"/>
    <n v="0.1152156862745098"/>
    <n v="83.942857142857136"/>
    <x v="3"/>
    <x v="0"/>
    <s v="USD"/>
    <n v="1402632000"/>
    <d v="2014-06-13T04:00:00"/>
    <x v="4054"/>
    <x v="4054"/>
    <b v="0"/>
    <n v="70"/>
    <b v="0"/>
    <s v="technology/space exploration"/>
    <x v="4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33333333333332"/>
    <x v="3"/>
    <x v="0"/>
    <s v="USD"/>
    <n v="1329864374"/>
    <d v="2012-02-21T22:46:14"/>
    <x v="4055"/>
    <x v="4055"/>
    <b v="0"/>
    <n v="6"/>
    <b v="0"/>
    <s v="music/world music"/>
    <x v="2"/>
    <x v="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3"/>
    <x v="0"/>
    <s v="USD"/>
    <n v="1466204400"/>
    <d v="2016-06-17T23:00:00"/>
    <x v="4056"/>
    <x v="4056"/>
    <b v="0"/>
    <n v="25"/>
    <b v="0"/>
    <s v="technology/web"/>
    <x v="4"/>
    <x v="24"/>
  </r>
  <r>
    <n v="1576"/>
    <s v="The Obsessive Line Collection (Canceled)"/>
    <s v="For the publication of my first 3 books: an Art book, a graphic novel, and a coloring book"/>
    <n v="5000"/>
    <n v="650"/>
    <n v="0.13"/>
    <n v="65"/>
    <x v="3"/>
    <x v="0"/>
    <s v="USD"/>
    <n v="1435698368"/>
    <d v="2015-06-30T21:06:08"/>
    <x v="4057"/>
    <x v="4057"/>
    <b v="0"/>
    <n v="10"/>
    <b v="0"/>
    <s v="publishing/art books"/>
    <x v="3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47058823529413"/>
    <x v="3"/>
    <x v="1"/>
    <s v="GBP"/>
    <n v="1406761200"/>
    <d v="2014-07-30T23:00:00"/>
    <x v="4058"/>
    <x v="4058"/>
    <b v="0"/>
    <n v="17"/>
    <b v="0"/>
    <s v="theater/musical"/>
    <x v="1"/>
    <x v="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3"/>
    <x v="0"/>
    <s v="USD"/>
    <n v="1466346646"/>
    <d v="2016-06-19T14:30:46"/>
    <x v="4059"/>
    <x v="4059"/>
    <b v="0"/>
    <n v="101"/>
    <b v="0"/>
    <s v="technology/wearables"/>
    <x v="4"/>
    <x v="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80.599999999999994"/>
    <x v="3"/>
    <x v="0"/>
    <s v="USD"/>
    <n v="1404241200"/>
    <d v="2014-07-01T19:00:00"/>
    <x v="4060"/>
    <x v="4060"/>
    <b v="0"/>
    <n v="5"/>
    <b v="0"/>
    <s v="film &amp; video/science fiction"/>
    <x v="0"/>
    <x v="3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3"/>
    <x v="0"/>
    <s v="USD"/>
    <n v="1419384585"/>
    <d v="2014-12-24T01:29:45"/>
    <x v="4061"/>
    <x v="4061"/>
    <b v="0"/>
    <n v="22"/>
    <b v="0"/>
    <s v="publishing/art books"/>
    <x v="3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n v="11.666666666666666"/>
    <x v="3"/>
    <x v="2"/>
    <s v="CAD"/>
    <n v="1486165880"/>
    <d v="2017-02-03T23:51:20"/>
    <x v="4062"/>
    <x v="4062"/>
    <b v="0"/>
    <n v="6"/>
    <b v="0"/>
    <s v="film &amp; video/science fiction"/>
    <x v="0"/>
    <x v="3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44.5"/>
    <x v="3"/>
    <x v="0"/>
    <s v="USD"/>
    <n v="1310158800"/>
    <d v="2011-07-08T21:00:00"/>
    <x v="4063"/>
    <x v="4063"/>
    <b v="0"/>
    <n v="38"/>
    <b v="0"/>
    <s v="music/world music"/>
    <x v="2"/>
    <x v="39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3"/>
    <x v="0"/>
    <s v="USD"/>
    <n v="1438616124"/>
    <d v="2015-08-03T15:35:24"/>
    <x v="4064"/>
    <x v="4064"/>
    <b v="0"/>
    <n v="3"/>
    <b v="0"/>
    <s v="technology/web"/>
    <x v="4"/>
    <x v="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3"/>
    <x v="0"/>
    <s v="USD"/>
    <n v="1404360478"/>
    <d v="2014-07-03T04:07:58"/>
    <x v="4065"/>
    <x v="4065"/>
    <b v="0"/>
    <n v="10"/>
    <b v="0"/>
    <s v="theater/musical"/>
    <x v="1"/>
    <x v="12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n v="97.333333333333329"/>
    <x v="3"/>
    <x v="1"/>
    <s v="GBP"/>
    <n v="1405094400"/>
    <d v="2014-07-11T16:00:00"/>
    <x v="4066"/>
    <x v="4066"/>
    <b v="0"/>
    <n v="9"/>
    <b v="0"/>
    <s v="technology/wearables"/>
    <x v="4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n v="45.407407407407405"/>
    <x v="3"/>
    <x v="0"/>
    <s v="USD"/>
    <n v="1420938172"/>
    <d v="2015-01-11T01:02:52"/>
    <x v="4067"/>
    <x v="4067"/>
    <b v="0"/>
    <n v="135"/>
    <b v="0"/>
    <s v="technology/wearables"/>
    <x v="4"/>
    <x v="16"/>
  </r>
  <r>
    <n v="1310"/>
    <s v="k5-jkt.by kiger (Canceled)"/>
    <s v="An essential hoodie that holds all sized smart phones and keep your headphone wires tangle free."/>
    <n v="20000"/>
    <n v="3100"/>
    <n v="0.155"/>
    <n v="129.16666666666666"/>
    <x v="3"/>
    <x v="0"/>
    <s v="USD"/>
    <n v="1471622450"/>
    <d v="2016-08-19T16:00:50"/>
    <x v="4068"/>
    <x v="4068"/>
    <b v="0"/>
    <n v="24"/>
    <b v="0"/>
    <s v="technology/wearables"/>
    <x v="4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n v="214.06666666666666"/>
    <x v="3"/>
    <x v="7"/>
    <s v="EUR"/>
    <n v="1489680061"/>
    <d v="2017-03-16T16:01:01"/>
    <x v="4069"/>
    <x v="4069"/>
    <b v="0"/>
    <n v="15"/>
    <b v="0"/>
    <s v="technology/wearables"/>
    <x v="4"/>
    <x v="16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3"/>
    <x v="0"/>
    <s v="USD"/>
    <n v="1462402850"/>
    <d v="2016-05-04T23:00:50"/>
    <x v="4070"/>
    <x v="4070"/>
    <b v="0"/>
    <n v="20"/>
    <b v="0"/>
    <s v="theater/spaces"/>
    <x v="1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025641025641"/>
    <x v="3"/>
    <x v="0"/>
    <s v="USD"/>
    <n v="1439644920"/>
    <d v="2015-08-15T13:22:00"/>
    <x v="4071"/>
    <x v="4071"/>
    <b v="0"/>
    <n v="39"/>
    <b v="0"/>
    <s v="technology/web"/>
    <x v="4"/>
    <x v="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3333333333336"/>
    <x v="3"/>
    <x v="0"/>
    <s v="USD"/>
    <n v="1312641536"/>
    <d v="2011-08-06T14:38:56"/>
    <x v="4072"/>
    <x v="4072"/>
    <b v="0"/>
    <n v="3"/>
    <b v="0"/>
    <s v="music/world music"/>
    <x v="2"/>
    <x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95.277627118644077"/>
    <x v="3"/>
    <x v="0"/>
    <s v="USD"/>
    <n v="1470187800"/>
    <d v="2016-08-03T01:30:00"/>
    <x v="4073"/>
    <x v="4073"/>
    <b v="0"/>
    <n v="59"/>
    <b v="0"/>
    <s v="technology/space exploration"/>
    <x v="4"/>
    <x v="11"/>
  </r>
  <r>
    <n v="1335"/>
    <s v="UB Fit (Canceled)"/>
    <s v="Dial up your performance with UB Fit: 1st wearable resistance technology that allows you to tone muscles while doing a cardio workout"/>
    <n v="25000"/>
    <n v="4940"/>
    <n v="0.1976"/>
    <n v="308.75"/>
    <x v="3"/>
    <x v="0"/>
    <s v="USD"/>
    <n v="1449354502"/>
    <d v="2015-12-05T22:28:22"/>
    <x v="4074"/>
    <x v="4074"/>
    <b v="0"/>
    <n v="16"/>
    <b v="0"/>
    <s v="technology/wearables"/>
    <x v="4"/>
    <x v="16"/>
  </r>
  <r>
    <n v="2655"/>
    <s v="Balloons (Canceled)"/>
    <s v="Thank you for your support!"/>
    <n v="15000"/>
    <n v="3155"/>
    <n v="0.21033333333333334"/>
    <n v="73.372093023255815"/>
    <x v="3"/>
    <x v="0"/>
    <s v="USD"/>
    <n v="1455048000"/>
    <d v="2016-02-09T20:00:00"/>
    <x v="4075"/>
    <x v="4075"/>
    <b v="0"/>
    <n v="43"/>
    <b v="0"/>
    <s v="technology/space exploration"/>
    <x v="4"/>
    <x v="11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n v="108.05084745762711"/>
    <x v="3"/>
    <x v="0"/>
    <s v="USD"/>
    <n v="1469656800"/>
    <d v="2016-07-27T22:00:00"/>
    <x v="4076"/>
    <x v="4076"/>
    <b v="0"/>
    <n v="59"/>
    <b v="0"/>
    <s v="publishing/art books"/>
    <x v="3"/>
    <x v="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05.93388429752066"/>
    <x v="3"/>
    <x v="0"/>
    <s v="USD"/>
    <n v="1443675540"/>
    <d v="2015-10-01T04:59:00"/>
    <x v="4077"/>
    <x v="4077"/>
    <b v="0"/>
    <n v="121"/>
    <b v="0"/>
    <s v="technology/web"/>
    <x v="4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157.46"/>
    <x v="3"/>
    <x v="0"/>
    <s v="USD"/>
    <n v="1467432000"/>
    <d v="2016-07-02T04:00:00"/>
    <x v="4078"/>
    <x v="4078"/>
    <b v="0"/>
    <n v="50"/>
    <b v="0"/>
    <s v="technology/wearables"/>
    <x v="4"/>
    <x v="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161.11830985915492"/>
    <x v="3"/>
    <x v="0"/>
    <s v="USD"/>
    <n v="1448125935"/>
    <d v="2015-11-21T17:12:15"/>
    <x v="4079"/>
    <x v="4079"/>
    <b v="0"/>
    <n v="355"/>
    <b v="0"/>
    <s v="technology/wearables"/>
    <x v="4"/>
    <x v="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7142857142856"/>
    <x v="3"/>
    <x v="0"/>
    <s v="USD"/>
    <n v="1404909296"/>
    <d v="2014-07-09T12:34:56"/>
    <x v="4080"/>
    <x v="4080"/>
    <b v="0"/>
    <n v="35"/>
    <b v="0"/>
    <s v="publishing/art books"/>
    <x v="3"/>
    <x v="40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n v="449.43283582089555"/>
    <x v="3"/>
    <x v="0"/>
    <s v="USD"/>
    <n v="1432612382"/>
    <d v="2015-05-26T03:53:02"/>
    <x v="4081"/>
    <x v="4081"/>
    <b v="0"/>
    <n v="67"/>
    <b v="0"/>
    <s v="film &amp; video/science fiction"/>
    <x v="0"/>
    <x v="3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90.616279069767444"/>
    <x v="3"/>
    <x v="0"/>
    <s v="USD"/>
    <n v="1469122200"/>
    <d v="2016-07-21T17:30:00"/>
    <x v="4082"/>
    <x v="4082"/>
    <b v="0"/>
    <n v="86"/>
    <b v="0"/>
    <s v="technology/wearables"/>
    <x v="4"/>
    <x v="16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45945945945944"/>
    <x v="3"/>
    <x v="2"/>
    <s v="CAD"/>
    <n v="1428945472"/>
    <d v="2015-04-13T17:17:52"/>
    <x v="4083"/>
    <x v="4083"/>
    <b v="0"/>
    <n v="37"/>
    <b v="0"/>
    <s v="film &amp; video/science fiction"/>
    <x v="0"/>
    <x v="37"/>
  </r>
  <r>
    <n v="2362"/>
    <s v="Help CRB obtain 501(c)(3) status! (Canceled)"/>
    <s v="The Columbus Ruby Brigade has brought monthly ruby goodness and camaraderie to all participants."/>
    <n v="420"/>
    <n v="120"/>
    <n v="0.2857142857142857"/>
    <n v="60"/>
    <x v="3"/>
    <x v="0"/>
    <s v="USD"/>
    <n v="1418315470"/>
    <d v="2014-12-11T16:31:10"/>
    <x v="4084"/>
    <x v="4084"/>
    <b v="0"/>
    <n v="2"/>
    <b v="0"/>
    <s v="technology/web"/>
    <x v="4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1666666666664"/>
    <x v="3"/>
    <x v="0"/>
    <s v="USD"/>
    <n v="1317231008"/>
    <d v="2011-09-28T17:30:08"/>
    <x v="4085"/>
    <x v="4085"/>
    <b v="0"/>
    <n v="24"/>
    <b v="0"/>
    <s v="music/world music"/>
    <x v="2"/>
    <x v="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134.54545454545453"/>
    <x v="3"/>
    <x v="0"/>
    <s v="USD"/>
    <n v="1450331940"/>
    <d v="2015-12-17T05:59:00"/>
    <x v="4086"/>
    <x v="4086"/>
    <b v="0"/>
    <n v="22"/>
    <b v="0"/>
    <s v="technology/wearables"/>
    <x v="4"/>
    <x v="16"/>
  </r>
  <r>
    <n v="1014"/>
    <s v="CHEMION: The World's First Smart Glasses (Canceled)"/>
    <s v="CHEMION is an eyewear device that lets you show your creativity to the world."/>
    <n v="10000"/>
    <n v="3060"/>
    <n v="0.30599999999999999"/>
    <n v="191.25"/>
    <x v="3"/>
    <x v="0"/>
    <s v="USD"/>
    <n v="1420070615"/>
    <d v="2015-01-01T00:03:35"/>
    <x v="4087"/>
    <x v="4087"/>
    <b v="0"/>
    <n v="16"/>
    <b v="0"/>
    <s v="technology/wearables"/>
    <x v="4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02.01639344262296"/>
    <x v="3"/>
    <x v="0"/>
    <s v="USD"/>
    <n v="1457024514"/>
    <d v="2016-03-03T17:01:54"/>
    <x v="4088"/>
    <x v="4088"/>
    <b v="0"/>
    <n v="122"/>
    <b v="0"/>
    <s v="technology/wearables"/>
    <x v="4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800.7"/>
    <x v="3"/>
    <x v="0"/>
    <s v="USD"/>
    <n v="1480536919"/>
    <d v="2016-11-30T20:15:19"/>
    <x v="4089"/>
    <x v="4089"/>
    <b v="0"/>
    <n v="100"/>
    <b v="0"/>
    <s v="technology/wearables"/>
    <x v="4"/>
    <x v="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223.58248500999335"/>
    <x v="3"/>
    <x v="0"/>
    <s v="USD"/>
    <n v="1482307140"/>
    <d v="2016-12-21T07:59:00"/>
    <x v="4090"/>
    <x v="4090"/>
    <b v="1"/>
    <n v="1501"/>
    <b v="0"/>
    <s v="technology/space exploration"/>
    <x v="4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5.911111111111111"/>
    <x v="3"/>
    <x v="0"/>
    <s v="USD"/>
    <n v="1451419200"/>
    <d v="2015-12-29T20:00:00"/>
    <x v="4091"/>
    <x v="4091"/>
    <b v="0"/>
    <n v="90"/>
    <b v="0"/>
    <s v="technology/wearables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52.41346153846155"/>
    <x v="3"/>
    <x v="1"/>
    <s v="GBP"/>
    <n v="1489376405"/>
    <d v="2017-03-13T03:40:05"/>
    <x v="4092"/>
    <x v="4092"/>
    <b v="0"/>
    <n v="104"/>
    <b v="0"/>
    <s v="technology/wearables"/>
    <x v="4"/>
    <x v="16"/>
  </r>
  <r>
    <n v="1315"/>
    <s v="World's First Amphibious Heart Rate &amp; Fitness Wearable"/>
    <s v="Zoom will happen - THANK YOU! Received outside funding due amazing early success!"/>
    <n v="100000"/>
    <n v="40404"/>
    <n v="0.40404000000000001"/>
    <n v="162.91935483870967"/>
    <x v="3"/>
    <x v="0"/>
    <s v="USD"/>
    <n v="1446771600"/>
    <d v="2015-11-06T01:00:00"/>
    <x v="4093"/>
    <x v="4093"/>
    <b v="0"/>
    <n v="248"/>
    <b v="0"/>
    <s v="technology/wearables"/>
    <x v="4"/>
    <x v="16"/>
  </r>
  <r>
    <n v="1570"/>
    <s v="BEAUTIFUL DREAMERS: An Adult Coloring Book (Canceled)"/>
    <s v="A Coloring Book of Breathtaking Beauties_x000a_To Calm the Heart and Soul"/>
    <n v="6000"/>
    <n v="2484"/>
    <n v="0.41399999999999998"/>
    <n v="47.769230769230766"/>
    <x v="3"/>
    <x v="0"/>
    <s v="USD"/>
    <n v="1460140282"/>
    <d v="2016-04-08T18:31:22"/>
    <x v="4094"/>
    <x v="4094"/>
    <b v="0"/>
    <n v="52"/>
    <b v="0"/>
    <s v="publishing/art books"/>
    <x v="3"/>
    <x v="40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n v="174.94736842105263"/>
    <x v="3"/>
    <x v="0"/>
    <s v="USD"/>
    <n v="1481727623"/>
    <d v="2016-12-14T15:00:23"/>
    <x v="4095"/>
    <x v="4095"/>
    <b v="0"/>
    <n v="76"/>
    <b v="0"/>
    <s v="technology/wearables"/>
    <x v="4"/>
    <x v="16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n v="53.25"/>
    <x v="3"/>
    <x v="0"/>
    <s v="USD"/>
    <n v="1423092149"/>
    <d v="2015-02-04T23:22:29"/>
    <x v="4096"/>
    <x v="4096"/>
    <b v="0"/>
    <n v="400"/>
    <b v="0"/>
    <s v="technology/wearables"/>
    <x v="4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76.36428571428573"/>
    <x v="3"/>
    <x v="0"/>
    <s v="USD"/>
    <n v="1488549079"/>
    <d v="2017-03-03T13:51:19"/>
    <x v="4097"/>
    <x v="4097"/>
    <b v="0"/>
    <n v="140"/>
    <b v="0"/>
    <s v="technology/wearables"/>
    <x v="4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17647058823536"/>
    <x v="3"/>
    <x v="0"/>
    <s v="USD"/>
    <n v="1414994340"/>
    <d v="2014-11-03T05:59:00"/>
    <x v="4098"/>
    <x v="4098"/>
    <b v="0"/>
    <n v="34"/>
    <b v="0"/>
    <s v="music/world music"/>
    <x v="2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0869565217391"/>
    <x v="3"/>
    <x v="1"/>
    <s v="GBP"/>
    <n v="1454425128"/>
    <d v="2016-02-02T14:58:48"/>
    <x v="4099"/>
    <x v="4099"/>
    <b v="0"/>
    <n v="46"/>
    <b v="0"/>
    <s v="theater/musical"/>
    <x v="1"/>
    <x v="12"/>
  </r>
  <r>
    <n v="3122"/>
    <s v="be back soon (Canceled)"/>
    <s v="cancelled until further notice"/>
    <n v="199"/>
    <n v="116"/>
    <n v="0.58291457286432158"/>
    <n v="58"/>
    <x v="3"/>
    <x v="0"/>
    <s v="USD"/>
    <n v="1478733732"/>
    <d v="2016-11-09T23:22:12"/>
    <x v="4100"/>
    <x v="4100"/>
    <b v="0"/>
    <n v="2"/>
    <b v="0"/>
    <s v="theater/spaces"/>
    <x v="1"/>
    <x v="13"/>
  </r>
  <r>
    <n v="2955"/>
    <s v="A Stage for Stage Door Theater Company (Canceled)"/>
    <s v="Stage Door Theater needs a stage for its current and future productions. Can you help?"/>
    <n v="1200"/>
    <n v="715"/>
    <n v="0.59583333333333333"/>
    <n v="65"/>
    <x v="3"/>
    <x v="0"/>
    <s v="USD"/>
    <n v="1434476849"/>
    <d v="2015-06-16T17:47:29"/>
    <x v="4101"/>
    <x v="4101"/>
    <b v="0"/>
    <n v="11"/>
    <b v="0"/>
    <s v="theater/spaces"/>
    <x v="1"/>
    <x v="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201.60393258426967"/>
    <x v="3"/>
    <x v="0"/>
    <s v="USD"/>
    <n v="1417690734"/>
    <d v="2014-12-04T10:58:54"/>
    <x v="4102"/>
    <x v="4102"/>
    <b v="0"/>
    <n v="356"/>
    <b v="0"/>
    <s v="technology/wearables"/>
    <x v="4"/>
    <x v="16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0459770114942"/>
    <x v="3"/>
    <x v="0"/>
    <s v="USD"/>
    <n v="1468108198"/>
    <d v="2016-07-09T23:49:58"/>
    <x v="4103"/>
    <x v="4103"/>
    <b v="0"/>
    <n v="348"/>
    <b v="0"/>
    <s v="theater/spaces"/>
    <x v="1"/>
    <x v="1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130434782606"/>
    <x v="3"/>
    <x v="1"/>
    <s v="GBP"/>
    <n v="1475333917"/>
    <d v="2016-10-01T14:58:37"/>
    <x v="4104"/>
    <x v="4104"/>
    <b v="0"/>
    <n v="46"/>
    <b v="0"/>
    <s v="technology/wearables"/>
    <x v="4"/>
    <x v="16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n v="932.31055900621118"/>
    <x v="3"/>
    <x v="0"/>
    <s v="USD"/>
    <n v="1446217183"/>
    <d v="2015-10-30T14:59:43"/>
    <x v="4105"/>
    <x v="4105"/>
    <b v="0"/>
    <n v="161"/>
    <b v="0"/>
    <s v="technology/wearables"/>
    <x v="4"/>
    <x v="16"/>
  </r>
  <r>
    <n v="1004"/>
    <s v="AllerGuarder: Bluetooth wristband helps food-allergy kids"/>
    <s v="Harnessing wearable technology as a powerful defense for food-allergy children."/>
    <n v="25000"/>
    <n v="20552"/>
    <n v="0.82208000000000003"/>
    <n v="216.33684210526314"/>
    <x v="3"/>
    <x v="0"/>
    <s v="USD"/>
    <n v="1455814827"/>
    <d v="2016-02-18T17:00:27"/>
    <x v="4106"/>
    <x v="4106"/>
    <b v="0"/>
    <n v="95"/>
    <b v="0"/>
    <s v="technology/wearables"/>
    <x v="4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379.22767857142856"/>
    <x v="3"/>
    <x v="0"/>
    <s v="USD"/>
    <n v="1418849028"/>
    <d v="2014-12-17T20:43:48"/>
    <x v="4107"/>
    <x v="4107"/>
    <b v="0"/>
    <n v="224"/>
    <b v="0"/>
    <s v="technology/wearables"/>
    <x v="4"/>
    <x v="16"/>
  </r>
  <r>
    <n v="1062"/>
    <s v="RETURNING AT A LATER DATE"/>
    <s v="SEE US ON PATREON www.badgirlartwork.com"/>
    <n v="199"/>
    <n v="190"/>
    <n v="0.95477386934673369"/>
    <n v="47.5"/>
    <x v="3"/>
    <x v="0"/>
    <s v="USD"/>
    <n v="1468351341"/>
    <d v="2016-07-12T19:22:21"/>
    <x v="4108"/>
    <x v="4108"/>
    <b v="0"/>
    <n v="4"/>
    <b v="0"/>
    <s v="journalism/audio"/>
    <x v="8"/>
    <x v="38"/>
  </r>
  <r>
    <n v="139"/>
    <s v="Roman Dead (Canceled)"/>
    <s v="When  Rome is infected with a zombie plague, Lucius Agrippa and a small group fights for survival"/>
    <n v="500"/>
    <n v="500"/>
    <n v="1"/>
    <n v="500"/>
    <x v="3"/>
    <x v="0"/>
    <s v="USD"/>
    <n v="1436738772"/>
    <d v="2015-07-12T22:06:12"/>
    <x v="4109"/>
    <x v="4109"/>
    <b v="0"/>
    <n v="1"/>
    <b v="0"/>
    <s v="film &amp; video/science fiction"/>
    <x v="0"/>
    <x v="3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58.35603715170279"/>
    <x v="3"/>
    <x v="0"/>
    <s v="USD"/>
    <n v="1471579140"/>
    <d v="2016-08-19T03:59:00"/>
    <x v="4110"/>
    <x v="4110"/>
    <b v="0"/>
    <n v="323"/>
    <b v="0"/>
    <s v="technology/wearables"/>
    <x v="4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3"/>
    <x v="1"/>
    <s v="GBP"/>
    <n v="1485796613"/>
    <d v="2017-01-30T17:16:53"/>
    <x v="4111"/>
    <x v="4111"/>
    <b v="0"/>
    <n v="4"/>
    <b v="0"/>
    <s v="technology/wearables"/>
    <x v="4"/>
    <x v="16"/>
  </r>
  <r>
    <n v="1309"/>
    <s v="CORE : Roam (Canceled)"/>
    <s v="Wicked fun and built for excitement, CORE is the safest and most versatile speaker you've ever worn."/>
    <n v="11500"/>
    <n v="12879"/>
    <n v="1.1199130434782609"/>
    <n v="367.97142857142859"/>
    <x v="3"/>
    <x v="0"/>
    <s v="USD"/>
    <n v="1444943468"/>
    <d v="2015-10-15T21:11:08"/>
    <x v="4112"/>
    <x v="4112"/>
    <b v="0"/>
    <n v="35"/>
    <b v="0"/>
    <s v="technology/wearables"/>
    <x v="4"/>
    <x v="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1389.3561935483872"/>
    <x v="3"/>
    <x v="0"/>
    <s v="USD"/>
    <n v="1485254052"/>
    <d v="2017-01-24T10:34:12"/>
    <x v="4113"/>
    <x v="4113"/>
    <b v="0"/>
    <n v="775"/>
    <b v="0"/>
    <s v="technology/wearables"/>
    <x v="4"/>
    <x v="16"/>
  </r>
  <r>
    <m/>
    <m/>
    <m/>
    <m/>
    <m/>
    <m/>
    <m/>
    <x v="4"/>
    <x v="21"/>
    <m/>
    <m/>
    <m/>
    <x v="4114"/>
    <x v="4114"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D22B4-1496-4BEA-BCE8-35BA249D3F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3"/>
        <item x="1"/>
        <item h="1" x="4"/>
        <item t="default"/>
      </items>
    </pivotField>
    <pivotField axis="axisPage" showAll="0">
      <items count="23">
        <item x="12"/>
        <item x="9"/>
        <item x="16"/>
        <item x="2"/>
        <item x="15"/>
        <item x="5"/>
        <item x="17"/>
        <item x="3"/>
        <item x="7"/>
        <item x="1"/>
        <item x="20"/>
        <item x="11"/>
        <item x="4"/>
        <item x="13"/>
        <item x="19"/>
        <item x="6"/>
        <item x="14"/>
        <item x="18"/>
        <item x="8"/>
        <item x="1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5"/>
        <item x="8"/>
        <item x="2"/>
        <item x="6"/>
        <item x="3"/>
        <item x="4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state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3401D-2A44-476C-9CE4-EB710E65B8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3"/>
        <item x="1"/>
        <item h="1" x="4"/>
        <item t="default"/>
      </items>
    </pivotField>
    <pivotField axis="axisPage" showAll="0">
      <items count="23">
        <item x="12"/>
        <item x="9"/>
        <item x="16"/>
        <item x="2"/>
        <item x="15"/>
        <item x="5"/>
        <item x="17"/>
        <item x="3"/>
        <item x="7"/>
        <item x="1"/>
        <item x="20"/>
        <item x="11"/>
        <item x="4"/>
        <item x="13"/>
        <item x="19"/>
        <item x="6"/>
        <item x="14"/>
        <item x="18"/>
        <item x="8"/>
        <item x="1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5"/>
        <item x="8"/>
        <item x="2"/>
        <item x="6"/>
        <item x="3"/>
        <item x="4"/>
        <item x="1"/>
        <item x="9"/>
        <item t="default"/>
      </items>
    </pivotField>
    <pivotField axis="axisRow" showAll="0">
      <items count="43">
        <item x="23"/>
        <item x="40"/>
        <item x="38"/>
        <item x="35"/>
        <item x="10"/>
        <item x="2"/>
        <item x="22"/>
        <item x="9"/>
        <item x="21"/>
        <item x="25"/>
        <item x="29"/>
        <item x="36"/>
        <item x="17"/>
        <item x="8"/>
        <item x="26"/>
        <item x="20"/>
        <item x="5"/>
        <item x="28"/>
        <item x="12"/>
        <item x="31"/>
        <item x="6"/>
        <item x="33"/>
        <item x="15"/>
        <item x="32"/>
        <item x="3"/>
        <item x="7"/>
        <item x="19"/>
        <item x="34"/>
        <item x="4"/>
        <item x="37"/>
        <item x="1"/>
        <item x="18"/>
        <item x="11"/>
        <item x="13"/>
        <item x="14"/>
        <item x="0"/>
        <item x="30"/>
        <item x="27"/>
        <item x="16"/>
        <item x="24"/>
        <item x="39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18" hier="-1"/>
  </pageFields>
  <dataFields count="1">
    <dataField name="Count of state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61581-E55F-470C-BA11-A2CBE9A1F0C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1"/>
        <item h="1" x="4"/>
        <item x="3"/>
        <item t="default"/>
      </items>
    </pivotField>
    <pivotField showAll="0"/>
    <pivotField showAll="0"/>
    <pivotField showAll="0"/>
    <pivotField showAll="0"/>
    <pivotField showAll="0">
      <items count="4116">
        <item x="1362"/>
        <item x="646"/>
        <item x="3327"/>
        <item x="1366"/>
        <item x="3142"/>
        <item x="622"/>
        <item x="2266"/>
        <item x="3824"/>
        <item x="620"/>
        <item x="3540"/>
        <item x="212"/>
        <item x="592"/>
        <item x="1110"/>
        <item x="697"/>
        <item x="612"/>
        <item x="300"/>
        <item x="3335"/>
        <item x="1705"/>
        <item x="1155"/>
        <item x="1473"/>
        <item x="1876"/>
        <item x="3139"/>
        <item x="193"/>
        <item x="1606"/>
        <item x="1964"/>
        <item x="327"/>
        <item x="1897"/>
        <item x="1059"/>
        <item x="762"/>
        <item x="2315"/>
        <item x="1822"/>
        <item x="3671"/>
        <item x="675"/>
        <item x="3652"/>
        <item x="479"/>
        <item x="662"/>
        <item x="1187"/>
        <item x="791"/>
        <item x="3367"/>
        <item x="1120"/>
        <item x="735"/>
        <item x="2323"/>
        <item x="2318"/>
        <item x="9"/>
        <item x="2061"/>
        <item x="1219"/>
        <item x="1617"/>
        <item x="2408"/>
        <item x="677"/>
        <item x="1960"/>
        <item x="1838"/>
        <item x="600"/>
        <item x="1215"/>
        <item x="4049"/>
        <item x="101"/>
        <item x="407"/>
        <item x="1605"/>
        <item x="3083"/>
        <item x="2321"/>
        <item x="3098"/>
        <item x="1919"/>
        <item x="673"/>
        <item x="3348"/>
        <item x="1308"/>
        <item x="1878"/>
        <item x="270"/>
        <item x="2058"/>
        <item x="1924"/>
        <item x="226"/>
        <item x="1505"/>
        <item x="2988"/>
        <item x="3123"/>
        <item x="1051"/>
        <item x="1785"/>
        <item x="1828"/>
        <item x="814"/>
        <item x="982"/>
        <item x="278"/>
        <item x="541"/>
        <item x="1990"/>
        <item x="1355"/>
        <item x="217"/>
        <item x="1153"/>
        <item x="1977"/>
        <item x="1316"/>
        <item x="1422"/>
        <item x="2078"/>
        <item x="739"/>
        <item x="2915"/>
        <item x="3809"/>
        <item x="1970"/>
        <item x="1681"/>
        <item x="779"/>
        <item x="2047"/>
        <item x="5"/>
        <item x="820"/>
        <item x="1268"/>
        <item x="1447"/>
        <item x="1151"/>
        <item x="1332"/>
        <item x="3015"/>
        <item x="1331"/>
        <item x="1930"/>
        <item x="233"/>
        <item x="1865"/>
        <item x="379"/>
        <item x="611"/>
        <item x="2073"/>
        <item x="463"/>
        <item x="607"/>
        <item x="1748"/>
        <item x="914"/>
        <item x="878"/>
        <item x="1646"/>
        <item x="1619"/>
        <item x="1816"/>
        <item x="453"/>
        <item x="3644"/>
        <item x="6"/>
        <item x="196"/>
        <item x="573"/>
        <item x="1404"/>
        <item x="339"/>
        <item x="1221"/>
        <item x="1847"/>
        <item x="1627"/>
        <item x="4063"/>
        <item x="4000"/>
        <item x="1173"/>
        <item x="1496"/>
        <item x="1912"/>
        <item x="2897"/>
        <item x="160"/>
        <item x="1899"/>
        <item x="25"/>
        <item x="1076"/>
        <item x="694"/>
        <item x="853"/>
        <item x="729"/>
        <item x="1073"/>
        <item x="999"/>
        <item x="884"/>
        <item x="3286"/>
        <item x="796"/>
        <item x="2288"/>
        <item x="2275"/>
        <item x="781"/>
        <item x="176"/>
        <item x="2894"/>
        <item x="125"/>
        <item x="1290"/>
        <item x="717"/>
        <item x="1608"/>
        <item x="1132"/>
        <item x="1868"/>
        <item x="14"/>
        <item x="1114"/>
        <item x="1493"/>
        <item x="4072"/>
        <item x="738"/>
        <item x="595"/>
        <item x="720"/>
        <item x="3048"/>
        <item x="659"/>
        <item x="224"/>
        <item x="371"/>
        <item x="3072"/>
        <item x="3277"/>
        <item x="386"/>
        <item x="2367"/>
        <item x="1665"/>
        <item x="4085"/>
        <item x="1555"/>
        <item x="29"/>
        <item x="3498"/>
        <item x="1260"/>
        <item x="649"/>
        <item x="318"/>
        <item x="260"/>
        <item x="572"/>
        <item x="1129"/>
        <item x="2136"/>
        <item x="2317"/>
        <item x="1313"/>
        <item x="1991"/>
        <item x="1572"/>
        <item x="1452"/>
        <item x="3941"/>
        <item x="593"/>
        <item x="558"/>
        <item x="1052"/>
        <item x="138"/>
        <item x="134"/>
        <item x="545"/>
        <item x="3479"/>
        <item x="104"/>
        <item x="1282"/>
        <item x="2333"/>
        <item x="2655"/>
        <item x="1637"/>
        <item x="2994"/>
        <item x="363"/>
        <item x="1068"/>
        <item x="1043"/>
        <item x="356"/>
        <item x="30"/>
        <item x="627"/>
        <item x="1065"/>
        <item x="942"/>
        <item x="816"/>
        <item x="1257"/>
        <item x="1066"/>
        <item x="1754"/>
        <item x="1167"/>
        <item x="488"/>
        <item x="3604"/>
        <item x="487"/>
        <item x="969"/>
        <item x="1242"/>
        <item x="1577"/>
        <item x="3375"/>
        <item x="3190"/>
        <item x="225"/>
        <item x="548"/>
        <item x="1143"/>
        <item x="3120"/>
        <item x="3024"/>
        <item x="211"/>
        <item x="1413"/>
        <item x="623"/>
        <item x="210"/>
        <item x="326"/>
        <item x="108"/>
        <item x="2910"/>
        <item x="3111"/>
        <item x="1465"/>
        <item x="2779"/>
        <item x="2326"/>
        <item x="258"/>
        <item x="3814"/>
        <item x="1598"/>
        <item x="1134"/>
        <item x="1012"/>
        <item x="1512"/>
        <item x="3206"/>
        <item x="1703"/>
        <item x="23"/>
        <item x="2014"/>
        <item x="664"/>
        <item x="1815"/>
        <item x="1688"/>
        <item x="831"/>
        <item x="1664"/>
        <item x="1181"/>
        <item x="3184"/>
        <item x="1273"/>
        <item x="1200"/>
        <item x="231"/>
        <item x="1634"/>
        <item x="2059"/>
        <item x="1612"/>
        <item x="2902"/>
        <item x="549"/>
        <item x="1734"/>
        <item x="1204"/>
        <item x="189"/>
        <item x="1191"/>
        <item x="3269"/>
        <item x="1567"/>
        <item x="1666"/>
        <item x="3243"/>
        <item x="3222"/>
        <item x="1361"/>
        <item x="1394"/>
        <item x="2018"/>
        <item x="4055"/>
        <item x="1360"/>
        <item x="1978"/>
        <item x="24"/>
        <item x="1388"/>
        <item x="164"/>
        <item x="367"/>
        <item x="207"/>
        <item x="635"/>
        <item x="823"/>
        <item x="1549"/>
        <item x="2999"/>
        <item x="3115"/>
        <item x="1071"/>
        <item x="2975"/>
        <item x="1784"/>
        <item x="2109"/>
        <item x="550"/>
        <item x="1438"/>
        <item x="498"/>
        <item x="1084"/>
        <item x="1722"/>
        <item x="3421"/>
        <item x="1781"/>
        <item x="1154"/>
        <item x="1121"/>
        <item x="2660"/>
        <item x="349"/>
        <item x="1208"/>
        <item x="3674"/>
        <item x="1325"/>
        <item x="1682"/>
        <item x="1576"/>
        <item x="682"/>
        <item x="251"/>
        <item x="2325"/>
        <item x="1418"/>
        <item x="2943"/>
        <item x="1680"/>
        <item x="3964"/>
        <item x="1230"/>
        <item x="848"/>
        <item x="1729"/>
        <item x="195"/>
        <item x="2279"/>
        <item x="1327"/>
        <item x="1859"/>
        <item x="3826"/>
        <item x="1726"/>
        <item x="905"/>
        <item x="2019"/>
        <item x="2908"/>
        <item x="1984"/>
        <item x="107"/>
        <item x="867"/>
        <item x="2096"/>
        <item x="497"/>
        <item x="1417"/>
        <item x="633"/>
        <item x="1119"/>
        <item x="1872"/>
        <item x="1368"/>
        <item x="3265"/>
        <item x="1185"/>
        <item x="481"/>
        <item x="808"/>
        <item x="1263"/>
        <item x="3185"/>
        <item x="2629"/>
        <item x="1278"/>
        <item x="1454"/>
        <item x="2324"/>
        <item x="1458"/>
        <item x="854"/>
        <item x="2924"/>
        <item x="321"/>
        <item x="2097"/>
        <item x="279"/>
        <item x="538"/>
        <item x="1375"/>
        <item x="688"/>
        <item x="1433"/>
        <item x="1291"/>
        <item x="115"/>
        <item x="852"/>
        <item x="389"/>
        <item x="2313"/>
        <item x="524"/>
        <item x="2972"/>
        <item x="3590"/>
        <item x="1744"/>
        <item x="1638"/>
        <item x="1124"/>
        <item x="1136"/>
        <item x="1502"/>
        <item x="1789"/>
        <item x="3599"/>
        <item x="1364"/>
        <item x="2157"/>
        <item x="674"/>
        <item x="2276"/>
        <item x="3577"/>
        <item x="3522"/>
        <item x="544"/>
        <item x="2363"/>
        <item x="1137"/>
        <item x="1699"/>
        <item x="3942"/>
        <item x="162"/>
        <item x="1942"/>
        <item x="1904"/>
        <item x="1374"/>
        <item x="1031"/>
        <item x="650"/>
        <item x="124"/>
        <item x="259"/>
        <item x="245"/>
        <item x="2146"/>
        <item x="1420"/>
        <item x="833"/>
        <item x="1631"/>
        <item x="312"/>
        <item x="1629"/>
        <item x="2055"/>
        <item x="1235"/>
        <item x="1410"/>
        <item x="2437"/>
        <item x="809"/>
        <item x="707"/>
        <item x="1802"/>
        <item x="3135"/>
        <item x="351"/>
        <item x="810"/>
        <item x="676"/>
        <item x="1850"/>
        <item x="1039"/>
        <item x="1861"/>
        <item x="1240"/>
        <item x="1482"/>
        <item x="2132"/>
        <item x="1922"/>
        <item x="2863"/>
        <item x="583"/>
        <item x="234"/>
        <item x="1595"/>
        <item x="1470"/>
        <item x="3812"/>
        <item x="1556"/>
        <item x="1777"/>
        <item x="308"/>
        <item x="2283"/>
        <item x="1982"/>
        <item x="1768"/>
        <item x="13"/>
        <item x="2320"/>
        <item x="3482"/>
        <item x="1778"/>
        <item x="776"/>
        <item x="328"/>
        <item x="695"/>
        <item x="2800"/>
        <item x="3813"/>
        <item x="1397"/>
        <item x="2899"/>
        <item x="1297"/>
        <item x="1303"/>
        <item x="851"/>
        <item x="3518"/>
        <item x="1775"/>
        <item x="261"/>
        <item x="2682"/>
        <item x="280"/>
        <item x="2168"/>
        <item x="2009"/>
        <item x="1244"/>
        <item x="1885"/>
        <item x="1428"/>
        <item x="2159"/>
        <item x="3130"/>
        <item x="1276"/>
        <item x="2135"/>
        <item x="913"/>
        <item x="1335"/>
        <item x="3129"/>
        <item x="3328"/>
        <item x="1058"/>
        <item x="1310"/>
        <item x="1996"/>
        <item x="970"/>
        <item x="3248"/>
        <item x="2885"/>
        <item x="1739"/>
        <item x="1780"/>
        <item x="163"/>
        <item x="843"/>
        <item x="976"/>
        <item x="1222"/>
        <item x="398"/>
        <item x="1831"/>
        <item x="3117"/>
        <item x="3361"/>
        <item x="2986"/>
        <item x="1874"/>
        <item x="2139"/>
        <item x="182"/>
        <item x="1712"/>
        <item x="374"/>
        <item x="919"/>
        <item x="36"/>
        <item x="2928"/>
        <item x="2441"/>
        <item x="631"/>
        <item x="7"/>
        <item x="2365"/>
        <item x="2137"/>
        <item x="1616"/>
        <item x="1258"/>
        <item x="464"/>
        <item x="921"/>
        <item x="2314"/>
        <item x="1979"/>
        <item x="1395"/>
        <item x="782"/>
        <item x="3533"/>
        <item x="2853"/>
        <item x="734"/>
        <item x="1579"/>
        <item x="614"/>
        <item x="1940"/>
        <item x="166"/>
        <item x="446"/>
        <item x="2843"/>
        <item x="1641"/>
        <item x="1698"/>
        <item x="2025"/>
        <item x="3054"/>
        <item x="1907"/>
        <item x="1988"/>
        <item x="928"/>
        <item x="3711"/>
        <item x="1274"/>
        <item x="998"/>
        <item x="1776"/>
        <item x="2893"/>
        <item x="1104"/>
        <item x="585"/>
        <item x="2957"/>
        <item x="1441"/>
        <item x="2695"/>
        <item x="2442"/>
        <item x="1499"/>
        <item x="1170"/>
        <item x="1711"/>
        <item x="3263"/>
        <item x="835"/>
        <item x="1446"/>
        <item x="8"/>
        <item x="1694"/>
        <item x="3672"/>
        <item x="2092"/>
        <item x="973"/>
        <item x="1743"/>
        <item x="1067"/>
        <item x="696"/>
        <item x="3362"/>
        <item x="2311"/>
        <item x="922"/>
        <item x="1817"/>
        <item x="1131"/>
        <item x="1202"/>
        <item x="805"/>
        <item x="476"/>
        <item x="705"/>
        <item x="2015"/>
        <item x="1887"/>
        <item x="1034"/>
        <item x="2094"/>
        <item x="1448"/>
        <item x="1929"/>
        <item x="812"/>
        <item x="1601"/>
        <item x="3423"/>
        <item x="3419"/>
        <item x="1766"/>
        <item x="1584"/>
        <item x="1298"/>
        <item x="2150"/>
        <item x="1950"/>
        <item x="962"/>
        <item x="1038"/>
        <item x="2155"/>
        <item x="2175"/>
        <item x="1655"/>
        <item x="1955"/>
        <item x="1126"/>
        <item x="2160"/>
        <item x="2181"/>
        <item x="2107"/>
        <item x="889"/>
        <item x="1723"/>
        <item x="2169"/>
        <item x="38"/>
        <item x="2034"/>
        <item x="1807"/>
        <item x="2589"/>
        <item x="2044"/>
        <item x="1835"/>
        <item x="3118"/>
        <item x="1236"/>
        <item x="1205"/>
        <item x="3382"/>
        <item x="930"/>
        <item x="337"/>
        <item x="1526"/>
        <item x="1086"/>
        <item x="1841"/>
        <item x="1757"/>
        <item x="872"/>
        <item x="554"/>
        <item x="591"/>
        <item x="1210"/>
        <item x="146"/>
        <item x="3029"/>
        <item x="1997"/>
        <item x="3549"/>
        <item x="31"/>
        <item x="1879"/>
        <item x="945"/>
        <item x="3544"/>
        <item x="1391"/>
        <item x="643"/>
        <item x="536"/>
        <item x="35"/>
        <item x="2758"/>
        <item x="1603"/>
        <item x="1006"/>
        <item x="1168"/>
        <item x="1341"/>
        <item x="3300"/>
        <item x="392"/>
        <item x="3523"/>
        <item x="951"/>
        <item x="401"/>
        <item x="1367"/>
        <item x="1731"/>
        <item x="428"/>
        <item x="1913"/>
        <item x="3825"/>
        <item x="1280"/>
        <item x="505"/>
        <item x="2079"/>
        <item x="1535"/>
        <item x="183"/>
        <item x="2163"/>
        <item x="2119"/>
        <item x="2901"/>
        <item x="740"/>
        <item x="442"/>
        <item x="1488"/>
        <item x="1203"/>
        <item x="1589"/>
        <item x="2274"/>
        <item x="1439"/>
        <item x="4013"/>
        <item x="1730"/>
        <item x="2334"/>
        <item x="2366"/>
        <item x="2440"/>
        <item x="1602"/>
        <item x="3006"/>
        <item x="3316"/>
        <item x="1721"/>
        <item x="1560"/>
        <item x="2164"/>
        <item x="2104"/>
        <item x="1224"/>
        <item x="1893"/>
        <item x="1566"/>
        <item x="1862"/>
        <item x="2076"/>
        <item x="503"/>
        <item x="608"/>
        <item x="704"/>
        <item x="2558"/>
        <item x="2087"/>
        <item x="3147"/>
        <item x="1163"/>
        <item x="387"/>
        <item x="2172"/>
        <item x="475"/>
        <item x="291"/>
        <item x="1353"/>
        <item x="286"/>
        <item x="2268"/>
        <item x="2884"/>
        <item x="1812"/>
        <item x="1041"/>
        <item x="1226"/>
        <item x="1259"/>
        <item x="958"/>
        <item x="3486"/>
        <item x="2700"/>
        <item x="1480"/>
        <item x="2696"/>
        <item x="1193"/>
        <item x="3959"/>
        <item x="834"/>
        <item x="1848"/>
        <item x="1803"/>
        <item x="3216"/>
        <item x="1959"/>
        <item x="2785"/>
        <item x="3097"/>
        <item x="955"/>
        <item x="2171"/>
        <item x="118"/>
        <item x="1486"/>
        <item x="3026"/>
        <item x="1099"/>
        <item x="2537"/>
        <item x="330"/>
        <item x="1981"/>
        <item x="3956"/>
        <item x="1246"/>
        <item x="575"/>
        <item x="4025"/>
        <item x="3078"/>
        <item x="1588"/>
        <item x="3602"/>
        <item x="1048"/>
        <item x="264"/>
        <item x="1079"/>
        <item x="2717"/>
        <item x="1672"/>
        <item x="639"/>
        <item x="1923"/>
        <item x="1026"/>
        <item x="508"/>
        <item x="1651"/>
        <item x="3070"/>
        <item x="1416"/>
        <item x="1020"/>
        <item x="2650"/>
        <item x="2443"/>
        <item x="3679"/>
        <item x="514"/>
        <item x="346"/>
        <item x="1640"/>
        <item x="1708"/>
        <item x="429"/>
        <item x="1826"/>
        <item x="2880"/>
        <item x="581"/>
        <item x="1176"/>
        <item x="1169"/>
        <item x="683"/>
        <item x="2271"/>
        <item x="758"/>
        <item x="3058"/>
        <item x="2973"/>
        <item x="3951"/>
        <item x="184"/>
        <item x="3399"/>
        <item x="597"/>
        <item x="1557"/>
        <item x="2798"/>
        <item x="2016"/>
        <item x="388"/>
        <item x="1792"/>
        <item x="2322"/>
        <item x="3761"/>
        <item x="34"/>
        <item x="2167"/>
        <item x="3174"/>
        <item x="3476"/>
        <item x="857"/>
        <item x="3654"/>
        <item x="219"/>
        <item x="1518"/>
        <item x="3598"/>
        <item x="1343"/>
        <item x="3099"/>
        <item x="3205"/>
        <item x="3223"/>
        <item x="3228"/>
        <item x="2052"/>
        <item x="1999"/>
        <item x="2063"/>
        <item x="1938"/>
        <item x="299"/>
        <item x="846"/>
        <item x="4008"/>
        <item x="1412"/>
        <item x="244"/>
        <item x="1217"/>
        <item x="530"/>
        <item x="256"/>
        <item x="877"/>
        <item x="2310"/>
        <item x="1115"/>
        <item x="3749"/>
        <item x="284"/>
        <item x="1356"/>
        <item x="3559"/>
        <item x="1761"/>
        <item x="1925"/>
        <item x="1550"/>
        <item x="3676"/>
        <item x="2953"/>
        <item x="1844"/>
        <item x="310"/>
        <item x="941"/>
        <item x="1995"/>
        <item x="671"/>
        <item x="1144"/>
        <item x="3252"/>
        <item x="3079"/>
        <item x="750"/>
        <item x="2694"/>
        <item x="350"/>
        <item x="943"/>
        <item x="191"/>
        <item x="3350"/>
        <item x="2530"/>
        <item x="1178"/>
        <item x="117"/>
        <item x="589"/>
        <item x="770"/>
        <item x="2272"/>
        <item x="26"/>
        <item x="309"/>
        <item x="2319"/>
        <item x="3194"/>
        <item x="3061"/>
        <item x="2658"/>
        <item x="582"/>
        <item x="534"/>
        <item x="2043"/>
        <item x="2911"/>
        <item x="1344"/>
        <item x="2676"/>
        <item x="3982"/>
        <item x="2905"/>
        <item x="1596"/>
        <item x="1451"/>
        <item x="269"/>
        <item x="1333"/>
        <item x="2177"/>
        <item x="2642"/>
        <item x="3103"/>
        <item x="477"/>
        <item x="1286"/>
        <item x="1317"/>
        <item x="1492"/>
        <item x="3753"/>
        <item x="359"/>
        <item x="1152"/>
        <item x="2123"/>
        <item x="1393"/>
        <item x="2083"/>
        <item x="603"/>
        <item x="4022"/>
        <item x="1890"/>
        <item x="876"/>
        <item x="467"/>
        <item x="3261"/>
        <item x="462"/>
        <item x="2316"/>
        <item x="1483"/>
        <item x="1047"/>
        <item x="2831"/>
        <item x="711"/>
        <item x="2719"/>
        <item x="3347"/>
        <item x="1735"/>
        <item x="1040"/>
        <item x="1305"/>
        <item x="2716"/>
        <item x="1385"/>
        <item x="706"/>
        <item x="2070"/>
        <item x="938"/>
        <item x="547"/>
        <item x="3383"/>
        <item x="3081"/>
        <item x="1599"/>
        <item x="952"/>
        <item x="722"/>
        <item x="3245"/>
        <item x="3279"/>
        <item x="4020"/>
        <item x="891"/>
        <item x="605"/>
        <item x="1920"/>
        <item x="606"/>
        <item x="2751"/>
        <item x="373"/>
        <item x="984"/>
        <item x="336"/>
        <item x="2093"/>
        <item x="1398"/>
        <item x="2760"/>
        <item x="3418"/>
        <item x="3312"/>
        <item x="1487"/>
        <item x="1462"/>
        <item x="1877"/>
        <item x="1008"/>
        <item x="2809"/>
        <item x="109"/>
        <item x="2143"/>
        <item x="2086"/>
        <item x="408"/>
        <item x="1381"/>
        <item x="1146"/>
        <item x="918"/>
        <item x="1741"/>
        <item x="3688"/>
        <item x="3597"/>
        <item x="624"/>
        <item x="4036"/>
        <item x="136"/>
        <item x="1915"/>
        <item x="206"/>
        <item x="1570"/>
        <item x="281"/>
        <item x="3320"/>
        <item x="3524"/>
        <item x="1916"/>
        <item x="1469"/>
        <item x="1782"/>
        <item x="1287"/>
        <item x="1102"/>
        <item x="2764"/>
        <item x="383"/>
        <item x="2822"/>
        <item x="3429"/>
        <item x="448"/>
        <item x="3627"/>
        <item x="2438"/>
        <item x="254"/>
        <item x="394"/>
        <item x="744"/>
        <item x="1112"/>
        <item x="3138"/>
        <item x="1559"/>
        <item x="419"/>
        <item x="1635"/>
        <item x="1947"/>
        <item x="3294"/>
        <item x="3067"/>
        <item x="1372"/>
        <item x="44"/>
        <item x="909"/>
        <item x="2780"/>
        <item x="169"/>
        <item x="2142"/>
        <item x="2919"/>
        <item x="142"/>
        <item x="1945"/>
        <item x="3532"/>
        <item x="587"/>
        <item x="2053"/>
        <item x="2509"/>
        <item x="2565"/>
        <item x="640"/>
        <item x="58"/>
        <item x="3648"/>
        <item x="3579"/>
        <item x="3512"/>
        <item x="3678"/>
        <item x="2481"/>
        <item x="3441"/>
        <item x="824"/>
        <item x="634"/>
        <item x="2776"/>
        <item x="1956"/>
        <item x="1742"/>
        <item x="1604"/>
        <item x="3202"/>
        <item x="443"/>
        <item x="4054"/>
        <item x="289"/>
        <item x="1425"/>
        <item x="2027"/>
        <item x="1656"/>
        <item x="875"/>
        <item x="2812"/>
        <item x="2401"/>
        <item x="3402"/>
        <item x="920"/>
        <item x="1346"/>
        <item x="2496"/>
        <item x="263"/>
        <item x="901"/>
        <item x="2331"/>
        <item x="1061"/>
        <item x="221"/>
        <item x="151"/>
        <item x="2399"/>
        <item x="531"/>
        <item x="484"/>
        <item x="1314"/>
        <item x="3236"/>
        <item x="3768"/>
        <item x="3586"/>
        <item x="954"/>
        <item x="3465"/>
        <item x="2375"/>
        <item x="3517"/>
        <item x="3112"/>
        <item x="1165"/>
        <item x="2773"/>
        <item x="194"/>
        <item x="1323"/>
        <item x="636"/>
        <item x="617"/>
        <item x="230"/>
        <item x="3311"/>
        <item x="1013"/>
        <item x="3040"/>
        <item x="1285"/>
        <item x="1265"/>
        <item x="1463"/>
        <item x="3380"/>
        <item x="1508"/>
        <item x="555"/>
        <item x="1921"/>
        <item x="2827"/>
        <item x="2445"/>
        <item x="1569"/>
        <item x="915"/>
        <item x="540"/>
        <item x="1767"/>
        <item x="1046"/>
        <item x="1033"/>
        <item x="509"/>
        <item x="1010"/>
        <item x="3433"/>
        <item x="144"/>
        <item x="3002"/>
        <item x="2788"/>
        <item x="491"/>
        <item x="4060"/>
        <item x="78"/>
        <item x="85"/>
        <item x="3620"/>
        <item x="1098"/>
        <item x="329"/>
        <item x="403"/>
        <item x="1695"/>
        <item x="2638"/>
        <item x="292"/>
        <item x="3283"/>
        <item x="159"/>
        <item x="1820"/>
        <item x="841"/>
        <item x="3505"/>
        <item x="563"/>
        <item x="64"/>
        <item x="1328"/>
        <item x="2568"/>
        <item x="3463"/>
        <item x="4065"/>
        <item x="3355"/>
        <item x="2917"/>
        <item x="1800"/>
        <item x="2478"/>
        <item x="2479"/>
        <item x="795"/>
        <item x="4030"/>
        <item x="74"/>
        <item x="496"/>
        <item x="1212"/>
        <item x="3475"/>
        <item x="2720"/>
        <item x="839"/>
        <item x="3568"/>
        <item x="1645"/>
        <item x="489"/>
        <item x="2656"/>
        <item x="4080"/>
        <item x="1491"/>
        <item x="3219"/>
        <item x="1432"/>
        <item x="2715"/>
        <item x="736"/>
        <item x="769"/>
        <item x="314"/>
        <item x="1985"/>
        <item x="2405"/>
        <item x="358"/>
        <item x="3570"/>
        <item x="2868"/>
        <item x="515"/>
        <item x="202"/>
        <item x="1266"/>
        <item x="2060"/>
        <item x="2866"/>
        <item x="2619"/>
        <item x="1594"/>
        <item x="3791"/>
        <item x="2129"/>
        <item x="3702"/>
        <item x="2881"/>
        <item x="3816"/>
        <item x="288"/>
        <item x="1853"/>
        <item x="1738"/>
        <item x="1558"/>
        <item x="2118"/>
        <item x="3561"/>
        <item x="1389"/>
        <item x="756"/>
        <item x="1312"/>
        <item x="1234"/>
        <item x="265"/>
        <item x="1320"/>
        <item x="188"/>
        <item x="765"/>
        <item x="1339"/>
        <item x="1953"/>
        <item x="715"/>
        <item x="2641"/>
        <item x="283"/>
        <item x="2767"/>
        <item x="3285"/>
        <item x="2940"/>
        <item x="55"/>
        <item x="2050"/>
        <item x="2938"/>
        <item x="3191"/>
        <item x="1406"/>
        <item x="2814"/>
        <item x="3563"/>
        <item x="1100"/>
        <item x="2332"/>
        <item x="3474"/>
        <item x="817"/>
        <item x="1069"/>
        <item x="1270"/>
        <item x="455"/>
        <item x="4058"/>
        <item x="2525"/>
        <item x="4066"/>
        <item x="3610"/>
        <item x="1677"/>
        <item x="311"/>
        <item x="3018"/>
        <item x="3818"/>
        <item x="252"/>
        <item x="1751"/>
        <item x="3057"/>
        <item x="1141"/>
        <item x="3339"/>
        <item x="2974"/>
        <item x="931"/>
        <item x="3254"/>
        <item x="1914"/>
        <item x="2873"/>
        <item x="229"/>
        <item x="3857"/>
        <item x="273"/>
        <item x="1713"/>
        <item x="89"/>
        <item x="3694"/>
        <item x="2636"/>
        <item x="3488"/>
        <item x="3148"/>
        <item x="3305"/>
        <item x="122"/>
        <item x="566"/>
        <item x="161"/>
        <item x="120"/>
        <item x="227"/>
        <item x="3808"/>
        <item x="2277"/>
        <item x="1760"/>
        <item x="598"/>
        <item x="1772"/>
        <item x="618"/>
        <item x="2678"/>
        <item x="3537"/>
        <item x="1337"/>
        <item x="2956"/>
        <item x="2603"/>
        <item x="2529"/>
        <item x="2494"/>
        <item x="1796"/>
        <item x="3860"/>
        <item x="437"/>
        <item x="354"/>
        <item x="3221"/>
        <item x="965"/>
        <item x="271"/>
        <item x="1476"/>
        <item x="2394"/>
        <item x="2435"/>
        <item x="2330"/>
        <item x="3122"/>
        <item x="2781"/>
        <item x="53"/>
        <item x="2609"/>
        <item x="3740"/>
        <item x="2951"/>
        <item x="1974"/>
        <item x="3140"/>
        <item x="2346"/>
        <item x="3864"/>
        <item x="3705"/>
        <item x="2577"/>
        <item x="3794"/>
        <item x="2635"/>
        <item x="3337"/>
        <item x="3821"/>
        <item x="3967"/>
        <item x="3008"/>
        <item x="2958"/>
        <item x="147"/>
        <item x="3800"/>
        <item x="2412"/>
        <item x="2745"/>
        <item x="4044"/>
        <item x="1573"/>
        <item x="3472"/>
        <item x="1016"/>
        <item x="3469"/>
        <item x="2878"/>
        <item x="3309"/>
        <item x="2912"/>
        <item x="1322"/>
        <item x="305"/>
        <item x="2465"/>
        <item x="180"/>
        <item x="3732"/>
        <item x="3440"/>
        <item x="1948"/>
        <item x="3527"/>
        <item x="4021"/>
        <item x="1239"/>
        <item x="2898"/>
        <item x="866"/>
        <item x="2422"/>
        <item x="2845"/>
        <item x="2450"/>
        <item x="83"/>
        <item x="3817"/>
        <item x="1939"/>
        <item x="2991"/>
        <item x="1424"/>
        <item x="1249"/>
        <item x="2273"/>
        <item x="3916"/>
        <item x="2557"/>
        <item x="2305"/>
        <item x="3741"/>
        <item x="2368"/>
        <item x="2847"/>
        <item x="2544"/>
        <item x="2746"/>
        <item x="1693"/>
        <item x="1232"/>
        <item x="3588"/>
        <item x="65"/>
        <item x="3039"/>
        <item x="360"/>
        <item x="1553"/>
        <item x="3199"/>
        <item x="3569"/>
        <item x="2348"/>
        <item x="2857"/>
        <item x="1963"/>
        <item x="752"/>
        <item x="3134"/>
        <item x="2605"/>
        <item x="319"/>
        <item x="1348"/>
        <item x="3454"/>
        <item x="2125"/>
        <item x="3858"/>
        <item x="1583"/>
        <item x="2467"/>
        <item x="1928"/>
        <item x="2742"/>
        <item x="2718"/>
        <item x="2984"/>
        <item x="3548"/>
        <item x="1968"/>
        <item x="4003"/>
        <item x="3466"/>
        <item x="512"/>
        <item x="2668"/>
        <item x="3344"/>
        <item x="1607"/>
        <item x="391"/>
        <item x="3554"/>
        <item x="2406"/>
        <item x="2085"/>
        <item x="3950"/>
        <item x="2768"/>
        <item x="2614"/>
        <item x="69"/>
        <item x="3779"/>
        <item x="3156"/>
        <item x="2536"/>
        <item x="3798"/>
        <item x="11"/>
        <item x="3565"/>
        <item x="3650"/>
        <item x="347"/>
        <item x="754"/>
        <item x="2463"/>
        <item x="3985"/>
        <item x="3162"/>
        <item x="343"/>
        <item x="320"/>
        <item x="1910"/>
        <item x="3351"/>
        <item x="135"/>
        <item x="1613"/>
        <item x="565"/>
        <item x="1072"/>
        <item x="2774"/>
        <item x="3032"/>
        <item x="3878"/>
        <item x="2701"/>
        <item x="567"/>
        <item x="3256"/>
        <item x="2182"/>
        <item x="2690"/>
        <item x="2393"/>
        <item x="73"/>
        <item x="2959"/>
        <item x="879"/>
        <item x="3626"/>
        <item x="2245"/>
        <item x="2784"/>
        <item x="3163"/>
        <item x="3049"/>
        <item x="873"/>
        <item x="3717"/>
        <item x="2665"/>
        <item x="2727"/>
        <item x="3143"/>
        <item x="2031"/>
        <item x="1901"/>
        <item x="2983"/>
        <item x="2813"/>
        <item x="1911"/>
        <item x="178"/>
        <item x="290"/>
        <item x="2966"/>
        <item x="2755"/>
        <item x="1485"/>
        <item x="1746"/>
        <item x="2777"/>
        <item x="460"/>
        <item x="2439"/>
        <item x="3019"/>
        <item x="3869"/>
        <item x="3014"/>
        <item x="3558"/>
        <item x="28"/>
        <item x="3883"/>
        <item x="3925"/>
        <item x="3647"/>
        <item x="986"/>
        <item x="1142"/>
        <item x="3092"/>
        <item x="1009"/>
        <item x="3436"/>
        <item x="3560"/>
        <item x="2485"/>
        <item x="433"/>
        <item x="2932"/>
        <item x="789"/>
        <item x="3113"/>
        <item x="3319"/>
        <item x="1054"/>
        <item x="3389"/>
        <item x="3413"/>
        <item x="685"/>
        <item x="2887"/>
        <item x="3167"/>
        <item x="1497"/>
        <item x="1787"/>
        <item x="2341"/>
        <item x="763"/>
        <item x="637"/>
        <item x="3993"/>
        <item x="2996"/>
        <item x="2151"/>
        <item x="2"/>
        <item x="3889"/>
        <item x="42"/>
        <item x="1592"/>
        <item x="2663"/>
        <item x="2649"/>
        <item x="3684"/>
        <item x="1527"/>
        <item x="123"/>
        <item x="3116"/>
        <item x="1531"/>
        <item x="2664"/>
        <item x="1658"/>
        <item x="2541"/>
        <item x="3507"/>
        <item x="961"/>
        <item x="526"/>
        <item x="2921"/>
        <item x="361"/>
        <item x="3038"/>
        <item x="1857"/>
        <item x="2124"/>
        <item x="1373"/>
        <item x="62"/>
        <item x="409"/>
        <item x="3365"/>
        <item x="3714"/>
        <item x="365"/>
        <item x="3545"/>
        <item x="2945"/>
        <item x="1836"/>
        <item x="1199"/>
        <item x="1371"/>
        <item x="1194"/>
        <item x="3767"/>
        <item x="3055"/>
        <item x="908"/>
        <item x="1304"/>
        <item x="519"/>
        <item x="2811"/>
        <item x="3104"/>
        <item x="2110"/>
        <item x="3473"/>
        <item x="3564"/>
        <item x="1683"/>
        <item x="174"/>
        <item x="2970"/>
        <item x="1"/>
        <item x="3325"/>
        <item x="3021"/>
        <item x="2722"/>
        <item x="1357"/>
        <item x="1471"/>
        <item x="1869"/>
        <item x="3641"/>
        <item x="2743"/>
        <item x="1243"/>
        <item x="2992"/>
        <item x="1561"/>
        <item x="1481"/>
        <item x="3724"/>
        <item x="1467"/>
        <item x="3746"/>
        <item x="3709"/>
        <item x="2433"/>
        <item x="3425"/>
        <item x="1207"/>
        <item x="1007"/>
        <item x="1716"/>
        <item x="818"/>
        <item x="99"/>
        <item x="3500"/>
        <item x="709"/>
        <item x="242"/>
        <item x="2349"/>
        <item x="3828"/>
        <item x="995"/>
        <item x="2051"/>
        <item x="1101"/>
        <item x="2474"/>
        <item x="307"/>
        <item x="2531"/>
        <item x="1652"/>
        <item x="1590"/>
        <item x="3530"/>
        <item x="1017"/>
        <item x="3635"/>
        <item x="3642"/>
        <item x="362"/>
        <item x="116"/>
        <item x="3432"/>
        <item x="2148"/>
        <item x="3643"/>
        <item x="3777"/>
        <item x="3614"/>
        <item x="3301"/>
        <item x="3931"/>
        <item x="431"/>
        <item x="535"/>
        <item x="3417"/>
        <item x="2657"/>
        <item x="1917"/>
        <item x="2513"/>
        <item x="4042"/>
        <item x="3267"/>
        <item x="3513"/>
        <item x="3434"/>
        <item x="3882"/>
        <item x="2752"/>
        <item x="2982"/>
        <item x="1267"/>
        <item x="2830"/>
        <item x="2246"/>
        <item x="3575"/>
        <item x="1513"/>
        <item x="1387"/>
        <item x="2865"/>
        <item x="702"/>
        <item x="2962"/>
        <item x="3510"/>
        <item x="3000"/>
        <item x="2787"/>
        <item x="859"/>
        <item x="1147"/>
        <item x="3212"/>
        <item x="832"/>
        <item x="2081"/>
        <item x="2688"/>
        <item x="1539"/>
        <item x="2069"/>
        <item x="830"/>
        <item x="3823"/>
        <item x="2455"/>
        <item x="218"/>
        <item x="3013"/>
        <item x="405"/>
        <item x="364"/>
        <item x="3899"/>
        <item x="1138"/>
        <item x="2737"/>
        <item x="2270"/>
        <item x="1133"/>
        <item x="1306"/>
        <item x="3253"/>
        <item x="3076"/>
        <item x="616"/>
        <item x="504"/>
        <item x="3542"/>
        <item x="4045"/>
        <item x="2456"/>
        <item x="1534"/>
        <item x="3124"/>
        <item x="3235"/>
        <item x="1886"/>
        <item x="3755"/>
        <item x="4098"/>
        <item x="323"/>
        <item x="3289"/>
        <item x="748"/>
        <item x="1478"/>
        <item x="420"/>
        <item x="3291"/>
        <item x="2900"/>
        <item x="2488"/>
        <item x="1762"/>
        <item x="2427"/>
        <item x="413"/>
        <item x="3023"/>
        <item x="775"/>
        <item x="3957"/>
        <item x="2519"/>
        <item x="2407"/>
        <item x="2882"/>
        <item x="2842"/>
        <item x="772"/>
        <item x="303"/>
        <item x="243"/>
        <item x="2419"/>
        <item x="417"/>
        <item x="3525"/>
        <item x="1116"/>
        <item x="3427"/>
        <item x="1081"/>
        <item x="3317"/>
        <item x="2572"/>
        <item x="3696"/>
        <item x="1786"/>
        <item x="934"/>
        <item x="3892"/>
        <item x="1105"/>
        <item x="521"/>
        <item x="988"/>
        <item x="516"/>
        <item x="871"/>
        <item x="3581"/>
        <item x="890"/>
        <item x="3954"/>
        <item x="1717"/>
        <item x="760"/>
        <item x="880"/>
        <item x="3031"/>
        <item x="1342"/>
        <item x="3065"/>
        <item x="684"/>
        <item x="3958"/>
        <item x="2832"/>
        <item x="1057"/>
        <item x="3157"/>
        <item x="4035"/>
        <item x="648"/>
        <item x="1190"/>
        <item x="2916"/>
        <item x="2679"/>
        <item x="3935"/>
        <item x="1271"/>
        <item x="1324"/>
        <item x="3634"/>
        <item x="3645"/>
        <item x="2598"/>
        <item x="2935"/>
        <item x="1338"/>
        <item x="3345"/>
        <item x="1805"/>
        <item x="2995"/>
        <item x="3211"/>
        <item x="2989"/>
        <item x="3074"/>
        <item x="1998"/>
        <item x="2507"/>
        <item x="2821"/>
        <item x="131"/>
        <item x="1056"/>
        <item x="1873"/>
        <item x="2426"/>
        <item x="2626"/>
        <item x="900"/>
        <item x="1237"/>
        <item x="821"/>
        <item x="416"/>
        <item x="590"/>
        <item x="98"/>
        <item x="1661"/>
        <item x="3215"/>
        <item x="2877"/>
        <item x="2350"/>
        <item x="1179"/>
        <item x="3141"/>
        <item x="698"/>
        <item x="1829"/>
        <item x="3937"/>
        <item x="3493"/>
        <item x="3188"/>
        <item x="4102"/>
        <item x="1252"/>
        <item x="3281"/>
        <item x="3622"/>
        <item x="2815"/>
        <item x="1586"/>
        <item x="1811"/>
        <item x="2816"/>
        <item x="3582"/>
        <item x="2508"/>
        <item x="1109"/>
        <item x="2452"/>
        <item x="3455"/>
        <item x="380"/>
        <item x="790"/>
        <item x="1156"/>
        <item x="1295"/>
        <item x="2006"/>
        <item x="2645"/>
        <item x="2835"/>
        <item x="1125"/>
        <item x="3963"/>
        <item x="2852"/>
        <item x="59"/>
        <item x="2551"/>
        <item x="1021"/>
        <item x="3881"/>
        <item x="2451"/>
        <item x="4084"/>
        <item x="3906"/>
        <item x="3847"/>
        <item x="929"/>
        <item x="4087"/>
        <item x="564"/>
        <item x="4107"/>
        <item x="201"/>
        <item x="2849"/>
        <item x="3853"/>
        <item x="2579"/>
        <item x="883"/>
        <item x="3416"/>
        <item x="2545"/>
        <item x="3704"/>
        <item x="2251"/>
        <item x="991"/>
        <item x="1908"/>
        <item x="2576"/>
        <item x="3934"/>
        <item x="2754"/>
        <item x="368"/>
        <item x="3297"/>
        <item x="4061"/>
        <item x="15"/>
        <item x="338"/>
        <item x="3371"/>
        <item x="2805"/>
        <item x="397"/>
        <item x="3632"/>
        <item x="1247"/>
        <item x="532"/>
        <item x="1272"/>
        <item x="1307"/>
        <item x="1431"/>
        <item x="3237"/>
        <item x="2101"/>
        <item x="3965"/>
        <item x="3848"/>
        <item x="3437"/>
        <item x="2090"/>
        <item x="3007"/>
        <item x="3733"/>
        <item x="663"/>
        <item x="3776"/>
        <item x="3980"/>
        <item x="2782"/>
        <item x="3384"/>
        <item x="425"/>
        <item x="1675"/>
        <item x="3576"/>
        <item x="2424"/>
        <item x="88"/>
        <item x="3154"/>
        <item x="3595"/>
        <item x="3519"/>
        <item x="2580"/>
        <item x="2623"/>
        <item x="3193"/>
        <item x="1554"/>
        <item x="3973"/>
        <item x="1032"/>
        <item x="2566"/>
        <item x="3158"/>
        <item x="1351"/>
        <item x="2654"/>
        <item x="3356"/>
        <item x="3306"/>
        <item x="3603"/>
        <item x="2298"/>
        <item x="1825"/>
        <item x="3426"/>
        <item x="1175"/>
        <item x="3851"/>
        <item x="3010"/>
        <item x="4034"/>
        <item x="3886"/>
        <item x="148"/>
        <item x="3431"/>
        <item x="3249"/>
        <item x="3836"/>
        <item x="1095"/>
        <item x="3509"/>
        <item x="2731"/>
        <item x="485"/>
        <item x="1854"/>
        <item x="192"/>
        <item x="3168"/>
        <item x="844"/>
        <item x="3464"/>
        <item x="714"/>
        <item x="2913"/>
        <item x="3675"/>
        <item x="3368"/>
        <item x="3662"/>
        <item x="4067"/>
        <item x="2723"/>
        <item x="3862"/>
        <item x="3105"/>
        <item x="111"/>
        <item x="1770"/>
        <item x="1495"/>
        <item x="1275"/>
        <item x="1300"/>
        <item x="2732"/>
        <item x="703"/>
        <item x="3975"/>
        <item x="1262"/>
        <item x="381"/>
        <item x="2808"/>
        <item x="3398"/>
        <item x="3752"/>
        <item x="902"/>
        <item x="3358"/>
        <item x="642"/>
        <item x="3066"/>
        <item x="3034"/>
        <item x="3303"/>
        <item x="3656"/>
        <item x="2413"/>
        <item x="341"/>
        <item x="2747"/>
        <item x="4"/>
        <item x="132"/>
        <item x="1794"/>
        <item x="679"/>
        <item x="2922"/>
        <item x="3876"/>
        <item x="2397"/>
        <item x="3290"/>
        <item x="3651"/>
        <item x="2596"/>
        <item x="3665"/>
        <item x="1870"/>
        <item x="333"/>
        <item x="2377"/>
        <item x="898"/>
        <item x="3594"/>
        <item x="3874"/>
        <item x="3811"/>
        <item x="3374"/>
        <item x="2562"/>
        <item x="2556"/>
        <item x="4096"/>
        <item x="3203"/>
        <item x="1986"/>
        <item x="3379"/>
        <item x="1426"/>
        <item x="3366"/>
        <item x="788"/>
        <item x="3909"/>
        <item x="3009"/>
        <item x="2759"/>
        <item x="47"/>
        <item x="2803"/>
        <item x="2680"/>
        <item x="1216"/>
        <item x="1140"/>
        <item x="3444"/>
        <item x="874"/>
        <item x="1663"/>
        <item x="527"/>
        <item x="910"/>
        <item x="721"/>
        <item x="186"/>
        <item x="3730"/>
        <item x="3898"/>
        <item x="155"/>
        <item x="2546"/>
        <item x="4029"/>
        <item x="741"/>
        <item x="3600"/>
        <item x="578"/>
        <item x="2955"/>
        <item x="719"/>
        <item x="850"/>
        <item x="1511"/>
        <item x="3628"/>
        <item x="2611"/>
        <item x="2851"/>
        <item x="1839"/>
        <item x="3342"/>
        <item x="1510"/>
        <item x="3299"/>
        <item x="1759"/>
        <item x="1003"/>
        <item x="2861"/>
        <item x="3745"/>
        <item x="2990"/>
        <item x="2309"/>
        <item x="19"/>
        <item x="2339"/>
        <item x="2672"/>
        <item x="3625"/>
        <item x="2707"/>
        <item x="1538"/>
        <item x="3728"/>
        <item x="1261"/>
        <item x="1818"/>
        <item x="3660"/>
        <item x="708"/>
        <item x="3407"/>
        <item x="3478"/>
        <item x="1159"/>
        <item x="1834"/>
        <item x="1288"/>
        <item x="2591"/>
        <item x="1145"/>
        <item x="586"/>
        <item x="1336"/>
        <item x="4024"/>
        <item x="1918"/>
        <item x="2728"/>
        <item x="2462"/>
        <item x="3480"/>
        <item x="2601"/>
        <item x="2709"/>
        <item x="154"/>
        <item x="2343"/>
        <item x="3127"/>
        <item x="3360"/>
        <item x="3988"/>
        <item x="2697"/>
        <item x="3904"/>
        <item x="2528"/>
        <item x="1445"/>
        <item x="3453"/>
        <item x="3400"/>
        <item x="3136"/>
        <item x="2253"/>
        <item x="2624"/>
        <item x="3895"/>
        <item x="2416"/>
        <item x="2761"/>
        <item x="3213"/>
        <item x="3020"/>
        <item x="1894"/>
        <item x="1989"/>
        <item x="3109"/>
        <item x="2789"/>
        <item x="3708"/>
        <item x="897"/>
        <item x="2239"/>
        <item x="2152"/>
        <item x="2582"/>
        <item x="2563"/>
        <item x="3685"/>
        <item x="2762"/>
        <item x="3871"/>
        <item x="1749"/>
        <item x="2547"/>
        <item x="2400"/>
        <item x="1382"/>
        <item x="1745"/>
        <item x="474"/>
        <item x="3282"/>
        <item x="331"/>
        <item x="2979"/>
        <item x="293"/>
        <item x="712"/>
        <item x="41"/>
        <item x="2457"/>
        <item x="500"/>
        <item x="2616"/>
        <item x="2597"/>
        <item x="917"/>
        <item x="1520"/>
        <item x="126"/>
        <item x="434"/>
        <item x="3264"/>
        <item x="77"/>
        <item x="3280"/>
        <item x="2584"/>
        <item x="3442"/>
        <item x="334"/>
        <item x="2604"/>
        <item x="1160"/>
        <item x="465"/>
        <item x="3161"/>
        <item x="1858"/>
        <item x="625"/>
        <item x="441"/>
        <item x="868"/>
        <item x="1082"/>
        <item x="2738"/>
        <item x="1434"/>
        <item x="2625"/>
        <item x="551"/>
        <item x="3587"/>
        <item x="2538"/>
        <item x="1980"/>
        <item x="3045"/>
        <item x="1718"/>
        <item x="2379"/>
        <item x="3805"/>
        <item x="2420"/>
        <item x="3612"/>
        <item x="298"/>
        <item x="2238"/>
        <item x="4018"/>
        <item x="4083"/>
        <item x="2653"/>
        <item x="3804"/>
        <item x="2838"/>
        <item x="2875"/>
        <item x="1345"/>
        <item x="2942"/>
        <item x="153"/>
        <item x="996"/>
        <item x="1292"/>
        <item x="1248"/>
        <item x="127"/>
        <item x="1326"/>
        <item x="223"/>
        <item x="1461"/>
        <item x="513"/>
        <item x="3332"/>
        <item x="3171"/>
        <item x="2571"/>
        <item x="1430"/>
        <item x="3754"/>
        <item x="2369"/>
        <item x="1540"/>
        <item x="3774"/>
        <item x="275"/>
        <item x="3260"/>
        <item x="1568"/>
        <item x="3251"/>
        <item x="285"/>
        <item x="1541"/>
        <item x="1118"/>
        <item x="1002"/>
        <item x="1135"/>
        <item x="1379"/>
        <item x="415"/>
        <item x="3901"/>
        <item x="2923"/>
        <item x="2301"/>
        <item x="1880"/>
        <item x="295"/>
        <item x="1967"/>
        <item x="3613"/>
        <item x="1223"/>
        <item x="3456"/>
        <item x="3698"/>
        <item x="72"/>
        <item x="2295"/>
        <item x="1626"/>
        <item x="2889"/>
        <item x="2778"/>
        <item x="3802"/>
        <item x="3567"/>
        <item x="2960"/>
        <item x="1662"/>
        <item x="1593"/>
        <item x="316"/>
        <item x="2559"/>
        <item x="97"/>
        <item x="105"/>
        <item x="3091"/>
        <item x="3829"/>
        <item x="3863"/>
        <item x="613"/>
        <item x="2646"/>
        <item x="43"/>
        <item x="3027"/>
        <item x="2963"/>
        <item x="3160"/>
        <item x="983"/>
        <item x="2602"/>
        <item x="3725"/>
        <item x="1752"/>
        <item x="377"/>
        <item x="2647"/>
        <item x="68"/>
        <item x="3926"/>
        <item x="2555"/>
        <item x="2753"/>
        <item x="344"/>
        <item x="1707"/>
        <item x="1106"/>
        <item x="3915"/>
        <item x="963"/>
        <item x="3262"/>
        <item x="2741"/>
        <item x="92"/>
        <item x="3879"/>
        <item x="3220"/>
        <item x="784"/>
        <item x="3334"/>
        <item x="2280"/>
        <item x="3047"/>
        <item x="3722"/>
        <item x="1421"/>
        <item x="2396"/>
        <item x="3997"/>
        <item x="3313"/>
        <item x="1029"/>
        <item x="2045"/>
        <item x="3011"/>
        <item x="3617"/>
        <item x="2156"/>
        <item x="1676"/>
        <item x="3435"/>
        <item x="2968"/>
        <item x="804"/>
        <item x="240"/>
        <item x="2376"/>
        <item x="2501"/>
        <item x="3036"/>
        <item x="3667"/>
        <item x="3534"/>
        <item x="1621"/>
        <item x="2068"/>
        <item x="1667"/>
        <item x="1574"/>
        <item x="2240"/>
        <item x="3716"/>
        <item x="444"/>
        <item x="3991"/>
        <item x="596"/>
        <item x="2354"/>
        <item x="3646"/>
        <item x="3987"/>
        <item x="1809"/>
        <item x="179"/>
        <item x="150"/>
        <item x="3388"/>
        <item x="3890"/>
        <item x="2095"/>
        <item x="3859"/>
        <item x="2459"/>
        <item x="3288"/>
        <item x="1863"/>
        <item x="2961"/>
        <item x="18"/>
        <item x="1443"/>
        <item x="2712"/>
        <item x="3046"/>
        <item x="1690"/>
        <item x="3986"/>
        <item x="3969"/>
        <item x="3318"/>
        <item x="3726"/>
        <item x="3179"/>
        <item x="1256"/>
        <item x="40"/>
        <item x="522"/>
        <item x="4007"/>
        <item x="3552"/>
        <item x="33"/>
        <item x="3947"/>
        <item x="3370"/>
        <item x="2825"/>
        <item x="1004"/>
        <item x="1402"/>
        <item x="3764"/>
        <item x="932"/>
        <item x="2362"/>
        <item x="3781"/>
        <item x="4011"/>
        <item x="1747"/>
        <item x="1370"/>
        <item x="96"/>
        <item x="960"/>
        <item x="3928"/>
        <item x="4016"/>
        <item x="306"/>
        <item x="1659"/>
        <item x="1318"/>
        <item x="1456"/>
        <item x="2648"/>
        <item x="214"/>
        <item x="399"/>
        <item x="2431"/>
        <item x="3583"/>
        <item x="4081"/>
        <item x="3187"/>
        <item x="3596"/>
        <item x="1855"/>
        <item x="2290"/>
        <item x="2352"/>
        <item x="2340"/>
        <item x="3485"/>
        <item x="906"/>
        <item x="1543"/>
        <item x="950"/>
        <item x="16"/>
        <item x="3943"/>
        <item x="1365"/>
        <item x="2837"/>
        <item x="3631"/>
        <item x="2620"/>
        <item x="651"/>
        <item x="3149"/>
        <item x="3295"/>
        <item x="3772"/>
        <item x="2502"/>
        <item x="1468"/>
        <item x="2258"/>
        <item x="3896"/>
        <item x="3953"/>
        <item x="2550"/>
        <item x="3734"/>
        <item x="1289"/>
        <item x="1814"/>
        <item x="46"/>
        <item x="1882"/>
        <item x="1827"/>
        <item x="2278"/>
        <item x="749"/>
        <item x="3377"/>
        <item x="2926"/>
        <item x="632"/>
        <item x="1311"/>
        <item x="262"/>
        <item x="3832"/>
        <item x="301"/>
        <item x="502"/>
        <item x="837"/>
        <item x="199"/>
        <item x="2607"/>
        <item x="1453"/>
        <item x="3921"/>
        <item x="1623"/>
        <item x="236"/>
        <item x="3606"/>
        <item x="2476"/>
        <item x="1214"/>
        <item x="743"/>
        <item x="881"/>
        <item x="1182"/>
        <item x="542"/>
        <item x="3833"/>
        <item x="3450"/>
        <item x="3233"/>
        <item x="1571"/>
        <item x="2421"/>
        <item x="1952"/>
        <item x="2929"/>
        <item x="1972"/>
        <item x="2772"/>
        <item x="1992"/>
        <item x="2829"/>
        <item x="3743"/>
        <item x="2844"/>
        <item x="2542"/>
        <item x="2554"/>
        <item x="2792"/>
        <item x="1504"/>
        <item x="2447"/>
        <item x="3789"/>
        <item x="3241"/>
        <item x="981"/>
        <item x="2766"/>
        <item x="1927"/>
        <item x="626"/>
        <item x="4048"/>
        <item x="3946"/>
        <item x="1195"/>
        <item x="2608"/>
        <item x="2756"/>
        <item x="3680"/>
        <item x="1578"/>
        <item x="2492"/>
        <item x="421"/>
        <item x="10"/>
        <item x="3357"/>
        <item x="3903"/>
        <item x="3703"/>
        <item x="1522"/>
        <item x="4040"/>
        <item x="2286"/>
        <item x="3637"/>
        <item x="3164"/>
        <item x="3766"/>
        <item x="1405"/>
        <item x="2112"/>
        <item x="2453"/>
        <item x="3152"/>
        <item x="4004"/>
        <item x="3933"/>
        <item x="1709"/>
        <item x="1484"/>
        <item x="923"/>
        <item x="2361"/>
        <item x="3539"/>
        <item x="3102"/>
        <item x="246"/>
        <item x="1022"/>
        <item x="2460"/>
        <item x="3392"/>
        <item x="452"/>
        <item x="424"/>
        <item x="471"/>
        <item x="1049"/>
        <item x="1795"/>
        <item x="3913"/>
        <item x="525"/>
        <item x="528"/>
        <item x="2371"/>
        <item x="3788"/>
        <item x="2345"/>
        <item x="2713"/>
        <item x="3405"/>
        <item x="3197"/>
        <item x="2631"/>
        <item x="2740"/>
        <item x="4019"/>
        <item x="822"/>
        <item x="3376"/>
        <item x="66"/>
        <item x="559"/>
        <item x="2810"/>
        <item x="1396"/>
        <item x="1764"/>
        <item x="461"/>
        <item x="3495"/>
        <item x="1501"/>
        <item x="493"/>
        <item x="2385"/>
        <item x="1773"/>
        <item x="1628"/>
        <item x="1946"/>
        <item x="3050"/>
        <item x="3059"/>
        <item x="277"/>
        <item x="1090"/>
        <item x="1209"/>
        <item x="3491"/>
        <item x="670"/>
        <item x="553"/>
        <item x="3731"/>
        <item x="165"/>
        <item x="2807"/>
        <item x="3258"/>
        <item x="2540"/>
        <item x="1075"/>
        <item x="3834"/>
        <item x="3068"/>
        <item x="727"/>
        <item x="3922"/>
        <item x="733"/>
        <item x="2950"/>
        <item x="3494"/>
        <item x="2948"/>
        <item x="2007"/>
        <item x="1758"/>
        <item x="2255"/>
        <item x="4031"/>
        <item x="638"/>
        <item x="2247"/>
        <item x="946"/>
        <item x="3670"/>
        <item x="3225"/>
        <item x="1931"/>
        <item x="2091"/>
        <item x="1254"/>
        <item x="3296"/>
        <item x="1810"/>
        <item x="1565"/>
        <item x="1644"/>
        <item x="1714"/>
        <item x="3274"/>
        <item x="353"/>
        <item x="253"/>
        <item x="912"/>
        <item x="2826"/>
        <item x="3137"/>
        <item x="95"/>
        <item x="811"/>
        <item x="680"/>
        <item x="2359"/>
        <item x="2008"/>
        <item x="1689"/>
        <item x="2429"/>
        <item x="3198"/>
        <item x="1895"/>
        <item x="4057"/>
        <item x="3966"/>
        <item x="1283"/>
        <item x="4101"/>
        <item x="2105"/>
        <item x="774"/>
        <item x="979"/>
        <item x="3333"/>
        <item x="3640"/>
        <item x="956"/>
        <item x="594"/>
        <item x="2870"/>
        <item x="3778"/>
        <item x="3748"/>
        <item x="241"/>
        <item x="3605"/>
        <item x="3744"/>
        <item x="1519"/>
        <item x="3949"/>
        <item x="686"/>
        <item x="1987"/>
        <item x="1037"/>
        <item x="80"/>
        <item x="1044"/>
        <item x="1788"/>
        <item x="1951"/>
        <item x="3508"/>
        <item x="1284"/>
        <item x="660"/>
        <item x="849"/>
        <item x="1506"/>
        <item x="61"/>
        <item x="3484"/>
        <item x="2040"/>
        <item x="668"/>
        <item x="3842"/>
        <item x="726"/>
        <item x="3293"/>
        <item x="3214"/>
        <item x="2703"/>
        <item x="3391"/>
        <item x="1926"/>
        <item x="1384"/>
        <item x="747"/>
        <item x="427"/>
        <item x="2389"/>
        <item x="2733"/>
        <item x="2434"/>
        <item x="2344"/>
        <item x="3902"/>
        <item x="1466"/>
        <item x="2964"/>
        <item x="3856"/>
        <item x="315"/>
        <item x="560"/>
        <item x="1218"/>
        <item x="1103"/>
        <item x="2077"/>
        <item x="829"/>
        <item x="887"/>
        <item x="2651"/>
        <item x="494"/>
        <item x="3852"/>
        <item x="2856"/>
        <item x="1509"/>
        <item x="3448"/>
        <item x="3706"/>
        <item x="4064"/>
        <item x="372"/>
        <item x="1685"/>
        <item x="799"/>
        <item x="1423"/>
        <item x="2569"/>
        <item x="322"/>
        <item x="855"/>
        <item x="953"/>
        <item x="228"/>
        <item x="1824"/>
        <item x="2128"/>
        <item x="3106"/>
        <item x="332"/>
        <item x="2021"/>
        <item x="2414"/>
        <item x="2949"/>
        <item x="2834"/>
        <item x="2338"/>
        <item x="2257"/>
        <item x="2262"/>
        <item x="3200"/>
        <item x="113"/>
        <item x="2297"/>
        <item x="17"/>
        <item x="2252"/>
        <item x="655"/>
        <item x="1340"/>
        <item x="1253"/>
        <item x="3209"/>
        <item x="753"/>
        <item x="375"/>
        <item x="156"/>
        <item x="3827"/>
        <item x="3273"/>
        <item x="1213"/>
        <item x="3888"/>
        <item x="1419"/>
        <item x="2667"/>
        <item x="2775"/>
        <item x="3114"/>
        <item x="205"/>
        <item x="768"/>
        <item x="3166"/>
        <item x="882"/>
        <item x="1679"/>
        <item x="3387"/>
        <item x="187"/>
        <item x="2454"/>
        <item x="3458"/>
        <item x="128"/>
        <item x="2392"/>
        <item x="1036"/>
        <item x="2287"/>
        <item x="2235"/>
        <item x="3624"/>
        <item x="3016"/>
        <item x="2794"/>
        <item x="2470"/>
        <item x="426"/>
        <item x="3923"/>
        <item x="2395"/>
        <item x="2925"/>
        <item x="3217"/>
        <item x="91"/>
        <item x="2765"/>
        <item x="1580"/>
        <item x="1238"/>
        <item x="2799"/>
        <item x="539"/>
        <item x="2585"/>
        <item x="2355"/>
        <item x="1701"/>
        <item x="3511"/>
        <item x="1030"/>
        <item x="1632"/>
        <item x="3052"/>
        <item x="2652"/>
        <item x="1575"/>
        <item x="864"/>
        <item x="3247"/>
        <item x="213"/>
        <item x="2578"/>
        <item x="3080"/>
        <item x="653"/>
        <item x="2383"/>
        <item x="1281"/>
        <item x="3919"/>
        <item x="149"/>
        <item x="1935"/>
        <item x="3872"/>
        <item x="2705"/>
        <item x="2353"/>
        <item x="3292"/>
        <item x="3462"/>
        <item x="2469"/>
        <item x="1019"/>
        <item x="3446"/>
        <item x="870"/>
        <item x="2610"/>
        <item x="792"/>
        <item x="406"/>
        <item x="366"/>
        <item x="1969"/>
        <item x="972"/>
        <item x="2100"/>
        <item x="3042"/>
        <item x="1093"/>
        <item x="3192"/>
        <item x="1648"/>
        <item x="570"/>
        <item x="2486"/>
        <item x="4015"/>
        <item x="412"/>
        <item x="893"/>
        <item x="2954"/>
        <item x="4109"/>
        <item x="3562"/>
        <item x="2300"/>
        <item x="2373"/>
        <item x="1673"/>
        <item x="4017"/>
        <item x="3340"/>
        <item x="3739"/>
        <item x="2303"/>
        <item x="3001"/>
        <item x="200"/>
        <item x="3974"/>
        <item x="2241"/>
        <item x="2337"/>
        <item x="1161"/>
        <item x="393"/>
        <item x="3477"/>
        <item x="2824"/>
        <item x="3535"/>
        <item x="1296"/>
        <item x="3615"/>
        <item x="1015"/>
        <item x="396"/>
        <item x="119"/>
        <item x="780"/>
        <item x="3810"/>
        <item x="569"/>
        <item x="4002"/>
        <item x="3900"/>
        <item x="742"/>
        <item x="3690"/>
        <item x="4001"/>
        <item x="2892"/>
        <item x="499"/>
        <item x="785"/>
        <item x="2904"/>
        <item x="1517"/>
        <item x="1350"/>
        <item x="4071"/>
        <item x="2116"/>
        <item x="3125"/>
        <item x="1888"/>
        <item x="2971"/>
        <item x="3830"/>
        <item x="2048"/>
        <item x="439"/>
        <item x="1309"/>
        <item x="1670"/>
        <item x="3324"/>
        <item x="2170"/>
        <item x="2358"/>
        <item x="3983"/>
        <item x="4037"/>
        <item x="1622"/>
        <item x="529"/>
        <item x="652"/>
        <item x="1962"/>
        <item x="139"/>
        <item x="3022"/>
        <item x="340"/>
        <item x="2162"/>
        <item x="2632"/>
        <item x="1813"/>
        <item x="3336"/>
        <item x="456"/>
        <item x="3037"/>
        <item x="3322"/>
        <item x="274"/>
        <item x="352"/>
        <item x="2819"/>
        <item x="977"/>
        <item x="100"/>
        <item x="523"/>
        <item x="825"/>
        <item x="2612"/>
        <item x="2907"/>
        <item x="177"/>
        <item x="143"/>
        <item x="1769"/>
        <item x="203"/>
        <item x="3131"/>
        <item x="2592"/>
        <item x="588"/>
        <item x="2869"/>
        <item x="137"/>
        <item x="1184"/>
        <item x="2335"/>
        <item x="3845"/>
        <item x="1000"/>
        <item x="2493"/>
        <item x="2001"/>
        <item x="767"/>
        <item x="3887"/>
        <item x="3133"/>
        <item x="2985"/>
        <item x="845"/>
        <item x="1186"/>
        <item x="3668"/>
        <item x="1377"/>
        <item x="1654"/>
        <item x="2372"/>
        <item x="170"/>
        <item x="964"/>
        <item x="1537"/>
        <item x="1936"/>
        <item x="3691"/>
        <item x="2103"/>
        <item x="130"/>
        <item x="3771"/>
        <item x="661"/>
        <item x="699"/>
        <item x="3257"/>
        <item x="411"/>
        <item x="2291"/>
        <item x="3908"/>
        <item x="2342"/>
        <item x="2410"/>
        <item x="3126"/>
        <item x="580"/>
        <item x="1529"/>
        <item x="4039"/>
        <item x="3430"/>
        <item x="2473"/>
        <item x="3090"/>
        <item x="2308"/>
        <item x="235"/>
        <item x="37"/>
        <item x="1494"/>
        <item x="2490"/>
        <item x="2267"/>
        <item x="249"/>
        <item x="947"/>
        <item x="3063"/>
        <item x="133"/>
        <item x="1064"/>
        <item x="2573"/>
        <item x="345"/>
        <item x="3797"/>
        <item x="2981"/>
        <item x="1164"/>
        <item x="3033"/>
        <item x="3364"/>
        <item x="1148"/>
        <item x="815"/>
        <item x="220"/>
        <item x="3995"/>
        <item x="794"/>
        <item x="2099"/>
        <item x="75"/>
        <item x="3737"/>
        <item x="1798"/>
        <item x="3692"/>
        <item x="2471"/>
        <item x="198"/>
        <item x="3846"/>
        <item x="2748"/>
        <item x="3865"/>
        <item x="1363"/>
        <item x="3326"/>
        <item x="3204"/>
        <item x="3773"/>
        <item x="382"/>
        <item x="3657"/>
        <item x="1220"/>
        <item x="3025"/>
        <item x="3173"/>
        <item x="2374"/>
        <item x="2583"/>
        <item x="980"/>
        <item x="3785"/>
        <item x="3547"/>
        <item x="1860"/>
        <item x="1783"/>
        <item x="2673"/>
        <item x="2236"/>
        <item x="3094"/>
        <item x="2382"/>
        <item x="3521"/>
        <item x="2714"/>
        <item x="3321"/>
        <item x="3084"/>
        <item x="4077"/>
        <item x="1706"/>
        <item x="3638"/>
        <item x="3747"/>
        <item x="3060"/>
        <item x="3449"/>
        <item x="537"/>
        <item x="657"/>
        <item x="2312"/>
        <item x="3936"/>
        <item x="1060"/>
        <item x="3839"/>
        <item x="3551"/>
        <item x="2669"/>
        <item x="773"/>
        <item x="3715"/>
        <item x="1687"/>
        <item x="2841"/>
        <item x="238"/>
        <item x="1334"/>
        <item x="2484"/>
        <item x="1514"/>
        <item x="121"/>
        <item x="173"/>
        <item x="1329"/>
        <item x="2976"/>
        <item x="3873"/>
        <item x="3917"/>
        <item x="2249"/>
        <item x="803"/>
        <item x="997"/>
        <item x="2378"/>
        <item x="3056"/>
        <item x="3608"/>
        <item x="4112"/>
        <item x="2867"/>
        <item x="3189"/>
        <item x="2681"/>
        <item x="3681"/>
        <item x="3855"/>
        <item x="1840"/>
        <item x="3210"/>
        <item x="1233"/>
        <item x="507"/>
        <item x="3756"/>
        <item x="1719"/>
        <item x="3924"/>
        <item x="1130"/>
        <item x="2661"/>
        <item x="1255"/>
        <item x="994"/>
        <item x="3835"/>
        <item x="3661"/>
        <item x="574"/>
        <item x="3401"/>
        <item x="3451"/>
        <item x="2417"/>
        <item x="378"/>
        <item x="718"/>
        <item x="916"/>
        <item x="4046"/>
        <item x="3751"/>
        <item x="2802"/>
        <item x="2482"/>
        <item x="975"/>
        <item x="1429"/>
        <item x="404"/>
        <item x="667"/>
        <item x="3689"/>
        <item x="3"/>
        <item x="2080"/>
        <item x="2388"/>
        <item x="67"/>
        <item x="3911"/>
        <item x="2729"/>
        <item x="3218"/>
        <item x="1906"/>
        <item x="1846"/>
        <item x="3224"/>
        <item x="801"/>
        <item x="1611"/>
        <item x="2575"/>
        <item x="2859"/>
        <item x="3849"/>
        <item x="4105"/>
        <item x="2671"/>
        <item x="629"/>
        <item x="755"/>
        <item x="1383"/>
        <item x="4093"/>
        <item x="3572"/>
        <item x="1856"/>
        <item x="3177"/>
        <item x="579"/>
        <item x="840"/>
        <item x="3633"/>
        <item x="724"/>
        <item x="3623"/>
        <item x="3729"/>
        <item x="2505"/>
        <item x="3629"/>
        <item x="2299"/>
        <item x="1359"/>
        <item x="2037"/>
        <item x="2302"/>
        <item x="3566"/>
        <item x="3573"/>
        <item x="1845"/>
        <item x="1763"/>
        <item x="1097"/>
        <item x="847"/>
        <item x="2475"/>
        <item x="2265"/>
        <item x="2793"/>
        <item x="422"/>
        <item x="2500"/>
        <item x="2895"/>
        <item x="3307"/>
        <item x="4079"/>
        <item x="1475"/>
        <item x="3820"/>
        <item x="3227"/>
        <item x="2122"/>
        <item x="1724"/>
        <item x="1196"/>
        <item x="992"/>
        <item x="731"/>
        <item x="793"/>
        <item x="20"/>
        <item x="1250"/>
        <item x="2946"/>
        <item x="2472"/>
        <item x="3278"/>
        <item x="1172"/>
        <item x="103"/>
        <item x="1177"/>
        <item x="690"/>
        <item x="1074"/>
        <item x="1585"/>
        <item x="1674"/>
        <item x="436"/>
        <item x="3270"/>
        <item x="3721"/>
        <item x="2466"/>
        <item x="482"/>
        <item x="3354"/>
        <item x="1206"/>
        <item x="2329"/>
        <item x="2980"/>
        <item x="2498"/>
        <item x="3323"/>
        <item x="1085"/>
        <item x="1111"/>
        <item x="3546"/>
        <item x="2702"/>
        <item x="3515"/>
        <item x="518"/>
        <item x="71"/>
        <item x="935"/>
        <item x="3064"/>
        <item x="3089"/>
        <item x="1614"/>
        <item x="3369"/>
        <item x="302"/>
        <item x="2351"/>
        <item x="3062"/>
        <item x="3780"/>
        <item x="647"/>
        <item x="282"/>
        <item x="3792"/>
        <item x="967"/>
        <item x="4005"/>
        <item x="3607"/>
        <item x="2134"/>
        <item x="3195"/>
        <item x="2242"/>
        <item x="3736"/>
        <item x="3543"/>
        <item x="3948"/>
        <item x="3051"/>
        <item x="2521"/>
        <item x="45"/>
        <item x="3338"/>
        <item x="1533"/>
        <item x="1691"/>
        <item x="3528"/>
        <item x="2098"/>
        <item x="3132"/>
        <item x="1954"/>
        <item x="1819"/>
        <item x="54"/>
        <item x="3822"/>
        <item x="552"/>
        <item x="1647"/>
        <item x="561"/>
        <item x="1903"/>
        <item x="4074"/>
        <item x="2166"/>
        <item x="1943"/>
        <item x="3787"/>
        <item x="2920"/>
        <item x="3343"/>
        <item x="1591"/>
        <item x="2828"/>
        <item x="826"/>
        <item x="2293"/>
        <item x="423"/>
        <item x="4050"/>
        <item x="1532"/>
        <item x="1440"/>
        <item x="2386"/>
        <item x="3795"/>
        <item x="2263"/>
        <item x="615"/>
        <item x="2606"/>
        <item x="168"/>
        <item x="3410"/>
        <item x="3838"/>
        <item x="2506"/>
        <item x="438"/>
        <item x="1900"/>
        <item x="959"/>
        <item x="449"/>
        <item x="1062"/>
        <item x="628"/>
        <item x="856"/>
        <item x="3397"/>
        <item x="167"/>
        <item x="2817"/>
        <item x="2848"/>
        <item x="2390"/>
        <item x="4086"/>
        <item x="2477"/>
        <item x="2684"/>
        <item x="2022"/>
        <item x="3553"/>
        <item x="3255"/>
        <item x="3990"/>
        <item x="4012"/>
        <item x="1399"/>
        <item x="3782"/>
        <item x="1755"/>
        <item x="3201"/>
        <item x="2403"/>
        <item x="1005"/>
        <item x="2072"/>
        <item x="802"/>
        <item x="1409"/>
        <item x="1457"/>
        <item x="457"/>
        <item x="2336"/>
        <item x="2721"/>
        <item x="3302"/>
        <item x="1934"/>
        <item x="2013"/>
        <item x="2876"/>
        <item x="267"/>
        <item x="621"/>
        <item x="1415"/>
        <item x="3502"/>
        <item x="1875"/>
        <item x="430"/>
        <item x="2630"/>
        <item x="3082"/>
        <item x="2024"/>
        <item x="1600"/>
        <item x="728"/>
        <item x="1349"/>
        <item x="4091"/>
        <item x="3250"/>
        <item x="892"/>
        <item x="2791"/>
        <item x="3242"/>
        <item x="2909"/>
        <item x="1524"/>
        <item x="658"/>
        <item x="50"/>
        <item x="2879"/>
        <item x="1867"/>
        <item x="2260"/>
        <item x="3912"/>
        <item x="2409"/>
        <item x="2783"/>
        <item x="3012"/>
        <item x="472"/>
        <item x="3408"/>
        <item x="2517"/>
        <item x="3616"/>
        <item x="3087"/>
        <item x="3395"/>
        <item x="3870"/>
        <item x="3840"/>
        <item x="2634"/>
        <item x="2147"/>
        <item x="2941"/>
        <item x="2615"/>
        <item x="2237"/>
        <item x="3592"/>
        <item x="3520"/>
        <item x="3414"/>
        <item x="3578"/>
        <item x="2744"/>
        <item x="3035"/>
        <item x="2769"/>
        <item x="3155"/>
        <item x="1027"/>
        <item x="297"/>
        <item x="3208"/>
        <item x="1123"/>
        <item x="1779"/>
        <item x="3938"/>
        <item x="2997"/>
        <item x="1686"/>
        <item x="2461"/>
        <item x="1696"/>
        <item x="2284"/>
        <item x="1671"/>
        <item x="3003"/>
        <item x="3710"/>
        <item x="1083"/>
        <item x="1294"/>
        <item x="3483"/>
        <item x="3346"/>
        <item x="2423"/>
        <item x="2126"/>
        <item x="3669"/>
        <item x="4099"/>
        <item x="209"/>
        <item x="197"/>
        <item x="3584"/>
        <item x="3877"/>
        <item x="1089"/>
        <item x="3447"/>
        <item x="2891"/>
        <item x="1609"/>
        <item x="2082"/>
        <item x="669"/>
        <item x="2757"/>
        <item x="2698"/>
        <item x="0"/>
        <item x="3183"/>
        <item x="2790"/>
        <item x="3897"/>
        <item x="1091"/>
        <item x="678"/>
        <item x="985"/>
        <item x="2035"/>
        <item x="2292"/>
        <item x="3841"/>
        <item x="369"/>
        <item x="1035"/>
        <item x="87"/>
        <item x="1063"/>
        <item x="418"/>
        <item x="924"/>
        <item x="4075"/>
        <item x="2886"/>
        <item x="3411"/>
        <item x="1229"/>
        <item x="3796"/>
        <item x="317"/>
        <item x="3315"/>
        <item x="3030"/>
        <item x="1896"/>
        <item x="2739"/>
        <item x="2259"/>
        <item x="3088"/>
        <item x="3894"/>
        <item x="2750"/>
        <item x="2017"/>
        <item x="4053"/>
        <item x="968"/>
        <item x="3699"/>
        <item x="3439"/>
        <item x="2430"/>
        <item x="4106"/>
        <item x="2726"/>
        <item x="2449"/>
        <item x="2526"/>
        <item x="158"/>
        <item x="2903"/>
        <item x="2113"/>
        <item x="2560"/>
        <item x="3619"/>
        <item x="3884"/>
        <item x="2138"/>
        <item x="3271"/>
        <item x="3723"/>
        <item x="2736"/>
        <item x="571"/>
        <item x="1937"/>
        <item x="22"/>
        <item x="3929"/>
        <item x="3415"/>
        <item x="3907"/>
        <item x="2600"/>
        <item x="2415"/>
        <item x="3460"/>
        <item x="296"/>
        <item x="3611"/>
        <item x="3459"/>
        <item x="2289"/>
        <item x="324"/>
        <item x="2993"/>
        <item x="2639"/>
        <item x="1149"/>
        <item x="1620"/>
        <item x="3175"/>
        <item x="1028"/>
        <item x="1489"/>
        <item x="4088"/>
        <item x="888"/>
        <item x="2858"/>
        <item x="1582"/>
        <item x="3492"/>
        <item x="3489"/>
        <item x="48"/>
        <item x="4027"/>
        <item x="1642"/>
        <item x="1821"/>
        <item x="693"/>
        <item x="3801"/>
        <item x="440"/>
        <item x="3962"/>
        <item x="2504"/>
        <item x="3381"/>
        <item x="2987"/>
        <item x="3452"/>
        <item x="2670"/>
        <item x="602"/>
        <item x="1639"/>
        <item x="4047"/>
        <item x="3169"/>
        <item x="2149"/>
        <item x="3386"/>
        <item x="400"/>
        <item x="2552"/>
        <item x="2533"/>
        <item x="2574"/>
        <item x="2644"/>
        <item x="2699"/>
        <item x="3150"/>
        <item x="3420"/>
        <item x="576"/>
        <item x="2564"/>
        <item x="1790"/>
        <item x="3738"/>
        <item x="495"/>
        <item x="3108"/>
        <item x="1077"/>
        <item x="1736"/>
        <item x="836"/>
        <item x="2587"/>
        <item x="483"/>
        <item x="1898"/>
        <item x="2918"/>
        <item x="1961"/>
        <item x="1088"/>
        <item x="949"/>
        <item x="1702"/>
        <item x="927"/>
        <item x="2503"/>
        <item x="957"/>
        <item x="787"/>
        <item x="1490"/>
        <item x="1528"/>
        <item x="899"/>
        <item x="2511"/>
        <item x="4009"/>
        <item x="3471"/>
        <item x="2570"/>
        <item x="757"/>
        <item x="1668"/>
        <item x="1197"/>
        <item x="2084"/>
        <item x="445"/>
        <item x="1774"/>
        <item x="2675"/>
        <item x="1909"/>
        <item x="2862"/>
        <item x="1450"/>
        <item x="1851"/>
        <item x="604"/>
        <item x="2127"/>
        <item x="2627"/>
        <item x="3977"/>
        <item x="102"/>
        <item x="348"/>
        <item x="1251"/>
        <item x="4023"/>
        <item x="3330"/>
        <item x="1498"/>
        <item x="3467"/>
        <item x="2706"/>
        <item x="2820"/>
        <item x="1753"/>
        <item x="1188"/>
        <item x="630"/>
        <item x="3496"/>
        <item x="610"/>
        <item x="2029"/>
        <item x="3073"/>
        <item x="82"/>
        <item x="725"/>
        <item x="1174"/>
        <item x="1455"/>
        <item x="732"/>
        <item x="3806"/>
        <item x="3186"/>
        <item x="2180"/>
        <item x="2489"/>
        <item x="2464"/>
        <item x="1024"/>
        <item x="3589"/>
        <item x="2523"/>
        <item x="1732"/>
        <item x="2524"/>
        <item x="2683"/>
        <item x="2567"/>
        <item x="2930"/>
        <item x="3468"/>
        <item x="2522"/>
        <item x="56"/>
        <item x="1444"/>
        <item x="2704"/>
        <item x="2836"/>
        <item x="2381"/>
        <item x="1649"/>
        <item x="3867"/>
        <item x="4094"/>
        <item x="601"/>
        <item x="2256"/>
        <item x="2872"/>
        <item x="2710"/>
        <item x="1866"/>
        <item x="3970"/>
        <item x="3394"/>
        <item x="76"/>
        <item x="1700"/>
        <item x="1500"/>
        <item x="1733"/>
        <item x="3854"/>
        <item x="3404"/>
        <item x="2666"/>
        <item x="490"/>
        <item x="94"/>
        <item x="3504"/>
        <item x="936"/>
        <item x="1536"/>
        <item x="3093"/>
        <item x="2689"/>
        <item x="60"/>
        <item x="1808"/>
        <item x="1464"/>
        <item x="2662"/>
        <item x="114"/>
        <item x="1055"/>
        <item x="2677"/>
        <item x="800"/>
        <item x="3927"/>
        <item x="2734"/>
        <item x="3639"/>
        <item x="2039"/>
        <item x="454"/>
        <item x="4041"/>
        <item x="2384"/>
        <item x="2011"/>
        <item x="745"/>
        <item x="907"/>
        <item x="1892"/>
        <item x="3353"/>
        <item x="2023"/>
        <item x="1771"/>
        <item x="1392"/>
        <item x="1852"/>
        <item x="2947"/>
        <item x="1837"/>
        <item x="2448"/>
        <item x="3663"/>
        <item x="1932"/>
        <item x="1330"/>
        <item x="3119"/>
        <item x="2497"/>
        <item x="700"/>
        <item x="1139"/>
        <item x="666"/>
        <item x="458"/>
        <item x="2165"/>
        <item x="172"/>
        <item x="2535"/>
        <item x="410"/>
        <item x="2593"/>
        <item x="39"/>
        <item x="2749"/>
        <item x="106"/>
        <item x="86"/>
        <item x="1804"/>
        <item x="3686"/>
        <item x="2360"/>
        <item x="3618"/>
        <item x="145"/>
        <item x="1625"/>
        <item x="978"/>
        <item x="1657"/>
        <item x="2074"/>
        <item x="681"/>
        <item x="1563"/>
        <item x="3961"/>
        <item x="4070"/>
        <item x="2628"/>
        <item x="766"/>
        <item x="473"/>
        <item x="520"/>
        <item x="577"/>
        <item x="1001"/>
        <item x="157"/>
        <item x="948"/>
        <item x="468"/>
        <item x="3837"/>
        <item x="63"/>
        <item x="3331"/>
        <item x="1042"/>
        <item x="2120"/>
        <item x="2038"/>
        <item x="313"/>
        <item x="3244"/>
        <item x="112"/>
        <item x="3758"/>
        <item x="2067"/>
        <item x="3880"/>
        <item x="2387"/>
        <item x="3406"/>
        <item x="1727"/>
        <item x="1403"/>
        <item x="895"/>
        <item x="2144"/>
        <item x="2054"/>
        <item x="3918"/>
        <item x="2730"/>
        <item x="813"/>
        <item x="3574"/>
        <item x="1883"/>
        <item x="2724"/>
        <item x="3017"/>
        <item x="2590"/>
        <item x="2062"/>
        <item x="903"/>
        <item x="3096"/>
        <item x="819"/>
        <item x="1180"/>
        <item x="1474"/>
        <item x="3653"/>
        <item x="3266"/>
        <item x="3159"/>
        <item x="2254"/>
        <item x="140"/>
        <item x="3712"/>
        <item x="1117"/>
        <item x="1615"/>
        <item x="3799"/>
        <item x="1315"/>
        <item x="1581"/>
        <item x="2356"/>
        <item x="860"/>
        <item x="933"/>
        <item x="2561"/>
        <item x="1053"/>
        <item x="2071"/>
        <item x="3861"/>
        <item x="2674"/>
        <item x="2534"/>
        <item x="1477"/>
        <item x="3095"/>
        <item x="3979"/>
        <item x="862"/>
        <item x="2327"/>
        <item x="3770"/>
        <item x="645"/>
        <item x="939"/>
        <item x="2446"/>
        <item x="2795"/>
        <item x="828"/>
        <item x="1871"/>
        <item x="3609"/>
        <item x="1660"/>
        <item x="3664"/>
        <item x="1710"/>
        <item x="1633"/>
        <item x="2487"/>
        <item x="1183"/>
        <item x="1347"/>
        <item x="798"/>
        <item x="2518"/>
        <item x="1014"/>
        <item x="501"/>
        <item x="865"/>
        <item x="2692"/>
        <item x="3121"/>
        <item x="2906"/>
        <item x="1884"/>
        <item x="1530"/>
        <item x="3659"/>
        <item x="3372"/>
        <item x="266"/>
        <item x="3868"/>
        <item x="1830"/>
        <item x="2418"/>
        <item x="778"/>
        <item x="1045"/>
        <item x="3110"/>
        <item x="93"/>
        <item x="2117"/>
        <item x="926"/>
        <item x="129"/>
        <item x="1442"/>
        <item x="1546"/>
        <item x="1449"/>
        <item x="2617"/>
        <item x="2294"/>
        <item x="1479"/>
        <item x="451"/>
        <item x="2005"/>
        <item x="1976"/>
        <item x="3555"/>
        <item x="609"/>
        <item x="355"/>
        <item x="152"/>
        <item x="2133"/>
        <item x="1189"/>
        <item x="3762"/>
        <item x="84"/>
        <item x="3591"/>
        <item x="1171"/>
        <item x="1245"/>
        <item x="4056"/>
        <item x="806"/>
        <item x="2711"/>
        <item x="533"/>
        <item x="3172"/>
        <item x="861"/>
        <item x="1801"/>
        <item x="2686"/>
        <item x="2347"/>
        <item x="3396"/>
        <item x="3240"/>
        <item x="4059"/>
        <item x="57"/>
        <item x="2725"/>
        <item x="49"/>
        <item x="2515"/>
        <item x="940"/>
        <item x="376"/>
        <item x="3585"/>
        <item x="1983"/>
        <item x="272"/>
        <item x="1756"/>
        <item x="2613"/>
        <item x="3885"/>
        <item x="925"/>
        <item x="3687"/>
        <item x="3784"/>
        <item x="2458"/>
        <item x="3526"/>
        <item x="486"/>
        <item x="3914"/>
        <item x="287"/>
        <item x="304"/>
        <item x="1400"/>
        <item x="2064"/>
        <item x="4033"/>
        <item x="2770"/>
        <item x="357"/>
        <item x="2041"/>
        <item x="1516"/>
        <item x="4078"/>
        <item x="543"/>
        <item x="2089"/>
        <item x="1552"/>
        <item x="2797"/>
        <item x="971"/>
        <item x="27"/>
        <item x="3085"/>
        <item x="1793"/>
        <item x="3403"/>
        <item x="3352"/>
        <item x="966"/>
        <item x="3107"/>
        <item x="1080"/>
        <item x="3693"/>
        <item x="2978"/>
        <item x="3409"/>
        <item x="989"/>
        <item x="2763"/>
        <item x="2483"/>
        <item x="3516"/>
        <item x="2818"/>
        <item x="3536"/>
        <item x="3952"/>
        <item x="2854"/>
        <item x="3971"/>
        <item x="1737"/>
        <item x="3742"/>
        <item x="2586"/>
        <item x="2588"/>
        <item x="885"/>
        <item x="4103"/>
        <item x="3499"/>
        <item x="3385"/>
        <item x="1201"/>
        <item x="1843"/>
        <item x="4032"/>
        <item x="2532"/>
        <item x="2914"/>
        <item x="3763"/>
        <item x="2786"/>
        <item x="2499"/>
        <item x="2065"/>
        <item x="3720"/>
        <item x="215"/>
        <item x="2846"/>
        <item x="4014"/>
        <item x="2599"/>
        <item x="478"/>
        <item x="1523"/>
        <item x="2432"/>
        <item x="459"/>
        <item x="342"/>
        <item x="2860"/>
        <item x="1597"/>
        <item x="2516"/>
        <item x="3170"/>
        <item x="3178"/>
        <item x="2640"/>
        <item x="3443"/>
        <item x="1293"/>
        <item x="2933"/>
        <item x="276"/>
        <item x="3769"/>
        <item x="4110"/>
        <item x="4082"/>
        <item x="3005"/>
        <item x="1630"/>
        <item x="1411"/>
        <item x="562"/>
        <item x="869"/>
        <item x="2771"/>
        <item x="687"/>
        <item x="384"/>
        <item x="2888"/>
        <item x="2173"/>
        <item x="3497"/>
        <item x="1740"/>
        <item x="3053"/>
        <item x="1472"/>
        <item x="641"/>
        <item x="2010"/>
        <item x="4076"/>
        <item x="2495"/>
        <item x="469"/>
        <item x="3308"/>
        <item x="3910"/>
        <item x="4073"/>
        <item x="2539"/>
        <item x="1902"/>
        <item x="1881"/>
        <item x="3412"/>
        <item x="222"/>
        <item x="257"/>
        <item x="450"/>
        <item x="1107"/>
        <item x="2364"/>
        <item x="1545"/>
        <item x="3658"/>
        <item x="730"/>
        <item x="3128"/>
        <item x="1407"/>
        <item x="3713"/>
        <item x="4068"/>
        <item x="2659"/>
        <item x="3438"/>
        <item x="4108"/>
        <item x="90"/>
        <item x="2131"/>
        <item x="672"/>
        <item x="3207"/>
        <item x="3775"/>
        <item x="232"/>
        <item x="2823"/>
        <item x="1011"/>
        <item x="1993"/>
        <item x="3363"/>
        <item x="185"/>
        <item x="325"/>
        <item x="3920"/>
        <item x="993"/>
        <item x="2028"/>
        <item x="1669"/>
        <item x="255"/>
        <item x="2000"/>
        <item x="1704"/>
        <item x="1547"/>
        <item x="1548"/>
        <item x="3445"/>
        <item x="2250"/>
        <item x="1833"/>
        <item x="2685"/>
        <item x="385"/>
        <item x="1941"/>
        <item x="3978"/>
        <item x="1933"/>
        <item x="1715"/>
        <item x="1864"/>
        <item x="2969"/>
        <item x="3232"/>
        <item x="2066"/>
        <item x="506"/>
        <item x="1525"/>
        <item x="904"/>
        <item x="1092"/>
        <item x="1358"/>
        <item x="2026"/>
        <item x="2874"/>
        <item x="3593"/>
        <item x="447"/>
        <item x="171"/>
        <item x="759"/>
        <item x="974"/>
        <item x="3984"/>
        <item x="1352"/>
        <item x="3393"/>
        <item x="3932"/>
        <item x="1150"/>
        <item x="3807"/>
        <item x="987"/>
        <item x="2248"/>
        <item x="3939"/>
        <item x="1427"/>
        <item x="3783"/>
        <item x="764"/>
        <item x="3636"/>
        <item x="2965"/>
        <item x="1192"/>
        <item x="3238"/>
        <item x="181"/>
        <item x="1507"/>
        <item x="2548"/>
        <item x="1515"/>
        <item x="2269"/>
        <item x="470"/>
        <item x="1460"/>
        <item x="3041"/>
        <item x="3843"/>
        <item x="3182"/>
        <item x="3765"/>
        <item x="141"/>
        <item x="3955"/>
        <item x="3531"/>
        <item x="2285"/>
        <item x="2002"/>
        <item x="3557"/>
        <item x="52"/>
        <item x="3981"/>
        <item x="3246"/>
        <item x="3069"/>
        <item x="2030"/>
        <item x="1319"/>
        <item x="3071"/>
        <item x="3304"/>
        <item x="3284"/>
        <item x="390"/>
        <item x="2380"/>
        <item x="3673"/>
        <item x="2691"/>
        <item x="3972"/>
        <item x="2178"/>
        <item x="3239"/>
        <item x="2114"/>
        <item x="1380"/>
        <item x="2622"/>
        <item x="3470"/>
        <item x="894"/>
        <item x="1354"/>
        <item x="863"/>
        <item x="1459"/>
        <item x="1966"/>
        <item x="510"/>
        <item x="2581"/>
        <item x="2075"/>
        <item x="4051"/>
        <item x="858"/>
        <item x="3457"/>
        <item x="370"/>
        <item x="2428"/>
        <item x="4104"/>
        <item x="3996"/>
        <item x="771"/>
        <item x="2261"/>
        <item x="556"/>
        <item x="2510"/>
        <item x="3556"/>
        <item x="2328"/>
        <item x="2391"/>
        <item x="1944"/>
        <item x="777"/>
        <item x="3196"/>
        <item x="3146"/>
        <item x="3875"/>
        <item x="2595"/>
        <item x="3905"/>
        <item x="3893"/>
        <item x="395"/>
        <item x="3682"/>
        <item x="937"/>
        <item x="3424"/>
        <item x="1128"/>
        <item x="990"/>
        <item x="1725"/>
        <item x="3310"/>
        <item x="3077"/>
        <item x="2796"/>
        <item x="3275"/>
        <item x="654"/>
        <item x="3503"/>
        <item x="2967"/>
        <item x="4043"/>
        <item x="2184"/>
        <item x="216"/>
        <item x="2012"/>
        <item x="1023"/>
        <item x="1113"/>
        <item x="2934"/>
        <item x="3989"/>
        <item x="3655"/>
        <item x="1799"/>
        <item x="4038"/>
        <item x="1544"/>
        <item x="3461"/>
        <item x="1241"/>
        <item x="3487"/>
        <item x="3145"/>
        <item x="2436"/>
        <item x="237"/>
        <item x="3341"/>
        <item x="2890"/>
        <item x="1050"/>
        <item x="1797"/>
        <item x="2102"/>
        <item x="716"/>
        <item x="1610"/>
        <item x="2927"/>
        <item x="1905"/>
        <item x="2937"/>
        <item x="402"/>
        <item x="2977"/>
        <item x="1078"/>
        <item x="3378"/>
        <item x="1823"/>
        <item x="2633"/>
        <item x="3514"/>
        <item x="1158"/>
        <item x="2527"/>
        <item x="1653"/>
        <item x="746"/>
        <item x="1108"/>
        <item x="1994"/>
        <item x="2543"/>
        <item x="665"/>
        <item x="2618"/>
        <item x="492"/>
        <item x="3229"/>
        <item x="2088"/>
        <item x="1228"/>
        <item x="81"/>
        <item x="3181"/>
        <item x="3630"/>
        <item x="2708"/>
        <item x="2643"/>
        <item x="2404"/>
        <item x="1958"/>
        <item x="3550"/>
        <item x="1096"/>
        <item x="2106"/>
        <item x="1891"/>
        <item x="1378"/>
        <item x="1277"/>
        <item x="2411"/>
        <item x="911"/>
        <item x="2855"/>
        <item x="692"/>
        <item x="3165"/>
        <item x="3226"/>
        <item x="2594"/>
        <item x="2153"/>
        <item x="3043"/>
        <item x="1227"/>
        <item x="1127"/>
        <item x="2121"/>
        <item x="2057"/>
        <item x="79"/>
        <item x="1542"/>
        <item x="3666"/>
        <item x="2833"/>
        <item x="3707"/>
        <item x="2108"/>
        <item x="110"/>
        <item x="2871"/>
        <item x="619"/>
        <item x="2687"/>
        <item x="2480"/>
        <item x="1728"/>
        <item x="3601"/>
        <item x="2281"/>
        <item x="4089"/>
        <item x="3844"/>
        <item x="1832"/>
        <item x="2306"/>
        <item x="3359"/>
        <item x="3287"/>
        <item x="3268"/>
        <item x="3329"/>
        <item x="21"/>
        <item x="2840"/>
        <item x="2491"/>
        <item x="1624"/>
        <item x="1157"/>
        <item x="3727"/>
        <item x="190"/>
        <item x="517"/>
        <item x="568"/>
        <item x="12"/>
        <item x="4095"/>
        <item x="2036"/>
        <item x="3501"/>
        <item x="2936"/>
        <item x="2304"/>
        <item x="2154"/>
        <item x="2003"/>
        <item x="3621"/>
        <item x="2402"/>
        <item x="3803"/>
        <item x="4100"/>
        <item x="3151"/>
        <item x="1070"/>
        <item x="557"/>
        <item x="1973"/>
        <item x="1018"/>
        <item x="4026"/>
        <item x="2468"/>
        <item x="1692"/>
        <item x="2033"/>
        <item x="2944"/>
        <item x="1643"/>
        <item x="827"/>
        <item x="3481"/>
        <item x="511"/>
        <item x="842"/>
        <item x="2549"/>
        <item x="644"/>
        <item x="70"/>
        <item x="2056"/>
        <item x="3750"/>
        <item x="4090"/>
        <item x="1562"/>
        <item x="2049"/>
        <item x="599"/>
        <item x="1166"/>
        <item x="1269"/>
        <item x="3144"/>
        <item x="2307"/>
        <item x="2158"/>
        <item x="1521"/>
        <item x="1162"/>
        <item x="2296"/>
        <item x="1564"/>
        <item x="2046"/>
        <item x="3944"/>
        <item x="3100"/>
        <item x="1503"/>
        <item x="723"/>
        <item x="3580"/>
        <item x="2020"/>
        <item x="3945"/>
        <item x="3314"/>
        <item x="3259"/>
        <item x="656"/>
        <item x="3759"/>
        <item x="3272"/>
        <item x="335"/>
        <item x="1401"/>
        <item x="3976"/>
        <item x="414"/>
        <item x="2512"/>
        <item x="3180"/>
        <item x="3506"/>
        <item x="1279"/>
        <item x="3700"/>
        <item x="2176"/>
        <item x="3930"/>
        <item x="208"/>
        <item x="838"/>
        <item x="3028"/>
        <item x="3998"/>
        <item x="239"/>
        <item x="2179"/>
        <item x="2004"/>
        <item x="701"/>
        <item x="3718"/>
        <item x="3940"/>
        <item x="896"/>
        <item x="1618"/>
        <item x="3422"/>
        <item x="1957"/>
        <item x="3760"/>
        <item x="2357"/>
        <item x="2735"/>
        <item x="4010"/>
        <item x="3831"/>
        <item x="2398"/>
        <item x="1437"/>
        <item x="3231"/>
        <item x="4062"/>
        <item x="2161"/>
        <item x="944"/>
        <item x="466"/>
        <item x="1806"/>
        <item x="3153"/>
        <item x="1386"/>
        <item x="3234"/>
        <item x="2243"/>
        <item x="268"/>
        <item x="2804"/>
        <item x="3757"/>
        <item x="2264"/>
        <item x="2282"/>
        <item x="4113"/>
        <item x="3101"/>
        <item x="2864"/>
        <item x="3850"/>
        <item x="2952"/>
        <item x="1087"/>
        <item x="1849"/>
        <item x="4111"/>
        <item x="3735"/>
        <item x="713"/>
        <item x="3695"/>
        <item x="3230"/>
        <item x="1435"/>
        <item x="1650"/>
        <item x="691"/>
        <item x="1551"/>
        <item x="2140"/>
        <item x="2931"/>
        <item x="2939"/>
        <item x="3490"/>
        <item x="1965"/>
        <item x="3176"/>
        <item x="2520"/>
        <item x="435"/>
        <item x="2425"/>
        <item x="3815"/>
        <item x="2514"/>
        <item x="3086"/>
        <item x="294"/>
        <item x="1225"/>
        <item x="737"/>
        <item x="3428"/>
        <item x="175"/>
        <item x="3004"/>
        <item x="2032"/>
        <item x="2801"/>
        <item x="3529"/>
        <item x="2806"/>
        <item x="751"/>
        <item x="2998"/>
        <item x="1765"/>
        <item x="3683"/>
        <item x="546"/>
        <item x="689"/>
        <item x="2130"/>
        <item x="3349"/>
        <item x="2850"/>
        <item x="3701"/>
        <item x="3677"/>
        <item x="3538"/>
        <item x="3960"/>
        <item x="2637"/>
        <item x="2115"/>
        <item x="1376"/>
        <item x="1697"/>
        <item x="2553"/>
        <item x="783"/>
        <item x="3075"/>
        <item x="886"/>
        <item x="3719"/>
        <item x="4092"/>
        <item x="1231"/>
        <item x="2042"/>
        <item x="3994"/>
        <item x="3373"/>
        <item x="1414"/>
        <item x="1390"/>
        <item x="2111"/>
        <item x="51"/>
        <item x="2896"/>
        <item x="250"/>
        <item x="2621"/>
        <item x="2883"/>
        <item x="204"/>
        <item x="3298"/>
        <item x="1264"/>
        <item x="4028"/>
        <item x="1949"/>
        <item x="2230"/>
        <item x="1720"/>
        <item x="1587"/>
        <item x="786"/>
        <item x="1408"/>
        <item x="1791"/>
        <item x="3891"/>
        <item x="710"/>
        <item x="2141"/>
        <item x="3390"/>
        <item x="807"/>
        <item x="3786"/>
        <item x="761"/>
        <item x="1889"/>
        <item x="2190"/>
        <item x="3571"/>
        <item x="1094"/>
        <item x="3793"/>
        <item x="4006"/>
        <item x="1678"/>
        <item x="3697"/>
        <item x="1299"/>
        <item x="2145"/>
        <item x="2839"/>
        <item x="3044"/>
        <item x="4097"/>
        <item x="4052"/>
        <item x="1975"/>
        <item x="2244"/>
        <item x="1842"/>
        <item x="1321"/>
        <item x="3276"/>
        <item x="432"/>
        <item x="797"/>
        <item x="248"/>
        <item x="3541"/>
        <item x="1436"/>
        <item x="1198"/>
        <item x="247"/>
        <item x="1750"/>
        <item x="2207"/>
        <item x="2228"/>
        <item x="2444"/>
        <item x="1636"/>
        <item x="3992"/>
        <item x="3968"/>
        <item x="1122"/>
        <item x="1369"/>
        <item x="584"/>
        <item x="3649"/>
        <item x="480"/>
        <item x="2174"/>
        <item x="2693"/>
        <item x="2185"/>
        <item x="1302"/>
        <item x="1211"/>
        <item x="1025"/>
        <item x="4069"/>
        <item x="1301"/>
        <item x="2232"/>
        <item x="2227"/>
        <item x="1971"/>
        <item x="2370"/>
        <item x="1684"/>
        <item x="2197"/>
        <item x="2233"/>
        <item x="2202"/>
        <item x="3999"/>
        <item x="2191"/>
        <item x="2203"/>
        <item x="2223"/>
        <item x="2229"/>
        <item x="2231"/>
        <item x="2234"/>
        <item x="3866"/>
        <item x="2211"/>
        <item x="3790"/>
        <item x="2192"/>
        <item x="2193"/>
        <item x="32"/>
        <item x="2204"/>
        <item x="3819"/>
        <item x="2218"/>
        <item x="2186"/>
        <item x="2216"/>
        <item x="2187"/>
        <item x="2226"/>
        <item x="2206"/>
        <item x="2220"/>
        <item x="2214"/>
        <item x="2183"/>
        <item x="2225"/>
        <item x="2219"/>
        <item x="2208"/>
        <item x="2215"/>
        <item x="2222"/>
        <item x="2217"/>
        <item x="2196"/>
        <item x="2209"/>
        <item x="2195"/>
        <item x="2205"/>
        <item x="2194"/>
        <item x="2221"/>
        <item x="2198"/>
        <item x="2210"/>
        <item x="2201"/>
        <item x="2212"/>
        <item x="2224"/>
        <item x="2199"/>
        <item x="2189"/>
        <item x="2200"/>
        <item x="2213"/>
        <item x="2188"/>
        <item x="4114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5"/>
        <item x="8"/>
        <item x="2"/>
        <item x="6"/>
        <item x="3"/>
        <item x="4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4"/>
    </i>
    <i t="grand">
      <x/>
    </i>
  </colItems>
  <pageFields count="2">
    <pageField fld="18" hier="-1"/>
    <pageField fld="21" hier="-1"/>
  </pageFields>
  <dataFields count="1">
    <dataField name="Count of state" fld="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000B82-C63C-4191-8D4C-34D59823E048}" name="Table2" displayName="Table2" ref="A1:XFD1048576" totalsRowShown="0">
  <autoFilter ref="A1:XFD1048576" xr:uid="{74429FBE-6532-465E-A4EE-C21BC08909DE}"/>
  <tableColumns count="16384">
    <tableColumn id="1" xr3:uid="{524E7D47-48A0-4BB5-9701-6EC32AADF8E1}" name="id"/>
    <tableColumn id="2" xr3:uid="{3600BE7E-BD6C-4249-BB21-21F184A8A8E4}" name="name" dataDxfId="12"/>
    <tableColumn id="3" xr3:uid="{AE4BA836-B9CF-455B-A21F-C46689BD2860}" name="blurb" dataDxfId="11"/>
    <tableColumn id="4" xr3:uid="{8F347608-21F0-46DE-8308-6C2A5DB6DC06}" name="goal" dataDxfId="10"/>
    <tableColumn id="5" xr3:uid="{1B59E20E-33C2-49FD-A101-52C46C638E0D}" name="pledged"/>
    <tableColumn id="6" xr3:uid="{6140D321-7A67-4BB0-9006-40903B95713D}" name="Percent Funded"/>
    <tableColumn id="7" xr3:uid="{6AED5574-8C41-4527-BFEC-25FC9E3928BE}" name="Average Donation" dataDxfId="9"/>
    <tableColumn id="8" xr3:uid="{E0B3416C-2B88-4884-A066-4CEE8444CAA8}" name="state"/>
    <tableColumn id="9" xr3:uid="{A803702D-26ED-4AB2-A90E-9EC2382D03A1}" name="country"/>
    <tableColumn id="10" xr3:uid="{9938B2D7-5B24-43D1-811F-396323AB29BE}" name="currency"/>
    <tableColumn id="11" xr3:uid="{9BCC80DE-A90D-457B-9AC3-843FDC518D3A}" name="deadline"/>
    <tableColumn id="12" xr3:uid="{31071304-651E-44FD-AD60-7C1E71F28742}" name="Date Ended Conversion"/>
    <tableColumn id="13" xr3:uid="{34586E0A-62FB-4B90-9065-55F75AC988F0}" name="launched_at"/>
    <tableColumn id="14" xr3:uid="{B4E1C3D3-39CB-4A7D-94FE-8EBCC0B24962}" name="Date Created Conversion" dataDxfId="8"/>
    <tableColumn id="15" xr3:uid="{DFEB0ACD-DF9B-4ED9-A868-FFDBC3C653F8}" name="staff_pick"/>
    <tableColumn id="16" xr3:uid="{D3C83014-5EA3-454A-90F0-A23B8370FF44}" name="backers_count"/>
    <tableColumn id="17" xr3:uid="{0037A4F4-2478-4D3D-8F7D-54F5C1A6EC80}" name="spotlight"/>
    <tableColumn id="18" xr3:uid="{BC01765E-C79E-474D-81DA-77FAFE2748DD}" name="Category and Sub-Category"/>
    <tableColumn id="19" xr3:uid="{2C47B727-5214-4C41-8A5A-20C7086BB6B0}" name="Category"/>
    <tableColumn id="20" xr3:uid="{E20000D4-3BE8-41D7-9AFF-0CA936A9DE11}" name="Sub-category"/>
    <tableColumn id="21" xr3:uid="{AB0FB691-D74C-4B84-8D77-279C81E45793}" name="Column1"/>
    <tableColumn id="22" xr3:uid="{4C595E28-B289-4AFA-82CD-D26705572741}" name="Column2"/>
    <tableColumn id="23" xr3:uid="{BC1ECB2C-444C-4D45-ABF4-BBBA00A60713}" name="Column3"/>
    <tableColumn id="24" xr3:uid="{4E6AF518-0633-41DF-8AEE-C40ACF8B7771}" name="Column4"/>
    <tableColumn id="25" xr3:uid="{E91BF4DD-0D35-4358-8B1D-9C2FA78F46D1}" name="Column5"/>
    <tableColumn id="26" xr3:uid="{2AFD7272-E9E0-4EC7-AAA4-E494C261CC41}" name="Column6"/>
    <tableColumn id="27" xr3:uid="{3F1951A1-84F1-455F-8A35-18C39EF0C00C}" name="Column7"/>
    <tableColumn id="28" xr3:uid="{D9E3AEC0-BC07-4B52-B468-67056F76580E}" name="Column8"/>
    <tableColumn id="29" xr3:uid="{F4492C56-43E4-490D-80B9-56D48009B66F}" name="Column9"/>
    <tableColumn id="30" xr3:uid="{5C5BFC7D-0844-4AAB-A98D-6BBBD2D9BF4E}" name="Column10"/>
    <tableColumn id="31" xr3:uid="{9E905CDE-DC81-470E-BC03-E3E041C440A2}" name="Column11"/>
    <tableColumn id="32" xr3:uid="{46685520-D2A4-4665-B333-F46B003D6F09}" name="Column12"/>
    <tableColumn id="33" xr3:uid="{F5FF7F3B-93D1-47CC-97D7-16E24008E2A7}" name="Column13"/>
    <tableColumn id="34" xr3:uid="{77E8B680-74D0-479B-B3BC-9A187AE8D8E5}" name="Column14"/>
    <tableColumn id="35" xr3:uid="{1054ACF5-0106-4A2D-914C-E5F3836A216B}" name="Column15"/>
    <tableColumn id="36" xr3:uid="{C5AF24BA-5D29-4951-BD61-F1EC6EBFD458}" name="Column16"/>
    <tableColumn id="37" xr3:uid="{0E288C9C-E415-4EBE-A9B9-74D9429CAF80}" name="Column17"/>
    <tableColumn id="38" xr3:uid="{BDFAE98B-9BA3-42AC-BB53-BA4F5124A973}" name="Column18"/>
    <tableColumn id="39" xr3:uid="{152EC059-696A-4FCB-8BB8-41AB09D00496}" name="Column19"/>
    <tableColumn id="40" xr3:uid="{E251C37C-3B2B-4DA8-9A9E-E4A9573ED62C}" name="Column20"/>
    <tableColumn id="41" xr3:uid="{45F3E0D2-1DF9-4626-A6E0-527D4C45103C}" name="Column21"/>
    <tableColumn id="42" xr3:uid="{59FE3551-FE7B-41A0-A792-98FACED04685}" name="Column22"/>
    <tableColumn id="43" xr3:uid="{C4BE5E2C-64AB-4434-9E8F-5BE607308F63}" name="Column23"/>
    <tableColumn id="44" xr3:uid="{35AB50C3-5668-4064-805B-34F805407B37}" name="Column24"/>
    <tableColumn id="45" xr3:uid="{B411C8FD-FF80-4993-91AD-3969BF0048BA}" name="Column25"/>
    <tableColumn id="46" xr3:uid="{758132A7-187F-4680-BF76-01C8F2722BBF}" name="Column26"/>
    <tableColumn id="47" xr3:uid="{A325AD80-7C30-4C9B-8DC6-0786B94A7CAE}" name="Column27"/>
    <tableColumn id="48" xr3:uid="{F15CC2BA-0298-49CD-98FE-5CFEBF58CEED}" name="Column28"/>
    <tableColumn id="49" xr3:uid="{9D09CF69-3AB6-4F59-8170-F06BFA16F62D}" name="Column29"/>
    <tableColumn id="50" xr3:uid="{687E7692-10CC-4502-B02E-94FD133D4E64}" name="Column30"/>
    <tableColumn id="51" xr3:uid="{DCD3CAEC-6831-430F-A025-65128311141C}" name="Column31"/>
    <tableColumn id="52" xr3:uid="{0C607357-C208-4F57-9433-7653FF8AD602}" name="Column32"/>
    <tableColumn id="53" xr3:uid="{C20D829F-C5E8-4611-9C9E-557B9C900231}" name="Column33"/>
    <tableColumn id="54" xr3:uid="{13D508AC-51A9-4FE0-9D84-969250C07DE8}" name="Column34"/>
    <tableColumn id="55" xr3:uid="{6E3770DC-61C4-45ED-83F1-61FEC1D64B7D}" name="Column35"/>
    <tableColumn id="56" xr3:uid="{0B1D3F84-9ACC-40F4-A2CA-2F84C9EBAD3E}" name="Column36"/>
    <tableColumn id="57" xr3:uid="{939EF7CD-BA8A-4D1E-9CA0-0A01D5EC07A6}" name="Column37"/>
    <tableColumn id="58" xr3:uid="{50654B6C-909E-4027-A6A2-D3A8EE56689B}" name="Column38"/>
    <tableColumn id="59" xr3:uid="{5EDFBF6A-5DC2-4C7E-8C37-5751FA770144}" name="Column39"/>
    <tableColumn id="60" xr3:uid="{4BF0A679-BB3D-4230-A422-29193E29500C}" name="Column40"/>
    <tableColumn id="61" xr3:uid="{85FBAD55-2B74-4D24-8F28-AE9C6600637D}" name="Column41"/>
    <tableColumn id="62" xr3:uid="{C4CFC746-3C0F-4874-A226-4B358675ADDC}" name="Column42"/>
    <tableColumn id="63" xr3:uid="{C6B964D8-9F6E-466C-B243-D82D9FE43F60}" name="Column43"/>
    <tableColumn id="64" xr3:uid="{0DCEF2C9-86E2-4C1E-BD6C-3BEC177C654C}" name="Column44"/>
    <tableColumn id="65" xr3:uid="{CE5F1EF3-62DB-4FA6-B19E-B3185A0F0AB8}" name="Column45"/>
    <tableColumn id="66" xr3:uid="{D57BD84C-77BE-450B-AE6D-D1CFBD569366}" name="Column46"/>
    <tableColumn id="67" xr3:uid="{DE425493-6BD4-41D1-9D1E-439D22AA4D73}" name="Column47"/>
    <tableColumn id="68" xr3:uid="{F3C70DCB-3CC3-4E0D-AB15-118D3AFB1EE6}" name="Column48"/>
    <tableColumn id="69" xr3:uid="{840867A2-92E0-4811-8786-ED86A1C5BC71}" name="Column49"/>
    <tableColumn id="70" xr3:uid="{11D109EE-0791-4A46-93A4-958F4C7CBDBB}" name="Column50"/>
    <tableColumn id="71" xr3:uid="{61D11557-BF40-44B3-9B72-A4F6CC70E133}" name="Column51"/>
    <tableColumn id="72" xr3:uid="{622FD3C5-8C6F-45BB-92A2-ECA6F7AF0CDD}" name="Column52"/>
    <tableColumn id="73" xr3:uid="{7934075A-468B-4584-B434-DCF781FC4E9A}" name="Column53"/>
    <tableColumn id="74" xr3:uid="{065DCD02-9AC0-4BF9-A3A2-F5F191493B53}" name="Column54"/>
    <tableColumn id="75" xr3:uid="{7BE70121-3797-4882-BFB4-D616CE733BDE}" name="Column55"/>
    <tableColumn id="76" xr3:uid="{8000ABE2-0089-4B32-AAB8-4D1940238393}" name="Column56"/>
    <tableColumn id="77" xr3:uid="{4C478539-ABEF-4521-8349-5892EF332DBB}" name="Column57"/>
    <tableColumn id="78" xr3:uid="{B38AB1B6-5590-41E9-B4CD-2BFEC42AC6B2}" name="Column58"/>
    <tableColumn id="79" xr3:uid="{D126FB10-82D5-4241-ACFC-905802D1E0A0}" name="Column59"/>
    <tableColumn id="80" xr3:uid="{F976B719-2163-43F7-917C-82C8561BCB2E}" name="Column60"/>
    <tableColumn id="81" xr3:uid="{BD3B6EEB-C4CB-4C22-A974-24F098E944A8}" name="Column61"/>
    <tableColumn id="82" xr3:uid="{A8BF7D3B-ACA1-46EA-A868-C25B83A8A6A6}" name="Column62"/>
    <tableColumn id="83" xr3:uid="{6C725095-DBAF-4BB1-AA0B-3B51D1ED49A8}" name="Column63"/>
    <tableColumn id="84" xr3:uid="{F3288A29-ACBF-4755-A067-254F2145C593}" name="Column64"/>
    <tableColumn id="85" xr3:uid="{D82A1D3B-AECE-4D31-8194-4C9F80A54A04}" name="Column65"/>
    <tableColumn id="86" xr3:uid="{3CA2B4D8-8737-48BF-8269-55618C439225}" name="Column66"/>
    <tableColumn id="87" xr3:uid="{5BB12C8F-8639-4943-AFB6-0D87A3797400}" name="Column67"/>
    <tableColumn id="88" xr3:uid="{D428F31D-9F7E-4883-8A31-356EA8814311}" name="Column68"/>
    <tableColumn id="89" xr3:uid="{AD50715C-0EC4-49CE-91E1-342295B112A1}" name="Column69"/>
    <tableColumn id="90" xr3:uid="{38060A17-56B7-4DA9-B12D-F2869128309B}" name="Column70"/>
    <tableColumn id="91" xr3:uid="{311CCF5F-A680-44C5-8C53-96169BCBA7DE}" name="Column71"/>
    <tableColumn id="92" xr3:uid="{56F31AD3-9C37-4DAE-8C1B-EF722C2813D5}" name="Column72"/>
    <tableColumn id="93" xr3:uid="{E045A913-99C0-4844-88EF-0EEE9C298A8B}" name="Column73"/>
    <tableColumn id="94" xr3:uid="{91DB4082-BCCE-4251-BFC9-F9EF9DACA170}" name="Column74"/>
    <tableColumn id="95" xr3:uid="{941433C3-6733-4D27-881C-5EE2180E02EB}" name="Column75"/>
    <tableColumn id="96" xr3:uid="{873C6477-6A56-4B1A-9DAF-AB6200E1608A}" name="Column76"/>
    <tableColumn id="97" xr3:uid="{0C211399-3E17-47E6-AC7A-7FE5AE8F29EC}" name="Column77"/>
    <tableColumn id="98" xr3:uid="{8BF3B0B1-0EFB-498C-9550-C3FFAD05C121}" name="Column78"/>
    <tableColumn id="99" xr3:uid="{484F961B-CF76-4E05-935B-20A57A5FB043}" name="Column79"/>
    <tableColumn id="100" xr3:uid="{4685BC6E-1F02-4DA6-BF17-62518B786963}" name="Column80"/>
    <tableColumn id="101" xr3:uid="{A70A22A7-74FA-4118-88E6-3BBB1D5988A8}" name="Column81"/>
    <tableColumn id="102" xr3:uid="{B915E70A-3A9A-4FFA-82AB-B255EB3E13BF}" name="Column82"/>
    <tableColumn id="103" xr3:uid="{A767535F-2470-41C3-9341-5739C17E9987}" name="Column83"/>
    <tableColumn id="104" xr3:uid="{C4B999C5-4371-4E78-B5A4-5D2D28B1EAD4}" name="Column84"/>
    <tableColumn id="105" xr3:uid="{B42B6EFD-DD20-4CD3-896C-5A8FA966ABE2}" name="Column85"/>
    <tableColumn id="106" xr3:uid="{DB4D32EF-D568-4B55-AE46-91E8F82CE38C}" name="Column86"/>
    <tableColumn id="107" xr3:uid="{AD858252-B573-4A7A-A118-E358D02B7760}" name="Column87"/>
    <tableColumn id="108" xr3:uid="{0DEC8A09-721F-439A-8BE3-F14BFF3F53C2}" name="Column88"/>
    <tableColumn id="109" xr3:uid="{D8388E3C-ACBF-4540-AE8B-76EF50574952}" name="Column89"/>
    <tableColumn id="110" xr3:uid="{BE008068-AEE4-4B30-9361-44BDA7F0AA1E}" name="Column90"/>
    <tableColumn id="111" xr3:uid="{2F596003-6C5B-4D3D-8C36-98615DA68317}" name="Column91"/>
    <tableColumn id="112" xr3:uid="{D29399D9-EED7-4DA4-8701-9A1DCFA35B55}" name="Column92"/>
    <tableColumn id="113" xr3:uid="{36EA5307-D9FB-4EAE-8CEC-5C15088100F2}" name="Column93"/>
    <tableColumn id="114" xr3:uid="{23243F48-8463-40A8-9D62-696BA647820E}" name="Column94"/>
    <tableColumn id="115" xr3:uid="{D7AC47B2-3C22-406F-BF46-069B3D589B37}" name="Column95"/>
    <tableColumn id="116" xr3:uid="{B2FFE59C-E1E1-4777-B736-ABA836AE279E}" name="Column96"/>
    <tableColumn id="117" xr3:uid="{653FADD3-B8A6-45C0-B17F-719A361F01A8}" name="Column97"/>
    <tableColumn id="118" xr3:uid="{C102351B-DDF5-425C-933B-22A33D281BC1}" name="Column98"/>
    <tableColumn id="119" xr3:uid="{C1502385-071D-4C63-9A4B-4308D3373FCA}" name="Column99"/>
    <tableColumn id="120" xr3:uid="{A4E5BB07-C1AF-40F8-807E-C206D8E7B092}" name="Column100"/>
    <tableColumn id="121" xr3:uid="{FD214DEF-7A3C-40FE-A731-5A4B1558632E}" name="Column101"/>
    <tableColumn id="122" xr3:uid="{18562AC3-F6D6-4A42-A0CD-D2092B65F385}" name="Column102"/>
    <tableColumn id="123" xr3:uid="{B9A1D74B-D3EA-4A2E-ACBB-1FB4E5AD3B45}" name="Column103"/>
    <tableColumn id="124" xr3:uid="{FC8D7051-3463-408F-A70E-07A0E2FF5935}" name="Column104"/>
    <tableColumn id="125" xr3:uid="{F9121A84-8236-4384-8BC2-D0F10D1B87CB}" name="Column105"/>
    <tableColumn id="126" xr3:uid="{57B2A64F-F4A2-4A86-B8B2-E7A61C8DA05F}" name="Column106"/>
    <tableColumn id="127" xr3:uid="{8294DC01-0AAD-45A5-BCA3-22F620598043}" name="Column107"/>
    <tableColumn id="128" xr3:uid="{A86495D1-7CF7-442B-A765-187A48CC4CA0}" name="Column108"/>
    <tableColumn id="129" xr3:uid="{2403BF02-CA5A-40A4-A784-AA2F26F0B85D}" name="Column109"/>
    <tableColumn id="130" xr3:uid="{7335DB50-421F-4926-8C96-91FF490BA9B5}" name="Column110"/>
    <tableColumn id="131" xr3:uid="{5FC7F9F3-C75D-49E8-8FB6-4579E9A371FE}" name="Column111"/>
    <tableColumn id="132" xr3:uid="{8F05AFAA-C630-49E9-86C2-DD21CD770FED}" name="Column112"/>
    <tableColumn id="133" xr3:uid="{325CDF96-40F6-4903-A3C0-9C2D3B9AA377}" name="Column113"/>
    <tableColumn id="134" xr3:uid="{B23B13F0-A1CA-4CD7-B0D5-CB08083C3D91}" name="Column114"/>
    <tableColumn id="135" xr3:uid="{53899B79-98DD-4AA9-834D-FF34293F8F8A}" name="Column115"/>
    <tableColumn id="136" xr3:uid="{3C015142-F55F-46B7-AACC-473226879C53}" name="Column116"/>
    <tableColumn id="137" xr3:uid="{EABA40A0-CBBB-4697-98C3-0EF725875188}" name="Column117"/>
    <tableColumn id="138" xr3:uid="{970CC622-EAA1-4DDB-ABB8-78B7A9986713}" name="Column118"/>
    <tableColumn id="139" xr3:uid="{662E774F-3873-41EC-903A-D5CE3A2CAFBF}" name="Column119"/>
    <tableColumn id="140" xr3:uid="{49F0BF5C-C9BB-4D61-A777-A76328F8EAFA}" name="Column120"/>
    <tableColumn id="141" xr3:uid="{F0CA6137-7621-44C2-8614-15DB4AD21D21}" name="Column121"/>
    <tableColumn id="142" xr3:uid="{D050C058-1376-4729-928F-EF6BC0293BA3}" name="Column122"/>
    <tableColumn id="143" xr3:uid="{E5FC6CBE-13F7-438F-8615-C728C17A59D5}" name="Column123"/>
    <tableColumn id="144" xr3:uid="{CAB33518-B4A7-43D4-8262-1691C35903D9}" name="Column124"/>
    <tableColumn id="145" xr3:uid="{7E03B4F1-5189-4B08-ADF4-7219D75B6F14}" name="Column125"/>
    <tableColumn id="146" xr3:uid="{8422C67D-AED0-4763-8C21-A44951E26C64}" name="Column126"/>
    <tableColumn id="147" xr3:uid="{420857B4-A881-4356-AA1A-D2A31EB42E3A}" name="Column127"/>
    <tableColumn id="148" xr3:uid="{5EF9F9E1-3F76-4E19-B988-5F37BAA8C26D}" name="Column128"/>
    <tableColumn id="149" xr3:uid="{BBA609A6-F91D-44A6-9F28-DBFF39CF663B}" name="Column129"/>
    <tableColumn id="150" xr3:uid="{28E4489F-402D-4242-A551-EA285B9C7682}" name="Column130"/>
    <tableColumn id="151" xr3:uid="{6B84907B-2B2C-47CC-8626-56621C0E0E92}" name="Column131"/>
    <tableColumn id="152" xr3:uid="{409FCD5D-6462-4094-B8EE-16EF33BF3807}" name="Column132"/>
    <tableColumn id="153" xr3:uid="{350266FB-BDE0-454C-9F3F-22C3B821CE6E}" name="Column133"/>
    <tableColumn id="154" xr3:uid="{FA277ABF-0923-42E1-B7C8-1981ABA90147}" name="Column134"/>
    <tableColumn id="155" xr3:uid="{A6D3F185-8BFE-4C56-844D-A5B574E77B39}" name="Column135"/>
    <tableColumn id="156" xr3:uid="{D94D2E10-62F3-4FA8-8CC0-42C4D54F5625}" name="Column136"/>
    <tableColumn id="157" xr3:uid="{46AA38D4-6E9E-4A3F-BF09-4FE51CD6F419}" name="Column137"/>
    <tableColumn id="158" xr3:uid="{5AF01894-7AA6-4E6B-B2B1-4756B37BF181}" name="Column138"/>
    <tableColumn id="159" xr3:uid="{9D5B8B67-03EF-483F-801E-F0952BE2B69B}" name="Column139"/>
    <tableColumn id="160" xr3:uid="{E6EDFD1A-81E8-4961-8924-465AFA998D40}" name="Column140"/>
    <tableColumn id="161" xr3:uid="{7C214ECF-3520-49AE-8C8E-FE9AF62CA3CE}" name="Column141"/>
    <tableColumn id="162" xr3:uid="{085F71C5-BD2C-456A-B187-E9CAB41D3DDB}" name="Column142"/>
    <tableColumn id="163" xr3:uid="{D346A1D6-5CA2-4776-A2B9-23525E8F91BB}" name="Column143"/>
    <tableColumn id="164" xr3:uid="{7D0614A2-716C-4B80-A99C-4B4B112754D9}" name="Column144"/>
    <tableColumn id="165" xr3:uid="{2FD202A1-9FDF-440C-A7A6-9436DAD66C4B}" name="Column145"/>
    <tableColumn id="166" xr3:uid="{0D6D1030-8D50-4A1B-B920-5038AB34E7E8}" name="Column146"/>
    <tableColumn id="167" xr3:uid="{77BFC853-2B91-4B01-AF3E-A8C067F133F6}" name="Column147"/>
    <tableColumn id="168" xr3:uid="{10AEB7D5-FF05-40DE-A06C-1235C13C56FB}" name="Column148"/>
    <tableColumn id="169" xr3:uid="{F799AF3D-9AA3-4C83-8ED1-39748EDE21E6}" name="Column149"/>
    <tableColumn id="170" xr3:uid="{169AC737-F570-420B-888A-6B64FE5A8214}" name="Column150"/>
    <tableColumn id="171" xr3:uid="{41B0C60A-4006-4D6D-A2C8-37B3CF6127FC}" name="Column151"/>
    <tableColumn id="172" xr3:uid="{38E4AF73-FC75-4F95-8EDA-D38F2EBCC0E0}" name="Column152"/>
    <tableColumn id="173" xr3:uid="{A309BA02-0B74-4B34-AF43-853F329EF1DE}" name="Column153"/>
    <tableColumn id="174" xr3:uid="{F9D46E61-7CF0-4B31-B871-F753B0AA0DFF}" name="Column154"/>
    <tableColumn id="175" xr3:uid="{B6AFAD5B-02E0-44C5-8B8D-6C47025FC532}" name="Column155"/>
    <tableColumn id="176" xr3:uid="{585D6A1D-7347-4957-9AAE-D0617B16F94C}" name="Column156"/>
    <tableColumn id="177" xr3:uid="{A31EE263-7965-4ADF-AC45-6BE6C5D32490}" name="Column157"/>
    <tableColumn id="178" xr3:uid="{E178BDDF-4A91-4D6D-997E-A8DC4ADCBF07}" name="Column158"/>
    <tableColumn id="179" xr3:uid="{30230509-DFFD-4254-998C-420182B20BBC}" name="Column159"/>
    <tableColumn id="180" xr3:uid="{941E85D3-8100-462F-B4B4-183F9779E2F1}" name="Column160"/>
    <tableColumn id="181" xr3:uid="{116B77E8-5390-4CE6-BE82-1D92227597AC}" name="Column161"/>
    <tableColumn id="182" xr3:uid="{58529B4B-5BD8-46F4-8095-7B229DF3ECC1}" name="Column162"/>
    <tableColumn id="183" xr3:uid="{686CC21C-D622-4F00-B2A4-019829856FB8}" name="Column163"/>
    <tableColumn id="184" xr3:uid="{32EF3429-C8B6-41CC-8FC3-FA289D53A721}" name="Column164"/>
    <tableColumn id="185" xr3:uid="{AEFBB6D2-1BA1-4C88-8D0F-7F3241DE2547}" name="Column165"/>
    <tableColumn id="186" xr3:uid="{3C141B2A-61F8-470A-AE8B-730001F34BCA}" name="Column166"/>
    <tableColumn id="187" xr3:uid="{A754DAF2-E445-4CCE-9D49-6DD85E68D132}" name="Column167"/>
    <tableColumn id="188" xr3:uid="{97F33B58-EA2E-4844-897C-F95651C9F1B8}" name="Column168"/>
    <tableColumn id="189" xr3:uid="{D28AB60F-75F7-4BCD-8D22-117B6A2CECC2}" name="Column169"/>
    <tableColumn id="190" xr3:uid="{9A60BD4A-EE0A-4D99-9077-002D46D16849}" name="Column170"/>
    <tableColumn id="191" xr3:uid="{950168E5-1D1D-466F-8B7A-8560336CB007}" name="Column171"/>
    <tableColumn id="192" xr3:uid="{E6B31956-DE19-4960-A256-0E964FD4FDCA}" name="Column172"/>
    <tableColumn id="193" xr3:uid="{1CC50C37-F4FB-4F4F-ADFF-50FA5F1B671B}" name="Column173"/>
    <tableColumn id="194" xr3:uid="{B30BD630-2BD1-4CAF-BBCB-30623E1E72FC}" name="Column174"/>
    <tableColumn id="195" xr3:uid="{D3D14455-387E-4B2A-ACD3-56CC2224A10A}" name="Column175"/>
    <tableColumn id="196" xr3:uid="{8F0897BD-53E1-43C6-A667-A246AB22C8AF}" name="Column176"/>
    <tableColumn id="197" xr3:uid="{0D3F7151-960D-461D-B807-F75309E64DE7}" name="Column177"/>
    <tableColumn id="198" xr3:uid="{FECAD014-7150-487D-9768-7C87C3A8CA40}" name="Column178"/>
    <tableColumn id="199" xr3:uid="{7DF29384-3052-4E77-84FB-B6754F6F9508}" name="Column179"/>
    <tableColumn id="200" xr3:uid="{9A3D99FA-D486-4204-9A1D-C8E1059FDCBE}" name="Column180"/>
    <tableColumn id="201" xr3:uid="{54D3ED58-98CF-465B-B3E9-61C97BF10A6D}" name="Column181"/>
    <tableColumn id="202" xr3:uid="{3AA70E46-1BB8-4558-B76A-AE00A301B137}" name="Column182"/>
    <tableColumn id="203" xr3:uid="{AE73254E-DE7C-40E5-9074-67EC1821FB02}" name="Column183"/>
    <tableColumn id="204" xr3:uid="{EA10771D-728C-40D3-973F-035C2F870F8B}" name="Column184"/>
    <tableColumn id="205" xr3:uid="{5A796B37-312A-40FF-80F5-48730B09D77E}" name="Column185"/>
    <tableColumn id="206" xr3:uid="{59BFD966-8ADD-47A7-B6C5-64EB64671805}" name="Column186"/>
    <tableColumn id="207" xr3:uid="{1AAFBACE-F500-4031-9218-59A7EAA4185D}" name="Column187"/>
    <tableColumn id="208" xr3:uid="{8F96DD5C-7017-4B57-9C9A-F62D69BF0FB5}" name="Column188"/>
    <tableColumn id="209" xr3:uid="{BE005A8E-8DF8-4123-B3C0-05C1367B53BD}" name="Column189"/>
    <tableColumn id="210" xr3:uid="{75F255C8-222C-45B3-9D9B-35CE9DBB0802}" name="Column190"/>
    <tableColumn id="211" xr3:uid="{85FD3365-E784-42EE-B845-AA5BEAA06216}" name="Column191"/>
    <tableColumn id="212" xr3:uid="{1F23B5BB-8649-4404-B24E-52480745BE37}" name="Column192"/>
    <tableColumn id="213" xr3:uid="{EC6976D4-8053-417B-A0E9-3C3459882283}" name="Column193"/>
    <tableColumn id="214" xr3:uid="{BC6AA96F-F23C-413C-8F7F-5F7713F69438}" name="Column194"/>
    <tableColumn id="215" xr3:uid="{80A169C8-BB1D-46D9-B64B-DCDA952A0B44}" name="Column195"/>
    <tableColumn id="216" xr3:uid="{AE738A3B-26EF-43D7-B5FC-0A81DBAEACC2}" name="Column196"/>
    <tableColumn id="217" xr3:uid="{DF2D82F4-0356-40FA-9FDE-06EF5DE37830}" name="Column197"/>
    <tableColumn id="218" xr3:uid="{882B9A08-A6F3-4BA0-9FC0-DE9B3C3220D1}" name="Column198"/>
    <tableColumn id="219" xr3:uid="{BC143FA4-71BC-4D4D-9F1B-1C2B98F91316}" name="Column199"/>
    <tableColumn id="220" xr3:uid="{D86F9BDA-0F92-4BA2-BA19-2A2543B6C3A4}" name="Column200"/>
    <tableColumn id="221" xr3:uid="{A7C835DA-52A8-47B0-8960-0402D02FB051}" name="Column201"/>
    <tableColumn id="222" xr3:uid="{F9D3E739-0723-4448-9296-72F6142C6286}" name="Column202"/>
    <tableColumn id="223" xr3:uid="{D5685CB8-BE04-42AA-B9B1-1B0A44D1E0AE}" name="Column203"/>
    <tableColumn id="224" xr3:uid="{40F26113-5E45-49D3-A7B4-33547E844477}" name="Column204"/>
    <tableColumn id="225" xr3:uid="{E19711A7-1F4A-4FAC-AED3-70DE2D8C647B}" name="Column205"/>
    <tableColumn id="226" xr3:uid="{A295D270-C45B-4192-9200-7A90DE183B21}" name="Column206"/>
    <tableColumn id="227" xr3:uid="{A531665C-2487-44C0-A012-B240887C6914}" name="Column207"/>
    <tableColumn id="228" xr3:uid="{84DC557D-0CF6-47A8-91D0-1A84B7FADE09}" name="Column208"/>
    <tableColumn id="229" xr3:uid="{FA06537B-8C56-46B7-9DE7-4E7FEF30BD2E}" name="Column209"/>
    <tableColumn id="230" xr3:uid="{CA9C532E-37F6-4DA2-9F14-EB7BD3CAEA6E}" name="Column210"/>
    <tableColumn id="231" xr3:uid="{D3465971-D4F1-4CE6-8A31-3F7095114E02}" name="Column211"/>
    <tableColumn id="232" xr3:uid="{A6520FFF-F2BD-4EFA-BEFC-6EB34BA7466D}" name="Column212"/>
    <tableColumn id="233" xr3:uid="{2F3220DF-8528-41CE-B326-7F6C2263F45B}" name="Column213"/>
    <tableColumn id="234" xr3:uid="{A669C8E7-86E1-4B24-B760-308344C0A721}" name="Column214"/>
    <tableColumn id="235" xr3:uid="{8070307F-8EB7-49E0-A773-D6BD9D4AC6F8}" name="Column215"/>
    <tableColumn id="236" xr3:uid="{3E2FA7C6-2B54-4DF8-B52E-CB1B1B86BAB1}" name="Column216"/>
    <tableColumn id="237" xr3:uid="{474BFE93-025A-4FED-82DA-CE8ADDC9753F}" name="Column217"/>
    <tableColumn id="238" xr3:uid="{A6BB06F6-BCC7-494F-B332-DA970F77C361}" name="Column218"/>
    <tableColumn id="239" xr3:uid="{902C86B0-B9A6-4AEB-BD33-A15C65ECF911}" name="Column219"/>
    <tableColumn id="240" xr3:uid="{5A20AC98-8F21-4970-9642-7D635D566F10}" name="Column220"/>
    <tableColumn id="241" xr3:uid="{9D9C4819-C32E-40A7-A183-497B5C48207F}" name="Column221"/>
    <tableColumn id="242" xr3:uid="{5EEFE65B-5B32-4F53-9257-B26B204F837B}" name="Column222"/>
    <tableColumn id="243" xr3:uid="{61DEE4BF-30D5-4B67-B687-7A0B9F945DFC}" name="Column223"/>
    <tableColumn id="244" xr3:uid="{34C44695-E3B0-4D33-9132-1FC15DE0DE9F}" name="Column224"/>
    <tableColumn id="245" xr3:uid="{87B5C19B-1C23-4BCF-83D9-888D3F47889C}" name="Column225"/>
    <tableColumn id="246" xr3:uid="{219D21B3-8705-4629-AC36-BDB0DE782CC8}" name="Column226"/>
    <tableColumn id="247" xr3:uid="{F308934B-18B9-4D0F-A208-DB7706657E0A}" name="Column227"/>
    <tableColumn id="248" xr3:uid="{1EA3E090-13A6-4B4E-B7F2-74925DE6D9BC}" name="Column228"/>
    <tableColumn id="249" xr3:uid="{56C350B4-C101-448C-B541-4D567E9A1E88}" name="Column229"/>
    <tableColumn id="250" xr3:uid="{5997612E-B7D3-44D8-BBCD-87BBA0501AEA}" name="Column230"/>
    <tableColumn id="251" xr3:uid="{5DF589F5-3D22-4B76-8EBF-02B8EE703E08}" name="Column231"/>
    <tableColumn id="252" xr3:uid="{94267515-6031-43BB-B0EB-69B52E218EC6}" name="Column232"/>
    <tableColumn id="253" xr3:uid="{78C5ABE5-D797-4C1C-8146-F2876F6E2BCF}" name="Column233"/>
    <tableColumn id="254" xr3:uid="{F3391B76-63C6-4588-A886-31A160470A2B}" name="Column234"/>
    <tableColumn id="255" xr3:uid="{D4D76D40-3C34-4422-8406-683E096CF8D1}" name="Column235"/>
    <tableColumn id="256" xr3:uid="{90C5B568-8FFD-46F3-8E09-0522ABE6E87A}" name="Column236"/>
    <tableColumn id="257" xr3:uid="{9986BEF6-1664-4480-BBF3-E128615D3040}" name="Column237"/>
    <tableColumn id="258" xr3:uid="{7763D3FA-2C02-404A-ABF2-8E7C467486BF}" name="Column238"/>
    <tableColumn id="259" xr3:uid="{6CC32856-145D-41B7-BE07-A9862EB1693E}" name="Column239"/>
    <tableColumn id="260" xr3:uid="{3AE04462-8990-4692-8A79-F0B902517DDD}" name="Column240"/>
    <tableColumn id="261" xr3:uid="{85A5D7E1-4C57-4A87-8EA5-EFD3EF202D49}" name="Column241"/>
    <tableColumn id="262" xr3:uid="{FF6E55F9-394B-4C9C-A3D9-C487D0751105}" name="Column242"/>
    <tableColumn id="263" xr3:uid="{7F639AD2-903F-40DD-825D-C906A08A0630}" name="Column243"/>
    <tableColumn id="264" xr3:uid="{1600255A-BCC1-4B68-9443-EF190A098E79}" name="Column244"/>
    <tableColumn id="265" xr3:uid="{C4ED9DBD-7727-4786-8767-1F1F1CEA203D}" name="Column245"/>
    <tableColumn id="266" xr3:uid="{20E7D9C3-9BC7-452E-B032-A4A178733A7D}" name="Column246"/>
    <tableColumn id="267" xr3:uid="{E7965B6A-2F32-4F03-B6E6-F75CD707BC7A}" name="Column247"/>
    <tableColumn id="268" xr3:uid="{FB37F559-E3ED-4B0E-87F0-1CA8692E4FCE}" name="Column248"/>
    <tableColumn id="269" xr3:uid="{9AB4C89C-DC98-4A66-80FD-C01D706151E4}" name="Column249"/>
    <tableColumn id="270" xr3:uid="{88C9065A-FB72-4243-9251-B9A9D7504512}" name="Column250"/>
    <tableColumn id="271" xr3:uid="{7C3B2C75-A80F-4478-B1E6-6878110DF25F}" name="Column251"/>
    <tableColumn id="272" xr3:uid="{ADA46207-FAD6-41E4-B7F7-D9068A27D307}" name="Column252"/>
    <tableColumn id="273" xr3:uid="{5B80ECD0-A8A3-4DDB-9182-CD1BF5602C4E}" name="Column253"/>
    <tableColumn id="274" xr3:uid="{B541E530-02D4-4761-9DFE-DC34CC66ABAB}" name="Column254"/>
    <tableColumn id="275" xr3:uid="{E75A7A8F-1BB5-4A72-8A96-2B9D5E977211}" name="Column255"/>
    <tableColumn id="276" xr3:uid="{87FF6742-2530-45AE-8052-19FDA942C786}" name="Column256"/>
    <tableColumn id="277" xr3:uid="{DEDE7D53-0B37-4C2A-88C6-D6516E039B48}" name="Column257"/>
    <tableColumn id="278" xr3:uid="{1BCC6B72-8DAB-44BC-AF43-45CD5674DABA}" name="Column258"/>
    <tableColumn id="279" xr3:uid="{0CAFB4F1-8EF2-4B3F-A929-3FE116122348}" name="Column259"/>
    <tableColumn id="280" xr3:uid="{DB655100-33C4-404B-9985-3F3CB5D84C5D}" name="Column260"/>
    <tableColumn id="281" xr3:uid="{EB343B77-D12E-4333-91F7-524B57D84E2E}" name="Column261"/>
    <tableColumn id="282" xr3:uid="{31669EDF-C7BA-4074-BC2C-0D74F329D830}" name="Column262"/>
    <tableColumn id="283" xr3:uid="{D3C1C7AF-E17B-42E0-8947-D321526A167E}" name="Column263"/>
    <tableColumn id="284" xr3:uid="{22AE61F1-D106-4025-AF91-A700FC016EE9}" name="Column264"/>
    <tableColumn id="285" xr3:uid="{1DBB4723-275D-413F-B42F-82B5D4EE3A46}" name="Column265"/>
    <tableColumn id="286" xr3:uid="{3C58C682-BFFF-450C-AE67-E7CDE07C244D}" name="Column266"/>
    <tableColumn id="287" xr3:uid="{B30E9B2D-CE54-4170-B77A-E2956FEBB379}" name="Column267"/>
    <tableColumn id="288" xr3:uid="{BBF8AE44-C8F1-47DD-ABC4-9C8362D554A5}" name="Column268"/>
    <tableColumn id="289" xr3:uid="{840F9943-AA6A-45F0-B9C1-3C447EA8A692}" name="Column269"/>
    <tableColumn id="290" xr3:uid="{6A8F19AB-6059-421D-A334-C4BD20367243}" name="Column270"/>
    <tableColumn id="291" xr3:uid="{90F5033F-6962-404F-B1DA-A4AC4034909C}" name="Column271"/>
    <tableColumn id="292" xr3:uid="{F396A541-0EB1-45F7-A4B0-7161B312C439}" name="Column272"/>
    <tableColumn id="293" xr3:uid="{C903AEB4-4102-4B04-A760-ADBC6B78FBDE}" name="Column273"/>
    <tableColumn id="294" xr3:uid="{45E5DB28-3359-49D0-BD4D-7808F5144AF1}" name="Column274"/>
    <tableColumn id="295" xr3:uid="{6187AB12-5BEB-47E4-BCAB-9BE7CBEC53E9}" name="Column275"/>
    <tableColumn id="296" xr3:uid="{88A28D95-8900-48E9-8FAA-EF997C2CF7F2}" name="Column276"/>
    <tableColumn id="297" xr3:uid="{AB7A0209-06E9-4FA9-BEA3-5E7F99F8B774}" name="Column277"/>
    <tableColumn id="298" xr3:uid="{680C0C74-C9E4-4606-AE29-0180DBDA1453}" name="Column278"/>
    <tableColumn id="299" xr3:uid="{7A944C1F-1BAB-46F8-A69A-1D1E46002AE1}" name="Column279"/>
    <tableColumn id="300" xr3:uid="{0E9EA1B1-BCA8-437C-A782-7445EBBC4585}" name="Column280"/>
    <tableColumn id="301" xr3:uid="{5AA73A94-910C-446C-86EA-60D227037464}" name="Column281"/>
    <tableColumn id="302" xr3:uid="{C5B3D66E-B74F-47B7-A555-18E207009894}" name="Column282"/>
    <tableColumn id="303" xr3:uid="{ECC003E2-051E-4790-8CAC-FFC20B630FC9}" name="Column283"/>
    <tableColumn id="304" xr3:uid="{4F2B93E5-E07B-42EE-800D-466D930C3690}" name="Column284"/>
    <tableColumn id="305" xr3:uid="{9F9D3C03-10A4-4AEC-AC8E-453C99B152D2}" name="Column285"/>
    <tableColumn id="306" xr3:uid="{970C5021-E35F-40B9-AC2E-703B0C46C283}" name="Column286"/>
    <tableColumn id="307" xr3:uid="{0E4B8791-FB7A-486C-93C4-5727E1DA229F}" name="Column287"/>
    <tableColumn id="308" xr3:uid="{D212E508-ED5F-4436-8ED0-E6704524E177}" name="Column288"/>
    <tableColumn id="309" xr3:uid="{64EFEE65-4203-4F66-95EF-75043F70DC62}" name="Column289"/>
    <tableColumn id="310" xr3:uid="{95964CAC-4849-47D7-B071-3A8EFF9D1409}" name="Column290"/>
    <tableColumn id="311" xr3:uid="{60B56298-82C7-4CE1-99B8-12E9864A6878}" name="Column291"/>
    <tableColumn id="312" xr3:uid="{9AFE04BF-F5FE-4183-89AC-8EBED64FC310}" name="Column292"/>
    <tableColumn id="313" xr3:uid="{A1ACD833-4706-4BB1-A360-47C262E0B90B}" name="Column293"/>
    <tableColumn id="314" xr3:uid="{53B8E26D-7CAB-47C1-B8EC-6397A590E60C}" name="Column294"/>
    <tableColumn id="315" xr3:uid="{2EB534BC-9B47-4CBE-A5DB-08CFBA4AB682}" name="Column295"/>
    <tableColumn id="316" xr3:uid="{46BCD61E-0436-4898-A282-EC759EF108CE}" name="Column296"/>
    <tableColumn id="317" xr3:uid="{63AB821F-53F9-4F8E-A438-22838BF4DFB0}" name="Column297"/>
    <tableColumn id="318" xr3:uid="{85665E50-62FD-4C25-9DCE-E88ACF7AF442}" name="Column298"/>
    <tableColumn id="319" xr3:uid="{3A12A9F1-3CD3-404F-ACFC-AB3AD8307EC2}" name="Column299"/>
    <tableColumn id="320" xr3:uid="{84BE8A1B-F5AE-44C7-A5D5-DB71D8641ABC}" name="Column300"/>
    <tableColumn id="321" xr3:uid="{A8C8C9DB-D671-4C12-9318-1207D5B7DCE6}" name="Column301"/>
    <tableColumn id="322" xr3:uid="{86C2EDCF-70FE-4075-90D1-1FB46CC7A33E}" name="Column302"/>
    <tableColumn id="323" xr3:uid="{515D18BF-CE2F-4CF8-8142-366A2354437B}" name="Column303"/>
    <tableColumn id="324" xr3:uid="{69187E78-FB05-4142-8C9F-32B54E6115E5}" name="Column304"/>
    <tableColumn id="325" xr3:uid="{F1BDB667-39F7-4469-844B-20900CAC785A}" name="Column305"/>
    <tableColumn id="326" xr3:uid="{70D98AA1-06CC-443C-BC64-9783666F83E9}" name="Column306"/>
    <tableColumn id="327" xr3:uid="{CCEF64CA-11FE-481A-9FF0-55F26846C5EF}" name="Column307"/>
    <tableColumn id="328" xr3:uid="{E22E2837-805B-47ED-B0BF-B28F2FC20510}" name="Column308"/>
    <tableColumn id="329" xr3:uid="{03B8F353-9FDC-477A-890B-C93E52387FBD}" name="Column309"/>
    <tableColumn id="330" xr3:uid="{A3B061BC-96AE-4F5F-8D81-84B4AF02C899}" name="Column310"/>
    <tableColumn id="331" xr3:uid="{EC13D9C1-9D66-406D-B2E6-0F164CD3D406}" name="Column311"/>
    <tableColumn id="332" xr3:uid="{D69B2644-A836-45B0-836E-5E67CF81FE82}" name="Column312"/>
    <tableColumn id="333" xr3:uid="{E06765F6-FC2C-4BE6-B937-67AD93BAD9D9}" name="Column313"/>
    <tableColumn id="334" xr3:uid="{AD646FCD-079C-42DB-9E5B-4A6625B629DE}" name="Column314"/>
    <tableColumn id="335" xr3:uid="{39B5B45F-CAB0-4D10-AB79-BB8AC3E57DFE}" name="Column315"/>
    <tableColumn id="336" xr3:uid="{770771C2-806E-4E8A-89FA-43064E22F3F0}" name="Column316"/>
    <tableColumn id="337" xr3:uid="{4C2E4517-22A0-4313-A569-57FA0921CA16}" name="Column317"/>
    <tableColumn id="338" xr3:uid="{6F8A4486-D1EF-4E55-B6A0-D69F4DF3AFDB}" name="Column318"/>
    <tableColumn id="339" xr3:uid="{A62BDCC1-3AAF-4454-8ED6-41EA7F4F6416}" name="Column319"/>
    <tableColumn id="340" xr3:uid="{E18562B9-1616-49AD-8255-0DB37BA6C272}" name="Column320"/>
    <tableColumn id="341" xr3:uid="{64110BEE-1B05-4A50-B877-178F05011A48}" name="Column321"/>
    <tableColumn id="342" xr3:uid="{41B81691-1B24-48F1-90D1-2AF19B9BA8BC}" name="Column322"/>
    <tableColumn id="343" xr3:uid="{957D0728-FA97-4567-B851-52137BF6A333}" name="Column323"/>
    <tableColumn id="344" xr3:uid="{AFF802DD-CA72-4035-BA90-6C70C2047041}" name="Column324"/>
    <tableColumn id="345" xr3:uid="{1EFF535D-69C0-4321-8907-7002AEE8A445}" name="Column325"/>
    <tableColumn id="346" xr3:uid="{5421C083-3BBA-4669-A603-F513F6F29F22}" name="Column326"/>
    <tableColumn id="347" xr3:uid="{C696183A-9C36-4EBC-9CF6-8C24D31B882B}" name="Column327"/>
    <tableColumn id="348" xr3:uid="{70BCBE61-F62D-4B11-90F5-F4C6BB593081}" name="Column328"/>
    <tableColumn id="349" xr3:uid="{901DA936-A4B9-4383-8B6B-0A2E4D5A683D}" name="Column329"/>
    <tableColumn id="350" xr3:uid="{5544F3C7-72F3-49DE-B507-C6507ADB2C0E}" name="Column330"/>
    <tableColumn id="351" xr3:uid="{74DDA50D-AD87-4E1F-9F92-7F6BA9CACB84}" name="Column331"/>
    <tableColumn id="352" xr3:uid="{D1BF3295-92C6-4ECD-82F3-EB26A09244A8}" name="Column332"/>
    <tableColumn id="353" xr3:uid="{58BDFCB0-C211-479A-B2F3-295736B853F7}" name="Column333"/>
    <tableColumn id="354" xr3:uid="{90C0DA76-F5C6-40E3-822C-7DE8E8A7A725}" name="Column334"/>
    <tableColumn id="355" xr3:uid="{259C5606-FF0B-4EBA-9C22-A8D180D9FF55}" name="Column335"/>
    <tableColumn id="356" xr3:uid="{319DB517-1A1B-4C43-839D-98D4A9AA50C0}" name="Column336"/>
    <tableColumn id="357" xr3:uid="{F1AD6D4B-2338-443E-AD41-25521FBEE5A2}" name="Column337"/>
    <tableColumn id="358" xr3:uid="{3069DFC3-679B-4B0C-B0FD-300904D195D2}" name="Column338"/>
    <tableColumn id="359" xr3:uid="{43DEC790-3A2C-4A7B-918D-DE5A1E9EC5C1}" name="Column339"/>
    <tableColumn id="360" xr3:uid="{B202EE94-1C83-4007-AAA4-566E4DEE8620}" name="Column340"/>
    <tableColumn id="361" xr3:uid="{08065114-BFC1-4F6F-AB80-DE8B36E84F6E}" name="Column341"/>
    <tableColumn id="362" xr3:uid="{66376872-DDBC-4153-89E4-CD0DC9863D0D}" name="Column342"/>
    <tableColumn id="363" xr3:uid="{21B4CBE3-8715-4199-A849-09DECB45B747}" name="Column343"/>
    <tableColumn id="364" xr3:uid="{021A84C7-5F5A-4130-8C38-C05D1C05EB9E}" name="Column344"/>
    <tableColumn id="365" xr3:uid="{399A1404-790F-42DC-9BFC-E84C008B4414}" name="Column345"/>
    <tableColumn id="366" xr3:uid="{B7CEEC42-C3A6-48AB-A6CB-F16F004A8279}" name="Column346"/>
    <tableColumn id="367" xr3:uid="{ACCBAE08-6BD0-4B39-AD8F-7ABFAC9ADDDD}" name="Column347"/>
    <tableColumn id="368" xr3:uid="{BAFEF6E9-0FEE-442F-9924-906D0CA10D99}" name="Column348"/>
    <tableColumn id="369" xr3:uid="{B1D38ED6-A1EF-45FE-B7DB-CBFF279D3D81}" name="Column349"/>
    <tableColumn id="370" xr3:uid="{359F4021-FA00-4E01-B173-2F9344C5C5D1}" name="Column350"/>
    <tableColumn id="371" xr3:uid="{01774E47-86F1-4BCC-B902-5644E8F5EDD7}" name="Column351"/>
    <tableColumn id="372" xr3:uid="{674E0B3F-ADFF-4058-B27C-15869E15A292}" name="Column352"/>
    <tableColumn id="373" xr3:uid="{FA603064-FC37-4593-A012-8F2434B973F4}" name="Column353"/>
    <tableColumn id="374" xr3:uid="{C11CBAA1-626F-4414-8251-DDB66644E3DD}" name="Column354"/>
    <tableColumn id="375" xr3:uid="{985446E1-FDE0-4583-A153-96D96307320F}" name="Column355"/>
    <tableColumn id="376" xr3:uid="{FABC33B8-3A27-409E-B295-DB48564D87C6}" name="Column356"/>
    <tableColumn id="377" xr3:uid="{6B3F5B3B-A4C9-4EB1-BF7F-6DB449B86107}" name="Column357"/>
    <tableColumn id="378" xr3:uid="{AC2AA33B-EDAC-4614-822C-A84370FD4F98}" name="Column358"/>
    <tableColumn id="379" xr3:uid="{0E7AFF3D-E2FD-458B-BAA8-59A234341361}" name="Column359"/>
    <tableColumn id="380" xr3:uid="{05820089-CCDF-403A-B886-0C5EA3E85D1C}" name="Column360"/>
    <tableColumn id="381" xr3:uid="{4BCE2A71-47ED-49AE-9DE7-256CE885C453}" name="Column361"/>
    <tableColumn id="382" xr3:uid="{12ACB714-5E41-4647-8170-824F91F7CC8C}" name="Column362"/>
    <tableColumn id="383" xr3:uid="{617B635B-1914-4E34-B41B-EFC4BBB7D7DC}" name="Column363"/>
    <tableColumn id="384" xr3:uid="{A4BBF413-08DC-45A9-9133-5C0AE2AE3FFD}" name="Column364"/>
    <tableColumn id="385" xr3:uid="{F8C18CA9-E9A1-4072-896D-99A2B96D0152}" name="Column365"/>
    <tableColumn id="386" xr3:uid="{BB7330C2-EBFA-4AAE-82A5-3B0DDEF573EC}" name="Column366"/>
    <tableColumn id="387" xr3:uid="{65EAEF4D-A7F9-4B9D-B035-4D8774F6A088}" name="Column367"/>
    <tableColumn id="388" xr3:uid="{0D0DE9DF-5364-432E-B18D-E0AA3B750EC0}" name="Column368"/>
    <tableColumn id="389" xr3:uid="{8A53CA8D-84DE-4E62-B80B-5E0199E701C2}" name="Column369"/>
    <tableColumn id="390" xr3:uid="{5C2F8696-D454-41A8-A4C9-A08493BFACC9}" name="Column370"/>
    <tableColumn id="391" xr3:uid="{3C9A5666-60AA-4614-BA20-AAAB09F55EDF}" name="Column371"/>
    <tableColumn id="392" xr3:uid="{EEB22965-44B3-4F1E-92C7-38152BC0DFE0}" name="Column372"/>
    <tableColumn id="393" xr3:uid="{5123933A-E673-40D8-A327-C8AC2D7F8F19}" name="Column373"/>
    <tableColumn id="394" xr3:uid="{C923C7E5-5DAE-4474-81F8-5CFBA39CD9AD}" name="Column374"/>
    <tableColumn id="395" xr3:uid="{9858BB1F-A5F8-4ECD-8461-68E44C054D28}" name="Column375"/>
    <tableColumn id="396" xr3:uid="{5821DFFC-EF88-4C5B-8089-1B819453E1E4}" name="Column376"/>
    <tableColumn id="397" xr3:uid="{B1B9A2F1-7260-430D-A3E2-F7BCB5AC7286}" name="Column377"/>
    <tableColumn id="398" xr3:uid="{978943D0-69D0-4A09-92B0-2B54FA1FB988}" name="Column378"/>
    <tableColumn id="399" xr3:uid="{BF8E5E5F-90E3-412F-BD67-C83A5C0323BB}" name="Column379"/>
    <tableColumn id="400" xr3:uid="{C5E3FBF6-C89C-4880-B2B8-DAA7E68A4CA1}" name="Column380"/>
    <tableColumn id="401" xr3:uid="{6610D291-ADCA-4BC9-B55F-ADD416A8DCE5}" name="Column381"/>
    <tableColumn id="402" xr3:uid="{699C7415-2EA6-418F-8869-F648D328C6FF}" name="Column382"/>
    <tableColumn id="403" xr3:uid="{77E9CB50-47BD-4BDC-A717-E5701CED98FE}" name="Column383"/>
    <tableColumn id="404" xr3:uid="{56F5C6D6-3223-491C-8080-DF1ECC7657C1}" name="Column384"/>
    <tableColumn id="405" xr3:uid="{6F1DD237-CB56-4A24-AB78-11E6ACFCB330}" name="Column385"/>
    <tableColumn id="406" xr3:uid="{202E6DB7-3219-4160-8CB5-ECCAB7B44095}" name="Column386"/>
    <tableColumn id="407" xr3:uid="{05269091-2C1F-4255-B28D-CC00753A7584}" name="Column387"/>
    <tableColumn id="408" xr3:uid="{2BC05B48-C5A8-4C00-84AC-C8B2982CFD49}" name="Column388"/>
    <tableColumn id="409" xr3:uid="{AB5EEFFE-059B-433D-AD0D-27798709BCF0}" name="Column389"/>
    <tableColumn id="410" xr3:uid="{6FDA2339-A04F-4F18-A36A-93C12BFC7A49}" name="Column390"/>
    <tableColumn id="411" xr3:uid="{71F36D69-6FDB-4BF5-9BCA-F440368C98C3}" name="Column391"/>
    <tableColumn id="412" xr3:uid="{AAFFFC6C-F4A8-4993-AFC4-64FFEF76FDDB}" name="Column392"/>
    <tableColumn id="413" xr3:uid="{238AE92D-3F0F-40EC-9FE2-1C5E103223AE}" name="Column393"/>
    <tableColumn id="414" xr3:uid="{DD7FC8A3-3BD2-46F1-B5DD-EAD371703429}" name="Column394"/>
    <tableColumn id="415" xr3:uid="{B2ADF1A2-62A9-4BF3-A4FF-5CC2239194CA}" name="Column395"/>
    <tableColumn id="416" xr3:uid="{8CFDDC12-F7AD-4FE4-9771-9B64184B4250}" name="Column396"/>
    <tableColumn id="417" xr3:uid="{A84E19D5-1D36-43F5-9F7F-C0CD2E864EF3}" name="Column397"/>
    <tableColumn id="418" xr3:uid="{D19B1730-F32F-430D-B4F4-A5DAEBFF7D88}" name="Column398"/>
    <tableColumn id="419" xr3:uid="{3A441B75-9BF7-4246-A583-5C53B358435C}" name="Column399"/>
    <tableColumn id="420" xr3:uid="{135EB473-B4A1-49C2-81FF-81EAD1860AAA}" name="Column400"/>
    <tableColumn id="421" xr3:uid="{644D8D18-AA6C-41CC-82E7-E27ACBEAA5DD}" name="Column401"/>
    <tableColumn id="422" xr3:uid="{9F8192B6-4ECE-48CA-86F9-CF00C7BF8D60}" name="Column402"/>
    <tableColumn id="423" xr3:uid="{3D51FE59-B86C-44B2-B5BF-D33F089ABA26}" name="Column403"/>
    <tableColumn id="424" xr3:uid="{639CD222-D438-4C88-8E72-52B668F649FB}" name="Column404"/>
    <tableColumn id="425" xr3:uid="{C112DD78-5596-4D74-AE38-040D2F2326E9}" name="Column405"/>
    <tableColumn id="426" xr3:uid="{FA9D81A0-7F8A-472E-ACB0-826E649A9A6D}" name="Column406"/>
    <tableColumn id="427" xr3:uid="{B187F2FA-AE37-46FE-B8B5-A5C23859439E}" name="Column407"/>
    <tableColumn id="428" xr3:uid="{5E61E41E-38F0-4931-9051-85352F4A6BAD}" name="Column408"/>
    <tableColumn id="429" xr3:uid="{68111AC8-10A2-4F34-9DC2-9E1DB571490D}" name="Column409"/>
    <tableColumn id="430" xr3:uid="{77F67F32-6739-46DA-B892-6BBB3F84AB02}" name="Column410"/>
    <tableColumn id="431" xr3:uid="{E16B2236-B31C-4105-8CA8-B3FCFE8B4095}" name="Column411"/>
    <tableColumn id="432" xr3:uid="{4C40832A-4016-47AD-A9A3-6241AF9D49ED}" name="Column412"/>
    <tableColumn id="433" xr3:uid="{8F6C76D5-6CB6-4432-AE80-A1AC474928BC}" name="Column413"/>
    <tableColumn id="434" xr3:uid="{81D35D8E-1545-490A-9847-3938A8A2F9E5}" name="Column414"/>
    <tableColumn id="435" xr3:uid="{7B8358D8-004E-42A5-BD4A-407180E7EE13}" name="Column415"/>
    <tableColumn id="436" xr3:uid="{00285804-AEA3-4CC1-A06F-56568EE89FC7}" name="Column416"/>
    <tableColumn id="437" xr3:uid="{4BBA7781-8CAD-4692-8D23-B7912C5FF0ED}" name="Column417"/>
    <tableColumn id="438" xr3:uid="{806E058D-327A-4F2E-867C-D76FA58494DB}" name="Column418"/>
    <tableColumn id="439" xr3:uid="{1A2D9B38-1DB7-4B34-90CD-2E9855A6720E}" name="Column419"/>
    <tableColumn id="440" xr3:uid="{6DFA318C-DFC6-4FEE-9E1B-227EA038D90D}" name="Column420"/>
    <tableColumn id="441" xr3:uid="{04EBCFD1-7979-43B3-97AD-84FBE3F8EC5D}" name="Column421"/>
    <tableColumn id="442" xr3:uid="{10CAA5F8-480A-4224-A4D9-53F71D258E18}" name="Column422"/>
    <tableColumn id="443" xr3:uid="{7DB05231-C446-41F1-BF73-07D9954A0F3C}" name="Column423"/>
    <tableColumn id="444" xr3:uid="{D864710C-E3A4-488E-9C5F-00D69DFCCAD2}" name="Column424"/>
    <tableColumn id="445" xr3:uid="{3A5305F6-4C56-42AA-A589-198928BAA278}" name="Column425"/>
    <tableColumn id="446" xr3:uid="{BB50DA5F-0721-4423-BA2C-DED6B6D0AF59}" name="Column426"/>
    <tableColumn id="447" xr3:uid="{9F5ABEA7-CDA0-4BC5-9001-BDAE8A4F710C}" name="Column427"/>
    <tableColumn id="448" xr3:uid="{B056415B-AEFF-43B8-8354-AF40536D42B8}" name="Column428"/>
    <tableColumn id="449" xr3:uid="{E75ECA12-42B8-4FF6-8D9D-D91F86A6B253}" name="Column429"/>
    <tableColumn id="450" xr3:uid="{45DB754A-1B6A-4197-88AE-9A577D860003}" name="Column430"/>
    <tableColumn id="451" xr3:uid="{CDF0875E-8997-40DB-8896-301854886141}" name="Column431"/>
    <tableColumn id="452" xr3:uid="{C57230A4-6AE4-47DA-A93A-995083F33A3B}" name="Column432"/>
    <tableColumn id="453" xr3:uid="{2AD9A9FF-6E61-4D4A-907C-38D57B5B6D42}" name="Column433"/>
    <tableColumn id="454" xr3:uid="{F7E86ACE-9C47-4569-B593-495F981FD9F1}" name="Column434"/>
    <tableColumn id="455" xr3:uid="{273AF6B6-FC1D-4FEC-BD1A-4D68D84B5FA0}" name="Column435"/>
    <tableColumn id="456" xr3:uid="{08F5200E-92C4-4D2E-A5DF-E6A3A6666181}" name="Column436"/>
    <tableColumn id="457" xr3:uid="{5DB351FB-69FE-44C4-BC4E-EA75904FDBBD}" name="Column437"/>
    <tableColumn id="458" xr3:uid="{ACD06AAD-0254-4BC6-AA9D-434DABC388AF}" name="Column438"/>
    <tableColumn id="459" xr3:uid="{A020F30E-3599-4438-A09E-61C3B597DE39}" name="Column439"/>
    <tableColumn id="460" xr3:uid="{E3DF3B79-3016-4070-AC26-52587C136A1E}" name="Column440"/>
    <tableColumn id="461" xr3:uid="{0AC780C7-DA94-474A-B1BA-0E12ADC42471}" name="Column441"/>
    <tableColumn id="462" xr3:uid="{AB59316A-F5F9-4BB9-A3D7-542FA7F02694}" name="Column442"/>
    <tableColumn id="463" xr3:uid="{7B6FBD03-8BBF-42C1-853C-E442DD6831DD}" name="Column443"/>
    <tableColumn id="464" xr3:uid="{C23461ED-617E-4503-A28F-DBBDD631A2BF}" name="Column444"/>
    <tableColumn id="465" xr3:uid="{44FF8786-480B-4774-9240-534F2646BA66}" name="Column445"/>
    <tableColumn id="466" xr3:uid="{CD1FDAFF-A9C6-4AE7-98D3-C7EF8FE5C742}" name="Column446"/>
    <tableColumn id="467" xr3:uid="{BCEDE502-C9E9-4C41-BDA0-4DE322FF9F8B}" name="Column447"/>
    <tableColumn id="468" xr3:uid="{902795A2-2391-4E6E-BECD-48842CD90DB7}" name="Column448"/>
    <tableColumn id="469" xr3:uid="{5EE90B5A-09BB-420B-9161-86E951D86AF9}" name="Column449"/>
    <tableColumn id="470" xr3:uid="{828704F3-D16E-4684-AD45-D4B162EBC9A3}" name="Column450"/>
    <tableColumn id="471" xr3:uid="{07292C73-B141-470A-879A-824663C290CE}" name="Column451"/>
    <tableColumn id="472" xr3:uid="{481DD83A-1F57-44E5-8D59-2FA32D8102A8}" name="Column452"/>
    <tableColumn id="473" xr3:uid="{7ACCAE7A-DB17-4B95-BF7E-5FAAB1B1AE6F}" name="Column453"/>
    <tableColumn id="474" xr3:uid="{5A42C56B-FAA3-43CA-AFA7-9D0D23D32D23}" name="Column454"/>
    <tableColumn id="475" xr3:uid="{1FB91EF9-8BCD-4557-B4C0-11033BA1842D}" name="Column455"/>
    <tableColumn id="476" xr3:uid="{7CCFB174-98AE-43D7-AEBA-B66E9B50F497}" name="Column456"/>
    <tableColumn id="477" xr3:uid="{8D8E431C-86EE-4572-BF3E-5455F413BB70}" name="Column457"/>
    <tableColumn id="478" xr3:uid="{AD0B53B1-7889-4CC1-9F7C-E1B69554BDD2}" name="Column458"/>
    <tableColumn id="479" xr3:uid="{308FCF65-09C2-4D6F-9148-3540FBE0058B}" name="Column459"/>
    <tableColumn id="480" xr3:uid="{71B98461-27F6-48A0-B1B1-ACD3CC8AFF7E}" name="Column460"/>
    <tableColumn id="481" xr3:uid="{117A25E0-9FAC-4601-86E8-4AAA1E3A571C}" name="Column461"/>
    <tableColumn id="482" xr3:uid="{6BD84C58-BCC9-4F9E-AD75-C9480C753315}" name="Column462"/>
    <tableColumn id="483" xr3:uid="{6302E168-ECEE-4124-9ABC-9F60E7664276}" name="Column463"/>
    <tableColumn id="484" xr3:uid="{A3A2BB34-E2FE-4FAB-BD9E-778D4D787270}" name="Column464"/>
    <tableColumn id="485" xr3:uid="{A97F0723-868B-48F2-B6DE-5F1B26B44419}" name="Column465"/>
    <tableColumn id="486" xr3:uid="{C5562935-562A-438D-9476-A39CFC53668C}" name="Column466"/>
    <tableColumn id="487" xr3:uid="{6E4B6D9F-BF09-4383-AEB4-F5EA5B497E10}" name="Column467"/>
    <tableColumn id="488" xr3:uid="{AD4461E1-529C-4A66-9B9A-B7C7C5AEF548}" name="Column468"/>
    <tableColumn id="489" xr3:uid="{85BA225C-E4D9-46ED-ADC2-CBE59B6F8EE8}" name="Column469"/>
    <tableColumn id="490" xr3:uid="{63358C41-698C-468E-8660-2AAD341E8F8B}" name="Column470"/>
    <tableColumn id="491" xr3:uid="{BF315055-6569-4438-A12D-EF3522FFA4C3}" name="Column471"/>
    <tableColumn id="492" xr3:uid="{6F67B0C0-AE29-4669-9CB0-E58EEBA2D18C}" name="Column472"/>
    <tableColumn id="493" xr3:uid="{5E82E72E-C8C6-4DC0-A5F4-3774BD84DB53}" name="Column473"/>
    <tableColumn id="494" xr3:uid="{C4257F95-7909-4180-AD4A-3EE4278C969B}" name="Column474"/>
    <tableColumn id="495" xr3:uid="{7DB8405A-3A97-4DD2-98EF-014CF75CCA0E}" name="Column475"/>
    <tableColumn id="496" xr3:uid="{D1DBC0A1-301C-4CCA-B88F-62DF6068CB78}" name="Column476"/>
    <tableColumn id="497" xr3:uid="{0FEC1E2F-5177-4D25-8396-24D79BABB9D7}" name="Column477"/>
    <tableColumn id="498" xr3:uid="{5FD12634-BCB1-4864-B05C-F38D7063E058}" name="Column478"/>
    <tableColumn id="499" xr3:uid="{6E7290DE-FDF4-460A-BEE5-7B9E2C9468C9}" name="Column479"/>
    <tableColumn id="500" xr3:uid="{CAADBE61-3941-44B2-B853-724CC2D9BE11}" name="Column480"/>
    <tableColumn id="501" xr3:uid="{9E42FEAF-0F8C-44D3-A3D5-482DE5D818F4}" name="Column481"/>
    <tableColumn id="502" xr3:uid="{FEB47696-F8DA-41B7-9487-E631AA5E3D12}" name="Column482"/>
    <tableColumn id="503" xr3:uid="{44BE2B93-E189-4E44-8641-0D01BDB1A72E}" name="Column483"/>
    <tableColumn id="504" xr3:uid="{85D30672-AAFD-4FFF-96FA-F4B1B4694D99}" name="Column484"/>
    <tableColumn id="505" xr3:uid="{C51D36AC-9D79-4740-A0F7-9D822D139E7C}" name="Column485"/>
    <tableColumn id="506" xr3:uid="{42B805FD-78BF-4CA7-9D99-3EE2245F4F15}" name="Column486"/>
    <tableColumn id="507" xr3:uid="{B259CF68-0851-4328-BFDA-3AE9082BFB9F}" name="Column487"/>
    <tableColumn id="508" xr3:uid="{C67F8E4F-070E-43EE-8F1F-FAE4F1482012}" name="Column488"/>
    <tableColumn id="509" xr3:uid="{5507C8CA-C974-42D6-AC81-13A1B510BC1C}" name="Column489"/>
    <tableColumn id="510" xr3:uid="{DE7B32DE-3B33-4A8A-AD17-20E7B2F74A64}" name="Column490"/>
    <tableColumn id="511" xr3:uid="{E42598E5-A26C-4D98-8928-56D4E54B0683}" name="Column491"/>
    <tableColumn id="512" xr3:uid="{9259A7D2-D2E5-4F52-827F-D802CA97B11D}" name="Column492"/>
    <tableColumn id="513" xr3:uid="{2123370A-BF70-4CA1-8C36-48564582102A}" name="Column493"/>
    <tableColumn id="514" xr3:uid="{F462D0B1-CB0E-4D58-AB19-B7CBDED05612}" name="Column494"/>
    <tableColumn id="515" xr3:uid="{A77D550B-BA08-45DF-B072-71FBA657AFFC}" name="Column495"/>
    <tableColumn id="516" xr3:uid="{2D6806EF-E3BB-42EF-8717-DE8EE88C8604}" name="Column496"/>
    <tableColumn id="517" xr3:uid="{C3BEA34F-DD1B-4791-BF4E-A405DA306053}" name="Column497"/>
    <tableColumn id="518" xr3:uid="{71ED44FE-65D2-419F-8382-6F30B670F944}" name="Column498"/>
    <tableColumn id="519" xr3:uid="{CE0B3444-C476-445C-9624-3F8F8DBB9A66}" name="Column499"/>
    <tableColumn id="520" xr3:uid="{0F2B56AB-04B7-486F-B07C-AECD3CF35A0B}" name="Column500"/>
    <tableColumn id="521" xr3:uid="{B23668BA-E6D0-482F-B4C6-EE6B716745A0}" name="Column501"/>
    <tableColumn id="522" xr3:uid="{B4845EB8-C396-42C7-A175-A3CD214655AC}" name="Column502"/>
    <tableColumn id="523" xr3:uid="{EE42D9CB-C554-49AE-A702-EA9822758CED}" name="Column503"/>
    <tableColumn id="524" xr3:uid="{B3E57D02-521A-4745-A5FD-1D5B94F33A2B}" name="Column504"/>
    <tableColumn id="525" xr3:uid="{1E1F666D-1A37-41C0-A84D-544C3DD1824C}" name="Column505"/>
    <tableColumn id="526" xr3:uid="{B5D630A4-7984-4A7C-86A9-3AF568F29293}" name="Column506"/>
    <tableColumn id="527" xr3:uid="{9A810B53-A67E-4D23-A24F-2DC033F13546}" name="Column507"/>
    <tableColumn id="528" xr3:uid="{BAC50D47-EDD0-4D4C-B84A-EBBDDBE345B8}" name="Column508"/>
    <tableColumn id="529" xr3:uid="{8FDC7EA4-3456-4B49-834C-EBF28BBB57FF}" name="Column509"/>
    <tableColumn id="530" xr3:uid="{761A3CBB-A3CF-4EF1-93E0-4A0DE49911FE}" name="Column510"/>
    <tableColumn id="531" xr3:uid="{4884A3F3-E694-4B1A-8A92-DDCD18FE57C6}" name="Column511"/>
    <tableColumn id="532" xr3:uid="{514AAC27-137D-427F-890E-5818757E8D29}" name="Column512"/>
    <tableColumn id="533" xr3:uid="{80C9E1B9-82F5-4C6E-931A-7700B2768818}" name="Column513"/>
    <tableColumn id="534" xr3:uid="{90C32B9C-B30D-4A35-8481-9901BD3A8D2C}" name="Column514"/>
    <tableColumn id="535" xr3:uid="{74FC85F6-690C-442B-8B37-2244D5B13124}" name="Column515"/>
    <tableColumn id="536" xr3:uid="{D58408AF-EC69-4881-9F80-CB49CCA46358}" name="Column516"/>
    <tableColumn id="537" xr3:uid="{51453A6E-09B0-4DE7-8CE1-2601E3FC59AE}" name="Column517"/>
    <tableColumn id="538" xr3:uid="{BE40F265-AF92-4F07-B44C-8417A9AF1028}" name="Column518"/>
    <tableColumn id="539" xr3:uid="{124ADA71-B6E8-4F7A-8A47-103AAE9797B9}" name="Column519"/>
    <tableColumn id="540" xr3:uid="{4356799F-E4B3-4F6D-82F2-5D2D66DC600A}" name="Column520"/>
    <tableColumn id="541" xr3:uid="{597FB00D-A65D-42B5-9F7E-14B44C7D15A8}" name="Column521"/>
    <tableColumn id="542" xr3:uid="{A44F0E65-94FA-4FE2-9555-06A114ADB3E2}" name="Column522"/>
    <tableColumn id="543" xr3:uid="{4C06D9F8-3A56-431F-9796-72C2750075A8}" name="Column523"/>
    <tableColumn id="544" xr3:uid="{68DB6FBC-C22A-4F9D-9A41-92D9531030F2}" name="Column524"/>
    <tableColumn id="545" xr3:uid="{C1F8EF6D-1FE8-437C-8DAA-BB4E768DAAF7}" name="Column525"/>
    <tableColumn id="546" xr3:uid="{E1B0739C-6552-4823-AE9D-E65E3EA5547E}" name="Column526"/>
    <tableColumn id="547" xr3:uid="{D14D19DF-4E42-401B-8E45-381C7195E961}" name="Column527"/>
    <tableColumn id="548" xr3:uid="{45C0E3D3-C79B-4957-B207-6B50E0E69484}" name="Column528"/>
    <tableColumn id="549" xr3:uid="{6088A2A1-4C9A-4E83-9C9E-7E1A76B2DD7E}" name="Column529"/>
    <tableColumn id="550" xr3:uid="{318909D9-EE40-43AF-99CB-B91DABDA9CE4}" name="Column530"/>
    <tableColumn id="551" xr3:uid="{0005A2C6-01E2-4A1C-951F-F22A519AF334}" name="Column531"/>
    <tableColumn id="552" xr3:uid="{683BF2BA-51F1-4266-B150-DE0814DCE0B0}" name="Column532"/>
    <tableColumn id="553" xr3:uid="{29463EFC-57BB-406A-BE87-DFDBC4CC84FB}" name="Column533"/>
    <tableColumn id="554" xr3:uid="{AE083F54-2AFC-4033-B19F-976552DE9371}" name="Column534"/>
    <tableColumn id="555" xr3:uid="{12221028-665D-4BEA-8CB3-0AD2A4DCFB9A}" name="Column535"/>
    <tableColumn id="556" xr3:uid="{05E70D75-0E9D-485D-8259-02B09F71865D}" name="Column536"/>
    <tableColumn id="557" xr3:uid="{637FB540-0423-483E-A351-E1235A1843C1}" name="Column537"/>
    <tableColumn id="558" xr3:uid="{6C29CF56-6CD7-4ADA-A170-89DEB7187DA3}" name="Column538"/>
    <tableColumn id="559" xr3:uid="{1B6A8401-F96A-49F1-A0B4-4AB4E5CA6156}" name="Column539"/>
    <tableColumn id="560" xr3:uid="{E20607D1-7841-42F7-83CA-25606E59288E}" name="Column540"/>
    <tableColumn id="561" xr3:uid="{0BD61D33-0285-4D47-9370-C511B63CBA0F}" name="Column541"/>
    <tableColumn id="562" xr3:uid="{C38F47BB-FD0F-4889-88E1-636058D1CE8E}" name="Column542"/>
    <tableColumn id="563" xr3:uid="{12D4410A-0AB4-461F-ABC7-C23B90F8EC38}" name="Column543"/>
    <tableColumn id="564" xr3:uid="{A55DE1CF-B7C2-41B8-BD98-D481A457128D}" name="Column544"/>
    <tableColumn id="565" xr3:uid="{C09899C9-4ADE-44E2-A7C4-8B42806542CD}" name="Column545"/>
    <tableColumn id="566" xr3:uid="{191F9EF9-1A83-40C2-BC65-8EDF3E8218C5}" name="Column546"/>
    <tableColumn id="567" xr3:uid="{B503E83F-1661-42C1-92D4-34ECF7716B28}" name="Column547"/>
    <tableColumn id="568" xr3:uid="{0226536D-5EAE-45E5-AAF8-6DF795F52B23}" name="Column548"/>
    <tableColumn id="569" xr3:uid="{6CCE2BD7-0B69-4DB4-BB3B-9E5CD0232DFE}" name="Column549"/>
    <tableColumn id="570" xr3:uid="{FDE8E8C5-855E-4E1D-9EB5-88C2C01EED8D}" name="Column550"/>
    <tableColumn id="571" xr3:uid="{0F241A70-A9C8-4EE4-B1EF-5CFF10913186}" name="Column551"/>
    <tableColumn id="572" xr3:uid="{34963037-4DDE-4656-8817-DFE9C557F96E}" name="Column552"/>
    <tableColumn id="573" xr3:uid="{AF2C859D-29A4-4236-8C85-852786D2948A}" name="Column553"/>
    <tableColumn id="574" xr3:uid="{14CC320E-3FEF-4AFF-A8E0-F886280CE21E}" name="Column554"/>
    <tableColumn id="575" xr3:uid="{5A5635A7-58CB-496B-940F-D5AB55567EC3}" name="Column555"/>
    <tableColumn id="576" xr3:uid="{8DD0AB1A-E3F8-4992-A88C-EAEC5E2A8453}" name="Column556"/>
    <tableColumn id="577" xr3:uid="{010DD584-EFD7-46B1-B452-740E177E469B}" name="Column557"/>
    <tableColumn id="578" xr3:uid="{E2621A8A-28E0-442A-9D3D-66BEF22DAFBB}" name="Column558"/>
    <tableColumn id="579" xr3:uid="{7E13B3F0-9E7B-465D-8A0D-79C5C0451061}" name="Column559"/>
    <tableColumn id="580" xr3:uid="{594C698D-4024-43E9-8655-3918E845ADCA}" name="Column560"/>
    <tableColumn id="581" xr3:uid="{19BCB62E-2775-45D4-85D5-13AB5A0FB17B}" name="Column561"/>
    <tableColumn id="582" xr3:uid="{71097DDD-BEF5-49A6-B296-81698FF5FE96}" name="Column562"/>
    <tableColumn id="583" xr3:uid="{4674CC62-5F4A-463A-B95C-BF205946EAF7}" name="Column563"/>
    <tableColumn id="584" xr3:uid="{3344A755-DAB2-4C14-B145-4F72D761D611}" name="Column564"/>
    <tableColumn id="585" xr3:uid="{0AB5CB1D-EE5B-4475-9AC7-8850E3E7FF85}" name="Column565"/>
    <tableColumn id="586" xr3:uid="{4C82A04E-511E-4662-97B0-958062D015EC}" name="Column566"/>
    <tableColumn id="587" xr3:uid="{348B88FC-2260-4432-B6C9-37C675F9FAF3}" name="Column567"/>
    <tableColumn id="588" xr3:uid="{E16AD0B5-2F59-4E1B-BF78-E515C59AF06D}" name="Column568"/>
    <tableColumn id="589" xr3:uid="{3A84419C-5D42-4D91-9382-F4DEA2B7816D}" name="Column569"/>
    <tableColumn id="590" xr3:uid="{207CA815-E62F-4587-A901-A590E275B416}" name="Column570"/>
    <tableColumn id="591" xr3:uid="{AAD77020-76D1-4444-A764-65FFCB7C584D}" name="Column571"/>
    <tableColumn id="592" xr3:uid="{B373438D-AF81-4866-B141-61709B1FEA4C}" name="Column572"/>
    <tableColumn id="593" xr3:uid="{D498F5E1-C31D-4BD0-AF1A-D0D71309724F}" name="Column573"/>
    <tableColumn id="594" xr3:uid="{47FFA95A-3E31-4D5F-A140-FF3D37FC5F18}" name="Column574"/>
    <tableColumn id="595" xr3:uid="{743A70AA-1A8B-4506-B57B-EB5F25D8CB35}" name="Column575"/>
    <tableColumn id="596" xr3:uid="{D1AF738F-906F-46BC-AE3F-C4C658F470C9}" name="Column576"/>
    <tableColumn id="597" xr3:uid="{D4C10521-BB2B-4823-BA0E-E240607955D9}" name="Column577"/>
    <tableColumn id="598" xr3:uid="{8E9585D2-7194-4F95-97D6-B38634BD9A2E}" name="Column578"/>
    <tableColumn id="599" xr3:uid="{27C7148B-8189-4617-AF2B-50852F1AC268}" name="Column579"/>
    <tableColumn id="600" xr3:uid="{D6E3C509-A886-4665-A0CA-AEA42F971096}" name="Column580"/>
    <tableColumn id="601" xr3:uid="{70299073-7CD3-42F2-989F-DA4CC69C93F5}" name="Column581"/>
    <tableColumn id="602" xr3:uid="{E7B618B2-7E17-4641-A153-001C171E73A5}" name="Column582"/>
    <tableColumn id="603" xr3:uid="{D551F501-05C9-4C95-BF56-5BD5A6553C93}" name="Column583"/>
    <tableColumn id="604" xr3:uid="{D41382FE-82EE-4EB2-90C9-EBFA98D78666}" name="Column584"/>
    <tableColumn id="605" xr3:uid="{92D31B9C-B97D-435D-88A1-41F585CFB290}" name="Column585"/>
    <tableColumn id="606" xr3:uid="{36269D31-8E65-4427-AA60-7BDA36171A96}" name="Column586"/>
    <tableColumn id="607" xr3:uid="{0E969671-474A-4468-BA60-09D396660607}" name="Column587"/>
    <tableColumn id="608" xr3:uid="{23F64BC6-F8D9-4D92-9D92-2BE94ECA7A91}" name="Column588"/>
    <tableColumn id="609" xr3:uid="{6A6144C7-9A07-49D1-91BD-2AB43C8900CE}" name="Column589"/>
    <tableColumn id="610" xr3:uid="{5076753C-2A66-4464-840A-FBA678C2159F}" name="Column590"/>
    <tableColumn id="611" xr3:uid="{B2FA487C-501A-4071-B1D1-2A3C699F36D6}" name="Column591"/>
    <tableColumn id="612" xr3:uid="{2ABA94D5-ABC3-4B80-8C15-A7EEE6EA35AC}" name="Column592"/>
    <tableColumn id="613" xr3:uid="{C9C609B1-A4C6-48FB-9522-567F68EC7F62}" name="Column593"/>
    <tableColumn id="614" xr3:uid="{E73BD313-C3F3-4169-B660-8205D238BA18}" name="Column594"/>
    <tableColumn id="615" xr3:uid="{2D87E3EB-90CD-4FDC-ADFF-DB2446C63A20}" name="Column595"/>
    <tableColumn id="616" xr3:uid="{6139373B-C471-4ED1-8B11-18D33F9CB2A0}" name="Column596"/>
    <tableColumn id="617" xr3:uid="{D9D3A871-8962-42D6-AF0F-791B0C3DFFA0}" name="Column597"/>
    <tableColumn id="618" xr3:uid="{EC17EBB6-AE4B-4FE0-AEE9-8643F1BF84AE}" name="Column598"/>
    <tableColumn id="619" xr3:uid="{64F8254F-354D-47B5-9D5B-E15C12BBA244}" name="Column599"/>
    <tableColumn id="620" xr3:uid="{B6A158F6-20E1-4044-8ABF-2EE9E0B10185}" name="Column600"/>
    <tableColumn id="621" xr3:uid="{2023B1DD-3E76-4A6A-9E90-8C1D80BFE1B8}" name="Column601"/>
    <tableColumn id="622" xr3:uid="{95EF24B5-EB19-4F00-9418-2A4DCDCFB414}" name="Column602"/>
    <tableColumn id="623" xr3:uid="{F6A16092-C5A5-4057-9070-0A98BFCC2291}" name="Column603"/>
    <tableColumn id="624" xr3:uid="{5A6B2327-F968-4896-9CF8-AEB1D26F7C96}" name="Column604"/>
    <tableColumn id="625" xr3:uid="{50C3A0F4-12FB-4A7D-9147-8914AC6373E7}" name="Column605"/>
    <tableColumn id="626" xr3:uid="{84C6A914-7C6E-4F37-9377-A89C74622C9C}" name="Column606"/>
    <tableColumn id="627" xr3:uid="{040A0B1A-B32C-43F9-B459-B007D4E79EE3}" name="Column607"/>
    <tableColumn id="628" xr3:uid="{6C3751DC-7B1B-4EDE-9CB4-2D7B034A41CC}" name="Column608"/>
    <tableColumn id="629" xr3:uid="{10B4BC5B-3B1F-408F-8DE7-2BB4DBFB0541}" name="Column609"/>
    <tableColumn id="630" xr3:uid="{7367FE4D-88C5-43BB-A69C-B976286E9741}" name="Column610"/>
    <tableColumn id="631" xr3:uid="{932DF208-02FA-4C86-B9BA-E2B91D77EB59}" name="Column611"/>
    <tableColumn id="632" xr3:uid="{A2C858AB-58CB-4DDA-9F2B-51B2CFDFBE47}" name="Column612"/>
    <tableColumn id="633" xr3:uid="{EF94519A-2B8A-45F2-98B8-62939E512589}" name="Column613"/>
    <tableColumn id="634" xr3:uid="{15187315-46B0-4C1E-98AD-9D5A5C31A544}" name="Column614"/>
    <tableColumn id="635" xr3:uid="{3F705D7B-BC89-45B9-AD12-E61519830977}" name="Column615"/>
    <tableColumn id="636" xr3:uid="{57380F2E-5FB3-4A16-8252-5BC72643CEB1}" name="Column616"/>
    <tableColumn id="637" xr3:uid="{31D9A77A-277A-4CD9-AD61-D3A339DDE406}" name="Column617"/>
    <tableColumn id="638" xr3:uid="{529BFBE7-EDAC-4333-91FF-3807DA2963BE}" name="Column618"/>
    <tableColumn id="639" xr3:uid="{EF72C619-D0AA-42A2-81AF-316F46F944C5}" name="Column619"/>
    <tableColumn id="640" xr3:uid="{CBE7C4A9-6D48-4CE6-A9A0-83C72119D50C}" name="Column620"/>
    <tableColumn id="641" xr3:uid="{61DB3BC5-290F-402B-9470-0D3CD5F7C1FC}" name="Column621"/>
    <tableColumn id="642" xr3:uid="{30F3965F-12A0-48AB-BEFD-507E105273A9}" name="Column622"/>
    <tableColumn id="643" xr3:uid="{F83D7661-82CB-4E6A-9C1B-907D4D77E271}" name="Column623"/>
    <tableColumn id="644" xr3:uid="{01BFC2BB-6413-482E-BE73-9A0AA4FF0517}" name="Column624"/>
    <tableColumn id="645" xr3:uid="{8A45DAC8-C01F-4B8A-8668-36FA60A422A7}" name="Column625"/>
    <tableColumn id="646" xr3:uid="{96BB42CB-EB68-44CB-8930-D3AE03C8C1DC}" name="Column626"/>
    <tableColumn id="647" xr3:uid="{4AE8566A-16FF-435D-997D-3F14F19F0140}" name="Column627"/>
    <tableColumn id="648" xr3:uid="{1A22EEB6-0813-4F29-9770-EF835E051B64}" name="Column628"/>
    <tableColumn id="649" xr3:uid="{6000B834-A75F-49CA-AFA4-31C7543A0328}" name="Column629"/>
    <tableColumn id="650" xr3:uid="{B807949F-78F0-411E-BDE7-E25C287F8912}" name="Column630"/>
    <tableColumn id="651" xr3:uid="{6C783655-D888-40AB-9245-26C4B30EC99E}" name="Column631"/>
    <tableColumn id="652" xr3:uid="{94C68BEB-2479-4324-8FF9-3DE5E3D21D95}" name="Column632"/>
    <tableColumn id="653" xr3:uid="{4C9F10BE-E169-4295-968D-C6E6CA1C1AE9}" name="Column633"/>
    <tableColumn id="654" xr3:uid="{91092552-72A4-40B6-87FB-20CB66ACCBEB}" name="Column634"/>
    <tableColumn id="655" xr3:uid="{66D2B3C3-0F4E-444B-9F09-B06A47C2F8C0}" name="Column635"/>
    <tableColumn id="656" xr3:uid="{0B9D79B3-C7F3-46E1-B801-A59525A7BDE6}" name="Column636"/>
    <tableColumn id="657" xr3:uid="{B5DE838B-61FF-49F5-9D4D-AD2E2BAC8536}" name="Column637"/>
    <tableColumn id="658" xr3:uid="{666AB16E-0A26-411A-8F21-895386048D4B}" name="Column638"/>
    <tableColumn id="659" xr3:uid="{DF6D27A8-BB7F-4797-A9AA-79DA209439FF}" name="Column639"/>
    <tableColumn id="660" xr3:uid="{A1D5ED0B-3694-4A78-AF27-A49C5A51B94F}" name="Column640"/>
    <tableColumn id="661" xr3:uid="{268FB87C-6976-4213-93BF-B19F1544A81F}" name="Column641"/>
    <tableColumn id="662" xr3:uid="{1CC3F335-A0E6-47EB-8F46-6529148A7B94}" name="Column642"/>
    <tableColumn id="663" xr3:uid="{07ED0320-C2F2-406D-ADED-A92F25226F6A}" name="Column643"/>
    <tableColumn id="664" xr3:uid="{89E8D3DA-BBDB-4BF8-BAF3-4E517BDD05FE}" name="Column644"/>
    <tableColumn id="665" xr3:uid="{3A73A406-2B81-4BBF-90F9-631382E3211B}" name="Column645"/>
    <tableColumn id="666" xr3:uid="{A66AD4F1-A105-4826-A0BC-8BCD34DF4471}" name="Column646"/>
    <tableColumn id="667" xr3:uid="{5FC9B645-47FA-4889-81C8-B18875503D67}" name="Column647"/>
    <tableColumn id="668" xr3:uid="{981CD73C-6030-418D-AF17-59EC60C9EF76}" name="Column648"/>
    <tableColumn id="669" xr3:uid="{3EFC0D31-EC9A-4AEF-B76A-61BDA5249B0E}" name="Column649"/>
    <tableColumn id="670" xr3:uid="{D1A4AF6F-A2D9-40ED-8204-E4D2828FAAE2}" name="Column650"/>
    <tableColumn id="671" xr3:uid="{3EECC6D9-4D94-4585-8C50-3CA3FD0BCE49}" name="Column651"/>
    <tableColumn id="672" xr3:uid="{2307D946-6A6A-471D-921E-576B670724B6}" name="Column652"/>
    <tableColumn id="673" xr3:uid="{E1432B5C-7611-40F8-AA48-0F1637D1D94D}" name="Column653"/>
    <tableColumn id="674" xr3:uid="{682EFBFC-81EB-437B-B837-4A1C15A884AA}" name="Column654"/>
    <tableColumn id="675" xr3:uid="{2C690616-AAF9-4EE6-BFA9-CDE16CCE2DAC}" name="Column655"/>
    <tableColumn id="676" xr3:uid="{B37A620A-028C-4F3C-9A09-C05E0BB64DBB}" name="Column656"/>
    <tableColumn id="677" xr3:uid="{4025D427-0480-4996-93E1-D5D3AF63857E}" name="Column657"/>
    <tableColumn id="678" xr3:uid="{17560729-5F86-45D2-A8A6-BCCE4844F99B}" name="Column658"/>
    <tableColumn id="679" xr3:uid="{95DD0209-F1DB-4D4F-BFDB-4C1A5E37BD45}" name="Column659"/>
    <tableColumn id="680" xr3:uid="{4A46E30B-F205-4354-84B8-7BB0737083C8}" name="Column660"/>
    <tableColumn id="681" xr3:uid="{F743EC03-FCFC-475E-83E3-78DB2746AC20}" name="Column661"/>
    <tableColumn id="682" xr3:uid="{B132C618-1C8E-42D1-8927-754828BEE0B9}" name="Column662"/>
    <tableColumn id="683" xr3:uid="{4B4F5B3B-3373-4810-AA65-A77AA1892F2F}" name="Column663"/>
    <tableColumn id="684" xr3:uid="{09780D5D-DC08-4455-8190-64416169C000}" name="Column664"/>
    <tableColumn id="685" xr3:uid="{6DBFA632-9A1C-4A9E-81C9-3721AFC058C7}" name="Column665"/>
    <tableColumn id="686" xr3:uid="{C2F3A1E1-5589-4384-8584-8CD5A0C7ACB8}" name="Column666"/>
    <tableColumn id="687" xr3:uid="{B02F3CF0-239D-4915-9540-C8781F82FA33}" name="Column667"/>
    <tableColumn id="688" xr3:uid="{E6E88385-B03A-4227-A121-0DAF7B62CACE}" name="Column668"/>
    <tableColumn id="689" xr3:uid="{4F522AAB-3D15-4545-8864-92800FC5A40A}" name="Column669"/>
    <tableColumn id="690" xr3:uid="{F42729BC-94D0-4858-A20B-91F0C59311AB}" name="Column670"/>
    <tableColumn id="691" xr3:uid="{746B01DD-504D-49BC-A174-C7E1A7544F8D}" name="Column671"/>
    <tableColumn id="692" xr3:uid="{4ADC03FF-9ACD-4DAB-BA3C-3B74EFC071FF}" name="Column672"/>
    <tableColumn id="693" xr3:uid="{27A04B8B-306A-4BA7-AAB2-4C9FA18F9737}" name="Column673"/>
    <tableColumn id="694" xr3:uid="{E548568F-3798-4E96-A416-EED45ECC327E}" name="Column674"/>
    <tableColumn id="695" xr3:uid="{39F93C0E-BD67-46BD-A679-78660A54B804}" name="Column675"/>
    <tableColumn id="696" xr3:uid="{73F94D63-FF15-4482-A588-5C98D7ED3091}" name="Column676"/>
    <tableColumn id="697" xr3:uid="{FBF0FFAE-F2AA-40AC-B637-16D4415277E4}" name="Column677"/>
    <tableColumn id="698" xr3:uid="{B35057E8-75D5-4FFF-9677-0800F4C52948}" name="Column678"/>
    <tableColumn id="699" xr3:uid="{AEEF32E0-AB9B-455A-A8CB-0AB43BD38AAB}" name="Column679"/>
    <tableColumn id="700" xr3:uid="{D8ABFFE4-94F6-4F98-9021-9EEF42498CD9}" name="Column680"/>
    <tableColumn id="701" xr3:uid="{1ECFA2BF-E7C4-4F86-8A0F-8F81DC17234D}" name="Column681"/>
    <tableColumn id="702" xr3:uid="{2D29081D-F695-449A-ADA6-1EA5C30B9BDC}" name="Column682"/>
    <tableColumn id="703" xr3:uid="{15B1D913-C054-4145-8C0F-5F0129ACDCD1}" name="Column683"/>
    <tableColumn id="704" xr3:uid="{19D063C9-446B-4AF3-B7D0-C3C30A061E0B}" name="Column684"/>
    <tableColumn id="705" xr3:uid="{2C6A6729-09A6-408B-A4BA-59D139D2B52B}" name="Column685"/>
    <tableColumn id="706" xr3:uid="{59C8EF2E-6341-4F1E-9558-43C3A53FB71E}" name="Column686"/>
    <tableColumn id="707" xr3:uid="{1E590E59-E179-448B-B93B-BE81CD54A894}" name="Column687"/>
    <tableColumn id="708" xr3:uid="{FEB3F7D1-469E-4285-8D5D-4F5A7A250E28}" name="Column688"/>
    <tableColumn id="709" xr3:uid="{231245DB-98EC-4745-BBFB-84E30DD0D06B}" name="Column689"/>
    <tableColumn id="710" xr3:uid="{2DB9D282-51F2-4B75-BCFB-BEC9BCE842DF}" name="Column690"/>
    <tableColumn id="711" xr3:uid="{2280832F-9697-4EED-BF9A-410A2D902AF7}" name="Column691"/>
    <tableColumn id="712" xr3:uid="{EFD52E93-2F66-4B97-B03F-A130AFB3D122}" name="Column692"/>
    <tableColumn id="713" xr3:uid="{BC6D9835-5401-488A-901A-D4DE804CB092}" name="Column693"/>
    <tableColumn id="714" xr3:uid="{40782663-D718-4A58-BF32-4F34EF224FFC}" name="Column694"/>
    <tableColumn id="715" xr3:uid="{7687FA14-C6FC-4021-89CB-857E701E3015}" name="Column695"/>
    <tableColumn id="716" xr3:uid="{EC149598-FAF9-4053-8931-03FA677D8B64}" name="Column696"/>
    <tableColumn id="717" xr3:uid="{190F6E67-CBFD-41F1-B87A-9534C7369A87}" name="Column697"/>
    <tableColumn id="718" xr3:uid="{E70FE442-E593-43D0-85BE-583A6567CA60}" name="Column698"/>
    <tableColumn id="719" xr3:uid="{CDD46B52-2103-4CEF-B7C9-07DF2F683CC9}" name="Column699"/>
    <tableColumn id="720" xr3:uid="{AD12029A-9E1E-443E-9F2E-D1924C1DB97B}" name="Column700"/>
    <tableColumn id="721" xr3:uid="{B49320C4-4DFE-484C-96FA-C8E4BC38D304}" name="Column701"/>
    <tableColumn id="722" xr3:uid="{1815105F-3234-4468-B74B-A7EB4B5AFE2B}" name="Column702"/>
    <tableColumn id="723" xr3:uid="{1BC4C8CE-2ECD-425D-8CAE-879BFD66CAC2}" name="Column703"/>
    <tableColumn id="724" xr3:uid="{112F57FB-0872-45BF-BA5A-67295999E57A}" name="Column704"/>
    <tableColumn id="725" xr3:uid="{F2E2730F-BBD5-4F21-AA92-A1C3FDF18611}" name="Column705"/>
    <tableColumn id="726" xr3:uid="{00E2F251-E711-430A-B503-818E81DB239D}" name="Column706"/>
    <tableColumn id="727" xr3:uid="{F95FF1C5-0CB0-4C2F-AEFD-DBF9DFE1A96A}" name="Column707"/>
    <tableColumn id="728" xr3:uid="{3A430643-2F51-4899-AB3B-53A188790AB8}" name="Column708"/>
    <tableColumn id="729" xr3:uid="{F562254E-9A2F-4BD3-A38E-301B5B16D0DE}" name="Column709"/>
    <tableColumn id="730" xr3:uid="{8D98B49F-7CF0-4507-A38C-39737C1DEB16}" name="Column710"/>
    <tableColumn id="731" xr3:uid="{4F7E0AA4-17A7-4BC4-A96E-3CAF7750CF73}" name="Column711"/>
    <tableColumn id="732" xr3:uid="{46C3479E-84B4-4C94-8FE3-FBB4057B56F5}" name="Column712"/>
    <tableColumn id="733" xr3:uid="{809FCFE3-CEB6-4C83-A291-A36082B34037}" name="Column713"/>
    <tableColumn id="734" xr3:uid="{EE7FFD40-CB58-467C-A7A0-41A98F135E62}" name="Column714"/>
    <tableColumn id="735" xr3:uid="{15A6CFAA-69B4-4D32-AA7F-D90252085015}" name="Column715"/>
    <tableColumn id="736" xr3:uid="{DB8E9E01-5801-4FED-95FB-4DFF8B136664}" name="Column716"/>
    <tableColumn id="737" xr3:uid="{E86BA65D-505E-4111-A90E-2EDF007188FE}" name="Column717"/>
    <tableColumn id="738" xr3:uid="{914E8648-F052-49D7-8965-80332A84A57E}" name="Column718"/>
    <tableColumn id="739" xr3:uid="{DCCF5501-CD85-47C0-9B6A-A67508F11945}" name="Column719"/>
    <tableColumn id="740" xr3:uid="{7FC5AA5F-E457-4E26-B10B-89A2C94A3645}" name="Column720"/>
    <tableColumn id="741" xr3:uid="{5CB90F87-1976-4365-A1A0-B71F7E8AC5DD}" name="Column721"/>
    <tableColumn id="742" xr3:uid="{B9BFB8F0-63D6-4468-ACF4-9E8A851E2D9D}" name="Column722"/>
    <tableColumn id="743" xr3:uid="{29388201-FB05-468C-A028-D59E0175E149}" name="Column723"/>
    <tableColumn id="744" xr3:uid="{2718A88D-2B8D-45C2-B1BC-71807A702C3A}" name="Column724"/>
    <tableColumn id="745" xr3:uid="{713AADDB-1DC3-4A0D-8A53-4EDE4146A8AE}" name="Column725"/>
    <tableColumn id="746" xr3:uid="{62180993-4D99-4817-A751-D84E66C7D428}" name="Column726"/>
    <tableColumn id="747" xr3:uid="{54881EB8-CD98-4636-B30C-8512D9811F77}" name="Column727"/>
    <tableColumn id="748" xr3:uid="{A8DBED43-C828-490F-A837-D0595768C35D}" name="Column728"/>
    <tableColumn id="749" xr3:uid="{2B250242-D36F-41EE-82B2-CEA238D1AB13}" name="Column729"/>
    <tableColumn id="750" xr3:uid="{DC4D7914-EC19-4B9D-A4B1-A0163544F5BA}" name="Column730"/>
    <tableColumn id="751" xr3:uid="{534B84DC-73A3-4493-B7F0-E6C41CCE06DE}" name="Column731"/>
    <tableColumn id="752" xr3:uid="{0AFD2633-BED1-4AD1-BB4F-1667822EA89F}" name="Column732"/>
    <tableColumn id="753" xr3:uid="{A7E81ED3-2F55-4919-833F-BFE901F51E05}" name="Column733"/>
    <tableColumn id="754" xr3:uid="{7BB4EBB1-EAA6-4036-BDCC-A001032125F0}" name="Column734"/>
    <tableColumn id="755" xr3:uid="{69C1B04B-E5AA-4074-832A-EBE79766E8E5}" name="Column735"/>
    <tableColumn id="756" xr3:uid="{5207C709-3241-4D66-A517-42C4C10EC8F8}" name="Column736"/>
    <tableColumn id="757" xr3:uid="{2FC0B399-84AE-496F-B7FB-FDF71FAB7275}" name="Column737"/>
    <tableColumn id="758" xr3:uid="{C8C4DDCF-4176-43F9-82FF-C2922E94CE4F}" name="Column738"/>
    <tableColumn id="759" xr3:uid="{CF1D7EA5-B4B6-462B-80B0-BCB28252FE85}" name="Column739"/>
    <tableColumn id="760" xr3:uid="{CB0EB5A2-0B15-461C-BFDB-CCFC878988AB}" name="Column740"/>
    <tableColumn id="761" xr3:uid="{C62C3126-672D-4A54-BD65-583DA6192E3D}" name="Column741"/>
    <tableColumn id="762" xr3:uid="{3188216A-63AE-469C-AB2A-D30669BF8DA2}" name="Column742"/>
    <tableColumn id="763" xr3:uid="{53E99ED7-A9E1-4BC7-93F2-C7A02CF9ED0E}" name="Column743"/>
    <tableColumn id="764" xr3:uid="{A124DC5D-F130-471C-AAAF-8CB66B194D30}" name="Column744"/>
    <tableColumn id="765" xr3:uid="{40C7417E-E199-4A88-95EA-D5FAA0E0DF49}" name="Column745"/>
    <tableColumn id="766" xr3:uid="{1B020A44-2573-48BD-9E12-00A0893FC623}" name="Column746"/>
    <tableColumn id="767" xr3:uid="{3EF4B58A-F0DB-444E-9C5C-7F8BDCC150C3}" name="Column747"/>
    <tableColumn id="768" xr3:uid="{BC51C5A3-3EF5-4864-8534-1AA39A560DCA}" name="Column748"/>
    <tableColumn id="769" xr3:uid="{B4674BCA-F7BB-458C-927F-47481EFA880A}" name="Column749"/>
    <tableColumn id="770" xr3:uid="{DE23B188-FBF7-4AEF-B631-7EACC95C5893}" name="Column750"/>
    <tableColumn id="771" xr3:uid="{C26CF321-2EBC-40C5-8A79-B1ADA8EB77F7}" name="Column751"/>
    <tableColumn id="772" xr3:uid="{2A22AD6F-5099-4105-B666-B20D3E927AC6}" name="Column752"/>
    <tableColumn id="773" xr3:uid="{ADBD81C6-E059-415F-AE40-63B02136E597}" name="Column753"/>
    <tableColumn id="774" xr3:uid="{FAADECA7-E466-49C0-8E68-822227C369CA}" name="Column754"/>
    <tableColumn id="775" xr3:uid="{F8EC8FC8-7E33-4DE1-BA94-FB88E7C1EB79}" name="Column755"/>
    <tableColumn id="776" xr3:uid="{4155E766-2D98-4081-A690-7B30F6C7A3D1}" name="Column756"/>
    <tableColumn id="777" xr3:uid="{CC5E72F7-9653-4CE6-A45E-E5B905709DAA}" name="Column757"/>
    <tableColumn id="778" xr3:uid="{6692915E-D39F-4265-A44C-961416A22199}" name="Column758"/>
    <tableColumn id="779" xr3:uid="{F9C78056-B71D-49BD-B9F5-881CB1302E84}" name="Column759"/>
    <tableColumn id="780" xr3:uid="{36038DBB-EF80-4759-AB98-A0CFF2DD2D5E}" name="Column760"/>
    <tableColumn id="781" xr3:uid="{7A86CC31-7E7D-4255-937E-7E2E755DE94C}" name="Column761"/>
    <tableColumn id="782" xr3:uid="{7CEA57F5-38C6-4F6B-8895-E0191D48C9D3}" name="Column762"/>
    <tableColumn id="783" xr3:uid="{5D4C4EDD-4DC7-40BC-8A55-DFD36D02EC71}" name="Column763"/>
    <tableColumn id="784" xr3:uid="{C627A56F-5343-4D32-AA79-E7155C729DBD}" name="Column764"/>
    <tableColumn id="785" xr3:uid="{C01431B2-18A3-48A6-8E71-06131EC15928}" name="Column765"/>
    <tableColumn id="786" xr3:uid="{A435EDF1-62B7-4567-B517-E86D199562B0}" name="Column766"/>
    <tableColumn id="787" xr3:uid="{CB68B0ED-7C81-480A-AD9E-B0BC6900EAA1}" name="Column767"/>
    <tableColumn id="788" xr3:uid="{F6C46950-BD19-4B88-8905-958694FF096E}" name="Column768"/>
    <tableColumn id="789" xr3:uid="{33AC6125-358E-4559-9199-4D3359DA248A}" name="Column769"/>
    <tableColumn id="790" xr3:uid="{BED037CD-8DE3-42A4-B8AA-A29E552F3A13}" name="Column770"/>
    <tableColumn id="791" xr3:uid="{9E6E8DE1-DE64-4764-B6E8-00C4329A4AD6}" name="Column771"/>
    <tableColumn id="792" xr3:uid="{3E38295F-E595-4CC7-BCA8-AED35C77AFE1}" name="Column772"/>
    <tableColumn id="793" xr3:uid="{0861AF25-1D9D-4676-8415-4978EDEC07FB}" name="Column773"/>
    <tableColumn id="794" xr3:uid="{B5330E55-816B-4D4A-987E-787083BA3F41}" name="Column774"/>
    <tableColumn id="795" xr3:uid="{8421F0CA-6A10-4261-A2E9-7A1B505C59FF}" name="Column775"/>
    <tableColumn id="796" xr3:uid="{AB6CF27C-7549-4E2D-A675-C3F1DD8644A6}" name="Column776"/>
    <tableColumn id="797" xr3:uid="{04B6199A-5C4D-431B-903D-9C432E572DF8}" name="Column777"/>
    <tableColumn id="798" xr3:uid="{1F401169-664D-4E86-A5C8-8083C34F2AB5}" name="Column778"/>
    <tableColumn id="799" xr3:uid="{E1AE8BF0-72E3-48D1-BBF8-A89B6D139E28}" name="Column779"/>
    <tableColumn id="800" xr3:uid="{3C1158E1-677A-4DF4-B952-EB81C25AF8B3}" name="Column780"/>
    <tableColumn id="801" xr3:uid="{C701020F-FCBB-4EC7-9BCC-B081EC7228E8}" name="Column781"/>
    <tableColumn id="802" xr3:uid="{503EE3B0-FA41-437E-8BB7-1E1460CE306E}" name="Column782"/>
    <tableColumn id="803" xr3:uid="{F93597C7-A479-46E6-A988-8C72573D918C}" name="Column783"/>
    <tableColumn id="804" xr3:uid="{A3CF6F41-A49A-47CB-96E9-709EFE824435}" name="Column784"/>
    <tableColumn id="805" xr3:uid="{22EAEFC4-967C-46BE-BF86-385BE807EAFF}" name="Column785"/>
    <tableColumn id="806" xr3:uid="{231914C9-1034-4172-8DFC-ACD252CFC2BF}" name="Column786"/>
    <tableColumn id="807" xr3:uid="{DA093B2A-826D-4FDC-A58C-A0A162C9617B}" name="Column787"/>
    <tableColumn id="808" xr3:uid="{597EE69C-0471-4F4F-8EA2-C708666FE16F}" name="Column788"/>
    <tableColumn id="809" xr3:uid="{6FF7D21A-4E2D-4C90-96E8-266CC7FF0CF9}" name="Column789"/>
    <tableColumn id="810" xr3:uid="{FBF9B868-71FA-4CD2-88CD-0E4B5F857D3B}" name="Column790"/>
    <tableColumn id="811" xr3:uid="{F699C496-E409-4E74-9A90-2A5A8C955F57}" name="Column791"/>
    <tableColumn id="812" xr3:uid="{B45FCD28-FD66-4C5B-AF60-B97C1902BFD8}" name="Column792"/>
    <tableColumn id="813" xr3:uid="{584307CB-1BC3-4808-A3F4-1A6983724B4C}" name="Column793"/>
    <tableColumn id="814" xr3:uid="{1663121E-9ECD-40F5-ADFF-2C46123A0550}" name="Column794"/>
    <tableColumn id="815" xr3:uid="{14C8780F-FDB8-4E78-BE29-390B141A193A}" name="Column795"/>
    <tableColumn id="816" xr3:uid="{7C7C8ACF-13B8-4188-A6EC-74CAEFFA6892}" name="Column796"/>
    <tableColumn id="817" xr3:uid="{71F65B7A-7BFA-4FDB-86A7-6CA9EFA07CB8}" name="Column797"/>
    <tableColumn id="818" xr3:uid="{C7678E07-A00B-4925-BC15-71382A7C9B5A}" name="Column798"/>
    <tableColumn id="819" xr3:uid="{41255512-73B5-409A-8D95-43E85B052A03}" name="Column799"/>
    <tableColumn id="820" xr3:uid="{DFCE90E9-35DF-4742-A0D9-097837696AA0}" name="Column800"/>
    <tableColumn id="821" xr3:uid="{7439338A-49FD-4155-BF49-A3D807EEE4C0}" name="Column801"/>
    <tableColumn id="822" xr3:uid="{34ED1B0E-793D-437C-9AA4-EA066D4AB401}" name="Column802"/>
    <tableColumn id="823" xr3:uid="{D651739C-4EDD-4B30-8E89-84ED60EC4ED2}" name="Column803"/>
    <tableColumn id="824" xr3:uid="{089EF89E-B34D-4B27-9B1F-EC2BD1199977}" name="Column804"/>
    <tableColumn id="825" xr3:uid="{8326D36B-10E1-4663-9425-0AEFC0E454C8}" name="Column805"/>
    <tableColumn id="826" xr3:uid="{92F0EF80-99A6-4B29-A91E-CACAE363F640}" name="Column806"/>
    <tableColumn id="827" xr3:uid="{558C0E8F-9B38-4E71-AB11-86ABE5F719D9}" name="Column807"/>
    <tableColumn id="828" xr3:uid="{38596318-11F5-44C9-9DC8-854F827EAD7C}" name="Column808"/>
    <tableColumn id="829" xr3:uid="{5669E0EF-C478-454F-8B0E-1AFEE1339EF7}" name="Column809"/>
    <tableColumn id="830" xr3:uid="{2D56AC6E-7AA1-4171-872F-C54799DB3D36}" name="Column810"/>
    <tableColumn id="831" xr3:uid="{9933A01D-BF19-4DB9-BADB-88C1E83D480B}" name="Column811"/>
    <tableColumn id="832" xr3:uid="{33EAFB10-8888-46B0-B500-558CFD26EE2C}" name="Column812"/>
    <tableColumn id="833" xr3:uid="{F418017E-9CBB-4E49-A532-03CE2E90DAC0}" name="Column813"/>
    <tableColumn id="834" xr3:uid="{CC4C7D90-640E-4D5B-A568-0B296D9EAAAB}" name="Column814"/>
    <tableColumn id="835" xr3:uid="{5CC1D0DB-31CA-4F4D-B3C4-CE0E69BD25D0}" name="Column815"/>
    <tableColumn id="836" xr3:uid="{EAB78A5B-ED83-44A4-B10B-C9AB42765CC9}" name="Column816"/>
    <tableColumn id="837" xr3:uid="{F33F9EDD-8EC6-4CB3-896D-714501F6274D}" name="Column817"/>
    <tableColumn id="838" xr3:uid="{CB772680-EED8-4444-8B79-3EF0753C1C94}" name="Column818"/>
    <tableColumn id="839" xr3:uid="{06B31F83-700B-4EC5-8A28-4D0C40FE70DE}" name="Column819"/>
    <tableColumn id="840" xr3:uid="{02EC888A-5661-4EE5-B300-869A2A55447C}" name="Column820"/>
    <tableColumn id="841" xr3:uid="{A44644DF-8FB4-47D6-83B6-C43B7AF83711}" name="Column821"/>
    <tableColumn id="842" xr3:uid="{E815B056-BC48-4E10-B112-3E5F0E27922F}" name="Column822"/>
    <tableColumn id="843" xr3:uid="{3FFC1B13-E6C9-4A0E-9C72-D1628CCB8DE4}" name="Column823"/>
    <tableColumn id="844" xr3:uid="{A3241D5B-3C3B-4B4B-9B72-53DDA78A07B2}" name="Column824"/>
    <tableColumn id="845" xr3:uid="{3A934DA4-7654-4A65-8A4A-0FA91ED26B1F}" name="Column825"/>
    <tableColumn id="846" xr3:uid="{923401FC-5C32-4356-B7B5-A9177DB1BF4A}" name="Column826"/>
    <tableColumn id="847" xr3:uid="{6E189E5A-613F-447D-8CB3-80A4CBE7454B}" name="Column827"/>
    <tableColumn id="848" xr3:uid="{24756A7C-5F86-4DBB-B307-6473F30D1677}" name="Column828"/>
    <tableColumn id="849" xr3:uid="{A5575658-7A19-4FCB-9EA9-6E5E30D6A7FA}" name="Column829"/>
    <tableColumn id="850" xr3:uid="{489EB791-7540-40C8-BC56-A68197C3697B}" name="Column830"/>
    <tableColumn id="851" xr3:uid="{3FA808ED-77D5-446F-A6C1-03741CE602B2}" name="Column831"/>
    <tableColumn id="852" xr3:uid="{BA68BF4A-9932-402C-91AF-F56166A325A8}" name="Column832"/>
    <tableColumn id="853" xr3:uid="{7D26F872-CC06-4D99-99A4-CAB63251CB7A}" name="Column833"/>
    <tableColumn id="854" xr3:uid="{F4CF848C-DB61-4521-9313-7BA0E411641C}" name="Column834"/>
    <tableColumn id="855" xr3:uid="{117A1C32-3C01-4FBA-B9BE-2274745F7F3B}" name="Column835"/>
    <tableColumn id="856" xr3:uid="{0CEFBE4E-876D-4336-AE2C-D60745115197}" name="Column836"/>
    <tableColumn id="857" xr3:uid="{EBE3A04C-6B1C-4B08-A785-41A234604FF4}" name="Column837"/>
    <tableColumn id="858" xr3:uid="{7124662D-0C75-4FB0-9829-5B41654BF75F}" name="Column838"/>
    <tableColumn id="859" xr3:uid="{592ED3BE-B788-4FB9-92B4-3E666E95E582}" name="Column839"/>
    <tableColumn id="860" xr3:uid="{59ADFB8A-E64C-4468-A084-E682CCF07414}" name="Column840"/>
    <tableColumn id="861" xr3:uid="{92EC7C42-D068-44D1-9451-559928CBEB69}" name="Column841"/>
    <tableColumn id="862" xr3:uid="{1C7D5FBA-2DA6-44A3-9E2B-0C55BA42C72F}" name="Column842"/>
    <tableColumn id="863" xr3:uid="{3EAC5D60-B7C8-4DAB-98E0-288755E93DF1}" name="Column843"/>
    <tableColumn id="864" xr3:uid="{E488B649-FE75-488E-B7C8-EF615D82B570}" name="Column844"/>
    <tableColumn id="865" xr3:uid="{BB5A5DC1-859A-4523-B1C1-779F003BAFCD}" name="Column845"/>
    <tableColumn id="866" xr3:uid="{58C8C76B-6923-4070-909B-7BA0643E41FC}" name="Column846"/>
    <tableColumn id="867" xr3:uid="{B809CB9A-6DE7-48C7-B2BD-68BC8C954BF8}" name="Column847"/>
    <tableColumn id="868" xr3:uid="{02F83CB4-5021-44D9-83AA-F9B280D5F670}" name="Column848"/>
    <tableColumn id="869" xr3:uid="{16BE4A1B-93AC-4E23-AB24-57D4948AB675}" name="Column849"/>
    <tableColumn id="870" xr3:uid="{29E7F835-66EC-470C-92E1-470B78E44318}" name="Column850"/>
    <tableColumn id="871" xr3:uid="{B08723AA-C319-46B2-881A-E732FD9BB479}" name="Column851"/>
    <tableColumn id="872" xr3:uid="{B306CC8D-528B-4B0E-AEA4-9F94CAF32401}" name="Column852"/>
    <tableColumn id="873" xr3:uid="{CA66A0F2-B29A-4C04-A67B-CBE5E3A1E660}" name="Column853"/>
    <tableColumn id="874" xr3:uid="{7DAD0392-F136-4850-B11F-49635B548AC2}" name="Column854"/>
    <tableColumn id="875" xr3:uid="{D813C7C7-DCE6-49B3-A054-36D3829DF191}" name="Column855"/>
    <tableColumn id="876" xr3:uid="{466919E5-120B-4BA6-BB23-F140BC929731}" name="Column856"/>
    <tableColumn id="877" xr3:uid="{807BE480-8EC1-4B68-9907-E1520216EEB0}" name="Column857"/>
    <tableColumn id="878" xr3:uid="{75418E25-A9C3-4256-B9DA-FDE39199D183}" name="Column858"/>
    <tableColumn id="879" xr3:uid="{BCBD6990-D0F7-4FF1-94D2-09156CD5F9FB}" name="Column859"/>
    <tableColumn id="880" xr3:uid="{2362EDBC-A4A2-4859-B0E7-89ACAE209F58}" name="Column860"/>
    <tableColumn id="881" xr3:uid="{A70EAA21-2DF0-4DAE-A8DF-CDAD298D4153}" name="Column861"/>
    <tableColumn id="882" xr3:uid="{ED3D84F1-9354-45B5-ADBC-4FB999756AEF}" name="Column862"/>
    <tableColumn id="883" xr3:uid="{AC7BF51A-AD2B-4C9C-96BB-4B7266CA8832}" name="Column863"/>
    <tableColumn id="884" xr3:uid="{7772D544-C26B-4266-BD55-4140FC439BD6}" name="Column864"/>
    <tableColumn id="885" xr3:uid="{ED9CDE39-442C-48D2-83B0-7A1EF45D749C}" name="Column865"/>
    <tableColumn id="886" xr3:uid="{B0DB1201-5BF9-4A57-9C43-A37FAC535A1E}" name="Column866"/>
    <tableColumn id="887" xr3:uid="{ABCB1767-D29F-40E4-819E-5786E68C6E76}" name="Column867"/>
    <tableColumn id="888" xr3:uid="{C7D706CF-1C00-46C4-A486-328C3E86269B}" name="Column868"/>
    <tableColumn id="889" xr3:uid="{88E2BE9A-0370-42EB-8830-E49A28C8655B}" name="Column869"/>
    <tableColumn id="890" xr3:uid="{529C208E-B8F8-4653-B714-0098AD806044}" name="Column870"/>
    <tableColumn id="891" xr3:uid="{D4C289F4-508F-46A0-AAF0-F14D42D4EE57}" name="Column871"/>
    <tableColumn id="892" xr3:uid="{E761259F-BB18-4DB0-AFF5-93090C1ABAD8}" name="Column872"/>
    <tableColumn id="893" xr3:uid="{0922AE37-2D51-41D8-AB8B-D2B93C44AC4A}" name="Column873"/>
    <tableColumn id="894" xr3:uid="{259B4B5E-1069-4D87-8481-CE78A71BB140}" name="Column874"/>
    <tableColumn id="895" xr3:uid="{82D2681B-C81C-44C5-8727-C7B9710013F2}" name="Column875"/>
    <tableColumn id="896" xr3:uid="{6F3E25D9-E84A-4CDA-AB26-A477D823A55D}" name="Column876"/>
    <tableColumn id="897" xr3:uid="{882959C7-0652-441C-BE8D-0BC8FA2D75FA}" name="Column877"/>
    <tableColumn id="898" xr3:uid="{0E7BFE63-E8A5-477A-8843-8AE79DC85B8E}" name="Column878"/>
    <tableColumn id="899" xr3:uid="{7561EBA9-A9F7-44C9-8B01-A24608BA7DB8}" name="Column879"/>
    <tableColumn id="900" xr3:uid="{C0526A9C-6F69-43F3-A5DC-11154A91F3BF}" name="Column880"/>
    <tableColumn id="901" xr3:uid="{A3641AB2-889E-4436-B234-2C72BCEB23A4}" name="Column881"/>
    <tableColumn id="902" xr3:uid="{2A587AA9-5499-4AF0-820E-D013A4470D2C}" name="Column882"/>
    <tableColumn id="903" xr3:uid="{B18BC07E-2B47-4A26-80B9-D930C128FBDC}" name="Column883"/>
    <tableColumn id="904" xr3:uid="{B89B4DC5-7116-46D4-AE2F-D2BCBD2F4D06}" name="Column884"/>
    <tableColumn id="905" xr3:uid="{4A5CBBFE-D980-4F56-ACE0-C5AA35560725}" name="Column885"/>
    <tableColumn id="906" xr3:uid="{6F4BB812-93CF-497B-BA62-FAD17A205254}" name="Column886"/>
    <tableColumn id="907" xr3:uid="{948DBFB3-3786-42DB-B669-77ECD9173523}" name="Column887"/>
    <tableColumn id="908" xr3:uid="{146CEF43-7443-4D9A-9ED4-03C0909B86AC}" name="Column888"/>
    <tableColumn id="909" xr3:uid="{7C200AEB-745B-4FF3-A6A9-8D0D98331831}" name="Column889"/>
    <tableColumn id="910" xr3:uid="{B87BE1FC-3DB9-424F-939E-2CA28733878F}" name="Column890"/>
    <tableColumn id="911" xr3:uid="{971821D1-9FAC-48A2-BD69-5B152AF26155}" name="Column891"/>
    <tableColumn id="912" xr3:uid="{904D7C12-2E9F-46BF-B0E5-5F88F41DC929}" name="Column892"/>
    <tableColumn id="913" xr3:uid="{4DF1A589-A3A0-470A-8E5D-08CF0DEBBF75}" name="Column893"/>
    <tableColumn id="914" xr3:uid="{80E29866-96D6-4123-B64A-D753FBC034F5}" name="Column894"/>
    <tableColumn id="915" xr3:uid="{A04DE056-6C9B-4EFB-AFDE-695EEA45DA8D}" name="Column895"/>
    <tableColumn id="916" xr3:uid="{F766335E-E318-43A8-9F9B-6D75D82491BD}" name="Column896"/>
    <tableColumn id="917" xr3:uid="{91667D9A-D8B1-4BF4-B4F7-F50CAE07C310}" name="Column897"/>
    <tableColumn id="918" xr3:uid="{7A950C2A-452E-4FEA-A225-6FC4D4B85C29}" name="Column898"/>
    <tableColumn id="919" xr3:uid="{43D964C7-A4DB-4DA2-96F6-66F7F784FC6C}" name="Column899"/>
    <tableColumn id="920" xr3:uid="{599CDDD4-5BBF-4230-932B-8627AE87073B}" name="Column900"/>
    <tableColumn id="921" xr3:uid="{135AED6F-88FF-440C-95B5-15EEAF6E11FA}" name="Column901"/>
    <tableColumn id="922" xr3:uid="{D2DF577F-0230-4248-96A4-B1FC84C7EBD4}" name="Column902"/>
    <tableColumn id="923" xr3:uid="{12E98FBD-0CDC-4228-85EF-ED7FD59813AB}" name="Column903"/>
    <tableColumn id="924" xr3:uid="{88911361-58A0-4619-825B-B9B87C6C5F76}" name="Column904"/>
    <tableColumn id="925" xr3:uid="{18CF4ADE-B38C-41BE-992F-1B7372793689}" name="Column905"/>
    <tableColumn id="926" xr3:uid="{5A73749D-87EA-42F8-A825-89F5D02F752A}" name="Column906"/>
    <tableColumn id="927" xr3:uid="{F2A4DEEF-4936-46D4-B821-9158D4DB3D43}" name="Column907"/>
    <tableColumn id="928" xr3:uid="{C8094179-DBEE-416F-840A-98D37A75FFC6}" name="Column908"/>
    <tableColumn id="929" xr3:uid="{71C12FA1-8630-4A93-85AC-E7E944519185}" name="Column909"/>
    <tableColumn id="930" xr3:uid="{9DEF198C-39F5-4DDF-8142-B40CAE72BD5C}" name="Column910"/>
    <tableColumn id="931" xr3:uid="{EED5222C-9FE7-4276-990F-28F8DAFB05DE}" name="Column911"/>
    <tableColumn id="932" xr3:uid="{A91E9704-82A2-4FE5-B139-AB97A29E17CF}" name="Column912"/>
    <tableColumn id="933" xr3:uid="{81336EB5-A936-478E-A7A0-1FCC021158B8}" name="Column913"/>
    <tableColumn id="934" xr3:uid="{3DD5DFD1-A004-4901-BE6C-6F6736747E43}" name="Column914"/>
    <tableColumn id="935" xr3:uid="{F653C1CD-5A20-40B1-A49D-A8D05A828185}" name="Column915"/>
    <tableColumn id="936" xr3:uid="{08576D65-F20D-439E-8860-DDD3EAAB7A0F}" name="Column916"/>
    <tableColumn id="937" xr3:uid="{06E19456-DB94-4BB5-8C21-CB23661B15A2}" name="Column917"/>
    <tableColumn id="938" xr3:uid="{FDD4EB5F-B7E9-463A-9F4D-BCF2D6617695}" name="Column918"/>
    <tableColumn id="939" xr3:uid="{B6865890-D6F8-4AC0-8193-AF84AD2F1AC1}" name="Column919"/>
    <tableColumn id="940" xr3:uid="{2E427925-8D71-4663-AA87-DBB52950729E}" name="Column920"/>
    <tableColumn id="941" xr3:uid="{C9FC773B-1A84-4E2E-AD61-F5BDFCDFBB6C}" name="Column921"/>
    <tableColumn id="942" xr3:uid="{01136DDF-DFA1-477B-BBEE-064493FF6BDA}" name="Column922"/>
    <tableColumn id="943" xr3:uid="{4D685170-2B23-4161-BC9F-6B9EFEAB7F03}" name="Column923"/>
    <tableColumn id="944" xr3:uid="{83C34614-6B28-4436-9E09-CF527C056045}" name="Column924"/>
    <tableColumn id="945" xr3:uid="{4D76179B-87B2-4F19-A15F-ABC58F7B6603}" name="Column925"/>
    <tableColumn id="946" xr3:uid="{3471D482-1E2A-4AB0-9889-C4953DEF4EA9}" name="Column926"/>
    <tableColumn id="947" xr3:uid="{B68FA5FD-4F00-4F46-AEAF-C7936F8308EC}" name="Column927"/>
    <tableColumn id="948" xr3:uid="{0341F8D6-C885-4120-B6AD-21864352DEE7}" name="Column928"/>
    <tableColumn id="949" xr3:uid="{12DDC352-46C5-49E0-96CC-C42541DEE1CC}" name="Column929"/>
    <tableColumn id="950" xr3:uid="{022E7E8B-2989-440B-B038-666A11F57DDC}" name="Column930"/>
    <tableColumn id="951" xr3:uid="{67BCEEA8-3FE3-472A-9A00-A46D7B5F108A}" name="Column931"/>
    <tableColumn id="952" xr3:uid="{9711CF6A-250E-473B-8C6F-233EEB6D72F6}" name="Column932"/>
    <tableColumn id="953" xr3:uid="{737EEC37-AB0D-4E4C-966E-C96D28DDB49A}" name="Column933"/>
    <tableColumn id="954" xr3:uid="{6B74AD50-39D4-4A8F-8694-513442EF12E4}" name="Column934"/>
    <tableColumn id="955" xr3:uid="{08C2C45A-56E7-4611-BC45-1C902E8CBDE6}" name="Column935"/>
    <tableColumn id="956" xr3:uid="{43EFB793-2F5D-4493-955A-235AAB06D770}" name="Column936"/>
    <tableColumn id="957" xr3:uid="{8916D147-84E0-4DDE-9106-AB64E0547124}" name="Column937"/>
    <tableColumn id="958" xr3:uid="{6682A828-5627-4588-B49C-A88A3CBF8546}" name="Column938"/>
    <tableColumn id="959" xr3:uid="{EEB2422E-406F-4ADF-9E71-D65E24D435CE}" name="Column939"/>
    <tableColumn id="960" xr3:uid="{A036940A-BC8F-4975-BBE7-6617F8AFC428}" name="Column940"/>
    <tableColumn id="961" xr3:uid="{D40A6C3B-5360-4F3E-AFB6-8CD62B6237A3}" name="Column941"/>
    <tableColumn id="962" xr3:uid="{8AF9337C-F9AB-4E18-B4E5-6D19379F9494}" name="Column942"/>
    <tableColumn id="963" xr3:uid="{CCAF5B81-FBC9-4F35-AEE8-E230CB0AF92A}" name="Column943"/>
    <tableColumn id="964" xr3:uid="{BF1EC844-E205-4603-8323-83EBEB1AB95E}" name="Column944"/>
    <tableColumn id="965" xr3:uid="{879DF63A-9488-48D7-B19F-9A09F84BF57E}" name="Column945"/>
    <tableColumn id="966" xr3:uid="{5127266F-DB4A-4CF6-AC49-1024E7039DDD}" name="Column946"/>
    <tableColumn id="967" xr3:uid="{08107053-30BA-48FF-AA3D-3D7322F10B8B}" name="Column947"/>
    <tableColumn id="968" xr3:uid="{8ECA299D-7C3A-43AB-B430-551D6EB34D4A}" name="Column948"/>
    <tableColumn id="969" xr3:uid="{F516B645-8427-42B9-82C3-D68816653F0F}" name="Column949"/>
    <tableColumn id="970" xr3:uid="{81D2AD4C-14DE-4ACD-956B-41D7AE27BFE0}" name="Column950"/>
    <tableColumn id="971" xr3:uid="{6BD4568E-3E99-4FBC-AA3A-E4D3A800B27D}" name="Column951"/>
    <tableColumn id="972" xr3:uid="{7C9E8A77-2009-44CC-8022-8ADF85FBA812}" name="Column952"/>
    <tableColumn id="973" xr3:uid="{8F1828FF-6E5B-4946-92C2-3E1D17E02483}" name="Column953"/>
    <tableColumn id="974" xr3:uid="{D6E29545-F646-4D18-976F-A2348C846E92}" name="Column954"/>
    <tableColumn id="975" xr3:uid="{B71BD7A6-59BA-4B80-852C-E3112581B8D8}" name="Column955"/>
    <tableColumn id="976" xr3:uid="{DBD39C0E-D85D-4F8D-958C-A46E4E2E1A56}" name="Column956"/>
    <tableColumn id="977" xr3:uid="{B9016EC2-61F6-4F8D-979C-587AE69BF3C8}" name="Column957"/>
    <tableColumn id="978" xr3:uid="{C472E645-C0B7-4D38-A3CC-003A64363D5E}" name="Column958"/>
    <tableColumn id="979" xr3:uid="{29208E5C-DD16-4DA9-B0A1-9F76888785A4}" name="Column959"/>
    <tableColumn id="980" xr3:uid="{2E785DC9-B8C0-42D4-BF62-5DB694AE9D04}" name="Column960"/>
    <tableColumn id="981" xr3:uid="{C40732D3-7F48-4693-8672-0F284D21D0A5}" name="Column961"/>
    <tableColumn id="982" xr3:uid="{34D4068B-5DCC-4D8A-92FC-142184112291}" name="Column962"/>
    <tableColumn id="983" xr3:uid="{D813A427-7CC8-42F1-B266-31E30AD90F43}" name="Column963"/>
    <tableColumn id="984" xr3:uid="{9F33CF04-A3E0-4A9E-BBC8-00426163DAB8}" name="Column964"/>
    <tableColumn id="985" xr3:uid="{12B80C74-560B-45F9-BB92-FC49F5B1371B}" name="Column965"/>
    <tableColumn id="986" xr3:uid="{8E2CD648-7EF7-42A8-8CE0-238D224DCB04}" name="Column966"/>
    <tableColumn id="987" xr3:uid="{9B13B00F-B3BC-4BFF-9B10-EAD3D96EBCE2}" name="Column967"/>
    <tableColumn id="988" xr3:uid="{7F015761-BB50-4386-8E74-ADCF886C49EA}" name="Column968"/>
    <tableColumn id="989" xr3:uid="{987A8601-7339-4ABB-8154-FEC82EC3076C}" name="Column969"/>
    <tableColumn id="990" xr3:uid="{76906A29-838E-411C-B6C3-AC075842D47E}" name="Column970"/>
    <tableColumn id="991" xr3:uid="{C9FEF0BB-AAE4-40CC-AFF6-6ECE10C8B9F5}" name="Column971"/>
    <tableColumn id="992" xr3:uid="{0C5B6937-6EF1-4213-AFBE-C474DDC71CED}" name="Column972"/>
    <tableColumn id="993" xr3:uid="{2F71245D-8ECE-4FBF-B43B-4DE16DB903F2}" name="Column973"/>
    <tableColumn id="994" xr3:uid="{9BB6FB94-6633-44DE-9CDF-5AFE9F0A253E}" name="Column974"/>
    <tableColumn id="995" xr3:uid="{630B626E-0103-4C2D-A67E-1B836E24DF02}" name="Column975"/>
    <tableColumn id="996" xr3:uid="{D175A113-23F5-4D89-9A09-1256FC45E416}" name="Column976"/>
    <tableColumn id="997" xr3:uid="{25B6DB61-1C28-4FC7-BAC8-0524EE987A26}" name="Column977"/>
    <tableColumn id="998" xr3:uid="{9BA94884-C368-4738-B607-BAB03A04C764}" name="Column978"/>
    <tableColumn id="999" xr3:uid="{2A9356AA-F428-4BE3-9F9A-E94674A159D8}" name="Column979"/>
    <tableColumn id="1000" xr3:uid="{1B116561-D057-48B8-B36D-24E14EE8ACD4}" name="Column980"/>
    <tableColumn id="1001" xr3:uid="{D90A6775-5E1B-44A5-95C0-14C6805D3524}" name="Column981"/>
    <tableColumn id="1002" xr3:uid="{8BBC08AD-0795-4511-B6A0-45B682844552}" name="Column982"/>
    <tableColumn id="1003" xr3:uid="{48682318-E29E-4939-80AE-6F9DD768BF38}" name="Column983"/>
    <tableColumn id="1004" xr3:uid="{E03BD4D6-F96E-4E95-9A79-606B18AC631D}" name="Column984"/>
    <tableColumn id="1005" xr3:uid="{4499195D-6DFF-46FE-9738-B8748897ED35}" name="Column985"/>
    <tableColumn id="1006" xr3:uid="{B681DFF1-C2ED-4371-A645-9ED3F41BB831}" name="Column986"/>
    <tableColumn id="1007" xr3:uid="{09A36FCF-A6AE-4EB7-9A35-134CD1179A53}" name="Column987"/>
    <tableColumn id="1008" xr3:uid="{E67AC47B-862B-4497-8381-CA27387E2115}" name="Column988"/>
    <tableColumn id="1009" xr3:uid="{2FC6EFA1-CEA2-4967-8E21-61A0817DF1A5}" name="Column989"/>
    <tableColumn id="1010" xr3:uid="{75B95ACB-1EC2-4DA8-9D6B-C7AE0203D013}" name="Column990"/>
    <tableColumn id="1011" xr3:uid="{8B79F787-CF99-4E75-8BD4-5D3DD43E0CDD}" name="Column991"/>
    <tableColumn id="1012" xr3:uid="{F3A7A89A-1A5A-4A5A-8528-F7275879FFD5}" name="Column992"/>
    <tableColumn id="1013" xr3:uid="{1D721D13-0460-4C69-AA8A-24F8C49840AD}" name="Column993"/>
    <tableColumn id="1014" xr3:uid="{2FB6B4C2-5C73-4ED1-AD3C-60943B3878ED}" name="Column994"/>
    <tableColumn id="1015" xr3:uid="{4A88A2B5-EABD-4757-9BC8-A0DDFC7C212C}" name="Column995"/>
    <tableColumn id="1016" xr3:uid="{9DA8CD4A-6C1D-4980-B6DB-A97818A79B6E}" name="Column996"/>
    <tableColumn id="1017" xr3:uid="{68BD6AA7-CBA5-43EB-9C21-AD0F205882E7}" name="Column997"/>
    <tableColumn id="1018" xr3:uid="{5B6469DF-FB9C-4BE5-A9D9-C15DDBDF3937}" name="Column998"/>
    <tableColumn id="1019" xr3:uid="{47952753-D32A-42DF-9270-F5B1AD1C2BDB}" name="Column999"/>
    <tableColumn id="1020" xr3:uid="{FB5BA532-CB8D-4816-AB32-7B67C0CB0BE4}" name="Column1000"/>
    <tableColumn id="1021" xr3:uid="{F048D613-3BAC-46A5-AF57-8B531EB6A574}" name="Column1001"/>
    <tableColumn id="1022" xr3:uid="{E32D88C6-6D02-4CA7-9296-82B33B5772F7}" name="Column1002"/>
    <tableColumn id="1023" xr3:uid="{3BD37676-1208-4E62-884A-CD454D95FD3F}" name="Column1003"/>
    <tableColumn id="1024" xr3:uid="{74D386FD-4595-489F-A80C-CEC02562373B}" name="Column1004"/>
    <tableColumn id="1025" xr3:uid="{3DC5748B-70E6-4392-9CD5-E01E39CD6CFD}" name="Column1005"/>
    <tableColumn id="1026" xr3:uid="{A958DED6-936B-4FA1-A88D-7A258B785F51}" name="Column1006"/>
    <tableColumn id="1027" xr3:uid="{066E1AFA-B43E-4956-A55E-4447DFC5E698}" name="Column1007"/>
    <tableColumn id="1028" xr3:uid="{46A761FD-9DCF-46E5-AD2C-359B3819931B}" name="Column1008"/>
    <tableColumn id="1029" xr3:uid="{67B96447-C69C-4744-BD88-8C1E72134AB1}" name="Column1009"/>
    <tableColumn id="1030" xr3:uid="{174ADD16-B397-4A3D-BBAA-6630EA346D18}" name="Column1010"/>
    <tableColumn id="1031" xr3:uid="{35C51FF0-38DE-43CC-BE41-2427D184EECB}" name="Column1011"/>
    <tableColumn id="1032" xr3:uid="{833EA982-E579-42FC-A8FE-CBAB75482D98}" name="Column1012"/>
    <tableColumn id="1033" xr3:uid="{A357B469-E096-467D-BA9E-B766FFAF98C5}" name="Column1013"/>
    <tableColumn id="1034" xr3:uid="{0F1C621C-C192-43D4-8D69-579C336BF637}" name="Column1014"/>
    <tableColumn id="1035" xr3:uid="{25514552-F0F9-41A7-88EB-8587E6337B7B}" name="Column1015"/>
    <tableColumn id="1036" xr3:uid="{CD16913A-683B-4B3C-9D7F-1F7F7955F1CF}" name="Column1016"/>
    <tableColumn id="1037" xr3:uid="{7DDDEB03-155A-4F3B-8815-0FC4CA89FA19}" name="Column1017"/>
    <tableColumn id="1038" xr3:uid="{B8D3557F-83E2-47E9-802D-1338405200A2}" name="Column1018"/>
    <tableColumn id="1039" xr3:uid="{EFD7F0CF-8803-4146-81DB-253D5534BB2E}" name="Column1019"/>
    <tableColumn id="1040" xr3:uid="{5B282AE7-66A7-4CD4-8439-F8C05C4D62EE}" name="Column1020"/>
    <tableColumn id="1041" xr3:uid="{4E9167E4-3CC8-4821-A20C-DA04173C8A5F}" name="Column1021"/>
    <tableColumn id="1042" xr3:uid="{4F0E0E68-88DC-4AFC-9992-256D3314375F}" name="Column1022"/>
    <tableColumn id="1043" xr3:uid="{5C98EF69-E9E7-48A2-A829-29DBBEB589BA}" name="Column1023"/>
    <tableColumn id="1044" xr3:uid="{34E1C907-7A1B-4CF7-B478-A0DF918E61E0}" name="Column1024"/>
    <tableColumn id="1045" xr3:uid="{97D82F9C-1AC1-4650-A865-6DF5BA2CA566}" name="Column1025"/>
    <tableColumn id="1046" xr3:uid="{A71A666D-2E81-4760-B3E3-143D6484AB96}" name="Column1026"/>
    <tableColumn id="1047" xr3:uid="{3F725F21-B571-48B9-86F1-BDFD621A2F02}" name="Column1027"/>
    <tableColumn id="1048" xr3:uid="{42691824-56A9-48E1-A1D0-18D6B8CA3A1D}" name="Column1028"/>
    <tableColumn id="1049" xr3:uid="{9A72CC20-84FA-4535-966E-D99B7343D901}" name="Column1029"/>
    <tableColumn id="1050" xr3:uid="{83ED4F60-C037-4E0B-9075-7EE6CC8E9381}" name="Column1030"/>
    <tableColumn id="1051" xr3:uid="{4AF0763B-99EE-4438-BB1D-0808FC219367}" name="Column1031"/>
    <tableColumn id="1052" xr3:uid="{44FD8BCD-1865-4913-9EC5-359B92247E94}" name="Column1032"/>
    <tableColumn id="1053" xr3:uid="{CD502109-A3FE-409F-A22F-4143AC82EA05}" name="Column1033"/>
    <tableColumn id="1054" xr3:uid="{DC7B3586-B592-4FE2-B02B-8DE885B918A9}" name="Column1034"/>
    <tableColumn id="1055" xr3:uid="{4C04EECB-C376-4515-987C-23D85AF06F64}" name="Column1035"/>
    <tableColumn id="1056" xr3:uid="{8C503A56-6750-4285-8970-79943E2C0930}" name="Column1036"/>
    <tableColumn id="1057" xr3:uid="{CA6F2E2E-D35D-4A17-BC0C-A661C08056BB}" name="Column1037"/>
    <tableColumn id="1058" xr3:uid="{92A2184E-953F-4B2B-845B-E91E4A0A503B}" name="Column1038"/>
    <tableColumn id="1059" xr3:uid="{936E5C2D-9A11-4DB8-A70B-1125ED515E17}" name="Column1039"/>
    <tableColumn id="1060" xr3:uid="{4C28B226-6690-48BC-8997-B14C33D01222}" name="Column1040"/>
    <tableColumn id="1061" xr3:uid="{D41FCE1D-890E-42D1-8B98-5113824716A2}" name="Column1041"/>
    <tableColumn id="1062" xr3:uid="{8283B060-EA97-40DC-B882-190E2F3A3B39}" name="Column1042"/>
    <tableColumn id="1063" xr3:uid="{896F9D35-7A5C-4AD7-90EF-8391ADF19090}" name="Column1043"/>
    <tableColumn id="1064" xr3:uid="{88D0E01A-EA51-47B1-A86C-2AD150C8198D}" name="Column1044"/>
    <tableColumn id="1065" xr3:uid="{517EC4F5-D51A-4840-9BCE-A538D4F20144}" name="Column1045"/>
    <tableColumn id="1066" xr3:uid="{26F3E54B-350A-410A-A3BF-3EC6C55984B1}" name="Column1046"/>
    <tableColumn id="1067" xr3:uid="{74E512C8-D884-4B3B-8E8B-577CC39DAD9D}" name="Column1047"/>
    <tableColumn id="1068" xr3:uid="{C23B5769-9610-4CDE-8A25-1B16A701C96D}" name="Column1048"/>
    <tableColumn id="1069" xr3:uid="{DE61EC67-1D96-4B79-8554-26E75A05387F}" name="Column1049"/>
    <tableColumn id="1070" xr3:uid="{594BC63D-B535-4049-9792-BFB056BE4521}" name="Column1050"/>
    <tableColumn id="1071" xr3:uid="{26DAD02D-5AF1-4CC9-B2C5-C3817114E745}" name="Column1051"/>
    <tableColumn id="1072" xr3:uid="{F2DB3515-F101-4D6F-86AB-6EE0D0A69B01}" name="Column1052"/>
    <tableColumn id="1073" xr3:uid="{79245BD0-AE01-416C-8F33-BD2C6A031120}" name="Column1053"/>
    <tableColumn id="1074" xr3:uid="{819CADC4-AC63-4D1B-A464-B62AC33C6409}" name="Column1054"/>
    <tableColumn id="1075" xr3:uid="{5D828EAF-2439-44CF-A55E-53FE9591771B}" name="Column1055"/>
    <tableColumn id="1076" xr3:uid="{E4438798-5585-46BF-8428-FD42A69A4443}" name="Column1056"/>
    <tableColumn id="1077" xr3:uid="{037BE973-BA42-4148-ACF3-440A59C96D9E}" name="Column1057"/>
    <tableColumn id="1078" xr3:uid="{22F428BE-1A23-48DE-8BC9-0CA89044A14F}" name="Column1058"/>
    <tableColumn id="1079" xr3:uid="{8F44B4BA-3C89-4A22-8428-8F079F27E373}" name="Column1059"/>
    <tableColumn id="1080" xr3:uid="{C12E2A6B-35AC-4E87-BA2F-E003772BA068}" name="Column1060"/>
    <tableColumn id="1081" xr3:uid="{28FE8400-8F0A-4CC0-B3DF-34918AC4119A}" name="Column1061"/>
    <tableColumn id="1082" xr3:uid="{957843AD-6486-42E2-B6D4-2286F6FCBD12}" name="Column1062"/>
    <tableColumn id="1083" xr3:uid="{A31FA3A7-FF01-494B-80C8-EDC2A4CB58B4}" name="Column1063"/>
    <tableColumn id="1084" xr3:uid="{F9C92438-CEEA-4336-8A9B-773D6D33AA31}" name="Column1064"/>
    <tableColumn id="1085" xr3:uid="{C24E1484-09B6-474D-9407-97FE440DE524}" name="Column1065"/>
    <tableColumn id="1086" xr3:uid="{D470A910-7700-44E5-9BE5-516C92C84DFE}" name="Column1066"/>
    <tableColumn id="1087" xr3:uid="{60E986A7-8C26-48B4-83A0-FB69813DBD9C}" name="Column1067"/>
    <tableColumn id="1088" xr3:uid="{B648ABE0-A12A-4FE0-B983-E2079E676D95}" name="Column1068"/>
    <tableColumn id="1089" xr3:uid="{90856899-6BE5-4228-B491-6A5086D8D61B}" name="Column1069"/>
    <tableColumn id="1090" xr3:uid="{E0B19D53-6F14-4F69-B976-E8D24F48DD2C}" name="Column1070"/>
    <tableColumn id="1091" xr3:uid="{E31AD04D-B2CF-4013-9BA4-2025DC282D0C}" name="Column1071"/>
    <tableColumn id="1092" xr3:uid="{BA75A1DC-45BD-4DE9-8465-534FB1CA0C7D}" name="Column1072"/>
    <tableColumn id="1093" xr3:uid="{E113EBEB-5D0D-443A-B84D-8BF3F0CD428C}" name="Column1073"/>
    <tableColumn id="1094" xr3:uid="{CD409146-E7C1-4CAC-AB0C-5666EA7BCFF3}" name="Column1074"/>
    <tableColumn id="1095" xr3:uid="{636A2F72-D6A3-4406-9BA5-B47095F90BBE}" name="Column1075"/>
    <tableColumn id="1096" xr3:uid="{B740E392-3A6D-4F3A-9D83-6FC3A370123A}" name="Column1076"/>
    <tableColumn id="1097" xr3:uid="{CE2543B9-20F9-4D21-A277-D5660813C3CF}" name="Column1077"/>
    <tableColumn id="1098" xr3:uid="{A2ADF5A3-17AB-4048-BCBE-A9736C698555}" name="Column1078"/>
    <tableColumn id="1099" xr3:uid="{2BFC3C56-4309-42AF-9DA0-B430F5BD8710}" name="Column1079"/>
    <tableColumn id="1100" xr3:uid="{DD9A4E06-0E18-4083-9379-4644760A76F5}" name="Column1080"/>
    <tableColumn id="1101" xr3:uid="{1C843077-2698-4256-A2E8-0AF40F02CF42}" name="Column1081"/>
    <tableColumn id="1102" xr3:uid="{35BD1553-D6C5-4442-9D69-8B0D0C39F118}" name="Column1082"/>
    <tableColumn id="1103" xr3:uid="{508B0029-AFE8-4A22-9644-ADCFB0EAA0CB}" name="Column1083"/>
    <tableColumn id="1104" xr3:uid="{3B62D559-C7A9-4B74-9D8A-5A2F08EC2D65}" name="Column1084"/>
    <tableColumn id="1105" xr3:uid="{EE4F5BDC-481C-47AA-8DFB-8E1CA9488B6E}" name="Column1085"/>
    <tableColumn id="1106" xr3:uid="{FFF24880-A9FD-4AAF-A816-42788C53B83A}" name="Column1086"/>
    <tableColumn id="1107" xr3:uid="{D74FE8CD-E34D-4341-914E-BFD82D6CB346}" name="Column1087"/>
    <tableColumn id="1108" xr3:uid="{46D0BBBB-48E3-49E1-B7EA-21539581131A}" name="Column1088"/>
    <tableColumn id="1109" xr3:uid="{45654CC7-5D22-47BB-B9FA-62E53E3B98F9}" name="Column1089"/>
    <tableColumn id="1110" xr3:uid="{0F77BCA7-1D5E-42FB-9488-AA2F43D00777}" name="Column1090"/>
    <tableColumn id="1111" xr3:uid="{66D5148A-A005-47F7-A090-4817E4A2CFB3}" name="Column1091"/>
    <tableColumn id="1112" xr3:uid="{3E59B8E0-4175-417C-B3E8-8FACD33FE4D3}" name="Column1092"/>
    <tableColumn id="1113" xr3:uid="{AFA003B0-FBFB-4219-AEA1-F69A7D5B06AF}" name="Column1093"/>
    <tableColumn id="1114" xr3:uid="{887BCE81-02C2-41D5-87E9-A0685FF14A3E}" name="Column1094"/>
    <tableColumn id="1115" xr3:uid="{E2523136-4319-4DD4-8951-BA536324E326}" name="Column1095"/>
    <tableColumn id="1116" xr3:uid="{830CC5D5-2249-4F09-8E17-C8D68B681783}" name="Column1096"/>
    <tableColumn id="1117" xr3:uid="{55382F6E-88C5-4AB2-AC27-1F3192768B44}" name="Column1097"/>
    <tableColumn id="1118" xr3:uid="{85562C18-AB1E-4758-9FBC-4EE4B3B2D15D}" name="Column1098"/>
    <tableColumn id="1119" xr3:uid="{D2BE846E-AE9A-4673-8BBD-1B53FF6C20D6}" name="Column1099"/>
    <tableColumn id="1120" xr3:uid="{D1BBAE5D-4B38-4BE7-ACEA-6CAD9E4CDD1B}" name="Column1100"/>
    <tableColumn id="1121" xr3:uid="{5278279B-4DC6-427D-87C4-60E30CCB90FA}" name="Column1101"/>
    <tableColumn id="1122" xr3:uid="{425C5884-235D-4547-9FFF-6A55661555F9}" name="Column1102"/>
    <tableColumn id="1123" xr3:uid="{BF402571-BA19-4999-974F-5EA4486FB5C2}" name="Column1103"/>
    <tableColumn id="1124" xr3:uid="{3AF8080E-EBF7-49F6-958C-1C5E19180CB5}" name="Column1104"/>
    <tableColumn id="1125" xr3:uid="{575935F0-91A2-439E-8F49-180C99A2B69B}" name="Column1105"/>
    <tableColumn id="1126" xr3:uid="{D568FE7F-8DF1-4326-9F51-97B26E957752}" name="Column1106"/>
    <tableColumn id="1127" xr3:uid="{BDE565F8-B3EF-4143-BF47-95B5FA75DC61}" name="Column1107"/>
    <tableColumn id="1128" xr3:uid="{2065F41F-0453-42C8-A70B-4D4D73300BC6}" name="Column1108"/>
    <tableColumn id="1129" xr3:uid="{D6D1F8D0-7A8B-4143-A851-0C6359688C0F}" name="Column1109"/>
    <tableColumn id="1130" xr3:uid="{B26A6A90-985C-4FF1-A56E-72418E6A8152}" name="Column1110"/>
    <tableColumn id="1131" xr3:uid="{BAFF22DD-87DD-422C-93B0-914C35EFEE62}" name="Column1111"/>
    <tableColumn id="1132" xr3:uid="{D4C0C3A9-59D6-4B90-A30E-AD0946670E8B}" name="Column1112"/>
    <tableColumn id="1133" xr3:uid="{4EB5BCBE-8059-42EE-8F93-A823F76890FB}" name="Column1113"/>
    <tableColumn id="1134" xr3:uid="{A726A46A-D9F3-432B-972F-68A4AAA27C86}" name="Column1114"/>
    <tableColumn id="1135" xr3:uid="{471106A4-639E-45FF-AD2B-6E9DAA2E3639}" name="Column1115"/>
    <tableColumn id="1136" xr3:uid="{26EDA480-FF8F-4BD1-9E46-22D64197F671}" name="Column1116"/>
    <tableColumn id="1137" xr3:uid="{C077D968-E93C-42CC-BD65-52746BB66A4F}" name="Column1117"/>
    <tableColumn id="1138" xr3:uid="{10795425-C9B7-49EE-9583-3E13ADFB49F8}" name="Column1118"/>
    <tableColumn id="1139" xr3:uid="{CAEF7A48-BE74-4C4D-A1AC-55F9C4E650DA}" name="Column1119"/>
    <tableColumn id="1140" xr3:uid="{66792332-F6E3-4BA2-BF38-29C34AA659AE}" name="Column1120"/>
    <tableColumn id="1141" xr3:uid="{2126D8CD-BBFA-4F2A-88F6-A71D3E078DD6}" name="Column1121"/>
    <tableColumn id="1142" xr3:uid="{E93BA5DD-6CAA-4C59-8013-BC3F35843AB3}" name="Column1122"/>
    <tableColumn id="1143" xr3:uid="{28E68E07-9DE5-4571-89B5-2A159C7ACA65}" name="Column1123"/>
    <tableColumn id="1144" xr3:uid="{08343930-AA5C-4556-959C-2583A09076A3}" name="Column1124"/>
    <tableColumn id="1145" xr3:uid="{B5A602BA-59A5-466D-A55A-582B7CD374EA}" name="Column1125"/>
    <tableColumn id="1146" xr3:uid="{5004834E-6BB5-42B7-8E67-032DFFC87131}" name="Column1126"/>
    <tableColumn id="1147" xr3:uid="{5FC7D84F-4B96-4A09-A94E-DCE068B7CB72}" name="Column1127"/>
    <tableColumn id="1148" xr3:uid="{3CEF2D93-56E3-4D40-8375-B63A4711953C}" name="Column1128"/>
    <tableColumn id="1149" xr3:uid="{E5176695-8D21-4737-81EB-F5B4605F603A}" name="Column1129"/>
    <tableColumn id="1150" xr3:uid="{947A1ECC-401B-47CE-AD7F-F262E12D2DCA}" name="Column1130"/>
    <tableColumn id="1151" xr3:uid="{AEED1A2A-C86C-4DBD-A6C7-1D1B399CD0A1}" name="Column1131"/>
    <tableColumn id="1152" xr3:uid="{031AA03E-549F-4C82-9C08-99329D055292}" name="Column1132"/>
    <tableColumn id="1153" xr3:uid="{969E9BF5-3C02-4346-B103-3D2796BB0A51}" name="Column1133"/>
    <tableColumn id="1154" xr3:uid="{B85DEE99-ACDD-4DBE-9B30-D53E592946C8}" name="Column1134"/>
    <tableColumn id="1155" xr3:uid="{059AF636-E729-4D47-BAF2-FF877D11557F}" name="Column1135"/>
    <tableColumn id="1156" xr3:uid="{192CFD00-FF0C-4AB0-BD1D-475177DA47F0}" name="Column1136"/>
    <tableColumn id="1157" xr3:uid="{93239B7E-1D12-4E3A-BC20-A0EF54A0D85D}" name="Column1137"/>
    <tableColumn id="1158" xr3:uid="{BB89C442-7BBE-45FA-9766-B7250E4787B4}" name="Column1138"/>
    <tableColumn id="1159" xr3:uid="{CCFAC00A-AFD6-4087-BEE0-A3336D7D7868}" name="Column1139"/>
    <tableColumn id="1160" xr3:uid="{53C7088B-5E09-4308-AB6A-1BD08F428950}" name="Column1140"/>
    <tableColumn id="1161" xr3:uid="{C6143311-C3F6-4BB6-99FE-CA8F0A7A0A87}" name="Column1141"/>
    <tableColumn id="1162" xr3:uid="{0D167509-C095-4173-8F7D-19C7C2355F42}" name="Column1142"/>
    <tableColumn id="1163" xr3:uid="{11BD7D91-6E6D-4F1B-BA67-352E70709ADE}" name="Column1143"/>
    <tableColumn id="1164" xr3:uid="{1017B9C3-D0E9-4972-8C27-F3DA9AD7155E}" name="Column1144"/>
    <tableColumn id="1165" xr3:uid="{D7CBAC0B-D61F-490A-B8A3-56DDD30FE153}" name="Column1145"/>
    <tableColumn id="1166" xr3:uid="{073FBB70-8BF4-4B49-8638-FD989EE51452}" name="Column1146"/>
    <tableColumn id="1167" xr3:uid="{7B33B9D1-717B-4AC8-B751-42F05EE4CCF7}" name="Column1147"/>
    <tableColumn id="1168" xr3:uid="{44971650-AB6E-4093-B84C-CB138E8FA405}" name="Column1148"/>
    <tableColumn id="1169" xr3:uid="{079650F0-3FEF-494F-A95C-ACA476923954}" name="Column1149"/>
    <tableColumn id="1170" xr3:uid="{03F537F2-1672-413D-B6B3-0BB480AF0F97}" name="Column1150"/>
    <tableColumn id="1171" xr3:uid="{904F3B33-F8FE-4E01-AF7A-94F481196A00}" name="Column1151"/>
    <tableColumn id="1172" xr3:uid="{95EBCD24-1CA9-4C87-A37F-8B5E6669CBDC}" name="Column1152"/>
    <tableColumn id="1173" xr3:uid="{A4D6BE4B-329A-4327-B341-34BD2A9ABDE8}" name="Column1153"/>
    <tableColumn id="1174" xr3:uid="{50B12DC7-0ED6-4A9A-9408-34A7648FF9B2}" name="Column1154"/>
    <tableColumn id="1175" xr3:uid="{DF490F3B-7778-400E-AF66-30FDAD9EF3E1}" name="Column1155"/>
    <tableColumn id="1176" xr3:uid="{2941A281-13ED-4EF6-8E78-67AA20FC4902}" name="Column1156"/>
    <tableColumn id="1177" xr3:uid="{D01986BD-C3C3-465B-90CA-0431566477F6}" name="Column1157"/>
    <tableColumn id="1178" xr3:uid="{C04F760A-694B-4379-9F33-0B7CB044D213}" name="Column1158"/>
    <tableColumn id="1179" xr3:uid="{F55BF0B5-0857-4270-B4C9-D63FE9B528DF}" name="Column1159"/>
    <tableColumn id="1180" xr3:uid="{3137D147-E234-457D-93D6-8CAD77BE0BDD}" name="Column1160"/>
    <tableColumn id="1181" xr3:uid="{03F0AC42-A37C-4752-AEE0-1B782972FA41}" name="Column1161"/>
    <tableColumn id="1182" xr3:uid="{2C5A781F-9081-4F03-BA37-E21257B43B45}" name="Column1162"/>
    <tableColumn id="1183" xr3:uid="{735238EF-1746-43CD-A443-C4B727B99BFA}" name="Column1163"/>
    <tableColumn id="1184" xr3:uid="{25E6D92C-1D43-437B-A89E-C9C842F966A6}" name="Column1164"/>
    <tableColumn id="1185" xr3:uid="{C47F2D81-C9A0-4324-B3E5-3E425DA9CEFD}" name="Column1165"/>
    <tableColumn id="1186" xr3:uid="{39CD0EC8-E5EE-4F1A-A49C-F61BE22DEB29}" name="Column1166"/>
    <tableColumn id="1187" xr3:uid="{CA38806E-9C6D-463A-817B-09D50F9EE47F}" name="Column1167"/>
    <tableColumn id="1188" xr3:uid="{E9EA29EC-89AB-4B0A-8141-6298A1CCE4D4}" name="Column1168"/>
    <tableColumn id="1189" xr3:uid="{9867C9C7-9231-4886-AA22-03C6C57D3A4A}" name="Column1169"/>
    <tableColumn id="1190" xr3:uid="{44A90D24-8083-4E31-986C-BE32F17893A5}" name="Column1170"/>
    <tableColumn id="1191" xr3:uid="{FA730031-6CAC-4279-B137-F62EA0BD9998}" name="Column1171"/>
    <tableColumn id="1192" xr3:uid="{605259E8-7E6F-404E-BC53-54E179C5046C}" name="Column1172"/>
    <tableColumn id="1193" xr3:uid="{A26EEB02-A711-43B7-8ED3-97EB28D23990}" name="Column1173"/>
    <tableColumn id="1194" xr3:uid="{31854464-85B7-49AC-9538-DA538E3DFCB3}" name="Column1174"/>
    <tableColumn id="1195" xr3:uid="{8C529AFF-DCF3-49DF-805A-8F862E28E0A5}" name="Column1175"/>
    <tableColumn id="1196" xr3:uid="{9ED04FD5-C4D1-4679-AB09-CB5341E48063}" name="Column1176"/>
    <tableColumn id="1197" xr3:uid="{88185C8F-E809-44C5-A550-D23DCA0C3AA1}" name="Column1177"/>
    <tableColumn id="1198" xr3:uid="{10E978D7-04F3-473E-B5A7-2F8B0F9C4C00}" name="Column1178"/>
    <tableColumn id="1199" xr3:uid="{BC87D546-21A2-4256-AAEC-C9DA54555A0A}" name="Column1179"/>
    <tableColumn id="1200" xr3:uid="{B2712004-42C2-4EA7-A31A-D9FC901DA9A1}" name="Column1180"/>
    <tableColumn id="1201" xr3:uid="{585276C9-3A84-40EA-BF5D-79E982518AC1}" name="Column1181"/>
    <tableColumn id="1202" xr3:uid="{B8095A29-A659-48A5-8A47-A61094599ABF}" name="Column1182"/>
    <tableColumn id="1203" xr3:uid="{591CE117-F168-42FB-BA4C-F941D17E71B5}" name="Column1183"/>
    <tableColumn id="1204" xr3:uid="{D63899FC-69D0-4616-92DE-9BD76E57A6F8}" name="Column1184"/>
    <tableColumn id="1205" xr3:uid="{39F5A5F0-1223-4764-BBF1-241F0AC81CFE}" name="Column1185"/>
    <tableColumn id="1206" xr3:uid="{BA93629B-88AB-4A5C-832C-D4BC61B6B2AB}" name="Column1186"/>
    <tableColumn id="1207" xr3:uid="{4E7EFC86-EBCE-40E1-B975-09B6C5CCFCD3}" name="Column1187"/>
    <tableColumn id="1208" xr3:uid="{7248008A-CBFF-431F-8805-59EA299C3D3B}" name="Column1188"/>
    <tableColumn id="1209" xr3:uid="{4D90A61B-0D05-4CED-BDC6-D42AB65227BD}" name="Column1189"/>
    <tableColumn id="1210" xr3:uid="{F5C26764-4823-4446-8EC3-8CBB54C4038E}" name="Column1190"/>
    <tableColumn id="1211" xr3:uid="{6E55C5CB-0A80-40D0-9FCD-2ED720B0E486}" name="Column1191"/>
    <tableColumn id="1212" xr3:uid="{C4113748-BCA8-4DE0-A4C9-4C1957744E20}" name="Column1192"/>
    <tableColumn id="1213" xr3:uid="{C95ADF6D-A799-40EA-BF78-EF0C784405FE}" name="Column1193"/>
    <tableColumn id="1214" xr3:uid="{00E43F74-5D1E-4991-9E43-B90ACBE149BD}" name="Column1194"/>
    <tableColumn id="1215" xr3:uid="{95422249-A921-4AEC-BB03-7203DFD46C50}" name="Column1195"/>
    <tableColumn id="1216" xr3:uid="{077904F2-545C-4605-9B9B-F4A697BD1A53}" name="Column1196"/>
    <tableColumn id="1217" xr3:uid="{8C4FE82F-0E34-425C-AE8A-E6F575B2C335}" name="Column1197"/>
    <tableColumn id="1218" xr3:uid="{2D3C73C9-E12E-4E63-A39C-D3589F3EB7FD}" name="Column1198"/>
    <tableColumn id="1219" xr3:uid="{79C56A2A-4005-42ED-ADB1-CF7472872E7C}" name="Column1199"/>
    <tableColumn id="1220" xr3:uid="{A1F75CD5-9DBD-4DFB-AAEC-4AC516D663B9}" name="Column1200"/>
    <tableColumn id="1221" xr3:uid="{E9B036B8-72D8-4DC7-9D7C-8CE8F5947621}" name="Column1201"/>
    <tableColumn id="1222" xr3:uid="{34A9B498-BD53-4147-9949-E378E35ED145}" name="Column1202"/>
    <tableColumn id="1223" xr3:uid="{104E6FB3-A4F2-4F79-A613-D6396093A31B}" name="Column1203"/>
    <tableColumn id="1224" xr3:uid="{8F95B94D-29AB-42BF-98EA-9FAFC146DC95}" name="Column1204"/>
    <tableColumn id="1225" xr3:uid="{58AFA173-5328-4447-BD22-C534DDBA4C41}" name="Column1205"/>
    <tableColumn id="1226" xr3:uid="{851C7D1C-C54B-4DB0-81E8-D5CC0A553EE6}" name="Column1206"/>
    <tableColumn id="1227" xr3:uid="{F8AD286D-15F9-426B-80B0-2B52F6D3C5F6}" name="Column1207"/>
    <tableColumn id="1228" xr3:uid="{B1E7B667-2D2C-4CD8-9A10-BC8903F90F7C}" name="Column1208"/>
    <tableColumn id="1229" xr3:uid="{619C90F9-CCF0-4F63-AA86-CE8087D09B47}" name="Column1209"/>
    <tableColumn id="1230" xr3:uid="{37E0253D-ED4A-417B-A431-34242855F561}" name="Column1210"/>
    <tableColumn id="1231" xr3:uid="{3402B24F-A83D-481E-A2C4-51221A838137}" name="Column1211"/>
    <tableColumn id="1232" xr3:uid="{7F0D8D6D-82FF-4BA3-8EB9-2235F8430DC5}" name="Column1212"/>
    <tableColumn id="1233" xr3:uid="{30E153CC-DA0C-4BE1-AB0D-B7CDFB3BB9E5}" name="Column1213"/>
    <tableColumn id="1234" xr3:uid="{DA71B95A-EF78-4E20-863E-36B6413CA47E}" name="Column1214"/>
    <tableColumn id="1235" xr3:uid="{F64CF7BE-74F1-411B-A2EA-4A36E15961D2}" name="Column1215"/>
    <tableColumn id="1236" xr3:uid="{BB1117CB-8703-41E7-8D0A-42D45BD1ED59}" name="Column1216"/>
    <tableColumn id="1237" xr3:uid="{5502DF9C-AF16-41E4-AFAB-F9D0B4E0D79F}" name="Column1217"/>
    <tableColumn id="1238" xr3:uid="{5299BD99-547C-42E3-85F6-C261CC7799C1}" name="Column1218"/>
    <tableColumn id="1239" xr3:uid="{0159A02C-D7DC-4EDA-89C7-31DD9C1EB65E}" name="Column1219"/>
    <tableColumn id="1240" xr3:uid="{9DE36368-FE23-4085-9DAB-324AB86F50D7}" name="Column1220"/>
    <tableColumn id="1241" xr3:uid="{8A4ADADD-5EE3-491F-AFAF-D6CC6D7F8F52}" name="Column1221"/>
    <tableColumn id="1242" xr3:uid="{5980C3A0-B919-4C35-B39F-0DE42A70C96F}" name="Column1222"/>
    <tableColumn id="1243" xr3:uid="{B8463663-E51C-47A2-8014-788CE35BE268}" name="Column1223"/>
    <tableColumn id="1244" xr3:uid="{082D712F-C4CF-4A27-93C6-45925B032EFD}" name="Column1224"/>
    <tableColumn id="1245" xr3:uid="{72A1E8EB-F45C-4474-833E-03AC556AAE2E}" name="Column1225"/>
    <tableColumn id="1246" xr3:uid="{7E83E325-7E3A-42E7-BAE6-0A812549B1EE}" name="Column1226"/>
    <tableColumn id="1247" xr3:uid="{26608790-A2BF-49C4-A277-76050ECD8275}" name="Column1227"/>
    <tableColumn id="1248" xr3:uid="{AB99BACE-B61E-4D44-ADFA-EDA670C1E40F}" name="Column1228"/>
    <tableColumn id="1249" xr3:uid="{EFC674A0-44EC-41E4-A1A5-D551BE0661B1}" name="Column1229"/>
    <tableColumn id="1250" xr3:uid="{422B2E63-B9C9-4204-87FB-460C62794DC4}" name="Column1230"/>
    <tableColumn id="1251" xr3:uid="{B640BD2B-15FB-485E-A465-A6729B91EBBF}" name="Column1231"/>
    <tableColumn id="1252" xr3:uid="{37A69B2C-C9CB-4C02-BA1E-0212C3D61CB4}" name="Column1232"/>
    <tableColumn id="1253" xr3:uid="{21C7322A-2AF5-4155-BDD1-B1F0BAEE877D}" name="Column1233"/>
    <tableColumn id="1254" xr3:uid="{CD89F664-DDB1-4F24-8B64-37810E0337D8}" name="Column1234"/>
    <tableColumn id="1255" xr3:uid="{7DCC634F-BA9B-4347-9E90-1437AE1E63CE}" name="Column1235"/>
    <tableColumn id="1256" xr3:uid="{23E61294-4135-46E3-A99D-3A91F5CE55DD}" name="Column1236"/>
    <tableColumn id="1257" xr3:uid="{656AEFAB-8F1C-43DB-B308-8CD165BFCE24}" name="Column1237"/>
    <tableColumn id="1258" xr3:uid="{C88B20A3-67CD-4B5E-BE42-C44FEC9B1529}" name="Column1238"/>
    <tableColumn id="1259" xr3:uid="{D9F532F7-D189-469B-B48D-41F38C701C5C}" name="Column1239"/>
    <tableColumn id="1260" xr3:uid="{91D2A0EF-E45F-44BC-8E9D-B108015A6192}" name="Column1240"/>
    <tableColumn id="1261" xr3:uid="{2748F2E7-B010-4670-B6D0-DF3D83E81A68}" name="Column1241"/>
    <tableColumn id="1262" xr3:uid="{18CAA964-EFDD-4CF2-B8FB-108356C4BA82}" name="Column1242"/>
    <tableColumn id="1263" xr3:uid="{C3FF4554-CE4F-4FF7-A39A-E449FD03A5D3}" name="Column1243"/>
    <tableColumn id="1264" xr3:uid="{DD3FE558-345F-4155-A725-09E7E6ED7B23}" name="Column1244"/>
    <tableColumn id="1265" xr3:uid="{92DE6010-744D-4B2C-B13E-C8EC56618040}" name="Column1245"/>
    <tableColumn id="1266" xr3:uid="{F6BC5891-F4BE-4ACC-A5EC-CC3ADF2A9E62}" name="Column1246"/>
    <tableColumn id="1267" xr3:uid="{F36F5D25-EAA3-49C3-9C69-BFD11A11B4DF}" name="Column1247"/>
    <tableColumn id="1268" xr3:uid="{182F7265-F287-44D3-AC8C-68A512E3E81F}" name="Column1248"/>
    <tableColumn id="1269" xr3:uid="{3AEC0C1D-6644-4E6F-8193-B09A936D268C}" name="Column1249"/>
    <tableColumn id="1270" xr3:uid="{A1331896-B292-46B8-BA31-A0A0CCD2CC02}" name="Column1250"/>
    <tableColumn id="1271" xr3:uid="{89521C48-27F9-459F-90E3-F9AFC3235FB1}" name="Column1251"/>
    <tableColumn id="1272" xr3:uid="{D462DE8A-82F7-49A2-86A8-21FC35E08483}" name="Column1252"/>
    <tableColumn id="1273" xr3:uid="{85A8A83D-F385-420C-AFEC-C2A4CBB84F79}" name="Column1253"/>
    <tableColumn id="1274" xr3:uid="{834796AF-F5C7-4699-BAF3-E98F5A287F16}" name="Column1254"/>
    <tableColumn id="1275" xr3:uid="{39E4C279-4645-4AC0-BAF6-AE1180C30FDE}" name="Column1255"/>
    <tableColumn id="1276" xr3:uid="{6DA84ABA-AFD3-4EEC-B704-91FE5235B967}" name="Column1256"/>
    <tableColumn id="1277" xr3:uid="{F6C9A77F-EE9B-4196-A118-85739D35FEB9}" name="Column1257"/>
    <tableColumn id="1278" xr3:uid="{D15666C7-4696-4C89-9751-171EA3F57403}" name="Column1258"/>
    <tableColumn id="1279" xr3:uid="{CB8A66D5-6C03-403B-9448-FDF8087591C1}" name="Column1259"/>
    <tableColumn id="1280" xr3:uid="{BF26D330-91FF-4C7E-9022-71494FB6D9DE}" name="Column1260"/>
    <tableColumn id="1281" xr3:uid="{8045884F-04BF-4EB0-9389-09FBF4E97137}" name="Column1261"/>
    <tableColumn id="1282" xr3:uid="{46B24F4E-35FA-4FE3-846D-87B9AE0BEBA2}" name="Column1262"/>
    <tableColumn id="1283" xr3:uid="{833AA7C5-827E-4875-84E3-4F172208AAFF}" name="Column1263"/>
    <tableColumn id="1284" xr3:uid="{6F22DE8B-D1E0-45A5-9571-D137A77A56AE}" name="Column1264"/>
    <tableColumn id="1285" xr3:uid="{12EFE679-2C22-4A39-AF96-3A5E81B72714}" name="Column1265"/>
    <tableColumn id="1286" xr3:uid="{980CAC35-118B-4ABE-995E-778813BD0CA0}" name="Column1266"/>
    <tableColumn id="1287" xr3:uid="{6B89B615-F111-4D21-B2CC-2442538F1229}" name="Column1267"/>
    <tableColumn id="1288" xr3:uid="{01DFBE27-5A89-4511-98CB-00580F85E26B}" name="Column1268"/>
    <tableColumn id="1289" xr3:uid="{352AC810-800B-4EFE-A8D5-43E6BEE200EF}" name="Column1269"/>
    <tableColumn id="1290" xr3:uid="{F041C938-D0E2-42E1-BA15-3D44CCA4DE8F}" name="Column1270"/>
    <tableColumn id="1291" xr3:uid="{DFFE352F-11B5-4E1C-A3D9-6E884001A063}" name="Column1271"/>
    <tableColumn id="1292" xr3:uid="{32CAA8B9-AEB8-4165-9BBA-854CA4233482}" name="Column1272"/>
    <tableColumn id="1293" xr3:uid="{1B0E6A0A-B646-48F0-B521-ED68B8E42ACE}" name="Column1273"/>
    <tableColumn id="1294" xr3:uid="{52E36106-CE5A-454E-8A5E-7C6B33D23AC8}" name="Column1274"/>
    <tableColumn id="1295" xr3:uid="{2E31D96C-09D0-41A5-B42C-7CDA6CB9F9CE}" name="Column1275"/>
    <tableColumn id="1296" xr3:uid="{417F135E-8090-422F-807A-FEB4A8BD83A1}" name="Column1276"/>
    <tableColumn id="1297" xr3:uid="{72FF46B0-1237-4F0E-87E7-002B5A7206C3}" name="Column1277"/>
    <tableColumn id="1298" xr3:uid="{02E540DB-EF01-4F13-83E9-B4D4A6FBAAB4}" name="Column1278"/>
    <tableColumn id="1299" xr3:uid="{C36DFF02-B043-4EEF-AF77-768BA8A47CC4}" name="Column1279"/>
    <tableColumn id="1300" xr3:uid="{593D03FD-CD4E-4101-A10F-B69A49B74910}" name="Column1280"/>
    <tableColumn id="1301" xr3:uid="{01482B4D-76E0-451B-938B-EE9DF4FF6FB6}" name="Column1281"/>
    <tableColumn id="1302" xr3:uid="{A472308E-B613-430F-9A50-4B414C4FF6A6}" name="Column1282"/>
    <tableColumn id="1303" xr3:uid="{88611802-F66F-4774-B897-CC6B5C84EE90}" name="Column1283"/>
    <tableColumn id="1304" xr3:uid="{6174AD71-9FC5-4A3E-B4E6-B58286B9294D}" name="Column1284"/>
    <tableColumn id="1305" xr3:uid="{3CD39479-E0D4-40BE-9D11-7144D548DAD0}" name="Column1285"/>
    <tableColumn id="1306" xr3:uid="{1BD91524-5752-478A-BA19-009095400D85}" name="Column1286"/>
    <tableColumn id="1307" xr3:uid="{D000D879-774C-4E2E-904B-B685A2A7BD6F}" name="Column1287"/>
    <tableColumn id="1308" xr3:uid="{9502D925-9F1C-4C99-B31A-E0C1C3BAE08A}" name="Column1288"/>
    <tableColumn id="1309" xr3:uid="{D8263D25-C643-4A19-8C47-61BF38DAEC37}" name="Column1289"/>
    <tableColumn id="1310" xr3:uid="{EED867B6-8E9E-4067-91A2-1ED8EAF2717A}" name="Column1290"/>
    <tableColumn id="1311" xr3:uid="{D84E2380-7014-4156-B8FC-F78E7D26806C}" name="Column1291"/>
    <tableColumn id="1312" xr3:uid="{3CBACF3A-AAC6-424F-AF9E-9AA9D46C6CEE}" name="Column1292"/>
    <tableColumn id="1313" xr3:uid="{DE12E4A9-FF4E-4867-88C0-786C5DD7EC09}" name="Column1293"/>
    <tableColumn id="1314" xr3:uid="{3A43046A-712B-4183-A464-FD129B898A64}" name="Column1294"/>
    <tableColumn id="1315" xr3:uid="{0C752BDA-DF96-4199-86F9-CF89380F696B}" name="Column1295"/>
    <tableColumn id="1316" xr3:uid="{9213E5D4-ECEB-4195-AC33-C9D5F9173499}" name="Column1296"/>
    <tableColumn id="1317" xr3:uid="{95341431-E6BB-482B-9E44-506E7469EE75}" name="Column1297"/>
    <tableColumn id="1318" xr3:uid="{BE0B2B67-21C6-4CEB-BEFE-CF06B763641C}" name="Column1298"/>
    <tableColumn id="1319" xr3:uid="{2A654FDB-315E-45D0-B950-5FE7775D1A9D}" name="Column1299"/>
    <tableColumn id="1320" xr3:uid="{4DC69075-C25F-4C15-9275-57EA951627F6}" name="Column1300"/>
    <tableColumn id="1321" xr3:uid="{7A1CB0FE-42F9-4D78-8094-04380A66BD49}" name="Column1301"/>
    <tableColumn id="1322" xr3:uid="{4BCBAAC2-6EB6-439A-B361-4A0A5511C4EE}" name="Column1302"/>
    <tableColumn id="1323" xr3:uid="{DFDFFDF2-EBEB-445D-8CF2-46320D444363}" name="Column1303"/>
    <tableColumn id="1324" xr3:uid="{06F3FC91-C883-45AE-AA8F-6B5180D607F8}" name="Column1304"/>
    <tableColumn id="1325" xr3:uid="{6A960324-3896-419A-AA6E-986E6EDB6382}" name="Column1305"/>
    <tableColumn id="1326" xr3:uid="{05C90D20-C045-4DC3-B35E-47E6C6EF0B84}" name="Column1306"/>
    <tableColumn id="1327" xr3:uid="{C11ABA07-9141-44B7-A672-68A007B04D74}" name="Column1307"/>
    <tableColumn id="1328" xr3:uid="{B49009FE-23CA-47AE-969D-9228934331F6}" name="Column1308"/>
    <tableColumn id="1329" xr3:uid="{92F4CE80-248A-4F4E-A499-08DF4F4C128B}" name="Column1309"/>
    <tableColumn id="1330" xr3:uid="{0B4B8A3C-25C0-435C-9FFA-D6E43B6F1654}" name="Column1310"/>
    <tableColumn id="1331" xr3:uid="{65575F05-A294-4D6D-B4D1-91473B7B09AB}" name="Column1311"/>
    <tableColumn id="1332" xr3:uid="{F66452D7-C64E-4621-B351-D6E0A5D9DD0C}" name="Column1312"/>
    <tableColumn id="1333" xr3:uid="{721AB267-5A37-45F8-B0FC-A9A25CF14E0C}" name="Column1313"/>
    <tableColumn id="1334" xr3:uid="{ACB7753F-AC45-48F2-9BCE-2EA59DB50155}" name="Column1314"/>
    <tableColumn id="1335" xr3:uid="{090B9488-73E7-4C48-A649-5C8A8FF346AA}" name="Column1315"/>
    <tableColumn id="1336" xr3:uid="{46BA0ED3-F99E-4DBE-B99C-5DC38F586678}" name="Column1316"/>
    <tableColumn id="1337" xr3:uid="{6DD17234-7134-40D2-83A4-0F18EF7A4603}" name="Column1317"/>
    <tableColumn id="1338" xr3:uid="{482677E8-6677-483D-9A5F-5DC007B8FEFA}" name="Column1318"/>
    <tableColumn id="1339" xr3:uid="{CE2868B3-AEB2-4D53-9031-E208EEBC36EA}" name="Column1319"/>
    <tableColumn id="1340" xr3:uid="{9D50DEC5-AD51-47E4-AC94-177FBDD6F3C1}" name="Column1320"/>
    <tableColumn id="1341" xr3:uid="{8DB5F061-B13D-4A09-A49E-6557E719A9E9}" name="Column1321"/>
    <tableColumn id="1342" xr3:uid="{459E5E01-F3A2-43B9-8E30-23E018165F11}" name="Column1322"/>
    <tableColumn id="1343" xr3:uid="{0833782C-ECEB-4C4C-B558-27FFBF22855D}" name="Column1323"/>
    <tableColumn id="1344" xr3:uid="{432AF5EF-C414-44BC-9DC7-7927BC106DE1}" name="Column1324"/>
    <tableColumn id="1345" xr3:uid="{75D4C8DF-FE32-492D-8DDE-C930C5BA7D37}" name="Column1325"/>
    <tableColumn id="1346" xr3:uid="{EF03D6E5-73BB-428F-93C5-948705B118F0}" name="Column1326"/>
    <tableColumn id="1347" xr3:uid="{41BDBBF1-4DC4-49B5-AF47-4BE6AD8D55D6}" name="Column1327"/>
    <tableColumn id="1348" xr3:uid="{6870C8E0-E39D-4A3C-A05F-0E91EF2A8CA3}" name="Column1328"/>
    <tableColumn id="1349" xr3:uid="{13856D7F-4098-4815-B675-EC9E412F7F6F}" name="Column1329"/>
    <tableColumn id="1350" xr3:uid="{8420CEA6-C59A-43D6-9B2F-C4A239A8C66B}" name="Column1330"/>
    <tableColumn id="1351" xr3:uid="{EF13415F-436E-4FD2-83D5-A2DBDF1586D8}" name="Column1331"/>
    <tableColumn id="1352" xr3:uid="{C36AF8B8-DB36-426A-B71F-3FD4CCF09DF3}" name="Column1332"/>
    <tableColumn id="1353" xr3:uid="{40FC258C-C608-4C73-B836-204DDBD8B80B}" name="Column1333"/>
    <tableColumn id="1354" xr3:uid="{B2F2D351-B103-40D3-9587-580CC730F47B}" name="Column1334"/>
    <tableColumn id="1355" xr3:uid="{283AF973-0BD1-4898-A96E-B9B8E8C28496}" name="Column1335"/>
    <tableColumn id="1356" xr3:uid="{154AB9A7-65D5-4B7F-B608-FF3BB33D0EAB}" name="Column1336"/>
    <tableColumn id="1357" xr3:uid="{C156173F-889B-4DEF-9B89-A83B8BEC3EEE}" name="Column1337"/>
    <tableColumn id="1358" xr3:uid="{D86C8F08-D224-4FCD-9EA3-74020B7831A7}" name="Column1338"/>
    <tableColumn id="1359" xr3:uid="{517B428E-2442-46E5-AA55-EBA016C49AE8}" name="Column1339"/>
    <tableColumn id="1360" xr3:uid="{20AD5213-B863-417E-A2FC-C236060EB342}" name="Column1340"/>
    <tableColumn id="1361" xr3:uid="{9B1BFD8B-9C56-4623-B7E2-44486DFC786D}" name="Column1341"/>
    <tableColumn id="1362" xr3:uid="{0FB522E9-3460-4099-B413-AD8BD3D12AFF}" name="Column1342"/>
    <tableColumn id="1363" xr3:uid="{54178C32-872B-4670-9AF9-F0C7519DA014}" name="Column1343"/>
    <tableColumn id="1364" xr3:uid="{F9FE02FE-C0BD-4814-BE8F-99B668E4BC68}" name="Column1344"/>
    <tableColumn id="1365" xr3:uid="{F65764A9-5504-4E3F-977E-684F184DB6B2}" name="Column1345"/>
    <tableColumn id="1366" xr3:uid="{56FB44C8-C09B-4851-994B-6D1D67882CBA}" name="Column1346"/>
    <tableColumn id="1367" xr3:uid="{83398D5B-C1E0-4144-9B16-F8896C6010B2}" name="Column1347"/>
    <tableColumn id="1368" xr3:uid="{D79B0194-923A-4D2D-ABA4-0A8A30966926}" name="Column1348"/>
    <tableColumn id="1369" xr3:uid="{8F8254C9-243B-4660-868A-855ACF55641E}" name="Column1349"/>
    <tableColumn id="1370" xr3:uid="{49B57676-89C7-4D33-A67E-04FE9CD98AC0}" name="Column1350"/>
    <tableColumn id="1371" xr3:uid="{3AB7C335-94FF-4C12-8E2B-857011A65CA0}" name="Column1351"/>
    <tableColumn id="1372" xr3:uid="{FABF27BD-A029-483D-A166-E0005C7499BB}" name="Column1352"/>
    <tableColumn id="1373" xr3:uid="{5045B653-A29A-4C29-9D06-8BF3B6B2BCDF}" name="Column1353"/>
    <tableColumn id="1374" xr3:uid="{CEE4096B-975D-42B7-958C-1E9C22BE87FD}" name="Column1354"/>
    <tableColumn id="1375" xr3:uid="{55A2C229-1AD3-4A28-B27F-8B39A58A952B}" name="Column1355"/>
    <tableColumn id="1376" xr3:uid="{1B63AF65-CF9E-4913-A8F1-1FBDCA21DDE5}" name="Column1356"/>
    <tableColumn id="1377" xr3:uid="{4F6C64A2-17EB-493E-A73D-5DFEF4491840}" name="Column1357"/>
    <tableColumn id="1378" xr3:uid="{75D1AEAF-3DEA-4F4A-8853-3E4DAF083746}" name="Column1358"/>
    <tableColumn id="1379" xr3:uid="{E253A779-0DB7-4549-8E5F-788B65152222}" name="Column1359"/>
    <tableColumn id="1380" xr3:uid="{E8CEC7E9-B0A7-4252-8721-1B776CCF0603}" name="Column1360"/>
    <tableColumn id="1381" xr3:uid="{68662515-255C-4679-BC22-851E40A56634}" name="Column1361"/>
    <tableColumn id="1382" xr3:uid="{B951F01E-4829-46B9-8D39-BD48316868AE}" name="Column1362"/>
    <tableColumn id="1383" xr3:uid="{09331D22-98C7-471A-B41D-1DFCD0087731}" name="Column1363"/>
    <tableColumn id="1384" xr3:uid="{2E7E1DA2-579E-429D-A86C-C0DCFD06A6EA}" name="Column1364"/>
    <tableColumn id="1385" xr3:uid="{9E96D1BE-041C-448D-84A9-7125FE61F90E}" name="Column1365"/>
    <tableColumn id="1386" xr3:uid="{BF417C03-811B-4780-BFA2-6F1A86624818}" name="Column1366"/>
    <tableColumn id="1387" xr3:uid="{EF5E2A30-6EBE-463E-99DE-9F604217C99D}" name="Column1367"/>
    <tableColumn id="1388" xr3:uid="{1FA1564D-1B2D-4B49-8E73-51E01777A505}" name="Column1368"/>
    <tableColumn id="1389" xr3:uid="{549FF8A0-D617-4894-A782-54CB17F2B09A}" name="Column1369"/>
    <tableColumn id="1390" xr3:uid="{70BD1F66-6F92-46B7-9EA4-7297910C209E}" name="Column1370"/>
    <tableColumn id="1391" xr3:uid="{E0872A4D-AEE8-4B02-96B4-C0D80F0A74EC}" name="Column1371"/>
    <tableColumn id="1392" xr3:uid="{E8858DB9-C665-41D3-904B-0766C45EBA64}" name="Column1372"/>
    <tableColumn id="1393" xr3:uid="{29A1EC98-D60D-4A12-9045-3C6BF3953417}" name="Column1373"/>
    <tableColumn id="1394" xr3:uid="{3A9F6B20-38D2-492C-B524-37ADF65B6545}" name="Column1374"/>
    <tableColumn id="1395" xr3:uid="{18000DCB-AEBE-4DB7-AAB1-34297C09F074}" name="Column1375"/>
    <tableColumn id="1396" xr3:uid="{309604F2-995F-439B-AB08-AFE752CCC6DC}" name="Column1376"/>
    <tableColumn id="1397" xr3:uid="{2BE582EC-CB0D-432D-BE6B-146E84F69574}" name="Column1377"/>
    <tableColumn id="1398" xr3:uid="{ACF71949-3AFD-46EA-A0A0-3B6CA2AEA87F}" name="Column1378"/>
    <tableColumn id="1399" xr3:uid="{620D9BB7-509B-498D-AF9D-4A18DB8D38AD}" name="Column1379"/>
    <tableColumn id="1400" xr3:uid="{BCC655A6-1E7A-4776-9988-73A381212787}" name="Column1380"/>
    <tableColumn id="1401" xr3:uid="{61E8946D-37F1-474F-BC6C-EC98AE6CC0AE}" name="Column1381"/>
    <tableColumn id="1402" xr3:uid="{CF1E02C7-53AF-48D4-A74D-B33B31401A47}" name="Column1382"/>
    <tableColumn id="1403" xr3:uid="{1291D44D-0ED5-4A45-868B-4742DA9B9819}" name="Column1383"/>
    <tableColumn id="1404" xr3:uid="{8AC352FC-4149-4103-82A3-47336ED2DC04}" name="Column1384"/>
    <tableColumn id="1405" xr3:uid="{83EDD873-2669-4F61-9A8A-422FF69ADB37}" name="Column1385"/>
    <tableColumn id="1406" xr3:uid="{E9E724E4-7184-4E32-A72D-C1B091219248}" name="Column1386"/>
    <tableColumn id="1407" xr3:uid="{796510C5-0C0F-4F51-9D16-55072BACBE6C}" name="Column1387"/>
    <tableColumn id="1408" xr3:uid="{8A097DB3-7AD2-4402-B8D4-BB6ACC2DDA1A}" name="Column1388"/>
    <tableColumn id="1409" xr3:uid="{99675ED0-33D4-4D97-8038-E4D2F7C26C8B}" name="Column1389"/>
    <tableColumn id="1410" xr3:uid="{6495D04F-F1FE-4E71-A32F-7030C2B6050C}" name="Column1390"/>
    <tableColumn id="1411" xr3:uid="{03F8F07C-968B-41A8-B637-97B05307470C}" name="Column1391"/>
    <tableColumn id="1412" xr3:uid="{BD34DBDF-0C28-46E4-AAFB-962443CDCF14}" name="Column1392"/>
    <tableColumn id="1413" xr3:uid="{99B5C62D-7F89-4972-80EA-D5E9C3BAE684}" name="Column1393"/>
    <tableColumn id="1414" xr3:uid="{90DC9A9E-2FE1-4421-B665-37E2F595EFBC}" name="Column1394"/>
    <tableColumn id="1415" xr3:uid="{00F18381-0588-4975-A4AB-B9C9289A6BE9}" name="Column1395"/>
    <tableColumn id="1416" xr3:uid="{4B9C7CD1-47D5-4B1B-8D22-B8051E6D8D90}" name="Column1396"/>
    <tableColumn id="1417" xr3:uid="{C74DE724-0906-407D-AC90-E8B3865FCA50}" name="Column1397"/>
    <tableColumn id="1418" xr3:uid="{AD7EB86A-449E-41EF-8FD0-1B58ED98994B}" name="Column1398"/>
    <tableColumn id="1419" xr3:uid="{AEA6F368-3CA5-4465-9DD9-6B7DA17A2ECA}" name="Column1399"/>
    <tableColumn id="1420" xr3:uid="{6EE5E74D-5F40-482E-92ED-533494B93A25}" name="Column1400"/>
    <tableColumn id="1421" xr3:uid="{152232C4-0CFF-47AF-80DD-6A8B95DD31E2}" name="Column1401"/>
    <tableColumn id="1422" xr3:uid="{C9922431-A219-444C-BF07-07C85DA2EBC3}" name="Column1402"/>
    <tableColumn id="1423" xr3:uid="{1A412A1F-56AB-439B-8D43-347356BFB403}" name="Column1403"/>
    <tableColumn id="1424" xr3:uid="{527FA19F-C489-4339-97D2-03BBCB6C0316}" name="Column1404"/>
    <tableColumn id="1425" xr3:uid="{D92E649E-F333-4329-A627-4B49B730B509}" name="Column1405"/>
    <tableColumn id="1426" xr3:uid="{7813FDB9-E2CB-46F5-B247-B4E3029C1BA5}" name="Column1406"/>
    <tableColumn id="1427" xr3:uid="{9E730F10-A0BD-4D7C-ACAB-865754B839CD}" name="Column1407"/>
    <tableColumn id="1428" xr3:uid="{9B387905-DF22-4F2A-9E5B-1920145A01C6}" name="Column1408"/>
    <tableColumn id="1429" xr3:uid="{95921947-5C0F-41AC-815C-1B800325DE39}" name="Column1409"/>
    <tableColumn id="1430" xr3:uid="{AC905C9B-5607-4702-8150-96C969906F0F}" name="Column1410"/>
    <tableColumn id="1431" xr3:uid="{9EC592E1-F69B-4EBF-B814-8C15C094201B}" name="Column1411"/>
    <tableColumn id="1432" xr3:uid="{DEA4CF8C-4F5B-402C-90EA-709A500007CD}" name="Column1412"/>
    <tableColumn id="1433" xr3:uid="{B760C588-92F2-48CF-BA71-2E37F3AF8585}" name="Column1413"/>
    <tableColumn id="1434" xr3:uid="{470AE627-828B-4E3D-A2F7-F97BF236E3D3}" name="Column1414"/>
    <tableColumn id="1435" xr3:uid="{E8FA396D-A4E4-49C7-9F4A-ADBCB2A97899}" name="Column1415"/>
    <tableColumn id="1436" xr3:uid="{25108DE1-6B1B-4DD8-AC8E-8969533EB9C7}" name="Column1416"/>
    <tableColumn id="1437" xr3:uid="{2E559D23-4061-48C9-B1DF-28F3F173D20D}" name="Column1417"/>
    <tableColumn id="1438" xr3:uid="{8D4FE37F-684A-4D78-9D7C-D499666114D3}" name="Column1418"/>
    <tableColumn id="1439" xr3:uid="{8435192B-8D7B-4CFB-8830-1B23D5FBF252}" name="Column1419"/>
    <tableColumn id="1440" xr3:uid="{BB16E857-F4F1-4D8B-8E48-56F9739C4BF1}" name="Column1420"/>
    <tableColumn id="1441" xr3:uid="{F3868AF1-F895-4465-AE75-63AC2E4AB9A8}" name="Column1421"/>
    <tableColumn id="1442" xr3:uid="{6C3C795B-C799-4F2D-AF72-54825E31DD67}" name="Column1422"/>
    <tableColumn id="1443" xr3:uid="{7A365277-E8F4-40B0-9694-B4A82D25359B}" name="Column1423"/>
    <tableColumn id="1444" xr3:uid="{AF3C40FA-17F3-490E-A78E-0A46E0E8519B}" name="Column1424"/>
    <tableColumn id="1445" xr3:uid="{136E1AA8-F3E7-495B-BFFF-F4394917D8DB}" name="Column1425"/>
    <tableColumn id="1446" xr3:uid="{89C28F48-8CE0-4E6C-8AC6-C4997B7DA2AF}" name="Column1426"/>
    <tableColumn id="1447" xr3:uid="{AB357A89-BB5C-4A9F-8654-B3781C1EDFE3}" name="Column1427"/>
    <tableColumn id="1448" xr3:uid="{CA7D943D-84B7-4300-B046-DD9D2A345B07}" name="Column1428"/>
    <tableColumn id="1449" xr3:uid="{A7658FAA-E966-476E-9964-6D551FEA8B06}" name="Column1429"/>
    <tableColumn id="1450" xr3:uid="{2205E3F8-7D56-45A0-899C-779A8FE0AE0D}" name="Column1430"/>
    <tableColumn id="1451" xr3:uid="{BBB8935F-E4A2-4229-86C7-73AAB007DC67}" name="Column1431"/>
    <tableColumn id="1452" xr3:uid="{11DB3F28-2CB6-41C7-9AA8-5F761DA85FC8}" name="Column1432"/>
    <tableColumn id="1453" xr3:uid="{E67973AD-F8BC-4057-9D7E-AD5E6F53D158}" name="Column1433"/>
    <tableColumn id="1454" xr3:uid="{A3F55142-0021-4DDB-BEC8-FA5E1ED113C6}" name="Column1434"/>
    <tableColumn id="1455" xr3:uid="{8A8246EB-5ACA-4CED-B884-923D25776C63}" name="Column1435"/>
    <tableColumn id="1456" xr3:uid="{EBF20DA0-BD38-4998-85B9-0950AB630FEB}" name="Column1436"/>
    <tableColumn id="1457" xr3:uid="{16499751-8FCA-41F9-8903-56E1DF2555A1}" name="Column1437"/>
    <tableColumn id="1458" xr3:uid="{AF591803-8F3C-4407-99A0-8CB96BB61B90}" name="Column1438"/>
    <tableColumn id="1459" xr3:uid="{167BEDB7-6A26-45BF-99B2-0C738CFCB4B9}" name="Column1439"/>
    <tableColumn id="1460" xr3:uid="{2D6C576E-74CC-4A88-A387-6655F39F1FD8}" name="Column1440"/>
    <tableColumn id="1461" xr3:uid="{4A67538E-021D-4813-A7FC-79C6B03D18DD}" name="Column1441"/>
    <tableColumn id="1462" xr3:uid="{3D294346-A66A-4369-817E-D2592942329C}" name="Column1442"/>
    <tableColumn id="1463" xr3:uid="{139A2ED8-2262-483E-80CF-1FE29D6BFB9C}" name="Column1443"/>
    <tableColumn id="1464" xr3:uid="{72F64722-39F6-4B5D-A9FA-1CD3C6313DEE}" name="Column1444"/>
    <tableColumn id="1465" xr3:uid="{9EEF9C37-4937-45BC-BC5C-11759CB8E7DA}" name="Column1445"/>
    <tableColumn id="1466" xr3:uid="{37172F9A-2A6D-4CB4-905A-B03A96DAAE2A}" name="Column1446"/>
    <tableColumn id="1467" xr3:uid="{62A6957B-7664-4CE2-8C1D-3ED3D8187CEA}" name="Column1447"/>
    <tableColumn id="1468" xr3:uid="{8B57B7FF-DE7D-4743-936C-E5873160CFD6}" name="Column1448"/>
    <tableColumn id="1469" xr3:uid="{51DE6EAA-7B82-46F5-B142-C5FDE28442F0}" name="Column1449"/>
    <tableColumn id="1470" xr3:uid="{EEE2DC76-A897-4B8C-98C9-9986AC3D9477}" name="Column1450"/>
    <tableColumn id="1471" xr3:uid="{842D83A5-2B40-4FE2-A04B-7913875F50AD}" name="Column1451"/>
    <tableColumn id="1472" xr3:uid="{F09B99A7-90CD-4E0D-9AF5-2D24B4473CB8}" name="Column1452"/>
    <tableColumn id="1473" xr3:uid="{14955EFF-A403-4C5D-B63B-C8664DCC17DC}" name="Column1453"/>
    <tableColumn id="1474" xr3:uid="{2C90197C-7551-4AFA-B9F5-6B7B70447B2D}" name="Column1454"/>
    <tableColumn id="1475" xr3:uid="{8BD59A30-8052-4AFB-9A75-F36E7E3E8313}" name="Column1455"/>
    <tableColumn id="1476" xr3:uid="{0090AF8C-9466-4216-8A89-95E74BB88D5D}" name="Column1456"/>
    <tableColumn id="1477" xr3:uid="{6AEF1032-B1CD-49E2-BD61-D7DB78D652A3}" name="Column1457"/>
    <tableColumn id="1478" xr3:uid="{1C3ECE31-1496-49D3-B0D4-D676467A0083}" name="Column1458"/>
    <tableColumn id="1479" xr3:uid="{A878C2E3-4BA7-4922-AFEB-D49E729E3900}" name="Column1459"/>
    <tableColumn id="1480" xr3:uid="{F4345251-E646-40DD-BA6A-447272281CB9}" name="Column1460"/>
    <tableColumn id="1481" xr3:uid="{6244C0B7-166D-47BF-B46E-DBD932AA17F1}" name="Column1461"/>
    <tableColumn id="1482" xr3:uid="{51684083-D69D-4159-AD9D-BAF23D489DAB}" name="Column1462"/>
    <tableColumn id="1483" xr3:uid="{C9F0DB80-BC56-4C2B-818C-8A3A30F4D882}" name="Column1463"/>
    <tableColumn id="1484" xr3:uid="{E2BEF9A5-2270-46FD-9B86-6094103B75C0}" name="Column1464"/>
    <tableColumn id="1485" xr3:uid="{BBE067D1-751E-43C9-8CB1-98DF31802FFB}" name="Column1465"/>
    <tableColumn id="1486" xr3:uid="{AA9AAE94-9782-4BC7-9093-CDF3CD742824}" name="Column1466"/>
    <tableColumn id="1487" xr3:uid="{4FF0B6E1-6F3F-4739-ACC2-A3CB5C474171}" name="Column1467"/>
    <tableColumn id="1488" xr3:uid="{62F5876C-D68C-405D-9DFE-119E1E40F42A}" name="Column1468"/>
    <tableColumn id="1489" xr3:uid="{A78B7968-98F9-4E65-957A-E972BF327BC8}" name="Column1469"/>
    <tableColumn id="1490" xr3:uid="{2037145E-C148-4B4A-B84B-58C41E572EED}" name="Column1470"/>
    <tableColumn id="1491" xr3:uid="{0FC312AB-2A3E-4E04-8D3D-B7B441459B32}" name="Column1471"/>
    <tableColumn id="1492" xr3:uid="{DC5E11C9-006D-458D-9981-CB1F971D7A9F}" name="Column1472"/>
    <tableColumn id="1493" xr3:uid="{51610CB6-69A8-4AF4-A9F9-E683BA7A5F33}" name="Column1473"/>
    <tableColumn id="1494" xr3:uid="{9FBBA9D4-A170-4A25-A890-E9CAC9FDC12D}" name="Column1474"/>
    <tableColumn id="1495" xr3:uid="{B6E81D89-1BC7-46B9-B2DA-091D83AA2152}" name="Column1475"/>
    <tableColumn id="1496" xr3:uid="{F9C8F7CD-1AAE-427D-A1B6-A36B8FF50390}" name="Column1476"/>
    <tableColumn id="1497" xr3:uid="{F085585E-DCA9-4CEC-A9CF-26CC7AB8D4C7}" name="Column1477"/>
    <tableColumn id="1498" xr3:uid="{0D869644-BA97-4146-A734-F4909BC1B94A}" name="Column1478"/>
    <tableColumn id="1499" xr3:uid="{238D179B-6111-478F-8803-BA889AE571AF}" name="Column1479"/>
    <tableColumn id="1500" xr3:uid="{2F286740-3D57-4025-B9EE-3EAFF04C48E5}" name="Column1480"/>
    <tableColumn id="1501" xr3:uid="{EC3EE13E-DF23-4D84-944E-37F7319F0EBE}" name="Column1481"/>
    <tableColumn id="1502" xr3:uid="{98610FFB-EB46-4720-85A2-C316DB0078A9}" name="Column1482"/>
    <tableColumn id="1503" xr3:uid="{F28D4204-D9E5-46C7-8209-45B42F8A2FBF}" name="Column1483"/>
    <tableColumn id="1504" xr3:uid="{F2A8866F-9B4D-41C3-995B-767B46565BCE}" name="Column1484"/>
    <tableColumn id="1505" xr3:uid="{721572E6-B713-4184-A9B7-4E6C535C14B5}" name="Column1485"/>
    <tableColumn id="1506" xr3:uid="{CD154D0E-2D67-4619-A015-2CC2BAAAD6D2}" name="Column1486"/>
    <tableColumn id="1507" xr3:uid="{9ED58992-8BF2-4ADD-9871-A6CA581FD225}" name="Column1487"/>
    <tableColumn id="1508" xr3:uid="{4EAF3384-2054-4BF9-BAAA-ABF32F977000}" name="Column1488"/>
    <tableColumn id="1509" xr3:uid="{60081AB3-E1AC-4C8A-AC54-9B05C12B278F}" name="Column1489"/>
    <tableColumn id="1510" xr3:uid="{F959E640-ED9D-4152-B568-38457E267DB8}" name="Column1490"/>
    <tableColumn id="1511" xr3:uid="{E11980EC-531E-48E5-A6C6-D79244481B16}" name="Column1491"/>
    <tableColumn id="1512" xr3:uid="{8F54E8C3-BDD4-4295-839C-8291AC797FDA}" name="Column1492"/>
    <tableColumn id="1513" xr3:uid="{8B7B53B3-459B-475B-A067-A6746E6878A7}" name="Column1493"/>
    <tableColumn id="1514" xr3:uid="{8E2CB82D-CAD6-4E27-BAC3-EA34733AD203}" name="Column1494"/>
    <tableColumn id="1515" xr3:uid="{7B4738B3-B406-4167-8ADF-7DBCFE97A810}" name="Column1495"/>
    <tableColumn id="1516" xr3:uid="{A95BFD29-13B7-48AC-85B9-300947ED2E36}" name="Column1496"/>
    <tableColumn id="1517" xr3:uid="{BBEABC40-A6F1-43E6-8A78-69E69F902C69}" name="Column1497"/>
    <tableColumn id="1518" xr3:uid="{24F7C634-0AF7-4322-9A11-3CDCA0664AC3}" name="Column1498"/>
    <tableColumn id="1519" xr3:uid="{724F0606-0F77-44F8-A186-B489654946FC}" name="Column1499"/>
    <tableColumn id="1520" xr3:uid="{121E4417-E7C1-4B1D-AF12-40673DEFB550}" name="Column1500"/>
    <tableColumn id="1521" xr3:uid="{11BCDF3E-9DC1-43DC-B1B1-08090D55E8BB}" name="Column1501"/>
    <tableColumn id="1522" xr3:uid="{62B6779E-4E11-401B-8E06-00581EEC4CDE}" name="Column1502"/>
    <tableColumn id="1523" xr3:uid="{148B420F-8D73-49DB-B5E4-33DAD05516F0}" name="Column1503"/>
    <tableColumn id="1524" xr3:uid="{0D2731D5-55F0-4223-8411-9D27ABB8F353}" name="Column1504"/>
    <tableColumn id="1525" xr3:uid="{C508FFC8-CD20-473F-B826-242983F9E605}" name="Column1505"/>
    <tableColumn id="1526" xr3:uid="{3F3606FA-1CF9-4246-8AD5-2FC6D9DD5117}" name="Column1506"/>
    <tableColumn id="1527" xr3:uid="{CFCDB60C-6B5A-4920-9171-EEF00BE25446}" name="Column1507"/>
    <tableColumn id="1528" xr3:uid="{F0C4D683-B036-4318-A20F-321356054BB0}" name="Column1508"/>
    <tableColumn id="1529" xr3:uid="{6AE130EA-9511-459A-BA29-348FB5B51383}" name="Column1509"/>
    <tableColumn id="1530" xr3:uid="{CF686EA9-8390-409C-991A-A9F796AAF50F}" name="Column1510"/>
    <tableColumn id="1531" xr3:uid="{DF3D7BA3-975C-4A11-AB5C-F937B68B3C75}" name="Column1511"/>
    <tableColumn id="1532" xr3:uid="{6B425173-4D20-4D66-9DA5-983A42C2E06C}" name="Column1512"/>
    <tableColumn id="1533" xr3:uid="{C4FC12A0-2708-43A5-8177-AF55A83A9B28}" name="Column1513"/>
    <tableColumn id="1534" xr3:uid="{CD567185-E6C3-4F20-BF65-06778509172D}" name="Column1514"/>
    <tableColumn id="1535" xr3:uid="{CF2C1FBD-A521-49B7-8FCC-CB6DBF3D2AB6}" name="Column1515"/>
    <tableColumn id="1536" xr3:uid="{4F988DF6-1F07-453A-ADCB-8B9AEA679762}" name="Column1516"/>
    <tableColumn id="1537" xr3:uid="{B3D1C1BF-F32A-41C0-B2C8-00551EBA8619}" name="Column1517"/>
    <tableColumn id="1538" xr3:uid="{5BBC6648-A5D8-4CD7-96D7-E12D4F9487E4}" name="Column1518"/>
    <tableColumn id="1539" xr3:uid="{496AD0B3-F256-427C-A7D7-B4B61B6B1AC8}" name="Column1519"/>
    <tableColumn id="1540" xr3:uid="{0E63F797-0862-4493-B5C1-69B103A981DE}" name="Column1520"/>
    <tableColumn id="1541" xr3:uid="{90DD4F76-832C-49F4-80C1-8A0A17D971F5}" name="Column1521"/>
    <tableColumn id="1542" xr3:uid="{BB50117D-9C42-4E6B-B451-DBDB9B20A582}" name="Column1522"/>
    <tableColumn id="1543" xr3:uid="{10BE3A06-D89E-4205-ABBD-896268A3F972}" name="Column1523"/>
    <tableColumn id="1544" xr3:uid="{CF39A4EA-FBAF-4A6B-B9B3-74B4E0EAE454}" name="Column1524"/>
    <tableColumn id="1545" xr3:uid="{18440D4C-7BCF-4FD4-A010-6A6A04F837FB}" name="Column1525"/>
    <tableColumn id="1546" xr3:uid="{E753712C-4577-4AAC-9324-690A19D1CA7D}" name="Column1526"/>
    <tableColumn id="1547" xr3:uid="{A8A427A8-EF11-483A-B0FE-9B97B51E7758}" name="Column1527"/>
    <tableColumn id="1548" xr3:uid="{87A2C2BC-EB39-44AD-93BF-7563F342C2FD}" name="Column1528"/>
    <tableColumn id="1549" xr3:uid="{B4DF486A-27D6-4043-9900-163DAC416405}" name="Column1529"/>
    <tableColumn id="1550" xr3:uid="{6F4A8251-A63B-4A94-A26E-62D43C7B06B2}" name="Column1530"/>
    <tableColumn id="1551" xr3:uid="{C4ADF9F3-67EF-400C-8A9D-2950514CB82E}" name="Column1531"/>
    <tableColumn id="1552" xr3:uid="{38650488-27AA-48DC-ACA7-007D655A5D5A}" name="Column1532"/>
    <tableColumn id="1553" xr3:uid="{92AFC0B7-576B-4C94-B73B-575977C3C460}" name="Column1533"/>
    <tableColumn id="1554" xr3:uid="{25B1B8ED-837B-4F36-B578-A2C320F4A870}" name="Column1534"/>
    <tableColumn id="1555" xr3:uid="{9E4A7C19-E0C8-4DFB-903E-14BB30C5A006}" name="Column1535"/>
    <tableColumn id="1556" xr3:uid="{29A7AECF-8984-4B7B-B415-CF40D1F0AA69}" name="Column1536"/>
    <tableColumn id="1557" xr3:uid="{9D5D7CAA-5D54-49A1-B216-DE2C8802E9DC}" name="Column1537"/>
    <tableColumn id="1558" xr3:uid="{1D04835E-77EC-43E5-806D-453D1D3F3D4E}" name="Column1538"/>
    <tableColumn id="1559" xr3:uid="{AF761E2B-CF81-41BE-9A92-DD7E25AAF792}" name="Column1539"/>
    <tableColumn id="1560" xr3:uid="{F770336B-B5B9-486C-BAAF-550F817D89CA}" name="Column1540"/>
    <tableColumn id="1561" xr3:uid="{F17D2FFE-F98B-4E33-A976-F8FA47D3067F}" name="Column1541"/>
    <tableColumn id="1562" xr3:uid="{42274C6E-FA53-4301-AB54-8B7B555CC128}" name="Column1542"/>
    <tableColumn id="1563" xr3:uid="{EE118F72-DBA5-44F4-A0CE-39E134D8AC41}" name="Column1543"/>
    <tableColumn id="1564" xr3:uid="{7A4CF5A3-379C-4765-ADBE-D04D9D6F0766}" name="Column1544"/>
    <tableColumn id="1565" xr3:uid="{101C2BA3-2328-4D0B-B1BE-A4180996E0D2}" name="Column1545"/>
    <tableColumn id="1566" xr3:uid="{16F91046-8756-41B5-A40E-CD119EC62D5C}" name="Column1546"/>
    <tableColumn id="1567" xr3:uid="{2A16A3F6-7CB5-4009-947B-AEED13DF23A3}" name="Column1547"/>
    <tableColumn id="1568" xr3:uid="{9BB8FF75-87B8-4932-9955-C16591FB6CA9}" name="Column1548"/>
    <tableColumn id="1569" xr3:uid="{77E82AAB-31B9-44F8-8B12-37FEFFD0F5E6}" name="Column1549"/>
    <tableColumn id="1570" xr3:uid="{1FF0E0E3-47B2-40F0-BBE2-D304EFBF1D21}" name="Column1550"/>
    <tableColumn id="1571" xr3:uid="{CEEDF788-F15F-4588-B56B-E1F7F407EF7A}" name="Column1551"/>
    <tableColumn id="1572" xr3:uid="{66ACD6A8-920B-4F43-A387-8837A22449CF}" name="Column1552"/>
    <tableColumn id="1573" xr3:uid="{0503680C-368D-4709-BEAF-AD04EE9C3AEC}" name="Column1553"/>
    <tableColumn id="1574" xr3:uid="{DC498B29-35FE-4869-8B0E-2F8707D3AA01}" name="Column1554"/>
    <tableColumn id="1575" xr3:uid="{2867F9E6-B0AD-4747-99CC-A783DF2485C3}" name="Column1555"/>
    <tableColumn id="1576" xr3:uid="{76AA47D5-CBBF-4C1A-8D27-B11153869EE3}" name="Column1556"/>
    <tableColumn id="1577" xr3:uid="{A7990C74-C275-420D-82D0-D25412C686BE}" name="Column1557"/>
    <tableColumn id="1578" xr3:uid="{9F32B0BD-6CC7-4BB1-BD6B-7CCB157EDFB5}" name="Column1558"/>
    <tableColumn id="1579" xr3:uid="{6091A1B1-8B5A-4311-9357-D1CD739029D3}" name="Column1559"/>
    <tableColumn id="1580" xr3:uid="{C1DE1DBD-7888-4035-A110-12786732A253}" name="Column1560"/>
    <tableColumn id="1581" xr3:uid="{623B67C4-21E1-45E4-A078-464B2AB5DE96}" name="Column1561"/>
    <tableColumn id="1582" xr3:uid="{9DE86C6C-B41F-4342-95F5-12649DB382F7}" name="Column1562"/>
    <tableColumn id="1583" xr3:uid="{842ADD3A-C8FB-4C17-8057-CDC57D34362E}" name="Column1563"/>
    <tableColumn id="1584" xr3:uid="{174345FF-C0E0-4B57-99E3-DB1DA9DA3CD5}" name="Column1564"/>
    <tableColumn id="1585" xr3:uid="{7E38F700-72ED-45DF-A5A1-454559ECFAE5}" name="Column1565"/>
    <tableColumn id="1586" xr3:uid="{47DB11A8-A101-490F-B75E-D87A0E04FE73}" name="Column1566"/>
    <tableColumn id="1587" xr3:uid="{4BD448C2-CA23-4706-B8E6-FCB447C839D6}" name="Column1567"/>
    <tableColumn id="1588" xr3:uid="{2BC67C51-88E7-4317-AD8F-98FF3CB3D6EA}" name="Column1568"/>
    <tableColumn id="1589" xr3:uid="{D0CDFD00-5CD5-4E38-9296-CC613166AB55}" name="Column1569"/>
    <tableColumn id="1590" xr3:uid="{15B89AB1-6150-4610-BD63-52F68244877B}" name="Column1570"/>
    <tableColumn id="1591" xr3:uid="{1EA8533D-0CBF-459C-B7E8-62B15F00EC80}" name="Column1571"/>
    <tableColumn id="1592" xr3:uid="{3ED3148D-7FB3-422F-AE47-B5DF8B6AB69F}" name="Column1572"/>
    <tableColumn id="1593" xr3:uid="{B2DA0856-68A4-471F-90BF-A0018862BE08}" name="Column1573"/>
    <tableColumn id="1594" xr3:uid="{6D67FDD1-C5B0-41E9-A8A6-84D0AF2EA46B}" name="Column1574"/>
    <tableColumn id="1595" xr3:uid="{52911BAD-7B8F-4171-B079-E63644E8A11F}" name="Column1575"/>
    <tableColumn id="1596" xr3:uid="{1C5B0E70-00CB-4248-A9AE-DF1E70AE720A}" name="Column1576"/>
    <tableColumn id="1597" xr3:uid="{95505FC7-5B6F-4A9A-940D-2D66BAF81712}" name="Column1577"/>
    <tableColumn id="1598" xr3:uid="{67D42004-AAC1-402C-B901-F0A65FF74BA3}" name="Column1578"/>
    <tableColumn id="1599" xr3:uid="{1331BAE2-B8CD-45EC-B941-4F3250522286}" name="Column1579"/>
    <tableColumn id="1600" xr3:uid="{149B4BB8-0F4D-43D4-80B4-58A851D19AAD}" name="Column1580"/>
    <tableColumn id="1601" xr3:uid="{7B2B4700-D803-48EF-AA99-2AA89B89F925}" name="Column1581"/>
    <tableColumn id="1602" xr3:uid="{9C1EA552-E1F6-48A1-BE41-CCD56604145B}" name="Column1582"/>
    <tableColumn id="1603" xr3:uid="{3B91F26A-1266-47CA-846B-83B2F3829D49}" name="Column1583"/>
    <tableColumn id="1604" xr3:uid="{8CEBDF4E-C05C-4314-9ADB-F98895FFEDC1}" name="Column1584"/>
    <tableColumn id="1605" xr3:uid="{DFEAD279-7944-4F74-B7C9-9E23E2A007C8}" name="Column1585"/>
    <tableColumn id="1606" xr3:uid="{6A04D12D-6C9A-463E-AAF2-EB1A38276931}" name="Column1586"/>
    <tableColumn id="1607" xr3:uid="{0797F92A-DAB8-49BA-BA8B-1918E7F19D45}" name="Column1587"/>
    <tableColumn id="1608" xr3:uid="{274211CB-44E8-4DA0-827C-8EA8E13E94DF}" name="Column1588"/>
    <tableColumn id="1609" xr3:uid="{523A127F-ABF7-4C4C-92CC-497BA88AD244}" name="Column1589"/>
    <tableColumn id="1610" xr3:uid="{6881DB9C-048C-4AED-BBC6-B4F75E1C4D8B}" name="Column1590"/>
    <tableColumn id="1611" xr3:uid="{78153877-13EE-447C-9595-119260A6E2A3}" name="Column1591"/>
    <tableColumn id="1612" xr3:uid="{3020F479-2B4C-4F09-9100-E4A2071756A1}" name="Column1592"/>
    <tableColumn id="1613" xr3:uid="{FFE31E20-FA4F-4F16-93EA-AF9EFF1ED3B5}" name="Column1593"/>
    <tableColumn id="1614" xr3:uid="{2D2B6980-CB03-4B11-AFC4-02F43A432616}" name="Column1594"/>
    <tableColumn id="1615" xr3:uid="{CBC1B4C8-64EA-4F57-80D0-B16C7F72F0C9}" name="Column1595"/>
    <tableColumn id="1616" xr3:uid="{BC0EF02D-3AFB-487F-8979-43185329B9A9}" name="Column1596"/>
    <tableColumn id="1617" xr3:uid="{DEE7149E-B608-4A03-A110-B8EAB2DE9FA2}" name="Column1597"/>
    <tableColumn id="1618" xr3:uid="{DE9446E9-4548-4A9A-A8D5-3F6621137972}" name="Column1598"/>
    <tableColumn id="1619" xr3:uid="{ED7E08E9-EE84-4618-A677-EF282DF50A79}" name="Column1599"/>
    <tableColumn id="1620" xr3:uid="{743C0700-9B4F-4829-A1A9-41C248E605A6}" name="Column1600"/>
    <tableColumn id="1621" xr3:uid="{CEFDCF62-BCDF-4A38-9552-9B92564EA5FA}" name="Column1601"/>
    <tableColumn id="1622" xr3:uid="{74107ADB-845B-459E-877E-F388D651344A}" name="Column1602"/>
    <tableColumn id="1623" xr3:uid="{135E099F-D484-43CF-891B-C109C72C0656}" name="Column1603"/>
    <tableColumn id="1624" xr3:uid="{3813A8EB-06AE-46AD-B20C-6D6CD588B168}" name="Column1604"/>
    <tableColumn id="1625" xr3:uid="{D990798E-D01C-4142-A192-669947C0AABF}" name="Column1605"/>
    <tableColumn id="1626" xr3:uid="{0E1833EC-8F69-4B7E-801E-577635A497C0}" name="Column1606"/>
    <tableColumn id="1627" xr3:uid="{F81B031C-CBB7-4915-947D-9EB458F844E9}" name="Column1607"/>
    <tableColumn id="1628" xr3:uid="{A88F8F5C-0A7D-4B5B-898C-BF60D811C007}" name="Column1608"/>
    <tableColumn id="1629" xr3:uid="{BAB509F9-9CAB-4D64-BA8E-32CC2CFE1FC1}" name="Column1609"/>
    <tableColumn id="1630" xr3:uid="{5FF75E41-D577-4361-A297-8FF0C0EFD68A}" name="Column1610"/>
    <tableColumn id="1631" xr3:uid="{BA6548D8-326F-4646-8A8D-3AEA130A12EA}" name="Column1611"/>
    <tableColumn id="1632" xr3:uid="{0058ED18-2FA7-4748-A007-98C951F9A941}" name="Column1612"/>
    <tableColumn id="1633" xr3:uid="{130425C6-55CA-4F18-BEF7-603957600C16}" name="Column1613"/>
    <tableColumn id="1634" xr3:uid="{6F2BE938-5AC5-4B37-A0DA-F8AAEC95B736}" name="Column1614"/>
    <tableColumn id="1635" xr3:uid="{D6E0FA86-E344-4895-98E8-22BB41424DC8}" name="Column1615"/>
    <tableColumn id="1636" xr3:uid="{E646A494-35AE-43E2-9B77-552F9F2D24A4}" name="Column1616"/>
    <tableColumn id="1637" xr3:uid="{4ACF5BB8-BB21-4926-959F-B809E86B8DD1}" name="Column1617"/>
    <tableColumn id="1638" xr3:uid="{E9625EA5-5BF2-485B-A986-D47EFE24E9A5}" name="Column1618"/>
    <tableColumn id="1639" xr3:uid="{DDBDAF03-7B40-4CED-8C37-D33874843F38}" name="Column1619"/>
    <tableColumn id="1640" xr3:uid="{EA981C04-A179-41B2-835B-E811FC78B0CB}" name="Column1620"/>
    <tableColumn id="1641" xr3:uid="{0F791002-29DB-4C1B-A4B9-E7DFAE4AAD88}" name="Column1621"/>
    <tableColumn id="1642" xr3:uid="{382EE15C-EFD7-45AF-9D84-F4789CF2FDD1}" name="Column1622"/>
    <tableColumn id="1643" xr3:uid="{D153B83A-26A4-41F6-9D45-6E7690EC7442}" name="Column1623"/>
    <tableColumn id="1644" xr3:uid="{6C80B240-8A19-40F1-AEAD-9137748F6ECB}" name="Column1624"/>
    <tableColumn id="1645" xr3:uid="{9AA3E8FD-D793-427C-A952-D410DF23526D}" name="Column1625"/>
    <tableColumn id="1646" xr3:uid="{ACD5B5F7-A58B-4233-9C76-5487D31D7974}" name="Column1626"/>
    <tableColumn id="1647" xr3:uid="{A8D4B0DE-6390-40D3-AA20-77C81310B976}" name="Column1627"/>
    <tableColumn id="1648" xr3:uid="{E6DA4904-93EA-4087-A1DA-F28E7A23D5E8}" name="Column1628"/>
    <tableColumn id="1649" xr3:uid="{F05812BB-157B-4FB0-AB28-ED137249E611}" name="Column1629"/>
    <tableColumn id="1650" xr3:uid="{E4324787-2C3B-4349-B7EF-789404DAFDE6}" name="Column1630"/>
    <tableColumn id="1651" xr3:uid="{9B6AB12F-9D37-4D1B-8A67-095D51848039}" name="Column1631"/>
    <tableColumn id="1652" xr3:uid="{8B4A80BC-0CE9-48C6-9925-FCBD97F1A477}" name="Column1632"/>
    <tableColumn id="1653" xr3:uid="{2CD15733-6D9B-40A5-9738-02C89AAF0CA9}" name="Column1633"/>
    <tableColumn id="1654" xr3:uid="{F0FE20B0-F9E4-414D-A831-67D1280298E4}" name="Column1634"/>
    <tableColumn id="1655" xr3:uid="{1B32B79A-F9D4-476E-8EA4-80D010A384C1}" name="Column1635"/>
    <tableColumn id="1656" xr3:uid="{B0A0E59F-D5D0-4FC9-B95B-0A5C8BECBB55}" name="Column1636"/>
    <tableColumn id="1657" xr3:uid="{670238FB-4E31-4038-8B4F-7C43E9FF5EBB}" name="Column1637"/>
    <tableColumn id="1658" xr3:uid="{C26E0A20-41F8-452A-97E0-6100D82F98AE}" name="Column1638"/>
    <tableColumn id="1659" xr3:uid="{079E3D5B-745A-41B6-B8D0-E2971B23D162}" name="Column1639"/>
    <tableColumn id="1660" xr3:uid="{8E552EC4-032B-4F1A-A147-3A34A66D6286}" name="Column1640"/>
    <tableColumn id="1661" xr3:uid="{086131FD-D61F-48C3-979C-8F4BD4E82063}" name="Column1641"/>
    <tableColumn id="1662" xr3:uid="{365EC9A3-E9A1-4EB9-B85E-414FA2CA4D89}" name="Column1642"/>
    <tableColumn id="1663" xr3:uid="{231D3D42-F38F-4F92-8BD0-D0806573C074}" name="Column1643"/>
    <tableColumn id="1664" xr3:uid="{84EBD9E1-DAAB-4A14-8B6A-E04C16987623}" name="Column1644"/>
    <tableColumn id="1665" xr3:uid="{CE81E33F-735B-484C-A0EF-140716EC9B0A}" name="Column1645"/>
    <tableColumn id="1666" xr3:uid="{5016897D-260B-4418-9DC9-B176F85940BE}" name="Column1646"/>
    <tableColumn id="1667" xr3:uid="{FE5BFCA2-E49E-4857-A94B-49CB04F4AAA5}" name="Column1647"/>
    <tableColumn id="1668" xr3:uid="{0F907972-C58E-4B8D-8CDF-246C0FF7E35C}" name="Column1648"/>
    <tableColumn id="1669" xr3:uid="{FC262C12-0846-45F8-BF08-6B17922056EC}" name="Column1649"/>
    <tableColumn id="1670" xr3:uid="{939E640D-F3DF-4113-A7D9-8F9C5C2E23C4}" name="Column1650"/>
    <tableColumn id="1671" xr3:uid="{DC05E323-A985-4512-A37E-27528ECD053C}" name="Column1651"/>
    <tableColumn id="1672" xr3:uid="{6B010700-4E9F-4F92-9809-0041E0B20F22}" name="Column1652"/>
    <tableColumn id="1673" xr3:uid="{50C4C609-BAAB-4606-8949-49F4A966374C}" name="Column1653"/>
    <tableColumn id="1674" xr3:uid="{85AC7230-2ADF-42A9-8378-C309BC1A40B2}" name="Column1654"/>
    <tableColumn id="1675" xr3:uid="{7DF2393A-4D87-40DE-803F-CED8E529B2F2}" name="Column1655"/>
    <tableColumn id="1676" xr3:uid="{B490A108-D7D0-4D78-B867-10B64A38C5F1}" name="Column1656"/>
    <tableColumn id="1677" xr3:uid="{407D0075-B765-4807-A96B-24751233E40E}" name="Column1657"/>
    <tableColumn id="1678" xr3:uid="{9CBC213C-9E89-4926-9474-55860245C930}" name="Column1658"/>
    <tableColumn id="1679" xr3:uid="{381D8C9A-525B-46DB-9DD3-68348EFDBB2D}" name="Column1659"/>
    <tableColumn id="1680" xr3:uid="{63A0FA42-2D8C-4459-9DFA-B9A097B95E88}" name="Column1660"/>
    <tableColumn id="1681" xr3:uid="{58C109A7-94EB-4A4D-8B8D-15A37A9B9B74}" name="Column1661"/>
    <tableColumn id="1682" xr3:uid="{EECBB37E-DAD6-45B1-8A14-49615A70CCE8}" name="Column1662"/>
    <tableColumn id="1683" xr3:uid="{CC49B57E-8557-427C-B65F-D0C26D5BB1DF}" name="Column1663"/>
    <tableColumn id="1684" xr3:uid="{0DEC21F5-CC45-473B-B59D-480A9267B728}" name="Column1664"/>
    <tableColumn id="1685" xr3:uid="{0A54B454-D65E-4796-9405-FA9045D6036D}" name="Column1665"/>
    <tableColumn id="1686" xr3:uid="{6C43924C-C306-42A8-81BF-6DC221F7C7EC}" name="Column1666"/>
    <tableColumn id="1687" xr3:uid="{7B0973A0-BAAB-49FA-9D83-8F6C854E7BF3}" name="Column1667"/>
    <tableColumn id="1688" xr3:uid="{43A88BB6-9611-494D-8152-756D8739D0EB}" name="Column1668"/>
    <tableColumn id="1689" xr3:uid="{68D7B6D2-E1C9-4689-8323-3A55DC07EFDF}" name="Column1669"/>
    <tableColumn id="1690" xr3:uid="{F7F4956A-3D15-4524-8189-23D96BFBBD73}" name="Column1670"/>
    <tableColumn id="1691" xr3:uid="{F04348B1-9F90-4967-A4D9-B8B3DC9F336F}" name="Column1671"/>
    <tableColumn id="1692" xr3:uid="{7E008E42-1EDC-43A8-B6DE-260E4933A841}" name="Column1672"/>
    <tableColumn id="1693" xr3:uid="{0EEAA40A-C496-46E4-8B2B-D2F4560C304B}" name="Column1673"/>
    <tableColumn id="1694" xr3:uid="{F43BA943-4DCD-4FF9-9089-DB48B8213435}" name="Column1674"/>
    <tableColumn id="1695" xr3:uid="{BB007CD0-555D-4761-8D66-2F5FCAB727D5}" name="Column1675"/>
    <tableColumn id="1696" xr3:uid="{DC62B20F-33C1-4D71-A11B-7AD7FEC5EF89}" name="Column1676"/>
    <tableColumn id="1697" xr3:uid="{0C4C7195-5F6B-4C53-B79A-C26C5852ADAC}" name="Column1677"/>
    <tableColumn id="1698" xr3:uid="{540A3403-249B-47CA-AF20-5CBA11FDDC21}" name="Column1678"/>
    <tableColumn id="1699" xr3:uid="{5817B0D6-B5A3-4F4B-BE7D-59692017ADF9}" name="Column1679"/>
    <tableColumn id="1700" xr3:uid="{0F2004B2-B03E-4287-9B2F-CE3103B60163}" name="Column1680"/>
    <tableColumn id="1701" xr3:uid="{3E2909D3-E497-4F9A-A3F6-45F20270E172}" name="Column1681"/>
    <tableColumn id="1702" xr3:uid="{0EE6E0C8-1AC1-4D67-9753-A220843FFCF7}" name="Column1682"/>
    <tableColumn id="1703" xr3:uid="{395FE2B3-6AAC-49AF-933C-1A3D7A2FE5A2}" name="Column1683"/>
    <tableColumn id="1704" xr3:uid="{CBC3EC74-A9B8-4CB9-A969-FDB562C6A77C}" name="Column1684"/>
    <tableColumn id="1705" xr3:uid="{A3F3A135-50DD-4004-ABA5-4374E264626C}" name="Column1685"/>
    <tableColumn id="1706" xr3:uid="{70A578CA-BEF4-496C-9546-C26FA0FB490D}" name="Column1686"/>
    <tableColumn id="1707" xr3:uid="{FDC58632-D151-4645-B262-84F5D1E09E3A}" name="Column1687"/>
    <tableColumn id="1708" xr3:uid="{9D90E490-CF6C-4F4B-8A53-045C73291798}" name="Column1688"/>
    <tableColumn id="1709" xr3:uid="{96C1BF53-7947-4037-A090-C4E20723FB05}" name="Column1689"/>
    <tableColumn id="1710" xr3:uid="{FF28202C-94A0-44F9-BC91-BC2C5B9575E4}" name="Column1690"/>
    <tableColumn id="1711" xr3:uid="{7F96D802-BCD7-468A-A09B-F4B675CD055F}" name="Column1691"/>
    <tableColumn id="1712" xr3:uid="{FD413084-AF3C-4FCF-AB5C-92122E5E982F}" name="Column1692"/>
    <tableColumn id="1713" xr3:uid="{277BC57E-CE88-4720-BCC6-B04D416D14C9}" name="Column1693"/>
    <tableColumn id="1714" xr3:uid="{6F1DBB96-B2B9-4135-AD33-525530A83BBF}" name="Column1694"/>
    <tableColumn id="1715" xr3:uid="{6B9B011D-22C1-4705-9263-85B84BE3A71F}" name="Column1695"/>
    <tableColumn id="1716" xr3:uid="{E969D634-FBAF-41E9-8C05-BD72FA7FDDC6}" name="Column1696"/>
    <tableColumn id="1717" xr3:uid="{7461B704-0B24-4605-842A-C562E5921D90}" name="Column1697"/>
    <tableColumn id="1718" xr3:uid="{B7F8413D-7815-4BCD-A1DB-020ED98916E2}" name="Column1698"/>
    <tableColumn id="1719" xr3:uid="{F13E2D82-1072-4A6B-9036-2A431954D4F7}" name="Column1699"/>
    <tableColumn id="1720" xr3:uid="{B45A0E6E-9220-49D5-9103-D35A19230740}" name="Column1700"/>
    <tableColumn id="1721" xr3:uid="{E316B4B1-411B-45A2-81A4-0C4483F36CE5}" name="Column1701"/>
    <tableColumn id="1722" xr3:uid="{5E5A8D1E-2C1D-4ED9-9F50-6317090F09C0}" name="Column1702"/>
    <tableColumn id="1723" xr3:uid="{A236B145-C86C-4795-A32D-F77F21248210}" name="Column1703"/>
    <tableColumn id="1724" xr3:uid="{0E9FE3FD-6784-4A48-B721-E020FB88A969}" name="Column1704"/>
    <tableColumn id="1725" xr3:uid="{62AA4A83-38A5-4DD3-B8E5-75E987185834}" name="Column1705"/>
    <tableColumn id="1726" xr3:uid="{018EF7E1-4908-46FC-9C4B-7F950880C953}" name="Column1706"/>
    <tableColumn id="1727" xr3:uid="{00963DA7-F51B-40FA-A2EB-8B258ED5C7F9}" name="Column1707"/>
    <tableColumn id="1728" xr3:uid="{688C6861-B91F-4F60-9F2E-2D890D26F6AD}" name="Column1708"/>
    <tableColumn id="1729" xr3:uid="{F9086CE2-3788-4EFA-8CA0-5AD761660B9A}" name="Column1709"/>
    <tableColumn id="1730" xr3:uid="{2EA7F3A7-A316-4569-89FA-8072DC4A2C51}" name="Column1710"/>
    <tableColumn id="1731" xr3:uid="{CEDDD1C0-A72B-48F7-AA19-9966597E9A82}" name="Column1711"/>
    <tableColumn id="1732" xr3:uid="{8D8C7046-C011-44C1-A4A8-B7450874D57B}" name="Column1712"/>
    <tableColumn id="1733" xr3:uid="{E3FA2EBA-9953-4416-82A9-5179854909CD}" name="Column1713"/>
    <tableColumn id="1734" xr3:uid="{9D262CD6-9139-491B-9C61-BF9B3288F076}" name="Column1714"/>
    <tableColumn id="1735" xr3:uid="{C1DAEA7A-AC90-4D16-83A0-A0F1D121CD82}" name="Column1715"/>
    <tableColumn id="1736" xr3:uid="{1EA6BB00-46FB-4FD7-8FE9-0B9FAE473F0D}" name="Column1716"/>
    <tableColumn id="1737" xr3:uid="{ADFC8AB6-9EF3-4583-9887-607D4643B140}" name="Column1717"/>
    <tableColumn id="1738" xr3:uid="{69C2B574-7AC0-442F-8F27-077FC3D373BF}" name="Column1718"/>
    <tableColumn id="1739" xr3:uid="{5C87D013-9C43-46EE-868D-9152DFFC2B56}" name="Column1719"/>
    <tableColumn id="1740" xr3:uid="{58622806-BEA6-4035-9F86-27954C703E91}" name="Column1720"/>
    <tableColumn id="1741" xr3:uid="{272371C5-11E8-45F8-93E3-DA9F67B0CF75}" name="Column1721"/>
    <tableColumn id="1742" xr3:uid="{15C03E00-5F15-4A28-B0A6-A237027EE89B}" name="Column1722"/>
    <tableColumn id="1743" xr3:uid="{D7B0E8AD-8516-4DF5-A242-75100323CD42}" name="Column1723"/>
    <tableColumn id="1744" xr3:uid="{FB02EE54-38B1-4F70-B604-9A19244106DA}" name="Column1724"/>
    <tableColumn id="1745" xr3:uid="{8FCD97C0-57A8-41E9-8970-724B721CB82B}" name="Column1725"/>
    <tableColumn id="1746" xr3:uid="{C652C720-FA51-4C0F-84FE-32AA6167D0C0}" name="Column1726"/>
    <tableColumn id="1747" xr3:uid="{B27EF65A-15DC-4339-9B93-488D5026B328}" name="Column1727"/>
    <tableColumn id="1748" xr3:uid="{EE6D9728-1AA6-4396-9504-9DABCEB42D52}" name="Column1728"/>
    <tableColumn id="1749" xr3:uid="{542DDFAC-EFEF-4259-BF0C-90ABA2971DF6}" name="Column1729"/>
    <tableColumn id="1750" xr3:uid="{C14794AA-51D8-4907-B66A-8F95B90748F1}" name="Column1730"/>
    <tableColumn id="1751" xr3:uid="{B4D9E65E-B8D0-4F04-9CA7-BCE85AA99AA5}" name="Column1731"/>
    <tableColumn id="1752" xr3:uid="{1D8AB8B7-7588-45D2-81F0-41B531CB6AD6}" name="Column1732"/>
    <tableColumn id="1753" xr3:uid="{B6E913C5-524A-44D2-912C-32A445D26598}" name="Column1733"/>
    <tableColumn id="1754" xr3:uid="{84374683-145F-41D6-A716-9808CDD8D2D4}" name="Column1734"/>
    <tableColumn id="1755" xr3:uid="{2F81BD7D-A231-4E70-A7D8-7CDB5D30DEFF}" name="Column1735"/>
    <tableColumn id="1756" xr3:uid="{D06F7427-9FD6-4160-BD41-D1C89F58CB78}" name="Column1736"/>
    <tableColumn id="1757" xr3:uid="{B925DFF2-1BB1-4299-A970-B39D8AE2471E}" name="Column1737"/>
    <tableColumn id="1758" xr3:uid="{B537D23C-033A-4A14-BE33-C78695BBC63E}" name="Column1738"/>
    <tableColumn id="1759" xr3:uid="{4E795780-74DA-40B8-B15C-F627EAC49319}" name="Column1739"/>
    <tableColumn id="1760" xr3:uid="{32256ED0-2004-47D3-B52B-96DBC7F8E4E4}" name="Column1740"/>
    <tableColumn id="1761" xr3:uid="{C3C4D225-6826-40BD-8651-48B93D455D0B}" name="Column1741"/>
    <tableColumn id="1762" xr3:uid="{18DD0EA8-69A7-460B-A1B4-A047E9BA3EF1}" name="Column1742"/>
    <tableColumn id="1763" xr3:uid="{BAA669B2-8E14-4380-946A-DECB88B457EE}" name="Column1743"/>
    <tableColumn id="1764" xr3:uid="{D03827AA-68D9-4A42-9DCB-F372DAFEADB3}" name="Column1744"/>
    <tableColumn id="1765" xr3:uid="{9030FD91-DBA2-4571-BC10-02628E3D3151}" name="Column1745"/>
    <tableColumn id="1766" xr3:uid="{95FF4A83-F7FE-4344-923B-E7DF7CBACB4D}" name="Column1746"/>
    <tableColumn id="1767" xr3:uid="{577114DE-74A6-4119-9539-21C44EEF1214}" name="Column1747"/>
    <tableColumn id="1768" xr3:uid="{D84DC23B-7E67-4B51-BD5C-4B096437A835}" name="Column1748"/>
    <tableColumn id="1769" xr3:uid="{8929A8EA-9B15-4C3D-A6E9-716DE742751C}" name="Column1749"/>
    <tableColumn id="1770" xr3:uid="{AB240C4C-13AC-4361-B7F1-EED42B79CE49}" name="Column1750"/>
    <tableColumn id="1771" xr3:uid="{03FF6DB6-46E4-4FA0-A1EA-A4F28C0324B4}" name="Column1751"/>
    <tableColumn id="1772" xr3:uid="{AC3B8FBA-25A2-4169-9D6A-0BA0E30675B3}" name="Column1752"/>
    <tableColumn id="1773" xr3:uid="{06EAA7AD-C0EF-441D-A36E-61272EA2D7AB}" name="Column1753"/>
    <tableColumn id="1774" xr3:uid="{DD9EC0C7-5B29-49FC-98A4-2A363C35135F}" name="Column1754"/>
    <tableColumn id="1775" xr3:uid="{8A96F8DF-C433-427B-8B38-58247391935A}" name="Column1755"/>
    <tableColumn id="1776" xr3:uid="{C9D0B2F4-B97A-4DCD-A26B-9656FF533A12}" name="Column1756"/>
    <tableColumn id="1777" xr3:uid="{9E3BB945-85CC-4B96-A9C7-A04AE573142D}" name="Column1757"/>
    <tableColumn id="1778" xr3:uid="{403850E7-365C-466E-AE18-3867AFE2A61C}" name="Column1758"/>
    <tableColumn id="1779" xr3:uid="{37951597-E215-484B-882E-249C6D92EBCE}" name="Column1759"/>
    <tableColumn id="1780" xr3:uid="{C8084277-F141-4F09-8FFC-29BB44612D96}" name="Column1760"/>
    <tableColumn id="1781" xr3:uid="{D84BFCF5-ACC5-4384-92B6-29607E6A144B}" name="Column1761"/>
    <tableColumn id="1782" xr3:uid="{EF8976E7-48BB-41FA-B419-BFC95607B649}" name="Column1762"/>
    <tableColumn id="1783" xr3:uid="{A6AED73C-B9BE-4EAD-A418-086A6CA769B4}" name="Column1763"/>
    <tableColumn id="1784" xr3:uid="{C02684DB-DFBC-48A7-97EE-30AEB5AD9647}" name="Column1764"/>
    <tableColumn id="1785" xr3:uid="{25D2A7A4-FD36-4583-AD20-48FC1BC4D98F}" name="Column1765"/>
    <tableColumn id="1786" xr3:uid="{33123B02-3FAB-4E45-BC1E-E70B88B5861D}" name="Column1766"/>
    <tableColumn id="1787" xr3:uid="{69D811E4-35AA-4AEF-B19A-13051D29AA1B}" name="Column1767"/>
    <tableColumn id="1788" xr3:uid="{B4C71D5A-B8B8-46FB-A20E-DBFEE16DAFC5}" name="Column1768"/>
    <tableColumn id="1789" xr3:uid="{7B4930D0-1BCF-4FE0-B8C2-C7B7A503A4E2}" name="Column1769"/>
    <tableColumn id="1790" xr3:uid="{158E1072-5D19-4104-90A9-E29B2B0E1058}" name="Column1770"/>
    <tableColumn id="1791" xr3:uid="{CF443AFC-B265-4B1B-A099-987B8386F5B5}" name="Column1771"/>
    <tableColumn id="1792" xr3:uid="{696A43C8-2539-41B4-98C2-EA25FA832C9A}" name="Column1772"/>
    <tableColumn id="1793" xr3:uid="{FD9CF6BE-01CE-46B9-9B3D-6719DC847D40}" name="Column1773"/>
    <tableColumn id="1794" xr3:uid="{D3CCBE3B-44BE-44C4-977C-50063D6C3361}" name="Column1774"/>
    <tableColumn id="1795" xr3:uid="{B69BAD17-1ACD-4D68-8B8C-479317994119}" name="Column1775"/>
    <tableColumn id="1796" xr3:uid="{4EC12DDE-DBE3-4207-8629-11A6A88B44F0}" name="Column1776"/>
    <tableColumn id="1797" xr3:uid="{CEEFE8E2-CDCE-4DFA-AFE7-95C2E7F2A0F9}" name="Column1777"/>
    <tableColumn id="1798" xr3:uid="{E423244C-7D3B-4AAB-8B94-698E7D47C6AB}" name="Column1778"/>
    <tableColumn id="1799" xr3:uid="{0565096C-3ECB-4A24-A21A-6CDCD65DA411}" name="Column1779"/>
    <tableColumn id="1800" xr3:uid="{3767902F-C7AA-4CA9-9686-346AA0BE6475}" name="Column1780"/>
    <tableColumn id="1801" xr3:uid="{BECBCCC5-ACC9-4659-AC09-9E6FC4067A9B}" name="Column1781"/>
    <tableColumn id="1802" xr3:uid="{5E7764D5-7D80-44BE-9845-FF7DBD752552}" name="Column1782"/>
    <tableColumn id="1803" xr3:uid="{CD0C298D-19E8-49C9-B3E1-7DE3DC5A26B7}" name="Column1783"/>
    <tableColumn id="1804" xr3:uid="{B20325C1-2A1F-4307-8FAC-E7D860FDB4F1}" name="Column1784"/>
    <tableColumn id="1805" xr3:uid="{6E57063E-4DEF-41FD-8139-C339E065B0FA}" name="Column1785"/>
    <tableColumn id="1806" xr3:uid="{6432A3BE-FDEA-43FD-A571-D96FAF39FF3A}" name="Column1786"/>
    <tableColumn id="1807" xr3:uid="{E43B7850-18C9-4CE9-8AA7-F34F185580A8}" name="Column1787"/>
    <tableColumn id="1808" xr3:uid="{C9EA497B-D2B2-4C5F-AA95-6890F4A78C93}" name="Column1788"/>
    <tableColumn id="1809" xr3:uid="{261B1081-85A5-4318-A146-6B177CF11650}" name="Column1789"/>
    <tableColumn id="1810" xr3:uid="{12B45FE7-A3C7-495E-92E5-1C62F82833B6}" name="Column1790"/>
    <tableColumn id="1811" xr3:uid="{DF5D684E-8607-4D7F-995C-4FF3875C6936}" name="Column1791"/>
    <tableColumn id="1812" xr3:uid="{707ED68C-9A3E-4D97-A634-F8E5AEDCFD00}" name="Column1792"/>
    <tableColumn id="1813" xr3:uid="{48A225A0-20E4-4989-8007-2F01710042F1}" name="Column1793"/>
    <tableColumn id="1814" xr3:uid="{16256D70-11D4-489B-97AD-8FFE381847FA}" name="Column1794"/>
    <tableColumn id="1815" xr3:uid="{7E2B2CE1-F229-40D4-A680-765850EF2D22}" name="Column1795"/>
    <tableColumn id="1816" xr3:uid="{769F85CB-949F-4DF7-BA16-50F026859766}" name="Column1796"/>
    <tableColumn id="1817" xr3:uid="{F0C74EC3-A851-4A70-BFF1-4862D5781732}" name="Column1797"/>
    <tableColumn id="1818" xr3:uid="{1D56D7E6-A0FB-4CFA-9E22-211F83469E33}" name="Column1798"/>
    <tableColumn id="1819" xr3:uid="{57838C93-803C-409E-9871-ED32C1254461}" name="Column1799"/>
    <tableColumn id="1820" xr3:uid="{F6D2D6E2-27C3-48EF-96F3-409B3A397BB7}" name="Column1800"/>
    <tableColumn id="1821" xr3:uid="{2550D7C6-199D-4138-88D6-F0D6483336F0}" name="Column1801"/>
    <tableColumn id="1822" xr3:uid="{1249EBD8-4F45-4FC0-B920-C7424ADBF731}" name="Column1802"/>
    <tableColumn id="1823" xr3:uid="{FB1A7FB6-A4A4-46A7-814D-BE289420C5B6}" name="Column1803"/>
    <tableColumn id="1824" xr3:uid="{618AE294-D73D-4319-BC05-91436A5A0B3B}" name="Column1804"/>
    <tableColumn id="1825" xr3:uid="{21E0C4E0-BEE2-4F62-A8AA-6BFD013FDAED}" name="Column1805"/>
    <tableColumn id="1826" xr3:uid="{2F21C1EF-879B-47CE-BC2B-DD8915898976}" name="Column1806"/>
    <tableColumn id="1827" xr3:uid="{9FCD6939-D28A-4E78-BE0F-747DF577B197}" name="Column1807"/>
    <tableColumn id="1828" xr3:uid="{9516049A-F383-4D6E-9AD0-A14533D2F3EF}" name="Column1808"/>
    <tableColumn id="1829" xr3:uid="{2075F70B-3935-487C-B16B-09EE440D1A83}" name="Column1809"/>
    <tableColumn id="1830" xr3:uid="{C90E208F-5A9C-4E6B-AA27-EE49A2D2208F}" name="Column1810"/>
    <tableColumn id="1831" xr3:uid="{EE6D0CEF-7128-43F5-A7DA-5DF8C6BA15A2}" name="Column1811"/>
    <tableColumn id="1832" xr3:uid="{C0DC4986-5CFB-4B81-8445-1D27626D9821}" name="Column1812"/>
    <tableColumn id="1833" xr3:uid="{3CD3C85C-B113-40A5-9CC3-6AEBCECCF8A4}" name="Column1813"/>
    <tableColumn id="1834" xr3:uid="{7C4C95F7-8E64-46EF-94A5-02BA045C4305}" name="Column1814"/>
    <tableColumn id="1835" xr3:uid="{4EE9B1A8-FEAB-4CAE-959B-3AD046EDC6FD}" name="Column1815"/>
    <tableColumn id="1836" xr3:uid="{9F9D1910-8961-4432-BF02-A724FC6CD392}" name="Column1816"/>
    <tableColumn id="1837" xr3:uid="{AECA5AD5-3DE5-4C08-914C-E705318AF0E4}" name="Column1817"/>
    <tableColumn id="1838" xr3:uid="{2FB38A8D-894C-42F1-B212-FA24440F551E}" name="Column1818"/>
    <tableColumn id="1839" xr3:uid="{F37B4259-B2D9-4942-8979-B5338488297C}" name="Column1819"/>
    <tableColumn id="1840" xr3:uid="{53479740-C67B-4D01-834A-3E2D272C291C}" name="Column1820"/>
    <tableColumn id="1841" xr3:uid="{17BE01B5-9CFE-4088-A895-30CC870D845A}" name="Column1821"/>
    <tableColumn id="1842" xr3:uid="{ED5BB8AA-0D3F-4455-BDA6-5406875353F9}" name="Column1822"/>
    <tableColumn id="1843" xr3:uid="{EC60D312-FBF1-458A-BF6E-A1DA01330EB2}" name="Column1823"/>
    <tableColumn id="1844" xr3:uid="{689B9C2C-A564-4844-8704-877376F29A10}" name="Column1824"/>
    <tableColumn id="1845" xr3:uid="{20015253-6E04-4AD6-BE8E-46A984FBBE2C}" name="Column1825"/>
    <tableColumn id="1846" xr3:uid="{A4273C36-166F-456E-9717-674AE3844049}" name="Column1826"/>
    <tableColumn id="1847" xr3:uid="{38A6EC25-6AD5-4F42-A70E-B8A44ED1B1DD}" name="Column1827"/>
    <tableColumn id="1848" xr3:uid="{178E9FB7-209F-470E-A165-4311B3719A41}" name="Column1828"/>
    <tableColumn id="1849" xr3:uid="{5C929176-A678-40E8-814F-2E091FEDC858}" name="Column1829"/>
    <tableColumn id="1850" xr3:uid="{BC4E34C7-ADBA-41EF-900E-A37F1E2AAECE}" name="Column1830"/>
    <tableColumn id="1851" xr3:uid="{777E2615-AD1B-447F-A462-1830DFE16780}" name="Column1831"/>
    <tableColumn id="1852" xr3:uid="{6B5173DE-DF8F-4132-9F63-BA34259A8816}" name="Column1832"/>
    <tableColumn id="1853" xr3:uid="{4D41B4D1-AD2D-4B28-B0DF-7E46C68B3B1B}" name="Column1833"/>
    <tableColumn id="1854" xr3:uid="{99832874-5BF1-4DEE-B590-F9BC086B6C40}" name="Column1834"/>
    <tableColumn id="1855" xr3:uid="{AC908392-CAB5-47F6-BA36-78DDB3853E62}" name="Column1835"/>
    <tableColumn id="1856" xr3:uid="{009998B2-D9F4-46E8-8B7A-6ADCFEB84033}" name="Column1836"/>
    <tableColumn id="1857" xr3:uid="{D3C33194-B7BB-4555-972E-D11C278710C7}" name="Column1837"/>
    <tableColumn id="1858" xr3:uid="{E54EBBE1-134C-4413-B9C1-D93258CA47CC}" name="Column1838"/>
    <tableColumn id="1859" xr3:uid="{77CFD93B-4FD4-4C35-A028-3C5C11F2BBD6}" name="Column1839"/>
    <tableColumn id="1860" xr3:uid="{5C7AD031-4206-4095-ADC8-B1F7E8923A5A}" name="Column1840"/>
    <tableColumn id="1861" xr3:uid="{30EA83C3-6B08-41D4-9C34-58C9E0764419}" name="Column1841"/>
    <tableColumn id="1862" xr3:uid="{AADE44AE-563C-4838-B946-52ACFE3416BB}" name="Column1842"/>
    <tableColumn id="1863" xr3:uid="{940BD5B5-F259-48D1-9FEA-63A57669FDE4}" name="Column1843"/>
    <tableColumn id="1864" xr3:uid="{710E91FD-E3AE-4CAB-81B9-FDFB27915D01}" name="Column1844"/>
    <tableColumn id="1865" xr3:uid="{5670FF0D-C40D-4AB5-8687-8D9B94376674}" name="Column1845"/>
    <tableColumn id="1866" xr3:uid="{AEF76613-5174-4822-9004-356CDD06303A}" name="Column1846"/>
    <tableColumn id="1867" xr3:uid="{89F6A375-6E9A-4D69-8652-29F8747DD94E}" name="Column1847"/>
    <tableColumn id="1868" xr3:uid="{97563BB5-DD51-41E6-9711-04D9D735F560}" name="Column1848"/>
    <tableColumn id="1869" xr3:uid="{0480FDFA-FCBC-4A95-AB94-E764E46E25C6}" name="Column1849"/>
    <tableColumn id="1870" xr3:uid="{473079AA-6664-42D5-B307-F8808CFAB27B}" name="Column1850"/>
    <tableColumn id="1871" xr3:uid="{F4456963-2EC6-47E8-AD14-E2D24F263839}" name="Column1851"/>
    <tableColumn id="1872" xr3:uid="{B4939736-FEC4-4B95-A3D7-7BEA1E21F489}" name="Column1852"/>
    <tableColumn id="1873" xr3:uid="{76E91D32-7BF3-4B39-9CFE-14BCA196144E}" name="Column1853"/>
    <tableColumn id="1874" xr3:uid="{A87DDA3F-4D20-41E7-88EB-E9543AC39DC8}" name="Column1854"/>
    <tableColumn id="1875" xr3:uid="{69638A81-D579-485B-8521-45C1DF6C34A3}" name="Column1855"/>
    <tableColumn id="1876" xr3:uid="{2EDA3F4B-8559-4E03-9CB3-CEE1B4648527}" name="Column1856"/>
    <tableColumn id="1877" xr3:uid="{0BA4CBDE-72D6-4FC0-BB61-5B193580057A}" name="Column1857"/>
    <tableColumn id="1878" xr3:uid="{374073F5-764C-4076-8A8C-68D5BC3FCC1F}" name="Column1858"/>
    <tableColumn id="1879" xr3:uid="{F05DF4C6-1CE0-4CA1-9805-2F643E0433AE}" name="Column1859"/>
    <tableColumn id="1880" xr3:uid="{BB82B25F-D831-4695-9B77-3C23CC651207}" name="Column1860"/>
    <tableColumn id="1881" xr3:uid="{2A9E80F0-8A8C-4A39-9668-991B2F8755A0}" name="Column1861"/>
    <tableColumn id="1882" xr3:uid="{19025888-C676-40B7-B52B-799F6E20330E}" name="Column1862"/>
    <tableColumn id="1883" xr3:uid="{B5EB4B5B-341E-48BD-A603-0EDDB4733236}" name="Column1863"/>
    <tableColumn id="1884" xr3:uid="{3DA72CC4-1EA0-48D4-91CC-974EC5D32FF3}" name="Column1864"/>
    <tableColumn id="1885" xr3:uid="{C2144B0D-A2F8-4FF0-B533-3476BDBF6FA0}" name="Column1865"/>
    <tableColumn id="1886" xr3:uid="{E60E1ECE-5616-4CDB-8F47-FAC076D5AFB1}" name="Column1866"/>
    <tableColumn id="1887" xr3:uid="{7854C80C-2C21-4E4C-8E60-E223BAD535BD}" name="Column1867"/>
    <tableColumn id="1888" xr3:uid="{91A1D338-5B19-4A66-A927-DE64ED1AF249}" name="Column1868"/>
    <tableColumn id="1889" xr3:uid="{D7144087-1592-4414-AA48-C7CE514A3F7F}" name="Column1869"/>
    <tableColumn id="1890" xr3:uid="{43480800-0093-4BD1-A94F-55D43CA5AC77}" name="Column1870"/>
    <tableColumn id="1891" xr3:uid="{57D5D776-9798-43B5-B428-FDB31BD0A1C3}" name="Column1871"/>
    <tableColumn id="1892" xr3:uid="{A2715E97-9420-4C49-82F6-FAA1C1B218F0}" name="Column1872"/>
    <tableColumn id="1893" xr3:uid="{94AE89A4-1734-4BD9-87A2-AF5443A134DB}" name="Column1873"/>
    <tableColumn id="1894" xr3:uid="{DC2FB115-E185-479C-87E5-3824566D12D4}" name="Column1874"/>
    <tableColumn id="1895" xr3:uid="{85C39E1A-9132-4CD4-ADD5-B4755B173DB8}" name="Column1875"/>
    <tableColumn id="1896" xr3:uid="{B09C6573-7CD0-4634-867A-DDE0B7CC56F1}" name="Column1876"/>
    <tableColumn id="1897" xr3:uid="{D8CC941E-73C5-40B0-B36C-899C08B76813}" name="Column1877"/>
    <tableColumn id="1898" xr3:uid="{E65694B0-2FF5-4C1D-ABB1-385D83E92AA7}" name="Column1878"/>
    <tableColumn id="1899" xr3:uid="{137A0F7E-8D2E-49A1-9089-A07E40333E61}" name="Column1879"/>
    <tableColumn id="1900" xr3:uid="{63ACB184-8EC3-4F29-8335-35AA952DD58D}" name="Column1880"/>
    <tableColumn id="1901" xr3:uid="{4AD352E7-E82E-44E9-A314-857356CEABA4}" name="Column1881"/>
    <tableColumn id="1902" xr3:uid="{284CAC53-AD5D-4EC1-8B44-1959D8838D59}" name="Column1882"/>
    <tableColumn id="1903" xr3:uid="{39EBAE04-DF81-450F-9468-0A062D4BA45F}" name="Column1883"/>
    <tableColumn id="1904" xr3:uid="{7438557C-8C16-4470-9A2B-0E2A02EEB4F7}" name="Column1884"/>
    <tableColumn id="1905" xr3:uid="{150A34C0-559F-4115-8198-4A3E021E8F1E}" name="Column1885"/>
    <tableColumn id="1906" xr3:uid="{94AB9F8C-3BFB-46DB-ABCA-99645008150C}" name="Column1886"/>
    <tableColumn id="1907" xr3:uid="{19F4A09F-9D4B-413D-A900-43CDA7A43D06}" name="Column1887"/>
    <tableColumn id="1908" xr3:uid="{80A9E0D5-0093-4F64-8C50-7D07E9F6D736}" name="Column1888"/>
    <tableColumn id="1909" xr3:uid="{2659C1F5-B8EA-41EA-989E-B9A04F096683}" name="Column1889"/>
    <tableColumn id="1910" xr3:uid="{1E79B3DC-A461-4C2E-AF2E-5548087FA54E}" name="Column1890"/>
    <tableColumn id="1911" xr3:uid="{308176E3-784B-483C-B8E2-A4245E51C244}" name="Column1891"/>
    <tableColumn id="1912" xr3:uid="{722578DE-B06B-466A-85AA-A05DD65430EB}" name="Column1892"/>
    <tableColumn id="1913" xr3:uid="{BE73864F-040C-4D85-AF81-36662A0D6AA2}" name="Column1893"/>
    <tableColumn id="1914" xr3:uid="{70CD024D-656F-4EFA-BBB5-BAC650ED7DCB}" name="Column1894"/>
    <tableColumn id="1915" xr3:uid="{761EE3F5-236B-49FB-9B4C-8CF03DC05BC2}" name="Column1895"/>
    <tableColumn id="1916" xr3:uid="{263A44F1-ADA5-4C06-850A-383AF2F823C6}" name="Column1896"/>
    <tableColumn id="1917" xr3:uid="{991DB8D0-3F54-4BF0-A0E6-0EA0EE7A9251}" name="Column1897"/>
    <tableColumn id="1918" xr3:uid="{99D1CF68-70DE-477A-8887-0DCECB47BC43}" name="Column1898"/>
    <tableColumn id="1919" xr3:uid="{2B148D9A-6DE1-4C38-97CF-EE56CBB7F79A}" name="Column1899"/>
    <tableColumn id="1920" xr3:uid="{E8EA09C6-46C4-4E4C-B599-DBA2E932C807}" name="Column1900"/>
    <tableColumn id="1921" xr3:uid="{A0E5025B-42D1-42DF-B373-C29CE200F351}" name="Column1901"/>
    <tableColumn id="1922" xr3:uid="{736F992C-A2D3-4ED4-973A-6CA1BED566F8}" name="Column1902"/>
    <tableColumn id="1923" xr3:uid="{B69A4EFA-424B-45B4-894C-CB3F6920AEEE}" name="Column1903"/>
    <tableColumn id="1924" xr3:uid="{1D623538-9AEB-493C-BC85-AE7BBE46439C}" name="Column1904"/>
    <tableColumn id="1925" xr3:uid="{19BE471C-E93D-4F13-A7E3-9C36890C20F7}" name="Column1905"/>
    <tableColumn id="1926" xr3:uid="{82D441B4-DEB8-464C-BCC1-32FBCADFB9F0}" name="Column1906"/>
    <tableColumn id="1927" xr3:uid="{ACD82E06-DCAD-4E4A-9E84-26A271555B82}" name="Column1907"/>
    <tableColumn id="1928" xr3:uid="{903AA9B9-2B60-4FF7-93D6-5FB9AABF35D7}" name="Column1908"/>
    <tableColumn id="1929" xr3:uid="{CEEECC2C-FA89-42E8-95EE-E95642D62FAA}" name="Column1909"/>
    <tableColumn id="1930" xr3:uid="{DD34D9C1-071C-48B1-AD4F-86F36099ED17}" name="Column1910"/>
    <tableColumn id="1931" xr3:uid="{3FB71263-8D84-47EA-9DE2-7683D26B94F1}" name="Column1911"/>
    <tableColumn id="1932" xr3:uid="{D73FE59A-8F01-422C-896B-8410E53AF172}" name="Column1912"/>
    <tableColumn id="1933" xr3:uid="{664F3127-D12E-49E6-A4F8-822EB805E92C}" name="Column1913"/>
    <tableColumn id="1934" xr3:uid="{1C8D842D-3439-4A90-9D23-BF08F48B13DA}" name="Column1914"/>
    <tableColumn id="1935" xr3:uid="{90113B13-C603-47DD-A4B2-D32DAE3C9179}" name="Column1915"/>
    <tableColumn id="1936" xr3:uid="{B6A4DF26-4DED-4459-B5CF-A54BCB5DF083}" name="Column1916"/>
    <tableColumn id="1937" xr3:uid="{E40A5A64-8201-43DA-9EF6-237BE51C54C3}" name="Column1917"/>
    <tableColumn id="1938" xr3:uid="{F40D278E-60A6-4176-817E-9DAE83A44365}" name="Column1918"/>
    <tableColumn id="1939" xr3:uid="{746A3F5A-7612-4587-82F1-5885CA3B2638}" name="Column1919"/>
    <tableColumn id="1940" xr3:uid="{8A14D4B1-5429-4E08-88E0-F309DA4E867F}" name="Column1920"/>
    <tableColumn id="1941" xr3:uid="{9A130E1C-3E3B-46BB-A043-514ABF595334}" name="Column1921"/>
    <tableColumn id="1942" xr3:uid="{3D37D840-3719-49C6-8F3F-3F814C7C3E79}" name="Column1922"/>
    <tableColumn id="1943" xr3:uid="{4E9013A2-162B-4C11-B063-EF4492C2940E}" name="Column1923"/>
    <tableColumn id="1944" xr3:uid="{9BE875DE-D205-4C8B-B43A-1EC4EE73587D}" name="Column1924"/>
    <tableColumn id="1945" xr3:uid="{FAFB053D-8E70-4484-8E2F-90AC276819A3}" name="Column1925"/>
    <tableColumn id="1946" xr3:uid="{2C96A165-C93A-4275-A689-5537F4A49D4E}" name="Column1926"/>
    <tableColumn id="1947" xr3:uid="{87994A9D-068E-4D73-B786-D11089D95F04}" name="Column1927"/>
    <tableColumn id="1948" xr3:uid="{5E405A25-8334-4EF3-BC0C-0A4159E92613}" name="Column1928"/>
    <tableColumn id="1949" xr3:uid="{09F45D75-E3D8-4B9A-B0F7-23211B3B8F7D}" name="Column1929"/>
    <tableColumn id="1950" xr3:uid="{1887E592-863E-4079-A4A0-552BFFFBA2BB}" name="Column1930"/>
    <tableColumn id="1951" xr3:uid="{9D22A076-8711-48DE-BAAB-C7C4AD606FC1}" name="Column1931"/>
    <tableColumn id="1952" xr3:uid="{A71DE371-135B-4392-AF5A-6C81B7CA8529}" name="Column1932"/>
    <tableColumn id="1953" xr3:uid="{2C97DBF2-2B37-43FE-8492-B1075D554623}" name="Column1933"/>
    <tableColumn id="1954" xr3:uid="{CA828028-AE9E-41F3-BEE6-BBC8FFB7E3FF}" name="Column1934"/>
    <tableColumn id="1955" xr3:uid="{C2CD21C9-1326-48F1-BBA3-D0A26E7F53F6}" name="Column1935"/>
    <tableColumn id="1956" xr3:uid="{501A81FE-1A99-4AB1-8632-1187923E0332}" name="Column1936"/>
    <tableColumn id="1957" xr3:uid="{A8725957-9535-442B-BD91-26A32022252E}" name="Column1937"/>
    <tableColumn id="1958" xr3:uid="{4645A808-CFDE-4F46-996A-13CD48288BE7}" name="Column1938"/>
    <tableColumn id="1959" xr3:uid="{1E510A05-82B3-4B16-8DFB-CB75BBFE9F0B}" name="Column1939"/>
    <tableColumn id="1960" xr3:uid="{FED0B047-FE84-4361-9240-C81868DAC151}" name="Column1940"/>
    <tableColumn id="1961" xr3:uid="{F384D65E-A7BB-4939-B4D2-077802A99DA8}" name="Column1941"/>
    <tableColumn id="1962" xr3:uid="{6519F24C-4D4B-47E0-93B8-52F70325AD5F}" name="Column1942"/>
    <tableColumn id="1963" xr3:uid="{E97A0061-9C52-40C6-9CE2-06A7D0A4E934}" name="Column1943"/>
    <tableColumn id="1964" xr3:uid="{66326F85-61BB-43DC-BADD-D15C5A95B9D3}" name="Column1944"/>
    <tableColumn id="1965" xr3:uid="{35DC6768-D29A-40A7-91DE-4081C921DC3D}" name="Column1945"/>
    <tableColumn id="1966" xr3:uid="{2A04D5D4-78B7-4A02-8154-3EB11114BA2F}" name="Column1946"/>
    <tableColumn id="1967" xr3:uid="{F6B37664-9AF1-40CB-A2B5-DC8F2427B658}" name="Column1947"/>
    <tableColumn id="1968" xr3:uid="{C154711A-1415-4238-A2BA-96D547267191}" name="Column1948"/>
    <tableColumn id="1969" xr3:uid="{A5CCF437-34AB-4DFB-9F60-AC5C77FB0521}" name="Column1949"/>
    <tableColumn id="1970" xr3:uid="{888F8595-8B13-44CF-9ED3-AE9307924760}" name="Column1950"/>
    <tableColumn id="1971" xr3:uid="{936D4E62-48CC-492F-BB40-BA74F97CB2A2}" name="Column1951"/>
    <tableColumn id="1972" xr3:uid="{893A28A7-4EFF-478A-A643-F595E7E4BF11}" name="Column1952"/>
    <tableColumn id="1973" xr3:uid="{47B85E55-AF73-4667-8500-8DA53A1DEC26}" name="Column1953"/>
    <tableColumn id="1974" xr3:uid="{B6EA46B2-6B42-4746-861E-5E3E05199AEF}" name="Column1954"/>
    <tableColumn id="1975" xr3:uid="{9964FD38-0AE3-45F7-A80E-23226AE61780}" name="Column1955"/>
    <tableColumn id="1976" xr3:uid="{E9EDFF06-1ADC-4306-A922-7500220BEF2F}" name="Column1956"/>
    <tableColumn id="1977" xr3:uid="{3C509010-DC95-4DCC-8563-9B24E48A9769}" name="Column1957"/>
    <tableColumn id="1978" xr3:uid="{C0E86120-6A62-4687-A779-4E7B5577C111}" name="Column1958"/>
    <tableColumn id="1979" xr3:uid="{975E9356-F5B4-4BF8-BBE0-67A71B73A261}" name="Column1959"/>
    <tableColumn id="1980" xr3:uid="{8DFF6023-04F3-41CC-A2EC-31B63A535D7A}" name="Column1960"/>
    <tableColumn id="1981" xr3:uid="{27A20AD6-5C3A-4469-A908-BAD38C7BE45A}" name="Column1961"/>
    <tableColumn id="1982" xr3:uid="{1B7B33AC-1D71-4746-A21F-ED59ED0D10C2}" name="Column1962"/>
    <tableColumn id="1983" xr3:uid="{C7266F41-7847-43EB-9B27-851327E4CBE6}" name="Column1963"/>
    <tableColumn id="1984" xr3:uid="{A6E3CFF6-93A5-40F1-8841-8513BCDAB542}" name="Column1964"/>
    <tableColumn id="1985" xr3:uid="{62D69B95-6828-41B7-9790-EC3A53E8A5EE}" name="Column1965"/>
    <tableColumn id="1986" xr3:uid="{20F6BC49-8EED-4DFF-9B58-37244DAFAAB0}" name="Column1966"/>
    <tableColumn id="1987" xr3:uid="{C4A08D5F-98A1-4936-9B51-BFA3EACA1FAC}" name="Column1967"/>
    <tableColumn id="1988" xr3:uid="{5D3F805E-1478-4492-88E7-8BD003AD0F04}" name="Column1968"/>
    <tableColumn id="1989" xr3:uid="{05B25A28-16B9-4769-9956-5971E4BA784F}" name="Column1969"/>
    <tableColumn id="1990" xr3:uid="{6E6FDB23-1BBD-41C4-9717-C1404E19C18B}" name="Column1970"/>
    <tableColumn id="1991" xr3:uid="{3118551C-0CF7-4214-AD57-9F4F0B82FD6A}" name="Column1971"/>
    <tableColumn id="1992" xr3:uid="{BFF88A6E-6A2D-4C31-B446-87C4D9184D0B}" name="Column1972"/>
    <tableColumn id="1993" xr3:uid="{F0704115-A07B-4429-8250-E19264977483}" name="Column1973"/>
    <tableColumn id="1994" xr3:uid="{216B12EB-BA30-4D09-805F-9B1CEC55DCBC}" name="Column1974"/>
    <tableColumn id="1995" xr3:uid="{364476D0-847A-4E89-B20A-F3D1B3410BD6}" name="Column1975"/>
    <tableColumn id="1996" xr3:uid="{6840067C-44EB-4A1E-B47B-0255962DAECE}" name="Column1976"/>
    <tableColumn id="1997" xr3:uid="{B8DEBE99-F152-4B89-B45D-2383B09BBBF9}" name="Column1977"/>
    <tableColumn id="1998" xr3:uid="{4340715A-4C08-40B9-BD42-05948600712C}" name="Column1978"/>
    <tableColumn id="1999" xr3:uid="{F10C4603-E662-487D-B905-089BB9CF38A0}" name="Column1979"/>
    <tableColumn id="2000" xr3:uid="{A5726814-F0B2-46D6-8FF4-B4E5D031FAD3}" name="Column1980"/>
    <tableColumn id="2001" xr3:uid="{1A89027D-420B-4AEA-9D11-79364E763DF6}" name="Column1981"/>
    <tableColumn id="2002" xr3:uid="{77D6D6E1-F448-4EE6-B1CC-DC8EB9922072}" name="Column1982"/>
    <tableColumn id="2003" xr3:uid="{0E99FCAC-6C15-44E8-9E95-8DC5DC13CE40}" name="Column1983"/>
    <tableColumn id="2004" xr3:uid="{47DF9523-BDAD-42F0-849D-058A39352B5A}" name="Column1984"/>
    <tableColumn id="2005" xr3:uid="{CD118925-FE0F-4709-863D-474BF48C2F38}" name="Column1985"/>
    <tableColumn id="2006" xr3:uid="{75EE345E-A04C-4DBA-B691-034CE3E78DB1}" name="Column1986"/>
    <tableColumn id="2007" xr3:uid="{7945C172-52EB-469F-837E-383FA9E7358E}" name="Column1987"/>
    <tableColumn id="2008" xr3:uid="{8C7160EB-64D4-4301-957D-4A3D5188A539}" name="Column1988"/>
    <tableColumn id="2009" xr3:uid="{E3F478D0-1AE2-4EDD-972A-F5A97E94466B}" name="Column1989"/>
    <tableColumn id="2010" xr3:uid="{1E7EC9E9-FA73-49A3-A058-FA39F3FE4EF1}" name="Column1990"/>
    <tableColumn id="2011" xr3:uid="{6894D6D3-37EF-41A0-9F9A-4F5FB1627337}" name="Column1991"/>
    <tableColumn id="2012" xr3:uid="{2CDE8FF3-741E-4BB4-969D-877B3F98DF42}" name="Column1992"/>
    <tableColumn id="2013" xr3:uid="{3620F23C-A449-4C97-BDA8-ABF55F8ECECA}" name="Column1993"/>
    <tableColumn id="2014" xr3:uid="{BA49F138-F34C-46C6-9C87-ECA3270ECF63}" name="Column1994"/>
    <tableColumn id="2015" xr3:uid="{EC1FA54C-6EEF-4854-A15C-AB9EA932B1A0}" name="Column1995"/>
    <tableColumn id="2016" xr3:uid="{417EAC4F-3746-492E-AB35-6F837D19BA36}" name="Column1996"/>
    <tableColumn id="2017" xr3:uid="{62204669-F845-4DC1-9A96-EBA9398B7397}" name="Column1997"/>
    <tableColumn id="2018" xr3:uid="{2DE5DC55-4615-458A-9C2F-9472D98D1CF0}" name="Column1998"/>
    <tableColumn id="2019" xr3:uid="{68823F93-DE2C-4220-AB58-2F6D7801F662}" name="Column1999"/>
    <tableColumn id="2020" xr3:uid="{D7864713-7ADC-4692-A3BF-752643E1B0F0}" name="Column2000"/>
    <tableColumn id="2021" xr3:uid="{FDAADB0C-FC92-4354-BCAA-0CC1497896D6}" name="Column2001"/>
    <tableColumn id="2022" xr3:uid="{5EFC76FC-9F9A-4B29-900A-95121B719902}" name="Column2002"/>
    <tableColumn id="2023" xr3:uid="{A25978C4-ABF4-402D-B02D-21A6C9C6BD5E}" name="Column2003"/>
    <tableColumn id="2024" xr3:uid="{ABBFB78A-AB8D-4FC2-84C9-8DA3AC401D26}" name="Column2004"/>
    <tableColumn id="2025" xr3:uid="{BB810A07-42AB-482E-A235-E77B07D72F4C}" name="Column2005"/>
    <tableColumn id="2026" xr3:uid="{4D199F1E-F1D6-490C-92BC-54C1E9413E76}" name="Column2006"/>
    <tableColumn id="2027" xr3:uid="{A44F0F20-2CC0-44EC-ACE9-FF9BC8EF8761}" name="Column2007"/>
    <tableColumn id="2028" xr3:uid="{D3514AEB-ADBF-47AF-80AC-E85B786CCA9A}" name="Column2008"/>
    <tableColumn id="2029" xr3:uid="{79ECF178-8DE7-469E-B3F9-06BE98674AD4}" name="Column2009"/>
    <tableColumn id="2030" xr3:uid="{71E50030-5E2D-4DF3-888C-0A1FB53D7858}" name="Column2010"/>
    <tableColumn id="2031" xr3:uid="{036F8AA0-A4F3-454F-B468-9236B56E618D}" name="Column2011"/>
    <tableColumn id="2032" xr3:uid="{B8015301-B02C-48A9-B06D-4639331C9A61}" name="Column2012"/>
    <tableColumn id="2033" xr3:uid="{223E0F60-8FD8-4E1A-9759-9B97D4AD9277}" name="Column2013"/>
    <tableColumn id="2034" xr3:uid="{0616523C-E2C7-4762-B1DB-32D7A487C7F9}" name="Column2014"/>
    <tableColumn id="2035" xr3:uid="{A6AEF87D-F5BD-4327-8DA5-C7C1F76DA049}" name="Column2015"/>
    <tableColumn id="2036" xr3:uid="{38A5944F-A9F2-4981-AA20-E91F8ADDB43B}" name="Column2016"/>
    <tableColumn id="2037" xr3:uid="{DF78DED1-86A2-4F08-9A01-3355C4976C6C}" name="Column2017"/>
    <tableColumn id="2038" xr3:uid="{BD7E1589-ED27-47D7-9165-9CCE59C76165}" name="Column2018"/>
    <tableColumn id="2039" xr3:uid="{04C97580-DDF8-4260-A246-9261BF3D6CEE}" name="Column2019"/>
    <tableColumn id="2040" xr3:uid="{9499B424-43CE-4F6C-A49C-4330AD54EC5C}" name="Column2020"/>
    <tableColumn id="2041" xr3:uid="{7DCE65A4-E040-484E-84DF-D3CAFA3EB5DD}" name="Column2021"/>
    <tableColumn id="2042" xr3:uid="{4830E8A9-8B47-4B89-A717-BE6392902B09}" name="Column2022"/>
    <tableColumn id="2043" xr3:uid="{AF8A9FBB-071F-4A1C-95ED-52179FDB390A}" name="Column2023"/>
    <tableColumn id="2044" xr3:uid="{D8A1449B-3BDA-45F7-828B-D5A70152644D}" name="Column2024"/>
    <tableColumn id="2045" xr3:uid="{05FCD7EE-38D3-40EE-8C7F-2BDC6D37CC2F}" name="Column2025"/>
    <tableColumn id="2046" xr3:uid="{7FBAA69B-3383-410F-9A9C-0BA5C26D0DB8}" name="Column2026"/>
    <tableColumn id="2047" xr3:uid="{2298E5D2-1BCE-4ECD-A9A8-593ACDDA8189}" name="Column2027"/>
    <tableColumn id="2048" xr3:uid="{4393348B-691B-4F0E-A350-7575DA75C6FE}" name="Column2028"/>
    <tableColumn id="2049" xr3:uid="{FFA87A5A-4B98-45EE-83EF-43DCDB9501C0}" name="Column2029"/>
    <tableColumn id="2050" xr3:uid="{2F42111B-665B-4368-A78A-3EF5F5FEF074}" name="Column2030"/>
    <tableColumn id="2051" xr3:uid="{0F63B8E6-A892-4F55-8689-E2351E009A47}" name="Column2031"/>
    <tableColumn id="2052" xr3:uid="{5A29C5A8-CFEE-40A8-833C-A192D0AF11E1}" name="Column2032"/>
    <tableColumn id="2053" xr3:uid="{21A1C0C9-8742-4CB8-9EA0-D2F664E7E983}" name="Column2033"/>
    <tableColumn id="2054" xr3:uid="{8037A8C5-B69D-4CA8-9F77-C4D6A668A15D}" name="Column2034"/>
    <tableColumn id="2055" xr3:uid="{26DDA433-577B-432D-BDC4-6C5230FAED89}" name="Column2035"/>
    <tableColumn id="2056" xr3:uid="{39FC85D2-85EC-42DE-91CA-FF14DE61E5F3}" name="Column2036"/>
    <tableColumn id="2057" xr3:uid="{19CEEF35-D690-4B88-AF4A-F0D2F9FD2E54}" name="Column2037"/>
    <tableColumn id="2058" xr3:uid="{2E5FB3E4-1FC0-4084-A783-C553AFED4920}" name="Column2038"/>
    <tableColumn id="2059" xr3:uid="{3EDEFE6F-026F-4224-9BEC-59FBF9DF39F1}" name="Column2039"/>
    <tableColumn id="2060" xr3:uid="{6448BE50-22E9-4367-9B57-94AC83763FDA}" name="Column2040"/>
    <tableColumn id="2061" xr3:uid="{5C4F1A88-03F4-4D1D-9AF7-6D6170F2BECF}" name="Column2041"/>
    <tableColumn id="2062" xr3:uid="{9F3EA400-9751-4FD3-8061-EB63A62138FC}" name="Column2042"/>
    <tableColumn id="2063" xr3:uid="{804256ED-23A3-4A5F-83FD-D274251A8FF8}" name="Column2043"/>
    <tableColumn id="2064" xr3:uid="{5BBC0C59-DA60-496F-BE4E-FA192C3BBDA1}" name="Column2044"/>
    <tableColumn id="2065" xr3:uid="{681EEFB4-EF64-4DE0-B7F4-DAE68C9A09BE}" name="Column2045"/>
    <tableColumn id="2066" xr3:uid="{C8C402EE-05EE-45A2-95FC-6B63F359A6E1}" name="Column2046"/>
    <tableColumn id="2067" xr3:uid="{015C8CA9-54D7-40C9-ACBB-D719C8070B2C}" name="Column2047"/>
    <tableColumn id="2068" xr3:uid="{C15AE5AC-BF13-4E47-B02B-01352BF1D307}" name="Column2048"/>
    <tableColumn id="2069" xr3:uid="{00F83AA9-263B-4FC2-A842-38820E985E88}" name="Column2049"/>
    <tableColumn id="2070" xr3:uid="{CBC63F95-2C9C-4390-994C-6509B32B51C0}" name="Column2050"/>
    <tableColumn id="2071" xr3:uid="{CFBE1791-92EB-4085-B39C-E5B4AFD612FC}" name="Column2051"/>
    <tableColumn id="2072" xr3:uid="{CC5F107F-63B1-4297-B04E-B411CDC10A99}" name="Column2052"/>
    <tableColumn id="2073" xr3:uid="{DCC2F562-43E8-418E-B02E-B7A8ED7C7868}" name="Column2053"/>
    <tableColumn id="2074" xr3:uid="{19A94E30-4634-44C3-BFA5-D3803B4ABE84}" name="Column2054"/>
    <tableColumn id="2075" xr3:uid="{AB7F2714-B3B3-414F-802C-BE2CCE5F586F}" name="Column2055"/>
    <tableColumn id="2076" xr3:uid="{AD2E2D64-0F4A-4DB0-92B4-6361A7495863}" name="Column2056"/>
    <tableColumn id="2077" xr3:uid="{B748CD84-E1A6-47F2-8247-8BB9165844D8}" name="Column2057"/>
    <tableColumn id="2078" xr3:uid="{5A34941A-B071-4558-A5CB-D21E55FA2BF3}" name="Column2058"/>
    <tableColumn id="2079" xr3:uid="{A27AF04C-AF8B-42DC-BD3D-A9DC6CA2A96F}" name="Column2059"/>
    <tableColumn id="2080" xr3:uid="{E9CD00ED-B1E4-48E9-B772-DFA1FD3195AE}" name="Column2060"/>
    <tableColumn id="2081" xr3:uid="{A24FEFF1-3878-4FF7-9951-BE319625C8AB}" name="Column2061"/>
    <tableColumn id="2082" xr3:uid="{66C2DE50-932B-41E8-9FD0-711419EDEF30}" name="Column2062"/>
    <tableColumn id="2083" xr3:uid="{041C3B44-7A0D-4140-804B-3F30108A96C6}" name="Column2063"/>
    <tableColumn id="2084" xr3:uid="{FCF18A20-72DA-445E-BCEC-0AFEBB2CC4B1}" name="Column2064"/>
    <tableColumn id="2085" xr3:uid="{7011D775-8483-49A7-ADF5-30422F64F320}" name="Column2065"/>
    <tableColumn id="2086" xr3:uid="{6653533A-8AF0-4C23-844B-607E6CB9967C}" name="Column2066"/>
    <tableColumn id="2087" xr3:uid="{ADDEF9E3-4806-4DF0-A168-6D9D725169D0}" name="Column2067"/>
    <tableColumn id="2088" xr3:uid="{F6BBCC9E-5F13-42D9-9306-98A504EB1CF9}" name="Column2068"/>
    <tableColumn id="2089" xr3:uid="{3B265D81-9F42-4377-8BF5-8571FFA55A9D}" name="Column2069"/>
    <tableColumn id="2090" xr3:uid="{0BC68BC5-E6E2-4382-98D8-35843E7EA912}" name="Column2070"/>
    <tableColumn id="2091" xr3:uid="{29F0CC66-BCAA-451A-887E-EDE2ACB94BBC}" name="Column2071"/>
    <tableColumn id="2092" xr3:uid="{F092ABAD-FAE0-4FD9-8580-8327C9AF3F8F}" name="Column2072"/>
    <tableColumn id="2093" xr3:uid="{A7817E24-2898-405E-A975-525DBB2BB715}" name="Column2073"/>
    <tableColumn id="2094" xr3:uid="{F8ADA2F6-F46C-4122-A31F-7E96A31DE214}" name="Column2074"/>
    <tableColumn id="2095" xr3:uid="{CE7B7B76-A32D-4109-B860-FB1AEFF7D076}" name="Column2075"/>
    <tableColumn id="2096" xr3:uid="{4A4EE7E9-BAA7-4C9F-924A-146AC0DE8881}" name="Column2076"/>
    <tableColumn id="2097" xr3:uid="{80B1D2B9-B8DB-4EDB-949D-AFFBA864165E}" name="Column2077"/>
    <tableColumn id="2098" xr3:uid="{CFC06A4F-24CE-4E9C-8FD0-CB2040E0DD77}" name="Column2078"/>
    <tableColumn id="2099" xr3:uid="{45145C8A-B8A8-4BB9-AB5C-9CB2418762B4}" name="Column2079"/>
    <tableColumn id="2100" xr3:uid="{687690D8-CD28-4FB9-8772-478699363EB6}" name="Column2080"/>
    <tableColumn id="2101" xr3:uid="{8B02983B-237F-4392-B2B0-F76321B7C3DC}" name="Column2081"/>
    <tableColumn id="2102" xr3:uid="{13480C4B-14D3-4CFC-8748-3B8861E7135B}" name="Column2082"/>
    <tableColumn id="2103" xr3:uid="{D1FF7DDB-C0DE-4FA8-930E-9F7E3A8CE6F1}" name="Column2083"/>
    <tableColumn id="2104" xr3:uid="{3874E71B-EBC9-478E-87D1-DEA2B2A7CE6A}" name="Column2084"/>
    <tableColumn id="2105" xr3:uid="{6C28F867-7686-4DD9-982B-C5F5E6D9F249}" name="Column2085"/>
    <tableColumn id="2106" xr3:uid="{5D2974B3-6A50-439A-8B3F-B9CC701EE1E3}" name="Column2086"/>
    <tableColumn id="2107" xr3:uid="{36CC448C-02E9-41FE-9E74-E3D110991ED4}" name="Column2087"/>
    <tableColumn id="2108" xr3:uid="{18B18D6C-344F-4882-8DDC-A6FF38990E1F}" name="Column2088"/>
    <tableColumn id="2109" xr3:uid="{5EF6AA01-F28A-421F-9077-FD8F71C50052}" name="Column2089"/>
    <tableColumn id="2110" xr3:uid="{DF4829E6-FD52-41B7-AC6F-A4F7BE21D4E6}" name="Column2090"/>
    <tableColumn id="2111" xr3:uid="{08EFDEE0-375E-4BF2-A52D-DF214E8C414B}" name="Column2091"/>
    <tableColumn id="2112" xr3:uid="{43922A00-7E99-42E9-9AE3-D82566F3D319}" name="Column2092"/>
    <tableColumn id="2113" xr3:uid="{196A96D3-9A71-4333-BB15-74397F22046E}" name="Column2093"/>
    <tableColumn id="2114" xr3:uid="{497048B0-E09D-491E-8C12-EDF7775AD8B7}" name="Column2094"/>
    <tableColumn id="2115" xr3:uid="{D35ADA65-CB5A-4A90-8372-F6CC2896675E}" name="Column2095"/>
    <tableColumn id="2116" xr3:uid="{17A82783-50A9-4B54-B7A8-266BDF97019D}" name="Column2096"/>
    <tableColumn id="2117" xr3:uid="{C6795F9B-A89B-463F-BFE8-39152645CD43}" name="Column2097"/>
    <tableColumn id="2118" xr3:uid="{2E536E97-2DDC-47D8-A4F1-63F3B1D8D6B2}" name="Column2098"/>
    <tableColumn id="2119" xr3:uid="{5B0CA8FE-B44B-4BB9-94DB-0D6AAABDA4FC}" name="Column2099"/>
    <tableColumn id="2120" xr3:uid="{346055D0-59AC-496D-AEAA-24184C6222EF}" name="Column2100"/>
    <tableColumn id="2121" xr3:uid="{3E2DF124-6096-4739-9CE6-C8C6D294EF2E}" name="Column2101"/>
    <tableColumn id="2122" xr3:uid="{835EA9F3-3610-49CC-AF75-2F92E27973CF}" name="Column2102"/>
    <tableColumn id="2123" xr3:uid="{1267038D-3154-4186-A5CC-E55AC79AC65A}" name="Column2103"/>
    <tableColumn id="2124" xr3:uid="{351EFD0E-067D-40AA-964F-6760EEDCAB40}" name="Column2104"/>
    <tableColumn id="2125" xr3:uid="{73A8FC54-3123-4A6C-8FDF-BBDBF1811574}" name="Column2105"/>
    <tableColumn id="2126" xr3:uid="{163155BB-8BB4-4A8D-8226-CE18EEA04B43}" name="Column2106"/>
    <tableColumn id="2127" xr3:uid="{CDDD0410-7DE3-415E-9A56-CC14339CACAE}" name="Column2107"/>
    <tableColumn id="2128" xr3:uid="{817D9554-95EA-4C24-95AD-556149446430}" name="Column2108"/>
    <tableColumn id="2129" xr3:uid="{748CC5DF-6316-4DD9-AA23-9C2BC49C6EA3}" name="Column2109"/>
    <tableColumn id="2130" xr3:uid="{2AFF4F4D-E784-4C6E-8F41-8AEDB216C2D2}" name="Column2110"/>
    <tableColumn id="2131" xr3:uid="{1C4A0487-10B3-491B-96ED-46E0782562B5}" name="Column2111"/>
    <tableColumn id="2132" xr3:uid="{D4D0B29C-869E-404E-816D-33D19A28FA57}" name="Column2112"/>
    <tableColumn id="2133" xr3:uid="{E8570A16-DDB5-41BD-B730-5646EAD42B80}" name="Column2113"/>
    <tableColumn id="2134" xr3:uid="{A5E2C3F7-D593-4361-BB10-C4BE7DA8F613}" name="Column2114"/>
    <tableColumn id="2135" xr3:uid="{847FFF99-66A1-430B-9009-789C76D0A727}" name="Column2115"/>
    <tableColumn id="2136" xr3:uid="{6F1D36AD-4D98-432E-A38E-0F94F4B72381}" name="Column2116"/>
    <tableColumn id="2137" xr3:uid="{4D2BCB7B-9B3F-4C13-BED8-F522A86F5400}" name="Column2117"/>
    <tableColumn id="2138" xr3:uid="{7DE79CF3-281D-4897-9ADC-22AFEAB55606}" name="Column2118"/>
    <tableColumn id="2139" xr3:uid="{D0E0770C-CBE4-4056-BD9C-5AC9B0224BE6}" name="Column2119"/>
    <tableColumn id="2140" xr3:uid="{9489FE92-B02E-45D1-A9FE-328905C33AC6}" name="Column2120"/>
    <tableColumn id="2141" xr3:uid="{C491E1D9-57E3-400E-B179-B0A374CFE65A}" name="Column2121"/>
    <tableColumn id="2142" xr3:uid="{75ED4A1C-4B80-40E5-8D3C-08A25909E2F7}" name="Column2122"/>
    <tableColumn id="2143" xr3:uid="{CCF1FEFF-099F-41F0-9CD0-705882033756}" name="Column2123"/>
    <tableColumn id="2144" xr3:uid="{03EEADCE-D9B1-43A6-B449-59E8E7B949F9}" name="Column2124"/>
    <tableColumn id="2145" xr3:uid="{878D8DC0-E3D9-4937-8A26-E73EFED32C40}" name="Column2125"/>
    <tableColumn id="2146" xr3:uid="{01EE71A7-9B42-4067-AFC8-273AE658B666}" name="Column2126"/>
    <tableColumn id="2147" xr3:uid="{06F023E1-D839-4117-B548-CD6CF5248D61}" name="Column2127"/>
    <tableColumn id="2148" xr3:uid="{DE5BEEF9-72BC-4F94-A71E-7A0704439C83}" name="Column2128"/>
    <tableColumn id="2149" xr3:uid="{9308F8BE-BE02-4AE4-BD2B-A9EF752471E1}" name="Column2129"/>
    <tableColumn id="2150" xr3:uid="{CA6416EE-4CFF-464B-8AA4-3BF8BF71350A}" name="Column2130"/>
    <tableColumn id="2151" xr3:uid="{FC502CCF-DA21-432E-9F12-2EA164C1F0D8}" name="Column2131"/>
    <tableColumn id="2152" xr3:uid="{4F4B4AE6-81B9-4D92-A925-08714C664839}" name="Column2132"/>
    <tableColumn id="2153" xr3:uid="{6A1CB436-5ECD-491D-A7D9-E22CA6EC38C1}" name="Column2133"/>
    <tableColumn id="2154" xr3:uid="{FBBDB01C-EB39-4492-83FF-EC7A87BB5233}" name="Column2134"/>
    <tableColumn id="2155" xr3:uid="{1EF41D12-B176-4F24-8A16-87B3E4101B86}" name="Column2135"/>
    <tableColumn id="2156" xr3:uid="{5EBB442B-073D-4934-9C93-96DC4FE38A61}" name="Column2136"/>
    <tableColumn id="2157" xr3:uid="{62696787-6075-432B-80A4-0AD3F2170E4E}" name="Column2137"/>
    <tableColumn id="2158" xr3:uid="{FA18951A-1AA8-465F-9667-D971FA9270C7}" name="Column2138"/>
    <tableColumn id="2159" xr3:uid="{EE115FEC-8677-40A7-87B2-F54D93E15B5C}" name="Column2139"/>
    <tableColumn id="2160" xr3:uid="{F016EA60-A485-4A9E-9456-DD9A457DDB3E}" name="Column2140"/>
    <tableColumn id="2161" xr3:uid="{CAA56601-3F80-4FBE-877B-AFCE2AC3356B}" name="Column2141"/>
    <tableColumn id="2162" xr3:uid="{4D30D10F-3D39-40E1-806A-03C56DF222D9}" name="Column2142"/>
    <tableColumn id="2163" xr3:uid="{72C46F09-3464-489C-A55D-708BF09FF778}" name="Column2143"/>
    <tableColumn id="2164" xr3:uid="{9F24100E-9733-4CA1-9766-AB2A0010AC53}" name="Column2144"/>
    <tableColumn id="2165" xr3:uid="{3FF21AA1-9739-4338-BF1A-1D534C2155C2}" name="Column2145"/>
    <tableColumn id="2166" xr3:uid="{1DF51C11-8E5C-45B3-BEE0-56EED3A77C2C}" name="Column2146"/>
    <tableColumn id="2167" xr3:uid="{356521D8-75BC-48F8-B434-AB1749AF5610}" name="Column2147"/>
    <tableColumn id="2168" xr3:uid="{68ACF003-7844-4BB5-96BB-0F6644FAF3F5}" name="Column2148"/>
    <tableColumn id="2169" xr3:uid="{F3A7A0C2-E2FD-4AE2-9171-2AA8371E3A55}" name="Column2149"/>
    <tableColumn id="2170" xr3:uid="{7F5FD5E3-AD36-4AF3-BF38-B00586D2688C}" name="Column2150"/>
    <tableColumn id="2171" xr3:uid="{85C0E6A1-9BD4-49CE-974C-0E67CF920C63}" name="Column2151"/>
    <tableColumn id="2172" xr3:uid="{B9652619-F733-440A-A927-5207CD752342}" name="Column2152"/>
    <tableColumn id="2173" xr3:uid="{08B0A5BF-6E30-4BD7-ABF6-66DE1DA36F22}" name="Column2153"/>
    <tableColumn id="2174" xr3:uid="{671B47CC-8360-491E-921A-C99092AE48A5}" name="Column2154"/>
    <tableColumn id="2175" xr3:uid="{9CCFFEF0-6BC0-4E3D-AC13-9CA30880AA92}" name="Column2155"/>
    <tableColumn id="2176" xr3:uid="{7CB2188E-7A34-4581-8F17-CA464C35D7FF}" name="Column2156"/>
    <tableColumn id="2177" xr3:uid="{0CE5624B-153E-4C1C-9E69-D3F7C44EFE33}" name="Column2157"/>
    <tableColumn id="2178" xr3:uid="{676AD5C2-6E81-4995-AC7F-18CA10655F74}" name="Column2158"/>
    <tableColumn id="2179" xr3:uid="{6CF01970-B63F-41E7-B137-D7F4EF1744C6}" name="Column2159"/>
    <tableColumn id="2180" xr3:uid="{A6BF3D74-053B-4282-921C-2AF33E2A04DE}" name="Column2160"/>
    <tableColumn id="2181" xr3:uid="{A1DA7C96-935A-4AB7-870B-82B34E604C58}" name="Column2161"/>
    <tableColumn id="2182" xr3:uid="{2F560536-77CD-4629-A7A2-7690E1F3EE3E}" name="Column2162"/>
    <tableColumn id="2183" xr3:uid="{E953B896-A855-4A70-8BA0-CE6A662BF045}" name="Column2163"/>
    <tableColumn id="2184" xr3:uid="{CF7A2A14-C5FA-4EA6-AFC2-C0E89B74B1E6}" name="Column2164"/>
    <tableColumn id="2185" xr3:uid="{09C0A535-0BC7-4565-B002-19688AFAAF84}" name="Column2165"/>
    <tableColumn id="2186" xr3:uid="{8AEF8A78-43E8-423D-909D-07A29429463C}" name="Column2166"/>
    <tableColumn id="2187" xr3:uid="{217A60CC-65EF-4831-A6AC-623E02CB3114}" name="Column2167"/>
    <tableColumn id="2188" xr3:uid="{3A233D01-4E06-4720-BE1D-5F4B3890C1CD}" name="Column2168"/>
    <tableColumn id="2189" xr3:uid="{E641A6D4-F686-4DE9-BB68-6FD24A3C4456}" name="Column2169"/>
    <tableColumn id="2190" xr3:uid="{BE30E112-D2BD-4DCE-BF9C-E7F6F327A0F5}" name="Column2170"/>
    <tableColumn id="2191" xr3:uid="{8D15343E-554F-47B1-B159-E9F1D79E0B24}" name="Column2171"/>
    <tableColumn id="2192" xr3:uid="{EB29F956-39DA-42D3-87B7-353E4B9D31D4}" name="Column2172"/>
    <tableColumn id="2193" xr3:uid="{A6C0867A-91D0-45A3-8860-8F70D10A7C5F}" name="Column2173"/>
    <tableColumn id="2194" xr3:uid="{12A34C05-1A2D-4048-ABFA-514A22FBE4EA}" name="Column2174"/>
    <tableColumn id="2195" xr3:uid="{CF234560-08E1-4AFD-B7C9-8F8B5EC86BA9}" name="Column2175"/>
    <tableColumn id="2196" xr3:uid="{4BEAEE1E-15C8-4E9A-95B9-631B5B9B8BB9}" name="Column2176"/>
    <tableColumn id="2197" xr3:uid="{E35249C1-53F1-4240-8B7B-54FEDB4E746F}" name="Column2177"/>
    <tableColumn id="2198" xr3:uid="{344BA35B-B7FE-44C6-A3FF-25927B6BED6F}" name="Column2178"/>
    <tableColumn id="2199" xr3:uid="{94B55929-C6D5-4A4A-8149-71363C1C891E}" name="Column2179"/>
    <tableColumn id="2200" xr3:uid="{C59BA7BA-34EA-491D-9311-E0F0368C3FC3}" name="Column2180"/>
    <tableColumn id="2201" xr3:uid="{21116C92-226F-4501-B50A-F31E4247AF50}" name="Column2181"/>
    <tableColumn id="2202" xr3:uid="{7A654738-F3A0-4334-ACA6-8F7280A353AF}" name="Column2182"/>
    <tableColumn id="2203" xr3:uid="{B8A62574-FB33-4182-BC75-59496E2BC930}" name="Column2183"/>
    <tableColumn id="2204" xr3:uid="{BDA68EAE-7C10-4123-B0DC-7B4E2F946FFC}" name="Column2184"/>
    <tableColumn id="2205" xr3:uid="{6F48304B-8246-4006-888F-92CDD3D7323D}" name="Column2185"/>
    <tableColumn id="2206" xr3:uid="{5005806A-9DFF-4FC4-9D50-E51E3A3F00FD}" name="Column2186"/>
    <tableColumn id="2207" xr3:uid="{5B57FAA1-BD90-427D-AAF8-DCD4167100A6}" name="Column2187"/>
    <tableColumn id="2208" xr3:uid="{3EE608D6-A3CC-4274-BEF8-7C78E198F22B}" name="Column2188"/>
    <tableColumn id="2209" xr3:uid="{5CE2E917-3CBA-41A1-9286-0A9416114B78}" name="Column2189"/>
    <tableColumn id="2210" xr3:uid="{D0F09BBA-7EF6-420D-AC2A-E3F2711E6B8E}" name="Column2190"/>
    <tableColumn id="2211" xr3:uid="{A011AAFB-6DF1-40FA-9594-17D4698C0997}" name="Column2191"/>
    <tableColumn id="2212" xr3:uid="{9A02C760-3D89-4283-9462-50C2AAB79B2C}" name="Column2192"/>
    <tableColumn id="2213" xr3:uid="{A9112E42-7AFD-49C1-A7C7-2920459A1B20}" name="Column2193"/>
    <tableColumn id="2214" xr3:uid="{CB5DACF7-3E46-4828-892F-1E3D1B04A61F}" name="Column2194"/>
    <tableColumn id="2215" xr3:uid="{166403A4-7890-47AC-9FB4-EF0E51C7F656}" name="Column2195"/>
    <tableColumn id="2216" xr3:uid="{284E76DF-57E4-4622-8EB0-742651440D66}" name="Column2196"/>
    <tableColumn id="2217" xr3:uid="{7EC6C453-DF5C-4CD7-84AC-EA452F66A466}" name="Column2197"/>
    <tableColumn id="2218" xr3:uid="{12735805-0D60-4026-A2B7-5A5EEE087E85}" name="Column2198"/>
    <tableColumn id="2219" xr3:uid="{5180782A-B510-4C8B-8D2E-82F159B19473}" name="Column2199"/>
    <tableColumn id="2220" xr3:uid="{2A39D3F7-F51F-46B4-87C2-E3CA79D1FA6C}" name="Column2200"/>
    <tableColumn id="2221" xr3:uid="{12B74705-2B30-4C24-8740-C4C9B741C950}" name="Column2201"/>
    <tableColumn id="2222" xr3:uid="{F3410D57-836A-4AF8-9719-968BA58087EE}" name="Column2202"/>
    <tableColumn id="2223" xr3:uid="{3F836CE9-2451-45B8-BF56-AC0A234EB49A}" name="Column2203"/>
    <tableColumn id="2224" xr3:uid="{4CA931E5-572C-420A-9074-4183A05060A7}" name="Column2204"/>
    <tableColumn id="2225" xr3:uid="{5BAABDC9-2B56-4EDA-ACCF-7DE2D93341C2}" name="Column2205"/>
    <tableColumn id="2226" xr3:uid="{0FDD69BA-141B-411D-8130-929002B0C50D}" name="Column2206"/>
    <tableColumn id="2227" xr3:uid="{F0A11F35-AFEE-4A12-B4C0-5B9662122A0D}" name="Column2207"/>
    <tableColumn id="2228" xr3:uid="{B5798BC0-C4D2-4490-99DB-F99EC1AEE6CE}" name="Column2208"/>
    <tableColumn id="2229" xr3:uid="{083FEE9B-473F-480E-B34D-D49579B46667}" name="Column2209"/>
    <tableColumn id="2230" xr3:uid="{1E84C9E0-FE3B-44E0-84DC-FBCEE3EEF0FC}" name="Column2210"/>
    <tableColumn id="2231" xr3:uid="{97B47274-A0F2-4F41-AF55-A20253833015}" name="Column2211"/>
    <tableColumn id="2232" xr3:uid="{BA836939-A971-43E5-BCC3-93B3AEED5DD9}" name="Column2212"/>
    <tableColumn id="2233" xr3:uid="{1F504FDF-557C-403E-BC1B-38A74F180A78}" name="Column2213"/>
    <tableColumn id="2234" xr3:uid="{A1CA3FED-CD38-46B0-8392-395564A183FE}" name="Column2214"/>
    <tableColumn id="2235" xr3:uid="{AD6AC405-3A6C-48DC-BA15-9EA48A86003E}" name="Column2215"/>
    <tableColumn id="2236" xr3:uid="{DCC95DA9-3D2B-4AD4-B900-D11174933CB8}" name="Column2216"/>
    <tableColumn id="2237" xr3:uid="{E1E75D1B-32D0-42A5-8179-32586AFED490}" name="Column2217"/>
    <tableColumn id="2238" xr3:uid="{53F1D657-87B8-435E-840F-13F6C26538CC}" name="Column2218"/>
    <tableColumn id="2239" xr3:uid="{C15390BF-F71E-4ABA-8A9B-C003E28168A7}" name="Column2219"/>
    <tableColumn id="2240" xr3:uid="{59B468C9-DF99-4073-85D1-FC60ED2A8D7A}" name="Column2220"/>
    <tableColumn id="2241" xr3:uid="{139865C3-F90B-4723-AE10-F20A7F773E57}" name="Column2221"/>
    <tableColumn id="2242" xr3:uid="{15D29D52-6044-48C8-933A-D3B203623A4C}" name="Column2222"/>
    <tableColumn id="2243" xr3:uid="{B98E5B2C-70C6-4339-8432-7EF9BDD37BF7}" name="Column2223"/>
    <tableColumn id="2244" xr3:uid="{C2809DB3-EE83-4E74-A30D-1016F60434A4}" name="Column2224"/>
    <tableColumn id="2245" xr3:uid="{C26B489A-4CC7-4BBE-AA19-2A5228471232}" name="Column2225"/>
    <tableColumn id="2246" xr3:uid="{BA104791-E9EB-48B4-868E-4E90A38C5D15}" name="Column2226"/>
    <tableColumn id="2247" xr3:uid="{EF6CA0AC-487E-4CC7-9793-0C14FE6BF05F}" name="Column2227"/>
    <tableColumn id="2248" xr3:uid="{ABAF5116-352B-44E9-B284-427FC8219F6C}" name="Column2228"/>
    <tableColumn id="2249" xr3:uid="{683C499C-B064-4796-80FA-DB4DB35654CA}" name="Column2229"/>
    <tableColumn id="2250" xr3:uid="{A5BE3A59-3F98-4778-91A3-0BCFD8766F9D}" name="Column2230"/>
    <tableColumn id="2251" xr3:uid="{DD1292D2-E061-44DA-A845-9BB4E4E8A789}" name="Column2231"/>
    <tableColumn id="2252" xr3:uid="{E85E108D-7DF4-4BA3-937E-F1B79ED27439}" name="Column2232"/>
    <tableColumn id="2253" xr3:uid="{5117C57B-57FA-4B65-BCA7-BD6382CB9509}" name="Column2233"/>
    <tableColumn id="2254" xr3:uid="{11D5106B-6328-4AD3-AC5B-8E1B926BE3E2}" name="Column2234"/>
    <tableColumn id="2255" xr3:uid="{2AD8325C-B946-43B0-9927-D6624533E246}" name="Column2235"/>
    <tableColumn id="2256" xr3:uid="{0C9DE5EA-4126-47A8-861D-7CF213CE6988}" name="Column2236"/>
    <tableColumn id="2257" xr3:uid="{7F4446C4-975E-43E9-AAF2-54E0E3C1BFA1}" name="Column2237"/>
    <tableColumn id="2258" xr3:uid="{DDD8F6E7-29CC-478C-9C45-7C6B19DB5064}" name="Column2238"/>
    <tableColumn id="2259" xr3:uid="{F811F650-2072-40C1-B024-8CCF6C8527BB}" name="Column2239"/>
    <tableColumn id="2260" xr3:uid="{C81C1535-666B-4A93-8AEE-CD11D52E13DA}" name="Column2240"/>
    <tableColumn id="2261" xr3:uid="{8DC34157-F462-48E0-B762-7DEE92CEC0A3}" name="Column2241"/>
    <tableColumn id="2262" xr3:uid="{369B6FD8-19BA-461D-9F09-5891CBCFF2D2}" name="Column2242"/>
    <tableColumn id="2263" xr3:uid="{7E7472AF-203D-4CB8-A7F8-C1BAC3637D6B}" name="Column2243"/>
    <tableColumn id="2264" xr3:uid="{AA19A0FE-BCCE-4AB8-8EFA-91AF4EDC3654}" name="Column2244"/>
    <tableColumn id="2265" xr3:uid="{5D19C358-B3C7-49B8-8884-A886DA198D8F}" name="Column2245"/>
    <tableColumn id="2266" xr3:uid="{EA308177-6523-4D05-A7C7-752688E35D89}" name="Column2246"/>
    <tableColumn id="2267" xr3:uid="{706EE294-EC9E-48D2-BCA4-C2CB313F4A4A}" name="Column2247"/>
    <tableColumn id="2268" xr3:uid="{D2C351B0-3CEC-4983-86C2-7A1E0EEB6158}" name="Column2248"/>
    <tableColumn id="2269" xr3:uid="{B67CBC90-00D1-4957-AD77-0FBBCE8C5A9C}" name="Column2249"/>
    <tableColumn id="2270" xr3:uid="{B8562DC5-1EFC-43AD-9A86-779F28FE6CF2}" name="Column2250"/>
    <tableColumn id="2271" xr3:uid="{8745B0EB-9A9A-44AC-B7BB-7EEE455BC638}" name="Column2251"/>
    <tableColumn id="2272" xr3:uid="{20AE285A-50EA-4C72-9D4A-164BC7129781}" name="Column2252"/>
    <tableColumn id="2273" xr3:uid="{5F142C74-255B-4D73-A24A-685815351120}" name="Column2253"/>
    <tableColumn id="2274" xr3:uid="{5F9ECB38-897B-474F-81E4-42599AFC3F26}" name="Column2254"/>
    <tableColumn id="2275" xr3:uid="{34B2E75F-F384-4623-AAAE-4536DD3F1063}" name="Column2255"/>
    <tableColumn id="2276" xr3:uid="{5EB01EC6-6922-40F1-8813-4F5A7CDCEE0B}" name="Column2256"/>
    <tableColumn id="2277" xr3:uid="{8B37B5FE-3E22-486C-A7E3-70F50D5E95EB}" name="Column2257"/>
    <tableColumn id="2278" xr3:uid="{E96FD7E3-9000-42F5-A140-0CA9C576DB4B}" name="Column2258"/>
    <tableColumn id="2279" xr3:uid="{3731BE3C-05C1-4ADD-BF2C-5EBF8B7ACA2B}" name="Column2259"/>
    <tableColumn id="2280" xr3:uid="{97606942-0A20-4BA8-830B-2E29CE08F4D3}" name="Column2260"/>
    <tableColumn id="2281" xr3:uid="{0292F39C-E083-4F7B-B01A-B14F6899CF15}" name="Column2261"/>
    <tableColumn id="2282" xr3:uid="{FEAB8DA7-1430-4AAF-B698-D87431A42AC0}" name="Column2262"/>
    <tableColumn id="2283" xr3:uid="{F02F3D5A-80BE-482D-84C1-F28742C0BE56}" name="Column2263"/>
    <tableColumn id="2284" xr3:uid="{76973C9A-6F84-43D5-BEE7-BC3EB09A81CC}" name="Column2264"/>
    <tableColumn id="2285" xr3:uid="{11CCDF94-6A2F-450B-BA9E-A55FEEC90677}" name="Column2265"/>
    <tableColumn id="2286" xr3:uid="{3CE2C59E-E7C7-4E1D-8BF7-0093DB3793E5}" name="Column2266"/>
    <tableColumn id="2287" xr3:uid="{66A97CA1-7F5C-4071-BF14-A534E7C5E5C2}" name="Column2267"/>
    <tableColumn id="2288" xr3:uid="{70679DC9-0926-478F-BA4C-2594EE8079E4}" name="Column2268"/>
    <tableColumn id="2289" xr3:uid="{7F80D5BD-4AD3-4555-9B9F-DD02538CA343}" name="Column2269"/>
    <tableColumn id="2290" xr3:uid="{64AFE22C-D4E9-4F57-A2C0-2B14DBC3A79B}" name="Column2270"/>
    <tableColumn id="2291" xr3:uid="{53E07319-D633-44E4-BE06-0125722C02CB}" name="Column2271"/>
    <tableColumn id="2292" xr3:uid="{DE13A255-780F-45E1-8D9C-37736C1FE0F4}" name="Column2272"/>
    <tableColumn id="2293" xr3:uid="{26275FB7-A6AF-471B-AD1A-5BE4D332DC1C}" name="Column2273"/>
    <tableColumn id="2294" xr3:uid="{747025D3-903F-4CDB-96E7-C7D413E4615B}" name="Column2274"/>
    <tableColumn id="2295" xr3:uid="{568AEFD2-C662-43B9-B417-1A345A3F04E7}" name="Column2275"/>
    <tableColumn id="2296" xr3:uid="{10C0AF0C-50B3-48F7-8BBB-6047E28A76CA}" name="Column2276"/>
    <tableColumn id="2297" xr3:uid="{76877F88-56D4-4DDC-89EB-D24256800FD5}" name="Column2277"/>
    <tableColumn id="2298" xr3:uid="{7BA1CDC3-CC27-4B71-B323-980A8715B540}" name="Column2278"/>
    <tableColumn id="2299" xr3:uid="{9DEBBD04-AE3B-4249-BF13-1F1F3B0F360C}" name="Column2279"/>
    <tableColumn id="2300" xr3:uid="{E59CA8E4-7828-4E38-8A77-8B17B7ED528F}" name="Column2280"/>
    <tableColumn id="2301" xr3:uid="{EC01958B-5DE9-4803-8E8A-8BE789067919}" name="Column2281"/>
    <tableColumn id="2302" xr3:uid="{595B9A97-BC3A-461E-ABBC-120247C0D576}" name="Column2282"/>
    <tableColumn id="2303" xr3:uid="{B48CAD61-75A3-4829-AAB8-39B31002873B}" name="Column2283"/>
    <tableColumn id="2304" xr3:uid="{A51ED41A-CCA1-4E35-B6D1-CCFA04609304}" name="Column2284"/>
    <tableColumn id="2305" xr3:uid="{886342E3-026B-496A-AD8A-4FEE88F2C1CB}" name="Column2285"/>
    <tableColumn id="2306" xr3:uid="{DDF598B5-BA3B-445F-9AF8-08944A4EA56B}" name="Column2286"/>
    <tableColumn id="2307" xr3:uid="{A2953039-6290-4A2E-8902-ABAE4DAF7919}" name="Column2287"/>
    <tableColumn id="2308" xr3:uid="{B66A30C6-EA2D-4E12-8148-E0BADDA0B0A9}" name="Column2288"/>
    <tableColumn id="2309" xr3:uid="{991C7E8A-ABCA-4539-A544-5E656E76F8A5}" name="Column2289"/>
    <tableColumn id="2310" xr3:uid="{200FCF6E-132D-4D64-B93F-C19A6A579673}" name="Column2290"/>
    <tableColumn id="2311" xr3:uid="{ECB6A088-683A-4E49-95AD-8875621B5827}" name="Column2291"/>
    <tableColumn id="2312" xr3:uid="{8A4F8942-6DA6-49D0-9B89-4808F95BF7F1}" name="Column2292"/>
    <tableColumn id="2313" xr3:uid="{574F7003-7EE5-41E5-A0A5-95D7FA8E04EE}" name="Column2293"/>
    <tableColumn id="2314" xr3:uid="{4D98A920-3877-48D6-9C45-585AFC23171F}" name="Column2294"/>
    <tableColumn id="2315" xr3:uid="{5C194432-91BB-48D2-9508-EBF1B7CC26D0}" name="Column2295"/>
    <tableColumn id="2316" xr3:uid="{97D12A08-86EE-483B-AD29-40BAC6FB7EFB}" name="Column2296"/>
    <tableColumn id="2317" xr3:uid="{110A951F-0764-4840-9CA8-D43808646F8E}" name="Column2297"/>
    <tableColumn id="2318" xr3:uid="{4A4154AE-6112-4C87-A06E-5F25433D90DC}" name="Column2298"/>
    <tableColumn id="2319" xr3:uid="{C58DE0EB-6BF0-4FD3-A293-1153D52C90A0}" name="Column2299"/>
    <tableColumn id="2320" xr3:uid="{2A02EED1-849B-4973-9D95-73DE1C27E0AF}" name="Column2300"/>
    <tableColumn id="2321" xr3:uid="{732A1EDF-27BD-4011-8648-6C2F9111DB29}" name="Column2301"/>
    <tableColumn id="2322" xr3:uid="{706B979F-EDEE-416B-9397-B9B513F874DF}" name="Column2302"/>
    <tableColumn id="2323" xr3:uid="{9F04B1FC-A542-4F44-8137-1C8A9885D701}" name="Column2303"/>
    <tableColumn id="2324" xr3:uid="{D1A4C768-F106-4D94-9F56-CB0848C0B539}" name="Column2304"/>
    <tableColumn id="2325" xr3:uid="{6E62F014-D736-418B-BABA-C570DFD10EE2}" name="Column2305"/>
    <tableColumn id="2326" xr3:uid="{513D289C-44A6-48E9-8B8D-D0E1AFBA8D19}" name="Column2306"/>
    <tableColumn id="2327" xr3:uid="{0B5CC590-CF2B-43A6-8A4D-3E8DF3C7F884}" name="Column2307"/>
    <tableColumn id="2328" xr3:uid="{0FB11434-F990-46A5-85CC-7439F9762BF8}" name="Column2308"/>
    <tableColumn id="2329" xr3:uid="{AF6FA2F0-4402-41BB-B247-935861C40448}" name="Column2309"/>
    <tableColumn id="2330" xr3:uid="{4FBF4077-A053-4A15-B374-77CE0445085D}" name="Column2310"/>
    <tableColumn id="2331" xr3:uid="{422C0C5B-C065-4F57-BCD0-7E25D8A06014}" name="Column2311"/>
    <tableColumn id="2332" xr3:uid="{EA2FF6B3-E352-442A-9EDF-89B3840D586C}" name="Column2312"/>
    <tableColumn id="2333" xr3:uid="{59A045DD-D65D-407C-A42E-8B2FF9E57444}" name="Column2313"/>
    <tableColumn id="2334" xr3:uid="{F73826E5-9266-4470-AAB2-8A1E178C3D6E}" name="Column2314"/>
    <tableColumn id="2335" xr3:uid="{B2CCCDA9-7FFE-494F-A965-C94FF1F525C1}" name="Column2315"/>
    <tableColumn id="2336" xr3:uid="{0A674810-97D6-4728-B3CC-D938F157D617}" name="Column2316"/>
    <tableColumn id="2337" xr3:uid="{D05F16E1-70DD-4690-B278-A4414043D670}" name="Column2317"/>
    <tableColumn id="2338" xr3:uid="{0A1732A4-5158-4FD2-8970-46F30019E7D8}" name="Column2318"/>
    <tableColumn id="2339" xr3:uid="{9E4B6827-9367-4F6F-94F1-C1065944EA8A}" name="Column2319"/>
    <tableColumn id="2340" xr3:uid="{811278CE-C8A5-4175-A2E6-7C19EF531E4F}" name="Column2320"/>
    <tableColumn id="2341" xr3:uid="{74F23DFD-E621-4E78-8AA5-344F6DC823DD}" name="Column2321"/>
    <tableColumn id="2342" xr3:uid="{295AADA2-AB14-4B88-8D86-A13B01ABBD45}" name="Column2322"/>
    <tableColumn id="2343" xr3:uid="{D67604A0-55A2-4508-85E2-A956E0D19531}" name="Column2323"/>
    <tableColumn id="2344" xr3:uid="{6FBFD749-4560-4F41-9348-96B888E01C8E}" name="Column2324"/>
    <tableColumn id="2345" xr3:uid="{2846C1F8-C035-4C18-8DE2-7566427B1A5C}" name="Column2325"/>
    <tableColumn id="2346" xr3:uid="{9D141818-FBE4-4245-9DD1-BBB7A2F678C7}" name="Column2326"/>
    <tableColumn id="2347" xr3:uid="{02A698C0-1A17-4D6D-AF77-CF7F5CEEE298}" name="Column2327"/>
    <tableColumn id="2348" xr3:uid="{CE5216C7-674A-4D1A-BC9F-AA51EBC3BED2}" name="Column2328"/>
    <tableColumn id="2349" xr3:uid="{A40EB1D6-9790-4C86-9E79-0BEDC411B84F}" name="Column2329"/>
    <tableColumn id="2350" xr3:uid="{9DE3F3C7-931E-4901-9D69-CCFBA2C18BEE}" name="Column2330"/>
    <tableColumn id="2351" xr3:uid="{F997BCBF-2B52-4E2B-AE1D-0CDB74AE7500}" name="Column2331"/>
    <tableColumn id="2352" xr3:uid="{E3E3D225-950F-4FB5-A98F-D95942FA7E74}" name="Column2332"/>
    <tableColumn id="2353" xr3:uid="{C665F6B1-6D06-40A0-A99B-EAB301742A12}" name="Column2333"/>
    <tableColumn id="2354" xr3:uid="{722B5FEF-319D-40B0-9CEB-73448EB685F3}" name="Column2334"/>
    <tableColumn id="2355" xr3:uid="{12D0EE52-6FC4-4CBD-A0E7-1452873D153C}" name="Column2335"/>
    <tableColumn id="2356" xr3:uid="{F10DCC0F-6B7A-45B4-90B1-12791FBE8081}" name="Column2336"/>
    <tableColumn id="2357" xr3:uid="{4F3B9096-D1C2-4DBF-BAE2-80C3DE0255A0}" name="Column2337"/>
    <tableColumn id="2358" xr3:uid="{F01C3A6F-865B-4AF9-A55A-B94E8C9C37CD}" name="Column2338"/>
    <tableColumn id="2359" xr3:uid="{D0465D0B-661D-489D-A656-6AB191D17DE9}" name="Column2339"/>
    <tableColumn id="2360" xr3:uid="{F5C6553C-B024-4A3C-9ADD-1EB1642AD3DD}" name="Column2340"/>
    <tableColumn id="2361" xr3:uid="{5089B915-F6D2-46BA-8CB1-052C8BF9FD15}" name="Column2341"/>
    <tableColumn id="2362" xr3:uid="{9D8456BE-F72A-4CED-ADC5-45964DF20BAC}" name="Column2342"/>
    <tableColumn id="2363" xr3:uid="{FDC67CEE-7EC6-469B-B41C-7E1029F1CCB3}" name="Column2343"/>
    <tableColumn id="2364" xr3:uid="{2FF01751-F4AC-412F-82E5-4898D7AB4692}" name="Column2344"/>
    <tableColumn id="2365" xr3:uid="{6C2F7409-2689-4CAA-BB0D-85564FF419EF}" name="Column2345"/>
    <tableColumn id="2366" xr3:uid="{A77D5E52-1E7E-464C-9060-F70ECDD8B8D6}" name="Column2346"/>
    <tableColumn id="2367" xr3:uid="{8E96BCCE-F5AE-47E8-9861-1DA09AD5C3F6}" name="Column2347"/>
    <tableColumn id="2368" xr3:uid="{C13BC0DC-737B-47FE-966B-3C7CA2A57B7B}" name="Column2348"/>
    <tableColumn id="2369" xr3:uid="{60E70E53-293F-45A1-8A88-C2742CB3EDF2}" name="Column2349"/>
    <tableColumn id="2370" xr3:uid="{A13522A8-92A4-4E04-89CC-4FB0171B069F}" name="Column2350"/>
    <tableColumn id="2371" xr3:uid="{785505A4-059F-4838-A10A-5A3CBEED4B0E}" name="Column2351"/>
    <tableColumn id="2372" xr3:uid="{012FACD5-5548-40D0-8D90-41D70C57361B}" name="Column2352"/>
    <tableColumn id="2373" xr3:uid="{4F139EF9-E6ED-470A-8CA0-C9F33A6C0A01}" name="Column2353"/>
    <tableColumn id="2374" xr3:uid="{EE872733-26C2-4ACB-A41C-0311BF053A90}" name="Column2354"/>
    <tableColumn id="2375" xr3:uid="{FFEBE0A4-9C28-46CF-8992-024E3AD38E2E}" name="Column2355"/>
    <tableColumn id="2376" xr3:uid="{C90D98D7-71E2-4E77-AC41-309EDA0EF4B2}" name="Column2356"/>
    <tableColumn id="2377" xr3:uid="{5F274EA5-BEDA-460A-9FF8-5D397272BC06}" name="Column2357"/>
    <tableColumn id="2378" xr3:uid="{92325680-F107-4676-8636-8B5A80329DD2}" name="Column2358"/>
    <tableColumn id="2379" xr3:uid="{968E039E-8A9D-4AD3-8ADA-FB26DE7D40B7}" name="Column2359"/>
    <tableColumn id="2380" xr3:uid="{F66CEEF8-72E1-4291-A11C-77C068C4F649}" name="Column2360"/>
    <tableColumn id="2381" xr3:uid="{F1D3DF3D-FFAB-4B1B-8EB2-1FE3752C55E9}" name="Column2361"/>
    <tableColumn id="2382" xr3:uid="{3DC41DF0-B12A-4827-8D11-214A347A0C91}" name="Column2362"/>
    <tableColumn id="2383" xr3:uid="{0C0A061A-B2D5-43F4-8F66-4C12E0DC3135}" name="Column2363"/>
    <tableColumn id="2384" xr3:uid="{C0A39AA5-865A-45E2-9408-4ED9336E2627}" name="Column2364"/>
    <tableColumn id="2385" xr3:uid="{BA7B9ED1-34C3-4BCB-BF7D-9428DF882F2F}" name="Column2365"/>
    <tableColumn id="2386" xr3:uid="{B5F86F05-9ABB-49B7-A513-60E709DBE227}" name="Column2366"/>
    <tableColumn id="2387" xr3:uid="{FDC48CC7-DCAF-4B4D-BFF3-7F02458D4DDE}" name="Column2367"/>
    <tableColumn id="2388" xr3:uid="{792A9D5F-A501-45D1-B708-30C8CC6EA1AB}" name="Column2368"/>
    <tableColumn id="2389" xr3:uid="{9B319156-FB7A-407C-A10D-BA578FF917AD}" name="Column2369"/>
    <tableColumn id="2390" xr3:uid="{75238545-4A13-42A3-8304-537BC6C15A3F}" name="Column2370"/>
    <tableColumn id="2391" xr3:uid="{74B2C28E-4CC3-4AE6-AD0E-F0ABEB0CA5E8}" name="Column2371"/>
    <tableColumn id="2392" xr3:uid="{051B65AF-6785-43DE-9D8E-C0C0A0F8C5DF}" name="Column2372"/>
    <tableColumn id="2393" xr3:uid="{6C1E023B-F436-45BA-AC24-CAF4A0981029}" name="Column2373"/>
    <tableColumn id="2394" xr3:uid="{114168CA-FFA8-4972-A7E4-130F49462E48}" name="Column2374"/>
    <tableColumn id="2395" xr3:uid="{1502DB1B-A28E-42D8-BAEC-5493FAD3A543}" name="Column2375"/>
    <tableColumn id="2396" xr3:uid="{B66DA289-B472-4125-9737-C64AFC3ED5B6}" name="Column2376"/>
    <tableColumn id="2397" xr3:uid="{33B0A2DE-5284-4083-B8C0-13F99D3B779C}" name="Column2377"/>
    <tableColumn id="2398" xr3:uid="{C7DF3F6E-60F2-4550-BC31-D4FB13CA0D01}" name="Column2378"/>
    <tableColumn id="2399" xr3:uid="{47CEA9EC-3CA8-4267-871E-A10D85F2B660}" name="Column2379"/>
    <tableColumn id="2400" xr3:uid="{BD1FC00D-C487-4DFC-8D74-D0801EEF5519}" name="Column2380"/>
    <tableColumn id="2401" xr3:uid="{3A2D8444-40E5-4D3F-A7DA-7BC2E00D379A}" name="Column2381"/>
    <tableColumn id="2402" xr3:uid="{E5753267-9BAB-465B-9D2B-4DF0A9990F72}" name="Column2382"/>
    <tableColumn id="2403" xr3:uid="{AB2B2D63-5653-4E3F-B12B-6749346F21DA}" name="Column2383"/>
    <tableColumn id="2404" xr3:uid="{3CC74BFD-0CB4-4CC3-B1DC-91E67193FD63}" name="Column2384"/>
    <tableColumn id="2405" xr3:uid="{9930D519-1D4E-4A64-B3AA-B0B36BD60B86}" name="Column2385"/>
    <tableColumn id="2406" xr3:uid="{88AB7BA8-D353-4794-9601-7C2B5F7ACBEF}" name="Column2386"/>
    <tableColumn id="2407" xr3:uid="{48387A54-AFC6-4838-B373-D32CC3451702}" name="Column2387"/>
    <tableColumn id="2408" xr3:uid="{A50867EF-DF51-4CD1-97A1-A0FEE4FE557A}" name="Column2388"/>
    <tableColumn id="2409" xr3:uid="{D02CE1A3-A369-4785-9C83-6D35D7155062}" name="Column2389"/>
    <tableColumn id="2410" xr3:uid="{9C68BDD9-5099-4F0B-9DEA-064325CDC036}" name="Column2390"/>
    <tableColumn id="2411" xr3:uid="{0FB1EDB4-E184-4C1F-9D66-B7A245A76561}" name="Column2391"/>
    <tableColumn id="2412" xr3:uid="{D38A2765-D446-4A59-968B-5464FA308AB3}" name="Column2392"/>
    <tableColumn id="2413" xr3:uid="{BB8E71A7-B2B2-42C0-9759-5CB10CE80BE1}" name="Column2393"/>
    <tableColumn id="2414" xr3:uid="{0CFB22B5-4AC3-4CD2-8329-CA865A73DF0E}" name="Column2394"/>
    <tableColumn id="2415" xr3:uid="{6F1EFF91-A05C-40B6-BC5C-FFB1D45133D3}" name="Column2395"/>
    <tableColumn id="2416" xr3:uid="{E49096C3-4866-4C53-8E0E-9D8DC3994635}" name="Column2396"/>
    <tableColumn id="2417" xr3:uid="{F7A4269D-9E82-4808-8649-30ACC243264C}" name="Column2397"/>
    <tableColumn id="2418" xr3:uid="{262DA549-66EC-4794-A182-1525C23489EA}" name="Column2398"/>
    <tableColumn id="2419" xr3:uid="{7492E06A-E938-43E0-A0F7-699E1D98EA3A}" name="Column2399"/>
    <tableColumn id="2420" xr3:uid="{E0D7F0B4-D991-4E68-8461-B9E4B988654B}" name="Column2400"/>
    <tableColumn id="2421" xr3:uid="{9B40FC2D-87FA-41F3-9F4C-97B15A00A6B7}" name="Column2401"/>
    <tableColumn id="2422" xr3:uid="{DFBABB17-56FB-4F17-9896-747B6DC06A22}" name="Column2402"/>
    <tableColumn id="2423" xr3:uid="{7F785266-7A6B-429B-83D5-D1CFED5CC694}" name="Column2403"/>
    <tableColumn id="2424" xr3:uid="{B6B726A2-65ED-4EA5-884F-DF0A839FDBBE}" name="Column2404"/>
    <tableColumn id="2425" xr3:uid="{E1554D0C-7428-49BC-9214-6ED99D05853A}" name="Column2405"/>
    <tableColumn id="2426" xr3:uid="{D2C6CA89-A6C8-4EBF-B2CC-0DEF2754F3E1}" name="Column2406"/>
    <tableColumn id="2427" xr3:uid="{FA66BD6E-A0F4-4298-BD6D-6D2A7794EEC6}" name="Column2407"/>
    <tableColumn id="2428" xr3:uid="{D169A169-F6C7-47AE-ACD2-76102A2CC187}" name="Column2408"/>
    <tableColumn id="2429" xr3:uid="{AB82F198-6E15-4DA8-9D9C-4A6261572719}" name="Column2409"/>
    <tableColumn id="2430" xr3:uid="{2168935A-D7EA-4F4C-A2F2-07DE9E291369}" name="Column2410"/>
    <tableColumn id="2431" xr3:uid="{1821D1D1-4653-48CE-B9A5-DFCEE2E82DA8}" name="Column2411"/>
    <tableColumn id="2432" xr3:uid="{966B70EB-7947-41E6-A8C5-ADFF84723D73}" name="Column2412"/>
    <tableColumn id="2433" xr3:uid="{9CBB0C2D-D3E9-4230-8EE7-64F3CA292A46}" name="Column2413"/>
    <tableColumn id="2434" xr3:uid="{D6DC9985-79E5-48C3-9812-5AC4C0E4E433}" name="Column2414"/>
    <tableColumn id="2435" xr3:uid="{4D3296CE-44AE-4800-8CFC-BC1C4A77ABF9}" name="Column2415"/>
    <tableColumn id="2436" xr3:uid="{E989D195-AAF1-4B93-9499-221C1A9A05E8}" name="Column2416"/>
    <tableColumn id="2437" xr3:uid="{F4EF30EF-0A6C-4DF7-A644-0E490175CE14}" name="Column2417"/>
    <tableColumn id="2438" xr3:uid="{AD5C94AA-576F-40A7-A1FC-598E344DB31C}" name="Column2418"/>
    <tableColumn id="2439" xr3:uid="{E1289176-467B-4DF8-B5ED-0208F93306F4}" name="Column2419"/>
    <tableColumn id="2440" xr3:uid="{AB10F080-5D17-4F23-B181-841F099330C7}" name="Column2420"/>
    <tableColumn id="2441" xr3:uid="{9DF4BF0A-F70D-4FB4-B137-3F229C0AEB56}" name="Column2421"/>
    <tableColumn id="2442" xr3:uid="{1BE48AA8-C66C-4F40-B150-FE211FFDDFC7}" name="Column2422"/>
    <tableColumn id="2443" xr3:uid="{1272CAF0-18C5-4DFB-8B5F-202FC6EB1D2C}" name="Column2423"/>
    <tableColumn id="2444" xr3:uid="{F67E921F-72D6-4FDA-8F94-E1E1E279CE91}" name="Column2424"/>
    <tableColumn id="2445" xr3:uid="{E94D3D04-56B8-4DF6-AE17-C7E666D15021}" name="Column2425"/>
    <tableColumn id="2446" xr3:uid="{2DDC92D6-5B71-4C7B-899A-31E17F375E9A}" name="Column2426"/>
    <tableColumn id="2447" xr3:uid="{936EFB1A-DF47-47E2-9585-F941DB8C35B2}" name="Column2427"/>
    <tableColumn id="2448" xr3:uid="{C9AB1BC2-C727-488C-A19A-C14E8AF08F1D}" name="Column2428"/>
    <tableColumn id="2449" xr3:uid="{B6277D6C-1F3F-4F56-9145-565A45484EDC}" name="Column2429"/>
    <tableColumn id="2450" xr3:uid="{E84CC525-9C3E-4DB4-947A-CBB5038A3BAF}" name="Column2430"/>
    <tableColumn id="2451" xr3:uid="{ABE42187-CF49-4678-8D1A-47976B2CB8D5}" name="Column2431"/>
    <tableColumn id="2452" xr3:uid="{C3331D2A-62B0-470F-ACD9-297379876C85}" name="Column2432"/>
    <tableColumn id="2453" xr3:uid="{FFA60C0C-CF4A-4B87-85F9-41928525D372}" name="Column2433"/>
    <tableColumn id="2454" xr3:uid="{06488317-B940-465A-80CC-8E307D6833F8}" name="Column2434"/>
    <tableColumn id="2455" xr3:uid="{81A2844C-8326-410D-A0D8-BF69AC8C7DAC}" name="Column2435"/>
    <tableColumn id="2456" xr3:uid="{21EFC71E-79AC-4F5B-8D56-4296D31516AA}" name="Column2436"/>
    <tableColumn id="2457" xr3:uid="{D6732C7A-C799-42A3-A0F5-B2E76352E17F}" name="Column2437"/>
    <tableColumn id="2458" xr3:uid="{D848C165-3F12-404F-B6B2-C33C2E5F8DBB}" name="Column2438"/>
    <tableColumn id="2459" xr3:uid="{CD44626A-8496-4943-B8EF-39DDF8E21276}" name="Column2439"/>
    <tableColumn id="2460" xr3:uid="{8942A310-9DA2-41C9-A1CB-1E3B7B2B3434}" name="Column2440"/>
    <tableColumn id="2461" xr3:uid="{B3E2DE85-0AA7-4EDA-94BA-0678A60D2D9D}" name="Column2441"/>
    <tableColumn id="2462" xr3:uid="{6FB7EE40-C863-4360-B14F-41A6E61F204A}" name="Column2442"/>
    <tableColumn id="2463" xr3:uid="{B463A8A2-48CC-4DBB-983E-4D807428C1DC}" name="Column2443"/>
    <tableColumn id="2464" xr3:uid="{43D32C2C-74E0-4786-B97F-473518454356}" name="Column2444"/>
    <tableColumn id="2465" xr3:uid="{5CA5AEEC-46FC-4BD5-B03B-A54E7DF18B42}" name="Column2445"/>
    <tableColumn id="2466" xr3:uid="{FAD4A9E3-551A-43D0-956C-4B304D2F00B3}" name="Column2446"/>
    <tableColumn id="2467" xr3:uid="{00CE1150-464B-4117-9596-21F295BCF928}" name="Column2447"/>
    <tableColumn id="2468" xr3:uid="{1536CD72-4DBC-4B55-8463-E25D5E46CDDA}" name="Column2448"/>
    <tableColumn id="2469" xr3:uid="{ECFEB80A-E75E-48E3-B8DA-4BF800261FC3}" name="Column2449"/>
    <tableColumn id="2470" xr3:uid="{7C20BB94-D08E-4063-B6E1-D017867EC193}" name="Column2450"/>
    <tableColumn id="2471" xr3:uid="{682C99C1-C3B7-4040-BD52-7EAD89A952BE}" name="Column2451"/>
    <tableColumn id="2472" xr3:uid="{FFFD0F45-1BEA-4684-AF69-304792F19F37}" name="Column2452"/>
    <tableColumn id="2473" xr3:uid="{BCE89E71-EE61-4F35-A39A-3E3BCBE9D3A0}" name="Column2453"/>
    <tableColumn id="2474" xr3:uid="{EBC390E7-A1D2-4D4A-B296-A3C435B6BC77}" name="Column2454"/>
    <tableColumn id="2475" xr3:uid="{80A0FBF4-E3C2-480C-8885-80BD01433F52}" name="Column2455"/>
    <tableColumn id="2476" xr3:uid="{4E391D6D-0251-4210-A95B-BC0EE4EE8822}" name="Column2456"/>
    <tableColumn id="2477" xr3:uid="{3B4A257D-3B93-4D78-9CA8-3AF7F5FE4250}" name="Column2457"/>
    <tableColumn id="2478" xr3:uid="{F346240C-B6AB-4312-A856-FF67BDC411EF}" name="Column2458"/>
    <tableColumn id="2479" xr3:uid="{F82F0CB1-5B84-4A58-9BA6-57089EBD2E92}" name="Column2459"/>
    <tableColumn id="2480" xr3:uid="{30CC31B5-1CC8-41C0-84E1-6ED388B3C45A}" name="Column2460"/>
    <tableColumn id="2481" xr3:uid="{5AB76E68-15A5-43F5-81AA-D4D4598C98BD}" name="Column2461"/>
    <tableColumn id="2482" xr3:uid="{34196F4A-74BF-4B3D-B33E-DB9A30134E59}" name="Column2462"/>
    <tableColumn id="2483" xr3:uid="{F5FAE392-69BF-4660-BE3E-3C9884E61581}" name="Column2463"/>
    <tableColumn id="2484" xr3:uid="{97EE0ECC-E380-4C71-B6C6-1C8EAD2A8D6C}" name="Column2464"/>
    <tableColumn id="2485" xr3:uid="{84B7D458-A58F-4678-9B65-85C6D55C37AC}" name="Column2465"/>
    <tableColumn id="2486" xr3:uid="{11B8B5BF-B4FA-4EB7-88E9-A6F4A4AF8BBA}" name="Column2466"/>
    <tableColumn id="2487" xr3:uid="{31FE0662-64A7-4E85-B310-3131FFE37CFE}" name="Column2467"/>
    <tableColumn id="2488" xr3:uid="{B2FE5A91-2AE3-48AF-B8C0-D13BC5CE9553}" name="Column2468"/>
    <tableColumn id="2489" xr3:uid="{E1AF5B01-61F8-488D-B857-35B4E5AEFBEB}" name="Column2469"/>
    <tableColumn id="2490" xr3:uid="{0729645C-DE0F-4957-9D2B-C109237EFA9F}" name="Column2470"/>
    <tableColumn id="2491" xr3:uid="{A6086058-38B0-4998-8DF8-43620894BA6E}" name="Column2471"/>
    <tableColumn id="2492" xr3:uid="{43CA9A6A-96D2-432D-9284-0588B9066F32}" name="Column2472"/>
    <tableColumn id="2493" xr3:uid="{3093B6DC-B9FD-4976-83B0-8C7D3B8AFA8C}" name="Column2473"/>
    <tableColumn id="2494" xr3:uid="{55261BB4-B5FC-42BB-8B6E-BDBA8CA7820E}" name="Column2474"/>
    <tableColumn id="2495" xr3:uid="{DAF22656-C580-41DB-8CDD-82C35EE501E1}" name="Column2475"/>
    <tableColumn id="2496" xr3:uid="{4CEB0849-1829-488D-B251-768B16EDA619}" name="Column2476"/>
    <tableColumn id="2497" xr3:uid="{DC705D41-9F15-406B-BDB7-61113257EB8A}" name="Column2477"/>
    <tableColumn id="2498" xr3:uid="{78CC56DA-909E-4874-8CCF-B7A415D492F3}" name="Column2478"/>
    <tableColumn id="2499" xr3:uid="{E45B95DA-A2F8-41B5-BD3A-F74CA68F65F7}" name="Column2479"/>
    <tableColumn id="2500" xr3:uid="{50EF2769-B5FB-4C34-9C6A-E9CA7D116E62}" name="Column2480"/>
    <tableColumn id="2501" xr3:uid="{1BF0A86F-2BBA-4537-920D-1D4EC2C4B9C2}" name="Column2481"/>
    <tableColumn id="2502" xr3:uid="{2FCF334D-38AA-473C-B482-0DEEE3598B7E}" name="Column2482"/>
    <tableColumn id="2503" xr3:uid="{2FDB5193-A2BC-471D-BACA-A704897D0AF6}" name="Column2483"/>
    <tableColumn id="2504" xr3:uid="{9D4B9406-96E0-4995-B880-96AB7D326971}" name="Column2484"/>
    <tableColumn id="2505" xr3:uid="{84F2BA9C-446C-4DD1-8DE2-AB93A10894BD}" name="Column2485"/>
    <tableColumn id="2506" xr3:uid="{29B10A96-9FAA-4EA4-AE26-892CCED83EC7}" name="Column2486"/>
    <tableColumn id="2507" xr3:uid="{B9DAE264-4E62-4B60-A940-4D303C52A606}" name="Column2487"/>
    <tableColumn id="2508" xr3:uid="{5324F2EF-AF07-4D29-9325-59DFDF223E92}" name="Column2488"/>
    <tableColumn id="2509" xr3:uid="{E1629E24-42DF-4E1F-8227-5A1B0775E7C6}" name="Column2489"/>
    <tableColumn id="2510" xr3:uid="{3DA938CB-94E9-4AFE-89FF-02636897155F}" name="Column2490"/>
    <tableColumn id="2511" xr3:uid="{A1839074-90BF-47D0-A850-2F4D93C0B6C9}" name="Column2491"/>
    <tableColumn id="2512" xr3:uid="{4BAEDF34-447D-4998-8422-99F4E64598F7}" name="Column2492"/>
    <tableColumn id="2513" xr3:uid="{BE5C16FD-510E-465B-B201-A8DD162AADED}" name="Column2493"/>
    <tableColumn id="2514" xr3:uid="{D142E3ED-3F66-4A84-ACDE-2CEE8E2B8F7A}" name="Column2494"/>
    <tableColumn id="2515" xr3:uid="{36243D0F-3C90-4C3E-8FCF-15ED8D7D0241}" name="Column2495"/>
    <tableColumn id="2516" xr3:uid="{CE655463-47A4-494D-8911-8BD43EEDA719}" name="Column2496"/>
    <tableColumn id="2517" xr3:uid="{264A487C-F26A-4C28-A24B-2218F854723A}" name="Column2497"/>
    <tableColumn id="2518" xr3:uid="{0845D46F-9C95-48ED-A077-552D0F200718}" name="Column2498"/>
    <tableColumn id="2519" xr3:uid="{7F7D68F5-8828-4D0A-83CF-084417E12994}" name="Column2499"/>
    <tableColumn id="2520" xr3:uid="{08543A8D-11FF-4331-A013-3CF4986D0F16}" name="Column2500"/>
    <tableColumn id="2521" xr3:uid="{A0933185-F02C-46B5-AE90-505BA16E39E7}" name="Column2501"/>
    <tableColumn id="2522" xr3:uid="{F18E0C0A-502B-4A57-BF86-319C4C45BB4C}" name="Column2502"/>
    <tableColumn id="2523" xr3:uid="{B834CF4B-83C2-41B1-A521-D30CF320BE4B}" name="Column2503"/>
    <tableColumn id="2524" xr3:uid="{719ACB80-9403-4557-B8DD-BA08570BD202}" name="Column2504"/>
    <tableColumn id="2525" xr3:uid="{154C9DCC-7B33-415A-B04B-D5E50EBFCEA0}" name="Column2505"/>
    <tableColumn id="2526" xr3:uid="{B788F9AB-D6A2-46E8-B3D7-108147025F08}" name="Column2506"/>
    <tableColumn id="2527" xr3:uid="{3E159D61-6BD8-4E39-8E11-A34B811F1A49}" name="Column2507"/>
    <tableColumn id="2528" xr3:uid="{B31B6FB2-648C-4FB9-BFCD-8C750FC77078}" name="Column2508"/>
    <tableColumn id="2529" xr3:uid="{562A8133-BA63-4791-A8D7-922BD5869C96}" name="Column2509"/>
    <tableColumn id="2530" xr3:uid="{117854B1-059D-4C19-A8C7-7B52F2B76B49}" name="Column2510"/>
    <tableColumn id="2531" xr3:uid="{38A1B2B7-F2E8-451F-AD72-8A9DD606B739}" name="Column2511"/>
    <tableColumn id="2532" xr3:uid="{CFFE73A4-116B-44EF-A247-AC540AD08B4E}" name="Column2512"/>
    <tableColumn id="2533" xr3:uid="{58B4836D-A3A8-4638-83C2-1FF98B16284D}" name="Column2513"/>
    <tableColumn id="2534" xr3:uid="{FBE44D05-7FEB-4C05-A737-C88C3969B062}" name="Column2514"/>
    <tableColumn id="2535" xr3:uid="{E3A72A0B-8DE6-4DF3-A29B-AC75363FDB16}" name="Column2515"/>
    <tableColumn id="2536" xr3:uid="{C1AA1155-2613-4237-9A9A-B480DC00D460}" name="Column2516"/>
    <tableColumn id="2537" xr3:uid="{12DC599E-2940-4C4A-AFFE-C07E8AB3C882}" name="Column2517"/>
    <tableColumn id="2538" xr3:uid="{7B45E382-BCFB-46E2-B19F-F472F3257F53}" name="Column2518"/>
    <tableColumn id="2539" xr3:uid="{E6FEEAB3-E8EA-4FED-9847-298085912EAE}" name="Column2519"/>
    <tableColumn id="2540" xr3:uid="{08417F86-8D7F-4369-AAA6-DB7D62C4901A}" name="Column2520"/>
    <tableColumn id="2541" xr3:uid="{A0BFA5BF-E67E-4BF4-BB79-9BEB7AC31C5C}" name="Column2521"/>
    <tableColumn id="2542" xr3:uid="{E104236A-4D14-49AE-99BF-4F42F53EC00E}" name="Column2522"/>
    <tableColumn id="2543" xr3:uid="{A6988075-8223-474D-A1EA-9F008A63E08C}" name="Column2523"/>
    <tableColumn id="2544" xr3:uid="{B30ED761-2BD8-4957-91E8-9061AAC80910}" name="Column2524"/>
    <tableColumn id="2545" xr3:uid="{5FBDDDEA-0952-45A6-9CA8-CADBCCBDD06B}" name="Column2525"/>
    <tableColumn id="2546" xr3:uid="{BBAC757F-6EC5-41DD-A18E-318B493B9AAD}" name="Column2526"/>
    <tableColumn id="2547" xr3:uid="{F650ECD7-D531-45F3-968C-A44E20DD2000}" name="Column2527"/>
    <tableColumn id="2548" xr3:uid="{398B9301-7F0B-44F7-8271-57883D1CC2C8}" name="Column2528"/>
    <tableColumn id="2549" xr3:uid="{25874D38-16E8-4990-8E27-49E75B5E44E6}" name="Column2529"/>
    <tableColumn id="2550" xr3:uid="{C0F8A751-879B-4C98-892E-1C91889B6133}" name="Column2530"/>
    <tableColumn id="2551" xr3:uid="{A3DAFB04-37AB-475E-B2EF-9E6FE65C1D25}" name="Column2531"/>
    <tableColumn id="2552" xr3:uid="{32ADE0BE-625D-4AF4-AD19-EFADA06D0037}" name="Column2532"/>
    <tableColumn id="2553" xr3:uid="{CCD19A26-79AB-4308-B167-85FB0E0B0E2E}" name="Column2533"/>
    <tableColumn id="2554" xr3:uid="{12640B17-C35B-467D-96C2-4EF5C169CE10}" name="Column2534"/>
    <tableColumn id="2555" xr3:uid="{D2F10862-50DE-477F-8EFC-D63FB9C8582F}" name="Column2535"/>
    <tableColumn id="2556" xr3:uid="{4859D339-BD30-4513-AC40-CE60E372871F}" name="Column2536"/>
    <tableColumn id="2557" xr3:uid="{AFCF9F75-AEA8-4DFC-A7C3-48429C7EFB2C}" name="Column2537"/>
    <tableColumn id="2558" xr3:uid="{B480DACF-0185-45C2-A345-F8F58832DF6A}" name="Column2538"/>
    <tableColumn id="2559" xr3:uid="{9D32790B-1F5F-4FD6-99B6-BB96F1E5AAEC}" name="Column2539"/>
    <tableColumn id="2560" xr3:uid="{04254196-8B36-4A6F-B238-2882A684F2BB}" name="Column2540"/>
    <tableColumn id="2561" xr3:uid="{6D2254AF-621E-4C5B-8DF5-FE7E3D39BA60}" name="Column2541"/>
    <tableColumn id="2562" xr3:uid="{AAE1C8D9-5F16-4365-BEEE-445DC6918198}" name="Column2542"/>
    <tableColumn id="2563" xr3:uid="{C38D7F5E-52BD-4F1A-92B6-B51522E0E101}" name="Column2543"/>
    <tableColumn id="2564" xr3:uid="{513F7255-C1B9-4C8E-A3BF-DB01523D9CC4}" name="Column2544"/>
    <tableColumn id="2565" xr3:uid="{A4355B8C-847E-4A83-9B3A-57246808349F}" name="Column2545"/>
    <tableColumn id="2566" xr3:uid="{D2868E7C-E7EF-46B7-9FDB-8BD79905FFF6}" name="Column2546"/>
    <tableColumn id="2567" xr3:uid="{26B42308-CB81-4EB8-A555-CFC98CAF69F0}" name="Column2547"/>
    <tableColumn id="2568" xr3:uid="{A8AACB6A-B7E5-4AC5-A92B-264D0EB1AA1F}" name="Column2548"/>
    <tableColumn id="2569" xr3:uid="{F034FAC5-4B45-449D-A464-6A3569F28138}" name="Column2549"/>
    <tableColumn id="2570" xr3:uid="{0A7DD352-2F9E-443B-9247-9C28B6B899B8}" name="Column2550"/>
    <tableColumn id="2571" xr3:uid="{6DACDF29-E14E-40A4-B4B2-E0E2FC67F273}" name="Column2551"/>
    <tableColumn id="2572" xr3:uid="{C7025D53-69B2-4A76-915C-56DA19B83B5C}" name="Column2552"/>
    <tableColumn id="2573" xr3:uid="{BFB8F97A-F31B-4C0C-BB41-F46420E1F9FD}" name="Column2553"/>
    <tableColumn id="2574" xr3:uid="{A54E91BF-01D2-493D-87C8-95C9B0A993BB}" name="Column2554"/>
    <tableColumn id="2575" xr3:uid="{3FEB7916-C43F-47EE-B161-590BDCBAA914}" name="Column2555"/>
    <tableColumn id="2576" xr3:uid="{4D4F6286-DAE2-477E-B70B-BEDF89D1D3BD}" name="Column2556"/>
    <tableColumn id="2577" xr3:uid="{9F3EC25A-7154-4876-9D3F-3C82AF1DCFFB}" name="Column2557"/>
    <tableColumn id="2578" xr3:uid="{14C7A3BE-FDA5-48BE-B4D1-BA62D4BD1156}" name="Column2558"/>
    <tableColumn id="2579" xr3:uid="{B5477E58-3196-4D54-95D0-8FCEBAA8B197}" name="Column2559"/>
    <tableColumn id="2580" xr3:uid="{20387747-3556-40E2-90F5-BEEBB220CCFA}" name="Column2560"/>
    <tableColumn id="2581" xr3:uid="{221DC637-187F-4364-AD28-803859A7086D}" name="Column2561"/>
    <tableColumn id="2582" xr3:uid="{D72176AF-0D00-4265-A91B-411A71B18FEE}" name="Column2562"/>
    <tableColumn id="2583" xr3:uid="{F9D33721-3862-4B46-8236-79444CA7CC9C}" name="Column2563"/>
    <tableColumn id="2584" xr3:uid="{AF9816DD-12B3-4896-8823-218FDC6CD661}" name="Column2564"/>
    <tableColumn id="2585" xr3:uid="{D98984AE-9A83-4C3C-9561-243035F0513D}" name="Column2565"/>
    <tableColumn id="2586" xr3:uid="{E6F4A8EE-E8E8-42C2-B8F5-515D84AADD1B}" name="Column2566"/>
    <tableColumn id="2587" xr3:uid="{24F86A14-1D0A-412D-9BCE-0CDD00C90656}" name="Column2567"/>
    <tableColumn id="2588" xr3:uid="{EDC38AFA-891A-43B7-9A2B-6A583CDA56CA}" name="Column2568"/>
    <tableColumn id="2589" xr3:uid="{3DCCD134-6305-4F9C-BE93-7C268D39E9AF}" name="Column2569"/>
    <tableColumn id="2590" xr3:uid="{B758A812-6E4C-4C82-862A-C44C0E6AFE53}" name="Column2570"/>
    <tableColumn id="2591" xr3:uid="{4EC344A8-1D5C-411E-88BF-193E8AB1A6FC}" name="Column2571"/>
    <tableColumn id="2592" xr3:uid="{F01F701C-5924-46A8-87AB-6B56C287A0EC}" name="Column2572"/>
    <tableColumn id="2593" xr3:uid="{832E7F27-0EAD-4CD6-B775-1918749D58F4}" name="Column2573"/>
    <tableColumn id="2594" xr3:uid="{B63088AC-EC0A-471F-B59E-195E05A8F05A}" name="Column2574"/>
    <tableColumn id="2595" xr3:uid="{A537DD5D-36EC-4AAD-83CF-29572F6DED2D}" name="Column2575"/>
    <tableColumn id="2596" xr3:uid="{264CF52A-0402-4AA0-A536-ABA842FD7157}" name="Column2576"/>
    <tableColumn id="2597" xr3:uid="{0C29FAD9-3214-40E7-8E95-3BAEE5FA61F6}" name="Column2577"/>
    <tableColumn id="2598" xr3:uid="{ACD1D18D-4C6F-4704-854E-580B3AA35E1B}" name="Column2578"/>
    <tableColumn id="2599" xr3:uid="{53D75E06-2135-42B5-9884-FFA2923BF6B4}" name="Column2579"/>
    <tableColumn id="2600" xr3:uid="{D57A7B96-7E1A-46F4-BC9E-CD4FA6298EB8}" name="Column2580"/>
    <tableColumn id="2601" xr3:uid="{0AD68648-CC92-4613-8FB2-DB9256D01B10}" name="Column2581"/>
    <tableColumn id="2602" xr3:uid="{865BC31A-5D58-4522-AB71-400D706626CC}" name="Column2582"/>
    <tableColumn id="2603" xr3:uid="{3651AB4B-CB39-484C-A8AF-BA1BE6D61BC9}" name="Column2583"/>
    <tableColumn id="2604" xr3:uid="{94E573EA-3359-44EB-BCA8-9A0781795795}" name="Column2584"/>
    <tableColumn id="2605" xr3:uid="{FD1CD9C5-45CF-428C-8A26-8DE02CC62850}" name="Column2585"/>
    <tableColumn id="2606" xr3:uid="{60BC10B2-0F98-4666-A77C-A186F14F9105}" name="Column2586"/>
    <tableColumn id="2607" xr3:uid="{8BB63CC7-F565-4E6D-AC26-208AFC4EEEAC}" name="Column2587"/>
    <tableColumn id="2608" xr3:uid="{90FBAEE6-D704-46D7-9FA4-671B2128D341}" name="Column2588"/>
    <tableColumn id="2609" xr3:uid="{2AEAC915-D113-4896-99C9-2D36EB5C4258}" name="Column2589"/>
    <tableColumn id="2610" xr3:uid="{2A8BBFA4-09FF-49D2-81A0-3595615E0604}" name="Column2590"/>
    <tableColumn id="2611" xr3:uid="{4B571163-EB99-41DD-ACB3-4F698ACE8CF4}" name="Column2591"/>
    <tableColumn id="2612" xr3:uid="{627E1EFE-7E5E-46F5-B3EA-0F1108C42DBB}" name="Column2592"/>
    <tableColumn id="2613" xr3:uid="{9F409AEE-47D2-4F1F-AEBA-AFB081C4BA50}" name="Column2593"/>
    <tableColumn id="2614" xr3:uid="{7E9E8D6F-A452-4805-895A-064F0A55C4A9}" name="Column2594"/>
    <tableColumn id="2615" xr3:uid="{9891C0B7-9704-4095-917A-77FC0889B9C3}" name="Column2595"/>
    <tableColumn id="2616" xr3:uid="{8D8CFE2E-9042-4B31-B9A3-6880C637597C}" name="Column2596"/>
    <tableColumn id="2617" xr3:uid="{CD7C6684-6CA1-48D1-B93B-B748EE8CE0F2}" name="Column2597"/>
    <tableColumn id="2618" xr3:uid="{205B3074-9268-47CC-BFBF-EEB2B2F7D740}" name="Column2598"/>
    <tableColumn id="2619" xr3:uid="{3491ED98-B0BE-4AA0-812E-18F8CA9A2757}" name="Column2599"/>
    <tableColumn id="2620" xr3:uid="{00625D58-D7B3-4030-ADD0-8AE9FB3058DD}" name="Column2600"/>
    <tableColumn id="2621" xr3:uid="{ED19FBBB-5D3F-4721-9F3C-0C2114176B72}" name="Column2601"/>
    <tableColumn id="2622" xr3:uid="{331C3A12-B05B-4E06-9C60-65D081831D76}" name="Column2602"/>
    <tableColumn id="2623" xr3:uid="{4226DB39-E921-4A1B-9A8D-DF33274250FD}" name="Column2603"/>
    <tableColumn id="2624" xr3:uid="{BEE9611C-B3FE-4A4B-A515-6D172F013A6B}" name="Column2604"/>
    <tableColumn id="2625" xr3:uid="{4EDC0115-BECA-4314-8071-AD5AFA7D18DB}" name="Column2605"/>
    <tableColumn id="2626" xr3:uid="{97AFFE06-3E98-4ED7-A45A-E01A08F0FFA6}" name="Column2606"/>
    <tableColumn id="2627" xr3:uid="{35BCAE19-F5DB-4884-8C51-9CED2AF5A5AF}" name="Column2607"/>
    <tableColumn id="2628" xr3:uid="{6719B912-A923-47D6-BA7E-37E3F78ABE95}" name="Column2608"/>
    <tableColumn id="2629" xr3:uid="{A19721BF-7F14-4E27-8EB6-843A4D8F1401}" name="Column2609"/>
    <tableColumn id="2630" xr3:uid="{7B6187F8-8D76-40A1-9CFD-A7441F87ECAB}" name="Column2610"/>
    <tableColumn id="2631" xr3:uid="{06BC251D-097B-4A1B-AAAC-6F08B8E46794}" name="Column2611"/>
    <tableColumn id="2632" xr3:uid="{17F01A92-F633-4FE5-9239-F0E74E85866D}" name="Column2612"/>
    <tableColumn id="2633" xr3:uid="{B33DC0B5-BD0F-4C1C-8201-663CE08F44E8}" name="Column2613"/>
    <tableColumn id="2634" xr3:uid="{BD29D8AD-E5BF-4CD2-B870-0D9B1BC7477C}" name="Column2614"/>
    <tableColumn id="2635" xr3:uid="{5E2BBF74-1EE8-4AE7-8896-D4B196F6E82A}" name="Column2615"/>
    <tableColumn id="2636" xr3:uid="{75EECD18-932C-4CE8-B56D-45787213C97F}" name="Column2616"/>
    <tableColumn id="2637" xr3:uid="{10000E96-4B63-43EC-BE52-256A19926623}" name="Column2617"/>
    <tableColumn id="2638" xr3:uid="{3E93CC5F-BC43-4753-B878-84CB8AF66666}" name="Column2618"/>
    <tableColumn id="2639" xr3:uid="{4F1DA87E-CB8D-44FF-B56E-F910ECDC3ACA}" name="Column2619"/>
    <tableColumn id="2640" xr3:uid="{DE6E41B6-BC3F-48E2-A038-B94D74FE6F53}" name="Column2620"/>
    <tableColumn id="2641" xr3:uid="{1E071913-1848-4313-A7C0-9DB9E4AA689E}" name="Column2621"/>
    <tableColumn id="2642" xr3:uid="{0734F5DD-8BE2-4211-978D-4BE8EC88DEB2}" name="Column2622"/>
    <tableColumn id="2643" xr3:uid="{7337B5CF-7A42-4B84-888E-119A84DC532B}" name="Column2623"/>
    <tableColumn id="2644" xr3:uid="{4CD58F7E-0C3E-4611-97E6-FD1102FD5076}" name="Column2624"/>
    <tableColumn id="2645" xr3:uid="{B4306E3D-9C18-4697-8C57-333A8B1FC1D3}" name="Column2625"/>
    <tableColumn id="2646" xr3:uid="{AE3BB109-F705-4B0D-A757-2564CC24EBB3}" name="Column2626"/>
    <tableColumn id="2647" xr3:uid="{27E3CB2A-8FB6-4CC4-9254-CA0645DB358C}" name="Column2627"/>
    <tableColumn id="2648" xr3:uid="{0A843C48-55AF-4BEE-8A1A-AC8DA6AB5E0E}" name="Column2628"/>
    <tableColumn id="2649" xr3:uid="{F9AFD888-0D6A-459B-A044-66BEE80CBD2A}" name="Column2629"/>
    <tableColumn id="2650" xr3:uid="{3A32E9A1-C62C-4A20-B385-4EEA23A92F2B}" name="Column2630"/>
    <tableColumn id="2651" xr3:uid="{36749087-47B4-43B2-B01F-4389DC119B27}" name="Column2631"/>
    <tableColumn id="2652" xr3:uid="{CAD53EF8-F267-4F81-BC32-8F2C1EB48615}" name="Column2632"/>
    <tableColumn id="2653" xr3:uid="{B4F3E38B-E072-4B19-8CC1-2E63571C013C}" name="Column2633"/>
    <tableColumn id="2654" xr3:uid="{9CA8978D-13C3-4C64-B8EC-F73EA55F283A}" name="Column2634"/>
    <tableColumn id="2655" xr3:uid="{0BF9AEA6-34F0-49FD-95C8-D440189E7318}" name="Column2635"/>
    <tableColumn id="2656" xr3:uid="{A3E39651-AAD2-4638-B9F9-CC3DF8213244}" name="Column2636"/>
    <tableColumn id="2657" xr3:uid="{F8F1D748-54C4-4D98-A21A-016D410E95B4}" name="Column2637"/>
    <tableColumn id="2658" xr3:uid="{D3CFE120-BA05-427F-A686-EA27D3E66EC2}" name="Column2638"/>
    <tableColumn id="2659" xr3:uid="{A696C6DC-CB26-4645-B0BE-5CB6A27A02B7}" name="Column2639"/>
    <tableColumn id="2660" xr3:uid="{4856EF67-1D8B-4A11-9E18-770490282954}" name="Column2640"/>
    <tableColumn id="2661" xr3:uid="{C672DC5C-1C6F-44E2-A680-97A3F37FFCC5}" name="Column2641"/>
    <tableColumn id="2662" xr3:uid="{027C380D-E3F8-4783-9B39-C1FBAF1EB0CF}" name="Column2642"/>
    <tableColumn id="2663" xr3:uid="{E4D2DB96-DD3E-4BDE-A624-7BDF6070DBDA}" name="Column2643"/>
    <tableColumn id="2664" xr3:uid="{4A3224B1-F6C8-436A-B32D-E01717AE907F}" name="Column2644"/>
    <tableColumn id="2665" xr3:uid="{599F374E-DB47-49F1-8ACB-243D344E945C}" name="Column2645"/>
    <tableColumn id="2666" xr3:uid="{B93CEB9C-F546-4242-8623-6A59F686E443}" name="Column2646"/>
    <tableColumn id="2667" xr3:uid="{DC7CB8E4-8E87-4002-891E-6BA4C89294E0}" name="Column2647"/>
    <tableColumn id="2668" xr3:uid="{732BE7A0-CF4A-4E5C-82AF-85EBCF266543}" name="Column2648"/>
    <tableColumn id="2669" xr3:uid="{40526BB2-C4F7-4072-853E-1F3C6BBFDB76}" name="Column2649"/>
    <tableColumn id="2670" xr3:uid="{818DE137-76E3-4434-9CEF-1A9CC4C493C6}" name="Column2650"/>
    <tableColumn id="2671" xr3:uid="{A8E64806-1F9F-4407-A5C6-DBD0B5916365}" name="Column2651"/>
    <tableColumn id="2672" xr3:uid="{CFAC7740-B778-4F53-A71F-58E2CEA2BEDB}" name="Column2652"/>
    <tableColumn id="2673" xr3:uid="{AF201103-AD01-4498-ACCF-043BDD9BA7B3}" name="Column2653"/>
    <tableColumn id="2674" xr3:uid="{438B5B2B-A56D-461D-AAC8-4E91E677C642}" name="Column2654"/>
    <tableColumn id="2675" xr3:uid="{28A34873-86DE-4202-AB18-0A87146846C6}" name="Column2655"/>
    <tableColumn id="2676" xr3:uid="{6F1FA6B1-058C-4AC1-9AC6-8EE587B0561D}" name="Column2656"/>
    <tableColumn id="2677" xr3:uid="{8457A7FF-51C7-4DF0-B684-A9B4500CA0FF}" name="Column2657"/>
    <tableColumn id="2678" xr3:uid="{0F08B2CD-02F7-4B3F-8056-CF47A024F802}" name="Column2658"/>
    <tableColumn id="2679" xr3:uid="{F5E19783-B7BF-44A9-B49C-91A472B724B9}" name="Column2659"/>
    <tableColumn id="2680" xr3:uid="{961EBF5C-4BFE-463E-AD33-B54D17EE0677}" name="Column2660"/>
    <tableColumn id="2681" xr3:uid="{6C2C90D7-1335-4D27-8C32-4BAEE6517643}" name="Column2661"/>
    <tableColumn id="2682" xr3:uid="{1FA0E02C-5D41-4920-9755-2B06AA9E0AC6}" name="Column2662"/>
    <tableColumn id="2683" xr3:uid="{50A7740A-C375-44A5-AF19-0512391490F0}" name="Column2663"/>
    <tableColumn id="2684" xr3:uid="{46369663-1F48-4FAA-AE38-480C90BAC9D6}" name="Column2664"/>
    <tableColumn id="2685" xr3:uid="{A2ECFB46-3024-4EEA-8526-C2806DB9F7C4}" name="Column2665"/>
    <tableColumn id="2686" xr3:uid="{FD55E3C1-03E4-40CA-B34A-85FEB03BA056}" name="Column2666"/>
    <tableColumn id="2687" xr3:uid="{3C6D5DDE-7C47-4F4B-90A6-EF5012E4A3FE}" name="Column2667"/>
    <tableColumn id="2688" xr3:uid="{FD802290-691B-48B2-BA37-86D9814A7DC9}" name="Column2668"/>
    <tableColumn id="2689" xr3:uid="{D7A8096F-CB5B-47A4-9572-3C7C672C4065}" name="Column2669"/>
    <tableColumn id="2690" xr3:uid="{9E282737-4C08-4DDB-AA02-7AB1ED21E51E}" name="Column2670"/>
    <tableColumn id="2691" xr3:uid="{0B24C2B7-1D06-4772-926D-047A4C993ED4}" name="Column2671"/>
    <tableColumn id="2692" xr3:uid="{B080BBEF-8010-4ACE-8996-654A5013517C}" name="Column2672"/>
    <tableColumn id="2693" xr3:uid="{C2D74FB1-9948-45BC-9E7A-F52BBCCF19C3}" name="Column2673"/>
    <tableColumn id="2694" xr3:uid="{EE73F1A4-8857-4059-943F-9F6004AF8845}" name="Column2674"/>
    <tableColumn id="2695" xr3:uid="{4C62CFA5-B17D-4028-A1C2-CA3DFCA2A433}" name="Column2675"/>
    <tableColumn id="2696" xr3:uid="{EDB18567-4632-4158-A646-FF59C20B2BDB}" name="Column2676"/>
    <tableColumn id="2697" xr3:uid="{9A48456A-AC3B-49E3-88E6-1EF58478F02F}" name="Column2677"/>
    <tableColumn id="2698" xr3:uid="{D022EB21-3458-45D6-B429-D2E71965ACFF}" name="Column2678"/>
    <tableColumn id="2699" xr3:uid="{647AEF33-2422-4B9F-8FD1-AC02BEA3883D}" name="Column2679"/>
    <tableColumn id="2700" xr3:uid="{258CED0F-B4A3-4683-9BE4-5456F7E01AD8}" name="Column2680"/>
    <tableColumn id="2701" xr3:uid="{5A7B6325-23E0-403A-B03A-9F8893A138E2}" name="Column2681"/>
    <tableColumn id="2702" xr3:uid="{9E876D1B-3B7A-4D18-82BD-6D4F9F86F4FD}" name="Column2682"/>
    <tableColumn id="2703" xr3:uid="{105ADD58-0078-4311-83B8-4BB9E09C5F92}" name="Column2683"/>
    <tableColumn id="2704" xr3:uid="{A9021145-D7FD-4C1C-BBFC-1565A592BB80}" name="Column2684"/>
    <tableColumn id="2705" xr3:uid="{21D14178-316D-4F30-BCA3-1B6B751D1D6F}" name="Column2685"/>
    <tableColumn id="2706" xr3:uid="{63FAD469-A6F5-47EE-9791-F606AF3AF9EF}" name="Column2686"/>
    <tableColumn id="2707" xr3:uid="{62E0DD31-5C23-4895-8BDB-9FB9044E34F2}" name="Column2687"/>
    <tableColumn id="2708" xr3:uid="{3F9225AA-659E-438D-9BE5-023B1FB0BB89}" name="Column2688"/>
    <tableColumn id="2709" xr3:uid="{2224ECA8-774B-4859-9B76-5FAB376622BA}" name="Column2689"/>
    <tableColumn id="2710" xr3:uid="{4CB4BF4C-8FE7-48E4-A603-91DFB24A428A}" name="Column2690"/>
    <tableColumn id="2711" xr3:uid="{DBEC37A6-FBC6-46FD-87C0-10C2AAC99B08}" name="Column2691"/>
    <tableColumn id="2712" xr3:uid="{DB0AC1BD-802F-47A2-A9A1-4A580CA30ADA}" name="Column2692"/>
    <tableColumn id="2713" xr3:uid="{301D5778-82DF-4CBC-90CC-D3B1859F853D}" name="Column2693"/>
    <tableColumn id="2714" xr3:uid="{CBBCD569-3B20-46FE-978F-46F4A4B3BC66}" name="Column2694"/>
    <tableColumn id="2715" xr3:uid="{D1DC8B57-F4E0-4796-9D68-995E63B58F69}" name="Column2695"/>
    <tableColumn id="2716" xr3:uid="{DC955B7E-9D85-4469-8593-1D49E2B6FDF0}" name="Column2696"/>
    <tableColumn id="2717" xr3:uid="{4262CA0A-0034-45C8-BC2F-439632C6DC9D}" name="Column2697"/>
    <tableColumn id="2718" xr3:uid="{884DE5EA-5749-4310-BCBD-4E4FA7C2602B}" name="Column2698"/>
    <tableColumn id="2719" xr3:uid="{DF6781B9-7410-4A20-88C4-CB41606A4D56}" name="Column2699"/>
    <tableColumn id="2720" xr3:uid="{BE90C62B-B8C1-4F61-8A38-D906BD271D5C}" name="Column2700"/>
    <tableColumn id="2721" xr3:uid="{3EBDDF0A-2D1E-4F68-9179-59EF838190B0}" name="Column2701"/>
    <tableColumn id="2722" xr3:uid="{DFA528F4-6AA3-49C0-B7D7-35589C40A98E}" name="Column2702"/>
    <tableColumn id="2723" xr3:uid="{3CAD692E-DFD6-45C2-939A-1ECB21DEB676}" name="Column2703"/>
    <tableColumn id="2724" xr3:uid="{9DFF4794-9874-4174-A8DC-AEC57C702FF9}" name="Column2704"/>
    <tableColumn id="2725" xr3:uid="{744E286E-6F72-460F-9EBD-7C6E688FAB3F}" name="Column2705"/>
    <tableColumn id="2726" xr3:uid="{88E37CC7-D80B-4A35-9A30-0F62839E8269}" name="Column2706"/>
    <tableColumn id="2727" xr3:uid="{75D3828A-FBAF-4C51-86BA-695932A1F9A8}" name="Column2707"/>
    <tableColumn id="2728" xr3:uid="{48AD6398-0D5C-4863-A5E1-F2A4C5A0989E}" name="Column2708"/>
    <tableColumn id="2729" xr3:uid="{6CEC7E86-6499-4878-947F-A6D132B08E42}" name="Column2709"/>
    <tableColumn id="2730" xr3:uid="{D396E329-578D-40F2-826B-E6E929F6887B}" name="Column2710"/>
    <tableColumn id="2731" xr3:uid="{D2767A6B-36A1-4646-BB38-CC9DABBEB8DD}" name="Column2711"/>
    <tableColumn id="2732" xr3:uid="{062E23A1-9B98-4946-A53E-CBFB22239334}" name="Column2712"/>
    <tableColumn id="2733" xr3:uid="{412A2A19-5D1B-48F3-89E9-7EB315112AA0}" name="Column2713"/>
    <tableColumn id="2734" xr3:uid="{CBD1F615-5E0D-4A0A-9C2A-680458F4507D}" name="Column2714"/>
    <tableColumn id="2735" xr3:uid="{3AC3B8AA-D556-4292-9655-7FAB50C9DC95}" name="Column2715"/>
    <tableColumn id="2736" xr3:uid="{9F85E7E4-4105-4E92-990D-9A4D5701D662}" name="Column2716"/>
    <tableColumn id="2737" xr3:uid="{A40305CE-1E52-4E48-A9F4-6CCEC01FB2E0}" name="Column2717"/>
    <tableColumn id="2738" xr3:uid="{A68D3345-E6E6-43FF-9C42-6B5B25331C7A}" name="Column2718"/>
    <tableColumn id="2739" xr3:uid="{1D5CA6C7-444D-419C-9A80-3D4B5F8542F5}" name="Column2719"/>
    <tableColumn id="2740" xr3:uid="{A0F165FC-51F8-4283-AA1C-24A1DDA7C9AE}" name="Column2720"/>
    <tableColumn id="2741" xr3:uid="{3AFF810C-2DC1-48AD-8EC6-41515C4E75B9}" name="Column2721"/>
    <tableColumn id="2742" xr3:uid="{4F0701ED-9A78-4CBD-A5EB-23554A737F5C}" name="Column2722"/>
    <tableColumn id="2743" xr3:uid="{6830AD62-6447-47A6-8C88-A7F470153961}" name="Column2723"/>
    <tableColumn id="2744" xr3:uid="{FD0AC66B-C67B-4413-AF23-450500596620}" name="Column2724"/>
    <tableColumn id="2745" xr3:uid="{B6F7282E-7C46-4990-BD52-60D657CD4DF8}" name="Column2725"/>
    <tableColumn id="2746" xr3:uid="{F07F43D6-8B6E-4D91-9382-19000649807F}" name="Column2726"/>
    <tableColumn id="2747" xr3:uid="{77673577-7791-4711-A9F7-6DD35446DD33}" name="Column2727"/>
    <tableColumn id="2748" xr3:uid="{D631C5AA-0EC3-437D-AA73-0F7FB6673149}" name="Column2728"/>
    <tableColumn id="2749" xr3:uid="{6923A541-C22F-402A-B0A8-57EC070CAA8A}" name="Column2729"/>
    <tableColumn id="2750" xr3:uid="{B6B8328E-EFB3-4F7E-AB1A-576DE7A6D43C}" name="Column2730"/>
    <tableColumn id="2751" xr3:uid="{11B5F600-DDC7-47CC-8EB3-93AAE7DF76EF}" name="Column2731"/>
    <tableColumn id="2752" xr3:uid="{3752D088-8C31-4333-80B4-2DAA0F8D284E}" name="Column2732"/>
    <tableColumn id="2753" xr3:uid="{BCBCE5C9-03FC-4EC1-A0E8-A65821280650}" name="Column2733"/>
    <tableColumn id="2754" xr3:uid="{096FDC4A-F02B-4DC6-A80D-2604F6AAA9AE}" name="Column2734"/>
    <tableColumn id="2755" xr3:uid="{98D0D9A2-24CC-48CF-87B6-8D0366583A73}" name="Column2735"/>
    <tableColumn id="2756" xr3:uid="{C7D457A8-2273-4E59-9531-7B8FD28AB556}" name="Column2736"/>
    <tableColumn id="2757" xr3:uid="{A276D08C-8E32-4097-894B-76A997D9121A}" name="Column2737"/>
    <tableColumn id="2758" xr3:uid="{7FCBFD06-7A0C-4FC1-9DEE-9B72E99AA55D}" name="Column2738"/>
    <tableColumn id="2759" xr3:uid="{27DD8D85-0BD1-40B7-943F-D1EEADC7992D}" name="Column2739"/>
    <tableColumn id="2760" xr3:uid="{D0C0325A-5F3B-4AF8-9B83-B3CAB73F9BBC}" name="Column2740"/>
    <tableColumn id="2761" xr3:uid="{A6C31262-413E-4BAA-81DD-12BD3428263A}" name="Column2741"/>
    <tableColumn id="2762" xr3:uid="{DEC72B02-64B8-45C8-968D-7406BDA02304}" name="Column2742"/>
    <tableColumn id="2763" xr3:uid="{91531BD7-E892-44CF-91FC-6BB906CA8A4F}" name="Column2743"/>
    <tableColumn id="2764" xr3:uid="{4784D2F5-30FA-4D4B-92E8-9C00DCE6B8BD}" name="Column2744"/>
    <tableColumn id="2765" xr3:uid="{CACDD9F5-3D9A-4B13-9A5E-CC629E2A1286}" name="Column2745"/>
    <tableColumn id="2766" xr3:uid="{D633D2D1-5DF5-49AD-B8A0-3EBA29247943}" name="Column2746"/>
    <tableColumn id="2767" xr3:uid="{32DADB72-E8F6-4FF6-AEEB-C0F2DEA162E0}" name="Column2747"/>
    <tableColumn id="2768" xr3:uid="{8DDD65AC-7657-4A7D-B661-1451BACA07E4}" name="Column2748"/>
    <tableColumn id="2769" xr3:uid="{112A123C-AFCE-4C3B-9CB3-4B4980387600}" name="Column2749"/>
    <tableColumn id="2770" xr3:uid="{4B721EFF-952F-435A-BA2F-B08ED807F90A}" name="Column2750"/>
    <tableColumn id="2771" xr3:uid="{A4D350C0-B112-4E41-846B-5144E8A8A101}" name="Column2751"/>
    <tableColumn id="2772" xr3:uid="{0EE6427A-53AF-4EE6-9F0B-21D74C48BF08}" name="Column2752"/>
    <tableColumn id="2773" xr3:uid="{8A1663F4-68E0-4517-8703-90421E8EACD9}" name="Column2753"/>
    <tableColumn id="2774" xr3:uid="{5917F08F-B7B0-4BF1-B2F8-2D2274679487}" name="Column2754"/>
    <tableColumn id="2775" xr3:uid="{27B7B6ED-2AFD-4D95-886E-75035CD0D177}" name="Column2755"/>
    <tableColumn id="2776" xr3:uid="{77F91ACF-5220-4936-87CF-FD9CF20C4288}" name="Column2756"/>
    <tableColumn id="2777" xr3:uid="{D9768D63-B508-4EC1-9EBC-B0E78BFB0E84}" name="Column2757"/>
    <tableColumn id="2778" xr3:uid="{B641029A-532B-4E73-B307-D5B7A3577964}" name="Column2758"/>
    <tableColumn id="2779" xr3:uid="{7178BB67-C684-4661-9703-26D83DE45208}" name="Column2759"/>
    <tableColumn id="2780" xr3:uid="{75C4A051-5330-4040-9A26-68959DA7B474}" name="Column2760"/>
    <tableColumn id="2781" xr3:uid="{8DCDCB01-E205-438B-9C7A-BDC99D587B3C}" name="Column2761"/>
    <tableColumn id="2782" xr3:uid="{A03C50AC-F976-4E2C-8D49-81E5C5DAE054}" name="Column2762"/>
    <tableColumn id="2783" xr3:uid="{B6620704-3670-4676-8A43-847C91E1A484}" name="Column2763"/>
    <tableColumn id="2784" xr3:uid="{9E2902E1-E924-4271-9E18-233824F8F472}" name="Column2764"/>
    <tableColumn id="2785" xr3:uid="{720364BF-5D1C-48F0-BED7-8DA5620FD423}" name="Column2765"/>
    <tableColumn id="2786" xr3:uid="{81C90BA2-C402-4C45-98CD-F38C577208C0}" name="Column2766"/>
    <tableColumn id="2787" xr3:uid="{5D796118-4EAE-42D3-895E-58DD5B0F34C7}" name="Column2767"/>
    <tableColumn id="2788" xr3:uid="{B149684A-E830-4599-9391-4CF311906ECC}" name="Column2768"/>
    <tableColumn id="2789" xr3:uid="{BCC249F3-5087-49FC-8FDB-0EC66CA9116A}" name="Column2769"/>
    <tableColumn id="2790" xr3:uid="{F06A933E-5F64-4A62-AF19-82ABD3B91DCE}" name="Column2770"/>
    <tableColumn id="2791" xr3:uid="{F2523E18-0EF7-416D-93E9-773495948173}" name="Column2771"/>
    <tableColumn id="2792" xr3:uid="{63C459B4-0E59-4C31-B616-D04C067130EB}" name="Column2772"/>
    <tableColumn id="2793" xr3:uid="{6B918D59-9CAE-42A3-886F-29F186B0C1C9}" name="Column2773"/>
    <tableColumn id="2794" xr3:uid="{24C08A4F-6567-4987-BF74-8CFED033E5AD}" name="Column2774"/>
    <tableColumn id="2795" xr3:uid="{51D58874-1848-448A-944C-3D2F0D8E43BB}" name="Column2775"/>
    <tableColumn id="2796" xr3:uid="{D24BED57-DA09-4019-A094-B0865C7A46F6}" name="Column2776"/>
    <tableColumn id="2797" xr3:uid="{3ED204CF-E668-430A-9AB1-6DE3A33FD0EE}" name="Column2777"/>
    <tableColumn id="2798" xr3:uid="{96C47BEC-371C-4F46-B711-53877840318E}" name="Column2778"/>
    <tableColumn id="2799" xr3:uid="{742C60F5-9D28-4CD4-BFF0-AC0E77A9C2AF}" name="Column2779"/>
    <tableColumn id="2800" xr3:uid="{29F0233C-3183-492A-9DE0-06BAE4752A3C}" name="Column2780"/>
    <tableColumn id="2801" xr3:uid="{D5233B43-8564-4033-BE9A-974AA1856C81}" name="Column2781"/>
    <tableColumn id="2802" xr3:uid="{0BEAD7CB-B68A-4E9E-A343-BFB4449B182B}" name="Column2782"/>
    <tableColumn id="2803" xr3:uid="{9A039883-7FEE-430E-9442-2FA1052DE360}" name="Column2783"/>
    <tableColumn id="2804" xr3:uid="{97E717F3-7AAB-4BEF-91C4-ACDC9D5A13CA}" name="Column2784"/>
    <tableColumn id="2805" xr3:uid="{9352EDB8-8E95-4256-8D17-7884CA8DA36E}" name="Column2785"/>
    <tableColumn id="2806" xr3:uid="{669A2932-0A07-49E4-B86A-2D8462E8A63A}" name="Column2786"/>
    <tableColumn id="2807" xr3:uid="{60AEF7D9-3BCC-4CBD-9E0D-C45A2FE079F0}" name="Column2787"/>
    <tableColumn id="2808" xr3:uid="{AFCE7156-391E-401C-9FAA-CD9A46B5E002}" name="Column2788"/>
    <tableColumn id="2809" xr3:uid="{10EAB0E0-FD29-4B0E-9AF7-A1E1F939617D}" name="Column2789"/>
    <tableColumn id="2810" xr3:uid="{5BEC684D-56C3-4648-ABCA-3DECA295C33E}" name="Column2790"/>
    <tableColumn id="2811" xr3:uid="{9FE771EB-1338-45F6-B36E-1FB2773B18C3}" name="Column2791"/>
    <tableColumn id="2812" xr3:uid="{528C554B-7EF2-4ECB-B75E-9E57AEED7CF4}" name="Column2792"/>
    <tableColumn id="2813" xr3:uid="{14CAC6F3-F740-4328-A96E-B8881629C251}" name="Column2793"/>
    <tableColumn id="2814" xr3:uid="{D3837ABD-326E-4494-81C6-03EF69C32B7C}" name="Column2794"/>
    <tableColumn id="2815" xr3:uid="{0DCCAAB3-A54D-4A9C-8EC2-622C0B97C608}" name="Column2795"/>
    <tableColumn id="2816" xr3:uid="{E8E3A19C-1799-4BC5-99DA-BE7421C17A3E}" name="Column2796"/>
    <tableColumn id="2817" xr3:uid="{8D5E2C55-1521-431C-94AB-15CFBED46F3B}" name="Column2797"/>
    <tableColumn id="2818" xr3:uid="{44850B39-B8E8-4956-986E-6D7D3AC883CC}" name="Column2798"/>
    <tableColumn id="2819" xr3:uid="{933491E0-BAE7-401D-A195-13CC19984E74}" name="Column2799"/>
    <tableColumn id="2820" xr3:uid="{933A6476-8EDF-4304-B113-80AF2052AA6D}" name="Column2800"/>
    <tableColumn id="2821" xr3:uid="{F85CD5DF-B9FD-46F7-A0EC-6865102224A6}" name="Column2801"/>
    <tableColumn id="2822" xr3:uid="{E6BFBC8A-A75F-4568-B8CD-3EF268581394}" name="Column2802"/>
    <tableColumn id="2823" xr3:uid="{2758BF9E-37A0-47D2-985D-216215EC9CC8}" name="Column2803"/>
    <tableColumn id="2824" xr3:uid="{D045054D-5685-4D4B-AF16-7C0D5D11BBE8}" name="Column2804"/>
    <tableColumn id="2825" xr3:uid="{FC0B4C18-0A5C-4760-A097-54851BB106D8}" name="Column2805"/>
    <tableColumn id="2826" xr3:uid="{B30489AD-2258-4D14-9445-1520321E9657}" name="Column2806"/>
    <tableColumn id="2827" xr3:uid="{B926307F-0AA7-4E61-B9B5-EB8236B07DA4}" name="Column2807"/>
    <tableColumn id="2828" xr3:uid="{8648759E-C23E-4A9A-AEBF-26B01CDBB54E}" name="Column2808"/>
    <tableColumn id="2829" xr3:uid="{EE9C01CA-5C89-4C7D-A791-22B8EFF5F6A1}" name="Column2809"/>
    <tableColumn id="2830" xr3:uid="{68566F4F-B799-4D6D-BE60-83670865F3A8}" name="Column2810"/>
    <tableColumn id="2831" xr3:uid="{AFD67962-0366-49DD-9CA0-2B1315E7244D}" name="Column2811"/>
    <tableColumn id="2832" xr3:uid="{E3979C0D-C849-466B-B729-98A46BD102D7}" name="Column2812"/>
    <tableColumn id="2833" xr3:uid="{511C291E-74CE-486B-B068-55F4EC821D63}" name="Column2813"/>
    <tableColumn id="2834" xr3:uid="{33ECCE68-588F-40DF-9B4E-0B0FFE6C93A0}" name="Column2814"/>
    <tableColumn id="2835" xr3:uid="{6BB530C8-055A-4946-BF27-A03900681DD5}" name="Column2815"/>
    <tableColumn id="2836" xr3:uid="{9A1630C5-769E-419D-8EB4-6132FD15F2E8}" name="Column2816"/>
    <tableColumn id="2837" xr3:uid="{BA9F22D1-35AE-47B0-AC3A-CDC7FADC50DE}" name="Column2817"/>
    <tableColumn id="2838" xr3:uid="{CAC78650-B077-43AE-A424-4460D4F4C2EA}" name="Column2818"/>
    <tableColumn id="2839" xr3:uid="{A0314855-5A07-43F5-A148-87A8D2A49959}" name="Column2819"/>
    <tableColumn id="2840" xr3:uid="{AF9F9AAF-ECE0-4465-8E16-E64F0A74E2D5}" name="Column2820"/>
    <tableColumn id="2841" xr3:uid="{736899DD-3248-4227-B889-E00F0F3E8E65}" name="Column2821"/>
    <tableColumn id="2842" xr3:uid="{803FA620-0A8D-458D-B39C-05F31FDC2F04}" name="Column2822"/>
    <tableColumn id="2843" xr3:uid="{677D1500-1B07-474A-A171-CEF3BD3FF469}" name="Column2823"/>
    <tableColumn id="2844" xr3:uid="{C10D7F82-C0D6-4D22-8D18-B82857398166}" name="Column2824"/>
    <tableColumn id="2845" xr3:uid="{51EECEB7-376F-4716-A3DF-A3BE4E214AB9}" name="Column2825"/>
    <tableColumn id="2846" xr3:uid="{D87EF68B-1C1B-49C6-A2CA-09AB5D4D690D}" name="Column2826"/>
    <tableColumn id="2847" xr3:uid="{0B822396-5194-463D-AC15-6391AA49E3DF}" name="Column2827"/>
    <tableColumn id="2848" xr3:uid="{85CB5719-D632-4EAE-B757-A9FCE7B1B42C}" name="Column2828"/>
    <tableColumn id="2849" xr3:uid="{97FDF5A9-B5D9-426E-A043-E8B3D8DCC81D}" name="Column2829"/>
    <tableColumn id="2850" xr3:uid="{F40F98DA-CCA5-4D97-8ACF-9AFE7FC85B64}" name="Column2830"/>
    <tableColumn id="2851" xr3:uid="{1A5A6A01-69CC-4CD2-A25C-BDCCEB6D8237}" name="Column2831"/>
    <tableColumn id="2852" xr3:uid="{DB50B227-9D35-4E23-AB56-589CB53327A5}" name="Column2832"/>
    <tableColumn id="2853" xr3:uid="{0A3215E6-6BA3-4B7D-8168-F209B13BD4CE}" name="Column2833"/>
    <tableColumn id="2854" xr3:uid="{8CABA402-00AC-48FB-B6B7-BFAAEBA21F05}" name="Column2834"/>
    <tableColumn id="2855" xr3:uid="{6B9B0A00-DE6E-4569-A76B-D70A43AB1666}" name="Column2835"/>
    <tableColumn id="2856" xr3:uid="{507A5B5D-26D4-4D94-B9E3-5C82FB62B9C5}" name="Column2836"/>
    <tableColumn id="2857" xr3:uid="{6EA5F4BC-FB2A-4C9F-AE02-13777DCFA91D}" name="Column2837"/>
    <tableColumn id="2858" xr3:uid="{01BBDEA6-98DB-4C77-8530-AF5C55612BF8}" name="Column2838"/>
    <tableColumn id="2859" xr3:uid="{6BB30E03-2450-4A85-81EC-751D52BE3B6B}" name="Column2839"/>
    <tableColumn id="2860" xr3:uid="{DCDE7B04-2C05-489A-8BDE-18973EB86ECA}" name="Column2840"/>
    <tableColumn id="2861" xr3:uid="{1E7514AD-11F7-47FC-A5F1-3703F6BCCA53}" name="Column2841"/>
    <tableColumn id="2862" xr3:uid="{4ED20DD5-A289-4E56-9340-D95DABD3061A}" name="Column2842"/>
    <tableColumn id="2863" xr3:uid="{6E08C9F9-6B88-4FDB-8CF6-7B8A5E583C9A}" name="Column2843"/>
    <tableColumn id="2864" xr3:uid="{A1D0D270-0F82-4820-ACF4-C7A8C2BB04D8}" name="Column2844"/>
    <tableColumn id="2865" xr3:uid="{2135A2D9-BB3A-4D5D-B4AF-3A7887CC70C4}" name="Column2845"/>
    <tableColumn id="2866" xr3:uid="{3337F489-31DD-425C-BEF4-2445067387FF}" name="Column2846"/>
    <tableColumn id="2867" xr3:uid="{C02D6A50-A1A8-4F58-8C66-9755C12A30C9}" name="Column2847"/>
    <tableColumn id="2868" xr3:uid="{B568EA19-23CA-40FA-B951-D0FBA49447D5}" name="Column2848"/>
    <tableColumn id="2869" xr3:uid="{D5AD0812-00CF-41AD-A162-ED3B714B0303}" name="Column2849"/>
    <tableColumn id="2870" xr3:uid="{9319DF28-454B-43F0-B1EA-BE072B235FEA}" name="Column2850"/>
    <tableColumn id="2871" xr3:uid="{D6E28343-5AB0-41F5-AEFA-39604CEB92A7}" name="Column2851"/>
    <tableColumn id="2872" xr3:uid="{ADAE953D-6B49-48C1-8566-07C4D8DA4D3A}" name="Column2852"/>
    <tableColumn id="2873" xr3:uid="{1F00C5C8-08E1-4DCB-85E0-3824DCF59260}" name="Column2853"/>
    <tableColumn id="2874" xr3:uid="{34EDCFEB-4440-48A1-9C3A-A6BAE70EE805}" name="Column2854"/>
    <tableColumn id="2875" xr3:uid="{BD727D9A-2C50-4C09-AD2E-45A9B728271F}" name="Column2855"/>
    <tableColumn id="2876" xr3:uid="{77249D37-300A-4A33-8B88-B50C3C700263}" name="Column2856"/>
    <tableColumn id="2877" xr3:uid="{AAB85344-2FCD-454B-8ED8-D9D0F3067654}" name="Column2857"/>
    <tableColumn id="2878" xr3:uid="{8383B082-4867-47EE-8577-B59FA9CBFC47}" name="Column2858"/>
    <tableColumn id="2879" xr3:uid="{1BA6E378-8E8B-4FE1-8119-2B79A2480B77}" name="Column2859"/>
    <tableColumn id="2880" xr3:uid="{504A2F0F-2404-4F64-8DF0-6BBE89288DF4}" name="Column2860"/>
    <tableColumn id="2881" xr3:uid="{F0AE65A5-F46F-4DB2-A2D5-90D79C4E0E55}" name="Column2861"/>
    <tableColumn id="2882" xr3:uid="{410182E3-3C17-4F1A-8E40-B839DFAA5F33}" name="Column2862"/>
    <tableColumn id="2883" xr3:uid="{813C4642-8915-4B1E-9E7B-34EC5FB07A79}" name="Column2863"/>
    <tableColumn id="2884" xr3:uid="{4D125F96-1718-4DE1-A20E-2B54285A58B3}" name="Column2864"/>
    <tableColumn id="2885" xr3:uid="{4EBF9B17-D5DC-4A59-9394-95F89CA414A1}" name="Column2865"/>
    <tableColumn id="2886" xr3:uid="{65EE960F-00A4-4FEE-BF74-A3120D9E62A1}" name="Column2866"/>
    <tableColumn id="2887" xr3:uid="{89FC3107-AE65-49C7-B0FF-05C11DDAD2FB}" name="Column2867"/>
    <tableColumn id="2888" xr3:uid="{4BA24E20-6607-4284-B2A6-E8A7948A7687}" name="Column2868"/>
    <tableColumn id="2889" xr3:uid="{9B84983D-5074-4C3B-9E6B-89FB5EF2D6A5}" name="Column2869"/>
    <tableColumn id="2890" xr3:uid="{979B4633-5C18-4420-94E7-8FC1652B8EF7}" name="Column2870"/>
    <tableColumn id="2891" xr3:uid="{4DBD6D84-5E74-418D-A4AD-F851E67DA4BB}" name="Column2871"/>
    <tableColumn id="2892" xr3:uid="{0B1FB82A-6072-4F4C-A71D-72CB84C3EFF9}" name="Column2872"/>
    <tableColumn id="2893" xr3:uid="{8BFB6BCC-91B1-4F8D-861A-1D8FCD4619D7}" name="Column2873"/>
    <tableColumn id="2894" xr3:uid="{CFECA2A9-4F5F-4E15-AC10-12040323BF9A}" name="Column2874"/>
    <tableColumn id="2895" xr3:uid="{DBB2DDE8-FCE5-4D33-9D98-4FEC43606BF3}" name="Column2875"/>
    <tableColumn id="2896" xr3:uid="{ED452184-30EC-434D-8FC0-3F3582B79E43}" name="Column2876"/>
    <tableColumn id="2897" xr3:uid="{6CDCAC1B-45B4-4840-BCFA-80EDCA1F1B55}" name="Column2877"/>
    <tableColumn id="2898" xr3:uid="{9C1ABFF8-C5B0-40C4-98C4-A2119C3CC4F2}" name="Column2878"/>
    <tableColumn id="2899" xr3:uid="{68110479-CEBE-4BBA-9AE2-8C70D5E5E3B0}" name="Column2879"/>
    <tableColumn id="2900" xr3:uid="{2F0F6D6B-EDE0-41E6-8983-9EE3638B3880}" name="Column2880"/>
    <tableColumn id="2901" xr3:uid="{3D6AEFC3-211D-4AA7-A991-750EFF06A8DA}" name="Column2881"/>
    <tableColumn id="2902" xr3:uid="{4A853857-0C0E-4806-B5C0-8F593E30A40C}" name="Column2882"/>
    <tableColumn id="2903" xr3:uid="{A564AB63-BAD7-4C79-AD98-EE673CAC28C6}" name="Column2883"/>
    <tableColumn id="2904" xr3:uid="{DE8BAFE2-CD18-4201-9E2D-61913ECC7618}" name="Column2884"/>
    <tableColumn id="2905" xr3:uid="{79100501-EAA3-47AE-B3C6-6D0F7F9CD986}" name="Column2885"/>
    <tableColumn id="2906" xr3:uid="{4AC4E7CD-2E04-4CD3-9E37-6F4568A4B314}" name="Column2886"/>
    <tableColumn id="2907" xr3:uid="{E38703BF-E9AC-41B8-9F4B-8C8B3E372F17}" name="Column2887"/>
    <tableColumn id="2908" xr3:uid="{4CB886BE-DFC6-4263-BB0A-7FABD040BC90}" name="Column2888"/>
    <tableColumn id="2909" xr3:uid="{CE1F89BE-EEED-4BDE-8D96-BDAB896C9D9E}" name="Column2889"/>
    <tableColumn id="2910" xr3:uid="{4566B084-E506-41EC-9426-C5AD33CF7D25}" name="Column2890"/>
    <tableColumn id="2911" xr3:uid="{4BAF4D83-3CBF-4910-A7DD-51B227FED055}" name="Column2891"/>
    <tableColumn id="2912" xr3:uid="{F94B9EA7-216E-4B71-A503-0DDA8A89CD19}" name="Column2892"/>
    <tableColumn id="2913" xr3:uid="{28E19307-3C4F-43C5-9790-4B6101ABE4F2}" name="Column2893"/>
    <tableColumn id="2914" xr3:uid="{C50B6778-F35D-4432-9E56-92AF90098D6F}" name="Column2894"/>
    <tableColumn id="2915" xr3:uid="{151C1984-7895-4C88-AFE2-FCEA72B7D329}" name="Column2895"/>
    <tableColumn id="2916" xr3:uid="{1F0D26DE-E3F7-40DD-B8CA-6B650C1E2116}" name="Column2896"/>
    <tableColumn id="2917" xr3:uid="{25B5AFA7-B272-4037-8F82-7A00EC9D6C1E}" name="Column2897"/>
    <tableColumn id="2918" xr3:uid="{5EC05AF5-49FA-4024-8779-802CC1A7D5AE}" name="Column2898"/>
    <tableColumn id="2919" xr3:uid="{3198203F-FB9E-4ADA-911B-7FFD0D213D92}" name="Column2899"/>
    <tableColumn id="2920" xr3:uid="{50C4F969-BFFA-4198-8C53-7570C64D1EAC}" name="Column2900"/>
    <tableColumn id="2921" xr3:uid="{014EEA05-E40C-400E-A171-7D6A3631A87A}" name="Column2901"/>
    <tableColumn id="2922" xr3:uid="{AC5EB911-9F7F-4CF4-BBB0-C1CBC6F9C61B}" name="Column2902"/>
    <tableColumn id="2923" xr3:uid="{131BE98F-9D5A-4325-BB2E-C9D31E5C9F16}" name="Column2903"/>
    <tableColumn id="2924" xr3:uid="{8DAFFE18-1CEF-4898-8821-549B5F0FD33A}" name="Column2904"/>
    <tableColumn id="2925" xr3:uid="{407DD8D4-4B15-495C-B375-2985E59450C6}" name="Column2905"/>
    <tableColumn id="2926" xr3:uid="{105F9B31-A19D-40A5-A415-F195781DD975}" name="Column2906"/>
    <tableColumn id="2927" xr3:uid="{F7827EFA-463C-4645-9F8C-7419F61D03F9}" name="Column2907"/>
    <tableColumn id="2928" xr3:uid="{EAA0D0F4-6C6B-401F-AEBB-3F57954A8284}" name="Column2908"/>
    <tableColumn id="2929" xr3:uid="{76203D5F-D493-4E16-A87B-18D658D1AB6E}" name="Column2909"/>
    <tableColumn id="2930" xr3:uid="{0D8FFD02-9F49-49A4-9863-773B1319A11C}" name="Column2910"/>
    <tableColumn id="2931" xr3:uid="{3D762BF2-5A91-4F2D-95D8-7AEFC801E4B9}" name="Column2911"/>
    <tableColumn id="2932" xr3:uid="{60E7D285-CEE5-41E1-8FBD-A28555C08420}" name="Column2912"/>
    <tableColumn id="2933" xr3:uid="{585652F7-88ED-4FD3-9BF3-20A89A3A6451}" name="Column2913"/>
    <tableColumn id="2934" xr3:uid="{F16C4932-89E2-4838-AB55-8E99ED56C106}" name="Column2914"/>
    <tableColumn id="2935" xr3:uid="{2EFF284D-51B4-4752-8687-A84C7C2F051E}" name="Column2915"/>
    <tableColumn id="2936" xr3:uid="{0E0808F0-3CA1-44D7-9C42-F1C7FA169122}" name="Column2916"/>
    <tableColumn id="2937" xr3:uid="{84A97ABA-5CD8-4A3F-996E-E6D8541E8688}" name="Column2917"/>
    <tableColumn id="2938" xr3:uid="{5157B6FE-24A8-4E67-9F62-61E678CC37C5}" name="Column2918"/>
    <tableColumn id="2939" xr3:uid="{26E541D0-49EB-4A4B-B7D8-D0D85A9B579A}" name="Column2919"/>
    <tableColumn id="2940" xr3:uid="{2A1957AE-7855-450C-9ADE-93871D0CF644}" name="Column2920"/>
    <tableColumn id="2941" xr3:uid="{2F7B3540-56C0-49A9-80DB-9D7C23F507F8}" name="Column2921"/>
    <tableColumn id="2942" xr3:uid="{D5E10897-604A-4884-9F93-BDAB435FCB65}" name="Column2922"/>
    <tableColumn id="2943" xr3:uid="{E24EE71E-6F29-4064-8C8C-9140C2BB1FBA}" name="Column2923"/>
    <tableColumn id="2944" xr3:uid="{9180F10F-C844-41E2-8223-6FA591C77642}" name="Column2924"/>
    <tableColumn id="2945" xr3:uid="{F193D8EC-D295-45D5-8F2F-4B0081813CF4}" name="Column2925"/>
    <tableColumn id="2946" xr3:uid="{6FB7CDAA-3F56-46E7-A439-18118A8570A1}" name="Column2926"/>
    <tableColumn id="2947" xr3:uid="{1C0F8789-9485-4632-A229-7F7059C11F15}" name="Column2927"/>
    <tableColumn id="2948" xr3:uid="{04147950-BE11-417D-9B66-F41138F4B358}" name="Column2928"/>
    <tableColumn id="2949" xr3:uid="{1FA9D6FD-44F4-4152-9AF9-54FBBC9BC288}" name="Column2929"/>
    <tableColumn id="2950" xr3:uid="{B6F8B6FB-FBE1-42F9-8EA9-2092A1B599D6}" name="Column2930"/>
    <tableColumn id="2951" xr3:uid="{E231B642-DA3E-4199-A765-95D36C588B53}" name="Column2931"/>
    <tableColumn id="2952" xr3:uid="{32B30038-97E8-499F-B109-2F320163F0BA}" name="Column2932"/>
    <tableColumn id="2953" xr3:uid="{3BCFF7E3-AEC4-4873-9960-882CDE7E1BEC}" name="Column2933"/>
    <tableColumn id="2954" xr3:uid="{C3FF7033-54A4-4161-9F2A-E8CA0B7F8E54}" name="Column2934"/>
    <tableColumn id="2955" xr3:uid="{D8790838-FDC5-4D31-B431-35C0F2303B0E}" name="Column2935"/>
    <tableColumn id="2956" xr3:uid="{3E1D1194-31CE-4BC4-A945-A7FFFB6CFF15}" name="Column2936"/>
    <tableColumn id="2957" xr3:uid="{9D175EBC-8564-46F9-822F-735CE27C0B77}" name="Column2937"/>
    <tableColumn id="2958" xr3:uid="{3031578B-102A-49FE-B82B-0DC5D9CCE232}" name="Column2938"/>
    <tableColumn id="2959" xr3:uid="{59BA2AB9-A0E0-4629-B807-D3D7E09EA425}" name="Column2939"/>
    <tableColumn id="2960" xr3:uid="{157CA20A-3F05-4AF2-BF97-8BCC49178A50}" name="Column2940"/>
    <tableColumn id="2961" xr3:uid="{F760E2D1-A4CC-4EB7-BF68-6A6976E7B93E}" name="Column2941"/>
    <tableColumn id="2962" xr3:uid="{22B59B34-8BEF-4ED6-9B12-FE2E03D6558D}" name="Column2942"/>
    <tableColumn id="2963" xr3:uid="{B6DA3840-AF5D-4115-A7B7-AC8FA83349C8}" name="Column2943"/>
    <tableColumn id="2964" xr3:uid="{8E96C5C4-50D1-47CE-AC2D-44167D6C9103}" name="Column2944"/>
    <tableColumn id="2965" xr3:uid="{64B8F447-8D67-4F1F-B43D-558BFA4EAE71}" name="Column2945"/>
    <tableColumn id="2966" xr3:uid="{4C641DCF-4F4F-4687-8D3B-0A2B4110003B}" name="Column2946"/>
    <tableColumn id="2967" xr3:uid="{1915550F-4CFB-4C5F-8FA1-440EC5651A57}" name="Column2947"/>
    <tableColumn id="2968" xr3:uid="{24AF0033-92F0-4B38-A8F6-EEBC948F179C}" name="Column2948"/>
    <tableColumn id="2969" xr3:uid="{86513D6C-3F1E-40DD-B3CD-42AB0B42F179}" name="Column2949"/>
    <tableColumn id="2970" xr3:uid="{6559498D-18BB-4FC4-A134-8DEA187375C4}" name="Column2950"/>
    <tableColumn id="2971" xr3:uid="{0C006A50-459B-4F23-95FC-E2CF3DA8704F}" name="Column2951"/>
    <tableColumn id="2972" xr3:uid="{8BF73507-C95C-4197-BFEF-DAB8F46DA1D4}" name="Column2952"/>
    <tableColumn id="2973" xr3:uid="{B565A9FE-290B-4034-AC56-E16ACA4A7BC3}" name="Column2953"/>
    <tableColumn id="2974" xr3:uid="{842D25E3-ACAA-48F4-936F-FCE2ACBBEA41}" name="Column2954"/>
    <tableColumn id="2975" xr3:uid="{19F89697-E120-4EA7-A237-B85F4026C5D3}" name="Column2955"/>
    <tableColumn id="2976" xr3:uid="{B8F023B4-A2CF-4AF9-8E17-9F8F3ECB7187}" name="Column2956"/>
    <tableColumn id="2977" xr3:uid="{24BD6CAB-7D2C-40B4-B731-1A36229C0143}" name="Column2957"/>
    <tableColumn id="2978" xr3:uid="{FD7CC0E7-22F1-46D8-A5D6-CCA8450110BF}" name="Column2958"/>
    <tableColumn id="2979" xr3:uid="{98522CF8-54E5-4643-9FBF-1F5D6842A1D7}" name="Column2959"/>
    <tableColumn id="2980" xr3:uid="{966E98B8-2405-4DF4-908A-821E59ABA7C5}" name="Column2960"/>
    <tableColumn id="2981" xr3:uid="{D44B3024-A185-461C-8B4B-C4A59ACB0DCD}" name="Column2961"/>
    <tableColumn id="2982" xr3:uid="{9BF8E30F-F2D5-4BB9-803B-913E403586A0}" name="Column2962"/>
    <tableColumn id="2983" xr3:uid="{3BDE895C-D224-4817-A6B8-E1F11426874F}" name="Column2963"/>
    <tableColumn id="2984" xr3:uid="{1AD10163-58C2-4812-839B-3C62D40CC72B}" name="Column2964"/>
    <tableColumn id="2985" xr3:uid="{1D35A40C-CF94-4645-A29E-0F1070E512C0}" name="Column2965"/>
    <tableColumn id="2986" xr3:uid="{76C08862-A34D-423F-8B58-C12BAC9C5F78}" name="Column2966"/>
    <tableColumn id="2987" xr3:uid="{33CBBB44-FF54-44FA-8369-F7DC7ED17739}" name="Column2967"/>
    <tableColumn id="2988" xr3:uid="{747B3763-4FD9-498E-A10A-E2EF5191FC41}" name="Column2968"/>
    <tableColumn id="2989" xr3:uid="{DE9E83D7-1DC8-4EED-8E4E-9CF840F1E805}" name="Column2969"/>
    <tableColumn id="2990" xr3:uid="{B97B3D0E-9756-413C-83A6-74685A8AFFD5}" name="Column2970"/>
    <tableColumn id="2991" xr3:uid="{1CFDF17F-A358-477A-B096-EA12D3719B9E}" name="Column2971"/>
    <tableColumn id="2992" xr3:uid="{C1DBF91E-8497-40DA-AE50-8E872C2F46EF}" name="Column2972"/>
    <tableColumn id="2993" xr3:uid="{F05EFD3A-D823-4415-900C-EFC89D3977F5}" name="Column2973"/>
    <tableColumn id="2994" xr3:uid="{50175BBE-B9DA-43A4-AA75-1C72A543276B}" name="Column2974"/>
    <tableColumn id="2995" xr3:uid="{ADE11E09-AEA5-4E74-B5C4-3159F70D61CB}" name="Column2975"/>
    <tableColumn id="2996" xr3:uid="{C878E8F8-CCC7-407F-8713-2EA9BDE47303}" name="Column2976"/>
    <tableColumn id="2997" xr3:uid="{3C55AAE8-6C55-42D2-ABA2-549549E3BDCB}" name="Column2977"/>
    <tableColumn id="2998" xr3:uid="{3742A002-9544-4B51-85FC-B79AC6E4ED2B}" name="Column2978"/>
    <tableColumn id="2999" xr3:uid="{C437D0BC-2EA5-4C78-9D61-C9475DFEF8F0}" name="Column2979"/>
    <tableColumn id="3000" xr3:uid="{AA69F92D-66C7-48AE-A4F3-EDC303150067}" name="Column2980"/>
    <tableColumn id="3001" xr3:uid="{9474EE5A-6320-419C-9208-8E0B4B7FD2A4}" name="Column2981"/>
    <tableColumn id="3002" xr3:uid="{3F7B976B-176F-4AA8-BF7A-ED0180475F62}" name="Column2982"/>
    <tableColumn id="3003" xr3:uid="{59379CE6-7252-4A44-A2A9-AD4A1A77D675}" name="Column2983"/>
    <tableColumn id="3004" xr3:uid="{7737D7D2-43F1-45B0-85ED-04EBCCCD5230}" name="Column2984"/>
    <tableColumn id="3005" xr3:uid="{0D66F0E0-FFBD-4606-ACFB-145BB88DA336}" name="Column2985"/>
    <tableColumn id="3006" xr3:uid="{1403C1AC-7CFD-4F0B-8AD7-FF6AAFE1F0BD}" name="Column2986"/>
    <tableColumn id="3007" xr3:uid="{6F0264E3-FD7E-44A7-AB0B-603044CA37AD}" name="Column2987"/>
    <tableColumn id="3008" xr3:uid="{7E2A66C6-538E-4DD1-B3FF-031A0C518BB0}" name="Column2988"/>
    <tableColumn id="3009" xr3:uid="{8551035A-448C-4EF3-AD35-B47B7E798FD1}" name="Column2989"/>
    <tableColumn id="3010" xr3:uid="{89B278D6-56FE-4DDF-9162-0EBD1793DD93}" name="Column2990"/>
    <tableColumn id="3011" xr3:uid="{F1579DA9-EE39-4569-9238-A9DB13E0D878}" name="Column2991"/>
    <tableColumn id="3012" xr3:uid="{BE2E6EBB-7AF7-4716-BF51-D589C684F650}" name="Column2992"/>
    <tableColumn id="3013" xr3:uid="{3C564037-D124-4C4C-AF9B-5384D261CAC8}" name="Column2993"/>
    <tableColumn id="3014" xr3:uid="{BEDDCD5E-CA93-4A09-A1BE-5733F738D349}" name="Column2994"/>
    <tableColumn id="3015" xr3:uid="{4BC1E198-0DE6-41E7-828E-0958A6F652D8}" name="Column2995"/>
    <tableColumn id="3016" xr3:uid="{32E90E8B-DA5B-454B-9FC7-AB6C46540CC2}" name="Column2996"/>
    <tableColumn id="3017" xr3:uid="{AB25755A-8770-4517-9E39-71788E6B75D0}" name="Column2997"/>
    <tableColumn id="3018" xr3:uid="{48621EB0-8088-4E02-99F9-2A2BC56210D3}" name="Column2998"/>
    <tableColumn id="3019" xr3:uid="{954E4251-A925-4D2C-8677-67F5135AAD25}" name="Column2999"/>
    <tableColumn id="3020" xr3:uid="{BF0BB486-46AF-49EC-A58B-576E71D75882}" name="Column3000"/>
    <tableColumn id="3021" xr3:uid="{B9201125-5642-4E21-A0E6-2BECD0925830}" name="Column3001"/>
    <tableColumn id="3022" xr3:uid="{F434ABD4-3BC2-4408-9692-E62AB6902863}" name="Column3002"/>
    <tableColumn id="3023" xr3:uid="{91C48884-24B1-4979-821F-258F551C17DE}" name="Column3003"/>
    <tableColumn id="3024" xr3:uid="{C07CF0E0-3900-4FCC-8A23-CC54AD987D0A}" name="Column3004"/>
    <tableColumn id="3025" xr3:uid="{CD27BD7B-15B8-4B70-8371-96B4E81B4C91}" name="Column3005"/>
    <tableColumn id="3026" xr3:uid="{CB1FD121-B3AF-4309-9010-5834281F0B4C}" name="Column3006"/>
    <tableColumn id="3027" xr3:uid="{3AAE044E-0E48-4387-884E-4D67CD32F20A}" name="Column3007"/>
    <tableColumn id="3028" xr3:uid="{DBD67020-6559-4BBE-BA48-A4B260FFC745}" name="Column3008"/>
    <tableColumn id="3029" xr3:uid="{ACCC7C20-3BC3-4866-A325-39E95167EC26}" name="Column3009"/>
    <tableColumn id="3030" xr3:uid="{A63DF8B1-5AF4-4B38-96A7-9CF5995F936B}" name="Column3010"/>
    <tableColumn id="3031" xr3:uid="{A25B868C-1896-4143-B01C-7BB45E908FF8}" name="Column3011"/>
    <tableColumn id="3032" xr3:uid="{D4CE1949-C7F5-469B-BAE9-4ED04F3C7356}" name="Column3012"/>
    <tableColumn id="3033" xr3:uid="{6C44C3FC-C33C-4C38-B93C-3D8FD965F1D8}" name="Column3013"/>
    <tableColumn id="3034" xr3:uid="{9B9E5526-70FA-4A26-83A6-025DA92D599A}" name="Column3014"/>
    <tableColumn id="3035" xr3:uid="{33F70F59-109D-4E5C-80C7-865F9621D706}" name="Column3015"/>
    <tableColumn id="3036" xr3:uid="{2D2660F5-D650-4F1A-ACF7-9E736C932BE7}" name="Column3016"/>
    <tableColumn id="3037" xr3:uid="{53EA7AA2-F723-4AFA-8E9C-72717964D5FD}" name="Column3017"/>
    <tableColumn id="3038" xr3:uid="{D4D7BDC5-9C12-4FB6-864C-DDDD9C6BF8E3}" name="Column3018"/>
    <tableColumn id="3039" xr3:uid="{86DAE0BE-D546-454E-9F95-D7BC739EC487}" name="Column3019"/>
    <tableColumn id="3040" xr3:uid="{F315BCF0-6CBB-4AB7-910A-0132FE82C456}" name="Column3020"/>
    <tableColumn id="3041" xr3:uid="{990017EE-D4F5-4A6D-BFC8-09B3DDF1ABD2}" name="Column3021"/>
    <tableColumn id="3042" xr3:uid="{58D552AF-9AE8-4F9A-8E46-EA46E52F7869}" name="Column3022"/>
    <tableColumn id="3043" xr3:uid="{0E26839C-91FA-4755-A307-5014306FB668}" name="Column3023"/>
    <tableColumn id="3044" xr3:uid="{95E901F1-18D0-4AF6-979D-F341723A7854}" name="Column3024"/>
    <tableColumn id="3045" xr3:uid="{1BF4F986-24BD-4705-BC5C-FAADC4089134}" name="Column3025"/>
    <tableColumn id="3046" xr3:uid="{14D5CB6A-A364-46B8-B0B6-D8B4DD583B15}" name="Column3026"/>
    <tableColumn id="3047" xr3:uid="{D482F654-E01C-4ACE-AB9C-026CDA2408DA}" name="Column3027"/>
    <tableColumn id="3048" xr3:uid="{5D714E29-95D0-4C8C-A95B-5D9082E8C9EB}" name="Column3028"/>
    <tableColumn id="3049" xr3:uid="{512B40B3-FCCB-4226-97D1-1340F2EFCF2D}" name="Column3029"/>
    <tableColumn id="3050" xr3:uid="{23EE8554-E2BB-4831-A500-1BEC83704BCA}" name="Column3030"/>
    <tableColumn id="3051" xr3:uid="{422E03D7-BFEA-4797-AC66-FA43C3705EA0}" name="Column3031"/>
    <tableColumn id="3052" xr3:uid="{C7743416-D841-4405-8C99-2A9E14A21DDA}" name="Column3032"/>
    <tableColumn id="3053" xr3:uid="{45289CB0-5E2C-4B0B-902B-8FF435F7D98C}" name="Column3033"/>
    <tableColumn id="3054" xr3:uid="{D1249F6C-E259-47AB-A815-186D22310732}" name="Column3034"/>
    <tableColumn id="3055" xr3:uid="{F0D94FA7-3BA7-4978-92D3-45E16676EB4A}" name="Column3035"/>
    <tableColumn id="3056" xr3:uid="{93E585F7-8D51-4EB4-9A47-A5B3118EB997}" name="Column3036"/>
    <tableColumn id="3057" xr3:uid="{41F6C7DE-C165-452D-9D8D-5792F106CC54}" name="Column3037"/>
    <tableColumn id="3058" xr3:uid="{CE7FF493-0478-4B72-A33B-0574521179C8}" name="Column3038"/>
    <tableColumn id="3059" xr3:uid="{4E90B320-67A3-4BE8-BCD1-3268DB3BF1FA}" name="Column3039"/>
    <tableColumn id="3060" xr3:uid="{43EB96F6-C217-47DE-82E4-26EC0BFB7F28}" name="Column3040"/>
    <tableColumn id="3061" xr3:uid="{90EFF4A1-4843-4959-B8A2-999F1E58B053}" name="Column3041"/>
    <tableColumn id="3062" xr3:uid="{29D65E89-48F0-4F69-983E-69020FFFB298}" name="Column3042"/>
    <tableColumn id="3063" xr3:uid="{6C1A2FBA-04F6-41AF-A603-23AFBD94A722}" name="Column3043"/>
    <tableColumn id="3064" xr3:uid="{ABF9C1FC-CC94-4E78-BFF3-A8A9B89A95A7}" name="Column3044"/>
    <tableColumn id="3065" xr3:uid="{70229E4C-C0CF-4B7B-BF86-1D74EB9814FF}" name="Column3045"/>
    <tableColumn id="3066" xr3:uid="{816F6763-F538-4D9A-BBD9-3C6F54AEDD53}" name="Column3046"/>
    <tableColumn id="3067" xr3:uid="{30D65D08-8B9F-4A6B-BACC-440F40E6371B}" name="Column3047"/>
    <tableColumn id="3068" xr3:uid="{E1871F19-A7B3-4D9B-9C91-834C4CDC62CE}" name="Column3048"/>
    <tableColumn id="3069" xr3:uid="{F181D119-16DC-4E36-AA1F-428483B74A20}" name="Column3049"/>
    <tableColumn id="3070" xr3:uid="{60122017-B909-407C-8686-9AC772987D13}" name="Column3050"/>
    <tableColumn id="3071" xr3:uid="{75C29A8F-643E-49C7-8D69-72387DB8206C}" name="Column3051"/>
    <tableColumn id="3072" xr3:uid="{D0B657CE-3A2A-4936-B417-713E5F570B9B}" name="Column3052"/>
    <tableColumn id="3073" xr3:uid="{4E2B803D-93EE-4001-A89A-D60EF85E427B}" name="Column3053"/>
    <tableColumn id="3074" xr3:uid="{5041FF1E-9834-4BC9-9EA9-8E591D6DADA0}" name="Column3054"/>
    <tableColumn id="3075" xr3:uid="{9880F581-46C5-48AA-B1CD-963293A91722}" name="Column3055"/>
    <tableColumn id="3076" xr3:uid="{4F858B7C-5152-4ADA-9410-6B3FDED6330A}" name="Column3056"/>
    <tableColumn id="3077" xr3:uid="{65A23B53-7F9C-46A2-A720-F7E3A7CA26F7}" name="Column3057"/>
    <tableColumn id="3078" xr3:uid="{78935F71-0236-4453-8A41-904E2EB0A911}" name="Column3058"/>
    <tableColumn id="3079" xr3:uid="{2FBBCFBD-E846-48F2-98A0-CB50E9B36ECD}" name="Column3059"/>
    <tableColumn id="3080" xr3:uid="{34ED40CB-62B9-4BB4-9928-8425D1F6031B}" name="Column3060"/>
    <tableColumn id="3081" xr3:uid="{BD6EBE3E-6640-4DA9-88C8-92FC0321ED16}" name="Column3061"/>
    <tableColumn id="3082" xr3:uid="{DDA64E47-B0E5-48AE-B076-7C587A1898DD}" name="Column3062"/>
    <tableColumn id="3083" xr3:uid="{E6F52119-A620-4459-8904-FF90C3B7C89F}" name="Column3063"/>
    <tableColumn id="3084" xr3:uid="{060646BE-7A8A-419E-95DC-F2CE7FAE662E}" name="Column3064"/>
    <tableColumn id="3085" xr3:uid="{C3D5AFFE-F335-47E4-B7E0-88B4D44DC534}" name="Column3065"/>
    <tableColumn id="3086" xr3:uid="{67882520-62F1-436E-8DE7-9748A0223BF2}" name="Column3066"/>
    <tableColumn id="3087" xr3:uid="{35384665-5084-40E8-B01A-2060E4E2C2BD}" name="Column3067"/>
    <tableColumn id="3088" xr3:uid="{7A1A4F9D-4DDC-40F6-A69F-11D0E45A9575}" name="Column3068"/>
    <tableColumn id="3089" xr3:uid="{34E87676-6F5F-4F28-BA00-4CC8EDAAAA93}" name="Column3069"/>
    <tableColumn id="3090" xr3:uid="{8C848D12-CB96-432B-B2B6-AEA85CAD1A7F}" name="Column3070"/>
    <tableColumn id="3091" xr3:uid="{E5DAB613-3E2E-4759-A705-78E6A651B84E}" name="Column3071"/>
    <tableColumn id="3092" xr3:uid="{6F1F175A-D5AB-4E35-9DAE-2721D1C28D40}" name="Column3072"/>
    <tableColumn id="3093" xr3:uid="{75C5B918-688F-4511-806C-D86189A233FF}" name="Column3073"/>
    <tableColumn id="3094" xr3:uid="{9E07E19A-C149-446A-A6E8-80A7178FA7DE}" name="Column3074"/>
    <tableColumn id="3095" xr3:uid="{33FE7D3E-CA2C-470E-AD0F-E759861C316E}" name="Column3075"/>
    <tableColumn id="3096" xr3:uid="{1FDD3F93-C8D1-415A-BE98-DA1A259E8F0F}" name="Column3076"/>
    <tableColumn id="3097" xr3:uid="{332CE418-91AF-4375-ADC1-0EBC587FC7CB}" name="Column3077"/>
    <tableColumn id="3098" xr3:uid="{F6C3EFBD-8354-4925-AEC0-FD5CE51A8612}" name="Column3078"/>
    <tableColumn id="3099" xr3:uid="{6D44E083-9497-464C-8B73-3C4E01DD4E6A}" name="Column3079"/>
    <tableColumn id="3100" xr3:uid="{BA0991D8-B0AE-4D3C-A0F7-983052D4B810}" name="Column3080"/>
    <tableColumn id="3101" xr3:uid="{B2BBEDD7-6260-43FD-AC12-60A52D062646}" name="Column3081"/>
    <tableColumn id="3102" xr3:uid="{FB9D8606-8451-4353-9898-6E9EC0943748}" name="Column3082"/>
    <tableColumn id="3103" xr3:uid="{7582FDFE-EC73-492E-9A50-6A0F7824C8BD}" name="Column3083"/>
    <tableColumn id="3104" xr3:uid="{FEF6E5CF-6C26-4FB8-864E-C3CF995E8C00}" name="Column3084"/>
    <tableColumn id="3105" xr3:uid="{8CBE606C-58A5-4498-905D-5C97278810DA}" name="Column3085"/>
    <tableColumn id="3106" xr3:uid="{958FDCB0-D7B4-4617-A45E-42DF945F8C57}" name="Column3086"/>
    <tableColumn id="3107" xr3:uid="{8FC1DE29-04DB-41DB-809B-620F6C8CACF2}" name="Column3087"/>
    <tableColumn id="3108" xr3:uid="{F8C31F64-31E0-465C-A420-4E68EC054F6F}" name="Column3088"/>
    <tableColumn id="3109" xr3:uid="{16041F65-FE69-487B-9B5F-571984C06666}" name="Column3089"/>
    <tableColumn id="3110" xr3:uid="{4B242111-CBFB-4A99-9EEC-636402608F86}" name="Column3090"/>
    <tableColumn id="3111" xr3:uid="{8D0649A9-E718-40EE-97E8-F05AF11715E3}" name="Column3091"/>
    <tableColumn id="3112" xr3:uid="{20FD31C5-A880-4147-B015-6BA39E7D8239}" name="Column3092"/>
    <tableColumn id="3113" xr3:uid="{35E42C5E-A4AE-4E22-B1CF-4DE44290CDF0}" name="Column3093"/>
    <tableColumn id="3114" xr3:uid="{39B5D24F-9DB2-4457-AE21-3F8107B3960B}" name="Column3094"/>
    <tableColumn id="3115" xr3:uid="{3C7694A1-ECA6-4F92-A1A3-D66AC2595016}" name="Column3095"/>
    <tableColumn id="3116" xr3:uid="{2CFBBDBD-A40B-4E86-AEDA-A43B4C1B7427}" name="Column3096"/>
    <tableColumn id="3117" xr3:uid="{095982C3-C19E-4C27-853A-507C0A07C5C4}" name="Column3097"/>
    <tableColumn id="3118" xr3:uid="{0E05B267-4573-4836-82E5-AD99437A2107}" name="Column3098"/>
    <tableColumn id="3119" xr3:uid="{98B2F185-CEED-4375-AF77-20AA8D72BB54}" name="Column3099"/>
    <tableColumn id="3120" xr3:uid="{E4F1B556-C115-4DC8-B69E-8DF8FDE25749}" name="Column3100"/>
    <tableColumn id="3121" xr3:uid="{5B011377-4588-4AEF-8F27-14666C29420E}" name="Column3101"/>
    <tableColumn id="3122" xr3:uid="{299FC8B2-5D56-4E52-9DBE-E63E8C90F512}" name="Column3102"/>
    <tableColumn id="3123" xr3:uid="{97B6F1E9-18F7-4D7E-8F76-4476E14F927C}" name="Column3103"/>
    <tableColumn id="3124" xr3:uid="{2DA7356B-72C5-4F99-997D-68A06476EFA0}" name="Column3104"/>
    <tableColumn id="3125" xr3:uid="{64F34FC9-A81D-425E-90D9-3E0C1BAB7A55}" name="Column3105"/>
    <tableColumn id="3126" xr3:uid="{234BE64F-0108-4AB3-9034-91199F97740B}" name="Column3106"/>
    <tableColumn id="3127" xr3:uid="{918CE53D-863D-40AE-AC83-0515CE44BFE7}" name="Column3107"/>
    <tableColumn id="3128" xr3:uid="{DEE1AF68-5928-4904-A956-13EC514B760E}" name="Column3108"/>
    <tableColumn id="3129" xr3:uid="{80AFB852-D543-4C9F-8F12-517DBCA9569C}" name="Column3109"/>
    <tableColumn id="3130" xr3:uid="{525FCCF1-FF00-4788-BE72-75641DAB5DCA}" name="Column3110"/>
    <tableColumn id="3131" xr3:uid="{09DAAFF7-E919-4080-ADEB-16ECB48AA04C}" name="Column3111"/>
    <tableColumn id="3132" xr3:uid="{88480198-0263-4759-8879-94844A6171FF}" name="Column3112"/>
    <tableColumn id="3133" xr3:uid="{A3CF2681-144D-457A-A63F-F786A04AEFA8}" name="Column3113"/>
    <tableColumn id="3134" xr3:uid="{4C26CBF0-9B9C-46B0-A4EF-C4267165D60B}" name="Column3114"/>
    <tableColumn id="3135" xr3:uid="{E5B53BEC-93F0-4F75-8B2C-2CC3735641B7}" name="Column3115"/>
    <tableColumn id="3136" xr3:uid="{C52F6146-4CFB-46A2-9FC9-94E893BE5CBC}" name="Column3116"/>
    <tableColumn id="3137" xr3:uid="{328028EC-7CFE-4653-971E-464BED10FFC1}" name="Column3117"/>
    <tableColumn id="3138" xr3:uid="{4C9D98C8-666B-45FD-A5BF-A71B6C243ADC}" name="Column3118"/>
    <tableColumn id="3139" xr3:uid="{BE72A0DC-A44D-4AE9-AF90-AB5893FFAC5B}" name="Column3119"/>
    <tableColumn id="3140" xr3:uid="{979250DE-8A70-4518-9190-9362D80166AE}" name="Column3120"/>
    <tableColumn id="3141" xr3:uid="{59309AFB-6426-4A62-8149-4E7D14A55ED1}" name="Column3121"/>
    <tableColumn id="3142" xr3:uid="{7B6F446B-66AF-4906-9D8E-CF50D1E9FD29}" name="Column3122"/>
    <tableColumn id="3143" xr3:uid="{4ABFD0AD-900A-4547-A702-81EB9D85358D}" name="Column3123"/>
    <tableColumn id="3144" xr3:uid="{EB8ACDC6-5C34-42FA-9609-C71EBF58326D}" name="Column3124"/>
    <tableColumn id="3145" xr3:uid="{70DFA63E-B36A-459E-A7AC-31414D7AA2E3}" name="Column3125"/>
    <tableColumn id="3146" xr3:uid="{41C087C3-ACA4-47C6-B4FE-F7BE7AD587C1}" name="Column3126"/>
    <tableColumn id="3147" xr3:uid="{0B435015-FB47-429B-850A-52991CA7C236}" name="Column3127"/>
    <tableColumn id="3148" xr3:uid="{2F3B5356-17B5-4E2C-8521-1591D138AA09}" name="Column3128"/>
    <tableColumn id="3149" xr3:uid="{FF7801F3-0A7E-4934-B145-246BC9F86BDD}" name="Column3129"/>
    <tableColumn id="3150" xr3:uid="{5436EC19-AA22-426A-B24E-6BB433D441F3}" name="Column3130"/>
    <tableColumn id="3151" xr3:uid="{11F10EED-3CC0-4A67-ACC4-E8A64030BB8B}" name="Column3131"/>
    <tableColumn id="3152" xr3:uid="{519550A1-4AFA-4137-B601-256D2CA44541}" name="Column3132"/>
    <tableColumn id="3153" xr3:uid="{788C0F36-B95A-4524-BC93-B443E7DD3079}" name="Column3133"/>
    <tableColumn id="3154" xr3:uid="{5656B7C0-A51E-42B7-A6D6-C00BA1BAF0A3}" name="Column3134"/>
    <tableColumn id="3155" xr3:uid="{D1039013-4ACB-41B1-B42A-F28C3399CCCB}" name="Column3135"/>
    <tableColumn id="3156" xr3:uid="{4FD98D98-52F6-489C-940A-E9C0B8B54C84}" name="Column3136"/>
    <tableColumn id="3157" xr3:uid="{ED166606-197E-43A5-B6A2-BC97D9E95E96}" name="Column3137"/>
    <tableColumn id="3158" xr3:uid="{90668D33-8D3B-414D-9C55-0BB46195643F}" name="Column3138"/>
    <tableColumn id="3159" xr3:uid="{55A574BA-4EDA-452A-BB03-08B074EF42D9}" name="Column3139"/>
    <tableColumn id="3160" xr3:uid="{19239DC1-544D-4148-B031-0FBD56A3B896}" name="Column3140"/>
    <tableColumn id="3161" xr3:uid="{E7BDDE27-8FBC-44D0-AD59-089F13FC5FCC}" name="Column3141"/>
    <tableColumn id="3162" xr3:uid="{2134EC43-6E07-48F6-83CF-F3FABE32B0B8}" name="Column3142"/>
    <tableColumn id="3163" xr3:uid="{0B6628A9-6B3A-48AD-8F68-9C05EB8E07A5}" name="Column3143"/>
    <tableColumn id="3164" xr3:uid="{C5A4CC35-60C0-40A9-B8FA-A417B8E96A83}" name="Column3144"/>
    <tableColumn id="3165" xr3:uid="{29257301-1535-4BD3-8140-D71334DCD254}" name="Column3145"/>
    <tableColumn id="3166" xr3:uid="{542D2B92-EE65-401F-AB3E-C70656C37997}" name="Column3146"/>
    <tableColumn id="3167" xr3:uid="{F868FB83-79D1-4D44-8939-5AF87A7B3B94}" name="Column3147"/>
    <tableColumn id="3168" xr3:uid="{614D302F-2768-4EDF-AE30-4CB76D67F5CD}" name="Column3148"/>
    <tableColumn id="3169" xr3:uid="{8C6A02BE-5ADE-4929-AB1D-933F0140AB23}" name="Column3149"/>
    <tableColumn id="3170" xr3:uid="{089469B1-A94B-48EA-A5C9-4AC5D103D4F8}" name="Column3150"/>
    <tableColumn id="3171" xr3:uid="{D541CA05-1FE0-4D0E-80DC-F1353BF74003}" name="Column3151"/>
    <tableColumn id="3172" xr3:uid="{0AAC469D-F86B-458B-978C-93A64D5CA72C}" name="Column3152"/>
    <tableColumn id="3173" xr3:uid="{99685E62-1EA3-4886-8946-BCF024401A59}" name="Column3153"/>
    <tableColumn id="3174" xr3:uid="{FA3B6B80-F308-4950-99AF-1DE9D70BFC9D}" name="Column3154"/>
    <tableColumn id="3175" xr3:uid="{5001369A-017B-4133-B712-D85F3406741B}" name="Column3155"/>
    <tableColumn id="3176" xr3:uid="{82B935B9-10BC-4661-B029-75038FAB6E5E}" name="Column3156"/>
    <tableColumn id="3177" xr3:uid="{644930DA-CE8E-4A17-8580-14820281F593}" name="Column3157"/>
    <tableColumn id="3178" xr3:uid="{A6B56EEB-4B32-4A0F-8CC9-B26EFABA7282}" name="Column3158"/>
    <tableColumn id="3179" xr3:uid="{7B156143-4A26-4EB6-A7C4-432F2E85506E}" name="Column3159"/>
    <tableColumn id="3180" xr3:uid="{C005EB08-8001-4C88-8EED-3C4988D202BC}" name="Column3160"/>
    <tableColumn id="3181" xr3:uid="{ADC807C2-6F35-400E-AAA7-DE9C50876C01}" name="Column3161"/>
    <tableColumn id="3182" xr3:uid="{1DEDB2F5-9905-4C9A-A803-6148FEBCF097}" name="Column3162"/>
    <tableColumn id="3183" xr3:uid="{2A88C4D4-4B41-4CF1-9D94-62F413924C79}" name="Column3163"/>
    <tableColumn id="3184" xr3:uid="{86FB0705-4FFA-4ED9-96ED-971CD959EFD3}" name="Column3164"/>
    <tableColumn id="3185" xr3:uid="{157442A8-D63C-4191-A085-81FFBA423344}" name="Column3165"/>
    <tableColumn id="3186" xr3:uid="{0451AD58-A447-4E2F-93ED-9A62F34E9565}" name="Column3166"/>
    <tableColumn id="3187" xr3:uid="{24F46C08-7988-4983-AAA6-751908118F2F}" name="Column3167"/>
    <tableColumn id="3188" xr3:uid="{90DC6F80-48B0-4381-8EA2-10F7E25E623E}" name="Column3168"/>
    <tableColumn id="3189" xr3:uid="{1341B901-F1EF-47E8-A53C-9B8DBA984160}" name="Column3169"/>
    <tableColumn id="3190" xr3:uid="{BA1B5866-6D0E-4732-94B8-A57A8C57D88D}" name="Column3170"/>
    <tableColumn id="3191" xr3:uid="{1A2908DC-E583-4840-9684-77D30D0809F7}" name="Column3171"/>
    <tableColumn id="3192" xr3:uid="{14C9BB61-5FDD-4590-B748-D64B9E658CB3}" name="Column3172"/>
    <tableColumn id="3193" xr3:uid="{B2765F13-DCDF-4F43-B46F-7669453FF512}" name="Column3173"/>
    <tableColumn id="3194" xr3:uid="{EBA02A6D-0869-4428-A5FB-93F9351603C6}" name="Column3174"/>
    <tableColumn id="3195" xr3:uid="{C7CA8838-FA17-4E32-A809-09D3C0EDF761}" name="Column3175"/>
    <tableColumn id="3196" xr3:uid="{C862FCDB-F35A-4E52-96EA-401DA3229E85}" name="Column3176"/>
    <tableColumn id="3197" xr3:uid="{27D36D29-9FD6-4EEF-8674-506999272F09}" name="Column3177"/>
    <tableColumn id="3198" xr3:uid="{9FD698AF-DAF6-4EB3-866E-008B40F5D4B2}" name="Column3178"/>
    <tableColumn id="3199" xr3:uid="{8536CE7E-7327-494B-ACB8-55B22AC5C35C}" name="Column3179"/>
    <tableColumn id="3200" xr3:uid="{82456FBF-810A-440F-9642-04B921CFF2EF}" name="Column3180"/>
    <tableColumn id="3201" xr3:uid="{2DF1BD1E-F0EE-490F-8AFA-F28B0D4386DE}" name="Column3181"/>
    <tableColumn id="3202" xr3:uid="{494F0FAA-9DBC-4135-9CC1-6B45F898118A}" name="Column3182"/>
    <tableColumn id="3203" xr3:uid="{1396E137-82FD-4C8C-9443-D87936AD0F55}" name="Column3183"/>
    <tableColumn id="3204" xr3:uid="{E1EBAA7E-4740-433B-A8C6-09DA4446DFA2}" name="Column3184"/>
    <tableColumn id="3205" xr3:uid="{65DF23FC-01E5-4438-8B5B-F89D6061AB96}" name="Column3185"/>
    <tableColumn id="3206" xr3:uid="{2E99302A-ECCD-4BAC-B55D-EE5E25EF4925}" name="Column3186"/>
    <tableColumn id="3207" xr3:uid="{0658F450-8553-4E57-ACE2-FC5E1C8A8DE8}" name="Column3187"/>
    <tableColumn id="3208" xr3:uid="{01983067-9581-4759-9040-2D496BC9E7B1}" name="Column3188"/>
    <tableColumn id="3209" xr3:uid="{DCF89CE6-33A3-4A99-A19B-49F0C869EF0B}" name="Column3189"/>
    <tableColumn id="3210" xr3:uid="{45D245CA-523E-43CC-9618-3FFDF4141020}" name="Column3190"/>
    <tableColumn id="3211" xr3:uid="{190E26E0-DF05-43DB-A70B-2A93E0598217}" name="Column3191"/>
    <tableColumn id="3212" xr3:uid="{9C772160-FD4E-478B-B1A5-A46649C581EB}" name="Column3192"/>
    <tableColumn id="3213" xr3:uid="{E22E6663-8EAB-418E-9CBF-55874E1CF396}" name="Column3193"/>
    <tableColumn id="3214" xr3:uid="{161D92A7-4A8C-4BFA-A3C2-3079B305ECF1}" name="Column3194"/>
    <tableColumn id="3215" xr3:uid="{E1E72EB8-F134-453D-BB3D-DC6B51E6C1B3}" name="Column3195"/>
    <tableColumn id="3216" xr3:uid="{722CFA8D-C38E-4A67-A65B-12701212FA60}" name="Column3196"/>
    <tableColumn id="3217" xr3:uid="{F6D9BDFD-5DD4-473C-9457-2B07B85C9C14}" name="Column3197"/>
    <tableColumn id="3218" xr3:uid="{3AAA86E4-5F2A-43B3-A2B4-13FE713E3FA3}" name="Column3198"/>
    <tableColumn id="3219" xr3:uid="{778A176B-6AC9-422C-BDA6-DF1D35C43B9B}" name="Column3199"/>
    <tableColumn id="3220" xr3:uid="{68F6D667-0E82-4BBD-9D9F-7FCFB3B053B2}" name="Column3200"/>
    <tableColumn id="3221" xr3:uid="{D6D296F1-4748-45EB-9B00-D693F5F5DDB3}" name="Column3201"/>
    <tableColumn id="3222" xr3:uid="{3D1988A4-5CA3-4A3C-85AB-DD85C680FE59}" name="Column3202"/>
    <tableColumn id="3223" xr3:uid="{49239ADC-9ADF-4049-A21E-7C13146EDA50}" name="Column3203"/>
    <tableColumn id="3224" xr3:uid="{6111E669-4B79-49FF-A70B-20160E9F0B2F}" name="Column3204"/>
    <tableColumn id="3225" xr3:uid="{E549D03C-F1FF-4993-A678-FE284E4896EF}" name="Column3205"/>
    <tableColumn id="3226" xr3:uid="{2EF8DE8C-7BD4-42A6-B9B7-00DBCEE1CCD0}" name="Column3206"/>
    <tableColumn id="3227" xr3:uid="{2E69D4FE-E538-4696-BA14-257C224E2D27}" name="Column3207"/>
    <tableColumn id="3228" xr3:uid="{7AD4EAB7-45CB-4FCA-B56E-D58208244038}" name="Column3208"/>
    <tableColumn id="3229" xr3:uid="{00EB5BDE-C884-43D6-91CA-9476414F8DF9}" name="Column3209"/>
    <tableColumn id="3230" xr3:uid="{B5F22B15-2BA6-4765-B86E-67269115D2C0}" name="Column3210"/>
    <tableColumn id="3231" xr3:uid="{6DE052C8-BA89-43C9-B72E-3F8B566F3943}" name="Column3211"/>
    <tableColumn id="3232" xr3:uid="{6CDA2528-7F59-4DD2-BF69-E8F5316D30FF}" name="Column3212"/>
    <tableColumn id="3233" xr3:uid="{347E221F-87B0-4981-8C56-FBB5F91053C0}" name="Column3213"/>
    <tableColumn id="3234" xr3:uid="{6026C61E-0B90-4826-90E0-FABE74BE2409}" name="Column3214"/>
    <tableColumn id="3235" xr3:uid="{81BC6221-14B6-4754-A369-B345E37D027C}" name="Column3215"/>
    <tableColumn id="3236" xr3:uid="{0720C938-5F1D-4DA2-9CD0-EE6A2D5317EC}" name="Column3216"/>
    <tableColumn id="3237" xr3:uid="{3AFCFFBE-696B-4E46-A03B-D82511D424E2}" name="Column3217"/>
    <tableColumn id="3238" xr3:uid="{AC29F338-7C4A-497A-9516-9183057E1649}" name="Column3218"/>
    <tableColumn id="3239" xr3:uid="{E34C1D7A-939E-4BBE-AA4B-1074675513A1}" name="Column3219"/>
    <tableColumn id="3240" xr3:uid="{A4E9A3F2-800D-4C96-80F9-5F038250EFFD}" name="Column3220"/>
    <tableColumn id="3241" xr3:uid="{C42A619B-CB92-43E4-B2D9-53A8CBAAEDC0}" name="Column3221"/>
    <tableColumn id="3242" xr3:uid="{6BFE1C1C-E96F-471C-8F9C-CBEE1280B81E}" name="Column3222"/>
    <tableColumn id="3243" xr3:uid="{0BC73052-6CF4-4C3F-A4F7-CA104471519B}" name="Column3223"/>
    <tableColumn id="3244" xr3:uid="{F548C0EF-9D17-4B47-8235-85677F6977D2}" name="Column3224"/>
    <tableColumn id="3245" xr3:uid="{BA95780A-5F60-4156-93BF-6B2BA9B81C0A}" name="Column3225"/>
    <tableColumn id="3246" xr3:uid="{3F4B0A0D-6E20-417A-951C-72BDA7305110}" name="Column3226"/>
    <tableColumn id="3247" xr3:uid="{F2F37EA5-B895-4457-B31C-38A7B188AF9C}" name="Column3227"/>
    <tableColumn id="3248" xr3:uid="{113FB1FD-B638-4912-9877-CFB78FF3AC4E}" name="Column3228"/>
    <tableColumn id="3249" xr3:uid="{65966D66-5EF4-4107-B3EE-9127A9226457}" name="Column3229"/>
    <tableColumn id="3250" xr3:uid="{DCC52F4B-622D-4DA2-8402-901B85AE3698}" name="Column3230"/>
    <tableColumn id="3251" xr3:uid="{48425A03-7FD3-462C-9F49-95030F7B374B}" name="Column3231"/>
    <tableColumn id="3252" xr3:uid="{B4B0914A-929F-4EDF-B6E0-2C97EF096EBC}" name="Column3232"/>
    <tableColumn id="3253" xr3:uid="{8D31D76C-B55D-4267-82D0-D21E5E071347}" name="Column3233"/>
    <tableColumn id="3254" xr3:uid="{2602FE8A-FF42-4CC0-9649-9CD2665B5DA9}" name="Column3234"/>
    <tableColumn id="3255" xr3:uid="{1F5AFA5C-1855-42F0-870E-9BDCBB77E01A}" name="Column3235"/>
    <tableColumn id="3256" xr3:uid="{9448D4AF-E768-4143-AAD8-6013CF9C4F04}" name="Column3236"/>
    <tableColumn id="3257" xr3:uid="{ECF20DCE-F9A4-4109-AA75-95ED81A3BE62}" name="Column3237"/>
    <tableColumn id="3258" xr3:uid="{BED905CE-814E-46E0-8585-58AA38738637}" name="Column3238"/>
    <tableColumn id="3259" xr3:uid="{2E71772D-0970-403B-A8D7-7DCA7C09AD43}" name="Column3239"/>
    <tableColumn id="3260" xr3:uid="{50D3CF86-6444-4190-820B-D4CF9084089E}" name="Column3240"/>
    <tableColumn id="3261" xr3:uid="{E31801D9-4D82-47E6-A11E-152098927B90}" name="Column3241"/>
    <tableColumn id="3262" xr3:uid="{813EC902-D33A-4921-8693-B845C1FF8A36}" name="Column3242"/>
    <tableColumn id="3263" xr3:uid="{55A81D9C-8F84-4210-A322-65BEC5EA1C45}" name="Column3243"/>
    <tableColumn id="3264" xr3:uid="{E1C25135-E715-45D0-97EA-3D0E81CEE6DB}" name="Column3244"/>
    <tableColumn id="3265" xr3:uid="{7162D60B-88EF-4B22-A8B5-790EA415DE8B}" name="Column3245"/>
    <tableColumn id="3266" xr3:uid="{6C5D858B-54AE-4368-BFEE-5C2D115D314F}" name="Column3246"/>
    <tableColumn id="3267" xr3:uid="{497637F3-FB2C-4BCD-927A-2FB3B05B4419}" name="Column3247"/>
    <tableColumn id="3268" xr3:uid="{6596F5C9-0D44-4510-8038-E3312567D303}" name="Column3248"/>
    <tableColumn id="3269" xr3:uid="{7CF00021-C458-4FA5-94F5-4214FD791060}" name="Column3249"/>
    <tableColumn id="3270" xr3:uid="{4170A63B-926B-4377-8CF2-CB8D6563A0CB}" name="Column3250"/>
    <tableColumn id="3271" xr3:uid="{7D32A6AF-E7AB-4E90-889E-F441C7E11904}" name="Column3251"/>
    <tableColumn id="3272" xr3:uid="{61833ED0-BF52-45D1-950A-589023F63E3A}" name="Column3252"/>
    <tableColumn id="3273" xr3:uid="{A2AC300D-4D43-493A-87D4-7CB2FF1F3064}" name="Column3253"/>
    <tableColumn id="3274" xr3:uid="{1F056E87-E4B3-4DDB-946A-4E1B04606FF3}" name="Column3254"/>
    <tableColumn id="3275" xr3:uid="{6A087D09-7200-4D42-9C87-CDD824A625EE}" name="Column3255"/>
    <tableColumn id="3276" xr3:uid="{85C39FB1-0C7D-4AE8-BCA3-6040484DA595}" name="Column3256"/>
    <tableColumn id="3277" xr3:uid="{8DB4D6A5-D5AA-4821-87F7-8E90C8DE6A4E}" name="Column3257"/>
    <tableColumn id="3278" xr3:uid="{F5E568AF-7846-4657-8AC2-57C49F07312A}" name="Column3258"/>
    <tableColumn id="3279" xr3:uid="{2D64A26A-A3A8-4628-946B-F56A516EB009}" name="Column3259"/>
    <tableColumn id="3280" xr3:uid="{DBB879DD-CE67-44E5-A194-59C9806D0985}" name="Column3260"/>
    <tableColumn id="3281" xr3:uid="{76D02EF4-5BAB-46BF-BCC2-CE841F1ED363}" name="Column3261"/>
    <tableColumn id="3282" xr3:uid="{4877A806-80FB-46B0-BD7C-7CA8203C8830}" name="Column3262"/>
    <tableColumn id="3283" xr3:uid="{882B48C1-5B52-4CB8-BEBA-77D498F00C8E}" name="Column3263"/>
    <tableColumn id="3284" xr3:uid="{38C5833E-CB1B-4B48-9C92-B789F1841A07}" name="Column3264"/>
    <tableColumn id="3285" xr3:uid="{214B06E3-6415-48DD-AB59-68AC480B2273}" name="Column3265"/>
    <tableColumn id="3286" xr3:uid="{AB91D6F3-BB10-4B39-9ADF-13404DE3B31E}" name="Column3266"/>
    <tableColumn id="3287" xr3:uid="{2BA184D8-735E-4B1B-92BF-C90BBCB6A46A}" name="Column3267"/>
    <tableColumn id="3288" xr3:uid="{6263FF08-4136-4020-9526-ED7613081FD8}" name="Column3268"/>
    <tableColumn id="3289" xr3:uid="{D0F9F56B-4DC1-46F6-9B6A-4CA798C0DFC6}" name="Column3269"/>
    <tableColumn id="3290" xr3:uid="{DAF7C36B-3748-418A-8432-ABCEB6FF6875}" name="Column3270"/>
    <tableColumn id="3291" xr3:uid="{ED1A8ED7-9016-4ABB-87ED-CAF9BF4FE321}" name="Column3271"/>
    <tableColumn id="3292" xr3:uid="{B0D76BDD-2882-4288-940A-B7C549190C48}" name="Column3272"/>
    <tableColumn id="3293" xr3:uid="{CDD448E6-2A86-4D0C-AC9B-C42F20B96576}" name="Column3273"/>
    <tableColumn id="3294" xr3:uid="{29A35D94-3131-4532-9CB5-835B63353E85}" name="Column3274"/>
    <tableColumn id="3295" xr3:uid="{1B8B8A24-BDED-4957-BC21-0BA5A87DE135}" name="Column3275"/>
    <tableColumn id="3296" xr3:uid="{B6C8FB57-DE51-411A-BC35-1226C9C0353D}" name="Column3276"/>
    <tableColumn id="3297" xr3:uid="{7142F7F0-9314-49A8-ADCF-3CE0040FC05A}" name="Column3277"/>
    <tableColumn id="3298" xr3:uid="{20DD9E9A-F0AE-43BD-9EC6-E07148C35B21}" name="Column3278"/>
    <tableColumn id="3299" xr3:uid="{660C2111-5410-4958-B544-F44491124BD9}" name="Column3279"/>
    <tableColumn id="3300" xr3:uid="{FD4A5B20-AC0B-4931-8B11-28F5B96BE8D3}" name="Column3280"/>
    <tableColumn id="3301" xr3:uid="{44708044-CFA0-4BCA-9FE1-6361C1EE5304}" name="Column3281"/>
    <tableColumn id="3302" xr3:uid="{8DFAE150-E333-4C4B-AC8F-D22A6F8E315B}" name="Column3282"/>
    <tableColumn id="3303" xr3:uid="{1541FFF5-EC78-476E-8469-F5C167486CC4}" name="Column3283"/>
    <tableColumn id="3304" xr3:uid="{79AC6799-FE45-431A-ACC8-B2EA06144A3C}" name="Column3284"/>
    <tableColumn id="3305" xr3:uid="{A6A897DF-8CFA-4B3E-845C-DAFBFEFFE974}" name="Column3285"/>
    <tableColumn id="3306" xr3:uid="{0F7E1F10-19DD-4252-99F0-68A7F0AFDA36}" name="Column3286"/>
    <tableColumn id="3307" xr3:uid="{AEBD97A7-3DE5-48BF-B286-9AC68C50DA8D}" name="Column3287"/>
    <tableColumn id="3308" xr3:uid="{3E470695-957E-4508-A313-E53DA896D183}" name="Column3288"/>
    <tableColumn id="3309" xr3:uid="{8710B71C-F85E-4F2E-B7F0-963FAA8A5C36}" name="Column3289"/>
    <tableColumn id="3310" xr3:uid="{7B871BCF-AC51-4CD9-9773-B8818B400515}" name="Column3290"/>
    <tableColumn id="3311" xr3:uid="{89C3B2B8-42A7-406B-9ACE-93EF379A4F2C}" name="Column3291"/>
    <tableColumn id="3312" xr3:uid="{386E6B46-1434-47EB-A74A-D9B24A70A390}" name="Column3292"/>
    <tableColumn id="3313" xr3:uid="{EC606565-E072-4191-BB16-6E81702E8943}" name="Column3293"/>
    <tableColumn id="3314" xr3:uid="{5C3CA3E7-A360-4500-ADCA-EFB21F4D91D2}" name="Column3294"/>
    <tableColumn id="3315" xr3:uid="{B1E82D55-859A-447A-A5B6-0336DAC597C9}" name="Column3295"/>
    <tableColumn id="3316" xr3:uid="{A3FDA8F9-297E-45BB-A8D7-9036BB63CB8A}" name="Column3296"/>
    <tableColumn id="3317" xr3:uid="{92AF29CC-97AB-4A72-A892-F9D9E3CA1AD0}" name="Column3297"/>
    <tableColumn id="3318" xr3:uid="{8CAC4D9F-1828-4F7C-8162-C472C3385EDD}" name="Column3298"/>
    <tableColumn id="3319" xr3:uid="{F499E123-24F7-46E4-AF7A-3B9FF976D814}" name="Column3299"/>
    <tableColumn id="3320" xr3:uid="{1A629463-0DEC-4157-9DC6-3981C8485385}" name="Column3300"/>
    <tableColumn id="3321" xr3:uid="{5A6A2B53-4D45-4FFD-A71F-6C5C0CE8C825}" name="Column3301"/>
    <tableColumn id="3322" xr3:uid="{07A93CD9-F74B-4CCF-BC73-F720043F4423}" name="Column3302"/>
    <tableColumn id="3323" xr3:uid="{B03BBB5D-5500-4051-A89D-13957208512F}" name="Column3303"/>
    <tableColumn id="3324" xr3:uid="{5CCF454E-A93D-4F20-9BD1-970D555A209B}" name="Column3304"/>
    <tableColumn id="3325" xr3:uid="{A02E12CD-D381-4205-BA2F-49DEB6F442C6}" name="Column3305"/>
    <tableColumn id="3326" xr3:uid="{8BBA877A-1D03-45FB-A5F3-7FAA0988D370}" name="Column3306"/>
    <tableColumn id="3327" xr3:uid="{D599BDAE-BEC8-4D4D-86B5-DA5B8AB60CD0}" name="Column3307"/>
    <tableColumn id="3328" xr3:uid="{4CEEA80E-8CDA-42B4-9486-04BBCB48DBAF}" name="Column3308"/>
    <tableColumn id="3329" xr3:uid="{A1B81F5E-D5F5-46BE-87AA-57D551522137}" name="Column3309"/>
    <tableColumn id="3330" xr3:uid="{0BA02CEF-683C-4260-8B07-33E360D87785}" name="Column3310"/>
    <tableColumn id="3331" xr3:uid="{A2285A27-BBF7-4384-8B5F-49F22B13E7F7}" name="Column3311"/>
    <tableColumn id="3332" xr3:uid="{C72EC327-6203-48AC-8CC9-4A1516666C85}" name="Column3312"/>
    <tableColumn id="3333" xr3:uid="{37203D72-B865-4ECA-9387-FE32C513786E}" name="Column3313"/>
    <tableColumn id="3334" xr3:uid="{F363BDF9-32CA-42C9-B48C-D1356EBE875D}" name="Column3314"/>
    <tableColumn id="3335" xr3:uid="{663B91F6-2C45-4273-8630-B596F700ADC2}" name="Column3315"/>
    <tableColumn id="3336" xr3:uid="{101F48C3-C06F-44F6-9925-5C45413CFFFB}" name="Column3316"/>
    <tableColumn id="3337" xr3:uid="{CA03AB69-2862-4667-866D-D63B62048018}" name="Column3317"/>
    <tableColumn id="3338" xr3:uid="{232B3793-7F3B-407A-9974-08111F05CA00}" name="Column3318"/>
    <tableColumn id="3339" xr3:uid="{4E64D75B-A05F-4072-9E5F-EED0DF8BA9E7}" name="Column3319"/>
    <tableColumn id="3340" xr3:uid="{AACA92D7-6793-46D2-8D71-8F6D2D88CCC6}" name="Column3320"/>
    <tableColumn id="3341" xr3:uid="{1E57588C-ADC9-42CB-A159-7D21D6509200}" name="Column3321"/>
    <tableColumn id="3342" xr3:uid="{F5F12F53-7101-4481-9A9C-94FD75F0F12E}" name="Column3322"/>
    <tableColumn id="3343" xr3:uid="{3364FD24-AD3F-4D09-A3E4-18A53091F8EB}" name="Column3323"/>
    <tableColumn id="3344" xr3:uid="{9A075806-BEEF-4BE0-A50D-08C8B66E8991}" name="Column3324"/>
    <tableColumn id="3345" xr3:uid="{FD341B82-4E9D-40F4-A32A-0D451CBC2666}" name="Column3325"/>
    <tableColumn id="3346" xr3:uid="{C4BF32DC-181D-48EA-8688-B42BC205D66F}" name="Column3326"/>
    <tableColumn id="3347" xr3:uid="{B67EC809-71E2-4770-AEA8-A47145B5C550}" name="Column3327"/>
    <tableColumn id="3348" xr3:uid="{A82B131B-8C13-4252-957D-AB444BF7DA50}" name="Column3328"/>
    <tableColumn id="3349" xr3:uid="{743008A6-CAF0-4B30-921E-86410049E7D9}" name="Column3329"/>
    <tableColumn id="3350" xr3:uid="{0F8A6F1B-2A3A-41AC-B0F6-2A8713A1E034}" name="Column3330"/>
    <tableColumn id="3351" xr3:uid="{1C364447-0F6B-4100-9F44-8F463E79F8B4}" name="Column3331"/>
    <tableColumn id="3352" xr3:uid="{B8E09F71-78E4-42B8-BB60-275C287E0764}" name="Column3332"/>
    <tableColumn id="3353" xr3:uid="{9D0B1C35-1C06-45F2-B8FE-49AFE075FC06}" name="Column3333"/>
    <tableColumn id="3354" xr3:uid="{3DAA02D8-61D6-4B80-BD48-A27C75A022AC}" name="Column3334"/>
    <tableColumn id="3355" xr3:uid="{4F457642-B206-435B-B4F2-5F8E6897834C}" name="Column3335"/>
    <tableColumn id="3356" xr3:uid="{B0D62F4C-2DE2-49A8-87C0-D4F5FD1E865A}" name="Column3336"/>
    <tableColumn id="3357" xr3:uid="{CF0B61A1-0FF7-4A0C-9A42-6E72A3399F27}" name="Column3337"/>
    <tableColumn id="3358" xr3:uid="{15C45E9C-E3C9-48F0-8918-5E04FF66F6BA}" name="Column3338"/>
    <tableColumn id="3359" xr3:uid="{22D07789-C2B6-46C0-BC52-34A237512B3D}" name="Column3339"/>
    <tableColumn id="3360" xr3:uid="{BCC834CC-B0B6-4470-B75C-F914536D1BBB}" name="Column3340"/>
    <tableColumn id="3361" xr3:uid="{7AB440D3-3016-4266-B9B7-4E5616385BF4}" name="Column3341"/>
    <tableColumn id="3362" xr3:uid="{1B349083-B383-40DB-8D6E-F227075BA4BE}" name="Column3342"/>
    <tableColumn id="3363" xr3:uid="{A729A04C-9E86-4FF5-A36F-1B7B820BFF8E}" name="Column3343"/>
    <tableColumn id="3364" xr3:uid="{FD9C54B2-273B-4FBB-97C9-19740FDFEEBE}" name="Column3344"/>
    <tableColumn id="3365" xr3:uid="{B9612C9C-B00D-4377-B163-ACEEFC53E239}" name="Column3345"/>
    <tableColumn id="3366" xr3:uid="{D460875D-945E-4600-ABDB-A0472B013D58}" name="Column3346"/>
    <tableColumn id="3367" xr3:uid="{B9547BC9-5255-4DF9-B90C-7926424543D3}" name="Column3347"/>
    <tableColumn id="3368" xr3:uid="{BBE4B8A0-0AD5-4F68-8F2F-43B6BFED3968}" name="Column3348"/>
    <tableColumn id="3369" xr3:uid="{D5C38342-AC97-49DD-AA0F-85476738526E}" name="Column3349"/>
    <tableColumn id="3370" xr3:uid="{DAB18F4C-6EAF-4628-8A77-7F0FD5E6EB07}" name="Column3350"/>
    <tableColumn id="3371" xr3:uid="{3508005F-C971-47F8-856C-0814EBE633DA}" name="Column3351"/>
    <tableColumn id="3372" xr3:uid="{BAAC80D3-8AE4-467B-ADC2-0C7357B8072A}" name="Column3352"/>
    <tableColumn id="3373" xr3:uid="{3C0A0E3B-FE84-4573-BC15-E37AEC95DB84}" name="Column3353"/>
    <tableColumn id="3374" xr3:uid="{C7EF8EAC-9F60-4557-9D56-7C37AD881EEB}" name="Column3354"/>
    <tableColumn id="3375" xr3:uid="{819F742F-B3E2-4F67-81F4-6AB3A0FB3108}" name="Column3355"/>
    <tableColumn id="3376" xr3:uid="{90B87ECB-1C5F-4911-83C5-826602D2A356}" name="Column3356"/>
    <tableColumn id="3377" xr3:uid="{A25FC6FB-439B-448C-93F9-AEE9C6DEC2CA}" name="Column3357"/>
    <tableColumn id="3378" xr3:uid="{0A7668CE-58BE-44DD-B1D3-5BE219DF669A}" name="Column3358"/>
    <tableColumn id="3379" xr3:uid="{21B6826F-D242-440E-9427-9DD9D190C670}" name="Column3359"/>
    <tableColumn id="3380" xr3:uid="{0F55B912-44A4-4659-BF63-8759AC132F64}" name="Column3360"/>
    <tableColumn id="3381" xr3:uid="{F5D5033A-C484-48D4-A4F0-DF1FED117BF8}" name="Column3361"/>
    <tableColumn id="3382" xr3:uid="{F9C96121-24DF-4694-97B8-7D89B56CCF96}" name="Column3362"/>
    <tableColumn id="3383" xr3:uid="{F709C218-1B56-48A2-9077-D26C3752C286}" name="Column3363"/>
    <tableColumn id="3384" xr3:uid="{927F50BB-E925-4C5B-A2C9-6825A32BACB2}" name="Column3364"/>
    <tableColumn id="3385" xr3:uid="{A124ABC5-BA48-4F6A-9ABE-E8CC41A3F38C}" name="Column3365"/>
    <tableColumn id="3386" xr3:uid="{573B7E5A-7A7E-4EAD-8A4E-D7ACB5957A60}" name="Column3366"/>
    <tableColumn id="3387" xr3:uid="{C258A708-8E4F-4E94-846C-FEE302BEA7A8}" name="Column3367"/>
    <tableColumn id="3388" xr3:uid="{4DBB94BB-DA45-4C50-BD31-7FC26AB48EE0}" name="Column3368"/>
    <tableColumn id="3389" xr3:uid="{317FFDE3-C14D-4452-8F44-6BA463F00AF7}" name="Column3369"/>
    <tableColumn id="3390" xr3:uid="{A4318D4B-8BF8-4435-A3B9-A11E28BF2AB7}" name="Column3370"/>
    <tableColumn id="3391" xr3:uid="{BBAA4558-131C-46B3-BCB0-F3B5E0F415E3}" name="Column3371"/>
    <tableColumn id="3392" xr3:uid="{2CC8F449-1887-4381-9D91-B72AB258793D}" name="Column3372"/>
    <tableColumn id="3393" xr3:uid="{10C6500D-163F-43F9-AE8A-5CDD629A3FC8}" name="Column3373"/>
    <tableColumn id="3394" xr3:uid="{661DFBA7-18B2-47DB-B8A1-796C9FC1B7F5}" name="Column3374"/>
    <tableColumn id="3395" xr3:uid="{AD1D234D-131B-4FD7-BE88-5B209066B57C}" name="Column3375"/>
    <tableColumn id="3396" xr3:uid="{FF4DD641-B631-45D6-9906-FA143C528013}" name="Column3376"/>
    <tableColumn id="3397" xr3:uid="{EB38EDFF-0D60-460C-9C52-80D19A429828}" name="Column3377"/>
    <tableColumn id="3398" xr3:uid="{A2A456CD-9174-4087-9720-83B634D29468}" name="Column3378"/>
    <tableColumn id="3399" xr3:uid="{5BEC31F6-1FC0-4210-ABE8-6D2F8CB51797}" name="Column3379"/>
    <tableColumn id="3400" xr3:uid="{7634E5A4-48D9-4A9C-BE11-8B038674CF26}" name="Column3380"/>
    <tableColumn id="3401" xr3:uid="{FFF240AA-F4FE-4C57-8610-78CCAA241390}" name="Column3381"/>
    <tableColumn id="3402" xr3:uid="{4F642A55-1736-44AD-9BA0-7C3FBA3D9624}" name="Column3382"/>
    <tableColumn id="3403" xr3:uid="{B93E14AB-DE98-45D3-940B-30A7A2969F5B}" name="Column3383"/>
    <tableColumn id="3404" xr3:uid="{EDFDD251-A8BD-44AB-80F6-5C1D61C05378}" name="Column3384"/>
    <tableColumn id="3405" xr3:uid="{CD3D6CAC-BD3A-4B35-A6CD-C70B05C23096}" name="Column3385"/>
    <tableColumn id="3406" xr3:uid="{4BE9001F-45B8-47AE-9C80-A89F97588998}" name="Column3386"/>
    <tableColumn id="3407" xr3:uid="{6E0BA7AC-C1F1-49B5-8214-F5AC51EC4CC0}" name="Column3387"/>
    <tableColumn id="3408" xr3:uid="{67FA37C7-065A-4630-8075-3ECD97EA531C}" name="Column3388"/>
    <tableColumn id="3409" xr3:uid="{B77DFF5D-ED32-430C-B956-5FF26F27126E}" name="Column3389"/>
    <tableColumn id="3410" xr3:uid="{24C0F1DE-99B8-49E2-9839-E9CD9DC42213}" name="Column3390"/>
    <tableColumn id="3411" xr3:uid="{2B79BB34-C245-491F-B408-765FAB28112D}" name="Column3391"/>
    <tableColumn id="3412" xr3:uid="{C635757A-AB6A-44B0-A44E-DCFA560F4AA2}" name="Column3392"/>
    <tableColumn id="3413" xr3:uid="{C233DE71-C258-4580-8C24-9CA0321E4014}" name="Column3393"/>
    <tableColumn id="3414" xr3:uid="{D85CC1D9-DCCA-47C6-8955-7AAF8259B5B0}" name="Column3394"/>
    <tableColumn id="3415" xr3:uid="{00AC8DA3-3E8A-4C6D-BFCD-B55820F9A2ED}" name="Column3395"/>
    <tableColumn id="3416" xr3:uid="{1ABA725C-F571-419C-ACAE-49D004DB7A42}" name="Column3396"/>
    <tableColumn id="3417" xr3:uid="{823CC90E-BCB4-4058-93ED-94052F2CA060}" name="Column3397"/>
    <tableColumn id="3418" xr3:uid="{2F3EECCB-6D13-43E3-8F07-D427152E3365}" name="Column3398"/>
    <tableColumn id="3419" xr3:uid="{1D155FCE-148F-45BF-B47F-B11E1C1FBDA6}" name="Column3399"/>
    <tableColumn id="3420" xr3:uid="{2A35203D-190B-4C93-8060-F954CC9B34F1}" name="Column3400"/>
    <tableColumn id="3421" xr3:uid="{EBD288E9-9D56-4372-A07B-7F37712B6B1D}" name="Column3401"/>
    <tableColumn id="3422" xr3:uid="{15E231E8-0BD4-45CE-8A46-8998D28B5B35}" name="Column3402"/>
    <tableColumn id="3423" xr3:uid="{A5E137BC-89E5-4BEA-BB9C-CC341CE7F0AA}" name="Column3403"/>
    <tableColumn id="3424" xr3:uid="{4D340C4B-4903-4571-BB10-5FB65FDEC6DF}" name="Column3404"/>
    <tableColumn id="3425" xr3:uid="{930C3D31-4A8B-4736-9649-04C938F0F5D9}" name="Column3405"/>
    <tableColumn id="3426" xr3:uid="{BE43B745-F2D1-4936-B4E4-D043D40B726A}" name="Column3406"/>
    <tableColumn id="3427" xr3:uid="{C29CA68B-49D1-433F-8D7F-A6356B6EAC17}" name="Column3407"/>
    <tableColumn id="3428" xr3:uid="{AB4A5B3C-CE71-4B34-888F-E948FB6CF612}" name="Column3408"/>
    <tableColumn id="3429" xr3:uid="{7538E442-ADD3-486D-980D-D52C0AD93B8B}" name="Column3409"/>
    <tableColumn id="3430" xr3:uid="{D1271199-8016-4B02-AFCF-39806573B5BA}" name="Column3410"/>
    <tableColumn id="3431" xr3:uid="{130F28EB-6AC0-477A-9B1E-1E3031C8B886}" name="Column3411"/>
    <tableColumn id="3432" xr3:uid="{8F53E977-E026-4BA8-B2C1-66C4A0A883C8}" name="Column3412"/>
    <tableColumn id="3433" xr3:uid="{991E8894-5A35-4B70-A1F2-F0EC58102D8A}" name="Column3413"/>
    <tableColumn id="3434" xr3:uid="{844F89EB-109F-476A-9661-E8E81DD23905}" name="Column3414"/>
    <tableColumn id="3435" xr3:uid="{1FADF087-8379-47D4-9F1F-0077B9A976A5}" name="Column3415"/>
    <tableColumn id="3436" xr3:uid="{994F4CB8-112D-412F-97C6-7D0660B00A8A}" name="Column3416"/>
    <tableColumn id="3437" xr3:uid="{347CD562-EB3C-49E6-8F91-2C9882C974EC}" name="Column3417"/>
    <tableColumn id="3438" xr3:uid="{14CA34AB-8B36-467B-8A54-F75D533A4C97}" name="Column3418"/>
    <tableColumn id="3439" xr3:uid="{E7A03B86-FC97-4FD0-A640-6140F60FAFAF}" name="Column3419"/>
    <tableColumn id="3440" xr3:uid="{8A2E7786-72F7-46F2-904A-D050DCFDD9E0}" name="Column3420"/>
    <tableColumn id="3441" xr3:uid="{3E21C10E-BB92-43DC-A9EC-C3936699C3E2}" name="Column3421"/>
    <tableColumn id="3442" xr3:uid="{11640AC7-32C1-4B28-B52F-C790E2E6F7C8}" name="Column3422"/>
    <tableColumn id="3443" xr3:uid="{B7423826-9C11-4E76-B84A-38474F1D6D9B}" name="Column3423"/>
    <tableColumn id="3444" xr3:uid="{6F6F10C6-6014-4052-B769-CB43C7FF093D}" name="Column3424"/>
    <tableColumn id="3445" xr3:uid="{898D6EDB-AF7D-4198-A503-D6BC84552687}" name="Column3425"/>
    <tableColumn id="3446" xr3:uid="{3CEFB4EF-2595-4D53-A72C-076A26EDCFC1}" name="Column3426"/>
    <tableColumn id="3447" xr3:uid="{293E9B1B-CCF7-477D-AAF0-0F38B8D4C43F}" name="Column3427"/>
    <tableColumn id="3448" xr3:uid="{2B067853-7870-4D51-B080-87CCF23111C3}" name="Column3428"/>
    <tableColumn id="3449" xr3:uid="{604CED0D-BD49-4759-953B-107F40D3EBA3}" name="Column3429"/>
    <tableColumn id="3450" xr3:uid="{697080B8-8988-4E4B-89EE-CCE70F51FC0A}" name="Column3430"/>
    <tableColumn id="3451" xr3:uid="{5A3CE9EE-592A-495A-B33F-51CA6D502EB1}" name="Column3431"/>
    <tableColumn id="3452" xr3:uid="{1F4D4897-46FE-4717-8D4D-BCDE60BD93BE}" name="Column3432"/>
    <tableColumn id="3453" xr3:uid="{2A5BDAC6-2AFF-4427-8537-18F21AD7A2B4}" name="Column3433"/>
    <tableColumn id="3454" xr3:uid="{FDBAEC63-BF4A-44AC-8268-4F96636F8EE4}" name="Column3434"/>
    <tableColumn id="3455" xr3:uid="{57ABFC6D-CBDA-4B6D-A91C-203405815DBF}" name="Column3435"/>
    <tableColumn id="3456" xr3:uid="{21537272-A06F-473B-BDAD-49B722136380}" name="Column3436"/>
    <tableColumn id="3457" xr3:uid="{9C91C403-A934-4242-A87E-C725E6737E0B}" name="Column3437"/>
    <tableColumn id="3458" xr3:uid="{647E0C95-E7F7-4850-92C1-19F773273B4F}" name="Column3438"/>
    <tableColumn id="3459" xr3:uid="{F8A7D2F9-514E-47F6-BDB9-FF4919375312}" name="Column3439"/>
    <tableColumn id="3460" xr3:uid="{CF64ED25-59AA-46C5-AC98-A96E3DCFD1F0}" name="Column3440"/>
    <tableColumn id="3461" xr3:uid="{A48F61BE-15B2-4E84-9226-981E270C8294}" name="Column3441"/>
    <tableColumn id="3462" xr3:uid="{3A3D0A0E-CB77-4C57-AA26-97078AB96E43}" name="Column3442"/>
    <tableColumn id="3463" xr3:uid="{4E1DF619-866D-415F-A0D5-F1C221047340}" name="Column3443"/>
    <tableColumn id="3464" xr3:uid="{5C179534-3DBF-4B2D-8BA3-55B8B65FEB0A}" name="Column3444"/>
    <tableColumn id="3465" xr3:uid="{A6D2C537-6782-4D26-8DC0-85B5A7747A28}" name="Column3445"/>
    <tableColumn id="3466" xr3:uid="{D6FA7925-CD69-4DB7-B659-C9FCB859316F}" name="Column3446"/>
    <tableColumn id="3467" xr3:uid="{2DF55DBF-D0B3-4A82-ACB4-10C478E12920}" name="Column3447"/>
    <tableColumn id="3468" xr3:uid="{FE773116-AEDE-46A3-ABA2-212A9AD4B3F1}" name="Column3448"/>
    <tableColumn id="3469" xr3:uid="{A70CEAC8-6F8A-4CD5-ADF4-7C3EDA04F665}" name="Column3449"/>
    <tableColumn id="3470" xr3:uid="{CF2BB814-D358-4856-B338-9C8A9EFBC35C}" name="Column3450"/>
    <tableColumn id="3471" xr3:uid="{F78C075F-6155-4541-8C95-738DEA3554A2}" name="Column3451"/>
    <tableColumn id="3472" xr3:uid="{C54AF390-5E75-4E42-9FFF-4F4983A12E4A}" name="Column3452"/>
    <tableColumn id="3473" xr3:uid="{EF49D0EA-1277-4F50-AA75-BACCFE85AB5B}" name="Column3453"/>
    <tableColumn id="3474" xr3:uid="{7AE0064B-DBDB-4C64-AF98-1DA11E3DA484}" name="Column3454"/>
    <tableColumn id="3475" xr3:uid="{13C528EC-2758-46F7-9B75-FC85444CF083}" name="Column3455"/>
    <tableColumn id="3476" xr3:uid="{36EEBDD1-8C03-449B-BCE1-521EBCDA87D8}" name="Column3456"/>
    <tableColumn id="3477" xr3:uid="{E7988EE2-C910-4989-8DA9-430D352CD29E}" name="Column3457"/>
    <tableColumn id="3478" xr3:uid="{4EBD5BF6-6BDB-4D81-8FAA-8C1689AAC264}" name="Column3458"/>
    <tableColumn id="3479" xr3:uid="{8F7598E0-6EC9-4961-9795-EBD7D2336D43}" name="Column3459"/>
    <tableColumn id="3480" xr3:uid="{DDB634F0-17D3-4A2E-A221-346815785635}" name="Column3460"/>
    <tableColumn id="3481" xr3:uid="{4F5AD5B7-0813-4868-AF56-59CE9EC37CE0}" name="Column3461"/>
    <tableColumn id="3482" xr3:uid="{B66E9733-8B58-4B95-A1C9-0CCA1BDBB006}" name="Column3462"/>
    <tableColumn id="3483" xr3:uid="{7868342F-2CD2-4D14-A2DD-B89FCA33A7FD}" name="Column3463"/>
    <tableColumn id="3484" xr3:uid="{C4BE8275-2B2D-4017-9AD1-F18578DE74EC}" name="Column3464"/>
    <tableColumn id="3485" xr3:uid="{EA23D541-CC9C-4A9D-8A84-CA108D9292AD}" name="Column3465"/>
    <tableColumn id="3486" xr3:uid="{D95FE2D6-3632-4B41-ABE8-DD4941A4A631}" name="Column3466"/>
    <tableColumn id="3487" xr3:uid="{CE58B07A-2E0B-468C-889D-187F1650CD57}" name="Column3467"/>
    <tableColumn id="3488" xr3:uid="{B4ED75D1-02A3-493C-A5A4-2C9D706F0B6E}" name="Column3468"/>
    <tableColumn id="3489" xr3:uid="{50B9227A-AD31-4C66-B6C4-CA93D42AEEB7}" name="Column3469"/>
    <tableColumn id="3490" xr3:uid="{4DB93632-B3B1-493C-958D-A455A1B866FB}" name="Column3470"/>
    <tableColumn id="3491" xr3:uid="{F36EEFF4-2873-4DB2-9812-DA4C1D056A3D}" name="Column3471"/>
    <tableColumn id="3492" xr3:uid="{4CB9606F-B44A-42C1-BF98-08E099090C7B}" name="Column3472"/>
    <tableColumn id="3493" xr3:uid="{7283ED01-611D-4ADA-9BAB-C20CC0F9B739}" name="Column3473"/>
    <tableColumn id="3494" xr3:uid="{4BBFA762-2EC9-428C-BAE7-543365B11C78}" name="Column3474"/>
    <tableColumn id="3495" xr3:uid="{832EA893-5402-4276-AC21-CEB8FF6EA78D}" name="Column3475"/>
    <tableColumn id="3496" xr3:uid="{913D7828-3395-491C-B016-F017458B62F9}" name="Column3476"/>
    <tableColumn id="3497" xr3:uid="{AD521613-207D-456C-92B7-C693148F56F3}" name="Column3477"/>
    <tableColumn id="3498" xr3:uid="{84C7FA4C-90B4-48BA-98A2-5065D0366306}" name="Column3478"/>
    <tableColumn id="3499" xr3:uid="{BC26D64C-626C-4DD7-8FAD-63A65303A609}" name="Column3479"/>
    <tableColumn id="3500" xr3:uid="{48D6F68B-8E50-4F4A-8193-FE6EDED13CF7}" name="Column3480"/>
    <tableColumn id="3501" xr3:uid="{7CDAF2AF-7428-4017-850A-9A57DA60C873}" name="Column3481"/>
    <tableColumn id="3502" xr3:uid="{F7FDC812-1FE1-44E8-9842-068186FB591F}" name="Column3482"/>
    <tableColumn id="3503" xr3:uid="{0962AC31-36F0-4460-BB43-00E0521FB910}" name="Column3483"/>
    <tableColumn id="3504" xr3:uid="{7834CA68-4468-46D2-8D19-D71D8E169826}" name="Column3484"/>
    <tableColumn id="3505" xr3:uid="{F1EBEAAB-AAE4-46A2-84C4-7DADCAA095F3}" name="Column3485"/>
    <tableColumn id="3506" xr3:uid="{C72C8CE0-6C92-4653-A9AA-483B11A0D18E}" name="Column3486"/>
    <tableColumn id="3507" xr3:uid="{32E33B40-03ED-4662-ABB1-94A60E1B5728}" name="Column3487"/>
    <tableColumn id="3508" xr3:uid="{17EFF294-B05A-4C1C-A4BA-E16436C307DA}" name="Column3488"/>
    <tableColumn id="3509" xr3:uid="{549772A5-DFF3-4FFA-8168-098B5D2095F4}" name="Column3489"/>
    <tableColumn id="3510" xr3:uid="{154441C1-8948-41FE-88A1-660E7273ACC0}" name="Column3490"/>
    <tableColumn id="3511" xr3:uid="{D8CDD696-2233-4889-94EB-1AE5D073A72B}" name="Column3491"/>
    <tableColumn id="3512" xr3:uid="{6AA7DEBA-222B-4332-9FC7-454E1A3B0D8A}" name="Column3492"/>
    <tableColumn id="3513" xr3:uid="{ADA64AE8-11DB-46A2-8C85-EA5E6C8BD1F9}" name="Column3493"/>
    <tableColumn id="3514" xr3:uid="{4FEDB573-49DA-4E32-A7C0-792B22F7ABB1}" name="Column3494"/>
    <tableColumn id="3515" xr3:uid="{B0EE084B-B174-44EF-8C92-F977E29E343C}" name="Column3495"/>
    <tableColumn id="3516" xr3:uid="{99BE88BE-4509-44D6-AFB2-2D050C5CDD53}" name="Column3496"/>
    <tableColumn id="3517" xr3:uid="{18D23140-1C11-4D8E-B8A0-DC8E8E602DBF}" name="Column3497"/>
    <tableColumn id="3518" xr3:uid="{E5603D2A-D165-4FC7-A211-925486BEC911}" name="Column3498"/>
    <tableColumn id="3519" xr3:uid="{3B055ECD-2D84-47ED-965F-2CCA0D4A9AA0}" name="Column3499"/>
    <tableColumn id="3520" xr3:uid="{50FADB20-E449-41A7-9DBB-AAA773C89FA6}" name="Column3500"/>
    <tableColumn id="3521" xr3:uid="{D3A44221-00FD-41FC-846E-A6A759C12416}" name="Column3501"/>
    <tableColumn id="3522" xr3:uid="{4B36390B-661D-43F4-90C8-72972307BB57}" name="Column3502"/>
    <tableColumn id="3523" xr3:uid="{39A0A342-9715-4E30-B8D1-596F6CAB4D4C}" name="Column3503"/>
    <tableColumn id="3524" xr3:uid="{89AFF54D-F64B-4E1B-B357-D67113F1E2C6}" name="Column3504"/>
    <tableColumn id="3525" xr3:uid="{3D249CA8-FD53-4A43-A5BD-C7F64F036766}" name="Column3505"/>
    <tableColumn id="3526" xr3:uid="{ABE37A45-A628-44A9-B6C8-C19F9B4BDA88}" name="Column3506"/>
    <tableColumn id="3527" xr3:uid="{742FC0B6-60A8-4244-B4BE-8110EF9B88DF}" name="Column3507"/>
    <tableColumn id="3528" xr3:uid="{DAD4EC16-36D8-4B48-84F6-5FF764A9E6AC}" name="Column3508"/>
    <tableColumn id="3529" xr3:uid="{960FCEA6-6C5D-4199-B3D2-8AF5BA398EF2}" name="Column3509"/>
    <tableColumn id="3530" xr3:uid="{6B97374A-483D-4437-AEAA-53B6E4F769B1}" name="Column3510"/>
    <tableColumn id="3531" xr3:uid="{C9C070FE-65BA-4E06-9864-1906937A18E6}" name="Column3511"/>
    <tableColumn id="3532" xr3:uid="{DF6B101E-2743-427C-B733-D8E59249280D}" name="Column3512"/>
    <tableColumn id="3533" xr3:uid="{A949BBE1-806E-4947-8B1A-6D18A08985B8}" name="Column3513"/>
    <tableColumn id="3534" xr3:uid="{A2FD3201-B0F6-4D02-9ADD-01892C461D6A}" name="Column3514"/>
    <tableColumn id="3535" xr3:uid="{16218466-7CB2-456B-A747-1E837B15FCD4}" name="Column3515"/>
    <tableColumn id="3536" xr3:uid="{735B22A0-50E7-4660-8F32-CD8BA16B523F}" name="Column3516"/>
    <tableColumn id="3537" xr3:uid="{5BADF57F-8F29-45CF-B98D-D67125425BE1}" name="Column3517"/>
    <tableColumn id="3538" xr3:uid="{D8271C94-B5B1-4B2F-8621-B2A1826F2C48}" name="Column3518"/>
    <tableColumn id="3539" xr3:uid="{011DAC3A-3E61-40F1-B9F7-DB455B4BA705}" name="Column3519"/>
    <tableColumn id="3540" xr3:uid="{EEDB1CA7-78CC-47B2-A7CB-B3F399709BB4}" name="Column3520"/>
    <tableColumn id="3541" xr3:uid="{EF26134E-F0B0-469F-8A6C-16E210CE3FA5}" name="Column3521"/>
    <tableColumn id="3542" xr3:uid="{31C47E66-B239-4F75-8AF3-C96AE7A344A5}" name="Column3522"/>
    <tableColumn id="3543" xr3:uid="{CD9AD016-598E-4503-9E7B-182DD068FF11}" name="Column3523"/>
    <tableColumn id="3544" xr3:uid="{492C6A3F-42DE-4F13-87C4-A0158308E7D7}" name="Column3524"/>
    <tableColumn id="3545" xr3:uid="{6AAE5272-4D57-4FA5-AB0D-5DCF963D8F00}" name="Column3525"/>
    <tableColumn id="3546" xr3:uid="{4C487B77-5539-4DB7-BF22-0F197986BCEF}" name="Column3526"/>
    <tableColumn id="3547" xr3:uid="{E49C53B2-E83F-473F-8DC8-E95220D7610F}" name="Column3527"/>
    <tableColumn id="3548" xr3:uid="{8DA00EBE-C0B3-4CF5-9150-6094CF7D3C95}" name="Column3528"/>
    <tableColumn id="3549" xr3:uid="{5DAC3C4A-64B2-458C-93EF-E43076B49E04}" name="Column3529"/>
    <tableColumn id="3550" xr3:uid="{41596828-98C7-40BC-A423-4F0E7F19D5D1}" name="Column3530"/>
    <tableColumn id="3551" xr3:uid="{AFDB793C-379E-4D58-9898-9361B435D11A}" name="Column3531"/>
    <tableColumn id="3552" xr3:uid="{19E877E1-1299-4851-95F7-EB296011DFEB}" name="Column3532"/>
    <tableColumn id="3553" xr3:uid="{1814DDA7-C935-45A2-8AE2-4013D82E934B}" name="Column3533"/>
    <tableColumn id="3554" xr3:uid="{F1D5AC42-3744-4D7A-9AC4-BF354B3C6A2C}" name="Column3534"/>
    <tableColumn id="3555" xr3:uid="{E210A62E-D1CC-455A-A4DB-E4F4C2CE10AF}" name="Column3535"/>
    <tableColumn id="3556" xr3:uid="{9C518E8B-8D88-4FC6-8AFD-C2FF4CE588D5}" name="Column3536"/>
    <tableColumn id="3557" xr3:uid="{280FA5D7-6BD6-4A18-AA0C-58935B3C105E}" name="Column3537"/>
    <tableColumn id="3558" xr3:uid="{E78BFE53-FB99-4E0B-996C-55C7948F8876}" name="Column3538"/>
    <tableColumn id="3559" xr3:uid="{2B663E1D-8AA0-4A11-8592-C974009DF30F}" name="Column3539"/>
    <tableColumn id="3560" xr3:uid="{1417EBA0-6931-41D6-BF51-3512D3E94D02}" name="Column3540"/>
    <tableColumn id="3561" xr3:uid="{2C5C8856-9C20-402E-9DC4-6B55073629F5}" name="Column3541"/>
    <tableColumn id="3562" xr3:uid="{DE00F07E-3932-4FA7-A715-9B44621B8608}" name="Column3542"/>
    <tableColumn id="3563" xr3:uid="{AABE68E7-9C9E-4D97-8762-8C48F4D732A8}" name="Column3543"/>
    <tableColumn id="3564" xr3:uid="{CE373B3A-B7D2-4858-9AF0-A520A4050324}" name="Column3544"/>
    <tableColumn id="3565" xr3:uid="{9A3B539B-0B66-4C04-AB52-9FC92951D645}" name="Column3545"/>
    <tableColumn id="3566" xr3:uid="{870C7585-6252-47B1-9389-534741AE8F88}" name="Column3546"/>
    <tableColumn id="3567" xr3:uid="{8476F75C-45D6-4B34-8993-CDDE3191BF56}" name="Column3547"/>
    <tableColumn id="3568" xr3:uid="{A6C56884-CC22-40A7-9816-76B3A23E4AEA}" name="Column3548"/>
    <tableColumn id="3569" xr3:uid="{702C6E99-4CAF-469B-A4FD-DF127D1F61CF}" name="Column3549"/>
    <tableColumn id="3570" xr3:uid="{B6A15F2C-A6C8-48FB-AD35-F3457898598D}" name="Column3550"/>
    <tableColumn id="3571" xr3:uid="{FDF2D85C-715A-42A4-9C4A-59AED51A619E}" name="Column3551"/>
    <tableColumn id="3572" xr3:uid="{F7FF54F6-7BCB-40C8-86B5-441E811B5D5B}" name="Column3552"/>
    <tableColumn id="3573" xr3:uid="{877AA94B-932B-4A57-AEEB-509AAE20D236}" name="Column3553"/>
    <tableColumn id="3574" xr3:uid="{FAFF50AE-BDA9-43D2-B27D-C637192AE5A7}" name="Column3554"/>
    <tableColumn id="3575" xr3:uid="{DD2895CB-2DE6-4E8B-8F8F-438184953931}" name="Column3555"/>
    <tableColumn id="3576" xr3:uid="{329D8613-5750-423E-A000-9ACD1F93A86F}" name="Column3556"/>
    <tableColumn id="3577" xr3:uid="{FCA403E9-3B63-4A67-8E28-0CA4E1683853}" name="Column3557"/>
    <tableColumn id="3578" xr3:uid="{551D9974-3BB3-41D2-B25E-5272ACFF6DBF}" name="Column3558"/>
    <tableColumn id="3579" xr3:uid="{06CF9231-9B5B-48F9-AE0C-0DF2F964ACE1}" name="Column3559"/>
    <tableColumn id="3580" xr3:uid="{69A16A87-01B2-4F01-A684-A74E7DAC6C53}" name="Column3560"/>
    <tableColumn id="3581" xr3:uid="{7A6BC38E-D1BB-4711-8561-2372E8FAF123}" name="Column3561"/>
    <tableColumn id="3582" xr3:uid="{B9D931E1-FF35-4A12-AF26-FAB9B5730F38}" name="Column3562"/>
    <tableColumn id="3583" xr3:uid="{3F649537-CC49-44FC-B175-F87261A0C16C}" name="Column3563"/>
    <tableColumn id="3584" xr3:uid="{B3D2F9CC-A9E9-4354-9028-0995F4328BE1}" name="Column3564"/>
    <tableColumn id="3585" xr3:uid="{9F46CED3-2ECF-493A-9511-58914310C028}" name="Column3565"/>
    <tableColumn id="3586" xr3:uid="{AF46B77F-39B8-4F90-83CB-4AD9F9C7BB28}" name="Column3566"/>
    <tableColumn id="3587" xr3:uid="{AF61DC4A-6C6D-433B-A568-ECF6327D3BE8}" name="Column3567"/>
    <tableColumn id="3588" xr3:uid="{95D7CEFD-7CD8-44EC-9DB5-8F27CB4A9CC6}" name="Column3568"/>
    <tableColumn id="3589" xr3:uid="{8542E65B-FA6D-4C40-8DE4-C67B28B6AE26}" name="Column3569"/>
    <tableColumn id="3590" xr3:uid="{B1DABE32-060E-4561-AA83-9F0CF2E05F69}" name="Column3570"/>
    <tableColumn id="3591" xr3:uid="{447849B6-B5C7-4DB0-A032-4D9EAEE7F8A3}" name="Column3571"/>
    <tableColumn id="3592" xr3:uid="{FBCC442B-DF61-4464-8A99-A064D13E7FF2}" name="Column3572"/>
    <tableColumn id="3593" xr3:uid="{020FBA71-F2CC-46C3-92DD-C1AE287E18E9}" name="Column3573"/>
    <tableColumn id="3594" xr3:uid="{DDD405D2-C133-48A5-ABDB-BA1FE3D7F37B}" name="Column3574"/>
    <tableColumn id="3595" xr3:uid="{F9E353DE-FD6D-4166-BF65-CCD70E3BEA94}" name="Column3575"/>
    <tableColumn id="3596" xr3:uid="{7ACD96FD-1407-43A7-AEB2-F9789B0CC70E}" name="Column3576"/>
    <tableColumn id="3597" xr3:uid="{677B65CD-DFBC-48C5-AB38-C2D4178928E4}" name="Column3577"/>
    <tableColumn id="3598" xr3:uid="{D4347BAF-57A9-4F1A-A7C2-37584106121F}" name="Column3578"/>
    <tableColumn id="3599" xr3:uid="{79E8F39E-379C-4BC8-ABA7-C8544A42F40F}" name="Column3579"/>
    <tableColumn id="3600" xr3:uid="{962B5E40-3956-41BC-9674-2DE880EDA443}" name="Column3580"/>
    <tableColumn id="3601" xr3:uid="{ECFE6468-0A09-49A8-AD89-CB71B40F4AC2}" name="Column3581"/>
    <tableColumn id="3602" xr3:uid="{72AFD4DC-2AE6-4ED6-AB5C-C0205D5E2D5D}" name="Column3582"/>
    <tableColumn id="3603" xr3:uid="{9FAD5B16-1063-4912-AB6E-7055D708DBC6}" name="Column3583"/>
    <tableColumn id="3604" xr3:uid="{DF6CDEE5-DE30-458F-B569-8EC6D9880D1A}" name="Column3584"/>
    <tableColumn id="3605" xr3:uid="{47C185FA-F860-4287-96D8-03F8FACE385A}" name="Column3585"/>
    <tableColumn id="3606" xr3:uid="{D49CCC27-B2BA-4A07-8B4B-BF5C9B891581}" name="Column3586"/>
    <tableColumn id="3607" xr3:uid="{3946A128-ABCC-4182-9FA6-FF2E136E2973}" name="Column3587"/>
    <tableColumn id="3608" xr3:uid="{384E3B83-1EA9-4785-A775-38508AD48B20}" name="Column3588"/>
    <tableColumn id="3609" xr3:uid="{42C2D6D8-285F-4899-BA77-48C4875C99CE}" name="Column3589"/>
    <tableColumn id="3610" xr3:uid="{B3C96BD0-FD78-49CF-B84D-C16390C673B8}" name="Column3590"/>
    <tableColumn id="3611" xr3:uid="{141DD437-EFEB-4E55-9AE0-85E46D32B7D5}" name="Column3591"/>
    <tableColumn id="3612" xr3:uid="{D9713903-A788-4231-B390-A99675FA67B2}" name="Column3592"/>
    <tableColumn id="3613" xr3:uid="{AE6DDE9A-B63F-490D-9E86-3E8837AE0DEB}" name="Column3593"/>
    <tableColumn id="3614" xr3:uid="{5C829891-664B-43EB-ACEA-4C2617FCCB19}" name="Column3594"/>
    <tableColumn id="3615" xr3:uid="{4C6E4969-3B6C-4F7A-A9F3-BEE2BC1B2CCD}" name="Column3595"/>
    <tableColumn id="3616" xr3:uid="{4A83B892-D7A8-430C-98B9-BFF8F0AD79EF}" name="Column3596"/>
    <tableColumn id="3617" xr3:uid="{1CEDE16A-7BA2-444F-BCF2-9BDE38E201DE}" name="Column3597"/>
    <tableColumn id="3618" xr3:uid="{AE0D60C6-3865-47C9-AAA6-2851A996D8CC}" name="Column3598"/>
    <tableColumn id="3619" xr3:uid="{FF479FAB-3130-4F9E-8FE1-F4F139F17F47}" name="Column3599"/>
    <tableColumn id="3620" xr3:uid="{386B9844-C115-4DCF-9429-8901571F8000}" name="Column3600"/>
    <tableColumn id="3621" xr3:uid="{0CAE255F-07DF-4A5D-B521-989004B3E7E7}" name="Column3601"/>
    <tableColumn id="3622" xr3:uid="{68FCB7CC-46A7-4079-BA57-F57183837BA4}" name="Column3602"/>
    <tableColumn id="3623" xr3:uid="{89586798-0B66-449F-90CF-EED29F7434AD}" name="Column3603"/>
    <tableColumn id="3624" xr3:uid="{C6F3837A-6966-4BAD-A8D4-86D40069CC5D}" name="Column3604"/>
    <tableColumn id="3625" xr3:uid="{187CB2CC-8ACB-4992-9A0C-9418D8B23275}" name="Column3605"/>
    <tableColumn id="3626" xr3:uid="{79B317D1-03A5-4FD3-B522-421CA8CDA261}" name="Column3606"/>
    <tableColumn id="3627" xr3:uid="{60EBCE47-1D9C-4003-8FDB-26918A0A15E6}" name="Column3607"/>
    <tableColumn id="3628" xr3:uid="{74EADD21-0BFE-4F3D-AEB0-74C2CEAE11C3}" name="Column3608"/>
    <tableColumn id="3629" xr3:uid="{BE3E1217-A60B-4E18-B0E9-64152F980BA7}" name="Column3609"/>
    <tableColumn id="3630" xr3:uid="{DD104E37-B2FC-4E5B-8C83-A7ECB9D7B40B}" name="Column3610"/>
    <tableColumn id="3631" xr3:uid="{26D5E5D4-04C9-4D0E-ACF1-E3EE03932850}" name="Column3611"/>
    <tableColumn id="3632" xr3:uid="{34092699-24AD-4BB6-A4AD-D4BFC75EFD0D}" name="Column3612"/>
    <tableColumn id="3633" xr3:uid="{FC3D85A2-F7B6-446B-AD88-EAC95E3C69FD}" name="Column3613"/>
    <tableColumn id="3634" xr3:uid="{3FABCEF0-1B77-4207-A5F3-00F1A43309B8}" name="Column3614"/>
    <tableColumn id="3635" xr3:uid="{F7FEB13E-C1A3-40F7-B187-172F83358E3E}" name="Column3615"/>
    <tableColumn id="3636" xr3:uid="{B0A01035-B09D-4146-A5ED-8F2964B13E27}" name="Column3616"/>
    <tableColumn id="3637" xr3:uid="{97B304EA-D441-44EB-8011-F030CB61E940}" name="Column3617"/>
    <tableColumn id="3638" xr3:uid="{01A1451E-AAB6-435F-AA17-05E1AB70733A}" name="Column3618"/>
    <tableColumn id="3639" xr3:uid="{1FA5D5CB-E35D-44D0-9F84-67978390B50C}" name="Column3619"/>
    <tableColumn id="3640" xr3:uid="{ACE58A5E-9756-45F0-9E98-13DED1EB7B6C}" name="Column3620"/>
    <tableColumn id="3641" xr3:uid="{487C57A3-3C3F-4F14-9E4A-02F26488F7E4}" name="Column3621"/>
    <tableColumn id="3642" xr3:uid="{F6A549C8-1842-4DDA-8FB0-FCDAF41CF4E4}" name="Column3622"/>
    <tableColumn id="3643" xr3:uid="{D30763F7-66D0-4AAA-B870-DF1504CA5D44}" name="Column3623"/>
    <tableColumn id="3644" xr3:uid="{5613EAB1-9369-46CE-8C30-3EC5069F7AF2}" name="Column3624"/>
    <tableColumn id="3645" xr3:uid="{4925D02D-079C-4A7F-9D32-9AE522DBE959}" name="Column3625"/>
    <tableColumn id="3646" xr3:uid="{1027CD05-FF62-40AF-ADFD-28F71C702D44}" name="Column3626"/>
    <tableColumn id="3647" xr3:uid="{C02BC6AC-B3E7-420B-BF43-29894606F7D2}" name="Column3627"/>
    <tableColumn id="3648" xr3:uid="{9819EC3A-6E9D-4A6B-B81D-239417AAA462}" name="Column3628"/>
    <tableColumn id="3649" xr3:uid="{F2CC5D09-B2F5-4738-A802-3F30FB6885E9}" name="Column3629"/>
    <tableColumn id="3650" xr3:uid="{60C68186-00CA-4D49-B669-6D0CE1B9D782}" name="Column3630"/>
    <tableColumn id="3651" xr3:uid="{59CBFC7B-E035-4C8D-A405-EF6FCA805656}" name="Column3631"/>
    <tableColumn id="3652" xr3:uid="{59E147BF-CF3F-4598-802B-E400F776EB55}" name="Column3632"/>
    <tableColumn id="3653" xr3:uid="{FE16A984-E02F-44F9-86A9-79A6F2D326F3}" name="Column3633"/>
    <tableColumn id="3654" xr3:uid="{29D75802-BA79-4D28-9BDD-2132BA21781F}" name="Column3634"/>
    <tableColumn id="3655" xr3:uid="{C5EF1979-ED81-4D94-BEC9-36489992A5EB}" name="Column3635"/>
    <tableColumn id="3656" xr3:uid="{B123C9D1-6F34-4468-B166-F095403FC303}" name="Column3636"/>
    <tableColumn id="3657" xr3:uid="{5E97068B-9FF5-4FA3-B957-ED470DB66414}" name="Column3637"/>
    <tableColumn id="3658" xr3:uid="{2ADE8BA1-73DF-4708-B9D4-2896C5E8D17F}" name="Column3638"/>
    <tableColumn id="3659" xr3:uid="{79AE7C9C-4735-4379-AA16-7D392278F325}" name="Column3639"/>
    <tableColumn id="3660" xr3:uid="{B323257B-EC9B-418C-B3DF-6E7E80F0680F}" name="Column3640"/>
    <tableColumn id="3661" xr3:uid="{9261B78A-4A05-4CEF-A271-15F020273412}" name="Column3641"/>
    <tableColumn id="3662" xr3:uid="{DC886FC3-8436-4D19-91D2-2342B2318D3F}" name="Column3642"/>
    <tableColumn id="3663" xr3:uid="{3E830567-3CE3-41A5-B6D2-BFAD886A3B24}" name="Column3643"/>
    <tableColumn id="3664" xr3:uid="{66531231-BFFF-4363-A661-59646DCA6387}" name="Column3644"/>
    <tableColumn id="3665" xr3:uid="{49538D7C-47C7-4DA8-8146-AF0EACBD5DCE}" name="Column3645"/>
    <tableColumn id="3666" xr3:uid="{10C38974-69EB-4B5D-AE33-F87FC338F297}" name="Column3646"/>
    <tableColumn id="3667" xr3:uid="{6B11731C-8578-4E9E-862B-20B8BEE5E6A5}" name="Column3647"/>
    <tableColumn id="3668" xr3:uid="{77E7006A-0450-47AC-8C45-03D580B759E3}" name="Column3648"/>
    <tableColumn id="3669" xr3:uid="{FD9079E5-699B-4E01-AFFB-84565D91B15F}" name="Column3649"/>
    <tableColumn id="3670" xr3:uid="{0D27FD74-6753-45CB-96CE-B42ED4D019DB}" name="Column3650"/>
    <tableColumn id="3671" xr3:uid="{844A9A0D-2E3A-4E41-A5CF-C0DBC38B6281}" name="Column3651"/>
    <tableColumn id="3672" xr3:uid="{4AE09948-0DEB-426C-BBE2-9DBF55436B40}" name="Column3652"/>
    <tableColumn id="3673" xr3:uid="{1819EF23-67D2-4DE2-BE30-9F00856BB892}" name="Column3653"/>
    <tableColumn id="3674" xr3:uid="{4559BB30-4585-492D-8EA7-87DE9B2FCB09}" name="Column3654"/>
    <tableColumn id="3675" xr3:uid="{4DE4B6FA-64B8-4019-96E6-1FB4CFBD8B0C}" name="Column3655"/>
    <tableColumn id="3676" xr3:uid="{79431A82-DC94-4CC6-A92C-5376326B87D8}" name="Column3656"/>
    <tableColumn id="3677" xr3:uid="{C4990569-53DD-40A5-B69E-0EF5F75901C2}" name="Column3657"/>
    <tableColumn id="3678" xr3:uid="{65A718E2-23DE-493E-987E-950C0220D358}" name="Column3658"/>
    <tableColumn id="3679" xr3:uid="{D37F305E-8771-49A4-9E02-5257C123C3A3}" name="Column3659"/>
    <tableColumn id="3680" xr3:uid="{F04B7C27-5863-4A28-88AD-9A6907497861}" name="Column3660"/>
    <tableColumn id="3681" xr3:uid="{20CEAAC7-EE33-414A-9524-803F28B0FF00}" name="Column3661"/>
    <tableColumn id="3682" xr3:uid="{174501DE-1504-4E57-80F6-783FE53F7B01}" name="Column3662"/>
    <tableColumn id="3683" xr3:uid="{81306CA2-1174-4EF7-9DCD-B55AD3CCF663}" name="Column3663"/>
    <tableColumn id="3684" xr3:uid="{A8BF0C92-75E3-4786-9221-042FCD9FDAEE}" name="Column3664"/>
    <tableColumn id="3685" xr3:uid="{05AB19EC-E3B4-4CB6-BA13-2B7339E38D43}" name="Column3665"/>
    <tableColumn id="3686" xr3:uid="{5065B63E-2B38-4719-B924-6AE92BD553A8}" name="Column3666"/>
    <tableColumn id="3687" xr3:uid="{A6CD135D-32AD-40FA-AD7B-E343DD1E25EE}" name="Column3667"/>
    <tableColumn id="3688" xr3:uid="{0C7F6A87-42F7-4FA8-9422-643967886624}" name="Column3668"/>
    <tableColumn id="3689" xr3:uid="{79CE5534-CF71-43A9-8A6A-BF282EDABFCC}" name="Column3669"/>
    <tableColumn id="3690" xr3:uid="{F8AC76BF-5DC8-4FB7-AEA7-41FE2413EF1C}" name="Column3670"/>
    <tableColumn id="3691" xr3:uid="{5F9E4550-692B-4CD9-93EC-D4392872CAE1}" name="Column3671"/>
    <tableColumn id="3692" xr3:uid="{3D5728A0-87F1-4ED2-9064-7FE93AFDA7AC}" name="Column3672"/>
    <tableColumn id="3693" xr3:uid="{E20FF319-AD8E-4A41-843E-0AE66278A3A6}" name="Column3673"/>
    <tableColumn id="3694" xr3:uid="{9C92CB1A-CE63-4F96-973F-159003BC8AF0}" name="Column3674"/>
    <tableColumn id="3695" xr3:uid="{05AD85AF-5F33-4179-9C85-8154E4C44BE8}" name="Column3675"/>
    <tableColumn id="3696" xr3:uid="{88DFAD36-E49D-4E01-8BA7-97ABDDAA0CCF}" name="Column3676"/>
    <tableColumn id="3697" xr3:uid="{A5C97CBF-890B-4238-ABB7-61E3CC579372}" name="Column3677"/>
    <tableColumn id="3698" xr3:uid="{D33D8B3D-FB7C-4552-8199-C534EFDBB205}" name="Column3678"/>
    <tableColumn id="3699" xr3:uid="{71E232EE-F7E0-4255-BCF8-E8CED22C6C7F}" name="Column3679"/>
    <tableColumn id="3700" xr3:uid="{E2A3571E-DE6A-4ABB-870C-20A3416A0986}" name="Column3680"/>
    <tableColumn id="3701" xr3:uid="{1DA5A187-C0A7-474B-AD6C-CC797A9591DA}" name="Column3681"/>
    <tableColumn id="3702" xr3:uid="{447042CF-FFB2-4AEA-B2A7-990BB93CCE38}" name="Column3682"/>
    <tableColumn id="3703" xr3:uid="{F9380AA1-AD8A-4E82-B7D1-A3234C227E3E}" name="Column3683"/>
    <tableColumn id="3704" xr3:uid="{75C4D7FE-AD67-4028-AB0A-60147D05754D}" name="Column3684"/>
    <tableColumn id="3705" xr3:uid="{8142F8AD-EB5B-4AA0-84E7-A30960B68BCC}" name="Column3685"/>
    <tableColumn id="3706" xr3:uid="{C6CF6D50-76C2-4F24-AA2D-0A97E29063C7}" name="Column3686"/>
    <tableColumn id="3707" xr3:uid="{ABFCBA05-FEBB-447F-8BF3-E5A22C2AFCBA}" name="Column3687"/>
    <tableColumn id="3708" xr3:uid="{FA1C981D-9388-4BFD-B56C-8D62549CCC5C}" name="Column3688"/>
    <tableColumn id="3709" xr3:uid="{B7F7216A-138A-47FE-A558-DB1B937E75DF}" name="Column3689"/>
    <tableColumn id="3710" xr3:uid="{31293C10-2304-414D-980D-2CE4BA6ADE4C}" name="Column3690"/>
    <tableColumn id="3711" xr3:uid="{770889E4-0264-49B6-BC0F-1790201934C3}" name="Column3691"/>
    <tableColumn id="3712" xr3:uid="{F4DE6DD1-BB1F-43E5-A508-1024FF9F0EEE}" name="Column3692"/>
    <tableColumn id="3713" xr3:uid="{83368F61-B76A-49FB-AFD3-605C079080B8}" name="Column3693"/>
    <tableColumn id="3714" xr3:uid="{1FB2BBE3-AB34-4892-A84C-0283D103A9FF}" name="Column3694"/>
    <tableColumn id="3715" xr3:uid="{EA983C28-914B-4556-849B-0CD182E3C5CE}" name="Column3695"/>
    <tableColumn id="3716" xr3:uid="{07AE1E5A-E910-445A-8632-93EF186C99F8}" name="Column3696"/>
    <tableColumn id="3717" xr3:uid="{EDAA960D-DF1B-410B-90B2-C87531AC82D9}" name="Column3697"/>
    <tableColumn id="3718" xr3:uid="{1E80D14E-5B92-42E6-8072-6FAD4DB3A85E}" name="Column3698"/>
    <tableColumn id="3719" xr3:uid="{FE2EA6D4-955C-469F-99DF-8364F3DC24B7}" name="Column3699"/>
    <tableColumn id="3720" xr3:uid="{319EC209-0B5A-4C89-9E02-1C87D5A9B5F6}" name="Column3700"/>
    <tableColumn id="3721" xr3:uid="{907D7EEE-4F89-4F85-A963-ECF762634871}" name="Column3701"/>
    <tableColumn id="3722" xr3:uid="{B3987B5C-218F-48C5-925B-2FCEDDD25FD9}" name="Column3702"/>
    <tableColumn id="3723" xr3:uid="{703EDE50-F874-4179-B5E3-01A9EF0A3CB4}" name="Column3703"/>
    <tableColumn id="3724" xr3:uid="{2853BA3D-13AB-4DDC-B53C-9A47D921B020}" name="Column3704"/>
    <tableColumn id="3725" xr3:uid="{5D2E7626-DCCC-4B1C-A2A8-BC3560ADE212}" name="Column3705"/>
    <tableColumn id="3726" xr3:uid="{C9263C0C-9100-4AB8-A749-8A2AE21B44FF}" name="Column3706"/>
    <tableColumn id="3727" xr3:uid="{DB19D52C-72CD-4641-87D6-F606A63297BB}" name="Column3707"/>
    <tableColumn id="3728" xr3:uid="{56EC74F0-5045-42E8-8266-30D466F2A5AD}" name="Column3708"/>
    <tableColumn id="3729" xr3:uid="{D67F8037-1E04-4B82-92ED-96EAF25A6154}" name="Column3709"/>
    <tableColumn id="3730" xr3:uid="{4FB17243-A7A4-4182-9BC5-F2E443E26C52}" name="Column3710"/>
    <tableColumn id="3731" xr3:uid="{4BDF6646-40C1-4BE7-86B3-DB5F6C8A132F}" name="Column3711"/>
    <tableColumn id="3732" xr3:uid="{64BD5A69-1D50-40B0-8F98-9E8C6E4832D1}" name="Column3712"/>
    <tableColumn id="3733" xr3:uid="{86EAB0C5-8A5D-4950-AAE7-734CF43D4424}" name="Column3713"/>
    <tableColumn id="3734" xr3:uid="{1C7C4F55-8900-453F-93C8-EA3E5DFD243D}" name="Column3714"/>
    <tableColumn id="3735" xr3:uid="{52558EF9-6917-4B91-94BD-454A054832AA}" name="Column3715"/>
    <tableColumn id="3736" xr3:uid="{19C2F946-D7D9-4612-90CD-E2EEB2F3029C}" name="Column3716"/>
    <tableColumn id="3737" xr3:uid="{F4059839-FD56-46A5-B08B-0B0626B70CF0}" name="Column3717"/>
    <tableColumn id="3738" xr3:uid="{EAB3B4B8-C570-493B-9B89-C7D4C64C34D1}" name="Column3718"/>
    <tableColumn id="3739" xr3:uid="{8A278EC7-37FD-4D0D-B130-1530CD28CD52}" name="Column3719"/>
    <tableColumn id="3740" xr3:uid="{E7633BF1-A802-4A28-ADBE-9600E1B877B7}" name="Column3720"/>
    <tableColumn id="3741" xr3:uid="{78CA6525-4AFE-4D73-B6A7-34DC3826898B}" name="Column3721"/>
    <tableColumn id="3742" xr3:uid="{43D21786-6F42-436D-89EB-161952DBB3FE}" name="Column3722"/>
    <tableColumn id="3743" xr3:uid="{6E25C2B7-35D1-4B36-869B-BF5AA7E3E0C4}" name="Column3723"/>
    <tableColumn id="3744" xr3:uid="{4D6D41E7-B20E-4F2D-BEFA-40F46F1BF682}" name="Column3724"/>
    <tableColumn id="3745" xr3:uid="{7A39DC6B-9FF8-48BB-ADF5-2E11BB3FB9FA}" name="Column3725"/>
    <tableColumn id="3746" xr3:uid="{E9554F36-17FF-46FA-85E0-DBFCD8B0BEF9}" name="Column3726"/>
    <tableColumn id="3747" xr3:uid="{A930A4D7-4D83-4AD5-A5FA-DBC5027A8D46}" name="Column3727"/>
    <tableColumn id="3748" xr3:uid="{5F5E5139-1202-447F-96CA-98F694877535}" name="Column3728"/>
    <tableColumn id="3749" xr3:uid="{694111F6-FBBD-4BCA-BDDD-EC91042BA820}" name="Column3729"/>
    <tableColumn id="3750" xr3:uid="{79B5E6A4-191C-4699-90A4-CB3293027CBF}" name="Column3730"/>
    <tableColumn id="3751" xr3:uid="{1FA151AA-5ACC-47CC-9D21-410DA3B70203}" name="Column3731"/>
    <tableColumn id="3752" xr3:uid="{D80E464C-EB64-474B-8822-071BFD7435AB}" name="Column3732"/>
    <tableColumn id="3753" xr3:uid="{9A36B81E-B45C-493D-B9C6-122A0F7E49D5}" name="Column3733"/>
    <tableColumn id="3754" xr3:uid="{F4F86255-6CF9-4F59-9A1F-CCAD1074F0B6}" name="Column3734"/>
    <tableColumn id="3755" xr3:uid="{3ACD4AE4-4276-4293-A19B-DC147BCEF1B5}" name="Column3735"/>
    <tableColumn id="3756" xr3:uid="{ADE7B2B1-462D-4870-AF3A-4AE5048247CE}" name="Column3736"/>
    <tableColumn id="3757" xr3:uid="{60F67CB1-5DCC-4D35-9648-1585E7BCFBCD}" name="Column3737"/>
    <tableColumn id="3758" xr3:uid="{3B6D31AD-0103-409B-A79D-E2382BC1086F}" name="Column3738"/>
    <tableColumn id="3759" xr3:uid="{1CE1D6FE-2F25-458E-BD5C-0D5AFE0215D1}" name="Column3739"/>
    <tableColumn id="3760" xr3:uid="{EB4071E4-4DCE-42CA-9455-8B8416C33A82}" name="Column3740"/>
    <tableColumn id="3761" xr3:uid="{9899228E-1DC0-4451-A6FE-85FD50B5915C}" name="Column3741"/>
    <tableColumn id="3762" xr3:uid="{1BA54339-A390-4086-B42D-BEBFCCC0B824}" name="Column3742"/>
    <tableColumn id="3763" xr3:uid="{47170C2B-9446-491B-B6B7-A542C732CEDA}" name="Column3743"/>
    <tableColumn id="3764" xr3:uid="{4E7D14A0-3B06-4967-8CEC-3D141FD0010F}" name="Column3744"/>
    <tableColumn id="3765" xr3:uid="{8B6596C1-2BB9-4377-9373-039B3EC75E2A}" name="Column3745"/>
    <tableColumn id="3766" xr3:uid="{8069E97B-2412-495F-8E12-D5A818E11B5C}" name="Column3746"/>
    <tableColumn id="3767" xr3:uid="{5EE339B2-06D6-4462-8819-250804CBFE44}" name="Column3747"/>
    <tableColumn id="3768" xr3:uid="{4C57D468-4D30-4337-9313-A830D38DDF75}" name="Column3748"/>
    <tableColumn id="3769" xr3:uid="{4143F2FA-6212-4021-9813-2E8B1F83587B}" name="Column3749"/>
    <tableColumn id="3770" xr3:uid="{FB1B1F55-2FF9-40BC-B346-E656D5D174F4}" name="Column3750"/>
    <tableColumn id="3771" xr3:uid="{04175ED3-AC13-435F-BE8B-34739C528C5E}" name="Column3751"/>
    <tableColumn id="3772" xr3:uid="{819F4A06-0B8B-408F-AB0F-06D16DC915FD}" name="Column3752"/>
    <tableColumn id="3773" xr3:uid="{89E4BFB2-F445-4A5D-9569-3334F2060C29}" name="Column3753"/>
    <tableColumn id="3774" xr3:uid="{EDD1D8DE-1C7B-47DF-9255-A99AE8E939CD}" name="Column3754"/>
    <tableColumn id="3775" xr3:uid="{80F102CF-85F8-4CC5-96F5-24F12926BF89}" name="Column3755"/>
    <tableColumn id="3776" xr3:uid="{BDA278F8-4E77-48D2-AFC2-0D239DABD42A}" name="Column3756"/>
    <tableColumn id="3777" xr3:uid="{3769FCB1-31AA-45D6-9992-D9B661C995D5}" name="Column3757"/>
    <tableColumn id="3778" xr3:uid="{F0CC7C94-39C7-4603-9BAB-84C05D71F5D1}" name="Column3758"/>
    <tableColumn id="3779" xr3:uid="{BB5391FE-0E45-4CBF-A6E9-85F6C0FC65ED}" name="Column3759"/>
    <tableColumn id="3780" xr3:uid="{99BC4522-BFD2-4027-9607-CB39A133F222}" name="Column3760"/>
    <tableColumn id="3781" xr3:uid="{563AF6B1-2B9D-4086-B671-FCD54F9C1646}" name="Column3761"/>
    <tableColumn id="3782" xr3:uid="{1AC9413A-CF03-4151-B02E-5CCC16168E05}" name="Column3762"/>
    <tableColumn id="3783" xr3:uid="{BEF78EF3-5823-4AA4-A934-01073B8A390B}" name="Column3763"/>
    <tableColumn id="3784" xr3:uid="{E83E0898-DBBB-4203-9F5B-6CF1775D3A33}" name="Column3764"/>
    <tableColumn id="3785" xr3:uid="{86031EE4-B756-42B3-A54A-ED8EA6D29F46}" name="Column3765"/>
    <tableColumn id="3786" xr3:uid="{717F4CC9-9CFE-4760-B04A-16EC7EDDC08B}" name="Column3766"/>
    <tableColumn id="3787" xr3:uid="{4092851C-0108-4FE3-A052-7839269DC3FD}" name="Column3767"/>
    <tableColumn id="3788" xr3:uid="{B82A4F3F-7CDF-4D47-8CA6-A935D7D83138}" name="Column3768"/>
    <tableColumn id="3789" xr3:uid="{74319447-D3D5-40D9-A04C-D0FAF9A1E6CA}" name="Column3769"/>
    <tableColumn id="3790" xr3:uid="{D905D322-BC5C-4B55-858B-87B48A117BF1}" name="Column3770"/>
    <tableColumn id="3791" xr3:uid="{419F136E-6B42-4A0F-95FD-B58F30A24002}" name="Column3771"/>
    <tableColumn id="3792" xr3:uid="{4926A70C-C678-44A2-8C23-A48EE69864A0}" name="Column3772"/>
    <tableColumn id="3793" xr3:uid="{6475CBFD-0640-4DD4-B9A3-31669562D302}" name="Column3773"/>
    <tableColumn id="3794" xr3:uid="{43431247-0D07-4992-A721-3D3608D67507}" name="Column3774"/>
    <tableColumn id="3795" xr3:uid="{95BB4810-6637-4949-A627-C616968872E8}" name="Column3775"/>
    <tableColumn id="3796" xr3:uid="{1E9AB599-8984-4FA6-B6AC-EB6056A685E7}" name="Column3776"/>
    <tableColumn id="3797" xr3:uid="{C971E9F7-799A-4A1D-87C2-D8832AE206AC}" name="Column3777"/>
    <tableColumn id="3798" xr3:uid="{0685B8AD-5C5A-473C-A701-85DCA6077526}" name="Column3778"/>
    <tableColumn id="3799" xr3:uid="{756B3360-65E1-49E7-AB2F-38B9DAADB7FD}" name="Column3779"/>
    <tableColumn id="3800" xr3:uid="{B6E01E29-5E16-436F-B536-A42F206F367F}" name="Column3780"/>
    <tableColumn id="3801" xr3:uid="{B003B00C-037F-41D2-854B-CCF7FA9428BD}" name="Column3781"/>
    <tableColumn id="3802" xr3:uid="{986E5F0D-E30B-4E77-814C-E08AB0CE7B6F}" name="Column3782"/>
    <tableColumn id="3803" xr3:uid="{CC45A28D-F1EA-4884-8ECE-E68E1103FEAF}" name="Column3783"/>
    <tableColumn id="3804" xr3:uid="{8AE59944-8EF7-4302-B4AB-08BD3FBD1B1D}" name="Column3784"/>
    <tableColumn id="3805" xr3:uid="{A679281E-A083-4C1A-A76D-88989E43242A}" name="Column3785"/>
    <tableColumn id="3806" xr3:uid="{35B74FBE-3799-4A22-B5AF-41713EAAD09E}" name="Column3786"/>
    <tableColumn id="3807" xr3:uid="{7587A684-5282-4EB6-B91A-2B6F9ED0C7CC}" name="Column3787"/>
    <tableColumn id="3808" xr3:uid="{50254931-3B2D-4929-9CBA-8E707F6E08DE}" name="Column3788"/>
    <tableColumn id="3809" xr3:uid="{DBCF452D-A9B4-49F2-B19E-7847E21AB030}" name="Column3789"/>
    <tableColumn id="3810" xr3:uid="{9907CC5E-E9E8-43ED-BAAA-F82BA15E4D14}" name="Column3790"/>
    <tableColumn id="3811" xr3:uid="{93449DA0-1842-41B3-89F2-8C57BA089EA1}" name="Column3791"/>
    <tableColumn id="3812" xr3:uid="{5E2D8BAF-9A0B-4EF9-B042-78A680B7A287}" name="Column3792"/>
    <tableColumn id="3813" xr3:uid="{5DF3C595-4302-45E8-B002-586831900447}" name="Column3793"/>
    <tableColumn id="3814" xr3:uid="{4EE8DC4D-1900-4B01-A191-3DD5821E810D}" name="Column3794"/>
    <tableColumn id="3815" xr3:uid="{D604B051-76EB-418D-8E63-0127FE32C938}" name="Column3795"/>
    <tableColumn id="3816" xr3:uid="{B7A96DC7-8C30-47A4-9F52-BFAAFFC1CA59}" name="Column3796"/>
    <tableColumn id="3817" xr3:uid="{0B787D9E-28C2-4647-82A6-8C77F9165BFC}" name="Column3797"/>
    <tableColumn id="3818" xr3:uid="{C59DEBF6-DF07-4E28-968F-022BF3A9524F}" name="Column3798"/>
    <tableColumn id="3819" xr3:uid="{23DBEA6A-1DE8-4BFE-8DD4-03A32BD57C49}" name="Column3799"/>
    <tableColumn id="3820" xr3:uid="{916721A6-4071-44DE-9DF7-3275635C95CF}" name="Column3800"/>
    <tableColumn id="3821" xr3:uid="{E99245FE-669D-40AB-B7A9-305CF151B5CE}" name="Column3801"/>
    <tableColumn id="3822" xr3:uid="{27F6F245-22A6-4BFA-A6F1-9AA5DF3BED2E}" name="Column3802"/>
    <tableColumn id="3823" xr3:uid="{96D0FDC8-C336-4940-8D2D-1AEA7EBD9CA2}" name="Column3803"/>
    <tableColumn id="3824" xr3:uid="{896BA5E6-89A6-4039-BEFD-7634358306AB}" name="Column3804"/>
    <tableColumn id="3825" xr3:uid="{4F331EB3-98E0-471B-8A5B-7E002A0E7186}" name="Column3805"/>
    <tableColumn id="3826" xr3:uid="{80AA1C11-450B-434F-8CE2-518A48014BE5}" name="Column3806"/>
    <tableColumn id="3827" xr3:uid="{4CFEB3D0-6669-4497-A934-C9FAB59389B9}" name="Column3807"/>
    <tableColumn id="3828" xr3:uid="{CF994773-000F-4AEE-BA5F-3F078B97966A}" name="Column3808"/>
    <tableColumn id="3829" xr3:uid="{CB153B72-EAD3-4427-A205-828DA278199B}" name="Column3809"/>
    <tableColumn id="3830" xr3:uid="{083FB6BD-8463-4692-BF2B-4627818D8B98}" name="Column3810"/>
    <tableColumn id="3831" xr3:uid="{E80EBD03-5ECE-4067-A536-AEC76DB02457}" name="Column3811"/>
    <tableColumn id="3832" xr3:uid="{9825C184-211C-4DA8-9E9E-27300BA4EE4C}" name="Column3812"/>
    <tableColumn id="3833" xr3:uid="{D3A0FABE-495D-4A3E-8E51-D9D7A0F49C0D}" name="Column3813"/>
    <tableColumn id="3834" xr3:uid="{6E2D5DF3-9645-42FE-A5A3-B05575806E07}" name="Column3814"/>
    <tableColumn id="3835" xr3:uid="{983B54FC-A24D-4620-8B18-4B00571149C6}" name="Column3815"/>
    <tableColumn id="3836" xr3:uid="{3A5A6B46-52A5-40A1-AA7A-A9A721266FED}" name="Column3816"/>
    <tableColumn id="3837" xr3:uid="{726179B6-2949-49E0-A8C8-D5CCC3168B4E}" name="Column3817"/>
    <tableColumn id="3838" xr3:uid="{1CCB1AF7-D887-490E-AEDF-0DFEB5F6B3BB}" name="Column3818"/>
    <tableColumn id="3839" xr3:uid="{1BC26D7D-DD29-43AC-885F-2369B580679B}" name="Column3819"/>
    <tableColumn id="3840" xr3:uid="{55A99953-88F6-49C1-9017-34E4C6272855}" name="Column3820"/>
    <tableColumn id="3841" xr3:uid="{17DDFB2A-1D8F-4129-BBE3-FBD6D2B710CA}" name="Column3821"/>
    <tableColumn id="3842" xr3:uid="{AE3FECF2-EDAE-48FC-97C6-DBDC798E5404}" name="Column3822"/>
    <tableColumn id="3843" xr3:uid="{F5764461-4971-4D43-AFA7-DE98E764BDA8}" name="Column3823"/>
    <tableColumn id="3844" xr3:uid="{82595321-6E7D-4BE4-B269-4914C783A115}" name="Column3824"/>
    <tableColumn id="3845" xr3:uid="{69D69829-4F20-41C2-A4A5-0FE5BF00CC6F}" name="Column3825"/>
    <tableColumn id="3846" xr3:uid="{12F80DC2-892A-4035-8B02-19A252FFC86F}" name="Column3826"/>
    <tableColumn id="3847" xr3:uid="{85C04809-284B-4371-95C0-F9AABA02AFDA}" name="Column3827"/>
    <tableColumn id="3848" xr3:uid="{239CD617-A7BC-4972-8EEC-C0099771DEA1}" name="Column3828"/>
    <tableColumn id="3849" xr3:uid="{9C8AEEDC-C2BB-4F41-AAEB-53F8ACC58819}" name="Column3829"/>
    <tableColumn id="3850" xr3:uid="{477A7D05-FAAA-4F73-9692-DD569F26E35F}" name="Column3830"/>
    <tableColumn id="3851" xr3:uid="{B51E1FBE-5D9B-40AC-BA13-48FD7A94ACA9}" name="Column3831"/>
    <tableColumn id="3852" xr3:uid="{EDC2AAE4-FB40-402D-A34B-94D21F9769D9}" name="Column3832"/>
    <tableColumn id="3853" xr3:uid="{20B64512-8EC2-4EEE-B285-F9DFAD06CB22}" name="Column3833"/>
    <tableColumn id="3854" xr3:uid="{1AE267DD-E682-4FB0-A0DF-A2189A48DA75}" name="Column3834"/>
    <tableColumn id="3855" xr3:uid="{8069D06C-8F1C-41C1-A379-337E67444044}" name="Column3835"/>
    <tableColumn id="3856" xr3:uid="{2D850870-C9DC-4F9D-A805-809FFA44916A}" name="Column3836"/>
    <tableColumn id="3857" xr3:uid="{D3097CFC-968B-4EBB-BD94-39F7F9C8AE19}" name="Column3837"/>
    <tableColumn id="3858" xr3:uid="{4DDFA03A-275D-40D7-ACCF-756651FD826A}" name="Column3838"/>
    <tableColumn id="3859" xr3:uid="{34190176-2DA7-4229-8171-74CB5EAAE912}" name="Column3839"/>
    <tableColumn id="3860" xr3:uid="{C6FCF22D-B807-47FE-997F-6FE25DC91964}" name="Column3840"/>
    <tableColumn id="3861" xr3:uid="{E9340F5B-FB67-4D66-AC3F-93A62D4D9F2A}" name="Column3841"/>
    <tableColumn id="3862" xr3:uid="{678E84E5-13E4-422B-85DB-9B7071D275CE}" name="Column3842"/>
    <tableColumn id="3863" xr3:uid="{67D93435-3821-4E89-8412-1D79C3CB6C0D}" name="Column3843"/>
    <tableColumn id="3864" xr3:uid="{23B9AD7B-5AEC-4075-8CE0-C48A2EEDFB13}" name="Column3844"/>
    <tableColumn id="3865" xr3:uid="{65C94AA1-BB20-46A4-B43A-62E674671206}" name="Column3845"/>
    <tableColumn id="3866" xr3:uid="{ECCBC0C2-B6FA-434B-B79D-A65C4AB40176}" name="Column3846"/>
    <tableColumn id="3867" xr3:uid="{E8BDD1E0-E84F-4F73-9765-40BBBC044F1D}" name="Column3847"/>
    <tableColumn id="3868" xr3:uid="{1B2A16A9-567A-41E1-A036-365FCFCC40E2}" name="Column3848"/>
    <tableColumn id="3869" xr3:uid="{C1E5F34D-BEC2-4BE3-A021-78D91EC9A65B}" name="Column3849"/>
    <tableColumn id="3870" xr3:uid="{22B827B7-5A7F-4211-A186-240C9E5A6EC8}" name="Column3850"/>
    <tableColumn id="3871" xr3:uid="{20BC21B6-EE10-4D78-A22B-BA4B7B3C4458}" name="Column3851"/>
    <tableColumn id="3872" xr3:uid="{5EA2AA69-A5C4-4E4E-B4C1-093C0F3DC800}" name="Column3852"/>
    <tableColumn id="3873" xr3:uid="{A21E7A60-0CB3-4BF4-98D2-20EA80BB8CA4}" name="Column3853"/>
    <tableColumn id="3874" xr3:uid="{961A648F-DB79-4205-9632-529ECA1CB406}" name="Column3854"/>
    <tableColumn id="3875" xr3:uid="{1E873372-E09E-431C-AE9B-5E8C879566EF}" name="Column3855"/>
    <tableColumn id="3876" xr3:uid="{1EB9C58D-35E9-4F9D-8BC3-EAE9302F16EE}" name="Column3856"/>
    <tableColumn id="3877" xr3:uid="{14FCA883-504C-48C0-ADEC-B6E899C59088}" name="Column3857"/>
    <tableColumn id="3878" xr3:uid="{B8AD70D6-5251-4BB9-9FB3-CDF81A5C48D1}" name="Column3858"/>
    <tableColumn id="3879" xr3:uid="{7A1B1A1C-A1CD-4CF3-A663-323494AC1F78}" name="Column3859"/>
    <tableColumn id="3880" xr3:uid="{7181195C-1737-4F7A-B7CD-51AC752980BE}" name="Column3860"/>
    <tableColumn id="3881" xr3:uid="{547482C1-7E99-4D9C-B20F-D5D099EFBB36}" name="Column3861"/>
    <tableColumn id="3882" xr3:uid="{F5A7553D-8BB6-4206-B1C4-C660A2E287ED}" name="Column3862"/>
    <tableColumn id="3883" xr3:uid="{287DD228-0C3E-4536-8598-AF4D1E5759E6}" name="Column3863"/>
    <tableColumn id="3884" xr3:uid="{9CE20146-9DA2-4EBD-BA4B-DFAF4D1A9C34}" name="Column3864"/>
    <tableColumn id="3885" xr3:uid="{CC04C132-CB78-4888-88C3-22210D5C0E5C}" name="Column3865"/>
    <tableColumn id="3886" xr3:uid="{1CC4FCA1-AFAB-48DF-A31F-E0C2FE73B119}" name="Column3866"/>
    <tableColumn id="3887" xr3:uid="{C6610260-B653-471F-A35A-0CE52E60E19A}" name="Column3867"/>
    <tableColumn id="3888" xr3:uid="{E7C5B5FC-D502-4A9C-B719-18AA667E86BC}" name="Column3868"/>
    <tableColumn id="3889" xr3:uid="{8F3AB782-BEA8-4F6E-8E13-7BA89437DBE0}" name="Column3869"/>
    <tableColumn id="3890" xr3:uid="{94FA1B13-B62F-49A1-B31E-E0FC077D87B3}" name="Column3870"/>
    <tableColumn id="3891" xr3:uid="{C34CA774-F73E-4240-B690-3F12D91D23FA}" name="Column3871"/>
    <tableColumn id="3892" xr3:uid="{6EFB9415-D889-4819-A626-290CAD422114}" name="Column3872"/>
    <tableColumn id="3893" xr3:uid="{471BE7BB-DE97-4728-84C1-651E738001B1}" name="Column3873"/>
    <tableColumn id="3894" xr3:uid="{7A7CD385-2C3B-4609-BA87-9FF10FDF8E61}" name="Column3874"/>
    <tableColumn id="3895" xr3:uid="{EECD3D3B-4C7C-4B0A-A30D-3F8C47FC06BE}" name="Column3875"/>
    <tableColumn id="3896" xr3:uid="{F440D7D4-42B8-42DF-820A-AA36C6A402F5}" name="Column3876"/>
    <tableColumn id="3897" xr3:uid="{96AA1BAC-0E0E-41DB-B28E-066C804D6DC6}" name="Column3877"/>
    <tableColumn id="3898" xr3:uid="{A99E7B4E-F8E1-4DEA-9D92-B40A101087DF}" name="Column3878"/>
    <tableColumn id="3899" xr3:uid="{AB099039-492C-4AC2-8A54-C765432D104A}" name="Column3879"/>
    <tableColumn id="3900" xr3:uid="{BD77C2A9-38DF-4AF3-B20F-5368AF894D5F}" name="Column3880"/>
    <tableColumn id="3901" xr3:uid="{7B36FD6C-8564-4210-8229-3E042A862EE4}" name="Column3881"/>
    <tableColumn id="3902" xr3:uid="{7854F24A-D4F9-4AAD-9362-DA35E95E814B}" name="Column3882"/>
    <tableColumn id="3903" xr3:uid="{B4AFCA60-51FF-4F66-976E-BB2ECE6CE7B8}" name="Column3883"/>
    <tableColumn id="3904" xr3:uid="{EB6CAFB7-69F3-48B6-BBC5-F639405D8214}" name="Column3884"/>
    <tableColumn id="3905" xr3:uid="{84C8A051-1276-4D10-A61E-91EE64971E85}" name="Column3885"/>
    <tableColumn id="3906" xr3:uid="{7B4C19DA-3DBA-48B1-A7C1-40B2B33EA3DB}" name="Column3886"/>
    <tableColumn id="3907" xr3:uid="{6DB05F85-8DE6-430A-8DC8-3D674E0AEB4D}" name="Column3887"/>
    <tableColumn id="3908" xr3:uid="{1A08CEE4-BCF5-41C5-8D45-8D078F92FC0D}" name="Column3888"/>
    <tableColumn id="3909" xr3:uid="{1108940A-96C7-4B5C-AF0B-D1493E1C7755}" name="Column3889"/>
    <tableColumn id="3910" xr3:uid="{4CD206B6-EAA3-47B6-A8EE-D8C9A5E40DE2}" name="Column3890"/>
    <tableColumn id="3911" xr3:uid="{EFEA884D-78E5-4CBF-8AC8-F9C7B92CD550}" name="Column3891"/>
    <tableColumn id="3912" xr3:uid="{96BCA008-7036-4A67-8989-89BBC2B4A019}" name="Column3892"/>
    <tableColumn id="3913" xr3:uid="{026A12F6-D5D9-4883-A03B-25896135950E}" name="Column3893"/>
    <tableColumn id="3914" xr3:uid="{D1395967-4C4A-42A7-B541-582D42CDEBB9}" name="Column3894"/>
    <tableColumn id="3915" xr3:uid="{46B8EA1E-CD72-4571-B22E-0C16D9421AD1}" name="Column3895"/>
    <tableColumn id="3916" xr3:uid="{D62E9D7F-D4CA-4CB0-A057-364510E9C492}" name="Column3896"/>
    <tableColumn id="3917" xr3:uid="{0FE83C42-EADE-44AD-90A6-78079042967E}" name="Column3897"/>
    <tableColumn id="3918" xr3:uid="{A4653F9D-966C-410F-BE24-91A4AD188716}" name="Column3898"/>
    <tableColumn id="3919" xr3:uid="{FAFE09D1-734C-4ADF-8E86-17927171FA6B}" name="Column3899"/>
    <tableColumn id="3920" xr3:uid="{00A58E73-BEF5-4CCB-808D-3942AC6160E1}" name="Column3900"/>
    <tableColumn id="3921" xr3:uid="{71427439-0F3B-472A-9337-C0EF4539A3B9}" name="Column3901"/>
    <tableColumn id="3922" xr3:uid="{FB35E0DC-F811-49B7-A76B-7D4CF95FFFDD}" name="Column3902"/>
    <tableColumn id="3923" xr3:uid="{2E70B5DC-47AC-4581-8D00-E07F90C3327F}" name="Column3903"/>
    <tableColumn id="3924" xr3:uid="{B04C0CC0-4141-4222-AD45-CB2BF68FF711}" name="Column3904"/>
    <tableColumn id="3925" xr3:uid="{F641B129-114F-46AC-8BC6-46F7D781AB76}" name="Column3905"/>
    <tableColumn id="3926" xr3:uid="{59ED128B-1A4A-48A7-8ECB-63520A034057}" name="Column3906"/>
    <tableColumn id="3927" xr3:uid="{2E5D2681-F27A-4F62-B80E-943CB5B204E2}" name="Column3907"/>
    <tableColumn id="3928" xr3:uid="{3428124D-91DE-4123-BF38-CF3B1BFFF694}" name="Column3908"/>
    <tableColumn id="3929" xr3:uid="{4C07B78B-8CFA-4BB2-98EB-5D221D623CC7}" name="Column3909"/>
    <tableColumn id="3930" xr3:uid="{68243D32-7070-4AA8-B979-81E6BCDF8539}" name="Column3910"/>
    <tableColumn id="3931" xr3:uid="{4950D371-36B3-4E34-B63F-A437C4883E8E}" name="Column3911"/>
    <tableColumn id="3932" xr3:uid="{FA2B4ED3-FF08-40B5-B8DE-1192249E0861}" name="Column3912"/>
    <tableColumn id="3933" xr3:uid="{073079FC-D224-48C0-ABC7-6042FFAE5415}" name="Column3913"/>
    <tableColumn id="3934" xr3:uid="{1CB29DE1-B98B-45BE-92BD-EFC703643E4E}" name="Column3914"/>
    <tableColumn id="3935" xr3:uid="{7DDD9AFD-A431-45BE-9FD4-E2E94B978E3F}" name="Column3915"/>
    <tableColumn id="3936" xr3:uid="{40FEC9F4-1FA7-42C0-A368-AD5094E2E78A}" name="Column3916"/>
    <tableColumn id="3937" xr3:uid="{7F69E926-60C4-49A8-B56A-F1909266B3CF}" name="Column3917"/>
    <tableColumn id="3938" xr3:uid="{BB2D23B1-198D-471B-8EA5-F34B1FB79DFE}" name="Column3918"/>
    <tableColumn id="3939" xr3:uid="{3CC855A0-93F5-43D3-92B1-9988D9D3A244}" name="Column3919"/>
    <tableColumn id="3940" xr3:uid="{0BF2E160-7D96-4D66-8D5E-A981587D8067}" name="Column3920"/>
    <tableColumn id="3941" xr3:uid="{AC042527-9991-42D5-AE0A-B893E9A6947D}" name="Column3921"/>
    <tableColumn id="3942" xr3:uid="{DC5F0F8B-2B34-43EF-B6EE-AABE0DCFB0C1}" name="Column3922"/>
    <tableColumn id="3943" xr3:uid="{7F3846B3-836E-4ECE-B460-799D57BBF084}" name="Column3923"/>
    <tableColumn id="3944" xr3:uid="{E40032AE-CF93-42FE-9E13-6E797D60F423}" name="Column3924"/>
    <tableColumn id="3945" xr3:uid="{94F1D5EE-685C-463C-9608-39B8C2275F35}" name="Column3925"/>
    <tableColumn id="3946" xr3:uid="{A3D1A0C2-94DE-4A79-9EE3-9AD02FFFC711}" name="Column3926"/>
    <tableColumn id="3947" xr3:uid="{01256CFA-C1AE-47C4-97A9-65E6EF9D84BF}" name="Column3927"/>
    <tableColumn id="3948" xr3:uid="{A94FC0D6-3EB5-4795-8AF7-C1C73F402367}" name="Column3928"/>
    <tableColumn id="3949" xr3:uid="{1F583CE0-46BC-4568-B378-FA71BB137328}" name="Column3929"/>
    <tableColumn id="3950" xr3:uid="{6D53D9CE-C5D0-4648-AE26-55860AFF43A3}" name="Column3930"/>
    <tableColumn id="3951" xr3:uid="{B9906E61-A52D-4E09-A527-46347757863D}" name="Column3931"/>
    <tableColumn id="3952" xr3:uid="{B3BCCA9B-38AD-4869-B997-5EF49BF6940B}" name="Column3932"/>
    <tableColumn id="3953" xr3:uid="{6A01C254-2712-44E1-8966-8D0899B6F671}" name="Column3933"/>
    <tableColumn id="3954" xr3:uid="{40BFD074-AAFA-4DDF-AE00-820D4B56B8EA}" name="Column3934"/>
    <tableColumn id="3955" xr3:uid="{99CCDA04-750C-45F9-BBE9-D8C529E41A1C}" name="Column3935"/>
    <tableColumn id="3956" xr3:uid="{9E6B4FFF-C2D1-4C09-A97C-11872E4FF69D}" name="Column3936"/>
    <tableColumn id="3957" xr3:uid="{C95B08BE-63BD-43AF-811D-658BA3C19B03}" name="Column3937"/>
    <tableColumn id="3958" xr3:uid="{4F36E2B0-6835-457D-814D-A76E92652EC9}" name="Column3938"/>
    <tableColumn id="3959" xr3:uid="{D2E5F25E-1E79-4F1C-B192-5E79DA716FF3}" name="Column3939"/>
    <tableColumn id="3960" xr3:uid="{601B6616-6DA9-426B-9440-ADA78957F71D}" name="Column3940"/>
    <tableColumn id="3961" xr3:uid="{B2DE902A-AE30-45D6-BE60-90B3553F2B78}" name="Column3941"/>
    <tableColumn id="3962" xr3:uid="{57B50E3F-542C-47F1-88AF-6DC40B4F5F6F}" name="Column3942"/>
    <tableColumn id="3963" xr3:uid="{D24576C1-503E-4A18-99E1-579916FA70A8}" name="Column3943"/>
    <tableColumn id="3964" xr3:uid="{098464DD-D5A0-4999-8E01-18C12872C32F}" name="Column3944"/>
    <tableColumn id="3965" xr3:uid="{4B01EDD5-80AE-4D07-9F2E-A72140B22068}" name="Column3945"/>
    <tableColumn id="3966" xr3:uid="{866F3D0E-F663-4547-8191-12C7475D71BD}" name="Column3946"/>
    <tableColumn id="3967" xr3:uid="{C8343746-7DC3-4654-AB9B-D82136D35254}" name="Column3947"/>
    <tableColumn id="3968" xr3:uid="{A6AD005B-F2DA-4E8F-9965-2F316328A522}" name="Column3948"/>
    <tableColumn id="3969" xr3:uid="{6489689F-B3EA-4C18-B268-BF4297B06F72}" name="Column3949"/>
    <tableColumn id="3970" xr3:uid="{114A0F88-504F-4F6D-9F46-3C21316FAF6B}" name="Column3950"/>
    <tableColumn id="3971" xr3:uid="{E150D650-B0A1-4FED-A7FC-821AB50A2F3C}" name="Column3951"/>
    <tableColumn id="3972" xr3:uid="{051F6F6C-690D-41BE-A9EE-4D2AB3F85493}" name="Column3952"/>
    <tableColumn id="3973" xr3:uid="{70E25968-6F6D-4B73-810E-C424ACCD7DF5}" name="Column3953"/>
    <tableColumn id="3974" xr3:uid="{E44C60F6-834F-41AB-A690-99DF67DA9588}" name="Column3954"/>
    <tableColumn id="3975" xr3:uid="{24F559D6-DA53-4CCC-932B-41CCB0CB37AD}" name="Column3955"/>
    <tableColumn id="3976" xr3:uid="{B813C03C-D8FB-46A7-AD88-1E9CFAA7D56B}" name="Column3956"/>
    <tableColumn id="3977" xr3:uid="{8DFA66D9-EC72-4A66-90A3-311F860BDA27}" name="Column3957"/>
    <tableColumn id="3978" xr3:uid="{6C37C049-8722-426E-8CF3-81177031803E}" name="Column3958"/>
    <tableColumn id="3979" xr3:uid="{0183EA12-5D70-4B24-92BE-181DC5E389EF}" name="Column3959"/>
    <tableColumn id="3980" xr3:uid="{D3BF711A-2F20-4692-9E65-3FB93C9976E8}" name="Column3960"/>
    <tableColumn id="3981" xr3:uid="{4F6AF296-B717-4138-9251-47F112709F6C}" name="Column3961"/>
    <tableColumn id="3982" xr3:uid="{17DEE7AD-3421-477F-B86C-C36CF2220916}" name="Column3962"/>
    <tableColumn id="3983" xr3:uid="{F92ECAA6-0310-4AC9-A882-BAAAC51EFF66}" name="Column3963"/>
    <tableColumn id="3984" xr3:uid="{69920BC5-C2F7-468F-BE4D-0C06996EF8FB}" name="Column3964"/>
    <tableColumn id="3985" xr3:uid="{D15C1BCC-4C95-4FE5-9B6B-9A01434E3ECF}" name="Column3965"/>
    <tableColumn id="3986" xr3:uid="{345C6C21-7AE2-4F79-84F0-CBE1E6D416F9}" name="Column3966"/>
    <tableColumn id="3987" xr3:uid="{FACE00C5-A134-474F-97B3-54B7E9E9C405}" name="Column3967"/>
    <tableColumn id="3988" xr3:uid="{5FD7106C-0CD6-4280-A03A-1850C8B965A5}" name="Column3968"/>
    <tableColumn id="3989" xr3:uid="{A133FA2A-3B53-4F3B-B30D-BFCB3999F37E}" name="Column3969"/>
    <tableColumn id="3990" xr3:uid="{E4363D63-F852-4B11-A62C-33F057C452FA}" name="Column3970"/>
    <tableColumn id="3991" xr3:uid="{B5ED9130-6FC1-48E5-B445-D3AC0AB8370F}" name="Column3971"/>
    <tableColumn id="3992" xr3:uid="{91928C6E-24E5-4BC0-8A88-C5BEE52ACE39}" name="Column3972"/>
    <tableColumn id="3993" xr3:uid="{0AE1A0F5-4208-4DAA-9F95-7F8AB85089D1}" name="Column3973"/>
    <tableColumn id="3994" xr3:uid="{CA979831-8595-4739-8013-FFBB6A4CC46C}" name="Column3974"/>
    <tableColumn id="3995" xr3:uid="{02753F02-1522-4AA7-B387-25342CE36DBD}" name="Column3975"/>
    <tableColumn id="3996" xr3:uid="{7ABC0F23-1E05-4401-8203-84230EE9EA6F}" name="Column3976"/>
    <tableColumn id="3997" xr3:uid="{F7ED6920-1314-42BC-8E0F-772C897C7E9F}" name="Column3977"/>
    <tableColumn id="3998" xr3:uid="{7FE70950-523A-4915-8206-8B98653BA299}" name="Column3978"/>
    <tableColumn id="3999" xr3:uid="{A6CB06F5-4459-4A86-9C26-77A2FAB39D01}" name="Column3979"/>
    <tableColumn id="4000" xr3:uid="{A9799535-17D9-4FFC-828A-73D745441AC7}" name="Column3980"/>
    <tableColumn id="4001" xr3:uid="{3E85A697-7C05-482D-840F-DD91639D9DD4}" name="Column3981"/>
    <tableColumn id="4002" xr3:uid="{29ABAF98-98D8-4D3C-A2D9-A608817E9F79}" name="Column3982"/>
    <tableColumn id="4003" xr3:uid="{1EC02670-2F65-4C42-BD79-87C54C2ED9D4}" name="Column3983"/>
    <tableColumn id="4004" xr3:uid="{435D3B65-48C9-447E-8341-1541654F81F7}" name="Column3984"/>
    <tableColumn id="4005" xr3:uid="{0426508B-FE4B-4BC2-9FB4-AD6004A28CFA}" name="Column3985"/>
    <tableColumn id="4006" xr3:uid="{52B1B4AE-3D4F-4CDD-B019-B5C771C38F17}" name="Column3986"/>
    <tableColumn id="4007" xr3:uid="{3FE437DC-9821-4F51-9CA3-A347ECEC8A53}" name="Column3987"/>
    <tableColumn id="4008" xr3:uid="{E0F91336-55BA-44FC-ADA4-7E848382E4AA}" name="Column3988"/>
    <tableColumn id="4009" xr3:uid="{6F947C19-0F0A-448D-B81C-03AE92000A74}" name="Column3989"/>
    <tableColumn id="4010" xr3:uid="{4851960F-FA70-4133-B861-E97AF335E8B6}" name="Column3990"/>
    <tableColumn id="4011" xr3:uid="{12B86208-AA74-4343-AF31-A1A9AE3D182E}" name="Column3991"/>
    <tableColumn id="4012" xr3:uid="{21578674-6165-4BF2-B8F4-73FEC5D470F7}" name="Column3992"/>
    <tableColumn id="4013" xr3:uid="{9031C59C-B4DF-4D3B-9517-00729E47BE90}" name="Column3993"/>
    <tableColumn id="4014" xr3:uid="{2E04EB1C-1CCC-4F4B-A885-E21B67A5B34C}" name="Column3994"/>
    <tableColumn id="4015" xr3:uid="{6E7D7329-13C9-479C-91B1-D664E571D57A}" name="Column3995"/>
    <tableColumn id="4016" xr3:uid="{7BB99364-B465-4485-93EA-84ECCF50CC99}" name="Column3996"/>
    <tableColumn id="4017" xr3:uid="{A5A8D97B-44FF-4FC6-867F-6193567B55FC}" name="Column3997"/>
    <tableColumn id="4018" xr3:uid="{D1DC3F2B-2D8B-423A-B551-B77ECBC4A8C9}" name="Column3998"/>
    <tableColumn id="4019" xr3:uid="{0AB94542-3D7E-46D1-BE66-8E1339A24267}" name="Column3999"/>
    <tableColumn id="4020" xr3:uid="{34301B09-FFCC-42C8-9004-5A9145926E82}" name="Column4000"/>
    <tableColumn id="4021" xr3:uid="{EB51FFC2-852E-4A6F-A79B-2E14C806D7BF}" name="Column4001"/>
    <tableColumn id="4022" xr3:uid="{CAFC8216-8206-476C-AC8D-9AAEB10A8306}" name="Column4002"/>
    <tableColumn id="4023" xr3:uid="{D355AF33-00D8-4F62-8B5D-E963FD3099DD}" name="Column4003"/>
    <tableColumn id="4024" xr3:uid="{6744F0D6-47E3-4FAF-AF6F-1B8C56982A66}" name="Column4004"/>
    <tableColumn id="4025" xr3:uid="{689837AA-2726-44A4-B6D8-6F495C32490C}" name="Column4005"/>
    <tableColumn id="4026" xr3:uid="{191D871C-FA16-4572-9A4F-11D26FE9494D}" name="Column4006"/>
    <tableColumn id="4027" xr3:uid="{19A3F106-318F-4428-8BCC-3CB0B74C009B}" name="Column4007"/>
    <tableColumn id="4028" xr3:uid="{2503D8D4-BC56-4B81-950B-799008A63D56}" name="Column4008"/>
    <tableColumn id="4029" xr3:uid="{944745F4-28E5-4124-A904-11C9E6307497}" name="Column4009"/>
    <tableColumn id="4030" xr3:uid="{14FDCDAA-065F-4A04-821D-FE169AD09972}" name="Column4010"/>
    <tableColumn id="4031" xr3:uid="{74E99A62-6DA2-40ED-AB19-6ED94F881B62}" name="Column4011"/>
    <tableColumn id="4032" xr3:uid="{31C7865E-7624-43CF-9113-3AA8D0F28038}" name="Column4012"/>
    <tableColumn id="4033" xr3:uid="{1CAFA9E9-C4E9-4EDB-9DC7-F87E47A74A68}" name="Column4013"/>
    <tableColumn id="4034" xr3:uid="{F5D6409E-CDB3-4656-AEE7-B1568B79062C}" name="Column4014"/>
    <tableColumn id="4035" xr3:uid="{BCA5E611-09EB-446A-B20E-1BE69E54EF65}" name="Column4015"/>
    <tableColumn id="4036" xr3:uid="{4CC89084-0728-4918-9F1D-BADBC3561935}" name="Column4016"/>
    <tableColumn id="4037" xr3:uid="{40E1644E-B2A3-4453-9A8C-E5FE7EC13DFD}" name="Column4017"/>
    <tableColumn id="4038" xr3:uid="{58821AC1-6D5B-42CF-8BCC-3EB6BD0437BB}" name="Column4018"/>
    <tableColumn id="4039" xr3:uid="{E01A8BC4-B30D-4E7B-A399-BD4EADCB1FB7}" name="Column4019"/>
    <tableColumn id="4040" xr3:uid="{F38F923B-94C2-4F0D-B23A-1DE952D28001}" name="Column4020"/>
    <tableColumn id="4041" xr3:uid="{362FF591-DF97-4008-B72C-33E81147B782}" name="Column4021"/>
    <tableColumn id="4042" xr3:uid="{7D39FFAA-88E2-4E30-9DE3-979E1A804198}" name="Column4022"/>
    <tableColumn id="4043" xr3:uid="{D53F33F0-2E6F-4859-9049-B1559157DC49}" name="Column4023"/>
    <tableColumn id="4044" xr3:uid="{E33177E8-A420-4B5F-A7E1-004308AE8AD5}" name="Column4024"/>
    <tableColumn id="4045" xr3:uid="{CC0AC6FA-8126-42B8-9F91-59C0373A5063}" name="Column4025"/>
    <tableColumn id="4046" xr3:uid="{FC8544DF-7EB1-4DB7-A3D7-D8106BACEB17}" name="Column4026"/>
    <tableColumn id="4047" xr3:uid="{81E69363-926B-48FB-AB65-0A2330D62827}" name="Column4027"/>
    <tableColumn id="4048" xr3:uid="{C1A515D6-5D3D-4911-9605-1F57350A69C1}" name="Column4028"/>
    <tableColumn id="4049" xr3:uid="{C4F46D2B-2D85-4E0E-BA68-1ADA8A139484}" name="Column4029"/>
    <tableColumn id="4050" xr3:uid="{04C2EEBA-C0E8-4957-A836-6B2859565066}" name="Column4030"/>
    <tableColumn id="4051" xr3:uid="{9026059C-389D-4830-BFDD-7B406E8FCB4A}" name="Column4031"/>
    <tableColumn id="4052" xr3:uid="{7F265F27-A76A-4316-8A05-24D98A4D2194}" name="Column4032"/>
    <tableColumn id="4053" xr3:uid="{D696DA0B-4893-4395-AF21-B613D664AF61}" name="Column4033"/>
    <tableColumn id="4054" xr3:uid="{2B5B367D-C707-4BCF-98FC-3CD306B4E0E6}" name="Column4034"/>
    <tableColumn id="4055" xr3:uid="{8B09AB40-3082-4EEB-84B0-630AF30E467A}" name="Column4035"/>
    <tableColumn id="4056" xr3:uid="{3D1A79A4-B753-4CB3-BE1D-76FA66951ABC}" name="Column4036"/>
    <tableColumn id="4057" xr3:uid="{D1389BEF-0161-44B4-BFA8-C2A0B1F00B18}" name="Column4037"/>
    <tableColumn id="4058" xr3:uid="{BF449C5F-4451-4D39-8D46-4F5963BD27B7}" name="Column4038"/>
    <tableColumn id="4059" xr3:uid="{08EDF6BE-415A-452E-A3CC-813AD6F5AFAF}" name="Column4039"/>
    <tableColumn id="4060" xr3:uid="{4BAFB9EC-8C63-4BE8-894D-CE5A5070B9FA}" name="Column4040"/>
    <tableColumn id="4061" xr3:uid="{27C4BBD6-D203-4B7F-A35C-3CD5BAA9C125}" name="Column4041"/>
    <tableColumn id="4062" xr3:uid="{F2F4F7AE-ACB3-4D8C-92A8-B16B20CC8416}" name="Column4042"/>
    <tableColumn id="4063" xr3:uid="{AEFCC2F4-B942-48BC-AB71-E59AB23B835F}" name="Column4043"/>
    <tableColumn id="4064" xr3:uid="{E16FEAE8-0976-475A-8452-7340D41FED6C}" name="Column4044"/>
    <tableColumn id="4065" xr3:uid="{5F3757C9-C290-483A-A292-BCCFEA7ABCC4}" name="Column4045"/>
    <tableColumn id="4066" xr3:uid="{319BE8E0-7017-4390-9D71-568870D64038}" name="Column4046"/>
    <tableColumn id="4067" xr3:uid="{FB0B5916-2948-4FE6-B524-B7A57E0DE574}" name="Column4047"/>
    <tableColumn id="4068" xr3:uid="{C03D51C9-1767-4B23-970D-0F2B4A382B0E}" name="Column4048"/>
    <tableColumn id="4069" xr3:uid="{05D58881-909F-4C3D-85A0-AF6A62EE3F08}" name="Column4049"/>
    <tableColumn id="4070" xr3:uid="{5FD54122-E25F-4830-92D0-6226D03B6B39}" name="Column4050"/>
    <tableColumn id="4071" xr3:uid="{876A2951-3267-42A5-A868-0EA29509BBDA}" name="Column4051"/>
    <tableColumn id="4072" xr3:uid="{F7172661-8C76-4C1E-96AC-53328F619895}" name="Column4052"/>
    <tableColumn id="4073" xr3:uid="{9EC107CD-2951-4F47-B139-C67E3C7C4FF9}" name="Column4053"/>
    <tableColumn id="4074" xr3:uid="{FD079737-9F60-43F5-A6E8-5877CEE3C3C1}" name="Column4054"/>
    <tableColumn id="4075" xr3:uid="{E471BD9D-2FEB-4D29-8B3D-F353A773B398}" name="Column4055"/>
    <tableColumn id="4076" xr3:uid="{F53281EC-26F7-405E-9C03-2304E908573A}" name="Column4056"/>
    <tableColumn id="4077" xr3:uid="{7FDCD904-2812-4699-914C-55FF0FB3EBD5}" name="Column4057"/>
    <tableColumn id="4078" xr3:uid="{4C05689C-5D69-40E1-93D4-48E3DB11111F}" name="Column4058"/>
    <tableColumn id="4079" xr3:uid="{057A2D58-0E5B-42CE-B456-6E0A295B3D56}" name="Column4059"/>
    <tableColumn id="4080" xr3:uid="{359121F2-7D90-44AB-A049-D9BEF234B451}" name="Column4060"/>
    <tableColumn id="4081" xr3:uid="{995206E9-00C2-45C7-ACD0-1D6554674ADD}" name="Column4061"/>
    <tableColumn id="4082" xr3:uid="{E5589AEB-180A-42B6-8BC0-460757D189A5}" name="Column4062"/>
    <tableColumn id="4083" xr3:uid="{BCD344E6-7049-4034-9835-1E3F9208570B}" name="Column4063"/>
    <tableColumn id="4084" xr3:uid="{9EA4AA74-63C1-475F-A38A-A27E74AD0A7C}" name="Column4064"/>
    <tableColumn id="4085" xr3:uid="{E10BE195-0200-4750-9593-FE2C40C172E4}" name="Column4065"/>
    <tableColumn id="4086" xr3:uid="{B2782F75-D217-4BF4-A922-103457B40486}" name="Column4066"/>
    <tableColumn id="4087" xr3:uid="{B260BD8B-3A9D-496C-B59A-42ADE02EB8AD}" name="Column4067"/>
    <tableColumn id="4088" xr3:uid="{6729A194-B11D-479A-8EA9-5936320CF8C8}" name="Column4068"/>
    <tableColumn id="4089" xr3:uid="{AA68331E-6CA2-43AB-8B60-DA1643963F3A}" name="Column4069"/>
    <tableColumn id="4090" xr3:uid="{9FBD39CD-EDC7-4613-BC58-669913FC6696}" name="Column4070"/>
    <tableColumn id="4091" xr3:uid="{E03A7360-509C-4BDB-8C55-3521A5A3E560}" name="Column4071"/>
    <tableColumn id="4092" xr3:uid="{513CF50A-2508-4EF1-AB85-DDEB61961CA4}" name="Column4072"/>
    <tableColumn id="4093" xr3:uid="{472D556E-66A7-4D85-9FF7-A577942D832D}" name="Column4073"/>
    <tableColumn id="4094" xr3:uid="{D7B3AE4F-29F6-4634-90FF-EC4D9EEC3E23}" name="Column4074"/>
    <tableColumn id="4095" xr3:uid="{6FF8DD07-10F9-4C7A-8BFC-BB8FC3253242}" name="Column4075"/>
    <tableColumn id="4096" xr3:uid="{C6C62139-4107-4361-8C7A-3DA24B45CBEA}" name="Column4076"/>
    <tableColumn id="4097" xr3:uid="{BFC54D67-DAB4-4376-8DB2-88F25F03E8B8}" name="Column4077"/>
    <tableColumn id="4098" xr3:uid="{907AEF1B-7501-42C8-969E-002A80D7995F}" name="Column4078"/>
    <tableColumn id="4099" xr3:uid="{6F68D0BD-D7DA-494D-B790-C3AEE896FB15}" name="Column4079"/>
    <tableColumn id="4100" xr3:uid="{2A0779AE-B0BF-4A0D-BE04-1C37F569B685}" name="Column4080"/>
    <tableColumn id="4101" xr3:uid="{B626B681-10D9-49CD-B3BC-0C04053ACA23}" name="Column4081"/>
    <tableColumn id="4102" xr3:uid="{45733508-0E7E-4EC1-804E-1CF1FEDB35ED}" name="Column4082"/>
    <tableColumn id="4103" xr3:uid="{77049C45-86B6-4F02-A0EE-167B4DF00A97}" name="Column4083"/>
    <tableColumn id="4104" xr3:uid="{ED6E40AF-2044-446A-9C54-5066BF054EB9}" name="Column4084"/>
    <tableColumn id="4105" xr3:uid="{312E1F8F-630C-4175-AAC5-43D2243C1A33}" name="Column4085"/>
    <tableColumn id="4106" xr3:uid="{FFF9E782-5008-4668-9AEF-8B8C9837ECDF}" name="Column4086"/>
    <tableColumn id="4107" xr3:uid="{1B79A817-C53D-4AF1-BBB8-31C0D5655258}" name="Column4087"/>
    <tableColumn id="4108" xr3:uid="{0160A963-274C-4300-90EB-11FF040BE5A0}" name="Column4088"/>
    <tableColumn id="4109" xr3:uid="{751001FF-4C1D-4586-8216-B1B94A64690A}" name="Column4089"/>
    <tableColumn id="4110" xr3:uid="{DE2D4F34-BF9A-45E3-B20C-B65E16DB9720}" name="Column4090"/>
    <tableColumn id="4111" xr3:uid="{18C9D91E-AA9A-4081-99B6-1BCD8A23BB24}" name="Column4091"/>
    <tableColumn id="4112" xr3:uid="{6208B6EB-7C21-4F18-9EEC-C583D09AC303}" name="Column4092"/>
    <tableColumn id="4113" xr3:uid="{1D69D2A1-5610-4964-81F0-CB4C77CCEE43}" name="Column4093"/>
    <tableColumn id="4114" xr3:uid="{9BC97827-1802-4331-818C-F634826149EF}" name="Column4094"/>
    <tableColumn id="4115" xr3:uid="{0D37532A-F03A-464C-ADB8-B3FFE9EFDA01}" name="Column4095"/>
    <tableColumn id="4116" xr3:uid="{6737036F-66D5-4B05-B8D7-BD831759986B}" name="Column4096"/>
    <tableColumn id="4117" xr3:uid="{A957E7DB-7505-4175-B6D7-BD865C963956}" name="Column4097"/>
    <tableColumn id="4118" xr3:uid="{1E93D434-4668-48CB-8990-2FB812FC8B9C}" name="Column4098"/>
    <tableColumn id="4119" xr3:uid="{0658DAE0-63E2-4656-B2A1-A9A0ED495128}" name="Column4099"/>
    <tableColumn id="4120" xr3:uid="{72FC694C-A611-452F-9752-A434F44484DF}" name="Column4100"/>
    <tableColumn id="4121" xr3:uid="{8E516227-5D8D-42C1-B2C0-9117DC003348}" name="Column4101"/>
    <tableColumn id="4122" xr3:uid="{8E4BE1ED-146E-4C0B-A450-04963BDE6969}" name="Column4102"/>
    <tableColumn id="4123" xr3:uid="{CC21886D-345B-420D-907E-6B5F5940FF2C}" name="Column4103"/>
    <tableColumn id="4124" xr3:uid="{60DB56EB-23BC-4E14-94DC-E821ECA246DB}" name="Column4104"/>
    <tableColumn id="4125" xr3:uid="{5C9B3D41-C77D-4703-B8DF-E8A06ED4184C}" name="Column4105"/>
    <tableColumn id="4126" xr3:uid="{A6E5D2CE-954A-41EA-ACA5-3A082AAF193D}" name="Column4106"/>
    <tableColumn id="4127" xr3:uid="{4DB0790E-D670-4649-BF23-3EF1270F0760}" name="Column4107"/>
    <tableColumn id="4128" xr3:uid="{52424F14-5F72-4940-B0D1-47436778EF09}" name="Column4108"/>
    <tableColumn id="4129" xr3:uid="{87B11694-D63C-4D5C-A49A-DB1303914307}" name="Column4109"/>
    <tableColumn id="4130" xr3:uid="{CB52131B-407B-40CE-B483-28D5A3BDC52E}" name="Column4110"/>
    <tableColumn id="4131" xr3:uid="{4BC04E6B-6A59-411A-8C4F-E154F302D93F}" name="Column4111"/>
    <tableColumn id="4132" xr3:uid="{9487A4E7-310E-4BC5-B05C-98548CF1507A}" name="Column4112"/>
    <tableColumn id="4133" xr3:uid="{ED30AD20-69BA-4BBC-BB62-FA4CEA204978}" name="Column4113"/>
    <tableColumn id="4134" xr3:uid="{C2AEC99E-073D-4407-9002-38E9C4C18143}" name="Column4114"/>
    <tableColumn id="4135" xr3:uid="{C1FFA621-4F7F-46B1-8E99-33A79B1EAA3A}" name="Column4115"/>
    <tableColumn id="4136" xr3:uid="{06BE8046-0EBE-4E93-896C-53394AA08D99}" name="Column4116"/>
    <tableColumn id="4137" xr3:uid="{F947C9EE-538F-4801-85A6-013A594BEA60}" name="Column4117"/>
    <tableColumn id="4138" xr3:uid="{5F68FFF8-36BD-4D5C-A36B-A9C6E9F1DC3E}" name="Column4118"/>
    <tableColumn id="4139" xr3:uid="{65D42F99-E002-4A3B-9491-09288CF44E24}" name="Column4119"/>
    <tableColumn id="4140" xr3:uid="{33288FCD-7E8E-4BA8-95C5-2F3DAB918C10}" name="Column4120"/>
    <tableColumn id="4141" xr3:uid="{D2D73917-F627-424D-A139-67CFF4252B85}" name="Column4121"/>
    <tableColumn id="4142" xr3:uid="{89A4ED58-86C8-4CFF-8761-6DDB367CBAB8}" name="Column4122"/>
    <tableColumn id="4143" xr3:uid="{5032C216-8E3D-4A84-8C57-7CEA981B7FBD}" name="Column4123"/>
    <tableColumn id="4144" xr3:uid="{5134F40F-B8E7-4B1D-A23C-D1A9CBBF9220}" name="Column4124"/>
    <tableColumn id="4145" xr3:uid="{69D96A67-BF51-48A2-A6E8-B9194C9EA529}" name="Column4125"/>
    <tableColumn id="4146" xr3:uid="{CE968B00-545E-47CC-8C23-7546914110B8}" name="Column4126"/>
    <tableColumn id="4147" xr3:uid="{9044927A-046E-4E1A-B0F6-7972F1A2688B}" name="Column4127"/>
    <tableColumn id="4148" xr3:uid="{3772C922-AC96-43DF-B056-7B7357D77A38}" name="Column4128"/>
    <tableColumn id="4149" xr3:uid="{5B1D5493-24E1-4BF8-8939-E2F6F224592C}" name="Column4129"/>
    <tableColumn id="4150" xr3:uid="{1F5804D0-58D0-4C57-B5D4-995144687901}" name="Column4130"/>
    <tableColumn id="4151" xr3:uid="{A650D8B1-C2CD-448D-803C-36F06BD929B2}" name="Column4131"/>
    <tableColumn id="4152" xr3:uid="{74692C19-936C-4EB0-AC62-9F39681CB2CF}" name="Column4132"/>
    <tableColumn id="4153" xr3:uid="{44647A31-3D5E-4C1B-B0E4-C0DB5B9E139A}" name="Column4133"/>
    <tableColumn id="4154" xr3:uid="{87171636-8426-473F-A80C-A731BFF52F96}" name="Column4134"/>
    <tableColumn id="4155" xr3:uid="{F0F829D0-CB80-4F29-8511-03E75540C643}" name="Column4135"/>
    <tableColumn id="4156" xr3:uid="{53DB8674-7C90-4B25-8F1B-B24C8E844CF1}" name="Column4136"/>
    <tableColumn id="4157" xr3:uid="{9A3501EA-3570-4685-B076-11BF3CDBC2FE}" name="Column4137"/>
    <tableColumn id="4158" xr3:uid="{646FA719-3C97-4BDE-BC03-D51CB3A66B76}" name="Column4138"/>
    <tableColumn id="4159" xr3:uid="{B7510C6A-B45E-4AEB-AAF4-F48B02DD6347}" name="Column4139"/>
    <tableColumn id="4160" xr3:uid="{5D1870CE-A4E2-4D84-8ED7-6384CDDF7993}" name="Column4140"/>
    <tableColumn id="4161" xr3:uid="{13805394-4FA2-479F-8988-A2AF6B99B2B3}" name="Column4141"/>
    <tableColumn id="4162" xr3:uid="{E12602F6-01DB-4942-B2C3-292BC0409E8B}" name="Column4142"/>
    <tableColumn id="4163" xr3:uid="{9FD1E9CC-8249-4F4A-8FF9-399B6DCE3D17}" name="Column4143"/>
    <tableColumn id="4164" xr3:uid="{C065A2A9-B60C-4315-BB52-3D4E9A1C646E}" name="Column4144"/>
    <tableColumn id="4165" xr3:uid="{B2108D86-2F5E-494E-B8A8-406CFDA71324}" name="Column4145"/>
    <tableColumn id="4166" xr3:uid="{78DB52C5-4419-49E0-BA53-523483149ACF}" name="Column4146"/>
    <tableColumn id="4167" xr3:uid="{2B2A1CE8-BC77-4EBC-9AB4-047AB4A349B4}" name="Column4147"/>
    <tableColumn id="4168" xr3:uid="{3C76428A-4898-47AA-B433-7120B08358E4}" name="Column4148"/>
    <tableColumn id="4169" xr3:uid="{BD43E832-42C0-4F6F-95D4-CB5D3CD7C61D}" name="Column4149"/>
    <tableColumn id="4170" xr3:uid="{74C4AFF9-7E4B-4A17-BA3A-3C45C6C0F1C7}" name="Column4150"/>
    <tableColumn id="4171" xr3:uid="{9351A6AE-F90C-486B-AF09-8C7571A99599}" name="Column4151"/>
    <tableColumn id="4172" xr3:uid="{D0793FC7-0E0D-4BEC-9F14-AC83AA178D1D}" name="Column4152"/>
    <tableColumn id="4173" xr3:uid="{BC507EB1-8230-4DA4-8BB0-86A4CE16C06D}" name="Column4153"/>
    <tableColumn id="4174" xr3:uid="{5D46256A-CBBD-4AE3-8D20-E46FB4800D1F}" name="Column4154"/>
    <tableColumn id="4175" xr3:uid="{39EA9E3D-1A78-4411-BED2-2511FD721AD3}" name="Column4155"/>
    <tableColumn id="4176" xr3:uid="{6443B4C8-96A3-4C14-89DE-B3F815441F4B}" name="Column4156"/>
    <tableColumn id="4177" xr3:uid="{62590F1D-301C-44A0-9A52-794BB8E0FE3C}" name="Column4157"/>
    <tableColumn id="4178" xr3:uid="{05B56603-A6BE-4EF3-8398-613DF4261134}" name="Column4158"/>
    <tableColumn id="4179" xr3:uid="{BD19D4A0-8A72-4CFF-B815-2C88401597E8}" name="Column4159"/>
    <tableColumn id="4180" xr3:uid="{6ABFFF77-2EFD-44D0-BEC8-B0E368820B97}" name="Column4160"/>
    <tableColumn id="4181" xr3:uid="{27B533D5-44FB-4288-B5BA-39C303260F5F}" name="Column4161"/>
    <tableColumn id="4182" xr3:uid="{BD1B06FD-98E0-4A49-8BC1-DDB75D36B17B}" name="Column4162"/>
    <tableColumn id="4183" xr3:uid="{F152F80E-57A5-40E3-8FBD-CCD3ACCFB6FD}" name="Column4163"/>
    <tableColumn id="4184" xr3:uid="{A4F515A6-887B-492D-B736-34692F41E383}" name="Column4164"/>
    <tableColumn id="4185" xr3:uid="{9DB25DCB-97C4-4638-A6D0-7D0DC94DAEE2}" name="Column4165"/>
    <tableColumn id="4186" xr3:uid="{410C5400-C030-419E-927D-1CC9203E97ED}" name="Column4166"/>
    <tableColumn id="4187" xr3:uid="{2E835DD8-B838-49E5-B0F0-84EEE589CFEE}" name="Column4167"/>
    <tableColumn id="4188" xr3:uid="{E7438BD8-885A-4E20-BCA1-5800423AA30B}" name="Column4168"/>
    <tableColumn id="4189" xr3:uid="{1CD63430-A082-472F-B59A-C3BA01223B2C}" name="Column4169"/>
    <tableColumn id="4190" xr3:uid="{0D1B8892-5A50-4CEA-AE0B-D2F899F5B2A8}" name="Column4170"/>
    <tableColumn id="4191" xr3:uid="{ACDFB9AC-7A5F-4D82-BB13-B4C3250218DB}" name="Column4171"/>
    <tableColumn id="4192" xr3:uid="{03F41DB8-0B05-43B6-A6DD-179FD7A09B94}" name="Column4172"/>
    <tableColumn id="4193" xr3:uid="{57A05C94-6CAE-4E41-81CB-BAED4FE8716B}" name="Column4173"/>
    <tableColumn id="4194" xr3:uid="{9BB8A875-70D7-49F7-8D13-9367ED42EAAB}" name="Column4174"/>
    <tableColumn id="4195" xr3:uid="{690BFB0B-96C3-412C-A3C0-BE73D31C5F1A}" name="Column4175"/>
    <tableColumn id="4196" xr3:uid="{FC125D71-3C60-4FBF-B543-2859E83C76A3}" name="Column4176"/>
    <tableColumn id="4197" xr3:uid="{754483F3-C721-482F-8CB1-C3511DEEE714}" name="Column4177"/>
    <tableColumn id="4198" xr3:uid="{9153E1E6-6A1B-458E-A9EC-10BF4D955B7F}" name="Column4178"/>
    <tableColumn id="4199" xr3:uid="{B363748C-430B-4E9E-B5DD-6B386ABC43CE}" name="Column4179"/>
    <tableColumn id="4200" xr3:uid="{100A3728-0D04-48B3-AEEC-23C628785EF9}" name="Column4180"/>
    <tableColumn id="4201" xr3:uid="{C96330A2-CB4E-42E2-A499-54401EE27ADC}" name="Column4181"/>
    <tableColumn id="4202" xr3:uid="{62176578-9B45-4EA3-ACEB-1CBB5D9839BE}" name="Column4182"/>
    <tableColumn id="4203" xr3:uid="{EDFB9DB7-8C62-4C0B-93C7-071306AA1BB7}" name="Column4183"/>
    <tableColumn id="4204" xr3:uid="{BB1631B3-7DDF-4E11-811F-4783D3641631}" name="Column4184"/>
    <tableColumn id="4205" xr3:uid="{CB0473FB-C540-432B-94FF-7FFB782106A7}" name="Column4185"/>
    <tableColumn id="4206" xr3:uid="{76B893EE-54B0-43D5-83BE-D308CC1D1BD9}" name="Column4186"/>
    <tableColumn id="4207" xr3:uid="{076E4904-7BC1-4320-8BAC-6C9D58EA6292}" name="Column4187"/>
    <tableColumn id="4208" xr3:uid="{7EB50565-9F40-4FE8-8831-BEE88079977F}" name="Column4188"/>
    <tableColumn id="4209" xr3:uid="{6AE5D4D3-22A5-4272-92F3-80A2B793BD9A}" name="Column4189"/>
    <tableColumn id="4210" xr3:uid="{013371CB-966E-44B2-A4B7-13E6AD56FF25}" name="Column4190"/>
    <tableColumn id="4211" xr3:uid="{41D54832-7BCE-4956-A29C-58E4DFF02CA0}" name="Column4191"/>
    <tableColumn id="4212" xr3:uid="{19F1A34D-3DD3-44FE-B8AB-21AEA903D671}" name="Column4192"/>
    <tableColumn id="4213" xr3:uid="{A49D1AC2-7E7B-471B-AB10-96A0BC23AAC5}" name="Column4193"/>
    <tableColumn id="4214" xr3:uid="{863803F4-7BED-46FC-B70B-31B29E39D47F}" name="Column4194"/>
    <tableColumn id="4215" xr3:uid="{A494D79C-A095-4C55-8D77-00843F213989}" name="Column4195"/>
    <tableColumn id="4216" xr3:uid="{3D2719C7-FE0D-4FE6-9831-B20B570A9226}" name="Column4196"/>
    <tableColumn id="4217" xr3:uid="{913E770E-C1EC-492E-BDAE-A7CA7514765B}" name="Column4197"/>
    <tableColumn id="4218" xr3:uid="{88974648-5DA9-46DF-B064-59C4A65C4248}" name="Column4198"/>
    <tableColumn id="4219" xr3:uid="{56CB410D-4A3F-4E61-B7D0-AD22E004928F}" name="Column4199"/>
    <tableColumn id="4220" xr3:uid="{C094C034-C8C3-417E-BBF6-5D5671652B62}" name="Column4200"/>
    <tableColumn id="4221" xr3:uid="{65CBE0AB-F89B-49B5-A867-FFDD59E320F2}" name="Column4201"/>
    <tableColumn id="4222" xr3:uid="{F62887C3-2AEA-4C71-8036-2B4A8C4AE6B3}" name="Column4202"/>
    <tableColumn id="4223" xr3:uid="{FBC51F51-A4D0-4EA3-BBF1-0FE11BB00FE9}" name="Column4203"/>
    <tableColumn id="4224" xr3:uid="{62C7A754-B29C-49AF-992E-4166322CC28F}" name="Column4204"/>
    <tableColumn id="4225" xr3:uid="{BB0C712E-2748-4102-8323-733D610E2973}" name="Column4205"/>
    <tableColumn id="4226" xr3:uid="{899897DD-FBA5-41C7-81EB-A12765D144FE}" name="Column4206"/>
    <tableColumn id="4227" xr3:uid="{D8C2043F-05E0-4494-BEC0-DD1FF2517F07}" name="Column4207"/>
    <tableColumn id="4228" xr3:uid="{660E3495-AAA6-4485-8E71-937254BB5F4A}" name="Column4208"/>
    <tableColumn id="4229" xr3:uid="{343594D8-1DA6-4898-8D79-96EFD54BB5A7}" name="Column4209"/>
    <tableColumn id="4230" xr3:uid="{596DB799-3E40-49E8-B3F4-5CDF57CF0F09}" name="Column4210"/>
    <tableColumn id="4231" xr3:uid="{263F5E82-7273-41AD-8A0C-3E6D3F0F4E7D}" name="Column4211"/>
    <tableColumn id="4232" xr3:uid="{B132A23D-D9A2-4EA8-8CDA-2927D7655C58}" name="Column4212"/>
    <tableColumn id="4233" xr3:uid="{3E25219C-E8C9-485F-8D0A-92EFADEF5AE6}" name="Column4213"/>
    <tableColumn id="4234" xr3:uid="{285D1B15-6C03-4256-8319-FD7E7B4DCAA4}" name="Column4214"/>
    <tableColumn id="4235" xr3:uid="{759F0100-53B9-4515-AABC-F887D7E061D3}" name="Column4215"/>
    <tableColumn id="4236" xr3:uid="{7AF15795-924B-4189-8606-A6E53BA5A685}" name="Column4216"/>
    <tableColumn id="4237" xr3:uid="{2288407D-08BA-4C15-B4B5-B67E6D7D7221}" name="Column4217"/>
    <tableColumn id="4238" xr3:uid="{273EE05F-B3EC-434C-80AC-4179FC6C6F46}" name="Column4218"/>
    <tableColumn id="4239" xr3:uid="{908F6F52-B7F4-42D3-ACE6-B1E8DD0FCF4A}" name="Column4219"/>
    <tableColumn id="4240" xr3:uid="{6AB7C57A-3CBF-4358-B564-9D518E491B4B}" name="Column4220"/>
    <tableColumn id="4241" xr3:uid="{A8AC4D17-FFFD-4884-A026-C36D16CD18CC}" name="Column4221"/>
    <tableColumn id="4242" xr3:uid="{DF7B337F-6A0D-4041-8CF3-8B512A948BFB}" name="Column4222"/>
    <tableColumn id="4243" xr3:uid="{43A493B5-F4B6-41B2-9374-252A65EAD467}" name="Column4223"/>
    <tableColumn id="4244" xr3:uid="{D2AFA532-26FE-48AA-836A-84EB4F3689E1}" name="Column4224"/>
    <tableColumn id="4245" xr3:uid="{410A787D-D1B4-4685-B3FD-3424EBE23F69}" name="Column4225"/>
    <tableColumn id="4246" xr3:uid="{C2DE663C-0B3E-4D77-9C32-CB7AF4A7556E}" name="Column4226"/>
    <tableColumn id="4247" xr3:uid="{3062D987-A937-4422-979B-7B6532745D73}" name="Column4227"/>
    <tableColumn id="4248" xr3:uid="{DF15A033-99AD-46DB-836E-2ECC3DBE8A20}" name="Column4228"/>
    <tableColumn id="4249" xr3:uid="{4570299F-E2F6-4208-A5F2-55A5DDC0C0B4}" name="Column4229"/>
    <tableColumn id="4250" xr3:uid="{72E9239A-0B60-4017-8F58-2A1DC187B7DD}" name="Column4230"/>
    <tableColumn id="4251" xr3:uid="{5AA28330-2EDB-478A-BD67-AE69E6CD8898}" name="Column4231"/>
    <tableColumn id="4252" xr3:uid="{31448A15-DEBB-4CC7-91FF-1C2548EFB55A}" name="Column4232"/>
    <tableColumn id="4253" xr3:uid="{DB0880DE-A6E1-4D4A-AE53-DE8E8A1781E0}" name="Column4233"/>
    <tableColumn id="4254" xr3:uid="{F0FD0BA9-AB73-4533-A013-4110F309F955}" name="Column4234"/>
    <tableColumn id="4255" xr3:uid="{D6FB0A6A-07F6-469A-ABCD-CF101D101A44}" name="Column4235"/>
    <tableColumn id="4256" xr3:uid="{05EC15B8-8C57-4820-B34E-F74A30C62C11}" name="Column4236"/>
    <tableColumn id="4257" xr3:uid="{144000F7-14DD-49A6-BE25-128897C00DAD}" name="Column4237"/>
    <tableColumn id="4258" xr3:uid="{229A7D13-5C01-4991-A8AB-A4279C7C553B}" name="Column4238"/>
    <tableColumn id="4259" xr3:uid="{1A7D67D9-95CD-4EED-A6D9-31A74675CCD7}" name="Column4239"/>
    <tableColumn id="4260" xr3:uid="{F6729726-98CE-4790-896E-A214058457AA}" name="Column4240"/>
    <tableColumn id="4261" xr3:uid="{11EB0877-0E09-4203-915D-BB2E8D67AE22}" name="Column4241"/>
    <tableColumn id="4262" xr3:uid="{FB309CA5-640D-472E-BCCD-7BDE25E890D3}" name="Column4242"/>
    <tableColumn id="4263" xr3:uid="{CE5FB079-2CB0-425D-9120-A7D24082AD40}" name="Column4243"/>
    <tableColumn id="4264" xr3:uid="{7F2EADBE-2928-4969-B3F0-1967D84EE1C9}" name="Column4244"/>
    <tableColumn id="4265" xr3:uid="{B5B472B5-7A54-42FE-9A4E-C0EE23B43B52}" name="Column4245"/>
    <tableColumn id="4266" xr3:uid="{7FD4D592-D376-4AE9-A091-DB84A13B3321}" name="Column4246"/>
    <tableColumn id="4267" xr3:uid="{9A12AA23-5529-4247-9F68-E1F019FB75DB}" name="Column4247"/>
    <tableColumn id="4268" xr3:uid="{DE1FF8D9-04F6-421F-ACB4-28455345AB40}" name="Column4248"/>
    <tableColumn id="4269" xr3:uid="{EB0DF4F7-9E91-4B0F-8A20-1EB1BA024656}" name="Column4249"/>
    <tableColumn id="4270" xr3:uid="{C4FA89F9-B271-4125-AD8E-025BA6B88223}" name="Column4250"/>
    <tableColumn id="4271" xr3:uid="{1E86D1F1-F3F1-4AF4-92FF-C1E0467A90F1}" name="Column4251"/>
    <tableColumn id="4272" xr3:uid="{46103AE7-0E36-4DEC-8C9A-F9AC597B5CF6}" name="Column4252"/>
    <tableColumn id="4273" xr3:uid="{0B1412AC-FDD1-4494-9DA1-830553D101D3}" name="Column4253"/>
    <tableColumn id="4274" xr3:uid="{696C9329-843F-4E2C-91AF-6AF0657316DA}" name="Column4254"/>
    <tableColumn id="4275" xr3:uid="{444B2569-0420-4221-8382-40D8BAC3A6D7}" name="Column4255"/>
    <tableColumn id="4276" xr3:uid="{FA268B80-5DED-4669-8031-7E3F245756BB}" name="Column4256"/>
    <tableColumn id="4277" xr3:uid="{5EC1F128-2C06-41F0-AF53-EF34FF57FA8C}" name="Column4257"/>
    <tableColumn id="4278" xr3:uid="{2A7F31C3-135C-4D83-A60E-BC3535980285}" name="Column4258"/>
    <tableColumn id="4279" xr3:uid="{0A313FD3-7BC2-4FA7-86D0-7528B0E82022}" name="Column4259"/>
    <tableColumn id="4280" xr3:uid="{5D12BC7D-5050-401F-A511-7363B1BEC0D1}" name="Column4260"/>
    <tableColumn id="4281" xr3:uid="{EB14458F-CB55-484F-AD9D-AEAA7493172C}" name="Column4261"/>
    <tableColumn id="4282" xr3:uid="{DBDB63B9-312F-4819-A538-D13B9E11D9E8}" name="Column4262"/>
    <tableColumn id="4283" xr3:uid="{C271DE0A-42C3-4602-B5C1-D95157E83E55}" name="Column4263"/>
    <tableColumn id="4284" xr3:uid="{59A0D9B3-34AC-476E-812B-5D6ACB5C211A}" name="Column4264"/>
    <tableColumn id="4285" xr3:uid="{357894C3-62CE-4F87-9E81-359E9D0A4522}" name="Column4265"/>
    <tableColumn id="4286" xr3:uid="{4ECB972F-2749-4036-AA96-DDD841AA0832}" name="Column4266"/>
    <tableColumn id="4287" xr3:uid="{C1DC601E-6530-414B-8D34-077DBDAFCD41}" name="Column4267"/>
    <tableColumn id="4288" xr3:uid="{044C4F89-AC6C-4B10-874D-07F407102286}" name="Column4268"/>
    <tableColumn id="4289" xr3:uid="{AB7FC683-2F3A-40BE-8684-4CB0BAF07AA5}" name="Column4269"/>
    <tableColumn id="4290" xr3:uid="{D1D6553C-8B4C-4E46-B0FB-32C2FB6E5308}" name="Column4270"/>
    <tableColumn id="4291" xr3:uid="{061FEC9F-92FB-4424-9362-09FD4D2FFE01}" name="Column4271"/>
    <tableColumn id="4292" xr3:uid="{A2E87A7B-DE4D-47FF-AC71-4DFA28B77281}" name="Column4272"/>
    <tableColumn id="4293" xr3:uid="{5C569676-49DE-4465-A7AB-F660961930B1}" name="Column4273"/>
    <tableColumn id="4294" xr3:uid="{839336FB-ECB6-45E8-9D4E-4B89709443DB}" name="Column4274"/>
    <tableColumn id="4295" xr3:uid="{62DB4979-86CC-4F44-B99A-1F84907BC724}" name="Column4275"/>
    <tableColumn id="4296" xr3:uid="{8F381CE7-6C98-4A7F-81D8-21102A1F9F32}" name="Column4276"/>
    <tableColumn id="4297" xr3:uid="{C65C7915-F807-4C8B-8540-769307932723}" name="Column4277"/>
    <tableColumn id="4298" xr3:uid="{C6B3F789-207E-47EC-A80D-010CE00AE83B}" name="Column4278"/>
    <tableColumn id="4299" xr3:uid="{6ACD21F4-A430-480B-839B-FB5BF4FF0418}" name="Column4279"/>
    <tableColumn id="4300" xr3:uid="{EA300970-51BC-407B-AC37-00198A442058}" name="Column4280"/>
    <tableColumn id="4301" xr3:uid="{1530011A-2DBE-4209-86B1-AE129F643CC9}" name="Column4281"/>
    <tableColumn id="4302" xr3:uid="{03B95FE9-BA6D-43FD-99A5-CDC4D7F41E1D}" name="Column4282"/>
    <tableColumn id="4303" xr3:uid="{C4B5017D-E5CC-4C3F-ACB9-2C0D438930BF}" name="Column4283"/>
    <tableColumn id="4304" xr3:uid="{5BB7E925-2C57-4173-880C-B173E4AB0971}" name="Column4284"/>
    <tableColumn id="4305" xr3:uid="{73E575D5-4BC4-4DDD-A033-AFEDF66F621C}" name="Column4285"/>
    <tableColumn id="4306" xr3:uid="{DF3384AA-C236-4964-8CE3-3E777870E5FB}" name="Column4286"/>
    <tableColumn id="4307" xr3:uid="{4B204218-3D98-43EE-A477-3E3D2AEBC7AF}" name="Column4287"/>
    <tableColumn id="4308" xr3:uid="{168EF023-506C-43FC-A604-D8F77312C780}" name="Column4288"/>
    <tableColumn id="4309" xr3:uid="{6A4343D8-7415-4D32-8FCA-F0C8C539EE9F}" name="Column4289"/>
    <tableColumn id="4310" xr3:uid="{41037358-92DD-419B-BDC9-C942BB9ED4D2}" name="Column4290"/>
    <tableColumn id="4311" xr3:uid="{34BCFF8B-585D-4C01-B723-9B7BA41DAAE2}" name="Column4291"/>
    <tableColumn id="4312" xr3:uid="{1ED834ED-2340-4118-874B-2C177BDFC954}" name="Column4292"/>
    <tableColumn id="4313" xr3:uid="{667371F0-8370-407F-9940-5AC6E7F34EAE}" name="Column4293"/>
    <tableColumn id="4314" xr3:uid="{0476B2B7-A05C-40C5-9AAA-C3C931B536C2}" name="Column4294"/>
    <tableColumn id="4315" xr3:uid="{F648827C-CE54-4E75-AC4F-59265FF725EC}" name="Column4295"/>
    <tableColumn id="4316" xr3:uid="{D24CDDE5-9539-49E7-8167-C4403E4CDC83}" name="Column4296"/>
    <tableColumn id="4317" xr3:uid="{2332B0BD-2BAE-4F88-91EE-DDE2D0A3076C}" name="Column4297"/>
    <tableColumn id="4318" xr3:uid="{2523FCF8-10BD-4BA6-8E25-94C1D83E0D23}" name="Column4298"/>
    <tableColumn id="4319" xr3:uid="{D07EE2E4-17BF-4683-BD8E-A437233C2769}" name="Column4299"/>
    <tableColumn id="4320" xr3:uid="{3F719E0D-5F62-48D2-A40C-FD392C6C9243}" name="Column4300"/>
    <tableColumn id="4321" xr3:uid="{DE96E669-CC6F-4100-AAEA-6863C3D564CC}" name="Column4301"/>
    <tableColumn id="4322" xr3:uid="{132444D5-AC5D-4AD1-9B8F-E3AD9E028E01}" name="Column4302"/>
    <tableColumn id="4323" xr3:uid="{334D210B-8435-41D5-9E51-56E0C2896BAA}" name="Column4303"/>
    <tableColumn id="4324" xr3:uid="{E49018CD-4D2F-43C9-B4F6-C5B49CEDF4FF}" name="Column4304"/>
    <tableColumn id="4325" xr3:uid="{0D71FF7A-78F0-4948-A3E6-5FC2A5625558}" name="Column4305"/>
    <tableColumn id="4326" xr3:uid="{12666BF5-7B61-4C50-97A2-3F2CC42A87E5}" name="Column4306"/>
    <tableColumn id="4327" xr3:uid="{E1E16C25-306D-4A27-85DB-7CC1986D0CE1}" name="Column4307"/>
    <tableColumn id="4328" xr3:uid="{659380DE-B466-491E-B1EC-CE022C5B00CD}" name="Column4308"/>
    <tableColumn id="4329" xr3:uid="{82831BB9-CF4D-43D4-BEFC-0077A6757918}" name="Column4309"/>
    <tableColumn id="4330" xr3:uid="{504B32A3-5A71-4FF5-A191-E8E1E4CE96EB}" name="Column4310"/>
    <tableColumn id="4331" xr3:uid="{4B6375D9-9006-4E5B-B1AD-06CD9FAF7C05}" name="Column4311"/>
    <tableColumn id="4332" xr3:uid="{2B395F49-F7F9-40B7-8993-0254113DC1DF}" name="Column4312"/>
    <tableColumn id="4333" xr3:uid="{368ED920-3C7A-4262-AC2F-F25922400024}" name="Column4313"/>
    <tableColumn id="4334" xr3:uid="{CC1D08BD-DE40-4580-838B-CB22FBE993AA}" name="Column4314"/>
    <tableColumn id="4335" xr3:uid="{FD7CCEDB-A883-41E0-AC8E-519E7CCE1BF7}" name="Column4315"/>
    <tableColumn id="4336" xr3:uid="{476B1D01-4C49-4121-A8CA-8D4E21192883}" name="Column4316"/>
    <tableColumn id="4337" xr3:uid="{5908B996-6DAF-4B07-90E0-D4FA0BBBDD28}" name="Column4317"/>
    <tableColumn id="4338" xr3:uid="{4EA64A4F-DADB-4C36-BAF3-B5C159EABCCC}" name="Column4318"/>
    <tableColumn id="4339" xr3:uid="{DBBF0C44-130F-4E22-A66C-29C2D6BFD767}" name="Column4319"/>
    <tableColumn id="4340" xr3:uid="{73CE2760-AD43-4EAD-876B-7E266678FDE2}" name="Column4320"/>
    <tableColumn id="4341" xr3:uid="{D593B8DE-5730-42F1-8149-27B759BCD823}" name="Column4321"/>
    <tableColumn id="4342" xr3:uid="{A54E1C98-3863-4765-8C52-6435BFB39A4E}" name="Column4322"/>
    <tableColumn id="4343" xr3:uid="{B08186A0-DBE6-455D-B9DB-949D78E4CA61}" name="Column4323"/>
    <tableColumn id="4344" xr3:uid="{A4C31948-AA6E-4C33-9023-B290502DA7F5}" name="Column4324"/>
    <tableColumn id="4345" xr3:uid="{BCF16732-C9BA-4161-9760-B22B090F4736}" name="Column4325"/>
    <tableColumn id="4346" xr3:uid="{08A6938A-B698-400D-AC8E-FFFF21A33780}" name="Column4326"/>
    <tableColumn id="4347" xr3:uid="{A7D69ABC-683E-4D25-9AC0-4EADFD8250C7}" name="Column4327"/>
    <tableColumn id="4348" xr3:uid="{F7C2155D-3FB3-4EB2-A3B0-0B59493E2DB1}" name="Column4328"/>
    <tableColumn id="4349" xr3:uid="{6AC4E5CA-BAFB-4ADC-A00E-905B874FDD7D}" name="Column4329"/>
    <tableColumn id="4350" xr3:uid="{FD3A2D57-E839-44A8-B0B9-CFE16283A39A}" name="Column4330"/>
    <tableColumn id="4351" xr3:uid="{5907C77D-4B73-4B45-BD74-F2C51506EF68}" name="Column4331"/>
    <tableColumn id="4352" xr3:uid="{0F7CB8A8-049D-41E6-8844-306E9D3778C0}" name="Column4332"/>
    <tableColumn id="4353" xr3:uid="{FF8759D4-A45A-4EFD-9F47-2F04D9D47ED0}" name="Column4333"/>
    <tableColumn id="4354" xr3:uid="{CA2D584B-AD1E-420C-BE27-DEBB10691D0D}" name="Column4334"/>
    <tableColumn id="4355" xr3:uid="{D665D8C5-2452-49EB-A2B6-1B9EFF8C77BA}" name="Column4335"/>
    <tableColumn id="4356" xr3:uid="{E1B6C82A-663E-4280-BB4F-D01607841B6B}" name="Column4336"/>
    <tableColumn id="4357" xr3:uid="{F8B27BE4-13BC-49C9-968E-88119D693023}" name="Column4337"/>
    <tableColumn id="4358" xr3:uid="{14A82DA6-DC17-46F5-AC96-DD886D01876F}" name="Column4338"/>
    <tableColumn id="4359" xr3:uid="{0D7AC9D2-7468-4101-9032-511115BCA191}" name="Column4339"/>
    <tableColumn id="4360" xr3:uid="{6972917A-2635-40CF-AB54-65A68BC0B908}" name="Column4340"/>
    <tableColumn id="4361" xr3:uid="{794FEBD8-7D9D-4A4A-816E-D661454D4247}" name="Column4341"/>
    <tableColumn id="4362" xr3:uid="{4C7683CA-B9F3-42F9-8E45-980EEA5529CD}" name="Column4342"/>
    <tableColumn id="4363" xr3:uid="{52929451-D7F2-4D9B-B767-6A04F92A6526}" name="Column4343"/>
    <tableColumn id="4364" xr3:uid="{7262A4B5-FB89-4CF4-9682-AB64F3A86ECB}" name="Column4344"/>
    <tableColumn id="4365" xr3:uid="{3C76DA2D-B615-4529-8A7C-068FB41E2A4E}" name="Column4345"/>
    <tableColumn id="4366" xr3:uid="{9AD757C5-1AB8-4994-AA96-28A1F7C53DBD}" name="Column4346"/>
    <tableColumn id="4367" xr3:uid="{63182BF4-16DC-4516-9162-96822D41192E}" name="Column4347"/>
    <tableColumn id="4368" xr3:uid="{6F9D37F3-407E-434C-A39D-FECDB1A0D822}" name="Column4348"/>
    <tableColumn id="4369" xr3:uid="{9B7656C0-415B-47B1-8016-ECF6DFDF8BD9}" name="Column4349"/>
    <tableColumn id="4370" xr3:uid="{6DAE4371-2F4D-48D3-9DC4-121281431AB4}" name="Column4350"/>
    <tableColumn id="4371" xr3:uid="{6C18C999-1C82-44EE-BAFF-726B03A42143}" name="Column4351"/>
    <tableColumn id="4372" xr3:uid="{FD9E5CEB-D28F-4A02-8789-850DE70BB91C}" name="Column4352"/>
    <tableColumn id="4373" xr3:uid="{703C8A35-08F9-435E-BE05-D5D989CA9938}" name="Column4353"/>
    <tableColumn id="4374" xr3:uid="{3DA907F9-1918-498B-933E-56EBBEC3EDC4}" name="Column4354"/>
    <tableColumn id="4375" xr3:uid="{6BB3F1A3-9FEC-4754-BD1D-7147127F8B53}" name="Column4355"/>
    <tableColumn id="4376" xr3:uid="{98A99CEC-BD47-4CDD-B994-E5E91502F369}" name="Column4356"/>
    <tableColumn id="4377" xr3:uid="{812325B6-91A8-4C80-BE6E-B4A0625D6736}" name="Column4357"/>
    <tableColumn id="4378" xr3:uid="{C4680C6E-1C2B-42AF-B731-8FFEA0C81D81}" name="Column4358"/>
    <tableColumn id="4379" xr3:uid="{3A776A36-EDA8-423C-AF97-F5A84754B547}" name="Column4359"/>
    <tableColumn id="4380" xr3:uid="{8FD8C3CE-123C-47BD-816E-EF35215CC9B2}" name="Column4360"/>
    <tableColumn id="4381" xr3:uid="{9514FDB4-335A-4824-BD44-4DD72B20B6B0}" name="Column4361"/>
    <tableColumn id="4382" xr3:uid="{4CC403FB-ABC2-443C-99EF-4C79BF219878}" name="Column4362"/>
    <tableColumn id="4383" xr3:uid="{6245A386-C02B-4FE1-808D-4DAE8837588D}" name="Column4363"/>
    <tableColumn id="4384" xr3:uid="{6F9831E9-BE29-48F1-B093-156C841CA8C9}" name="Column4364"/>
    <tableColumn id="4385" xr3:uid="{2422CB5F-FD50-415E-ACC7-71E5077561D3}" name="Column4365"/>
    <tableColumn id="4386" xr3:uid="{9A2BBE9C-CA10-47F6-B548-AD4F9E41C40E}" name="Column4366"/>
    <tableColumn id="4387" xr3:uid="{3236EFF1-6883-4467-8D29-39AFCFEDB098}" name="Column4367"/>
    <tableColumn id="4388" xr3:uid="{00F36517-6E61-419A-B868-E8583A8AAB77}" name="Column4368"/>
    <tableColumn id="4389" xr3:uid="{544E714C-BB2D-4177-832F-99EAAC08AE36}" name="Column4369"/>
    <tableColumn id="4390" xr3:uid="{0DD64EC9-6CFA-4036-A704-E9F122176586}" name="Column4370"/>
    <tableColumn id="4391" xr3:uid="{973AE924-CA9D-43F2-887C-C2B427AF7DFC}" name="Column4371"/>
    <tableColumn id="4392" xr3:uid="{F51D7BE7-1348-4DC1-869B-C82447C95FB4}" name="Column4372"/>
    <tableColumn id="4393" xr3:uid="{324C7081-7A44-43BC-9618-7350AB27F293}" name="Column4373"/>
    <tableColumn id="4394" xr3:uid="{468DAC26-DD58-468A-8375-4F2B54B6928B}" name="Column4374"/>
    <tableColumn id="4395" xr3:uid="{4D4653C1-1F10-475B-BD25-FB4D22351DB2}" name="Column4375"/>
    <tableColumn id="4396" xr3:uid="{2DBB2145-29F6-4255-94DB-5E5B33C8CC55}" name="Column4376"/>
    <tableColumn id="4397" xr3:uid="{4CC8B656-1BAC-418F-A238-2615328C7685}" name="Column4377"/>
    <tableColumn id="4398" xr3:uid="{29477765-EBC1-4FBA-B8B8-DA4A707AB7CB}" name="Column4378"/>
    <tableColumn id="4399" xr3:uid="{8BA8F41C-2E2A-406B-A63C-9A718F57C158}" name="Column4379"/>
    <tableColumn id="4400" xr3:uid="{5385AA20-DE3D-49CE-8D77-7A185FB5550E}" name="Column4380"/>
    <tableColumn id="4401" xr3:uid="{4B8A4C90-2612-462F-8C7A-7EB9542086C0}" name="Column4381"/>
    <tableColumn id="4402" xr3:uid="{7A989A73-AD9A-408E-BA39-C1DCB0F1CB79}" name="Column4382"/>
    <tableColumn id="4403" xr3:uid="{8C5C551E-7C8D-4CFD-A9EF-FF41421F332F}" name="Column4383"/>
    <tableColumn id="4404" xr3:uid="{FBBDBC56-2654-4BA5-A216-75D78D3832B2}" name="Column4384"/>
    <tableColumn id="4405" xr3:uid="{C80A9311-0AC7-453E-A474-209B0F69FC72}" name="Column4385"/>
    <tableColumn id="4406" xr3:uid="{CBC51855-B853-407A-873B-032865A03343}" name="Column4386"/>
    <tableColumn id="4407" xr3:uid="{13125CCE-5D0F-4FA7-AFBD-CD1271B2F107}" name="Column4387"/>
    <tableColumn id="4408" xr3:uid="{F4D45B50-165D-4496-938C-D0A1C6174B3B}" name="Column4388"/>
    <tableColumn id="4409" xr3:uid="{5B142E61-C0EE-4271-B20A-0CC17F2F95DD}" name="Column4389"/>
    <tableColumn id="4410" xr3:uid="{6D6BAD3E-D5FF-4284-960A-90A050A05591}" name="Column4390"/>
    <tableColumn id="4411" xr3:uid="{7E4F4BA6-275D-434A-8543-125BCE4EED4E}" name="Column4391"/>
    <tableColumn id="4412" xr3:uid="{DCFB7BB4-7E75-44F0-9AD2-0BEE457AF4D7}" name="Column4392"/>
    <tableColumn id="4413" xr3:uid="{3D18CD5F-3CCD-48D3-A534-92DD4BE0D1C9}" name="Column4393"/>
    <tableColumn id="4414" xr3:uid="{BCC0FB52-76B8-4BBD-8F84-CF878B8D96FE}" name="Column4394"/>
    <tableColumn id="4415" xr3:uid="{F0A3D072-9393-490A-BAA7-03EF0A978AED}" name="Column4395"/>
    <tableColumn id="4416" xr3:uid="{1C6CC59F-CDB0-4498-AD0B-940E4CB82A5C}" name="Column4396"/>
    <tableColumn id="4417" xr3:uid="{AB3EE93C-DED5-4CB3-919B-3F2EEAFCE295}" name="Column4397"/>
    <tableColumn id="4418" xr3:uid="{D92A5DB2-BA4D-4FCE-8132-83DAE742A22E}" name="Column4398"/>
    <tableColumn id="4419" xr3:uid="{7AAF08C9-D800-41EC-AAB7-A55F403A5130}" name="Column4399"/>
    <tableColumn id="4420" xr3:uid="{1F7F239E-23A7-434A-AF80-760FD1341579}" name="Column4400"/>
    <tableColumn id="4421" xr3:uid="{B2948AF2-9CA5-4392-BF65-B8C3497086F5}" name="Column4401"/>
    <tableColumn id="4422" xr3:uid="{2B1FE19E-2145-48CE-9601-87A3EC832F47}" name="Column4402"/>
    <tableColumn id="4423" xr3:uid="{727AB37C-0BC6-4F69-87FE-086912E1B2FF}" name="Column4403"/>
    <tableColumn id="4424" xr3:uid="{839284EA-2E99-4A29-9004-69FED3C9FB3E}" name="Column4404"/>
    <tableColumn id="4425" xr3:uid="{D2EC5ED8-8C2F-4D37-BB5B-EE7658A91EEC}" name="Column4405"/>
    <tableColumn id="4426" xr3:uid="{5A6A29C2-366E-49EB-B4AC-D7B0E772CFB9}" name="Column4406"/>
    <tableColumn id="4427" xr3:uid="{5E933D0F-60EE-4CCD-A889-50286B49EB32}" name="Column4407"/>
    <tableColumn id="4428" xr3:uid="{194FAB80-3AEC-4237-AE49-26C245565575}" name="Column4408"/>
    <tableColumn id="4429" xr3:uid="{20CF44AE-C372-4269-9A01-76C7065D00E8}" name="Column4409"/>
    <tableColumn id="4430" xr3:uid="{C295E45E-3549-426A-A9E6-B51A9315D6A0}" name="Column4410"/>
    <tableColumn id="4431" xr3:uid="{EF89D8F7-8847-4B60-867F-84F3387FAE65}" name="Column4411"/>
    <tableColumn id="4432" xr3:uid="{9CCF9C33-20D8-44EF-9B8E-0C7148E1D777}" name="Column4412"/>
    <tableColumn id="4433" xr3:uid="{62227B8A-8F74-4EC6-AA48-EA66CFFC87C4}" name="Column4413"/>
    <tableColumn id="4434" xr3:uid="{4854C27D-68B4-409E-838A-715C59F1544B}" name="Column4414"/>
    <tableColumn id="4435" xr3:uid="{E5EA52E7-EC87-4BF2-9663-17DA12B21D65}" name="Column4415"/>
    <tableColumn id="4436" xr3:uid="{AE3D614D-8C0B-48B2-838F-CEFE16637F3D}" name="Column4416"/>
    <tableColumn id="4437" xr3:uid="{1213E82F-7875-473D-9427-B871719F77FE}" name="Column4417"/>
    <tableColumn id="4438" xr3:uid="{E5FF8DFA-C519-4BCF-A7BA-A7CBC9F749B6}" name="Column4418"/>
    <tableColumn id="4439" xr3:uid="{1A7FE70F-B1AC-4D3D-A97F-0233E0FF0215}" name="Column4419"/>
    <tableColumn id="4440" xr3:uid="{DD318BEE-61AA-46CE-9A62-045CB1574E0B}" name="Column4420"/>
    <tableColumn id="4441" xr3:uid="{C7FE7310-2F05-4335-A6CB-F064D55B2956}" name="Column4421"/>
    <tableColumn id="4442" xr3:uid="{F8E7F4BC-DE22-48E5-A8D6-6E142A6E2D7A}" name="Column4422"/>
    <tableColumn id="4443" xr3:uid="{F8DD3CDF-E3BB-43DE-BF63-F34CB23E18CC}" name="Column4423"/>
    <tableColumn id="4444" xr3:uid="{B359F9F8-7B92-4D01-9CB0-2C282E7B1391}" name="Column4424"/>
    <tableColumn id="4445" xr3:uid="{51B43F8D-583D-4AB0-B0CF-4B9644F67131}" name="Column4425"/>
    <tableColumn id="4446" xr3:uid="{5B6204B5-4F57-4EF7-8322-49BDEB69F51E}" name="Column4426"/>
    <tableColumn id="4447" xr3:uid="{5E5374E1-6749-4187-B0A9-F61990D59226}" name="Column4427"/>
    <tableColumn id="4448" xr3:uid="{E31CE778-18BA-426F-840C-18B3D0C53542}" name="Column4428"/>
    <tableColumn id="4449" xr3:uid="{8D7D2026-CFAA-4328-88FB-DB791113053D}" name="Column4429"/>
    <tableColumn id="4450" xr3:uid="{023C5C3D-20B1-4B5F-B9B8-5B6779FA5530}" name="Column4430"/>
    <tableColumn id="4451" xr3:uid="{BBB8A642-3AD4-432E-8654-93B96FC03748}" name="Column4431"/>
    <tableColumn id="4452" xr3:uid="{259C09C7-546B-4C3D-AE9A-B32A85ACD4E6}" name="Column4432"/>
    <tableColumn id="4453" xr3:uid="{717EA28A-CE40-4111-B2EE-B611C998820F}" name="Column4433"/>
    <tableColumn id="4454" xr3:uid="{66B9C8CA-402A-4E89-8E99-1712CC937B4E}" name="Column4434"/>
    <tableColumn id="4455" xr3:uid="{2DBDB237-027E-4CA8-A9B9-DEB2A3BBB058}" name="Column4435"/>
    <tableColumn id="4456" xr3:uid="{D0AB9E2B-C489-4460-8EB9-21CFD80B2E6E}" name="Column4436"/>
    <tableColumn id="4457" xr3:uid="{98BB03C4-14B9-4DC1-9841-8F93485AE44A}" name="Column4437"/>
    <tableColumn id="4458" xr3:uid="{7F638AFE-28AE-4AEA-96D5-10BBF535A1BD}" name="Column4438"/>
    <tableColumn id="4459" xr3:uid="{4E5C9635-42B9-46B1-97A1-4DD793C2F21D}" name="Column4439"/>
    <tableColumn id="4460" xr3:uid="{F276DC43-15DE-41F4-998E-E61AF8FA919E}" name="Column4440"/>
    <tableColumn id="4461" xr3:uid="{131E67A8-7558-4F8F-9EF6-600853BAC994}" name="Column4441"/>
    <tableColumn id="4462" xr3:uid="{DA366C20-D694-4A94-BD1B-42FCB379E541}" name="Column4442"/>
    <tableColumn id="4463" xr3:uid="{0F41CE5E-BF82-4425-ACBD-63D8C7A72B39}" name="Column4443"/>
    <tableColumn id="4464" xr3:uid="{00E5E139-6AB8-4AEF-A75B-B222D6E70EFB}" name="Column4444"/>
    <tableColumn id="4465" xr3:uid="{679F6275-9611-444D-BCA4-4346F56FBCFA}" name="Column4445"/>
    <tableColumn id="4466" xr3:uid="{BAABEA81-C311-4AA3-8B6A-582A76234922}" name="Column4446"/>
    <tableColumn id="4467" xr3:uid="{800814CC-5A2A-4751-A89E-447CB89A7F85}" name="Column4447"/>
    <tableColumn id="4468" xr3:uid="{3686F5BD-8621-43B8-92AD-746D120831A0}" name="Column4448"/>
    <tableColumn id="4469" xr3:uid="{69124103-8053-4396-B95A-766501930373}" name="Column4449"/>
    <tableColumn id="4470" xr3:uid="{3EBEF212-CAE5-4F49-B68D-EF8D563FDE91}" name="Column4450"/>
    <tableColumn id="4471" xr3:uid="{B1ED9B07-AFE4-4A4D-98F5-6D0E719ACAFD}" name="Column4451"/>
    <tableColumn id="4472" xr3:uid="{A90C2519-208D-4A9E-815B-E9F019F2A8EF}" name="Column4452"/>
    <tableColumn id="4473" xr3:uid="{5EB073E0-30C0-47A5-AF36-1A67BEA6D9BB}" name="Column4453"/>
    <tableColumn id="4474" xr3:uid="{6B8FD4F9-72B3-4FA3-A70F-834576ED0D2E}" name="Column4454"/>
    <tableColumn id="4475" xr3:uid="{94FE997D-14AF-46F4-BF3F-A4EB179F149C}" name="Column4455"/>
    <tableColumn id="4476" xr3:uid="{CD8E993A-BEAE-47A2-BCDB-DCE24EFF53A5}" name="Column4456"/>
    <tableColumn id="4477" xr3:uid="{5139DBD6-AD44-4118-974D-06142BDC6078}" name="Column4457"/>
    <tableColumn id="4478" xr3:uid="{52B39AA2-A1E6-4ABA-92A7-352E499690E5}" name="Column4458"/>
    <tableColumn id="4479" xr3:uid="{4D95AD70-8B48-4564-BB97-E843963F968B}" name="Column4459"/>
    <tableColumn id="4480" xr3:uid="{96883C02-9076-4B27-AB6A-B373169D0196}" name="Column4460"/>
    <tableColumn id="4481" xr3:uid="{685F73CB-2451-49FC-AC4F-27916159061B}" name="Column4461"/>
    <tableColumn id="4482" xr3:uid="{A6DF896F-0360-4D52-B724-AC91B5C4A57F}" name="Column4462"/>
    <tableColumn id="4483" xr3:uid="{3D61FA6A-43E4-4679-B92D-C1091E7BD381}" name="Column4463"/>
    <tableColumn id="4484" xr3:uid="{C76CED8B-07F0-4234-87AB-E6D15F3669EE}" name="Column4464"/>
    <tableColumn id="4485" xr3:uid="{A3E883EE-E086-4369-A523-556E9D464D9B}" name="Column4465"/>
    <tableColumn id="4486" xr3:uid="{41EDF04B-A699-47E2-A500-934FB3015183}" name="Column4466"/>
    <tableColumn id="4487" xr3:uid="{1C1FED04-C32B-40E4-B8C8-61151FB010FD}" name="Column4467"/>
    <tableColumn id="4488" xr3:uid="{B2F3CF48-3315-4E0B-B012-B10E7C7552C2}" name="Column4468"/>
    <tableColumn id="4489" xr3:uid="{87878389-5987-443C-9AC4-2779F4C2601B}" name="Column4469"/>
    <tableColumn id="4490" xr3:uid="{1B3142A3-C3AB-4EFD-80A3-9984FC0D29F3}" name="Column4470"/>
    <tableColumn id="4491" xr3:uid="{927305EB-0760-4313-8411-78A868D0C60C}" name="Column4471"/>
    <tableColumn id="4492" xr3:uid="{3BC4AD5C-FEE7-465F-9231-8790B2D8EA08}" name="Column4472"/>
    <tableColumn id="4493" xr3:uid="{5BF7811E-3347-43F2-B796-068C485833C7}" name="Column4473"/>
    <tableColumn id="4494" xr3:uid="{5E37438C-FEBA-4F18-A859-6553F9A9EC5C}" name="Column4474"/>
    <tableColumn id="4495" xr3:uid="{7F34F12C-D19E-45D6-88D4-C83704FB1DE3}" name="Column4475"/>
    <tableColumn id="4496" xr3:uid="{35F73984-8DB6-4E18-9CD7-43744D5F3899}" name="Column4476"/>
    <tableColumn id="4497" xr3:uid="{89C8FFE8-7C86-46D8-A1DE-0C47EEABF8A5}" name="Column4477"/>
    <tableColumn id="4498" xr3:uid="{D88D9DA9-E308-4A5A-AD8E-C0BE805A882D}" name="Column4478"/>
    <tableColumn id="4499" xr3:uid="{4CB21E11-942C-4F53-9D13-512A5D8FC0D5}" name="Column4479"/>
    <tableColumn id="4500" xr3:uid="{A4D9C97E-3342-438A-A3F2-E03E471AA8AB}" name="Column4480"/>
    <tableColumn id="4501" xr3:uid="{1115BF1D-DA0C-4FD8-96AF-727A7BC454EC}" name="Column4481"/>
    <tableColumn id="4502" xr3:uid="{E0391E5C-A025-4D52-ADF5-53CCD3002210}" name="Column4482"/>
    <tableColumn id="4503" xr3:uid="{BFDBC72A-4CF9-4706-94F6-D4CBAC6035AA}" name="Column4483"/>
    <tableColumn id="4504" xr3:uid="{3D1E6AC5-B5CA-48D7-AA58-50AA0DF4A263}" name="Column4484"/>
    <tableColumn id="4505" xr3:uid="{EFA54386-E905-470C-8A30-69D44B074F1E}" name="Column4485"/>
    <tableColumn id="4506" xr3:uid="{C416211C-C300-4EDF-BE88-8DDDD4E66BB1}" name="Column4486"/>
    <tableColumn id="4507" xr3:uid="{6B07B403-3D85-4CA2-9028-B187CDD33839}" name="Column4487"/>
    <tableColumn id="4508" xr3:uid="{5E77B0B3-E267-4414-A80D-D47ECB693564}" name="Column4488"/>
    <tableColumn id="4509" xr3:uid="{B7F13417-E446-4322-8F10-FA3F72C49230}" name="Column4489"/>
    <tableColumn id="4510" xr3:uid="{0A743ABB-A60C-4008-97CA-80FC88EF82A0}" name="Column4490"/>
    <tableColumn id="4511" xr3:uid="{DBE553E5-7492-4E36-BF4F-E4702E629466}" name="Column4491"/>
    <tableColumn id="4512" xr3:uid="{D8022D63-AE54-4D12-89FD-647125FFAD5F}" name="Column4492"/>
    <tableColumn id="4513" xr3:uid="{CE5DDB59-9C0E-40A6-AF25-7E48BB7961B5}" name="Column4493"/>
    <tableColumn id="4514" xr3:uid="{B0E26709-BC0C-4F95-904D-75CCAA905C17}" name="Column4494"/>
    <tableColumn id="4515" xr3:uid="{740BBCC9-FD3A-4399-A0E4-9B5D1F5714A7}" name="Column4495"/>
    <tableColumn id="4516" xr3:uid="{C156E6D5-4250-45E6-AE2E-E4F9811EEDDF}" name="Column4496"/>
    <tableColumn id="4517" xr3:uid="{0C92050C-5EA2-4C85-8254-1AE7CDE7B583}" name="Column4497"/>
    <tableColumn id="4518" xr3:uid="{42294FAB-C348-489A-9229-E160933EC934}" name="Column4498"/>
    <tableColumn id="4519" xr3:uid="{5CE12B5E-F86C-43B2-BC6C-AC5F3316A832}" name="Column4499"/>
    <tableColumn id="4520" xr3:uid="{C203A362-5285-4D4B-97A1-28DB8F7066CA}" name="Column4500"/>
    <tableColumn id="4521" xr3:uid="{865939DE-EC9D-433C-B92F-3DFF411C9534}" name="Column4501"/>
    <tableColumn id="4522" xr3:uid="{9149B808-96C6-4D7E-A3DA-A9B804A7B0AB}" name="Column4502"/>
    <tableColumn id="4523" xr3:uid="{52751870-F77D-4F44-B540-D6FBC307EAFF}" name="Column4503"/>
    <tableColumn id="4524" xr3:uid="{E589BA2D-D5C6-4C55-B167-C3B513D9B676}" name="Column4504"/>
    <tableColumn id="4525" xr3:uid="{AC90361B-AD11-4EBE-9807-C38ED147D583}" name="Column4505"/>
    <tableColumn id="4526" xr3:uid="{C7D7B374-BD0E-443C-8A1F-70DE4DC4185B}" name="Column4506"/>
    <tableColumn id="4527" xr3:uid="{3BB62E77-C0B0-450C-9679-32C84CD5FE7E}" name="Column4507"/>
    <tableColumn id="4528" xr3:uid="{6D6A45F9-1EAE-4019-8F13-5B8DCF5F248D}" name="Column4508"/>
    <tableColumn id="4529" xr3:uid="{CAA445BB-B420-4ACA-929D-8686273EF484}" name="Column4509"/>
    <tableColumn id="4530" xr3:uid="{7F4C352D-3DCA-45F2-982B-A6BD4DA35783}" name="Column4510"/>
    <tableColumn id="4531" xr3:uid="{8ADE4CA6-E4F3-4A81-83D1-A99D35FB1857}" name="Column4511"/>
    <tableColumn id="4532" xr3:uid="{A6FA5F18-29A0-4E27-A3DE-2EB0AD8B2FFF}" name="Column4512"/>
    <tableColumn id="4533" xr3:uid="{DA1B2217-D68B-4EC7-AD0F-8D824E18FCA7}" name="Column4513"/>
    <tableColumn id="4534" xr3:uid="{BFDCA848-EF35-4560-9B17-732C0E698969}" name="Column4514"/>
    <tableColumn id="4535" xr3:uid="{23044A7D-CE86-4ED4-AFB7-FDF61378BB6B}" name="Column4515"/>
    <tableColumn id="4536" xr3:uid="{2CE09335-738D-4FBA-B4DF-972E37E5AD85}" name="Column4516"/>
    <tableColumn id="4537" xr3:uid="{6CF7B1E6-0509-4343-B09D-C85B4A11E249}" name="Column4517"/>
    <tableColumn id="4538" xr3:uid="{1A5C920C-84FA-4C59-9C00-741CD39BADAC}" name="Column4518"/>
    <tableColumn id="4539" xr3:uid="{57752978-4E99-4E21-A5A0-475F5AC626FF}" name="Column4519"/>
    <tableColumn id="4540" xr3:uid="{FB1CC3F8-34AD-4CC2-8AC0-6341A843400D}" name="Column4520"/>
    <tableColumn id="4541" xr3:uid="{9B682A4F-4A3A-4EC7-B47A-D4707BCF39C6}" name="Column4521"/>
    <tableColumn id="4542" xr3:uid="{D9FA0594-DE64-4CDF-9E9B-9D2CBC7EA604}" name="Column4522"/>
    <tableColumn id="4543" xr3:uid="{0DAA559E-2E35-4F3D-9B3E-8E5E6D8C1510}" name="Column4523"/>
    <tableColumn id="4544" xr3:uid="{37080473-81BA-4185-A45D-12B6999EAFA4}" name="Column4524"/>
    <tableColumn id="4545" xr3:uid="{392935FC-EA7B-42FD-8876-1EC2A4675590}" name="Column4525"/>
    <tableColumn id="4546" xr3:uid="{26D3F4B0-D309-49B2-A7F0-1C11CC55CA0D}" name="Column4526"/>
    <tableColumn id="4547" xr3:uid="{BA7F7775-1EDC-4589-85AA-5EB014A0B5A3}" name="Column4527"/>
    <tableColumn id="4548" xr3:uid="{C319ABE8-6472-4D4C-9F57-456E6A1346BF}" name="Column4528"/>
    <tableColumn id="4549" xr3:uid="{89EB80D9-464B-4D57-A686-796DB87756BA}" name="Column4529"/>
    <tableColumn id="4550" xr3:uid="{27ED37D1-F654-4A48-BCB9-EE20CD5D4C2B}" name="Column4530"/>
    <tableColumn id="4551" xr3:uid="{70464C01-1006-4B6E-95DC-28888AD1DEFF}" name="Column4531"/>
    <tableColumn id="4552" xr3:uid="{5C671D29-9A0B-4A1B-AE4A-8295CD653E6F}" name="Column4532"/>
    <tableColumn id="4553" xr3:uid="{19C0F0C5-512F-4D44-9D2E-BC8916AF7D2E}" name="Column4533"/>
    <tableColumn id="4554" xr3:uid="{E676BC73-3F52-4818-B014-FC23EBEDE80A}" name="Column4534"/>
    <tableColumn id="4555" xr3:uid="{5E9B1D25-7713-463A-B6D4-447A87648B31}" name="Column4535"/>
    <tableColumn id="4556" xr3:uid="{815A648A-9F9E-407D-AE08-6C0EAEDA412D}" name="Column4536"/>
    <tableColumn id="4557" xr3:uid="{5B50F554-8F82-4740-A376-4DEF0B9F645F}" name="Column4537"/>
    <tableColumn id="4558" xr3:uid="{1B5F4506-3647-41AB-9A30-BA82AAAD3290}" name="Column4538"/>
    <tableColumn id="4559" xr3:uid="{2ECA65B3-78E5-4725-A040-1E03D0A7B4BB}" name="Column4539"/>
    <tableColumn id="4560" xr3:uid="{9CA74557-7DB7-4B8B-8748-04D64B433005}" name="Column4540"/>
    <tableColumn id="4561" xr3:uid="{5C38AACD-46BF-4738-B2AE-F88D97A6DF5D}" name="Column4541"/>
    <tableColumn id="4562" xr3:uid="{A5A3319E-63DA-4CE5-8E25-6B110090CBE9}" name="Column4542"/>
    <tableColumn id="4563" xr3:uid="{BE77DE0E-9F19-493E-B901-8F35D8ED1021}" name="Column4543"/>
    <tableColumn id="4564" xr3:uid="{206EE750-4012-4B9F-AD3C-2F9FB107CFEC}" name="Column4544"/>
    <tableColumn id="4565" xr3:uid="{DE8187BB-C4DE-4AAA-864E-A9584B697273}" name="Column4545"/>
    <tableColumn id="4566" xr3:uid="{96BC2DB3-763E-44B0-9F58-52C8D08832B4}" name="Column4546"/>
    <tableColumn id="4567" xr3:uid="{32BF8B08-AC40-4F7D-AF56-998468660A35}" name="Column4547"/>
    <tableColumn id="4568" xr3:uid="{2ABD8624-AF47-45CA-BF89-4B7EB0FEB352}" name="Column4548"/>
    <tableColumn id="4569" xr3:uid="{85F420F6-25AD-4A0B-801C-B7F6C9529A74}" name="Column4549"/>
    <tableColumn id="4570" xr3:uid="{ECCCD267-78D8-4D91-8336-487C843D7E21}" name="Column4550"/>
    <tableColumn id="4571" xr3:uid="{00D6D45D-5B04-494E-9201-989CB615C6F0}" name="Column4551"/>
    <tableColumn id="4572" xr3:uid="{9F72BC62-CDEA-42EF-B569-713EC6B551C2}" name="Column4552"/>
    <tableColumn id="4573" xr3:uid="{C139DCBB-C6CE-41D6-92D9-6267FCF31CB4}" name="Column4553"/>
    <tableColumn id="4574" xr3:uid="{FAEB04F4-706D-4C3B-8071-4CAD18B9B213}" name="Column4554"/>
    <tableColumn id="4575" xr3:uid="{A07C5203-5B25-4489-A299-2871E9ACD283}" name="Column4555"/>
    <tableColumn id="4576" xr3:uid="{838E4A01-12EC-4A9E-80C2-2261E548BA1A}" name="Column4556"/>
    <tableColumn id="4577" xr3:uid="{C47BF955-558E-42CA-88BB-25544B6E808A}" name="Column4557"/>
    <tableColumn id="4578" xr3:uid="{B7564D74-8355-4254-84DF-E06B1B9887F7}" name="Column4558"/>
    <tableColumn id="4579" xr3:uid="{E6E3205C-7404-4167-9E7A-6CF8354BD281}" name="Column4559"/>
    <tableColumn id="4580" xr3:uid="{E54D4171-9E4B-4302-8799-926A398BE496}" name="Column4560"/>
    <tableColumn id="4581" xr3:uid="{EBCD4DBF-9C72-4C55-A2B7-81726BA32A93}" name="Column4561"/>
    <tableColumn id="4582" xr3:uid="{EBDF5061-273F-45AD-A6D3-27298E8AB56C}" name="Column4562"/>
    <tableColumn id="4583" xr3:uid="{0BC9D78E-A40A-49B9-80AC-1E47830C9183}" name="Column4563"/>
    <tableColumn id="4584" xr3:uid="{CCCE7931-0AD4-497F-BAAD-5E283E6AAC01}" name="Column4564"/>
    <tableColumn id="4585" xr3:uid="{E3D4888B-8E6A-45F1-BBB1-91EAD8161B19}" name="Column4565"/>
    <tableColumn id="4586" xr3:uid="{BB9AE7D5-786C-40C8-90DD-F214AF72EE8B}" name="Column4566"/>
    <tableColumn id="4587" xr3:uid="{DD955344-BDCB-4567-AC8D-4109C3B1A3F3}" name="Column4567"/>
    <tableColumn id="4588" xr3:uid="{B1FEF43D-2C23-4FA9-9600-C5EC7821E891}" name="Column4568"/>
    <tableColumn id="4589" xr3:uid="{C5F68173-2D43-49B2-9A90-764122F491DB}" name="Column4569"/>
    <tableColumn id="4590" xr3:uid="{7D841773-0495-4A74-AE3F-E9A9AA0CDF8F}" name="Column4570"/>
    <tableColumn id="4591" xr3:uid="{7D139AAE-6B33-44CA-9857-0FF1D4F7DC87}" name="Column4571"/>
    <tableColumn id="4592" xr3:uid="{2E6EAB69-5B1D-4534-A54E-E465E28D05F4}" name="Column4572"/>
    <tableColumn id="4593" xr3:uid="{199A6359-BDBD-41E0-A2FC-23215B5FC48A}" name="Column4573"/>
    <tableColumn id="4594" xr3:uid="{B6AD6D4E-5C64-42C1-A8EF-EF028BFB4AEA}" name="Column4574"/>
    <tableColumn id="4595" xr3:uid="{483F3532-C29B-471A-8DB6-65F1819CFD9C}" name="Column4575"/>
    <tableColumn id="4596" xr3:uid="{EBF8A98B-BBE2-4984-9817-DBEFE6FF2A55}" name="Column4576"/>
    <tableColumn id="4597" xr3:uid="{0E297CB3-4E54-4495-AFF0-BF5FA9DD0A03}" name="Column4577"/>
    <tableColumn id="4598" xr3:uid="{91E3723D-1C0D-4CC9-9522-3F434658E7E8}" name="Column4578"/>
    <tableColumn id="4599" xr3:uid="{33618D66-3858-4B37-B659-9268E6AC3AD5}" name="Column4579"/>
    <tableColumn id="4600" xr3:uid="{2E3B2574-6766-499C-BE7B-3D833372CA5C}" name="Column4580"/>
    <tableColumn id="4601" xr3:uid="{11FD2BB5-0B66-4FFA-B37B-EB9AF58A31C4}" name="Column4581"/>
    <tableColumn id="4602" xr3:uid="{CD3740DF-078D-4DF0-A58A-84ADF7F7E224}" name="Column4582"/>
    <tableColumn id="4603" xr3:uid="{FBA44593-2600-4CC5-B8F3-6ED5DABE15C7}" name="Column4583"/>
    <tableColumn id="4604" xr3:uid="{3BDC4131-D9E2-42DA-8F81-17664D86FF9B}" name="Column4584"/>
    <tableColumn id="4605" xr3:uid="{021E49C4-C399-452F-97DE-211363DEBB77}" name="Column4585"/>
    <tableColumn id="4606" xr3:uid="{EFA1B1FF-AE20-46D5-B2E8-E1CB0BB6C23C}" name="Column4586"/>
    <tableColumn id="4607" xr3:uid="{CD5FFABF-BDDD-41EB-8AB8-BA629813081F}" name="Column4587"/>
    <tableColumn id="4608" xr3:uid="{37875B28-6249-422E-9770-28E3BF8934BC}" name="Column4588"/>
    <tableColumn id="4609" xr3:uid="{B5ABEF6F-4460-465B-88B2-9D134C27A964}" name="Column4589"/>
    <tableColumn id="4610" xr3:uid="{E88B5A0B-98BA-4913-9329-8E97A88F64F8}" name="Column4590"/>
    <tableColumn id="4611" xr3:uid="{6DAD1E9E-F2D5-49A3-B46B-92CABE588989}" name="Column4591"/>
    <tableColumn id="4612" xr3:uid="{2576C215-5C6E-4771-871E-E05497458A3D}" name="Column4592"/>
    <tableColumn id="4613" xr3:uid="{87CDA1B8-4EC4-4AC7-9B67-9769F452A949}" name="Column4593"/>
    <tableColumn id="4614" xr3:uid="{718F5211-AB5A-4AA6-96B7-032DBC9B960B}" name="Column4594"/>
    <tableColumn id="4615" xr3:uid="{D4A0518E-524C-457C-820B-39458637EE8E}" name="Column4595"/>
    <tableColumn id="4616" xr3:uid="{C93E7729-E72D-4FD7-A5E7-DC0AD27D44E5}" name="Column4596"/>
    <tableColumn id="4617" xr3:uid="{2CDB680B-E2AC-484E-A5C7-9409A30AAB27}" name="Column4597"/>
    <tableColumn id="4618" xr3:uid="{74447124-E5CB-4A87-B1D4-787FCDB124F2}" name="Column4598"/>
    <tableColumn id="4619" xr3:uid="{34B2B86F-FF9E-427F-BFA9-05FBCA5C6370}" name="Column4599"/>
    <tableColumn id="4620" xr3:uid="{42BDA55C-8376-4639-9E90-9E404636316A}" name="Column4600"/>
    <tableColumn id="4621" xr3:uid="{C82905CD-310D-42D1-A436-0306ED2BD5F6}" name="Column4601"/>
    <tableColumn id="4622" xr3:uid="{97B6AC5D-CDCA-49D0-A25D-420DE7BDDEF5}" name="Column4602"/>
    <tableColumn id="4623" xr3:uid="{8E892F69-C1B8-4C76-8D83-3FCBD0F774FA}" name="Column4603"/>
    <tableColumn id="4624" xr3:uid="{EF7A6F26-3740-43F0-925D-04AD2580B926}" name="Column4604"/>
    <tableColumn id="4625" xr3:uid="{1F81745E-8035-46D1-AFEF-97DE3F67B01D}" name="Column4605"/>
    <tableColumn id="4626" xr3:uid="{FA57AB76-B3FB-4261-9293-051B6979F90F}" name="Column4606"/>
    <tableColumn id="4627" xr3:uid="{B5365387-C439-4DCC-9AE4-0778312BCCB8}" name="Column4607"/>
    <tableColumn id="4628" xr3:uid="{EF33115F-BCA8-44EE-8C8C-D1C21EC91B3E}" name="Column4608"/>
    <tableColumn id="4629" xr3:uid="{60A1C411-9B65-44D1-9F98-18142C688C85}" name="Column4609"/>
    <tableColumn id="4630" xr3:uid="{E07E4F49-CB9A-493B-BF53-7FF9D61F4005}" name="Column4610"/>
    <tableColumn id="4631" xr3:uid="{4F55C651-6B29-44CA-A304-9005F6D61685}" name="Column4611"/>
    <tableColumn id="4632" xr3:uid="{0521A70C-31A4-4A27-A627-CAC394D3A694}" name="Column4612"/>
    <tableColumn id="4633" xr3:uid="{1D7AE34F-0892-4389-8520-91BD4297D76F}" name="Column4613"/>
    <tableColumn id="4634" xr3:uid="{FECBE72D-3117-427D-B8C8-D8CBB3862F26}" name="Column4614"/>
    <tableColumn id="4635" xr3:uid="{654FE254-F46B-46A5-82FA-BD325D71AE24}" name="Column4615"/>
    <tableColumn id="4636" xr3:uid="{D71CEDFC-D67E-485E-9A97-53164575F95E}" name="Column4616"/>
    <tableColumn id="4637" xr3:uid="{411643DF-527E-4227-9E5A-14F8C85A23F1}" name="Column4617"/>
    <tableColumn id="4638" xr3:uid="{96CDE56D-1D4D-49C3-BF11-B84B2E8BB85A}" name="Column4618"/>
    <tableColumn id="4639" xr3:uid="{42263583-05B0-4EEC-A725-1B8A3FF505B0}" name="Column4619"/>
    <tableColumn id="4640" xr3:uid="{CF50A6CD-2301-43E9-9348-E0C1FA4EAEF3}" name="Column4620"/>
    <tableColumn id="4641" xr3:uid="{3986D1BF-B359-47E8-8A46-ACA2BB9B97A7}" name="Column4621"/>
    <tableColumn id="4642" xr3:uid="{5B67F806-FD5A-4498-8466-EF483D4E35B8}" name="Column4622"/>
    <tableColumn id="4643" xr3:uid="{57925FC6-75BD-4CF3-B0A0-4668A862FF6A}" name="Column4623"/>
    <tableColumn id="4644" xr3:uid="{7C3E2C8E-34D9-43E8-AB48-5343C6325C67}" name="Column4624"/>
    <tableColumn id="4645" xr3:uid="{9F74C2C3-7D67-412C-90E4-7A6E5AA2C96E}" name="Column4625"/>
    <tableColumn id="4646" xr3:uid="{0F2CD1C3-589F-4D7C-A287-C3C103B9C8EE}" name="Column4626"/>
    <tableColumn id="4647" xr3:uid="{9BA59CDF-6D2E-443D-B3CA-F41D6027F52F}" name="Column4627"/>
    <tableColumn id="4648" xr3:uid="{D3232007-2DE3-41E1-858E-0B870E8001B0}" name="Column4628"/>
    <tableColumn id="4649" xr3:uid="{58D39DFE-3BC0-4070-85B9-B9EFD854B056}" name="Column4629"/>
    <tableColumn id="4650" xr3:uid="{E465CB3C-E402-4844-9271-C6DBAEC8B499}" name="Column4630"/>
    <tableColumn id="4651" xr3:uid="{060C2CDF-D55B-4D50-99C4-7DD073CF66FE}" name="Column4631"/>
    <tableColumn id="4652" xr3:uid="{7C08ADE9-6145-4945-BB89-2A824E87BCBB}" name="Column4632"/>
    <tableColumn id="4653" xr3:uid="{E429771C-CB7E-4FBB-9481-67FD9B2599BC}" name="Column4633"/>
    <tableColumn id="4654" xr3:uid="{F70F07AC-50EE-4A3A-9955-6DFE7AB03DDA}" name="Column4634"/>
    <tableColumn id="4655" xr3:uid="{46604D54-30F7-4C38-9418-4B428BAB7FFB}" name="Column4635"/>
    <tableColumn id="4656" xr3:uid="{E40E1742-41A9-4976-ADB6-32AFF78A59E5}" name="Column4636"/>
    <tableColumn id="4657" xr3:uid="{491F1022-F3A3-4B16-98F7-F5E1B528129A}" name="Column4637"/>
    <tableColumn id="4658" xr3:uid="{28E9DC63-DFA6-414F-AA54-A31487B46CC4}" name="Column4638"/>
    <tableColumn id="4659" xr3:uid="{036583EE-30D5-4286-9879-A81A1627BEB4}" name="Column4639"/>
    <tableColumn id="4660" xr3:uid="{81E99282-DBFD-44CA-980C-3A6740FC9CC0}" name="Column4640"/>
    <tableColumn id="4661" xr3:uid="{F2F6863E-3472-4AC8-A691-E2C74B63148A}" name="Column4641"/>
    <tableColumn id="4662" xr3:uid="{E73B8209-E22A-4526-AFD9-9B9970144E30}" name="Column4642"/>
    <tableColumn id="4663" xr3:uid="{206DBA70-4D8A-415A-A4F5-2DD200AF61B5}" name="Column4643"/>
    <tableColumn id="4664" xr3:uid="{31CBBACB-2850-4F1C-8A5A-48A7FE08239D}" name="Column4644"/>
    <tableColumn id="4665" xr3:uid="{FA42733C-363C-4D5E-B3A7-231C8E7133EE}" name="Column4645"/>
    <tableColumn id="4666" xr3:uid="{B0CD89DB-85F6-489D-9BFA-31321FEE7DAA}" name="Column4646"/>
    <tableColumn id="4667" xr3:uid="{DCCDF004-9E00-43AC-935B-FB296AE601BC}" name="Column4647"/>
    <tableColumn id="4668" xr3:uid="{1C1AA44C-EE95-44CE-8CB3-FD18E790BC2D}" name="Column4648"/>
    <tableColumn id="4669" xr3:uid="{81C09D43-4481-4850-80C5-BE6554822ADA}" name="Column4649"/>
    <tableColumn id="4670" xr3:uid="{A02D59C3-0595-4128-98BF-1DF910A958A2}" name="Column4650"/>
    <tableColumn id="4671" xr3:uid="{745CF764-555B-42FC-A0B7-91438BBF0EC4}" name="Column4651"/>
    <tableColumn id="4672" xr3:uid="{533EDC46-7FC5-4E70-9418-9471E5BBA792}" name="Column4652"/>
    <tableColumn id="4673" xr3:uid="{8AECABA8-1AC2-49CC-91E5-7FC78B447568}" name="Column4653"/>
    <tableColumn id="4674" xr3:uid="{221437E9-D921-4BB1-9BA6-9E8F1B108F35}" name="Column4654"/>
    <tableColumn id="4675" xr3:uid="{B7A97C4B-611F-4E90-BFDE-CB3DB91B00B1}" name="Column4655"/>
    <tableColumn id="4676" xr3:uid="{65B581AB-107D-44E9-9320-1BA96288C9C7}" name="Column4656"/>
    <tableColumn id="4677" xr3:uid="{D3080BB6-389F-4AB3-80DD-812682AD8F79}" name="Column4657"/>
    <tableColumn id="4678" xr3:uid="{02C0CF9D-1519-4C65-A703-FC8ED872F8AB}" name="Column4658"/>
    <tableColumn id="4679" xr3:uid="{2B414751-D55F-40F5-89F2-70FBB02BDE43}" name="Column4659"/>
    <tableColumn id="4680" xr3:uid="{3AB78801-DF03-4C38-A99F-C27DF2842503}" name="Column4660"/>
    <tableColumn id="4681" xr3:uid="{71E19CBF-9233-46CC-AC39-D6269873BC57}" name="Column4661"/>
    <tableColumn id="4682" xr3:uid="{AF97CA7A-A70D-4111-97A2-51AE17D016C8}" name="Column4662"/>
    <tableColumn id="4683" xr3:uid="{D65A5D69-0307-476B-9FF3-6152D8F7D66A}" name="Column4663"/>
    <tableColumn id="4684" xr3:uid="{50E57871-ECD2-44B2-87ED-C27716D8BCCD}" name="Column4664"/>
    <tableColumn id="4685" xr3:uid="{A723C669-FF73-450D-941D-43FABA607E98}" name="Column4665"/>
    <tableColumn id="4686" xr3:uid="{B8F4A2D5-82EC-4711-8664-45DEB299B538}" name="Column4666"/>
    <tableColumn id="4687" xr3:uid="{40F7E89C-D90C-4338-BE62-3D1D18A22562}" name="Column4667"/>
    <tableColumn id="4688" xr3:uid="{855EF577-8774-4CBE-A181-1966B3DD4F88}" name="Column4668"/>
    <tableColumn id="4689" xr3:uid="{5BB98356-3485-416D-A88F-0BDE0A896EDD}" name="Column4669"/>
    <tableColumn id="4690" xr3:uid="{41E2F2E4-1A8D-4DAA-AE2F-48B5A148BCF0}" name="Column4670"/>
    <tableColumn id="4691" xr3:uid="{F1FCB186-C47C-4FC6-A2D2-D9BCA795B606}" name="Column4671"/>
    <tableColumn id="4692" xr3:uid="{D36BD825-EBDA-4818-A267-54A770D921E8}" name="Column4672"/>
    <tableColumn id="4693" xr3:uid="{CB4B3EBE-360C-4284-B64F-36D7CC6858DB}" name="Column4673"/>
    <tableColumn id="4694" xr3:uid="{8CF47B59-D039-4596-A684-4D2ABC9D06E2}" name="Column4674"/>
    <tableColumn id="4695" xr3:uid="{0685A5B9-EFCE-417E-A91F-9EAF78A3DEA0}" name="Column4675"/>
    <tableColumn id="4696" xr3:uid="{5601233E-0F15-4B31-A8AE-4FAFB8F9B758}" name="Column4676"/>
    <tableColumn id="4697" xr3:uid="{79DB0B80-EA58-489D-9DE4-7985ADF8A206}" name="Column4677"/>
    <tableColumn id="4698" xr3:uid="{7F3A1EC9-A9AA-4911-9126-4E4278BD5C11}" name="Column4678"/>
    <tableColumn id="4699" xr3:uid="{472017A4-8F2F-4A40-ACE1-1CB7354769DE}" name="Column4679"/>
    <tableColumn id="4700" xr3:uid="{C425DDA5-820A-4F1D-A32B-8F4904EC2EFF}" name="Column4680"/>
    <tableColumn id="4701" xr3:uid="{AEAF2DE1-9D2F-49FA-80B3-42CF0FBA2F32}" name="Column4681"/>
    <tableColumn id="4702" xr3:uid="{70D75CAF-F445-4522-8463-BB6332135121}" name="Column4682"/>
    <tableColumn id="4703" xr3:uid="{CC5C4490-0277-43FA-9446-9503420B4DE2}" name="Column4683"/>
    <tableColumn id="4704" xr3:uid="{416E219C-A3E0-4E66-BDF0-3CE96E97500A}" name="Column4684"/>
    <tableColumn id="4705" xr3:uid="{6FFB95B2-66C4-4D1B-A64C-EBB2C10324DF}" name="Column4685"/>
    <tableColumn id="4706" xr3:uid="{2624F31D-7CBB-43FA-82D9-79A935BD6B80}" name="Column4686"/>
    <tableColumn id="4707" xr3:uid="{ADAD7967-AEAA-480E-9871-E4A0C231C872}" name="Column4687"/>
    <tableColumn id="4708" xr3:uid="{4DAAF3FF-89E6-4C59-87BC-2AA374D3E087}" name="Column4688"/>
    <tableColumn id="4709" xr3:uid="{98B7BF7D-7901-48F5-BDC4-04F85FE0D4AE}" name="Column4689"/>
    <tableColumn id="4710" xr3:uid="{D58FEEA9-00EA-4543-87F3-1A24AE2C5EEA}" name="Column4690"/>
    <tableColumn id="4711" xr3:uid="{9FE9C72D-9356-4BC9-8845-DE5B2578A776}" name="Column4691"/>
    <tableColumn id="4712" xr3:uid="{8120213D-215B-480F-BB13-F4D98419F612}" name="Column4692"/>
    <tableColumn id="4713" xr3:uid="{25EFC35C-3E7D-445C-B745-ACE2AA64CBA5}" name="Column4693"/>
    <tableColumn id="4714" xr3:uid="{ECF62242-9631-4979-8884-0891CB8BD749}" name="Column4694"/>
    <tableColumn id="4715" xr3:uid="{DA60BC48-DB43-41AE-B5D0-400511507434}" name="Column4695"/>
    <tableColumn id="4716" xr3:uid="{78428DD7-B46A-4811-ADCB-9CE5F54BBA18}" name="Column4696"/>
    <tableColumn id="4717" xr3:uid="{75304040-56C6-4BA9-AF5B-131045553396}" name="Column4697"/>
    <tableColumn id="4718" xr3:uid="{1C503413-139D-448C-92DF-CCED354B0545}" name="Column4698"/>
    <tableColumn id="4719" xr3:uid="{BCA689B7-8AE4-47FB-B91E-FC54369C712B}" name="Column4699"/>
    <tableColumn id="4720" xr3:uid="{A5F8B903-7B04-4E1E-A391-14ABAF20A386}" name="Column4700"/>
    <tableColumn id="4721" xr3:uid="{AFF93D5B-7546-4F7A-B9D3-1CD215655BF4}" name="Column4701"/>
    <tableColumn id="4722" xr3:uid="{0864A909-B94F-4956-A936-83FBBF8F6B3C}" name="Column4702"/>
    <tableColumn id="4723" xr3:uid="{F8EDDFE8-D225-4FE6-9178-7FDEEE890BB6}" name="Column4703"/>
    <tableColumn id="4724" xr3:uid="{A4BC68EA-1994-4182-A28F-C9E8F08B1F0C}" name="Column4704"/>
    <tableColumn id="4725" xr3:uid="{FE162B28-AFE9-4CB7-BC20-D57AE1DE4DBC}" name="Column4705"/>
    <tableColumn id="4726" xr3:uid="{F6CB2060-B2B1-46DC-A118-297818536C30}" name="Column4706"/>
    <tableColumn id="4727" xr3:uid="{8045921F-8FE7-4E1D-B299-2D5DD58783A8}" name="Column4707"/>
    <tableColumn id="4728" xr3:uid="{304BC1EC-E0CD-429F-A248-104CA72D2B64}" name="Column4708"/>
    <tableColumn id="4729" xr3:uid="{A9A408D6-295D-4C65-B1C1-ED499E057289}" name="Column4709"/>
    <tableColumn id="4730" xr3:uid="{947E14A7-2402-4084-8812-C1FD3B1CB783}" name="Column4710"/>
    <tableColumn id="4731" xr3:uid="{C712F8D9-B8AC-4BB5-9E47-7C937A76C70C}" name="Column4711"/>
    <tableColumn id="4732" xr3:uid="{A5C97FD7-86ED-4B04-BCBD-97F696B0477D}" name="Column4712"/>
    <tableColumn id="4733" xr3:uid="{449630C2-8BDD-4190-B412-07A2EF710529}" name="Column4713"/>
    <tableColumn id="4734" xr3:uid="{F0C7624E-6AC7-4CD0-9DBD-4411983CBA01}" name="Column4714"/>
    <tableColumn id="4735" xr3:uid="{6893B1F2-8FC1-4205-84B6-D61EAECDEE78}" name="Column4715"/>
    <tableColumn id="4736" xr3:uid="{44DADD8A-351A-49FA-8E5D-90E4D1F59B4C}" name="Column4716"/>
    <tableColumn id="4737" xr3:uid="{8EB8FD1C-8612-4A16-9123-73C20AED98B1}" name="Column4717"/>
    <tableColumn id="4738" xr3:uid="{5CBBDE17-5C65-48EC-819C-4313BB15C4D6}" name="Column4718"/>
    <tableColumn id="4739" xr3:uid="{63D3160B-125C-4A6A-9409-9A41273F7852}" name="Column4719"/>
    <tableColumn id="4740" xr3:uid="{6F854061-04F2-4455-AEEE-37F13F6341B9}" name="Column4720"/>
    <tableColumn id="4741" xr3:uid="{622A629E-65A1-4FD3-A5DE-EA5FA73969D9}" name="Column4721"/>
    <tableColumn id="4742" xr3:uid="{FD6668E6-EC27-4CCB-8B15-A7C3D2D7D9ED}" name="Column4722"/>
    <tableColumn id="4743" xr3:uid="{EA4C34A6-EFC4-4CEB-A84B-F99067611D5F}" name="Column4723"/>
    <tableColumn id="4744" xr3:uid="{8BA441C8-6A79-434D-A631-4E688DEA812D}" name="Column4724"/>
    <tableColumn id="4745" xr3:uid="{CD9BCC0A-9BE3-404C-AD35-0B514897D7D0}" name="Column4725"/>
    <tableColumn id="4746" xr3:uid="{A6F8B1B9-2355-4F8B-882F-816C3165D92A}" name="Column4726"/>
    <tableColumn id="4747" xr3:uid="{A00A7E21-F081-4DC6-9339-7BDE79AC87BD}" name="Column4727"/>
    <tableColumn id="4748" xr3:uid="{9517710E-D3B1-4535-9170-4207E7ECAF99}" name="Column4728"/>
    <tableColumn id="4749" xr3:uid="{28DBEE83-6604-4F60-9D68-853A3F30F96F}" name="Column4729"/>
    <tableColumn id="4750" xr3:uid="{5122D765-34FD-40B9-B4B6-7888698CB82A}" name="Column4730"/>
    <tableColumn id="4751" xr3:uid="{7AE81E08-1AAA-481F-92EC-1A91FF4E8346}" name="Column4731"/>
    <tableColumn id="4752" xr3:uid="{B40C164E-92E7-43ED-873E-6E66A8A72068}" name="Column4732"/>
    <tableColumn id="4753" xr3:uid="{D1ACDCDD-60B1-418D-8919-914C575CD5B6}" name="Column4733"/>
    <tableColumn id="4754" xr3:uid="{C6D574B1-398F-4E11-9F3B-7BDCF4140E28}" name="Column4734"/>
    <tableColumn id="4755" xr3:uid="{72B4F8D6-1918-44CD-A6A6-B4547F33E6CF}" name="Column4735"/>
    <tableColumn id="4756" xr3:uid="{E7EFBFF4-2114-49CD-B6F9-44CB97BA9DC8}" name="Column4736"/>
    <tableColumn id="4757" xr3:uid="{0BFE7987-52A3-4764-A11D-ABF60E2E8EB4}" name="Column4737"/>
    <tableColumn id="4758" xr3:uid="{2D041A06-43FF-4E0F-BB85-0740CCDFB0B6}" name="Column4738"/>
    <tableColumn id="4759" xr3:uid="{5F209236-B1E8-4582-AF61-F1E000C5DAC2}" name="Column4739"/>
    <tableColumn id="4760" xr3:uid="{844608A3-5857-422E-B46D-5E8E6D7E8C58}" name="Column4740"/>
    <tableColumn id="4761" xr3:uid="{223FA9CB-EC5F-4266-9EB3-50ABB3255B20}" name="Column4741"/>
    <tableColumn id="4762" xr3:uid="{83D16509-72FF-4F91-8473-57CD37A7945E}" name="Column4742"/>
    <tableColumn id="4763" xr3:uid="{EA7ABBD8-80B3-49EA-BC52-4A4ED5CC6839}" name="Column4743"/>
    <tableColumn id="4764" xr3:uid="{F01221EE-51B6-4836-B814-8B96F46B7232}" name="Column4744"/>
    <tableColumn id="4765" xr3:uid="{E23B4FCF-375C-4062-9231-6B31E3CDB316}" name="Column4745"/>
    <tableColumn id="4766" xr3:uid="{02371C47-D729-4A40-9114-E7093DB6CFE5}" name="Column4746"/>
    <tableColumn id="4767" xr3:uid="{DFA3AC22-D060-475B-BCF2-E5BE2A88D498}" name="Column4747"/>
    <tableColumn id="4768" xr3:uid="{4615547C-D395-42CD-AEFC-746287602D48}" name="Column4748"/>
    <tableColumn id="4769" xr3:uid="{9393668A-CF5A-4E0E-9B40-0C532DEB46E9}" name="Column4749"/>
    <tableColumn id="4770" xr3:uid="{8C83875E-4466-4A47-98FE-0250FDB7FC65}" name="Column4750"/>
    <tableColumn id="4771" xr3:uid="{C7D73EBF-D45C-4B87-AA6F-BE30C3401E8D}" name="Column4751"/>
    <tableColumn id="4772" xr3:uid="{848D90A3-2D95-4205-8EC6-426C8CFC2DEB}" name="Column4752"/>
    <tableColumn id="4773" xr3:uid="{ECE83F48-A6A6-4D07-A2EC-028B3BF61DA1}" name="Column4753"/>
    <tableColumn id="4774" xr3:uid="{93D40129-2F23-446A-9D1F-4FA455BF9CB3}" name="Column4754"/>
    <tableColumn id="4775" xr3:uid="{1C98070B-EEC2-4F2E-B770-C214F01B09FB}" name="Column4755"/>
    <tableColumn id="4776" xr3:uid="{D1A41F78-E8FD-4C4C-A5FD-F41F6C4C60CF}" name="Column4756"/>
    <tableColumn id="4777" xr3:uid="{04290F7A-D17E-485D-B299-75D4BD03B626}" name="Column4757"/>
    <tableColumn id="4778" xr3:uid="{E554AC97-97F9-4AA9-9485-6A9868220272}" name="Column4758"/>
    <tableColumn id="4779" xr3:uid="{3F9E59E3-7724-4953-B8EA-97AD2477E05F}" name="Column4759"/>
    <tableColumn id="4780" xr3:uid="{E2B0DA15-DB7D-4D0E-8BDA-D30553B3E6A7}" name="Column4760"/>
    <tableColumn id="4781" xr3:uid="{1E814525-163D-4B44-8248-1D4B61E13ABC}" name="Column4761"/>
    <tableColumn id="4782" xr3:uid="{A07E8E42-97FE-4D84-8702-456E4C356810}" name="Column4762"/>
    <tableColumn id="4783" xr3:uid="{D71C764C-0681-43F8-87B7-A8C3A81A5AD3}" name="Column4763"/>
    <tableColumn id="4784" xr3:uid="{6B93D2A3-A619-4F4E-A2AD-A119AF6855F0}" name="Column4764"/>
    <tableColumn id="4785" xr3:uid="{CCCD8BA9-4699-4079-BCF8-3B3B0E89DFAD}" name="Column4765"/>
    <tableColumn id="4786" xr3:uid="{DF6FE7E6-2785-44D8-B74C-D2B26C162B86}" name="Column4766"/>
    <tableColumn id="4787" xr3:uid="{E3D944EE-4580-4E51-9CED-C0C28E7E4129}" name="Column4767"/>
    <tableColumn id="4788" xr3:uid="{CEC103A5-23FE-48BD-B17D-07473DD94277}" name="Column4768"/>
    <tableColumn id="4789" xr3:uid="{056DE728-9550-4B83-8CD9-81708DB6712D}" name="Column4769"/>
    <tableColumn id="4790" xr3:uid="{2383974E-8E21-4111-A858-196460D63949}" name="Column4770"/>
    <tableColumn id="4791" xr3:uid="{A39A644C-DDB1-4F45-A305-E0DB22DBEB54}" name="Column4771"/>
    <tableColumn id="4792" xr3:uid="{3F198082-8E4A-4E92-AA1B-6C15B3128762}" name="Column4772"/>
    <tableColumn id="4793" xr3:uid="{9DEE0B56-9D41-4EC3-B08E-F01FC01E21FB}" name="Column4773"/>
    <tableColumn id="4794" xr3:uid="{5F53160B-7B62-425E-96BB-976956F1E259}" name="Column4774"/>
    <tableColumn id="4795" xr3:uid="{32FFCD7E-3C69-4F58-B589-4FFD9350FF95}" name="Column4775"/>
    <tableColumn id="4796" xr3:uid="{DD135364-46F9-4127-AF80-3E9DBB0BC5D8}" name="Column4776"/>
    <tableColumn id="4797" xr3:uid="{51EBE1B8-C2A2-47D2-8DAE-DE71DAE1BA60}" name="Column4777"/>
    <tableColumn id="4798" xr3:uid="{07C307CC-7792-4A1B-97B2-31D1A89AABB0}" name="Column4778"/>
    <tableColumn id="4799" xr3:uid="{67A438B1-E174-4109-9752-9EE64B629C31}" name="Column4779"/>
    <tableColumn id="4800" xr3:uid="{2F945A32-3D72-42AB-8687-406AEA47AA01}" name="Column4780"/>
    <tableColumn id="4801" xr3:uid="{25C96F94-0BF6-4FEA-8F1A-AA57DF44A7B8}" name="Column4781"/>
    <tableColumn id="4802" xr3:uid="{C744B2D8-1B6D-4ADE-8B9E-580202E1967F}" name="Column4782"/>
    <tableColumn id="4803" xr3:uid="{07029CD0-4407-4DBC-84FC-F97CCA0D8DD4}" name="Column4783"/>
    <tableColumn id="4804" xr3:uid="{763A1CD7-CE4F-4175-9CC5-9BC5B82AB024}" name="Column4784"/>
    <tableColumn id="4805" xr3:uid="{A843E135-E5B3-4CF9-9C9D-77EDB7B9F026}" name="Column4785"/>
    <tableColumn id="4806" xr3:uid="{81FF36FD-5C2E-4EDC-8AA3-6BA26A9CDCC3}" name="Column4786"/>
    <tableColumn id="4807" xr3:uid="{B1EAA9CE-5789-414F-8F4F-BFFDD4DCFB58}" name="Column4787"/>
    <tableColumn id="4808" xr3:uid="{19F8C8D8-B29D-428A-BE77-12E9245F3AD7}" name="Column4788"/>
    <tableColumn id="4809" xr3:uid="{74B22D14-4D27-41E2-86E4-FE134246C2B6}" name="Column4789"/>
    <tableColumn id="4810" xr3:uid="{C81044D3-9CB0-47FE-A635-83ED607C07C5}" name="Column4790"/>
    <tableColumn id="4811" xr3:uid="{D0C8884F-773E-48C3-9433-6B04E681E73C}" name="Column4791"/>
    <tableColumn id="4812" xr3:uid="{EBED576D-6B6A-43EB-AF34-58747A5EA087}" name="Column4792"/>
    <tableColumn id="4813" xr3:uid="{B5E71FDF-34CD-4398-BFCD-FC9DBBA36B82}" name="Column4793"/>
    <tableColumn id="4814" xr3:uid="{D06A7E96-359F-4CFF-BB5D-3B682BFAD2CA}" name="Column4794"/>
    <tableColumn id="4815" xr3:uid="{F1D68116-657D-4A0D-9EF2-DC97B80A73DE}" name="Column4795"/>
    <tableColumn id="4816" xr3:uid="{04425270-3393-465F-8A46-DD90509A6EFE}" name="Column4796"/>
    <tableColumn id="4817" xr3:uid="{634C1521-7804-470F-AC5D-D6F76D3485EC}" name="Column4797"/>
    <tableColumn id="4818" xr3:uid="{577DCE12-EB5E-4DA3-A332-B557190FF6D6}" name="Column4798"/>
    <tableColumn id="4819" xr3:uid="{5FCB71B1-3191-4B6F-BAFA-EFBA80C22BA6}" name="Column4799"/>
    <tableColumn id="4820" xr3:uid="{5384869A-0AD9-4F70-A0B6-666A86A7C124}" name="Column4800"/>
    <tableColumn id="4821" xr3:uid="{EF39D40A-1BD6-4568-A4F6-8059D3D60840}" name="Column4801"/>
    <tableColumn id="4822" xr3:uid="{C9280736-6B7E-4F16-B04D-AB3A5BF7B613}" name="Column4802"/>
    <tableColumn id="4823" xr3:uid="{58CCC77C-CEF8-4783-B622-3A2E2340CC20}" name="Column4803"/>
    <tableColumn id="4824" xr3:uid="{6523C07B-0A0D-4748-8088-6BE9550B8575}" name="Column4804"/>
    <tableColumn id="4825" xr3:uid="{3CE5DBFF-F91E-4AFD-BF03-7E037F6C07DF}" name="Column4805"/>
    <tableColumn id="4826" xr3:uid="{2348A6DB-016B-4D3B-B56D-9ADBBF12AF2C}" name="Column4806"/>
    <tableColumn id="4827" xr3:uid="{2C45F1A0-63C9-45D3-98BE-D36424756AE4}" name="Column4807"/>
    <tableColumn id="4828" xr3:uid="{1E5D49B0-5700-44A8-8459-43393E332CEB}" name="Column4808"/>
    <tableColumn id="4829" xr3:uid="{7F57A21F-38FB-400F-9464-0006508EB7F4}" name="Column4809"/>
    <tableColumn id="4830" xr3:uid="{F9828C1B-E3FD-4071-9F3D-A2A0DCBAB65E}" name="Column4810"/>
    <tableColumn id="4831" xr3:uid="{3208DA08-BE8E-4C21-9931-E691B4BD1D8F}" name="Column4811"/>
    <tableColumn id="4832" xr3:uid="{E67E55DB-1BC2-4726-8C5F-4C8DAD315BFC}" name="Column4812"/>
    <tableColumn id="4833" xr3:uid="{6594928F-B6D3-4D13-9C45-F7ACD307529B}" name="Column4813"/>
    <tableColumn id="4834" xr3:uid="{7D0C021B-8746-4A33-9F94-E0B1A139CBFD}" name="Column4814"/>
    <tableColumn id="4835" xr3:uid="{A56D757D-DBE2-4729-A550-E6117F11A499}" name="Column4815"/>
    <tableColumn id="4836" xr3:uid="{85644653-7646-49DB-8B07-DB79AB089C51}" name="Column4816"/>
    <tableColumn id="4837" xr3:uid="{8861DA8A-11D9-4E67-912A-EBD2798558C0}" name="Column4817"/>
    <tableColumn id="4838" xr3:uid="{45276629-73F8-4028-8343-32231474DE6F}" name="Column4818"/>
    <tableColumn id="4839" xr3:uid="{5DF57705-CAD4-4792-97CF-579F0CA6CD5E}" name="Column4819"/>
    <tableColumn id="4840" xr3:uid="{080A031D-4F16-4FCA-955A-F4B9D84697A4}" name="Column4820"/>
    <tableColumn id="4841" xr3:uid="{83C901F8-4E28-42E8-9245-21872C4F0D8B}" name="Column4821"/>
    <tableColumn id="4842" xr3:uid="{3F30068F-1C45-46F8-854A-2497F1C15531}" name="Column4822"/>
    <tableColumn id="4843" xr3:uid="{079CF3CD-1664-4707-A723-740FA2B00BE1}" name="Column4823"/>
    <tableColumn id="4844" xr3:uid="{3E287592-E859-43AF-8A11-9BAB41DBB32D}" name="Column4824"/>
    <tableColumn id="4845" xr3:uid="{548BDF29-0C9F-43F3-8567-2021674DAE1A}" name="Column4825"/>
    <tableColumn id="4846" xr3:uid="{E72CD461-F82C-4CA1-B79F-7104C42F1FA2}" name="Column4826"/>
    <tableColumn id="4847" xr3:uid="{ECA29F3B-30DD-41E5-BD84-5C2EAB3B9F6C}" name="Column4827"/>
    <tableColumn id="4848" xr3:uid="{499FCBF0-A03E-4ABE-9DE1-57CB88982AB9}" name="Column4828"/>
    <tableColumn id="4849" xr3:uid="{57FBF385-C00E-4568-83C5-4EBF392BD2BA}" name="Column4829"/>
    <tableColumn id="4850" xr3:uid="{6243844E-DA43-4723-920D-37496BAE283F}" name="Column4830"/>
    <tableColumn id="4851" xr3:uid="{D6BAB366-3962-4511-AB4D-EA8BE78C5C38}" name="Column4831"/>
    <tableColumn id="4852" xr3:uid="{8C0F1B54-2C88-4C74-91FE-ED45AB36841A}" name="Column4832"/>
    <tableColumn id="4853" xr3:uid="{D3A20AA7-091A-4B5B-85CA-564BB83DFFB0}" name="Column4833"/>
    <tableColumn id="4854" xr3:uid="{CA4D1EDA-F707-423C-AE76-32880182C878}" name="Column4834"/>
    <tableColumn id="4855" xr3:uid="{9C757F60-0CA4-4742-A2AE-61C448B58E53}" name="Column4835"/>
    <tableColumn id="4856" xr3:uid="{33CAE35C-3124-4FE0-AB16-951D30D86B8A}" name="Column4836"/>
    <tableColumn id="4857" xr3:uid="{C861FA65-1C24-4C83-B950-E70A0DBA65D4}" name="Column4837"/>
    <tableColumn id="4858" xr3:uid="{6EDFB6D5-6A9C-4197-B941-D693061F077B}" name="Column4838"/>
    <tableColumn id="4859" xr3:uid="{C2680A3C-FFFC-4172-8BEB-5E368EB6AFDE}" name="Column4839"/>
    <tableColumn id="4860" xr3:uid="{61E5D5E9-C3DB-419F-B302-9A53E8D14B18}" name="Column4840"/>
    <tableColumn id="4861" xr3:uid="{8F7C4024-157B-420C-A5D8-0119286FFABB}" name="Column4841"/>
    <tableColumn id="4862" xr3:uid="{09C3ED47-CF34-4EE7-B16B-18A0E0957609}" name="Column4842"/>
    <tableColumn id="4863" xr3:uid="{C229D639-0D4F-41E1-811A-EA73E62DF79C}" name="Column4843"/>
    <tableColumn id="4864" xr3:uid="{EBBC0E95-E483-4116-9345-97FA008275EE}" name="Column4844"/>
    <tableColumn id="4865" xr3:uid="{BAE66CF1-02C3-41F3-A949-937C35099069}" name="Column4845"/>
    <tableColumn id="4866" xr3:uid="{16132768-5434-4FE9-8D2A-6205F1274E15}" name="Column4846"/>
    <tableColumn id="4867" xr3:uid="{76F3E1E6-E2B9-45AF-85A4-BE6DAB93F28E}" name="Column4847"/>
    <tableColumn id="4868" xr3:uid="{A7177CDE-00F1-478B-9E1D-FBCFF48FD743}" name="Column4848"/>
    <tableColumn id="4869" xr3:uid="{96632AD6-42F4-43F7-846E-EEA338508636}" name="Column4849"/>
    <tableColumn id="4870" xr3:uid="{88AC8BEF-1A82-4723-BE11-42E8E9DAB863}" name="Column4850"/>
    <tableColumn id="4871" xr3:uid="{4DD69B0C-F008-4F1D-A97D-1AAF43043B77}" name="Column4851"/>
    <tableColumn id="4872" xr3:uid="{6F35390B-5B69-4307-9D36-9EF6222545DC}" name="Column4852"/>
    <tableColumn id="4873" xr3:uid="{7BF89E41-477C-46B2-9C1C-48E0764F4ABE}" name="Column4853"/>
    <tableColumn id="4874" xr3:uid="{111EC5A5-6BC3-4C40-83E2-6E93541FD997}" name="Column4854"/>
    <tableColumn id="4875" xr3:uid="{23ECD72D-30BE-434B-9F04-D20AE8AB945B}" name="Column4855"/>
    <tableColumn id="4876" xr3:uid="{57C09F54-03FA-480B-98F6-BBF101AC1927}" name="Column4856"/>
    <tableColumn id="4877" xr3:uid="{06CF6F7C-527F-40B3-A3B7-B7C3D3CBB2E5}" name="Column4857"/>
    <tableColumn id="4878" xr3:uid="{D128CF3B-838E-44F7-B947-F42F1E7F5FE1}" name="Column4858"/>
    <tableColumn id="4879" xr3:uid="{CBACF3D9-68BF-4D22-B3A7-48C0A6673EB8}" name="Column4859"/>
    <tableColumn id="4880" xr3:uid="{D16B4F4E-8723-4B35-A1A4-9411B9A6C3AB}" name="Column4860"/>
    <tableColumn id="4881" xr3:uid="{B39F601F-AAAB-4E51-BE8B-A5BDBC076C4B}" name="Column4861"/>
    <tableColumn id="4882" xr3:uid="{6847794F-CF01-4C1F-8B6C-BF748854A4A6}" name="Column4862"/>
    <tableColumn id="4883" xr3:uid="{879D0082-4492-4484-A561-E601DE1436A0}" name="Column4863"/>
    <tableColumn id="4884" xr3:uid="{006187D0-9A49-4F88-B10C-027A300E078D}" name="Column4864"/>
    <tableColumn id="4885" xr3:uid="{956AA66E-6E7B-41F2-894A-65F1739C160A}" name="Column4865"/>
    <tableColumn id="4886" xr3:uid="{9DBEAEF4-E944-4B23-9F78-AEB33614A695}" name="Column4866"/>
    <tableColumn id="4887" xr3:uid="{3ED65CD4-13A4-4570-8C7A-AE8F78071C06}" name="Column4867"/>
    <tableColumn id="4888" xr3:uid="{9B7B7FF2-343B-4790-808E-D232FC34AA0E}" name="Column4868"/>
    <tableColumn id="4889" xr3:uid="{3EF054ED-465A-401A-BEE9-AE38917433F5}" name="Column4869"/>
    <tableColumn id="4890" xr3:uid="{7F1B478F-94B0-4460-A7A3-A3B0369948A2}" name="Column4870"/>
    <tableColumn id="4891" xr3:uid="{9178D161-32DA-450B-A5F9-E0963FC62C07}" name="Column4871"/>
    <tableColumn id="4892" xr3:uid="{9C206C24-3FF5-48DC-AD8E-6A4A3A56E9AF}" name="Column4872"/>
    <tableColumn id="4893" xr3:uid="{030EE059-4C61-48A7-BB60-7531987D37D7}" name="Column4873"/>
    <tableColumn id="4894" xr3:uid="{C385C18C-9D20-4603-BEC1-6F2251B3FFF9}" name="Column4874"/>
    <tableColumn id="4895" xr3:uid="{48DA6DD6-81AB-42EC-A88A-0AB654BAA5E8}" name="Column4875"/>
    <tableColumn id="4896" xr3:uid="{1EB99978-FE48-4858-B6B5-C25DF6BC6330}" name="Column4876"/>
    <tableColumn id="4897" xr3:uid="{92DD0543-8F58-45C3-9B78-91D96B6B5590}" name="Column4877"/>
    <tableColumn id="4898" xr3:uid="{A8026209-2C9F-4061-8134-B83EEAB59DEF}" name="Column4878"/>
    <tableColumn id="4899" xr3:uid="{21BED292-038B-4FAD-BAB3-DF5F9D8F8045}" name="Column4879"/>
    <tableColumn id="4900" xr3:uid="{051251C1-D4A2-435D-8BC7-270D4A529DD9}" name="Column4880"/>
    <tableColumn id="4901" xr3:uid="{11A7B4B8-0657-4688-A25D-70FF358E4C28}" name="Column4881"/>
    <tableColumn id="4902" xr3:uid="{DDAB7914-D4D7-4CD3-9841-AE7280D4E143}" name="Column4882"/>
    <tableColumn id="4903" xr3:uid="{412CC071-8DE8-4861-82E9-A17BE4BF767A}" name="Column4883"/>
    <tableColumn id="4904" xr3:uid="{918CACE8-011C-4BE7-885F-6ACBD376DCCA}" name="Column4884"/>
    <tableColumn id="4905" xr3:uid="{14CD6E1D-1C16-4A81-B59D-B60DA110E1BB}" name="Column4885"/>
    <tableColumn id="4906" xr3:uid="{0E39BAB7-7D05-4B8C-9819-DE32DB5A5DF0}" name="Column4886"/>
    <tableColumn id="4907" xr3:uid="{49D9E3C6-B28E-4AAC-8E5E-0B04DB2AE40F}" name="Column4887"/>
    <tableColumn id="4908" xr3:uid="{7A3A9812-6E2C-4784-87B3-042B95ADEBC2}" name="Column4888"/>
    <tableColumn id="4909" xr3:uid="{DDA7E3C7-0937-4ECE-A61C-4359C8D2EB29}" name="Column4889"/>
    <tableColumn id="4910" xr3:uid="{6FCD4FCE-B7D6-45BF-BC62-305D897138AC}" name="Column4890"/>
    <tableColumn id="4911" xr3:uid="{BF617E76-BB0D-4141-8D8E-5E0AAFF22403}" name="Column4891"/>
    <tableColumn id="4912" xr3:uid="{D3D563FD-FDED-4B53-A1A5-FF406F326B0D}" name="Column4892"/>
    <tableColumn id="4913" xr3:uid="{040B6513-3E6C-41EE-9859-7E3D77C18D72}" name="Column4893"/>
    <tableColumn id="4914" xr3:uid="{C9B40C5F-403E-496C-BB66-324865AE27BB}" name="Column4894"/>
    <tableColumn id="4915" xr3:uid="{B6399A51-FA1D-4804-948E-0009ADD07EC8}" name="Column4895"/>
    <tableColumn id="4916" xr3:uid="{8618588F-D570-40AF-B587-5B92D00A0B24}" name="Column4896"/>
    <tableColumn id="4917" xr3:uid="{A2E493F7-ABDE-47D0-90FD-6AB7B3495387}" name="Column4897"/>
    <tableColumn id="4918" xr3:uid="{3D9D5B3D-2686-48C8-B75A-FE0DB1DEB8B6}" name="Column4898"/>
    <tableColumn id="4919" xr3:uid="{34389F8F-E2C4-4699-A03C-68DEC4000CED}" name="Column4899"/>
    <tableColumn id="4920" xr3:uid="{43E5B542-9005-4FF2-9450-511AA3D478D5}" name="Column4900"/>
    <tableColumn id="4921" xr3:uid="{0D7F9C9D-3548-4B71-AD6B-619119E4033A}" name="Column4901"/>
    <tableColumn id="4922" xr3:uid="{E90F2F98-4C0D-4683-B498-37D4D33A4A21}" name="Column4902"/>
    <tableColumn id="4923" xr3:uid="{EE21A292-B7F4-48D9-BCF4-88400C12FFF0}" name="Column4903"/>
    <tableColumn id="4924" xr3:uid="{CED38D0E-6BE0-44AA-8D3E-DB3AEE8BDF4C}" name="Column4904"/>
    <tableColumn id="4925" xr3:uid="{654172FE-C75C-41A0-8706-E50C46DC30C2}" name="Column4905"/>
    <tableColumn id="4926" xr3:uid="{82857869-1FE1-46F8-ACEF-53831FF6CF53}" name="Column4906"/>
    <tableColumn id="4927" xr3:uid="{2EBC5322-96A8-4654-BA9B-FAA32A3CC181}" name="Column4907"/>
    <tableColumn id="4928" xr3:uid="{47B8AC64-A61C-4C05-8899-6F48133D273C}" name="Column4908"/>
    <tableColumn id="4929" xr3:uid="{CE646917-22D3-48D8-9F7F-7BE59EE92982}" name="Column4909"/>
    <tableColumn id="4930" xr3:uid="{33901920-3C40-450C-9A8F-0071754AF903}" name="Column4910"/>
    <tableColumn id="4931" xr3:uid="{DCAC7A00-5D40-4439-AE94-0017B77A4CF1}" name="Column4911"/>
    <tableColumn id="4932" xr3:uid="{18486206-828E-44B3-82CA-7E03EC43176D}" name="Column4912"/>
    <tableColumn id="4933" xr3:uid="{9CED05D7-32C0-4CD1-9EAB-EFDF040F9E7E}" name="Column4913"/>
    <tableColumn id="4934" xr3:uid="{B440384C-170A-45FA-9064-8A73BD12C39F}" name="Column4914"/>
    <tableColumn id="4935" xr3:uid="{FF49EC25-CFF8-4E46-8D26-0A7C83A097E7}" name="Column4915"/>
    <tableColumn id="4936" xr3:uid="{125FFA8F-046F-4D3D-B9CE-1753825FFE6A}" name="Column4916"/>
    <tableColumn id="4937" xr3:uid="{C7593BD6-A82C-47D9-95ED-39E8C581504A}" name="Column4917"/>
    <tableColumn id="4938" xr3:uid="{EBE36948-77A4-4137-965B-A881D0D40849}" name="Column4918"/>
    <tableColumn id="4939" xr3:uid="{17B7B98D-4E8E-4384-8669-AB9967B515D8}" name="Column4919"/>
    <tableColumn id="4940" xr3:uid="{E44F09BD-086B-42BF-8FA5-02DCC5528AB3}" name="Column4920"/>
    <tableColumn id="4941" xr3:uid="{2645467D-2BBE-43C5-AD9A-475572C39182}" name="Column4921"/>
    <tableColumn id="4942" xr3:uid="{16898915-2CC5-4000-B18B-354094CA6AEE}" name="Column4922"/>
    <tableColumn id="4943" xr3:uid="{D514A0C0-CFAA-4EEE-8F74-30F20CBD862D}" name="Column4923"/>
    <tableColumn id="4944" xr3:uid="{4ACFAFF5-1203-4576-8002-0A59AEB26A73}" name="Column4924"/>
    <tableColumn id="4945" xr3:uid="{5B8DD81F-ED50-4F39-8F9A-4A808AF2C34D}" name="Column4925"/>
    <tableColumn id="4946" xr3:uid="{8714BA48-4480-4F98-A3DF-29B96C26890E}" name="Column4926"/>
    <tableColumn id="4947" xr3:uid="{731574A0-ADE5-4D6F-B7DF-4C38A494580C}" name="Column4927"/>
    <tableColumn id="4948" xr3:uid="{3FCC8E7E-6250-480F-92A2-438E743FE2BC}" name="Column4928"/>
    <tableColumn id="4949" xr3:uid="{ACF0CA15-C9CC-41DC-85E8-744B6C921611}" name="Column4929"/>
    <tableColumn id="4950" xr3:uid="{3969B939-4FD0-41F2-A981-CC6C2DA12AAD}" name="Column4930"/>
    <tableColumn id="4951" xr3:uid="{9D4EFB5A-59FE-4AEA-A6FE-4A8035FDC06F}" name="Column4931"/>
    <tableColumn id="4952" xr3:uid="{61916363-ECDA-4E94-9203-4232C501198E}" name="Column4932"/>
    <tableColumn id="4953" xr3:uid="{408F6574-6314-40E5-806D-675AF266160A}" name="Column4933"/>
    <tableColumn id="4954" xr3:uid="{C6FBD814-0B31-4136-AECE-305E53E23D03}" name="Column4934"/>
    <tableColumn id="4955" xr3:uid="{D246729E-9EF1-492A-AF63-7105E2AE0F90}" name="Column4935"/>
    <tableColumn id="4956" xr3:uid="{6E4039F0-3043-4E7E-855F-6FB3940C9BFB}" name="Column4936"/>
    <tableColumn id="4957" xr3:uid="{AE64F1F1-DA64-4C5A-A06B-908FE1F1533A}" name="Column4937"/>
    <tableColumn id="4958" xr3:uid="{53D25EBA-04FB-470A-8355-F8B6E57CF35F}" name="Column4938"/>
    <tableColumn id="4959" xr3:uid="{078A446D-B174-454C-92E7-F6B762D775DE}" name="Column4939"/>
    <tableColumn id="4960" xr3:uid="{2C827346-808D-482E-8A2D-4D4929E8E264}" name="Column4940"/>
    <tableColumn id="4961" xr3:uid="{04E3A399-2FB9-462C-8E0D-1461204C806E}" name="Column4941"/>
    <tableColumn id="4962" xr3:uid="{C43FAE30-0FC1-485D-BBE4-1C35A98A5EC1}" name="Column4942"/>
    <tableColumn id="4963" xr3:uid="{5ECC88A2-0375-4BE7-BE0D-A55DA32DC219}" name="Column4943"/>
    <tableColumn id="4964" xr3:uid="{A083A25D-5FF9-407F-97DD-54190100BDFA}" name="Column4944"/>
    <tableColumn id="4965" xr3:uid="{6D142395-4439-4B83-B088-31AB497F117F}" name="Column4945"/>
    <tableColumn id="4966" xr3:uid="{2C967457-71A8-476B-B550-5BA9EBE8AEB8}" name="Column4946"/>
    <tableColumn id="4967" xr3:uid="{8FA47181-B645-4795-A0D1-AB852825516F}" name="Column4947"/>
    <tableColumn id="4968" xr3:uid="{238BA730-70B1-4F8B-A448-9EEE0E1F4707}" name="Column4948"/>
    <tableColumn id="4969" xr3:uid="{9785A341-0A0C-44E7-945B-4D8DCFFE7175}" name="Column4949"/>
    <tableColumn id="4970" xr3:uid="{A335B96E-2C0B-494C-A602-211434FF6D76}" name="Column4950"/>
    <tableColumn id="4971" xr3:uid="{C1BCD6DE-F27E-445E-80DE-273CAFD3A902}" name="Column4951"/>
    <tableColumn id="4972" xr3:uid="{F2D6F496-81C0-4826-8930-7D1C65E150F8}" name="Column4952"/>
    <tableColumn id="4973" xr3:uid="{E6E18357-07D2-4BC9-92D7-4F5D822E447E}" name="Column4953"/>
    <tableColumn id="4974" xr3:uid="{F0DEE8B7-6E56-4206-8CA8-4FBC2B982A23}" name="Column4954"/>
    <tableColumn id="4975" xr3:uid="{7F15E169-16F8-4933-B36F-D0944CAC69B3}" name="Column4955"/>
    <tableColumn id="4976" xr3:uid="{509BBCC6-BD41-450A-9004-DB14E4718204}" name="Column4956"/>
    <tableColumn id="4977" xr3:uid="{8703C5E8-6ABD-4209-B4F7-BB16DE5640FB}" name="Column4957"/>
    <tableColumn id="4978" xr3:uid="{8AA7AEAD-426E-422C-8494-50897D46C7AD}" name="Column4958"/>
    <tableColumn id="4979" xr3:uid="{7977719B-8C1C-4B64-8B6D-4BCA7124492A}" name="Column4959"/>
    <tableColumn id="4980" xr3:uid="{9FC686AA-83F7-4CF5-99C5-3B87B3490449}" name="Column4960"/>
    <tableColumn id="4981" xr3:uid="{678DD460-D57F-430A-AF2A-44CD60F0CE53}" name="Column4961"/>
    <tableColumn id="4982" xr3:uid="{DB09920B-9322-4078-8405-86F43DD0C7E4}" name="Column4962"/>
    <tableColumn id="4983" xr3:uid="{D4659379-79FC-444A-8577-AD5F0D3F595C}" name="Column4963"/>
    <tableColumn id="4984" xr3:uid="{54C556F2-39D2-46E5-8823-E1D84E9F0845}" name="Column4964"/>
    <tableColumn id="4985" xr3:uid="{4F34D8ED-6A42-4720-8E7C-887F75D343DF}" name="Column4965"/>
    <tableColumn id="4986" xr3:uid="{6687C4BC-C2BB-4890-9BA4-9745DB49F555}" name="Column4966"/>
    <tableColumn id="4987" xr3:uid="{CA0D93B1-CE46-4290-99E7-E89D790BE904}" name="Column4967"/>
    <tableColumn id="4988" xr3:uid="{3D1B565C-9CCB-4723-8CA1-8755414F04FD}" name="Column4968"/>
    <tableColumn id="4989" xr3:uid="{C5DB231E-6C53-4B1E-91DA-3F885F407934}" name="Column4969"/>
    <tableColumn id="4990" xr3:uid="{5473D44B-9899-49B3-B992-FB9443D9F4ED}" name="Column4970"/>
    <tableColumn id="4991" xr3:uid="{AC347EF2-8F6F-4FDE-A625-00FDBB10DA6A}" name="Column4971"/>
    <tableColumn id="4992" xr3:uid="{C61C7B07-9C0D-48B0-A85D-A1CCDF4BA008}" name="Column4972"/>
    <tableColumn id="4993" xr3:uid="{589B217A-DAD9-40EE-93FF-701B5BCB357C}" name="Column4973"/>
    <tableColumn id="4994" xr3:uid="{D3C307C2-021A-4870-8DA1-5DBFB2BAF64B}" name="Column4974"/>
    <tableColumn id="4995" xr3:uid="{B0E39C21-2A52-43C9-A461-A1A3B9531E6A}" name="Column4975"/>
    <tableColumn id="4996" xr3:uid="{F8A65333-02D3-4697-ADC9-34FFC9086495}" name="Column4976"/>
    <tableColumn id="4997" xr3:uid="{2F837FB2-E6AE-4F35-94DA-96A94EC4A2A0}" name="Column4977"/>
    <tableColumn id="4998" xr3:uid="{75DD26B7-549B-4BA0-A8B3-3A00DEC664E3}" name="Column4978"/>
    <tableColumn id="4999" xr3:uid="{3E71472F-ABF4-474C-9B14-B5561E49505E}" name="Column4979"/>
    <tableColumn id="5000" xr3:uid="{F9731131-6502-46FF-A016-EAEBAC920C75}" name="Column4980"/>
    <tableColumn id="5001" xr3:uid="{FE3CDEBF-FE7C-41F6-8A3C-99E72CB09C22}" name="Column4981"/>
    <tableColumn id="5002" xr3:uid="{3467F17C-EF8F-4643-9294-4E1CF5428FCB}" name="Column4982"/>
    <tableColumn id="5003" xr3:uid="{C67ACEE5-BE31-4469-BA61-8747CAC1BB51}" name="Column4983"/>
    <tableColumn id="5004" xr3:uid="{F9F90147-B2B5-4A76-8C7B-227141187851}" name="Column4984"/>
    <tableColumn id="5005" xr3:uid="{53A8BE7F-77A2-4447-8D89-66B3EED02644}" name="Column4985"/>
    <tableColumn id="5006" xr3:uid="{B0472E02-1D67-4F32-A8F0-5AC499956A4D}" name="Column4986"/>
    <tableColumn id="5007" xr3:uid="{BA015E02-5A9E-49D8-AC69-F36437501795}" name="Column4987"/>
    <tableColumn id="5008" xr3:uid="{F2BA8F4E-D076-40C5-9920-1A1430C3D110}" name="Column4988"/>
    <tableColumn id="5009" xr3:uid="{B74A1327-6D4A-4134-AE23-6E6CF6413096}" name="Column4989"/>
    <tableColumn id="5010" xr3:uid="{44CFCD8F-46C1-4F36-BC2F-686856A2F95F}" name="Column4990"/>
    <tableColumn id="5011" xr3:uid="{5BC68E69-92A9-457C-A632-0B2A86A0E3A8}" name="Column4991"/>
    <tableColumn id="5012" xr3:uid="{BB01127E-AC48-4060-BBCC-1B229E18AFCB}" name="Column4992"/>
    <tableColumn id="5013" xr3:uid="{76607D83-2954-4FCF-9395-76652DD4B04C}" name="Column4993"/>
    <tableColumn id="5014" xr3:uid="{A12B8863-0A58-4986-ABAD-0C5D948EF1C6}" name="Column4994"/>
    <tableColumn id="5015" xr3:uid="{A43D77EA-7B46-47FD-97FF-6E9F3698A8C8}" name="Column4995"/>
    <tableColumn id="5016" xr3:uid="{303839FB-EAEF-4BE3-ACEC-FDFEA9ED3ED1}" name="Column4996"/>
    <tableColumn id="5017" xr3:uid="{E9A04242-6354-4589-A2E0-EE1F0FA8CDEB}" name="Column4997"/>
    <tableColumn id="5018" xr3:uid="{F6410615-8910-405E-9461-9AABFA0A67C9}" name="Column4998"/>
    <tableColumn id="5019" xr3:uid="{3A0FBAA1-DDE4-4783-9A7B-16B2D1610FFD}" name="Column4999"/>
    <tableColumn id="5020" xr3:uid="{7F008FFB-21E6-40E7-BC87-B9E9E2E6CCAE}" name="Column5000"/>
    <tableColumn id="5021" xr3:uid="{549F66C3-777A-4C75-879B-81CC6728D559}" name="Column5001"/>
    <tableColumn id="5022" xr3:uid="{241F0D71-ADE6-456F-9549-5C16FECB2FF3}" name="Column5002"/>
    <tableColumn id="5023" xr3:uid="{74629EF0-719E-4FD0-83A8-3331587C06B5}" name="Column5003"/>
    <tableColumn id="5024" xr3:uid="{37C327F2-CDD7-4D02-B2C7-C757FDB57DB4}" name="Column5004"/>
    <tableColumn id="5025" xr3:uid="{8E45D2EF-1A2E-43F8-9CE8-7BAFBC14355F}" name="Column5005"/>
    <tableColumn id="5026" xr3:uid="{2B8A7664-4E82-4623-B1EF-A6C9B0930593}" name="Column5006"/>
    <tableColumn id="5027" xr3:uid="{DD361C5E-1804-4DF7-AE78-503E9F6370FD}" name="Column5007"/>
    <tableColumn id="5028" xr3:uid="{66C1FC98-C973-4191-98B6-ADE1F1F7070A}" name="Column5008"/>
    <tableColumn id="5029" xr3:uid="{15593A6F-8702-484C-AE7A-7E61C538DB3C}" name="Column5009"/>
    <tableColumn id="5030" xr3:uid="{428FF099-43DB-4645-96CD-CF081E636DBC}" name="Column5010"/>
    <tableColumn id="5031" xr3:uid="{A12CF78C-D810-4E85-BBBB-4F0AE033E069}" name="Column5011"/>
    <tableColumn id="5032" xr3:uid="{99B84C62-0E3C-4840-82FE-28CFA2036640}" name="Column5012"/>
    <tableColumn id="5033" xr3:uid="{ADF10EC6-BF31-4730-B53E-7735C6BBC2F2}" name="Column5013"/>
    <tableColumn id="5034" xr3:uid="{2DBCDF47-CA4A-46A4-AABB-B980EDD6764F}" name="Column5014"/>
    <tableColumn id="5035" xr3:uid="{67FB658C-F137-4E05-B42E-5FCCB59E53B4}" name="Column5015"/>
    <tableColumn id="5036" xr3:uid="{1E8EB7D5-4E7A-4AE2-847B-1CCBFD345429}" name="Column5016"/>
    <tableColumn id="5037" xr3:uid="{344FC747-226E-45F9-9232-A4BC521B7917}" name="Column5017"/>
    <tableColumn id="5038" xr3:uid="{B7C1C0C5-7EDB-4EEF-9F15-D7B547E8ACB8}" name="Column5018"/>
    <tableColumn id="5039" xr3:uid="{CE1F0793-CE7E-446D-96BA-5E213DD8C43A}" name="Column5019"/>
    <tableColumn id="5040" xr3:uid="{60200110-10CF-43C1-8A2C-3DF2133349A1}" name="Column5020"/>
    <tableColumn id="5041" xr3:uid="{5E4EC36D-A015-4C75-B45B-59222CB67C62}" name="Column5021"/>
    <tableColumn id="5042" xr3:uid="{F43F3309-4D83-4C35-AFFC-7F0053CA7B5E}" name="Column5022"/>
    <tableColumn id="5043" xr3:uid="{B804FBE5-C22B-4246-B05E-D4FD86B829CC}" name="Column5023"/>
    <tableColumn id="5044" xr3:uid="{12ED4772-AB77-4D16-BA11-09751CCF32C7}" name="Column5024"/>
    <tableColumn id="5045" xr3:uid="{160ADEC0-B8DA-4EFE-85C1-128D33ADDBF6}" name="Column5025"/>
    <tableColumn id="5046" xr3:uid="{91215C4C-D0DB-434A-A8C9-A26F8D49B13B}" name="Column5026"/>
    <tableColumn id="5047" xr3:uid="{F3488013-8BE5-4D22-8186-D64345C653CD}" name="Column5027"/>
    <tableColumn id="5048" xr3:uid="{2845FEA2-1A90-4540-890B-F12086F70F8C}" name="Column5028"/>
    <tableColumn id="5049" xr3:uid="{601118C3-3555-41F4-8DEF-294CC314DC99}" name="Column5029"/>
    <tableColumn id="5050" xr3:uid="{8AB96359-466B-4C92-A6B8-E456263648BA}" name="Column5030"/>
    <tableColumn id="5051" xr3:uid="{AE7173A1-C881-4A19-8238-B434D4720980}" name="Column5031"/>
    <tableColumn id="5052" xr3:uid="{5D460486-B5ED-4EC3-BD6C-4AF0FBCE022F}" name="Column5032"/>
    <tableColumn id="5053" xr3:uid="{85DB4009-0DD3-4B6D-AB6A-2BF6D3F6A62B}" name="Column5033"/>
    <tableColumn id="5054" xr3:uid="{8B3DA0C1-9134-44F1-A042-E046EF083CCD}" name="Column5034"/>
    <tableColumn id="5055" xr3:uid="{90991163-7C8F-4285-BC70-9503C3966D81}" name="Column5035"/>
    <tableColumn id="5056" xr3:uid="{25A936D4-957E-40F1-95EF-3ABD6988FE17}" name="Column5036"/>
    <tableColumn id="5057" xr3:uid="{8505D4B1-DA45-494E-A4A0-19FC356C31E2}" name="Column5037"/>
    <tableColumn id="5058" xr3:uid="{A1AB3322-FD84-4B21-A871-B04884B239B9}" name="Column5038"/>
    <tableColumn id="5059" xr3:uid="{04A503CA-DF2E-4C8E-A226-6590DD811F3B}" name="Column5039"/>
    <tableColumn id="5060" xr3:uid="{C0395AFF-D854-4BCA-9153-1361274ABE76}" name="Column5040"/>
    <tableColumn id="5061" xr3:uid="{08BC4525-3D20-4DB6-B216-51073AAA546B}" name="Column5041"/>
    <tableColumn id="5062" xr3:uid="{951A52DE-02AD-4781-A2BA-D295D68AE842}" name="Column5042"/>
    <tableColumn id="5063" xr3:uid="{AA597E31-0382-4EEA-A878-015D2D234AAA}" name="Column5043"/>
    <tableColumn id="5064" xr3:uid="{AD8B0685-4EA6-4FDE-A1F2-0B31B346B581}" name="Column5044"/>
    <tableColumn id="5065" xr3:uid="{35D4B348-7974-41E0-B8EC-E7A07C5CDDA4}" name="Column5045"/>
    <tableColumn id="5066" xr3:uid="{6061938F-68B9-4C20-9419-12965FF315F9}" name="Column5046"/>
    <tableColumn id="5067" xr3:uid="{5A1592FB-B5C3-4CC2-AFCB-757C5554E36F}" name="Column5047"/>
    <tableColumn id="5068" xr3:uid="{314A2E08-2880-4062-9906-C0F16F9625E3}" name="Column5048"/>
    <tableColumn id="5069" xr3:uid="{8EE24E14-DB24-4271-BBF9-B9BBC426BFC1}" name="Column5049"/>
    <tableColumn id="5070" xr3:uid="{967FB484-8AEF-4010-927D-0A3DB095104A}" name="Column5050"/>
    <tableColumn id="5071" xr3:uid="{4FE359FB-C4EC-42C2-8F4A-C793C8FB0788}" name="Column5051"/>
    <tableColumn id="5072" xr3:uid="{44590F55-E3BF-49C7-A49E-D56DAF7B3280}" name="Column5052"/>
    <tableColumn id="5073" xr3:uid="{257C076E-7EEB-40D6-9EA2-831B83BC0A9C}" name="Column5053"/>
    <tableColumn id="5074" xr3:uid="{36FB25C7-499F-42F6-B54D-CA9E1C6A728C}" name="Column5054"/>
    <tableColumn id="5075" xr3:uid="{8DB34BA7-965B-4A7A-9F98-D3FD7129B3C6}" name="Column5055"/>
    <tableColumn id="5076" xr3:uid="{073BD712-CD29-4036-A313-CE92F599AE8D}" name="Column5056"/>
    <tableColumn id="5077" xr3:uid="{F381D5CC-2062-4BA0-822D-56DD98945A30}" name="Column5057"/>
    <tableColumn id="5078" xr3:uid="{318B35B2-D73A-4A50-9037-A5DDFA2D4EF9}" name="Column5058"/>
    <tableColumn id="5079" xr3:uid="{E827C645-2AA9-4194-B190-5499E73EB02D}" name="Column5059"/>
    <tableColumn id="5080" xr3:uid="{11C3B95C-4B14-42C0-A9DD-D9B38545D959}" name="Column5060"/>
    <tableColumn id="5081" xr3:uid="{9B805367-86DE-4BE5-B219-0B37F33A60EF}" name="Column5061"/>
    <tableColumn id="5082" xr3:uid="{DAAEEB1D-5017-4150-A72B-135A8F5CBCD1}" name="Column5062"/>
    <tableColumn id="5083" xr3:uid="{1BFE31EF-DA6B-47B1-AE9D-967BB3370BA7}" name="Column5063"/>
    <tableColumn id="5084" xr3:uid="{74932257-9F04-48CD-9B7F-FABCF234E344}" name="Column5064"/>
    <tableColumn id="5085" xr3:uid="{53D44310-5FBB-45E3-9580-B9BF688E0C75}" name="Column5065"/>
    <tableColumn id="5086" xr3:uid="{1A89F4F0-E95F-4482-9EAD-CAF6A6D0D725}" name="Column5066"/>
    <tableColumn id="5087" xr3:uid="{5902F7A6-D92A-4550-9915-A89EEB3C0AF1}" name="Column5067"/>
    <tableColumn id="5088" xr3:uid="{B766A9A7-DDAA-4653-A195-790AB77654AD}" name="Column5068"/>
    <tableColumn id="5089" xr3:uid="{3E9A8786-7A76-414C-8404-A37EC5ACBD8F}" name="Column5069"/>
    <tableColumn id="5090" xr3:uid="{B6320419-6B5D-45C1-9681-6292758AD18C}" name="Column5070"/>
    <tableColumn id="5091" xr3:uid="{DCAD4371-E728-4F99-8902-614C73B01D5C}" name="Column5071"/>
    <tableColumn id="5092" xr3:uid="{D85E6019-54A7-4A9E-BA92-55420F2AA0B6}" name="Column5072"/>
    <tableColumn id="5093" xr3:uid="{68A46205-7C00-4791-8DDE-48137CB47044}" name="Column5073"/>
    <tableColumn id="5094" xr3:uid="{D1159439-3F46-4BC6-8CA8-D1B89390B166}" name="Column5074"/>
    <tableColumn id="5095" xr3:uid="{5BA1F6EE-CF61-41D3-BC97-5A2443418D99}" name="Column5075"/>
    <tableColumn id="5096" xr3:uid="{839ADD0E-B6E7-4522-A424-49E220DFC320}" name="Column5076"/>
    <tableColumn id="5097" xr3:uid="{7CC8B349-E4D6-49D8-BE3F-AB711207E284}" name="Column5077"/>
    <tableColumn id="5098" xr3:uid="{DB6115CE-2C61-40D8-A759-6F1B73BF5558}" name="Column5078"/>
    <tableColumn id="5099" xr3:uid="{A116F003-9B06-4216-9DDD-5BE05B3483CC}" name="Column5079"/>
    <tableColumn id="5100" xr3:uid="{02F73368-13CD-4252-A14C-5973FA28D76B}" name="Column5080"/>
    <tableColumn id="5101" xr3:uid="{D1593C6D-B974-4B68-A8E4-A58CA50CDCDE}" name="Column5081"/>
    <tableColumn id="5102" xr3:uid="{036EF224-462A-4474-9886-2D07C33D79F1}" name="Column5082"/>
    <tableColumn id="5103" xr3:uid="{A94BCC37-D816-4B00-8CC3-82E4DBCC9555}" name="Column5083"/>
    <tableColumn id="5104" xr3:uid="{862F2558-BBB5-4C45-B074-9C1BA1D75582}" name="Column5084"/>
    <tableColumn id="5105" xr3:uid="{993CACB2-80A8-44A6-B715-520D75D2708D}" name="Column5085"/>
    <tableColumn id="5106" xr3:uid="{A3BA34AE-8ED7-4E75-A25F-6EA0DE648117}" name="Column5086"/>
    <tableColumn id="5107" xr3:uid="{3B6F7625-191D-4C29-998E-82FC2F7F568B}" name="Column5087"/>
    <tableColumn id="5108" xr3:uid="{3B864A51-FABB-4762-A379-27682F5CBFD0}" name="Column5088"/>
    <tableColumn id="5109" xr3:uid="{DD3D02D4-04A6-4B13-A89E-FAE931C8659A}" name="Column5089"/>
    <tableColumn id="5110" xr3:uid="{DA75CE27-8F7B-4D0E-9007-BB95F1DFB4E6}" name="Column5090"/>
    <tableColumn id="5111" xr3:uid="{DD5E7ACD-8BE8-40DC-BD38-C5850DDF4B4C}" name="Column5091"/>
    <tableColumn id="5112" xr3:uid="{4A46A049-DF55-45A0-94E3-F509E6AA68DA}" name="Column5092"/>
    <tableColumn id="5113" xr3:uid="{D14FA6C8-4647-4870-B905-05D5EF6AB5DB}" name="Column5093"/>
    <tableColumn id="5114" xr3:uid="{5B8B89AB-BD3A-4E27-8B60-61C1F15B0402}" name="Column5094"/>
    <tableColumn id="5115" xr3:uid="{41BFA7DB-A23B-4887-9828-99B2A123867B}" name="Column5095"/>
    <tableColumn id="5116" xr3:uid="{28080156-1F4C-4152-8B16-45F61DF0EF8A}" name="Column5096"/>
    <tableColumn id="5117" xr3:uid="{2F7C49C9-9261-436A-91F3-9749B4C70789}" name="Column5097"/>
    <tableColumn id="5118" xr3:uid="{4FAA0FCE-8A89-4B8F-8800-AB60122FF28B}" name="Column5098"/>
    <tableColumn id="5119" xr3:uid="{0975EC3F-6904-4A4F-A6CD-5DCF0820A89D}" name="Column5099"/>
    <tableColumn id="5120" xr3:uid="{7D1F6561-28C6-4B44-8AAF-814F80F4F6BD}" name="Column5100"/>
    <tableColumn id="5121" xr3:uid="{8995B864-9DC1-44A3-9A23-5E2FB0721903}" name="Column5101"/>
    <tableColumn id="5122" xr3:uid="{0078A6B4-163B-4DC2-8F62-2447937FA715}" name="Column5102"/>
    <tableColumn id="5123" xr3:uid="{CF0706DE-1319-4523-987C-FB599790E6BC}" name="Column5103"/>
    <tableColumn id="5124" xr3:uid="{B0B793E0-CC4E-49A8-84F4-774391096B43}" name="Column5104"/>
    <tableColumn id="5125" xr3:uid="{E59222BD-CB1C-40A2-A96C-9FAAE0002DAE}" name="Column5105"/>
    <tableColumn id="5126" xr3:uid="{9576BFE9-C3F3-455A-8613-FDC763A59A5C}" name="Column5106"/>
    <tableColumn id="5127" xr3:uid="{46812D0A-653D-4375-A582-1245EBF0487D}" name="Column5107"/>
    <tableColumn id="5128" xr3:uid="{B9CAA5D0-9ED7-47F8-BEB2-77E00177FE0C}" name="Column5108"/>
    <tableColumn id="5129" xr3:uid="{0067E701-1A7E-40F0-BA4C-B8DE15B51891}" name="Column5109"/>
    <tableColumn id="5130" xr3:uid="{C87220AD-3CBB-4BB2-9018-1DAE7919FCA0}" name="Column5110"/>
    <tableColumn id="5131" xr3:uid="{48B2EAC7-3EDF-42B4-9E14-926D7D18E091}" name="Column5111"/>
    <tableColumn id="5132" xr3:uid="{C6E4097C-E5DA-47C1-A7DE-0A6D2A6EDD8B}" name="Column5112"/>
    <tableColumn id="5133" xr3:uid="{444C0A0B-7E26-4FCA-BB04-B1BDF0128412}" name="Column5113"/>
    <tableColumn id="5134" xr3:uid="{6760C8FD-B937-4939-AE16-B2DE70238146}" name="Column5114"/>
    <tableColumn id="5135" xr3:uid="{4B9C84B2-E90B-45D1-80AA-D5D2B2354706}" name="Column5115"/>
    <tableColumn id="5136" xr3:uid="{82C43825-9727-467E-B96D-8B27BB1388C8}" name="Column5116"/>
    <tableColumn id="5137" xr3:uid="{8FC95E8E-7826-437F-B3CD-18468A18A604}" name="Column5117"/>
    <tableColumn id="5138" xr3:uid="{7ACD36BF-0400-42F8-AD5E-39738CB03B46}" name="Column5118"/>
    <tableColumn id="5139" xr3:uid="{C4780453-4805-4FD3-A347-371FEFF602F8}" name="Column5119"/>
    <tableColumn id="5140" xr3:uid="{B6DC8016-1809-40F3-9932-A76C802B8765}" name="Column5120"/>
    <tableColumn id="5141" xr3:uid="{AA2D520C-BA4D-416D-B69B-117C2F0E8A4B}" name="Column5121"/>
    <tableColumn id="5142" xr3:uid="{92D45AB8-BAD6-445F-B8E3-44B3B8B4EE3C}" name="Column5122"/>
    <tableColumn id="5143" xr3:uid="{A28D875D-9623-4FAE-BC7A-727A8924F731}" name="Column5123"/>
    <tableColumn id="5144" xr3:uid="{7D93BA8C-2FFC-4724-8249-BC92A48239D0}" name="Column5124"/>
    <tableColumn id="5145" xr3:uid="{DCA94FC6-3E2D-4213-A147-5718A0783876}" name="Column5125"/>
    <tableColumn id="5146" xr3:uid="{F1E048E9-98AB-4624-A14E-1F169DFC9223}" name="Column5126"/>
    <tableColumn id="5147" xr3:uid="{C897C91D-77DD-43C3-AD1F-E338F014194D}" name="Column5127"/>
    <tableColumn id="5148" xr3:uid="{3A550EEA-A42F-48AF-864A-91D3C6F801F2}" name="Column5128"/>
    <tableColumn id="5149" xr3:uid="{502E00EA-EEBE-4F04-A75A-CBE4C215C13A}" name="Column5129"/>
    <tableColumn id="5150" xr3:uid="{663C6CA2-EA12-4E27-8AC3-9E895F665BA5}" name="Column5130"/>
    <tableColumn id="5151" xr3:uid="{137573F8-1972-43A1-B8E6-1340830FA5A9}" name="Column5131"/>
    <tableColumn id="5152" xr3:uid="{7D829CB8-EF06-419D-A090-FD0B0FFADEFF}" name="Column5132"/>
    <tableColumn id="5153" xr3:uid="{7E5CD92C-636C-4A1C-B7F9-E8A11DDFC2EA}" name="Column5133"/>
    <tableColumn id="5154" xr3:uid="{7F5F1F2D-D9C1-47AF-BF81-D405B64BBD9A}" name="Column5134"/>
    <tableColumn id="5155" xr3:uid="{373DEC37-7C0F-4A36-9F7E-64E5E95922EC}" name="Column5135"/>
    <tableColumn id="5156" xr3:uid="{CDA687A2-B46E-4524-950C-B5153F80F557}" name="Column5136"/>
    <tableColumn id="5157" xr3:uid="{054391CD-CE55-460C-AF6C-288316F98B07}" name="Column5137"/>
    <tableColumn id="5158" xr3:uid="{319BD75E-718C-403C-A749-0CC8B887D2B7}" name="Column5138"/>
    <tableColumn id="5159" xr3:uid="{229F4FAB-4C56-46AE-9B00-B46D6AE5DA76}" name="Column5139"/>
    <tableColumn id="5160" xr3:uid="{4AE94F48-0A1D-4160-8D7E-98E30C52802B}" name="Column5140"/>
    <tableColumn id="5161" xr3:uid="{32DA1435-F7FE-4501-8251-EBF57112F369}" name="Column5141"/>
    <tableColumn id="5162" xr3:uid="{289B2F91-995B-4FA3-9FDB-43D5EA9DB57A}" name="Column5142"/>
    <tableColumn id="5163" xr3:uid="{9E98B7F2-910F-46CC-885A-F82D40E3AC7F}" name="Column5143"/>
    <tableColumn id="5164" xr3:uid="{10696176-2CD2-473D-A83D-54CAF3E9D9C9}" name="Column5144"/>
    <tableColumn id="5165" xr3:uid="{78145D99-26F9-45AD-ABFE-3C00B77D038D}" name="Column5145"/>
    <tableColumn id="5166" xr3:uid="{99EF59AE-3DA5-402D-8FE6-8663D5D2AD4F}" name="Column5146"/>
    <tableColumn id="5167" xr3:uid="{A779F30C-EA9A-483B-9D41-879E7B04CF55}" name="Column5147"/>
    <tableColumn id="5168" xr3:uid="{98201F9A-4E56-437C-AF47-FC269A244651}" name="Column5148"/>
    <tableColumn id="5169" xr3:uid="{3E34526A-FA26-4D9C-8CC7-90B8D7ECCA53}" name="Column5149"/>
    <tableColumn id="5170" xr3:uid="{E218164B-C472-4EB8-A0FA-5E0EA1753B58}" name="Column5150"/>
    <tableColumn id="5171" xr3:uid="{377F57C4-C0C1-48B5-99E2-0D8DB6DBAEA9}" name="Column5151"/>
    <tableColumn id="5172" xr3:uid="{B7F03C2D-21B5-480F-99F6-3C8563B299BA}" name="Column5152"/>
    <tableColumn id="5173" xr3:uid="{4058A862-1A60-4921-909A-EFF4256F80A8}" name="Column5153"/>
    <tableColumn id="5174" xr3:uid="{D0A7CE50-F859-4D2A-B202-8AA7CBA2223C}" name="Column5154"/>
    <tableColumn id="5175" xr3:uid="{7FEBE1F5-8DC7-489C-BDB7-6C5B887D706C}" name="Column5155"/>
    <tableColumn id="5176" xr3:uid="{5C333AAB-46FB-4D3B-9923-D07F0515C583}" name="Column5156"/>
    <tableColumn id="5177" xr3:uid="{52888794-5428-41B9-8A45-AA643974E080}" name="Column5157"/>
    <tableColumn id="5178" xr3:uid="{38DA3B44-FCE0-4311-B022-5903A56BB009}" name="Column5158"/>
    <tableColumn id="5179" xr3:uid="{4D1B24C1-FC88-45E4-9549-512CB27AFD49}" name="Column5159"/>
    <tableColumn id="5180" xr3:uid="{831A7FF9-B3FD-4755-A145-718B859B75FC}" name="Column5160"/>
    <tableColumn id="5181" xr3:uid="{736C2149-7CAB-45CD-91BE-CA110DAA436D}" name="Column5161"/>
    <tableColumn id="5182" xr3:uid="{56DF8646-68C6-46CF-81F8-9A4FE53CD48D}" name="Column5162"/>
    <tableColumn id="5183" xr3:uid="{E5E43E69-3341-4D40-ACBC-788EAEF31023}" name="Column5163"/>
    <tableColumn id="5184" xr3:uid="{41D02E9C-DEAA-4F44-AA18-B62226C8E182}" name="Column5164"/>
    <tableColumn id="5185" xr3:uid="{05ACF521-E824-4711-A2AE-F14B4AE0CAB4}" name="Column5165"/>
    <tableColumn id="5186" xr3:uid="{DB9A8433-7124-4970-9C4C-E5A3895C5E2B}" name="Column5166"/>
    <tableColumn id="5187" xr3:uid="{1B92F607-6A4D-4958-A7F4-4621D7726C6F}" name="Column5167"/>
    <tableColumn id="5188" xr3:uid="{12F95A50-2720-4D98-AF01-E33723054E9C}" name="Column5168"/>
    <tableColumn id="5189" xr3:uid="{D33F3722-C7BA-4721-961A-DE37E1344EAF}" name="Column5169"/>
    <tableColumn id="5190" xr3:uid="{01DC0783-740C-46C8-81FC-353D69309C3D}" name="Column5170"/>
    <tableColumn id="5191" xr3:uid="{996324F1-6F65-45C4-8438-F05DDDCE8693}" name="Column5171"/>
    <tableColumn id="5192" xr3:uid="{0E11CEC6-EA64-46D0-BD82-C3DC35527A46}" name="Column5172"/>
    <tableColumn id="5193" xr3:uid="{A568ABB7-6DA2-40B2-BEFB-C70EA1945CA2}" name="Column5173"/>
    <tableColumn id="5194" xr3:uid="{45A071C4-DE48-4BFA-B7DB-EBE866782AF1}" name="Column5174"/>
    <tableColumn id="5195" xr3:uid="{4F0DF398-9B8D-42DC-B5A3-2DAB937248CD}" name="Column5175"/>
    <tableColumn id="5196" xr3:uid="{F0970E15-E402-429D-AE1C-F6BF161E438A}" name="Column5176"/>
    <tableColumn id="5197" xr3:uid="{50C73EBF-E836-436E-BE2F-A0D40E79F042}" name="Column5177"/>
    <tableColumn id="5198" xr3:uid="{935E4E78-3BB3-4012-91D3-D07C6486743E}" name="Column5178"/>
    <tableColumn id="5199" xr3:uid="{63F57A71-8185-4AF9-AD1A-FCA1B1C8686B}" name="Column5179"/>
    <tableColumn id="5200" xr3:uid="{9AC0568F-3272-4BA5-A14A-3A10B84849B1}" name="Column5180"/>
    <tableColumn id="5201" xr3:uid="{D5851328-7341-41DD-BD41-077AAF622054}" name="Column5181"/>
    <tableColumn id="5202" xr3:uid="{4590A70D-8215-4000-BCD8-B63871E83471}" name="Column5182"/>
    <tableColumn id="5203" xr3:uid="{381085FB-B509-4748-AEDD-87F64054F1CA}" name="Column5183"/>
    <tableColumn id="5204" xr3:uid="{98A9D5AE-488B-4785-A4B6-8B2CDA299C86}" name="Column5184"/>
    <tableColumn id="5205" xr3:uid="{03A54599-4800-423F-A496-1150DEFD9E5D}" name="Column5185"/>
    <tableColumn id="5206" xr3:uid="{8DC2B0B4-8F9F-4420-80BB-0BE81024EC12}" name="Column5186"/>
    <tableColumn id="5207" xr3:uid="{2EC05B31-A049-4ED8-B853-E2F6ABF89375}" name="Column5187"/>
    <tableColumn id="5208" xr3:uid="{2A838EB5-ABBE-44E0-BF10-915F1F00CF33}" name="Column5188"/>
    <tableColumn id="5209" xr3:uid="{EB701B06-B531-41D3-9ED4-09891045CED3}" name="Column5189"/>
    <tableColumn id="5210" xr3:uid="{2C09272B-B76F-4AF4-87E7-6160D30BD4DB}" name="Column5190"/>
    <tableColumn id="5211" xr3:uid="{51896AA0-D578-42CA-8CA6-8FA16BB04A81}" name="Column5191"/>
    <tableColumn id="5212" xr3:uid="{DD332E3F-32B7-4C6F-9A00-73E95CEB000A}" name="Column5192"/>
    <tableColumn id="5213" xr3:uid="{BDD9B54C-22A3-4C97-8278-626F879C0948}" name="Column5193"/>
    <tableColumn id="5214" xr3:uid="{890B2681-DAEA-4B11-AB0A-DBAFC870ADF4}" name="Column5194"/>
    <tableColumn id="5215" xr3:uid="{29DC3F62-D75A-460C-ACA0-B53235BDB69E}" name="Column5195"/>
    <tableColumn id="5216" xr3:uid="{F724C4BC-0501-4C55-83AE-ECA4B13B3075}" name="Column5196"/>
    <tableColumn id="5217" xr3:uid="{9BA8DBF1-EB3B-4628-B597-56C9060EF430}" name="Column5197"/>
    <tableColumn id="5218" xr3:uid="{8487F496-FC62-44B9-A224-639829E80835}" name="Column5198"/>
    <tableColumn id="5219" xr3:uid="{8DA51DE8-974C-4BE2-9BD8-3A300B59E82E}" name="Column5199"/>
    <tableColumn id="5220" xr3:uid="{E03B3B3A-EA5C-4B04-8E5B-E5112B2A62B8}" name="Column5200"/>
    <tableColumn id="5221" xr3:uid="{9EFD3309-A362-4E8B-BFBD-F72AA8D9A754}" name="Column5201"/>
    <tableColumn id="5222" xr3:uid="{5D2925FA-12C5-4D35-BBF1-87FE9752AC29}" name="Column5202"/>
    <tableColumn id="5223" xr3:uid="{C87473A2-A9D1-4FAE-9AE3-395235945A67}" name="Column5203"/>
    <tableColumn id="5224" xr3:uid="{4EC34021-3C22-43B7-AA9D-FA77A3A87B6B}" name="Column5204"/>
    <tableColumn id="5225" xr3:uid="{15090BA6-B043-471F-BE35-D904C73503C7}" name="Column5205"/>
    <tableColumn id="5226" xr3:uid="{0CDDA33F-D253-4B95-88E3-EAE513B1B9BB}" name="Column5206"/>
    <tableColumn id="5227" xr3:uid="{85BDFD15-7370-4B9E-B3FA-F27E027A47B2}" name="Column5207"/>
    <tableColumn id="5228" xr3:uid="{C778E5ED-A561-4EE7-B08D-C18557805F9E}" name="Column5208"/>
    <tableColumn id="5229" xr3:uid="{62B402BB-E170-42FF-A335-EF1802993D6F}" name="Column5209"/>
    <tableColumn id="5230" xr3:uid="{D5296D08-03B3-4353-BB4B-535A68B4CA65}" name="Column5210"/>
    <tableColumn id="5231" xr3:uid="{ACCD6153-E5EB-443E-834F-18244D9B8FBC}" name="Column5211"/>
    <tableColumn id="5232" xr3:uid="{3362837B-7C29-4169-851C-091412989762}" name="Column5212"/>
    <tableColumn id="5233" xr3:uid="{FFAFD15A-7ADD-414F-8B63-50066AA95F61}" name="Column5213"/>
    <tableColumn id="5234" xr3:uid="{FF134048-11BD-48F7-AAEF-A8EB86342956}" name="Column5214"/>
    <tableColumn id="5235" xr3:uid="{1D6D186F-0C31-4A98-A8DF-6E48283FF246}" name="Column5215"/>
    <tableColumn id="5236" xr3:uid="{F2C97B7C-7592-4527-8957-0BC864BC46B9}" name="Column5216"/>
    <tableColumn id="5237" xr3:uid="{BC6915C2-E5F0-4C07-A0B8-88A6AD347B03}" name="Column5217"/>
    <tableColumn id="5238" xr3:uid="{ED61BDE3-6BD1-4B47-92C0-E4282C219FE6}" name="Column5218"/>
    <tableColumn id="5239" xr3:uid="{B2214AB3-4693-4CD3-9BCE-BDE5A2FB15AE}" name="Column5219"/>
    <tableColumn id="5240" xr3:uid="{189B3DF5-FD5C-464B-9775-11DEADF4732C}" name="Column5220"/>
    <tableColumn id="5241" xr3:uid="{986B7FF2-651F-48E5-A3FB-709E962C73C5}" name="Column5221"/>
    <tableColumn id="5242" xr3:uid="{122B697D-CF17-427B-BCC5-9A4C31FFDE92}" name="Column5222"/>
    <tableColumn id="5243" xr3:uid="{873561E1-FE19-45FB-B52F-9FB8BD9A4826}" name="Column5223"/>
    <tableColumn id="5244" xr3:uid="{2CCAE0A4-4F1C-4506-983A-2D4B585F3937}" name="Column5224"/>
    <tableColumn id="5245" xr3:uid="{27C738C8-0A66-4422-B681-64A8C0651640}" name="Column5225"/>
    <tableColumn id="5246" xr3:uid="{95137BAA-5C06-49D0-B368-7532B8C2DD50}" name="Column5226"/>
    <tableColumn id="5247" xr3:uid="{44DA7E1A-4D6D-49E3-8ACF-6783D02F118E}" name="Column5227"/>
    <tableColumn id="5248" xr3:uid="{719FA4E3-1784-4A07-9030-8ACD61B63BA9}" name="Column5228"/>
    <tableColumn id="5249" xr3:uid="{81893AFD-56F3-48A2-89E9-B84A5957051B}" name="Column5229"/>
    <tableColumn id="5250" xr3:uid="{1235CA22-FDEC-4880-AAD3-D42E12433DBF}" name="Column5230"/>
    <tableColumn id="5251" xr3:uid="{F0A77669-F226-4E0A-BE4C-514F60ECA5AD}" name="Column5231"/>
    <tableColumn id="5252" xr3:uid="{3BAEECB8-2BD8-4BEB-9D1E-EBCBB6261498}" name="Column5232"/>
    <tableColumn id="5253" xr3:uid="{E703B1C3-29A7-4B4A-81F9-65B16BBDADAA}" name="Column5233"/>
    <tableColumn id="5254" xr3:uid="{3FBE39F3-B0DC-4AFC-8D6C-7C01B838D25C}" name="Column5234"/>
    <tableColumn id="5255" xr3:uid="{5147C951-AC0A-4A7B-9ED3-37AB3C4781D9}" name="Column5235"/>
    <tableColumn id="5256" xr3:uid="{3526FE85-7B23-4CC5-B2B3-E056570CDCF6}" name="Column5236"/>
    <tableColumn id="5257" xr3:uid="{62346758-4EE0-4CE7-9CF7-D342522BA4B3}" name="Column5237"/>
    <tableColumn id="5258" xr3:uid="{8FDBE5FB-A8F6-4987-B285-03FAA275E73D}" name="Column5238"/>
    <tableColumn id="5259" xr3:uid="{DBE04158-674C-4232-8006-8B4CEE01DC6C}" name="Column5239"/>
    <tableColumn id="5260" xr3:uid="{61519756-B38A-4DB9-B616-26B54634C807}" name="Column5240"/>
    <tableColumn id="5261" xr3:uid="{DFE70939-8B63-45BF-8AF0-E4CEE1BD0FCC}" name="Column5241"/>
    <tableColumn id="5262" xr3:uid="{CBE10909-3505-4E32-8C78-F2A311E402ED}" name="Column5242"/>
    <tableColumn id="5263" xr3:uid="{E21195AD-CA85-4018-8DEA-9D43E28F008F}" name="Column5243"/>
    <tableColumn id="5264" xr3:uid="{515C9AE0-9B73-42DC-BF2A-C9CC20AF5E03}" name="Column5244"/>
    <tableColumn id="5265" xr3:uid="{4EEBBA15-F685-4BAF-9EDB-0C4AAEB45DE9}" name="Column5245"/>
    <tableColumn id="5266" xr3:uid="{535204D2-FA6C-4F8B-B0F0-CBF8B4A4E7DE}" name="Column5246"/>
    <tableColumn id="5267" xr3:uid="{43F8F091-1067-4AF3-A0B0-744E21FCD9E9}" name="Column5247"/>
    <tableColumn id="5268" xr3:uid="{0B6B5892-A3F5-40F3-ADB7-3084FCEEECCB}" name="Column5248"/>
    <tableColumn id="5269" xr3:uid="{48E99AB6-545E-4807-9D1B-5E3164C55454}" name="Column5249"/>
    <tableColumn id="5270" xr3:uid="{C6EF6BE6-13E9-4E6F-BC70-0E94DD9D0691}" name="Column5250"/>
    <tableColumn id="5271" xr3:uid="{D9544162-1906-434B-9FC7-5587883611E3}" name="Column5251"/>
    <tableColumn id="5272" xr3:uid="{1AC8AB91-A2BB-4425-AF05-69B16778DA26}" name="Column5252"/>
    <tableColumn id="5273" xr3:uid="{67EF43D1-A62C-4475-BF38-F94A7F7B8D26}" name="Column5253"/>
    <tableColumn id="5274" xr3:uid="{C41E5FB1-ACE5-40A9-822E-F03CB461ABB2}" name="Column5254"/>
    <tableColumn id="5275" xr3:uid="{C8763ACC-04D4-44CB-97DF-A8984DD2764A}" name="Column5255"/>
    <tableColumn id="5276" xr3:uid="{C9C4624F-C2BA-4D80-BF5A-D7B9010FBB7D}" name="Column5256"/>
    <tableColumn id="5277" xr3:uid="{91B5B8E0-F171-4C63-99ED-3DA226C2784C}" name="Column5257"/>
    <tableColumn id="5278" xr3:uid="{F2918311-CCDD-4192-A36A-D333ABD420EB}" name="Column5258"/>
    <tableColumn id="5279" xr3:uid="{D6A752B7-5B36-46A6-B668-A3A5379C1204}" name="Column5259"/>
    <tableColumn id="5280" xr3:uid="{2AEAB2C3-FC10-4E57-B991-83409EF30529}" name="Column5260"/>
    <tableColumn id="5281" xr3:uid="{A7D88C52-8635-4409-8AF5-1E5FD95DC586}" name="Column5261"/>
    <tableColumn id="5282" xr3:uid="{995F8A2C-B0C3-45E7-85FE-74CBD7BEAF60}" name="Column5262"/>
    <tableColumn id="5283" xr3:uid="{350965E3-6816-42D6-8189-6F95EE800D8E}" name="Column5263"/>
    <tableColumn id="5284" xr3:uid="{342B6DCB-0B36-4E88-A471-74ACBD159DDB}" name="Column5264"/>
    <tableColumn id="5285" xr3:uid="{63B7DFC7-5DFC-43E7-85F1-1644A7F890AD}" name="Column5265"/>
    <tableColumn id="5286" xr3:uid="{AFBD37F8-C30F-436C-9AE2-C26024EC74CA}" name="Column5266"/>
    <tableColumn id="5287" xr3:uid="{5C9E659F-0136-45B2-95AA-191D2D84518E}" name="Column5267"/>
    <tableColumn id="5288" xr3:uid="{8C1BD9F7-FA87-4515-8E41-8C274B872EE8}" name="Column5268"/>
    <tableColumn id="5289" xr3:uid="{66720927-10FD-4724-B962-6AB115A72C97}" name="Column5269"/>
    <tableColumn id="5290" xr3:uid="{4DDD148C-21DA-49C5-85FC-9DD92D58493F}" name="Column5270"/>
    <tableColumn id="5291" xr3:uid="{5B37D1BD-D276-4405-82EE-423BACAFC8D8}" name="Column5271"/>
    <tableColumn id="5292" xr3:uid="{2DC6C429-0095-485D-93AF-8378864F6ED3}" name="Column5272"/>
    <tableColumn id="5293" xr3:uid="{9D8BEB98-4AEC-4A37-AFED-A38B886F8EF1}" name="Column5273"/>
    <tableColumn id="5294" xr3:uid="{376CD076-D4B0-49E6-BCED-F5EFBED23478}" name="Column5274"/>
    <tableColumn id="5295" xr3:uid="{6A551CED-8914-49FC-80E8-F451B06D3DC3}" name="Column5275"/>
    <tableColumn id="5296" xr3:uid="{6D451502-735C-44E1-B50F-20E874DAC15A}" name="Column5276"/>
    <tableColumn id="5297" xr3:uid="{36CAB665-3B68-442B-BB54-81DA708C3B59}" name="Column5277"/>
    <tableColumn id="5298" xr3:uid="{9623F25F-6653-4A63-B496-C8C6799B4FE7}" name="Column5278"/>
    <tableColumn id="5299" xr3:uid="{D78EC165-C676-4D26-8FCC-6E43A9C67B01}" name="Column5279"/>
    <tableColumn id="5300" xr3:uid="{14597CAD-A894-45AD-8E84-F71F5F6F61F5}" name="Column5280"/>
    <tableColumn id="5301" xr3:uid="{8B73A710-8A5C-42F7-9AA7-02FAD92A5814}" name="Column5281"/>
    <tableColumn id="5302" xr3:uid="{AB2A798F-C69F-4304-8A48-7ABBCF8F3B53}" name="Column5282"/>
    <tableColumn id="5303" xr3:uid="{4F1216C0-0E9C-478B-B952-00C2CEDB698B}" name="Column5283"/>
    <tableColumn id="5304" xr3:uid="{D32FCEB7-E51A-4534-904F-68DB750E4127}" name="Column5284"/>
    <tableColumn id="5305" xr3:uid="{9E7F7F13-75C7-4146-8973-5F70CFE2B1F1}" name="Column5285"/>
    <tableColumn id="5306" xr3:uid="{093141FD-9CE0-406C-BFAF-65AB1065585B}" name="Column5286"/>
    <tableColumn id="5307" xr3:uid="{DD96AF79-DDC3-4122-AC4F-5C1D8848AF08}" name="Column5287"/>
    <tableColumn id="5308" xr3:uid="{7EB51C59-6A9B-461B-ADD2-BCBC51DEA968}" name="Column5288"/>
    <tableColumn id="5309" xr3:uid="{ED87EE1C-42E3-418F-A3DE-A1A34F96E767}" name="Column5289"/>
    <tableColumn id="5310" xr3:uid="{74565421-1EB1-484F-9AA5-A228CAEAC59E}" name="Column5290"/>
    <tableColumn id="5311" xr3:uid="{4062994A-33DB-4F44-BADC-3D39727EBE20}" name="Column5291"/>
    <tableColumn id="5312" xr3:uid="{DC34C399-143C-4067-8B40-BF163B1BA5B9}" name="Column5292"/>
    <tableColumn id="5313" xr3:uid="{AE30C059-56FC-4C3B-9D8C-5D9D6C19FCCA}" name="Column5293"/>
    <tableColumn id="5314" xr3:uid="{108DA3CE-76BA-43D2-80DF-3ED142FA9539}" name="Column5294"/>
    <tableColumn id="5315" xr3:uid="{74E36C19-60A7-4E1B-9781-3119D363DCE4}" name="Column5295"/>
    <tableColumn id="5316" xr3:uid="{376863BD-A751-4C5C-A35D-0FC4075BC7D2}" name="Column5296"/>
    <tableColumn id="5317" xr3:uid="{0895BDCA-63A4-4DA4-8CD8-9833892966FF}" name="Column5297"/>
    <tableColumn id="5318" xr3:uid="{BA647493-B5E7-4C2B-853B-49CA54427B36}" name="Column5298"/>
    <tableColumn id="5319" xr3:uid="{68C8ABDA-DE2C-45D7-888A-5F33E8351C47}" name="Column5299"/>
    <tableColumn id="5320" xr3:uid="{E9F6CDB5-BD2B-4A3A-B32C-270810176736}" name="Column5300"/>
    <tableColumn id="5321" xr3:uid="{BC520DE4-1AD0-45E9-9291-3BF8FC4734B1}" name="Column5301"/>
    <tableColumn id="5322" xr3:uid="{E338AB67-EAFD-46F9-ACD8-66EF5B042B77}" name="Column5302"/>
    <tableColumn id="5323" xr3:uid="{520CCB92-1B96-465B-92D5-08F1FC28339B}" name="Column5303"/>
    <tableColumn id="5324" xr3:uid="{F45B9262-F486-4BC3-8F0D-C5F8709F770E}" name="Column5304"/>
    <tableColumn id="5325" xr3:uid="{68B98AA5-094C-4A7E-A9A1-0D65F7373BEC}" name="Column5305"/>
    <tableColumn id="5326" xr3:uid="{DCFC1CBA-D9C4-47C1-BDF6-441778DD03AC}" name="Column5306"/>
    <tableColumn id="5327" xr3:uid="{7417CAF2-53B5-4889-8BE7-04B95312C240}" name="Column5307"/>
    <tableColumn id="5328" xr3:uid="{F0DCE209-9FE0-4A6E-8B9C-37DADE4E7861}" name="Column5308"/>
    <tableColumn id="5329" xr3:uid="{9904731E-576A-4E14-BB50-2239AD174971}" name="Column5309"/>
    <tableColumn id="5330" xr3:uid="{8B421A47-1CB4-4EB0-8EA7-A57A0A9B3047}" name="Column5310"/>
    <tableColumn id="5331" xr3:uid="{90945E0E-019A-44F3-BE08-F309E32A0510}" name="Column5311"/>
    <tableColumn id="5332" xr3:uid="{9F1BF5D4-E2F5-4D40-94D0-CC52F67993A3}" name="Column5312"/>
    <tableColumn id="5333" xr3:uid="{C758A003-49FF-4EF5-A4BD-444E3D14F6C3}" name="Column5313"/>
    <tableColumn id="5334" xr3:uid="{24AEFB82-D439-4098-A338-BB71CB161638}" name="Column5314"/>
    <tableColumn id="5335" xr3:uid="{88A8F6A1-73B2-4CDC-B8F9-23EBF52FF6F2}" name="Column5315"/>
    <tableColumn id="5336" xr3:uid="{2CB29C10-4AB8-4AD0-99C2-E3674C4A95F4}" name="Column5316"/>
    <tableColumn id="5337" xr3:uid="{7529ACED-11C1-473F-811E-68468649021C}" name="Column5317"/>
    <tableColumn id="5338" xr3:uid="{27EFEBE7-88D8-45A9-B298-9717E47464B5}" name="Column5318"/>
    <tableColumn id="5339" xr3:uid="{6CED01E4-1D5F-4FEA-A335-95AB65124AEB}" name="Column5319"/>
    <tableColumn id="5340" xr3:uid="{35DF91AE-4F45-4FA1-928A-421E2CB7A8F3}" name="Column5320"/>
    <tableColumn id="5341" xr3:uid="{865767B9-E9E9-4C00-821C-CCF03A95478F}" name="Column5321"/>
    <tableColumn id="5342" xr3:uid="{AA710089-A36D-4466-85A6-5C11FAC8CB30}" name="Column5322"/>
    <tableColumn id="5343" xr3:uid="{7DDC54A0-45F1-4E0E-8A15-27E6C655623B}" name="Column5323"/>
    <tableColumn id="5344" xr3:uid="{18AE0F6F-1358-4DD6-B57E-4E8ED8CD0869}" name="Column5324"/>
    <tableColumn id="5345" xr3:uid="{E283355C-5565-45BE-839F-2D1911767AE7}" name="Column5325"/>
    <tableColumn id="5346" xr3:uid="{B6D2E7B3-5CAB-45BD-9AEF-2195134555E8}" name="Column5326"/>
    <tableColumn id="5347" xr3:uid="{0563DF8B-09E7-4B57-A01E-8C97AA7BB6F1}" name="Column5327"/>
    <tableColumn id="5348" xr3:uid="{2D6A79D2-AF26-4BC6-B523-C22B05D27EB3}" name="Column5328"/>
    <tableColumn id="5349" xr3:uid="{02D4BE62-2EAA-41F5-A05D-A092C06A72D6}" name="Column5329"/>
    <tableColumn id="5350" xr3:uid="{D1D96619-FCE6-44E5-BF54-6BEF807C1029}" name="Column5330"/>
    <tableColumn id="5351" xr3:uid="{232E2DB9-C3B3-4AA0-AF2C-477D623A46E9}" name="Column5331"/>
    <tableColumn id="5352" xr3:uid="{A2DE68CF-D578-42C4-8EBD-C51D875BCD16}" name="Column5332"/>
    <tableColumn id="5353" xr3:uid="{1A38259C-FDED-4211-84D5-12337E39AE6C}" name="Column5333"/>
    <tableColumn id="5354" xr3:uid="{E358C9B2-80EB-4595-8813-4FE09FB4DBAC}" name="Column5334"/>
    <tableColumn id="5355" xr3:uid="{62CF85C5-4543-451D-9AC5-A267FA45C6CF}" name="Column5335"/>
    <tableColumn id="5356" xr3:uid="{8EF6A08C-55EC-4FC8-88D7-68AEFEC22016}" name="Column5336"/>
    <tableColumn id="5357" xr3:uid="{520CDC5D-CB44-4ACA-9B4A-7C8223C2C336}" name="Column5337"/>
    <tableColumn id="5358" xr3:uid="{B3D142DC-E610-435D-82A0-86BF3F2F14EC}" name="Column5338"/>
    <tableColumn id="5359" xr3:uid="{0BD1ADCA-AD71-48EB-B9CE-9A65C4FD4308}" name="Column5339"/>
    <tableColumn id="5360" xr3:uid="{49ED6C96-AD55-45CA-9072-4F18C5E25A54}" name="Column5340"/>
    <tableColumn id="5361" xr3:uid="{6B9C65B4-E05E-432B-BCAC-8CA43BF2AB8E}" name="Column5341"/>
    <tableColumn id="5362" xr3:uid="{D173FABF-C33F-4319-BCA7-4313B699F667}" name="Column5342"/>
    <tableColumn id="5363" xr3:uid="{9B466743-334C-4226-BE99-BE11FCD086CA}" name="Column5343"/>
    <tableColumn id="5364" xr3:uid="{A1A55159-FF74-4C95-A917-BF2325971EA9}" name="Column5344"/>
    <tableColumn id="5365" xr3:uid="{D62E8208-CEEB-4986-A7DA-AA039E0C9843}" name="Column5345"/>
    <tableColumn id="5366" xr3:uid="{644D6259-3E8D-4F8B-A46D-E726067AF0A9}" name="Column5346"/>
    <tableColumn id="5367" xr3:uid="{3C652DF7-F0EA-4AB0-A447-66603D809B22}" name="Column5347"/>
    <tableColumn id="5368" xr3:uid="{54F647CD-972A-4B25-B6BB-C78B100F8064}" name="Column5348"/>
    <tableColumn id="5369" xr3:uid="{156B7A29-A172-4521-941B-E93EFF02800F}" name="Column5349"/>
    <tableColumn id="5370" xr3:uid="{FEBAEF9D-3BFB-459C-B3CD-BCC3DC0A4393}" name="Column5350"/>
    <tableColumn id="5371" xr3:uid="{81E70969-42A8-480F-935B-9A6ACF11F767}" name="Column5351"/>
    <tableColumn id="5372" xr3:uid="{37C8CF82-DD97-4326-9709-D6A9F04DFADE}" name="Column5352"/>
    <tableColumn id="5373" xr3:uid="{40161987-505D-41C1-8B7A-3A5B1304A0D8}" name="Column5353"/>
    <tableColumn id="5374" xr3:uid="{5BC75926-227A-48C8-890F-95700EA8B656}" name="Column5354"/>
    <tableColumn id="5375" xr3:uid="{D4509366-07ED-4746-ACED-F18D28016428}" name="Column5355"/>
    <tableColumn id="5376" xr3:uid="{590262DF-2438-4D31-9C9C-5276A0981A73}" name="Column5356"/>
    <tableColumn id="5377" xr3:uid="{002449AF-4D53-4722-BC21-F9206C0A9AD3}" name="Column5357"/>
    <tableColumn id="5378" xr3:uid="{061CE349-9256-4D81-BE42-4FD8D53F1520}" name="Column5358"/>
    <tableColumn id="5379" xr3:uid="{E146B035-5B62-408F-9440-E0BF0A954EA1}" name="Column5359"/>
    <tableColumn id="5380" xr3:uid="{3B5323CE-B5FA-4FD8-9F80-2A74EE05EA4C}" name="Column5360"/>
    <tableColumn id="5381" xr3:uid="{4FC72FFC-3BC5-44A3-B807-B77B2F8AF35E}" name="Column5361"/>
    <tableColumn id="5382" xr3:uid="{3ADF2126-1779-49C0-95C0-19B863B3A24E}" name="Column5362"/>
    <tableColumn id="5383" xr3:uid="{A07EFB6B-4F2E-4207-A04C-941026E56958}" name="Column5363"/>
    <tableColumn id="5384" xr3:uid="{C9AD77C7-DCED-4024-8A58-374A893A24A8}" name="Column5364"/>
    <tableColumn id="5385" xr3:uid="{6514F272-A5E4-4384-9068-2712E2F09F2F}" name="Column5365"/>
    <tableColumn id="5386" xr3:uid="{51EE79D7-4794-4F49-A8E5-60E557781326}" name="Column5366"/>
    <tableColumn id="5387" xr3:uid="{A87425C4-F521-4486-89BB-141BC0504CDA}" name="Column5367"/>
    <tableColumn id="5388" xr3:uid="{26E4A813-F5E6-44A7-94C1-A59C425FD57E}" name="Column5368"/>
    <tableColumn id="5389" xr3:uid="{35C0F3F0-AC7D-48B2-825A-0AD3252D9984}" name="Column5369"/>
    <tableColumn id="5390" xr3:uid="{FBB35CC5-F3D8-4772-9601-36D17601DB31}" name="Column5370"/>
    <tableColumn id="5391" xr3:uid="{D2D8F5E8-BF01-466B-AF0E-1924B6B6F61F}" name="Column5371"/>
    <tableColumn id="5392" xr3:uid="{C3668B9A-4EB8-4D69-8A10-CBA08E5234BC}" name="Column5372"/>
    <tableColumn id="5393" xr3:uid="{D18E05BD-3D98-42CE-A6A4-3B37A98D5D68}" name="Column5373"/>
    <tableColumn id="5394" xr3:uid="{F4D4AEF4-3A6E-4A90-8A53-8CB0E63D0759}" name="Column5374"/>
    <tableColumn id="5395" xr3:uid="{9647B440-A160-44F5-82C3-97A623F91B60}" name="Column5375"/>
    <tableColumn id="5396" xr3:uid="{93A8BAA2-04C5-4F68-95E3-5176C4FF3E4E}" name="Column5376"/>
    <tableColumn id="5397" xr3:uid="{0631E211-93E0-4B01-B9BD-65273E34BCB4}" name="Column5377"/>
    <tableColumn id="5398" xr3:uid="{9548620F-C7EC-4774-AF6A-3B290B0085F9}" name="Column5378"/>
    <tableColumn id="5399" xr3:uid="{FA5682D5-23E7-42EF-823F-42397C9DDFBA}" name="Column5379"/>
    <tableColumn id="5400" xr3:uid="{FB28A916-BBDB-463F-8F88-941DBD6203E2}" name="Column5380"/>
    <tableColumn id="5401" xr3:uid="{C8F55375-3CFE-48F7-A2E9-21783F332EE9}" name="Column5381"/>
    <tableColumn id="5402" xr3:uid="{C1466075-944A-4D54-BBB5-634E99F4226D}" name="Column5382"/>
    <tableColumn id="5403" xr3:uid="{270AAFFF-C4FA-4D9F-9A5D-E634D9B111B5}" name="Column5383"/>
    <tableColumn id="5404" xr3:uid="{2F3D566B-5EBD-4601-A8DB-F5A83210B1DA}" name="Column5384"/>
    <tableColumn id="5405" xr3:uid="{A538F03F-FE65-4869-85EA-CE1B37E9053A}" name="Column5385"/>
    <tableColumn id="5406" xr3:uid="{DA88C9DB-F443-41DB-8D12-88E8B8268480}" name="Column5386"/>
    <tableColumn id="5407" xr3:uid="{9B4203D1-A995-4BA1-833B-56465F180257}" name="Column5387"/>
    <tableColumn id="5408" xr3:uid="{B8F1E39C-3303-46EB-9C38-5D1AEC5B6D34}" name="Column5388"/>
    <tableColumn id="5409" xr3:uid="{A51BBA6A-DD4F-4528-BF46-2D3962F054BA}" name="Column5389"/>
    <tableColumn id="5410" xr3:uid="{596E411E-EF4C-4C83-B9AD-9F9F709F7D9A}" name="Column5390"/>
    <tableColumn id="5411" xr3:uid="{89290D26-F918-40FC-8EBD-DD280DCFDC92}" name="Column5391"/>
    <tableColumn id="5412" xr3:uid="{DC701ED4-9DCC-450C-A534-1C2C412F528C}" name="Column5392"/>
    <tableColumn id="5413" xr3:uid="{1A24A7AB-9EA4-43EE-B597-15D20F29EA61}" name="Column5393"/>
    <tableColumn id="5414" xr3:uid="{CCE4EB00-7A8F-4F2D-B91B-816D681B30AB}" name="Column5394"/>
    <tableColumn id="5415" xr3:uid="{6D8DD28C-5DFE-4784-9ADE-650FF79CA24D}" name="Column5395"/>
    <tableColumn id="5416" xr3:uid="{6703B54C-185F-4D8F-921E-36834F298C0A}" name="Column5396"/>
    <tableColumn id="5417" xr3:uid="{6B14DA90-BB35-4352-A484-39E6473D79BA}" name="Column5397"/>
    <tableColumn id="5418" xr3:uid="{C61E6AD5-2183-484B-BF40-B77109365BCF}" name="Column5398"/>
    <tableColumn id="5419" xr3:uid="{0B478653-07EF-4954-BDC0-8F55CA92D881}" name="Column5399"/>
    <tableColumn id="5420" xr3:uid="{3E5E261A-BAA7-4B54-B04D-90056B633415}" name="Column5400"/>
    <tableColumn id="5421" xr3:uid="{EF5CA404-B316-478E-95DB-AFB4BA5F6FB3}" name="Column5401"/>
    <tableColumn id="5422" xr3:uid="{73CA358E-4A51-4621-9E92-62D7D155C1F8}" name="Column5402"/>
    <tableColumn id="5423" xr3:uid="{A885BDA9-B335-45FA-83D3-856A670C44FC}" name="Column5403"/>
    <tableColumn id="5424" xr3:uid="{C0A2252C-484F-4840-A329-D9EB412C2A3B}" name="Column5404"/>
    <tableColumn id="5425" xr3:uid="{A46E790D-8B7C-4FF0-A94C-6DB9BA8CDED5}" name="Column5405"/>
    <tableColumn id="5426" xr3:uid="{F0DF4B69-31CC-4A95-ADDA-0FE80CAFAF34}" name="Column5406"/>
    <tableColumn id="5427" xr3:uid="{828584C7-EDE2-4FFA-B8F2-82E42F0DAA24}" name="Column5407"/>
    <tableColumn id="5428" xr3:uid="{E6CC3C5E-9702-4EDB-80E9-ED1163D2F92C}" name="Column5408"/>
    <tableColumn id="5429" xr3:uid="{224335AD-B652-4F1B-A4EE-C74E8BD618B6}" name="Column5409"/>
    <tableColumn id="5430" xr3:uid="{F56FB3B3-FB04-41B4-AAFB-8AA12282E5E2}" name="Column5410"/>
    <tableColumn id="5431" xr3:uid="{1EA72F19-22B9-4F0A-8C8C-4747DFC872B6}" name="Column5411"/>
    <tableColumn id="5432" xr3:uid="{F3D4A0AD-CB1D-4532-8D72-766BA02B3B36}" name="Column5412"/>
    <tableColumn id="5433" xr3:uid="{A898D23D-659D-4C6A-B0D9-4CA330E038F5}" name="Column5413"/>
    <tableColumn id="5434" xr3:uid="{3B16E7C0-9640-4FE5-82A0-76D3C766C5AF}" name="Column5414"/>
    <tableColumn id="5435" xr3:uid="{4F9D08B5-0ED2-4A99-8CCB-7C24522FF1AA}" name="Column5415"/>
    <tableColumn id="5436" xr3:uid="{F5EAE51C-27A8-46BD-81A1-8E1B9A71C69C}" name="Column5416"/>
    <tableColumn id="5437" xr3:uid="{914D4D44-1B8B-4C8C-844F-2604A04466AD}" name="Column5417"/>
    <tableColumn id="5438" xr3:uid="{2E9170B6-693E-4542-8691-975E21BC7B85}" name="Column5418"/>
    <tableColumn id="5439" xr3:uid="{F484FF17-DF1F-49DB-AAFF-E8E4BC955D16}" name="Column5419"/>
    <tableColumn id="5440" xr3:uid="{B0570BEC-D654-4632-94F2-E2979E4D62F0}" name="Column5420"/>
    <tableColumn id="5441" xr3:uid="{FA870610-581A-469A-B733-E27E795C2534}" name="Column5421"/>
    <tableColumn id="5442" xr3:uid="{F65F4094-19C1-490C-A13D-8BF51BE0CC99}" name="Column5422"/>
    <tableColumn id="5443" xr3:uid="{43C2DF98-3027-4CDF-AC5D-9B9E1034FC3F}" name="Column5423"/>
    <tableColumn id="5444" xr3:uid="{6B7C0BAE-2575-4412-9EDF-2F37ECB1816C}" name="Column5424"/>
    <tableColumn id="5445" xr3:uid="{9E96B5DD-8121-4DFD-8A5B-295006115C01}" name="Column5425"/>
    <tableColumn id="5446" xr3:uid="{7A7D299C-24E6-4BF3-85B0-8DCBC7D8FAF4}" name="Column5426"/>
    <tableColumn id="5447" xr3:uid="{0D2F5241-DD5C-4982-A1E2-12C6E391F97E}" name="Column5427"/>
    <tableColumn id="5448" xr3:uid="{48D4AB74-A6B0-43AC-A5E2-6D78EC52EA26}" name="Column5428"/>
    <tableColumn id="5449" xr3:uid="{AE0845F9-D3AF-4257-AB35-47AEE0364D4D}" name="Column5429"/>
    <tableColumn id="5450" xr3:uid="{E124DDC7-8FE0-4E2B-9714-12BB3C810228}" name="Column5430"/>
    <tableColumn id="5451" xr3:uid="{AF3EB1BC-CDD6-4291-90F5-C4DA926A31F8}" name="Column5431"/>
    <tableColumn id="5452" xr3:uid="{B8095DFE-1E12-41B8-AA1D-71528EDD30A9}" name="Column5432"/>
    <tableColumn id="5453" xr3:uid="{35EC4B46-463E-46E5-9968-DCCFD45FC8D8}" name="Column5433"/>
    <tableColumn id="5454" xr3:uid="{9FCB1932-3203-4747-8973-C416094B0001}" name="Column5434"/>
    <tableColumn id="5455" xr3:uid="{48DC8A30-5DA2-4D53-8264-DABCCF55E9D7}" name="Column5435"/>
    <tableColumn id="5456" xr3:uid="{F5CDE5BB-5D7B-40CE-AC34-F9984798BD57}" name="Column5436"/>
    <tableColumn id="5457" xr3:uid="{1C2B32C2-1757-4714-8E91-C2F5545BA30E}" name="Column5437"/>
    <tableColumn id="5458" xr3:uid="{31D11E11-5E8D-4101-879C-5B66D424DC15}" name="Column5438"/>
    <tableColumn id="5459" xr3:uid="{6CCA3C8F-5206-49D5-B8A6-B132A192EB50}" name="Column5439"/>
    <tableColumn id="5460" xr3:uid="{B00D3658-0860-48F9-8013-E8FF225B4A0F}" name="Column5440"/>
    <tableColumn id="5461" xr3:uid="{8269F2B5-8A0E-44E1-B79E-C1DE3918B988}" name="Column5441"/>
    <tableColumn id="5462" xr3:uid="{36F784CC-FDA0-4398-87A8-28945EC3AE92}" name="Column5442"/>
    <tableColumn id="5463" xr3:uid="{D7902B06-DA6F-4A66-8358-1590D382B689}" name="Column5443"/>
    <tableColumn id="5464" xr3:uid="{2F615BE9-118C-41A8-B8F0-A4AC2074EA61}" name="Column5444"/>
    <tableColumn id="5465" xr3:uid="{645B75AD-BAB8-4E5F-9F3A-9C08E6E37101}" name="Column5445"/>
    <tableColumn id="5466" xr3:uid="{F46333D2-1C3F-4A5E-89B1-8C5734520754}" name="Column5446"/>
    <tableColumn id="5467" xr3:uid="{EC9930F9-2F2C-4D82-B6B7-2492D40FF97C}" name="Column5447"/>
    <tableColumn id="5468" xr3:uid="{ED26665C-30AF-494A-84E6-37810A3CCDC9}" name="Column5448"/>
    <tableColumn id="5469" xr3:uid="{E9F1B94B-79DF-4EEC-A4AB-2163EEDAA040}" name="Column5449"/>
    <tableColumn id="5470" xr3:uid="{1B563283-7D7B-4AF3-883A-BF14D0C5536C}" name="Column5450"/>
    <tableColumn id="5471" xr3:uid="{B7C4425E-FFCD-4319-9A70-0215DC4575BC}" name="Column5451"/>
    <tableColumn id="5472" xr3:uid="{1761FBB4-A16E-41D6-983C-789533503E20}" name="Column5452"/>
    <tableColumn id="5473" xr3:uid="{190D2010-19CF-4EF7-A575-ABC809986184}" name="Column5453"/>
    <tableColumn id="5474" xr3:uid="{17913E95-9743-4671-A196-F1AEBD1DD8FB}" name="Column5454"/>
    <tableColumn id="5475" xr3:uid="{615E64E3-2D11-471A-A227-F572B77F4823}" name="Column5455"/>
    <tableColumn id="5476" xr3:uid="{FDB3745D-490D-4525-95AA-2444C9DB31FD}" name="Column5456"/>
    <tableColumn id="5477" xr3:uid="{9472A0F2-7C54-458A-BBFE-184E65EACA1E}" name="Column5457"/>
    <tableColumn id="5478" xr3:uid="{3940F05F-6B41-43EC-B69E-CDA484B0950C}" name="Column5458"/>
    <tableColumn id="5479" xr3:uid="{61F6296B-7917-4422-92B4-3A4F04340534}" name="Column5459"/>
    <tableColumn id="5480" xr3:uid="{9E0E8D20-D420-4DA7-A250-6E50DFC1CD47}" name="Column5460"/>
    <tableColumn id="5481" xr3:uid="{E122563C-7E2B-4E4F-9469-CE237FD0952D}" name="Column5461"/>
    <tableColumn id="5482" xr3:uid="{F4FF77E7-3821-419E-8D4F-A88914E83AB0}" name="Column5462"/>
    <tableColumn id="5483" xr3:uid="{E4041208-20FA-4BAB-8918-4A5632F7C539}" name="Column5463"/>
    <tableColumn id="5484" xr3:uid="{436F9358-7604-414D-A05E-1374EEF41FF9}" name="Column5464"/>
    <tableColumn id="5485" xr3:uid="{C9148537-7A6A-405D-882F-73CBABBD201D}" name="Column5465"/>
    <tableColumn id="5486" xr3:uid="{F1412167-6A04-441C-97BA-9AD2F674CD8D}" name="Column5466"/>
    <tableColumn id="5487" xr3:uid="{064CE5F1-BCB0-49E7-8746-74BDACED8AE9}" name="Column5467"/>
    <tableColumn id="5488" xr3:uid="{B19BF889-ACAD-4217-B873-72224D1C48CF}" name="Column5468"/>
    <tableColumn id="5489" xr3:uid="{7E0A84D6-D437-49F4-821B-BCBCE7D9B183}" name="Column5469"/>
    <tableColumn id="5490" xr3:uid="{A064CBFB-32D9-4E82-89AD-5EB5BE60DF6D}" name="Column5470"/>
    <tableColumn id="5491" xr3:uid="{137BCC77-3CD6-48D1-AB05-682E68D830FE}" name="Column5471"/>
    <tableColumn id="5492" xr3:uid="{8D8AB9F9-C79A-4767-8668-8F689796CF09}" name="Column5472"/>
    <tableColumn id="5493" xr3:uid="{4CEA00A3-6A1B-49A8-8754-E30D1D8C963D}" name="Column5473"/>
    <tableColumn id="5494" xr3:uid="{3454661C-E87A-4764-9C45-91A53F5AD173}" name="Column5474"/>
    <tableColumn id="5495" xr3:uid="{06FA2B78-84F7-4951-A191-1DBD5603B9AB}" name="Column5475"/>
    <tableColumn id="5496" xr3:uid="{406B6923-4DDD-4B1D-B279-3AB7711BD704}" name="Column5476"/>
    <tableColumn id="5497" xr3:uid="{65FA3C50-C1DC-4864-ADCB-5FA9FB28BA12}" name="Column5477"/>
    <tableColumn id="5498" xr3:uid="{D0BD43BE-A77F-4F3C-882C-BA8F708AB79F}" name="Column5478"/>
    <tableColumn id="5499" xr3:uid="{ABBA6F88-40BF-4B5E-941D-2952876446D2}" name="Column5479"/>
    <tableColumn id="5500" xr3:uid="{F17A4BB1-E710-4565-9D13-D32170C019D3}" name="Column5480"/>
    <tableColumn id="5501" xr3:uid="{E2F64202-32FC-473B-A535-B993A2C20FCB}" name="Column5481"/>
    <tableColumn id="5502" xr3:uid="{518AB15F-C82E-40EC-914E-D5533D9FACA1}" name="Column5482"/>
    <tableColumn id="5503" xr3:uid="{A3D3EFC9-9E39-4473-8F99-033E4FC293C6}" name="Column5483"/>
    <tableColumn id="5504" xr3:uid="{D67E2FB9-ADB3-4E0A-9275-EAE99892B509}" name="Column5484"/>
    <tableColumn id="5505" xr3:uid="{43E5A8C0-AEE6-4AD0-A6BD-AE51060D7C72}" name="Column5485"/>
    <tableColumn id="5506" xr3:uid="{9715AF09-0AA0-49F8-A8B8-90E2BFA59F72}" name="Column5486"/>
    <tableColumn id="5507" xr3:uid="{8C4175EC-F389-439D-91A2-AB15D3DEDFB8}" name="Column5487"/>
    <tableColumn id="5508" xr3:uid="{28CF6969-E1C7-41E8-B4A0-9F6EEAE4F752}" name="Column5488"/>
    <tableColumn id="5509" xr3:uid="{00E5AD85-B55D-4BFB-98C9-0A23E8D98D58}" name="Column5489"/>
    <tableColumn id="5510" xr3:uid="{965EA0B0-8163-4102-BBDD-59385E40B769}" name="Column5490"/>
    <tableColumn id="5511" xr3:uid="{14054558-915A-41F9-B816-F7B4BA07157A}" name="Column5491"/>
    <tableColumn id="5512" xr3:uid="{FAAC3112-7027-4CF8-82C7-7F8467553898}" name="Column5492"/>
    <tableColumn id="5513" xr3:uid="{C2648129-4B98-4A9E-98FD-99F29A2F357A}" name="Column5493"/>
    <tableColumn id="5514" xr3:uid="{250F0C89-801D-48B7-BD48-F1B52D452224}" name="Column5494"/>
    <tableColumn id="5515" xr3:uid="{11559B9B-A894-4116-BFDC-21069B79FE60}" name="Column5495"/>
    <tableColumn id="5516" xr3:uid="{5F0E8E35-9F17-42BA-80C8-A7853EF20E9C}" name="Column5496"/>
    <tableColumn id="5517" xr3:uid="{0447C94D-8E1D-45CE-87BA-3211B3789EA1}" name="Column5497"/>
    <tableColumn id="5518" xr3:uid="{10F295DA-7728-4BE6-8412-19397DDDFBDB}" name="Column5498"/>
    <tableColumn id="5519" xr3:uid="{06E16321-70AF-40C2-96FA-88274C22BCCE}" name="Column5499"/>
    <tableColumn id="5520" xr3:uid="{04C836A6-1732-47C2-8470-F982A3EC4954}" name="Column5500"/>
    <tableColumn id="5521" xr3:uid="{73B44BAD-C2E4-435E-9805-4EBD4EC99E1E}" name="Column5501"/>
    <tableColumn id="5522" xr3:uid="{685588C0-FC46-46CC-8404-94D108CA4C41}" name="Column5502"/>
    <tableColumn id="5523" xr3:uid="{98346B71-EA18-4547-81B8-4DF016485E46}" name="Column5503"/>
    <tableColumn id="5524" xr3:uid="{DBCD6475-CF64-41B4-AB7F-6B5E54EB1E7E}" name="Column5504"/>
    <tableColumn id="5525" xr3:uid="{70E58D54-3A0D-4F58-B0A7-FB048B68A0C2}" name="Column5505"/>
    <tableColumn id="5526" xr3:uid="{59852F00-5A9D-4662-A2C2-4B0074366EBE}" name="Column5506"/>
    <tableColumn id="5527" xr3:uid="{BAB230E4-A00F-4289-9E46-52A1D16A427F}" name="Column5507"/>
    <tableColumn id="5528" xr3:uid="{10D1EC34-0D62-4C06-9BEF-571445DC82AC}" name="Column5508"/>
    <tableColumn id="5529" xr3:uid="{01661FD6-3AB6-43C7-AAB2-7BD23ED88D25}" name="Column5509"/>
    <tableColumn id="5530" xr3:uid="{857045ED-D514-48E6-B4B7-29F9E174594D}" name="Column5510"/>
    <tableColumn id="5531" xr3:uid="{B2A4C3AF-1731-4727-B347-AAC36AF30DFE}" name="Column5511"/>
    <tableColumn id="5532" xr3:uid="{F54230FE-604E-48E4-806F-00D15F600625}" name="Column5512"/>
    <tableColumn id="5533" xr3:uid="{3A89F8B0-D0C7-4B93-8B23-1B4C0F3141E6}" name="Column5513"/>
    <tableColumn id="5534" xr3:uid="{D1BF6343-B60F-4F8B-BB93-B77903FDF5C8}" name="Column5514"/>
    <tableColumn id="5535" xr3:uid="{2D9EF9C8-F064-449D-9111-D9170EAFBB02}" name="Column5515"/>
    <tableColumn id="5536" xr3:uid="{46DE6910-7845-4507-96F5-3ED4574FCEE0}" name="Column5516"/>
    <tableColumn id="5537" xr3:uid="{D9282096-AB67-4500-BDBD-607354C9A8CC}" name="Column5517"/>
    <tableColumn id="5538" xr3:uid="{3DD99825-E64C-4C93-96A4-983DFC4A2820}" name="Column5518"/>
    <tableColumn id="5539" xr3:uid="{7A036DF0-7227-4FEE-94EF-577605F59D64}" name="Column5519"/>
    <tableColumn id="5540" xr3:uid="{D301F620-F726-4592-BFA4-9D19F16BA962}" name="Column5520"/>
    <tableColumn id="5541" xr3:uid="{E7894C95-6D7F-4EDD-AB99-8E022802D22B}" name="Column5521"/>
    <tableColumn id="5542" xr3:uid="{75439715-8928-40C1-9CC1-DB2A112451D8}" name="Column5522"/>
    <tableColumn id="5543" xr3:uid="{461877BE-2132-4FA9-A215-C5A5CA9D7D6A}" name="Column5523"/>
    <tableColumn id="5544" xr3:uid="{8B1AECDF-1AE1-4707-AD54-02235446CD4C}" name="Column5524"/>
    <tableColumn id="5545" xr3:uid="{819BC756-8587-41B8-9D8F-D083F2E84881}" name="Column5525"/>
    <tableColumn id="5546" xr3:uid="{588A4A4C-10E8-490C-9634-6431988B9C8E}" name="Column5526"/>
    <tableColumn id="5547" xr3:uid="{2DB2F7A5-AD06-47C8-A617-FA4710424E0C}" name="Column5527"/>
    <tableColumn id="5548" xr3:uid="{D33E1EDE-721A-4273-B008-AD766E8BB020}" name="Column5528"/>
    <tableColumn id="5549" xr3:uid="{6B7BA3B4-95A7-4BCC-B48B-7F9DCB4BEE01}" name="Column5529"/>
    <tableColumn id="5550" xr3:uid="{93623DA7-BF30-47C4-B2F6-2AF13015E062}" name="Column5530"/>
    <tableColumn id="5551" xr3:uid="{3138AEB8-E571-4236-B954-9B1F1193608D}" name="Column5531"/>
    <tableColumn id="5552" xr3:uid="{A73F8877-2797-48B7-9684-BD575642C4B7}" name="Column5532"/>
    <tableColumn id="5553" xr3:uid="{EED3E727-C0A0-464E-903F-C9CA21168234}" name="Column5533"/>
    <tableColumn id="5554" xr3:uid="{BF93BD59-46FA-4340-9379-A02A4054AA47}" name="Column5534"/>
    <tableColumn id="5555" xr3:uid="{A542EC18-C007-4B90-8135-85E8707909F0}" name="Column5535"/>
    <tableColumn id="5556" xr3:uid="{0B322A10-7679-41AD-A60B-0522BA8994DB}" name="Column5536"/>
    <tableColumn id="5557" xr3:uid="{7DACD1B3-DA5B-42FE-9D09-520BB00E830C}" name="Column5537"/>
    <tableColumn id="5558" xr3:uid="{BC2BB36C-D9A6-4DB6-96CB-13AED86451FB}" name="Column5538"/>
    <tableColumn id="5559" xr3:uid="{47F21D7A-763C-4566-BE06-AB0DBF033678}" name="Column5539"/>
    <tableColumn id="5560" xr3:uid="{C29E96EF-94C9-4E00-9452-2D3896DD2387}" name="Column5540"/>
    <tableColumn id="5561" xr3:uid="{2BB2AE76-6FC7-4689-9F6E-93D791D6D166}" name="Column5541"/>
    <tableColumn id="5562" xr3:uid="{F579F343-A9CA-4A16-846E-882197648374}" name="Column5542"/>
    <tableColumn id="5563" xr3:uid="{D3006DF6-B251-404B-8D44-BDFEA70B72F6}" name="Column5543"/>
    <tableColumn id="5564" xr3:uid="{D584B066-9909-4CD0-AE9C-9C5671B5299C}" name="Column5544"/>
    <tableColumn id="5565" xr3:uid="{7D98A312-B0FA-4ADC-BFFE-A2C4D1A7EE57}" name="Column5545"/>
    <tableColumn id="5566" xr3:uid="{B2A51A79-54ED-4D20-9044-CF9E01B146B0}" name="Column5546"/>
    <tableColumn id="5567" xr3:uid="{A9AA5E86-E941-4A1A-9D21-AF06496E456D}" name="Column5547"/>
    <tableColumn id="5568" xr3:uid="{38E22D9A-70A0-464D-8E55-B2AD2CEBBBC2}" name="Column5548"/>
    <tableColumn id="5569" xr3:uid="{603381A7-29D4-41B0-9178-CCD9374A32D2}" name="Column5549"/>
    <tableColumn id="5570" xr3:uid="{298A8E8E-2EA2-4465-81A4-8789F171C485}" name="Column5550"/>
    <tableColumn id="5571" xr3:uid="{52FE6A07-4050-4D25-A5A8-38CBE412A445}" name="Column5551"/>
    <tableColumn id="5572" xr3:uid="{49E9B46B-4C7A-4D7D-A0F9-3FD7D6C867D5}" name="Column5552"/>
    <tableColumn id="5573" xr3:uid="{9E14C3C0-9450-4C82-8F0E-A47D7429028C}" name="Column5553"/>
    <tableColumn id="5574" xr3:uid="{4576DECA-219C-4CE0-98AF-75AE8E9EA275}" name="Column5554"/>
    <tableColumn id="5575" xr3:uid="{BFE3C5E8-1EA1-45FE-B673-B3D517BC4CFC}" name="Column5555"/>
    <tableColumn id="5576" xr3:uid="{78E245F6-7FC0-4A97-B277-AEC999146F17}" name="Column5556"/>
    <tableColumn id="5577" xr3:uid="{9AEB2E9C-3191-4BB7-990D-790B9ABCC685}" name="Column5557"/>
    <tableColumn id="5578" xr3:uid="{1D8D5544-9FEF-4BA7-AB8D-662375B3D3F1}" name="Column5558"/>
    <tableColumn id="5579" xr3:uid="{B8C5A148-5D2D-4A3E-BC87-A9B9F74EE03C}" name="Column5559"/>
    <tableColumn id="5580" xr3:uid="{17263F19-A005-4A49-B6EA-10159877362C}" name="Column5560"/>
    <tableColumn id="5581" xr3:uid="{BA92AC86-654F-45A6-86C4-4D4C8E2FCCFF}" name="Column5561"/>
    <tableColumn id="5582" xr3:uid="{985D1289-0BE3-442C-8ED1-1F81CC53C4B6}" name="Column5562"/>
    <tableColumn id="5583" xr3:uid="{295545B9-9E74-48C9-AE8E-04748F7B7619}" name="Column5563"/>
    <tableColumn id="5584" xr3:uid="{CDB27DED-3B0A-4240-B907-319D99E8E805}" name="Column5564"/>
    <tableColumn id="5585" xr3:uid="{40D92091-60F5-40DB-8A21-EF02EDF9953B}" name="Column5565"/>
    <tableColumn id="5586" xr3:uid="{EB4D6C83-C2FC-4C0D-AB0F-1867FF14F9AE}" name="Column5566"/>
    <tableColumn id="5587" xr3:uid="{0A295842-4B9E-4937-B5D0-47531B211A00}" name="Column5567"/>
    <tableColumn id="5588" xr3:uid="{1BF0B2E0-B094-471F-A8BB-75173BE54CFD}" name="Column5568"/>
    <tableColumn id="5589" xr3:uid="{9126BC7F-40D3-49E4-A4F7-614523DA50A7}" name="Column5569"/>
    <tableColumn id="5590" xr3:uid="{9ADE1707-E165-4D55-82B1-06794A0C35D5}" name="Column5570"/>
    <tableColumn id="5591" xr3:uid="{E5D1B7FD-6058-4578-9938-5BF58540B065}" name="Column5571"/>
    <tableColumn id="5592" xr3:uid="{D03042B1-DC58-430A-9707-0E7D11F5E94F}" name="Column5572"/>
    <tableColumn id="5593" xr3:uid="{C15CA80A-94B2-429D-A711-83AA457A7D69}" name="Column5573"/>
    <tableColumn id="5594" xr3:uid="{F724A92C-05DA-42D1-89EF-978408FEE5C1}" name="Column5574"/>
    <tableColumn id="5595" xr3:uid="{83127664-3F1C-4D50-A147-AC51EFF830F8}" name="Column5575"/>
    <tableColumn id="5596" xr3:uid="{7ABCEFD0-E8F6-4B51-8A8A-B76A3700FDEF}" name="Column5576"/>
    <tableColumn id="5597" xr3:uid="{5BD14C88-DDD0-4689-A150-85C3791A85C4}" name="Column5577"/>
    <tableColumn id="5598" xr3:uid="{4B61F99C-0F58-4A1A-906B-65C7244AC3FF}" name="Column5578"/>
    <tableColumn id="5599" xr3:uid="{1E48F6AB-C099-4FC3-B667-35F2227385D2}" name="Column5579"/>
    <tableColumn id="5600" xr3:uid="{BFEFF5CB-F5E5-472F-A223-989599D2095D}" name="Column5580"/>
    <tableColumn id="5601" xr3:uid="{6225C5FB-47A8-426A-A28A-1C8A7B6037F8}" name="Column5581"/>
    <tableColumn id="5602" xr3:uid="{AE328774-5859-411D-8E74-D8759AFE8B89}" name="Column5582"/>
    <tableColumn id="5603" xr3:uid="{C2FD09B8-41FB-47FD-8488-5687B9364BEC}" name="Column5583"/>
    <tableColumn id="5604" xr3:uid="{5FD5C767-AE77-40ED-A0DC-6BDE0AD63184}" name="Column5584"/>
    <tableColumn id="5605" xr3:uid="{43A1F060-D0B0-4AAD-BB95-8AD425B8C682}" name="Column5585"/>
    <tableColumn id="5606" xr3:uid="{EA9F76A5-5297-40AB-AB91-549E2B34EFC1}" name="Column5586"/>
    <tableColumn id="5607" xr3:uid="{D1DCCA46-41F6-46D6-A2CD-5556E511DD0D}" name="Column5587"/>
    <tableColumn id="5608" xr3:uid="{BDE87ECC-213A-4E87-BA60-85CD89CC658A}" name="Column5588"/>
    <tableColumn id="5609" xr3:uid="{E3B440A6-2620-4EAC-825A-B3E8D37E58A5}" name="Column5589"/>
    <tableColumn id="5610" xr3:uid="{2EBFCB1F-F1CE-4467-B31C-70599A4BB873}" name="Column5590"/>
    <tableColumn id="5611" xr3:uid="{342B5F3E-29BD-4ED9-85B4-E5717A7AA5E0}" name="Column5591"/>
    <tableColumn id="5612" xr3:uid="{D0BD0720-2D01-43CF-B69D-E3D7D0BFDFC0}" name="Column5592"/>
    <tableColumn id="5613" xr3:uid="{33F0D56B-1858-4A1C-BA4D-6D5051F997F9}" name="Column5593"/>
    <tableColumn id="5614" xr3:uid="{550E25DF-98F1-4F47-AE5B-723EE521878C}" name="Column5594"/>
    <tableColumn id="5615" xr3:uid="{D8A45998-DFCF-46C3-989F-28A96FA47A01}" name="Column5595"/>
    <tableColumn id="5616" xr3:uid="{B00DB4F8-F72B-4F14-A24B-C1556BF823EF}" name="Column5596"/>
    <tableColumn id="5617" xr3:uid="{8B8C26B2-48F2-401B-9F81-1D868FBE356E}" name="Column5597"/>
    <tableColumn id="5618" xr3:uid="{DF0DFBA8-4848-4A03-A5CA-ED32D1E9EB21}" name="Column5598"/>
    <tableColumn id="5619" xr3:uid="{100479CF-816D-4D3C-AA46-43B3EA4D22D3}" name="Column5599"/>
    <tableColumn id="5620" xr3:uid="{D3D00E19-11F0-4F85-BA7D-0C4A41B9C6C9}" name="Column5600"/>
    <tableColumn id="5621" xr3:uid="{022D861E-0FDE-4061-9154-CC94A49E4DA9}" name="Column5601"/>
    <tableColumn id="5622" xr3:uid="{E5F3FF9D-2261-4C04-80BC-B831808B19F5}" name="Column5602"/>
    <tableColumn id="5623" xr3:uid="{EB6300D3-E002-4F56-AA7C-985573ED7FEE}" name="Column5603"/>
    <tableColumn id="5624" xr3:uid="{0730650B-CB1E-4F41-9923-586A9E7A36DB}" name="Column5604"/>
    <tableColumn id="5625" xr3:uid="{CD5E6CD2-FF4E-414C-8675-CBC7F0364005}" name="Column5605"/>
    <tableColumn id="5626" xr3:uid="{A45060C7-2EE6-4BCD-9850-B42552FB5F1B}" name="Column5606"/>
    <tableColumn id="5627" xr3:uid="{B53A1032-4E4B-4696-AE29-6B4E56251515}" name="Column5607"/>
    <tableColumn id="5628" xr3:uid="{9001C060-4170-4E81-B389-4D9BCB4247C5}" name="Column5608"/>
    <tableColumn id="5629" xr3:uid="{EDCDE506-9D96-4968-B697-B7253163AF64}" name="Column5609"/>
    <tableColumn id="5630" xr3:uid="{C2E9A1D8-FA27-4284-9565-45C0B5FC688B}" name="Column5610"/>
    <tableColumn id="5631" xr3:uid="{26F2EA75-832C-415A-9ED9-E3C64400D1F1}" name="Column5611"/>
    <tableColumn id="5632" xr3:uid="{99E6AAC3-08CB-4A0D-8D9D-2EF8BCED0550}" name="Column5612"/>
    <tableColumn id="5633" xr3:uid="{50FE9937-6032-4632-83EB-350FC3AAC0F2}" name="Column5613"/>
    <tableColumn id="5634" xr3:uid="{43C614F6-45F2-4D61-8B92-25537ACF40B4}" name="Column5614"/>
    <tableColumn id="5635" xr3:uid="{90BE9A44-732A-4A44-8486-EFF421E850E4}" name="Column5615"/>
    <tableColumn id="5636" xr3:uid="{F18F9AC4-60A5-4773-A00C-DEE59A470413}" name="Column5616"/>
    <tableColumn id="5637" xr3:uid="{F709E461-DE14-41CE-9C37-A7EFAF5CE8CE}" name="Column5617"/>
    <tableColumn id="5638" xr3:uid="{F1563606-7841-4D25-B672-3AC057E049B9}" name="Column5618"/>
    <tableColumn id="5639" xr3:uid="{A14317C0-064D-4705-98A3-1D0400735C1E}" name="Column5619"/>
    <tableColumn id="5640" xr3:uid="{9EB219B2-DE01-459C-95A3-7DAE93689CE6}" name="Column5620"/>
    <tableColumn id="5641" xr3:uid="{54755B9B-2BC5-49A3-9756-CC4E59CA6A52}" name="Column5621"/>
    <tableColumn id="5642" xr3:uid="{21C18A1F-86E2-421E-9374-3F7E4BA6BFCE}" name="Column5622"/>
    <tableColumn id="5643" xr3:uid="{B60E90CB-AB3F-4C26-A581-E689912D0BD0}" name="Column5623"/>
    <tableColumn id="5644" xr3:uid="{3215DBC0-929C-4A17-9B1A-09CDEAB45300}" name="Column5624"/>
    <tableColumn id="5645" xr3:uid="{24677989-FC99-4607-A565-C42902AEAAD3}" name="Column5625"/>
    <tableColumn id="5646" xr3:uid="{BE99D858-0AED-412C-B1FA-4C7E4EB4818D}" name="Column5626"/>
    <tableColumn id="5647" xr3:uid="{7112E434-B435-4D3C-960A-4A196EC40F70}" name="Column5627"/>
    <tableColumn id="5648" xr3:uid="{9E7C33EF-B9A1-4BC6-A111-3283C2AA3E6F}" name="Column5628"/>
    <tableColumn id="5649" xr3:uid="{3AA26A45-26F9-4144-9774-176738649D68}" name="Column5629"/>
    <tableColumn id="5650" xr3:uid="{CDC3DD19-FF45-448B-BC36-C921ECF898E9}" name="Column5630"/>
    <tableColumn id="5651" xr3:uid="{F67120D4-B8C4-449B-B200-5976E6A3F2E8}" name="Column5631"/>
    <tableColumn id="5652" xr3:uid="{B6C61FAC-4AE3-4CF3-85F6-924BB0596108}" name="Column5632"/>
    <tableColumn id="5653" xr3:uid="{5820A277-092C-4976-81A7-8CB36A61440C}" name="Column5633"/>
    <tableColumn id="5654" xr3:uid="{C6849F96-A7EA-46BA-9771-6B6B3E1BFFB5}" name="Column5634"/>
    <tableColumn id="5655" xr3:uid="{328CAC09-5A40-459F-A57C-868B446C182C}" name="Column5635"/>
    <tableColumn id="5656" xr3:uid="{06514AE2-EF05-40AA-93AB-5F603C08EE5D}" name="Column5636"/>
    <tableColumn id="5657" xr3:uid="{F74A4AE2-949E-4554-AE83-CF28ECE97C45}" name="Column5637"/>
    <tableColumn id="5658" xr3:uid="{1FB08215-8C7B-4FC5-9F6B-5FC88CC646F6}" name="Column5638"/>
    <tableColumn id="5659" xr3:uid="{E14257F0-56E1-401E-B5B4-DFAEC4DCCF02}" name="Column5639"/>
    <tableColumn id="5660" xr3:uid="{F0CC921D-2BA6-4642-A419-F7F845C4F2F6}" name="Column5640"/>
    <tableColumn id="5661" xr3:uid="{5FA84A8B-B41F-4D69-A5A5-8A70C9D0CD1B}" name="Column5641"/>
    <tableColumn id="5662" xr3:uid="{BDF63109-EE19-4A3C-936E-EECB7713BA99}" name="Column5642"/>
    <tableColumn id="5663" xr3:uid="{AA9C8FB1-3D04-4E10-A729-AB347BEC248B}" name="Column5643"/>
    <tableColumn id="5664" xr3:uid="{C1317D12-7CD8-4D91-89CD-BD54C58B40FD}" name="Column5644"/>
    <tableColumn id="5665" xr3:uid="{95821C97-45CD-4F52-9C97-075EB9ABF6D0}" name="Column5645"/>
    <tableColumn id="5666" xr3:uid="{E9726365-B14C-46C5-8558-CEA1310EB299}" name="Column5646"/>
    <tableColumn id="5667" xr3:uid="{4769E029-D169-4ADB-9F1A-51BF12017E55}" name="Column5647"/>
    <tableColumn id="5668" xr3:uid="{F25183C0-5436-4043-8387-7AA0024FB88D}" name="Column5648"/>
    <tableColumn id="5669" xr3:uid="{880C645B-330B-420A-B34F-E0CF72782130}" name="Column5649"/>
    <tableColumn id="5670" xr3:uid="{C5C50062-481D-4202-8A5D-602D6CB3CD33}" name="Column5650"/>
    <tableColumn id="5671" xr3:uid="{4182C9A4-5D62-446C-B2A4-744DF7B2745E}" name="Column5651"/>
    <tableColumn id="5672" xr3:uid="{1D7745D1-AFCF-42CB-94F8-9EDE426EBEB6}" name="Column5652"/>
    <tableColumn id="5673" xr3:uid="{17BC8339-9660-4E60-AF36-0BFD31FA79AB}" name="Column5653"/>
    <tableColumn id="5674" xr3:uid="{A0499B9C-2BF9-4041-B608-DEFD886FEC62}" name="Column5654"/>
    <tableColumn id="5675" xr3:uid="{613E339E-A47A-4684-8D4E-1A772B199603}" name="Column5655"/>
    <tableColumn id="5676" xr3:uid="{A12F6BAB-C78F-4034-8D99-EDCA85F65C6E}" name="Column5656"/>
    <tableColumn id="5677" xr3:uid="{F180141C-1635-4E2D-9869-4CCBFF72F5AC}" name="Column5657"/>
    <tableColumn id="5678" xr3:uid="{BEDA6AE0-D6B6-4656-AF82-C78620532D83}" name="Column5658"/>
    <tableColumn id="5679" xr3:uid="{A73257A1-69CB-4ED8-97AA-672AAD221087}" name="Column5659"/>
    <tableColumn id="5680" xr3:uid="{B475DF3A-68EB-410F-8D42-A00EFC37B5E9}" name="Column5660"/>
    <tableColumn id="5681" xr3:uid="{1239ACE9-839F-4AB2-BB56-E409D0378712}" name="Column5661"/>
    <tableColumn id="5682" xr3:uid="{45BBF9BD-6BE8-4BE9-9071-CCAD8497D529}" name="Column5662"/>
    <tableColumn id="5683" xr3:uid="{2F809342-8C0B-42F1-8F9E-AB27ACAB5D9D}" name="Column5663"/>
    <tableColumn id="5684" xr3:uid="{C343B8BE-8683-4966-8685-31270C0B8C55}" name="Column5664"/>
    <tableColumn id="5685" xr3:uid="{6976A27D-98D1-4FB0-B963-69C1D5195110}" name="Column5665"/>
    <tableColumn id="5686" xr3:uid="{34696880-7520-464D-94A4-D13A89A762DE}" name="Column5666"/>
    <tableColumn id="5687" xr3:uid="{E1F85910-5385-46B7-955B-DE94CB698243}" name="Column5667"/>
    <tableColumn id="5688" xr3:uid="{5C5793FC-8AF4-4C54-B5E8-8B90AEC0E213}" name="Column5668"/>
    <tableColumn id="5689" xr3:uid="{8F00CB49-6F40-47BD-89F2-E2F099526C3C}" name="Column5669"/>
    <tableColumn id="5690" xr3:uid="{80366313-B4A4-473A-98CC-A62B9A3C28EC}" name="Column5670"/>
    <tableColumn id="5691" xr3:uid="{8A53719A-BDD3-4BD7-B1C6-9316AF51FC38}" name="Column5671"/>
    <tableColumn id="5692" xr3:uid="{5DA55F8A-0C54-48AF-AF41-D0B186F0C748}" name="Column5672"/>
    <tableColumn id="5693" xr3:uid="{C3A8C186-B153-4B1E-A641-B9C867330A67}" name="Column5673"/>
    <tableColumn id="5694" xr3:uid="{5F842E4E-24D2-43F3-83E9-7499A2E3ED69}" name="Column5674"/>
    <tableColumn id="5695" xr3:uid="{7DC2858A-5E50-452D-AD07-1FE21597F0D6}" name="Column5675"/>
    <tableColumn id="5696" xr3:uid="{759A8FFF-FE30-491E-AD41-1C55CEC4E427}" name="Column5676"/>
    <tableColumn id="5697" xr3:uid="{EDC41CE3-9E6E-4B95-B1F5-E9B1F622DFA7}" name="Column5677"/>
    <tableColumn id="5698" xr3:uid="{16073925-CB8E-4113-8C4C-9058ED6429E0}" name="Column5678"/>
    <tableColumn id="5699" xr3:uid="{4D16F48D-C79A-4C53-9A14-6890E38F9C60}" name="Column5679"/>
    <tableColumn id="5700" xr3:uid="{02FB9513-8BE3-4582-B3DF-B0F707A6E627}" name="Column5680"/>
    <tableColumn id="5701" xr3:uid="{8B28DBDD-4FA4-42ED-B26B-22E66BA56026}" name="Column5681"/>
    <tableColumn id="5702" xr3:uid="{28D94C31-D67E-452C-B891-8DECE0C464A3}" name="Column5682"/>
    <tableColumn id="5703" xr3:uid="{6D7EC6EC-F7CC-4705-9765-B21960ABEA25}" name="Column5683"/>
    <tableColumn id="5704" xr3:uid="{1D0DBEC2-76F5-406C-9BEC-D20ECEFF21B3}" name="Column5684"/>
    <tableColumn id="5705" xr3:uid="{5E3A06AB-585D-4D2B-B2B2-58A7FB285691}" name="Column5685"/>
    <tableColumn id="5706" xr3:uid="{0389BF30-5AA8-401D-9E92-5AB16B2163CF}" name="Column5686"/>
    <tableColumn id="5707" xr3:uid="{38788D9E-F2BA-4D91-9295-3C0495BA1439}" name="Column5687"/>
    <tableColumn id="5708" xr3:uid="{E3C4B3B6-B368-4563-9EA5-769AA695D599}" name="Column5688"/>
    <tableColumn id="5709" xr3:uid="{333AE1EE-2C26-4750-89D4-BB00DECC2598}" name="Column5689"/>
    <tableColumn id="5710" xr3:uid="{9BAB832D-8A4A-4D0F-B8E5-9C2AD0256782}" name="Column5690"/>
    <tableColumn id="5711" xr3:uid="{779C782D-3316-4FF1-A6CC-65E321D30FC1}" name="Column5691"/>
    <tableColumn id="5712" xr3:uid="{23DC5178-ED35-4162-BA06-D0F82FD79D59}" name="Column5692"/>
    <tableColumn id="5713" xr3:uid="{46B27B7D-DA28-458D-9D08-596B94FF5CCD}" name="Column5693"/>
    <tableColumn id="5714" xr3:uid="{9F6B5889-786C-4890-8647-E0BFCEB3E0C3}" name="Column5694"/>
    <tableColumn id="5715" xr3:uid="{186C3694-FCCF-4E47-BE32-A0CFE4377DA6}" name="Column5695"/>
    <tableColumn id="5716" xr3:uid="{10C728D7-0D6C-4C63-BA4C-6949D06B1833}" name="Column5696"/>
    <tableColumn id="5717" xr3:uid="{466CA245-0F8F-4ED5-BDE7-B3F7B33C111F}" name="Column5697"/>
    <tableColumn id="5718" xr3:uid="{AE27B7D8-1126-4E6B-B4C6-67927F7031E8}" name="Column5698"/>
    <tableColumn id="5719" xr3:uid="{923D4D66-EB87-4824-AC67-B422C14F0DA2}" name="Column5699"/>
    <tableColumn id="5720" xr3:uid="{79A6EB81-A36F-415A-B201-807ECCE89D02}" name="Column5700"/>
    <tableColumn id="5721" xr3:uid="{FF7792B5-4FB4-4298-9227-4BB53DE182A3}" name="Column5701"/>
    <tableColumn id="5722" xr3:uid="{CEC264A2-3F02-45F2-A8AA-4A2BE0230C1C}" name="Column5702"/>
    <tableColumn id="5723" xr3:uid="{29542FCF-AD7C-4718-AA9D-C627AB2D9211}" name="Column5703"/>
    <tableColumn id="5724" xr3:uid="{8E1DFE6A-B9DF-4F7A-8BFC-F4F96E03062E}" name="Column5704"/>
    <tableColumn id="5725" xr3:uid="{C0E47684-2738-4C8E-8198-EC022D661EFB}" name="Column5705"/>
    <tableColumn id="5726" xr3:uid="{7872E8A6-02F9-4032-9047-17576939E8E0}" name="Column5706"/>
    <tableColumn id="5727" xr3:uid="{38CBE0EE-6F1C-4E69-93B0-CBA9DC2D9728}" name="Column5707"/>
    <tableColumn id="5728" xr3:uid="{6C537ACD-6627-4D5A-817B-19BEE9A7E3E2}" name="Column5708"/>
    <tableColumn id="5729" xr3:uid="{E7C8C580-E609-442F-A5A6-3DE1920384F3}" name="Column5709"/>
    <tableColumn id="5730" xr3:uid="{D5099A5F-0A8F-402A-B821-0D2D2AB91FAA}" name="Column5710"/>
    <tableColumn id="5731" xr3:uid="{F52FE3DA-D90D-4F9C-84DF-9AD637638A85}" name="Column5711"/>
    <tableColumn id="5732" xr3:uid="{695F548B-B2CF-4A8B-BDC5-30E5BAD2C6F0}" name="Column5712"/>
    <tableColumn id="5733" xr3:uid="{042EAB8B-4C5D-4767-9530-78F3061D162E}" name="Column5713"/>
    <tableColumn id="5734" xr3:uid="{D0DB2805-AAE5-461A-979F-8503759C1A4B}" name="Column5714"/>
    <tableColumn id="5735" xr3:uid="{C6B1AE89-7016-4CA1-86A9-0FBE8A31F210}" name="Column5715"/>
    <tableColumn id="5736" xr3:uid="{C8175527-46EE-4C81-9C00-4F7CCEA1FBF3}" name="Column5716"/>
    <tableColumn id="5737" xr3:uid="{29096BC4-423B-49FC-BBB3-861DB7A5D578}" name="Column5717"/>
    <tableColumn id="5738" xr3:uid="{18F2F045-2B5C-4450-9724-0CBB74A17548}" name="Column5718"/>
    <tableColumn id="5739" xr3:uid="{142EE217-99C7-45BA-9B65-072778BE08F4}" name="Column5719"/>
    <tableColumn id="5740" xr3:uid="{6F884A7F-D5D5-40A5-A388-2BC8C19B527D}" name="Column5720"/>
    <tableColumn id="5741" xr3:uid="{BBB04A0B-ED6B-490D-9045-4576EEDA119A}" name="Column5721"/>
    <tableColumn id="5742" xr3:uid="{474576F9-92FC-4B66-8862-237FBA75DF2D}" name="Column5722"/>
    <tableColumn id="5743" xr3:uid="{01420600-5A5E-48BB-863A-42A90C043BD1}" name="Column5723"/>
    <tableColumn id="5744" xr3:uid="{73895ED5-3B36-456F-A47D-E2663D72C060}" name="Column5724"/>
    <tableColumn id="5745" xr3:uid="{42791150-9F3B-4E19-AAFD-2F0F1ADFEFCC}" name="Column5725"/>
    <tableColumn id="5746" xr3:uid="{A9E1D16E-1478-4120-A5FF-66B3D84238E8}" name="Column5726"/>
    <tableColumn id="5747" xr3:uid="{85DA5193-FE27-4FC9-8913-B4F24F59108D}" name="Column5727"/>
    <tableColumn id="5748" xr3:uid="{E011F004-AB6A-4B7C-89DA-DFE5FF492720}" name="Column5728"/>
    <tableColumn id="5749" xr3:uid="{77F8B83A-2F41-4AD9-AE8F-4B79972AE27C}" name="Column5729"/>
    <tableColumn id="5750" xr3:uid="{6F2B36BE-0410-4EDB-882F-D0B58CB4E106}" name="Column5730"/>
    <tableColumn id="5751" xr3:uid="{7D600BC6-EA99-47CE-B281-2069FCE6A823}" name="Column5731"/>
    <tableColumn id="5752" xr3:uid="{6C6CE0AB-0D2A-4DFD-AA16-987413EC8464}" name="Column5732"/>
    <tableColumn id="5753" xr3:uid="{BC9DF180-4C61-467B-BEFC-55CC3720D64B}" name="Column5733"/>
    <tableColumn id="5754" xr3:uid="{FE9408DB-F31E-404D-80EC-BA9C48F8C2B0}" name="Column5734"/>
    <tableColumn id="5755" xr3:uid="{79981E29-7895-4C86-9B01-58F95B719235}" name="Column5735"/>
    <tableColumn id="5756" xr3:uid="{AB14CBB4-D890-4FEB-9905-DA92CA98D2BA}" name="Column5736"/>
    <tableColumn id="5757" xr3:uid="{951D6230-CB24-4EF4-97D5-5CDC3B6A0FE6}" name="Column5737"/>
    <tableColumn id="5758" xr3:uid="{8172E6A4-BABF-45F6-AE30-67C050B02AFE}" name="Column5738"/>
    <tableColumn id="5759" xr3:uid="{07CB8882-1106-4D02-B82D-710DF7E51BED}" name="Column5739"/>
    <tableColumn id="5760" xr3:uid="{68D9EF98-A3BD-4A8B-AABB-C886432E5A68}" name="Column5740"/>
    <tableColumn id="5761" xr3:uid="{CC1299B9-7AE4-4774-BA17-F6DACDB4E6FA}" name="Column5741"/>
    <tableColumn id="5762" xr3:uid="{B3930202-B863-4762-9D39-899FBD26AF28}" name="Column5742"/>
    <tableColumn id="5763" xr3:uid="{EC4706A6-15AB-4350-B1E7-A3BB29B3AE24}" name="Column5743"/>
    <tableColumn id="5764" xr3:uid="{DFE7D5A4-80DA-4BED-B57A-F937B1D71240}" name="Column5744"/>
    <tableColumn id="5765" xr3:uid="{A3350F56-2114-4A3E-A029-119638F530F0}" name="Column5745"/>
    <tableColumn id="5766" xr3:uid="{E96BB3EE-973A-4782-A103-7BC512136716}" name="Column5746"/>
    <tableColumn id="5767" xr3:uid="{4794445F-F7CD-4682-A976-B1860396146C}" name="Column5747"/>
    <tableColumn id="5768" xr3:uid="{57999234-C75D-433E-83AF-ACB2E02997D0}" name="Column5748"/>
    <tableColumn id="5769" xr3:uid="{3C75CAB1-7FAC-4699-9699-1868AC1B146D}" name="Column5749"/>
    <tableColumn id="5770" xr3:uid="{27B2E5E6-140C-4927-BCB3-4CCEAA3F52B0}" name="Column5750"/>
    <tableColumn id="5771" xr3:uid="{53E229F1-DDAA-4F67-ADA3-DF90008592B7}" name="Column5751"/>
    <tableColumn id="5772" xr3:uid="{FC8AA6CD-03DC-4168-AAFA-E54FD81D6823}" name="Column5752"/>
    <tableColumn id="5773" xr3:uid="{E754C32F-AE1C-469E-B9F2-9F64DF74B3C0}" name="Column5753"/>
    <tableColumn id="5774" xr3:uid="{53E3644A-A33D-45B0-B9C0-28632E556C69}" name="Column5754"/>
    <tableColumn id="5775" xr3:uid="{CE424D8F-8617-435B-9C22-4B4567099277}" name="Column5755"/>
    <tableColumn id="5776" xr3:uid="{E16F11A1-0E8B-4E81-A11D-5E8424AC7F5E}" name="Column5756"/>
    <tableColumn id="5777" xr3:uid="{ECD26081-4973-4E27-AB75-FBC70989C0E3}" name="Column5757"/>
    <tableColumn id="5778" xr3:uid="{8942196E-CABD-43CB-9E43-5F39CDC70050}" name="Column5758"/>
    <tableColumn id="5779" xr3:uid="{BB7E3BAB-C115-434A-8437-0A3F85618ABC}" name="Column5759"/>
    <tableColumn id="5780" xr3:uid="{F8482929-34AE-4425-B372-0719DC89BCBE}" name="Column5760"/>
    <tableColumn id="5781" xr3:uid="{FF8838BF-1ED0-42B2-8551-6AD2B8BC0208}" name="Column5761"/>
    <tableColumn id="5782" xr3:uid="{B5513F3E-A607-4753-A70C-27A32A5DE1DC}" name="Column5762"/>
    <tableColumn id="5783" xr3:uid="{1DFCBF4A-F80C-4E98-A86C-7AB3CF8BE8D5}" name="Column5763"/>
    <tableColumn id="5784" xr3:uid="{9D3D65CF-23CE-45C9-91F7-1574B2B44E98}" name="Column5764"/>
    <tableColumn id="5785" xr3:uid="{C691FB4D-BFEC-4923-BFE7-4C85E2179517}" name="Column5765"/>
    <tableColumn id="5786" xr3:uid="{F1C40530-8D55-446E-BFE9-796225D9F7C7}" name="Column5766"/>
    <tableColumn id="5787" xr3:uid="{3E4E59C1-822A-446D-BA84-49BF4453A793}" name="Column5767"/>
    <tableColumn id="5788" xr3:uid="{42F0BFC1-383E-47B2-B649-979BDE71D66A}" name="Column5768"/>
    <tableColumn id="5789" xr3:uid="{8180D67D-28D4-429B-86B6-B63800AFA42B}" name="Column5769"/>
    <tableColumn id="5790" xr3:uid="{1477DC39-51A1-4BFF-8AA1-B7333343B0F8}" name="Column5770"/>
    <tableColumn id="5791" xr3:uid="{40368305-8005-473D-B5C4-7917F958C6F3}" name="Column5771"/>
    <tableColumn id="5792" xr3:uid="{5D39C9A2-DEB6-4502-BCCE-B08375CC1F6B}" name="Column5772"/>
    <tableColumn id="5793" xr3:uid="{21ED42A5-147C-41C1-964B-F8BA2972DBF8}" name="Column5773"/>
    <tableColumn id="5794" xr3:uid="{AC37DC62-C1AE-4E6A-9E00-EF7F49F4B251}" name="Column5774"/>
    <tableColumn id="5795" xr3:uid="{4EC79F5A-AE18-4CC9-AFFC-90734DC4DD44}" name="Column5775"/>
    <tableColumn id="5796" xr3:uid="{2869CCD9-BB9F-4599-BBD2-ACE5CDCA5B75}" name="Column5776"/>
    <tableColumn id="5797" xr3:uid="{A5584BA1-C06D-43D2-9A63-F8D6D4ACAAEF}" name="Column5777"/>
    <tableColumn id="5798" xr3:uid="{AD98B46B-5581-43E6-B89C-0E1A8A908A53}" name="Column5778"/>
    <tableColumn id="5799" xr3:uid="{CB56DB2B-F893-439C-912A-59CDD21CE1C5}" name="Column5779"/>
    <tableColumn id="5800" xr3:uid="{CB3E4C89-6654-4756-9F71-28EBE123577E}" name="Column5780"/>
    <tableColumn id="5801" xr3:uid="{CDE97DA9-8008-4569-A90C-DB580AA28377}" name="Column5781"/>
    <tableColumn id="5802" xr3:uid="{AC77C05D-01D1-429E-B797-B43B30DD560F}" name="Column5782"/>
    <tableColumn id="5803" xr3:uid="{9C4B3091-D7BE-4BE4-AF80-DA2060A08452}" name="Column5783"/>
    <tableColumn id="5804" xr3:uid="{462E177E-8195-4A69-89D0-8DC104218903}" name="Column5784"/>
    <tableColumn id="5805" xr3:uid="{FAB183B1-3C57-488B-97CB-9BF1CCFC21E7}" name="Column5785"/>
    <tableColumn id="5806" xr3:uid="{0F0FB443-E39F-4300-B930-C45EC5B553F2}" name="Column5786"/>
    <tableColumn id="5807" xr3:uid="{D305E99F-A8F1-4CC5-9444-37DE558E5A9B}" name="Column5787"/>
    <tableColumn id="5808" xr3:uid="{5D0C8F59-64EC-4B40-A5A4-961E0CA5C744}" name="Column5788"/>
    <tableColumn id="5809" xr3:uid="{115091B8-9353-4FE0-93DE-A71874E6A0B8}" name="Column5789"/>
    <tableColumn id="5810" xr3:uid="{498EDE03-E036-4FC8-9567-084B18FCA00F}" name="Column5790"/>
    <tableColumn id="5811" xr3:uid="{A4370AEF-B99D-4434-A442-AA69154B12B0}" name="Column5791"/>
    <tableColumn id="5812" xr3:uid="{D3858F88-D30E-41BA-ABBF-38EF4AE7B138}" name="Column5792"/>
    <tableColumn id="5813" xr3:uid="{672B4042-6284-4073-8407-3EDAADB23639}" name="Column5793"/>
    <tableColumn id="5814" xr3:uid="{90061EF6-D9EC-4A1D-8A97-ABE4B2E4A90F}" name="Column5794"/>
    <tableColumn id="5815" xr3:uid="{50421344-2F6D-46F0-B4C0-8DD988524AC2}" name="Column5795"/>
    <tableColumn id="5816" xr3:uid="{4ACF3B93-252A-4C9E-A225-007932676587}" name="Column5796"/>
    <tableColumn id="5817" xr3:uid="{516CAB28-1249-495C-A261-A83C549FB907}" name="Column5797"/>
    <tableColumn id="5818" xr3:uid="{407E59F6-0D3F-400D-8147-1C7231A527C7}" name="Column5798"/>
    <tableColumn id="5819" xr3:uid="{D6E4DD17-582A-4944-B2E1-3D76CD211188}" name="Column5799"/>
    <tableColumn id="5820" xr3:uid="{96C78B09-8E1D-450D-B810-5FC5EB6753AB}" name="Column5800"/>
    <tableColumn id="5821" xr3:uid="{58442F5B-F14C-4F39-814D-F43456F8468C}" name="Column5801"/>
    <tableColumn id="5822" xr3:uid="{896BCD8B-25D8-4DFF-8FC1-3C2E6661AEF5}" name="Column5802"/>
    <tableColumn id="5823" xr3:uid="{552E026D-8EC6-4201-A6BD-2FAF0E6A6831}" name="Column5803"/>
    <tableColumn id="5824" xr3:uid="{D1763C4D-432D-4A20-B8EA-55A3B78A6739}" name="Column5804"/>
    <tableColumn id="5825" xr3:uid="{1F30EE05-5B51-4217-AC3E-FE1EAFF02F31}" name="Column5805"/>
    <tableColumn id="5826" xr3:uid="{33A58C3A-8F44-426B-A661-A6AFC6D352E8}" name="Column5806"/>
    <tableColumn id="5827" xr3:uid="{33345BC3-7DC1-4686-828A-3AA26256EAA2}" name="Column5807"/>
    <tableColumn id="5828" xr3:uid="{A4E6CFED-B720-4F0F-939D-5D3266842B93}" name="Column5808"/>
    <tableColumn id="5829" xr3:uid="{B642A3B1-BF14-4720-9904-20E7E25F4933}" name="Column5809"/>
    <tableColumn id="5830" xr3:uid="{6F3393A8-BCC8-43E3-A7EE-D5A96D9A7558}" name="Column5810"/>
    <tableColumn id="5831" xr3:uid="{16177D39-CD0F-441A-9F06-7327CF06FC19}" name="Column5811"/>
    <tableColumn id="5832" xr3:uid="{1FF7BD3D-10DC-4D02-B183-8889CC989E02}" name="Column5812"/>
    <tableColumn id="5833" xr3:uid="{C58201C3-0976-44E9-B256-A75E5D1C5072}" name="Column5813"/>
    <tableColumn id="5834" xr3:uid="{190BB23B-2E24-4639-8B7A-011FF86DE3DB}" name="Column5814"/>
    <tableColumn id="5835" xr3:uid="{0E9B78C1-8E19-4342-863A-A5D788A0058A}" name="Column5815"/>
    <tableColumn id="5836" xr3:uid="{DC690519-F785-4C9D-A410-E708C5C5B011}" name="Column5816"/>
    <tableColumn id="5837" xr3:uid="{45A15958-AEC1-43A3-885E-5DAD92F23AA6}" name="Column5817"/>
    <tableColumn id="5838" xr3:uid="{6B04A8AF-B6B5-4323-AD16-47EEC53731E4}" name="Column5818"/>
    <tableColumn id="5839" xr3:uid="{D217B86F-8B63-4F22-93DD-82D31E232A2D}" name="Column5819"/>
    <tableColumn id="5840" xr3:uid="{D56F4F76-3D1A-4836-BAD6-F6D6839C2A6D}" name="Column5820"/>
    <tableColumn id="5841" xr3:uid="{2A31BD32-B273-4DFD-94F0-82566975D133}" name="Column5821"/>
    <tableColumn id="5842" xr3:uid="{155A25E5-4F0A-4304-87DA-1FD598F9EE1C}" name="Column5822"/>
    <tableColumn id="5843" xr3:uid="{B28ED065-D911-40B7-89A1-7084B14340F2}" name="Column5823"/>
    <tableColumn id="5844" xr3:uid="{5E195FBA-6A7A-4CF7-A067-D3645FC886DD}" name="Column5824"/>
    <tableColumn id="5845" xr3:uid="{B89EE85C-0AD2-40F5-BC30-CD97DFD8C2CD}" name="Column5825"/>
    <tableColumn id="5846" xr3:uid="{3DBAB57B-6113-4446-9C4F-FD91EC05AEA5}" name="Column5826"/>
    <tableColumn id="5847" xr3:uid="{1A9D338F-5239-47A5-B399-24A7BE7B2AC1}" name="Column5827"/>
    <tableColumn id="5848" xr3:uid="{CE596A27-35CA-4839-BD6B-A636F056AFF8}" name="Column5828"/>
    <tableColumn id="5849" xr3:uid="{44BE1104-A577-4D42-9257-CBCCA31DAC1D}" name="Column5829"/>
    <tableColumn id="5850" xr3:uid="{71973EA8-BC6B-4459-BB70-A4DD1A09EC25}" name="Column5830"/>
    <tableColumn id="5851" xr3:uid="{F5DBE164-A7F6-4554-9704-8B43C584033E}" name="Column5831"/>
    <tableColumn id="5852" xr3:uid="{ECEACF02-CEBA-4842-AC14-EA1F2F1583E1}" name="Column5832"/>
    <tableColumn id="5853" xr3:uid="{31BECD91-A237-47D8-9DEA-220CC354E53C}" name="Column5833"/>
    <tableColumn id="5854" xr3:uid="{C4A32F97-FE49-410D-B512-4E82CD025987}" name="Column5834"/>
    <tableColumn id="5855" xr3:uid="{DF51585F-3815-4F33-A056-932D5973D661}" name="Column5835"/>
    <tableColumn id="5856" xr3:uid="{3A744556-2AFD-4FEE-882F-DF928D9D824A}" name="Column5836"/>
    <tableColumn id="5857" xr3:uid="{AB7A75C4-1220-4B73-BCE7-0803AE05B9C6}" name="Column5837"/>
    <tableColumn id="5858" xr3:uid="{54F8CB7B-6E3F-49BF-88DB-1983A3B711FA}" name="Column5838"/>
    <tableColumn id="5859" xr3:uid="{3296ADD1-3357-4D88-937B-643363AB7D05}" name="Column5839"/>
    <tableColumn id="5860" xr3:uid="{B69D6EE5-291B-4483-BBED-73CF94B8770D}" name="Column5840"/>
    <tableColumn id="5861" xr3:uid="{842A2F96-594E-41CC-A2D2-F3D24255B720}" name="Column5841"/>
    <tableColumn id="5862" xr3:uid="{E38C055D-F66D-4538-A506-E6D4E64FA9B7}" name="Column5842"/>
    <tableColumn id="5863" xr3:uid="{7DCCAA7C-37AF-4ECA-9C22-B3D0402005FB}" name="Column5843"/>
    <tableColumn id="5864" xr3:uid="{C2354F9A-6F61-4F5D-B073-5C1E172518D6}" name="Column5844"/>
    <tableColumn id="5865" xr3:uid="{5646BD7C-5EBB-46E7-9467-4B4F47BC22E5}" name="Column5845"/>
    <tableColumn id="5866" xr3:uid="{1EA6A9A4-6E30-42D2-8184-FBF2BA6EB674}" name="Column5846"/>
    <tableColumn id="5867" xr3:uid="{6E03C1BE-61D9-4F62-9796-2C99C7ABB6C5}" name="Column5847"/>
    <tableColumn id="5868" xr3:uid="{06E78726-07A1-4699-BC2E-E42375D9F620}" name="Column5848"/>
    <tableColumn id="5869" xr3:uid="{CE5D321C-A307-4450-9D76-978FC4251A71}" name="Column5849"/>
    <tableColumn id="5870" xr3:uid="{C7752C78-4A2C-42B1-90E5-9B2D78D84804}" name="Column5850"/>
    <tableColumn id="5871" xr3:uid="{40439C38-A744-4DFD-87A8-D8BB127A2643}" name="Column5851"/>
    <tableColumn id="5872" xr3:uid="{2AC40938-DA28-4EDB-820B-235BDAFC3350}" name="Column5852"/>
    <tableColumn id="5873" xr3:uid="{4D5C2EE2-7675-4493-BB51-5539D69D9053}" name="Column5853"/>
    <tableColumn id="5874" xr3:uid="{114738D9-A2D3-453A-87CA-7E144F9C55CB}" name="Column5854"/>
    <tableColumn id="5875" xr3:uid="{6BE0691E-1CCC-4A97-841B-8F1795C8C69E}" name="Column5855"/>
    <tableColumn id="5876" xr3:uid="{1E3AEED1-E849-4D7A-9776-0E1D3D109B06}" name="Column5856"/>
    <tableColumn id="5877" xr3:uid="{F2A565DE-4B32-4D29-9093-EDF9379EA357}" name="Column5857"/>
    <tableColumn id="5878" xr3:uid="{736A555D-88AD-4D86-86B7-7107E570590E}" name="Column5858"/>
    <tableColumn id="5879" xr3:uid="{7F4A4E32-7064-47FD-9A8C-4A6735A1C42B}" name="Column5859"/>
    <tableColumn id="5880" xr3:uid="{E7364C8C-AF19-47F2-947B-0C22876355B8}" name="Column5860"/>
    <tableColumn id="5881" xr3:uid="{D133C0F2-73B3-4938-815C-C5B5EA856024}" name="Column5861"/>
    <tableColumn id="5882" xr3:uid="{2DB4C027-88FA-48F2-AA81-23C9826D3C61}" name="Column5862"/>
    <tableColumn id="5883" xr3:uid="{93B0877B-BA30-4C1D-A384-F0F1A6760089}" name="Column5863"/>
    <tableColumn id="5884" xr3:uid="{00C1F365-C9AE-4097-B1F0-208E06604D99}" name="Column5864"/>
    <tableColumn id="5885" xr3:uid="{CEF8378F-A727-4F1C-82CE-779FA34C8184}" name="Column5865"/>
    <tableColumn id="5886" xr3:uid="{55660762-9BF1-4980-9E58-83C80EBAA531}" name="Column5866"/>
    <tableColumn id="5887" xr3:uid="{50688A13-DC15-41B5-BC52-E24AABA9B00A}" name="Column5867"/>
    <tableColumn id="5888" xr3:uid="{D16CA660-AC66-4BAD-9B41-03AC3BED4C95}" name="Column5868"/>
    <tableColumn id="5889" xr3:uid="{38989904-FD18-44A9-B10C-522C323FA477}" name="Column5869"/>
    <tableColumn id="5890" xr3:uid="{1F51DFC1-29DC-4644-BC93-8D893DA61835}" name="Column5870"/>
    <tableColumn id="5891" xr3:uid="{95D48732-3617-4033-BC48-CFDB5654AEAB}" name="Column5871"/>
    <tableColumn id="5892" xr3:uid="{B515BC2B-2DAA-41A3-AF42-107CD4A80B98}" name="Column5872"/>
    <tableColumn id="5893" xr3:uid="{F7C19C13-D708-44B7-B8EB-A3343FB73704}" name="Column5873"/>
    <tableColumn id="5894" xr3:uid="{7A7D3384-3265-4858-B2A0-2C28523020C7}" name="Column5874"/>
    <tableColumn id="5895" xr3:uid="{539352E3-7D05-4687-AFC8-A939FA950B63}" name="Column5875"/>
    <tableColumn id="5896" xr3:uid="{B769B976-3EBE-447F-9AE2-C58B59FF2086}" name="Column5876"/>
    <tableColumn id="5897" xr3:uid="{A617F7CA-4DA6-4002-AD0F-FE13358ABEEA}" name="Column5877"/>
    <tableColumn id="5898" xr3:uid="{DB85843C-206E-4548-AA39-D60E62FA011C}" name="Column5878"/>
    <tableColumn id="5899" xr3:uid="{2801F09E-F735-4517-8958-65204A666D60}" name="Column5879"/>
    <tableColumn id="5900" xr3:uid="{850B7388-03DF-4D33-97CC-DE49402FFA52}" name="Column5880"/>
    <tableColumn id="5901" xr3:uid="{11E107A5-25DA-400F-978D-559A16952409}" name="Column5881"/>
    <tableColumn id="5902" xr3:uid="{27790EA9-B6FD-4015-A850-002ED200FDE8}" name="Column5882"/>
    <tableColumn id="5903" xr3:uid="{B96A3555-ACB7-4E2C-83D3-A37B42493B9D}" name="Column5883"/>
    <tableColumn id="5904" xr3:uid="{5E6631F4-B0C2-42F4-A1BF-9718B60CD3D1}" name="Column5884"/>
    <tableColumn id="5905" xr3:uid="{73F702B7-FA07-4E73-9E54-70EC4F1F3F29}" name="Column5885"/>
    <tableColumn id="5906" xr3:uid="{B5A4FC69-09FF-44F8-92F0-E2ABAC32315C}" name="Column5886"/>
    <tableColumn id="5907" xr3:uid="{3CBB8479-AD7E-4247-B007-07B6B3BC3B5F}" name="Column5887"/>
    <tableColumn id="5908" xr3:uid="{805BB5C3-6069-433E-A621-B0DD3D8BBA2A}" name="Column5888"/>
    <tableColumn id="5909" xr3:uid="{F554D530-7EAB-4C34-9C64-A57F92DD5EE0}" name="Column5889"/>
    <tableColumn id="5910" xr3:uid="{CA7F586B-1B5C-4CC0-928F-8690457740AB}" name="Column5890"/>
    <tableColumn id="5911" xr3:uid="{DB06BCBF-BC13-4AA4-BECF-DF568A94548E}" name="Column5891"/>
    <tableColumn id="5912" xr3:uid="{ADE0AEE5-FD21-42E9-80F2-C00083811D1E}" name="Column5892"/>
    <tableColumn id="5913" xr3:uid="{BAED5C93-AF57-4966-9118-3B2EB28206AA}" name="Column5893"/>
    <tableColumn id="5914" xr3:uid="{8B29F043-53D0-41CF-B0C7-1A9D1E0C25A2}" name="Column5894"/>
    <tableColumn id="5915" xr3:uid="{CAACDB12-041B-4C4E-96AC-74B67699F07C}" name="Column5895"/>
    <tableColumn id="5916" xr3:uid="{A1A71829-F65C-44A2-AC68-BCA1E81455C1}" name="Column5896"/>
    <tableColumn id="5917" xr3:uid="{DDADE9C2-2124-49A4-B1D4-85DE0B936612}" name="Column5897"/>
    <tableColumn id="5918" xr3:uid="{5ADDBB6C-7D44-4C8B-AC49-A01F54D6EE25}" name="Column5898"/>
    <tableColumn id="5919" xr3:uid="{DD117A0A-F7D2-44EF-8A3D-49E6BC2E4C85}" name="Column5899"/>
    <tableColumn id="5920" xr3:uid="{F2BA047A-6822-437F-A47D-2F1D45A77799}" name="Column5900"/>
    <tableColumn id="5921" xr3:uid="{73009B6A-121E-4B4D-AFE5-346B8C372CAC}" name="Column5901"/>
    <tableColumn id="5922" xr3:uid="{8D31E643-E711-4732-BD45-3C2B3D3A2981}" name="Column5902"/>
    <tableColumn id="5923" xr3:uid="{3F7D878E-24CD-4D18-BECE-4B39B119A419}" name="Column5903"/>
    <tableColumn id="5924" xr3:uid="{1131D428-DDA2-4B4D-B558-366D430C1C71}" name="Column5904"/>
    <tableColumn id="5925" xr3:uid="{1C251BB5-7820-41E3-B81C-5B0D87B20EE1}" name="Column5905"/>
    <tableColumn id="5926" xr3:uid="{1DF45E8D-C2FC-46BF-BE35-9D2CC4987348}" name="Column5906"/>
    <tableColumn id="5927" xr3:uid="{484965DE-B2A5-4F6B-974B-DA003909CAB8}" name="Column5907"/>
    <tableColumn id="5928" xr3:uid="{A2130267-7176-4427-B7D1-06D4CDC90EAA}" name="Column5908"/>
    <tableColumn id="5929" xr3:uid="{567551F0-89EF-4D8B-AB1A-00B70183B147}" name="Column5909"/>
    <tableColumn id="5930" xr3:uid="{C512EBB3-1E49-4050-A2EA-8D97585E1FDC}" name="Column5910"/>
    <tableColumn id="5931" xr3:uid="{6084CAB0-C29E-4918-865D-D4BA69255F9A}" name="Column5911"/>
    <tableColumn id="5932" xr3:uid="{602823B8-0D0C-4AF3-9DC5-AEED42FFA52C}" name="Column5912"/>
    <tableColumn id="5933" xr3:uid="{DA08F560-1B93-44EB-A0EB-53477473C2AF}" name="Column5913"/>
    <tableColumn id="5934" xr3:uid="{8CDC60C2-3232-452D-AC45-FA4386A1536F}" name="Column5914"/>
    <tableColumn id="5935" xr3:uid="{F8A0AE0F-56C6-4BCD-8169-DA47C959C8E6}" name="Column5915"/>
    <tableColumn id="5936" xr3:uid="{4712C63B-96FC-4BF1-9F7F-283CE9BFF165}" name="Column5916"/>
    <tableColumn id="5937" xr3:uid="{136C0A18-74EF-47D4-B964-02DD8B93EA8B}" name="Column5917"/>
    <tableColumn id="5938" xr3:uid="{DC7492AD-7089-4D19-8382-6BC5B059A902}" name="Column5918"/>
    <tableColumn id="5939" xr3:uid="{1C2D045A-CC7D-4E0A-B8C5-6047F351DB3A}" name="Column5919"/>
    <tableColumn id="5940" xr3:uid="{B0119941-C1E6-4FEC-B6B9-83B647351D84}" name="Column5920"/>
    <tableColumn id="5941" xr3:uid="{5AC397B1-B6A8-488E-91D7-C5DFEF6C1458}" name="Column5921"/>
    <tableColumn id="5942" xr3:uid="{FC0C86AD-9460-490C-B1D3-7A6B9D7119B6}" name="Column5922"/>
    <tableColumn id="5943" xr3:uid="{B391B1B9-3544-4263-AD9B-33DB24342F4C}" name="Column5923"/>
    <tableColumn id="5944" xr3:uid="{8341BA21-0866-48B7-B179-15DE7407B3E2}" name="Column5924"/>
    <tableColumn id="5945" xr3:uid="{6BB9FDFE-314E-4E4D-B7E7-0EDB1E624C7F}" name="Column5925"/>
    <tableColumn id="5946" xr3:uid="{0302B0FE-0FD4-4B1D-9681-7367D52A4980}" name="Column5926"/>
    <tableColumn id="5947" xr3:uid="{EC14CF76-F8F4-4905-8BDF-D0DAC4CEB481}" name="Column5927"/>
    <tableColumn id="5948" xr3:uid="{8D1122A1-E427-442D-9B5A-9601BCE9DD11}" name="Column5928"/>
    <tableColumn id="5949" xr3:uid="{5A7F5991-E3B4-4CF9-9339-FE5E7445DFC1}" name="Column5929"/>
    <tableColumn id="5950" xr3:uid="{22DB4C12-8BBD-4689-9AC7-5E0D7BEA343D}" name="Column5930"/>
    <tableColumn id="5951" xr3:uid="{8AEA222D-B5B7-4270-A61E-F4DB4E8F9B9D}" name="Column5931"/>
    <tableColumn id="5952" xr3:uid="{A67B70B8-857F-4865-8280-41ED76CA33CB}" name="Column5932"/>
    <tableColumn id="5953" xr3:uid="{8DD209EF-A318-4251-8285-31353A63C031}" name="Column5933"/>
    <tableColumn id="5954" xr3:uid="{665A2CA6-68FF-4377-8B74-562F76195C26}" name="Column5934"/>
    <tableColumn id="5955" xr3:uid="{1A119A2D-AF66-443B-B91B-7BF17DFF4C03}" name="Column5935"/>
    <tableColumn id="5956" xr3:uid="{BBD5DAF3-F979-400F-922F-25D71FC5A6FA}" name="Column5936"/>
    <tableColumn id="5957" xr3:uid="{D299AE3F-1A77-4B1D-817D-5F29DF828E53}" name="Column5937"/>
    <tableColumn id="5958" xr3:uid="{E55F2406-929D-4596-B3F4-AD10E1BED883}" name="Column5938"/>
    <tableColumn id="5959" xr3:uid="{E8B671FD-C178-418A-92A8-E55B2FA64C48}" name="Column5939"/>
    <tableColumn id="5960" xr3:uid="{F5138F9D-01D8-4CE8-BDE5-B88805480A7D}" name="Column5940"/>
    <tableColumn id="5961" xr3:uid="{684FA143-4BE1-42A9-9332-08F6A9EA0C23}" name="Column5941"/>
    <tableColumn id="5962" xr3:uid="{F2E381B3-9AD9-4988-84FD-03E00CCA708A}" name="Column5942"/>
    <tableColumn id="5963" xr3:uid="{D516F22E-98A2-4BFE-8A05-A19A996405DC}" name="Column5943"/>
    <tableColumn id="5964" xr3:uid="{669E669F-1D99-488D-9CB1-DAE7034F3937}" name="Column5944"/>
    <tableColumn id="5965" xr3:uid="{03C9AD7F-21C0-48F3-8C6E-E2A08F31A879}" name="Column5945"/>
    <tableColumn id="5966" xr3:uid="{7F53E193-39D4-4A6D-963E-FBD01F8C57FF}" name="Column5946"/>
    <tableColumn id="5967" xr3:uid="{642A8F3E-A835-4EFE-81F9-D0660A9691C7}" name="Column5947"/>
    <tableColumn id="5968" xr3:uid="{A920AD75-00DF-4706-966B-E04281D6545C}" name="Column5948"/>
    <tableColumn id="5969" xr3:uid="{F8C9298D-AA8D-4CAC-BEEE-BC86D3A85D21}" name="Column5949"/>
    <tableColumn id="5970" xr3:uid="{53C2A612-16BB-44E2-85F5-4BA61A9E5917}" name="Column5950"/>
    <tableColumn id="5971" xr3:uid="{890BE550-7DF2-481A-A3E8-243F6C5092ED}" name="Column5951"/>
    <tableColumn id="5972" xr3:uid="{133C2F11-E606-49CC-AAC6-CA8F7D74BF52}" name="Column5952"/>
    <tableColumn id="5973" xr3:uid="{DD2DFBEE-276B-41AB-9761-E199004A6B3D}" name="Column5953"/>
    <tableColumn id="5974" xr3:uid="{C812E1B7-7585-422A-8D80-87F3C2A5F925}" name="Column5954"/>
    <tableColumn id="5975" xr3:uid="{72A73177-CD02-4EBE-A97E-8E08BA041D8C}" name="Column5955"/>
    <tableColumn id="5976" xr3:uid="{CBF0CB38-024F-405C-AD1D-F941D3686CA8}" name="Column5956"/>
    <tableColumn id="5977" xr3:uid="{3B314381-72AC-485B-8547-226A1171D6D7}" name="Column5957"/>
    <tableColumn id="5978" xr3:uid="{9D77822C-04FA-4E9B-A667-A3F66833A56B}" name="Column5958"/>
    <tableColumn id="5979" xr3:uid="{57F41D39-266D-400D-BC91-2B12C8FA2A81}" name="Column5959"/>
    <tableColumn id="5980" xr3:uid="{5819438D-9E2A-43B5-9670-6476B0AE3C81}" name="Column5960"/>
    <tableColumn id="5981" xr3:uid="{2E0C17E4-F7F5-470B-90D5-4C9D094694B2}" name="Column5961"/>
    <tableColumn id="5982" xr3:uid="{F65060EE-2B22-4C86-B8C8-4DC6E1B2A1CE}" name="Column5962"/>
    <tableColumn id="5983" xr3:uid="{BB1060FE-8C29-448F-8BB2-192D4492DF2D}" name="Column5963"/>
    <tableColumn id="5984" xr3:uid="{2280FEBA-84B1-47B5-BF88-62BB36354A71}" name="Column5964"/>
    <tableColumn id="5985" xr3:uid="{07B3A1F6-8998-40FD-8DC7-D4A9050D5AA6}" name="Column5965"/>
    <tableColumn id="5986" xr3:uid="{8F3E0943-5B4C-4290-80CA-1D1A71CCBF72}" name="Column5966"/>
    <tableColumn id="5987" xr3:uid="{B1148F8F-E130-461F-96C7-D4DC70302D34}" name="Column5967"/>
    <tableColumn id="5988" xr3:uid="{A4C55409-D2BA-41D6-8A1D-2E79DDF01EC8}" name="Column5968"/>
    <tableColumn id="5989" xr3:uid="{3781E549-7BD8-4550-9187-8EEBEF0C5530}" name="Column5969"/>
    <tableColumn id="5990" xr3:uid="{8A598885-5866-4E33-B314-C18DD3181144}" name="Column5970"/>
    <tableColumn id="5991" xr3:uid="{7AD4C139-5840-4818-87AD-DCBB2A23433D}" name="Column5971"/>
    <tableColumn id="5992" xr3:uid="{3040BF9E-1356-4DF1-A055-0A27C75EF921}" name="Column5972"/>
    <tableColumn id="5993" xr3:uid="{B4BBAE23-9562-4E16-B5A6-42617351410B}" name="Column5973"/>
    <tableColumn id="5994" xr3:uid="{8B7CD586-15E2-45D2-AFC8-53F8E1CA29CE}" name="Column5974"/>
    <tableColumn id="5995" xr3:uid="{1C04B595-36A2-4D27-905E-D0EDB5F3FD1B}" name="Column5975"/>
    <tableColumn id="5996" xr3:uid="{4B23BCB8-95D9-4359-B039-58AD760427BE}" name="Column5976"/>
    <tableColumn id="5997" xr3:uid="{44DE1050-D6FD-45D0-932E-BA2063C99BE1}" name="Column5977"/>
    <tableColumn id="5998" xr3:uid="{057DE9DE-DC3D-4F3F-913C-B6832B630592}" name="Column5978"/>
    <tableColumn id="5999" xr3:uid="{EE8DFE89-3B5D-4402-B41E-3F21CD1E2AE8}" name="Column5979"/>
    <tableColumn id="6000" xr3:uid="{3A5437B3-8F24-401E-AAA5-014F2DCE8D4D}" name="Column5980"/>
    <tableColumn id="6001" xr3:uid="{2356B139-861D-4A42-9D16-E921D406CB48}" name="Column5981"/>
    <tableColumn id="6002" xr3:uid="{EB6FAB91-06B2-4E49-B5F1-6790C364A8DA}" name="Column5982"/>
    <tableColumn id="6003" xr3:uid="{EE6408B8-1D2D-4AE1-BAAA-7321D307637B}" name="Column5983"/>
    <tableColumn id="6004" xr3:uid="{98D4E46F-408E-45E3-9D11-8D1656DB78AB}" name="Column5984"/>
    <tableColumn id="6005" xr3:uid="{BE8DFEF9-6FEA-4BF6-812E-0AC21EA59087}" name="Column5985"/>
    <tableColumn id="6006" xr3:uid="{A0BB9ED7-F50B-4967-9084-6AA00D8968DB}" name="Column5986"/>
    <tableColumn id="6007" xr3:uid="{DE83F70F-5CE3-4BC7-B952-B3CB7B00B367}" name="Column5987"/>
    <tableColumn id="6008" xr3:uid="{2457168D-3449-44E1-8F8C-E056EE72A3DD}" name="Column5988"/>
    <tableColumn id="6009" xr3:uid="{D953CB18-3815-4F9C-A701-930FA0335EB8}" name="Column5989"/>
    <tableColumn id="6010" xr3:uid="{E6506D3B-3710-4213-9B10-C0EEC4930800}" name="Column5990"/>
    <tableColumn id="6011" xr3:uid="{DD4BF3FA-806F-4AC8-B1BD-9BF8510628F8}" name="Column5991"/>
    <tableColumn id="6012" xr3:uid="{A01DFBC1-FCA8-4C64-ABA5-D93C58463C29}" name="Column5992"/>
    <tableColumn id="6013" xr3:uid="{49BC403A-E62D-4240-AFED-E7BE2451E0A8}" name="Column5993"/>
    <tableColumn id="6014" xr3:uid="{7224067C-FAF0-457A-9503-086CE5788BBD}" name="Column5994"/>
    <tableColumn id="6015" xr3:uid="{58B47936-AC52-424D-AD77-A6130581DA00}" name="Column5995"/>
    <tableColumn id="6016" xr3:uid="{5FA8459E-8BC4-4FCE-8485-3144F2D01F3C}" name="Column5996"/>
    <tableColumn id="6017" xr3:uid="{31D10ECA-9E8E-4F4D-87F0-1104FB924D33}" name="Column5997"/>
    <tableColumn id="6018" xr3:uid="{386D13F7-B8B8-44A7-BB0E-C3E92BB91573}" name="Column5998"/>
    <tableColumn id="6019" xr3:uid="{5EE853E5-3C8E-42EC-822C-B78B36F5441B}" name="Column5999"/>
    <tableColumn id="6020" xr3:uid="{80A26E36-7508-48E3-AA76-91A4EA61E2EB}" name="Column6000"/>
    <tableColumn id="6021" xr3:uid="{3C8DA79E-BD20-452C-BF58-F6DADB13AA87}" name="Column6001"/>
    <tableColumn id="6022" xr3:uid="{C1B3C3E2-7DFF-420B-BC0A-9909B351C226}" name="Column6002"/>
    <tableColumn id="6023" xr3:uid="{A4EEA57B-3E39-42FF-B716-FE507F96F7A8}" name="Column6003"/>
    <tableColumn id="6024" xr3:uid="{1E89AF53-8135-4108-83EF-2E84DA138675}" name="Column6004"/>
    <tableColumn id="6025" xr3:uid="{EA486DC4-3FE7-4493-A478-7F9D039F62C7}" name="Column6005"/>
    <tableColumn id="6026" xr3:uid="{D62A1657-3E73-4A35-AC7D-7327330A435D}" name="Column6006"/>
    <tableColumn id="6027" xr3:uid="{9C417BC9-31E9-4EA8-AD79-10579B2BB322}" name="Column6007"/>
    <tableColumn id="6028" xr3:uid="{58A42832-90F6-4D03-98C8-5036D3C4BAF3}" name="Column6008"/>
    <tableColumn id="6029" xr3:uid="{DBBFADB9-5FFF-4AD5-AEBB-41B4AA01AAF5}" name="Column6009"/>
    <tableColumn id="6030" xr3:uid="{D1000B72-68DF-4782-B2DC-AFEF584C9EDB}" name="Column6010"/>
    <tableColumn id="6031" xr3:uid="{4E21FDDB-8CC6-4CD5-A232-AF3399B92378}" name="Column6011"/>
    <tableColumn id="6032" xr3:uid="{CAFE6D22-9BAC-486B-B5E7-93BFF425F8D1}" name="Column6012"/>
    <tableColumn id="6033" xr3:uid="{C1AE4AE6-2A94-4308-B850-39AAFDA6FE13}" name="Column6013"/>
    <tableColumn id="6034" xr3:uid="{C4E48A61-5D70-43D4-888D-A06D8C990DDD}" name="Column6014"/>
    <tableColumn id="6035" xr3:uid="{929139C8-A008-4D84-95C4-FB31CD98693B}" name="Column6015"/>
    <tableColumn id="6036" xr3:uid="{0D9E7DAF-3E40-42A3-A6DE-0CDFF7B7FD55}" name="Column6016"/>
    <tableColumn id="6037" xr3:uid="{E42F410D-488E-4024-8BBC-A02C1C484B8C}" name="Column6017"/>
    <tableColumn id="6038" xr3:uid="{0769F583-41EE-451D-A97A-E52B87160A32}" name="Column6018"/>
    <tableColumn id="6039" xr3:uid="{24412073-1A21-4FB4-842C-3AED4C0AFEAE}" name="Column6019"/>
    <tableColumn id="6040" xr3:uid="{61E5CFE8-1D6E-4257-8E23-3413646C3A75}" name="Column6020"/>
    <tableColumn id="6041" xr3:uid="{53359FAD-10D7-42D2-A4F8-99EB20CE6D64}" name="Column6021"/>
    <tableColumn id="6042" xr3:uid="{FAF350CF-A225-470C-B067-4F84817F2A7D}" name="Column6022"/>
    <tableColumn id="6043" xr3:uid="{57165297-42F1-4BF8-A72E-1610E8EAC2B5}" name="Column6023"/>
    <tableColumn id="6044" xr3:uid="{C85774FF-DB3A-44D9-9F59-C3E14F8E06C5}" name="Column6024"/>
    <tableColumn id="6045" xr3:uid="{E3B08EB6-2948-474E-9E22-3C6E303EAFA6}" name="Column6025"/>
    <tableColumn id="6046" xr3:uid="{384EE4C3-022C-468A-8026-C5E495881201}" name="Column6026"/>
    <tableColumn id="6047" xr3:uid="{1384A3AA-B1E6-43FE-9BDE-216CD1389AAE}" name="Column6027"/>
    <tableColumn id="6048" xr3:uid="{CD36F39F-0EF7-48F3-A8F0-8432A736B620}" name="Column6028"/>
    <tableColumn id="6049" xr3:uid="{67937FF8-F151-499D-9261-EFE588C083EF}" name="Column6029"/>
    <tableColumn id="6050" xr3:uid="{37D4E880-D5B8-4871-8D43-B36FD9700CFE}" name="Column6030"/>
    <tableColumn id="6051" xr3:uid="{3D691BBC-8D91-4F6A-A6FA-0AB9B9809A79}" name="Column6031"/>
    <tableColumn id="6052" xr3:uid="{E0700B6A-CC66-459A-B487-FFCA261E5A81}" name="Column6032"/>
    <tableColumn id="6053" xr3:uid="{71DBF7B7-0CEB-4ABE-A2F8-A346FD57FDF3}" name="Column6033"/>
    <tableColumn id="6054" xr3:uid="{F30146AC-9058-41B2-94AE-41B30ED4FB24}" name="Column6034"/>
    <tableColumn id="6055" xr3:uid="{A6874F15-87A9-4B5B-93ED-7BC638DAC2BA}" name="Column6035"/>
    <tableColumn id="6056" xr3:uid="{44A71C6B-4BFE-401D-9D5C-77A879E30BAF}" name="Column6036"/>
    <tableColumn id="6057" xr3:uid="{D1616E04-D19F-4C8E-A9AB-AB13267C4141}" name="Column6037"/>
    <tableColumn id="6058" xr3:uid="{20CC6C20-106E-42A0-8F9B-03810F2E4FF6}" name="Column6038"/>
    <tableColumn id="6059" xr3:uid="{E1269663-B1D8-4032-958C-878A28D28EC6}" name="Column6039"/>
    <tableColumn id="6060" xr3:uid="{979B463B-948C-408A-919B-B27EA4745998}" name="Column6040"/>
    <tableColumn id="6061" xr3:uid="{D0D7D100-7C20-4F27-977A-B8C3390D6D01}" name="Column6041"/>
    <tableColumn id="6062" xr3:uid="{FD1312E7-DF3C-4D1D-AAB1-1F4C29CAB3B8}" name="Column6042"/>
    <tableColumn id="6063" xr3:uid="{30B4AE76-C0DA-4D5B-AB81-5C2A39C560A9}" name="Column6043"/>
    <tableColumn id="6064" xr3:uid="{AE6379E5-1953-436C-A801-C4A6DFC12195}" name="Column6044"/>
    <tableColumn id="6065" xr3:uid="{082DDCCD-58E9-443F-BFBD-412E647E0B0F}" name="Column6045"/>
    <tableColumn id="6066" xr3:uid="{215F372A-9A2E-4FF5-845D-9807C7551007}" name="Column6046"/>
    <tableColumn id="6067" xr3:uid="{3EEC15E2-6958-477F-8DCF-DD155A0B68CD}" name="Column6047"/>
    <tableColumn id="6068" xr3:uid="{3B00CA3E-4870-4E9D-AD70-E15355E3E715}" name="Column6048"/>
    <tableColumn id="6069" xr3:uid="{22826791-DFD0-4A12-B4C9-92174CCDA1FF}" name="Column6049"/>
    <tableColumn id="6070" xr3:uid="{D9A15643-082E-4A03-85FA-332AD2A030B0}" name="Column6050"/>
    <tableColumn id="6071" xr3:uid="{BA75F8FF-EB38-4684-BE96-2C5CEC8F04FA}" name="Column6051"/>
    <tableColumn id="6072" xr3:uid="{28C64489-0DCB-451D-B6EF-D3F9DF81937C}" name="Column6052"/>
    <tableColumn id="6073" xr3:uid="{F148EE3C-C85E-4751-A3CD-6424339A2241}" name="Column6053"/>
    <tableColumn id="6074" xr3:uid="{2A4BC070-86B4-4F27-92AB-B9093F6CCFDF}" name="Column6054"/>
    <tableColumn id="6075" xr3:uid="{7D81D6B9-DD0E-46AC-AAE9-507E8FCFCC9B}" name="Column6055"/>
    <tableColumn id="6076" xr3:uid="{9ABE5D18-9D58-4A1F-92EE-5565B87922E7}" name="Column6056"/>
    <tableColumn id="6077" xr3:uid="{DA9CDDDA-B0AC-41CC-B0E4-2F426C975870}" name="Column6057"/>
    <tableColumn id="6078" xr3:uid="{6CB6CF05-3DAF-4DC1-9E64-91CAA24F5FE7}" name="Column6058"/>
    <tableColumn id="6079" xr3:uid="{CB5DA5FE-0674-4D9C-A7F4-A49F035A8ACE}" name="Column6059"/>
    <tableColumn id="6080" xr3:uid="{BDB81DCB-6DFE-40F8-BEFD-923A1F0BE9D7}" name="Column6060"/>
    <tableColumn id="6081" xr3:uid="{A8525DAD-CE38-41D2-B07A-3153C168A3CE}" name="Column6061"/>
    <tableColumn id="6082" xr3:uid="{04C2B351-A9A0-4465-94D6-472427ED8FD1}" name="Column6062"/>
    <tableColumn id="6083" xr3:uid="{5A0AA7E9-F19B-4E54-A299-561BFC5087BB}" name="Column6063"/>
    <tableColumn id="6084" xr3:uid="{72831C2C-2AD5-44C2-9E07-804BDA3FBC2D}" name="Column6064"/>
    <tableColumn id="6085" xr3:uid="{68F1EA36-1D43-48C1-ABFC-15B6ACD261F1}" name="Column6065"/>
    <tableColumn id="6086" xr3:uid="{D94B127B-B98C-4BF3-8FF9-77C76485D324}" name="Column6066"/>
    <tableColumn id="6087" xr3:uid="{764F48D5-C728-448C-AC59-6AEB08E2E731}" name="Column6067"/>
    <tableColumn id="6088" xr3:uid="{E24E6928-E0EA-49CF-9B2C-3B35CDD4D7D2}" name="Column6068"/>
    <tableColumn id="6089" xr3:uid="{EB81728D-9444-4C91-B91B-C74AD54A5D7F}" name="Column6069"/>
    <tableColumn id="6090" xr3:uid="{892E869F-92BC-4D20-BF88-52B35C86586F}" name="Column6070"/>
    <tableColumn id="6091" xr3:uid="{ED2EFC6F-3FE6-4164-B6A2-C2ECB95CA00B}" name="Column6071"/>
    <tableColumn id="6092" xr3:uid="{0DB553AA-A6C2-477A-9DEA-E3E2A5F75AA8}" name="Column6072"/>
    <tableColumn id="6093" xr3:uid="{0B3B5BC8-C54F-47B8-A4F6-E0A94485EC37}" name="Column6073"/>
    <tableColumn id="6094" xr3:uid="{E6BB25B5-074F-40B7-9053-AB1F3B302A24}" name="Column6074"/>
    <tableColumn id="6095" xr3:uid="{889ED251-07D2-4E86-841A-CD81EC418948}" name="Column6075"/>
    <tableColumn id="6096" xr3:uid="{5CFA7797-5E88-4813-A22C-345E22F456F9}" name="Column6076"/>
    <tableColumn id="6097" xr3:uid="{1C937C65-1EB4-456A-9A05-74CB254A1190}" name="Column6077"/>
    <tableColumn id="6098" xr3:uid="{01E2B301-69F5-41D1-BB59-B7B6D65779B9}" name="Column6078"/>
    <tableColumn id="6099" xr3:uid="{354BADA2-815E-450C-ABC9-040E4425927D}" name="Column6079"/>
    <tableColumn id="6100" xr3:uid="{E5CD38C2-4D9C-4C59-9DFC-A8039D92AFAE}" name="Column6080"/>
    <tableColumn id="6101" xr3:uid="{7106851C-C10E-4F58-8D75-F8952DA921CF}" name="Column6081"/>
    <tableColumn id="6102" xr3:uid="{5F90F4D7-F4FE-4DAB-AB76-D8A303FF0360}" name="Column6082"/>
    <tableColumn id="6103" xr3:uid="{436517C0-F0D2-401C-8BAF-F55CD75E5F64}" name="Column6083"/>
    <tableColumn id="6104" xr3:uid="{0F70D24A-E4E3-4EE7-9F32-119387132A26}" name="Column6084"/>
    <tableColumn id="6105" xr3:uid="{E7A2CEBF-BCAD-40DA-8849-8B7AE330A75C}" name="Column6085"/>
    <tableColumn id="6106" xr3:uid="{F944F548-1687-4032-868B-25B9ADB3D49C}" name="Column6086"/>
    <tableColumn id="6107" xr3:uid="{83E1C5BA-61DD-4330-8B44-0DC3CBC03F1A}" name="Column6087"/>
    <tableColumn id="6108" xr3:uid="{44344F6C-B356-4F1B-9BE0-C1DB278A17B4}" name="Column6088"/>
    <tableColumn id="6109" xr3:uid="{DA8AA960-EDDB-4B54-AE1E-3E512D734922}" name="Column6089"/>
    <tableColumn id="6110" xr3:uid="{7AF43C56-C3F9-444E-9AA7-5B3057A55927}" name="Column6090"/>
    <tableColumn id="6111" xr3:uid="{F4ACC5B6-8415-4337-8111-3539A430A38D}" name="Column6091"/>
    <tableColumn id="6112" xr3:uid="{D805EB0B-CCA8-4C0C-874D-CD2DEDE13F33}" name="Column6092"/>
    <tableColumn id="6113" xr3:uid="{B4DF5748-EFF4-4D06-B1FC-C15FA8E9E537}" name="Column6093"/>
    <tableColumn id="6114" xr3:uid="{9831849F-2EF9-4661-944E-7903BC6B545D}" name="Column6094"/>
    <tableColumn id="6115" xr3:uid="{A37534BF-656A-47A1-89DF-9860CAC15ADF}" name="Column6095"/>
    <tableColumn id="6116" xr3:uid="{BF4C1C1A-2A0C-4F47-A9D6-0FFF2374FB59}" name="Column6096"/>
    <tableColumn id="6117" xr3:uid="{EB77CA42-2428-40F0-90BD-F7E4941CCF4B}" name="Column6097"/>
    <tableColumn id="6118" xr3:uid="{C0745C30-4432-42C2-890E-7D4B913AE19C}" name="Column6098"/>
    <tableColumn id="6119" xr3:uid="{ABE6CB39-C141-49AE-899C-ACC2F2BCF3CF}" name="Column6099"/>
    <tableColumn id="6120" xr3:uid="{A863479B-2F58-470E-9A7F-AE73C8811BFB}" name="Column6100"/>
    <tableColumn id="6121" xr3:uid="{9420DFF7-2987-4D04-9B82-370EFD4BED81}" name="Column6101"/>
    <tableColumn id="6122" xr3:uid="{E3612E32-FC53-4FA7-8691-A2011A03741A}" name="Column6102"/>
    <tableColumn id="6123" xr3:uid="{72054725-3AE0-48DD-98CB-3032A4BB1DE3}" name="Column6103"/>
    <tableColumn id="6124" xr3:uid="{E0002263-F8FC-4E5D-BBD0-63DA57B9C6DF}" name="Column6104"/>
    <tableColumn id="6125" xr3:uid="{78B9C1E6-6684-4F27-A3F7-297F48A7C7F5}" name="Column6105"/>
    <tableColumn id="6126" xr3:uid="{E1C36439-0ECB-4048-B785-799D2C620A06}" name="Column6106"/>
    <tableColumn id="6127" xr3:uid="{04618137-3121-4D7B-A2EF-6DEF88A4E580}" name="Column6107"/>
    <tableColumn id="6128" xr3:uid="{E52D95AE-D54D-4C86-B706-97ED8406F3DA}" name="Column6108"/>
    <tableColumn id="6129" xr3:uid="{9B183874-D0D9-4F59-8F35-3836DD7BE922}" name="Column6109"/>
    <tableColumn id="6130" xr3:uid="{DD6A2E2C-3C24-4568-BB2C-BD02C534E5D3}" name="Column6110"/>
    <tableColumn id="6131" xr3:uid="{5316FC21-58A7-428D-A1C0-8E044C00320E}" name="Column6111"/>
    <tableColumn id="6132" xr3:uid="{1F966687-97B8-4257-A250-E0BBA6D167FA}" name="Column6112"/>
    <tableColumn id="6133" xr3:uid="{D123EF9D-6FCA-4D9E-9026-9D454CE6913E}" name="Column6113"/>
    <tableColumn id="6134" xr3:uid="{CE4E432C-A952-42A9-9A46-79F26488F552}" name="Column6114"/>
    <tableColumn id="6135" xr3:uid="{9386A7C2-1C4E-4FB6-89E8-43B48BA84C58}" name="Column6115"/>
    <tableColumn id="6136" xr3:uid="{554FBD53-94F4-4A1A-BCEF-B28BC9772B24}" name="Column6116"/>
    <tableColumn id="6137" xr3:uid="{DABF0CE5-8D3A-4ACA-A4E0-46DD6293148C}" name="Column6117"/>
    <tableColumn id="6138" xr3:uid="{ABB5E7EB-9ECD-436B-A64B-E54E9199A28F}" name="Column6118"/>
    <tableColumn id="6139" xr3:uid="{DA265FF2-5568-4378-9FF2-08165DED5688}" name="Column6119"/>
    <tableColumn id="6140" xr3:uid="{0F67D9C8-3B03-43B1-A57F-F16A7809D973}" name="Column6120"/>
    <tableColumn id="6141" xr3:uid="{C7F334B7-C21C-49D6-B637-D3481C27803A}" name="Column6121"/>
    <tableColumn id="6142" xr3:uid="{932E51EB-7731-474D-9358-0CC0A368F032}" name="Column6122"/>
    <tableColumn id="6143" xr3:uid="{CB471DAE-D457-4ECF-A723-B4095BD9F9AD}" name="Column6123"/>
    <tableColumn id="6144" xr3:uid="{63EA170C-C156-42FE-A609-03E22FB5F295}" name="Column6124"/>
    <tableColumn id="6145" xr3:uid="{3D6239A6-75B5-4559-A890-E34D36481251}" name="Column6125"/>
    <tableColumn id="6146" xr3:uid="{FFF6CEB8-A25D-4026-8686-41639E705864}" name="Column6126"/>
    <tableColumn id="6147" xr3:uid="{F0064DE7-1B71-42C1-B668-03589D054DC5}" name="Column6127"/>
    <tableColumn id="6148" xr3:uid="{6FDA3D98-0944-45DA-AD69-F2F3CFB3DB4E}" name="Column6128"/>
    <tableColumn id="6149" xr3:uid="{73430C38-D737-4046-9766-5A70CD792724}" name="Column6129"/>
    <tableColumn id="6150" xr3:uid="{D3C4D360-4F7F-4804-A6FE-DD4675C13776}" name="Column6130"/>
    <tableColumn id="6151" xr3:uid="{835F2247-9A9A-4875-8F1F-224FBC416EB5}" name="Column6131"/>
    <tableColumn id="6152" xr3:uid="{0EFC5895-5B8F-4E1B-975D-FEA177E4250E}" name="Column6132"/>
    <tableColumn id="6153" xr3:uid="{0CAD08B9-B50A-4C14-BE5E-25F99A1BB19C}" name="Column6133"/>
    <tableColumn id="6154" xr3:uid="{68E3B618-4CB9-45DF-858E-2904B6D07472}" name="Column6134"/>
    <tableColumn id="6155" xr3:uid="{835764EE-C792-40B4-912C-E98C65FE0875}" name="Column6135"/>
    <tableColumn id="6156" xr3:uid="{4B6662F7-9EA3-47BA-86D3-658327AA59A9}" name="Column6136"/>
    <tableColumn id="6157" xr3:uid="{5E889E4B-3AC3-4796-BF46-9E30CB94B95F}" name="Column6137"/>
    <tableColumn id="6158" xr3:uid="{50CD16CF-08D5-482E-849A-D38938499F98}" name="Column6138"/>
    <tableColumn id="6159" xr3:uid="{3D3BD54D-A739-428B-8F87-B0CFC380346E}" name="Column6139"/>
    <tableColumn id="6160" xr3:uid="{DFEA12CF-CA43-4B56-AF81-CC8E40FF1B39}" name="Column6140"/>
    <tableColumn id="6161" xr3:uid="{B2D005DE-1CDB-4179-A1BA-012BFCB81F3A}" name="Column6141"/>
    <tableColumn id="6162" xr3:uid="{900CDA9D-4F70-4F82-9C04-E87393A86AE0}" name="Column6142"/>
    <tableColumn id="6163" xr3:uid="{CF51B338-85EE-4226-848B-1CF62043FE1E}" name="Column6143"/>
    <tableColumn id="6164" xr3:uid="{7EAC5425-366A-44AA-997D-9F02347A7FA6}" name="Column6144"/>
    <tableColumn id="6165" xr3:uid="{B89DB74B-F476-4C96-BE6A-FEF94A1B7B82}" name="Column6145"/>
    <tableColumn id="6166" xr3:uid="{43CA935B-A913-4986-86AD-5B423B1C9446}" name="Column6146"/>
    <tableColumn id="6167" xr3:uid="{5E443761-2B54-49EA-B969-742D78FAC14F}" name="Column6147"/>
    <tableColumn id="6168" xr3:uid="{F3FC6C98-3675-443A-982B-74731C78142F}" name="Column6148"/>
    <tableColumn id="6169" xr3:uid="{288979B5-37DE-4620-8B68-72B04A541214}" name="Column6149"/>
    <tableColumn id="6170" xr3:uid="{BEE5C965-C0C3-4815-97D0-51FF940D03B2}" name="Column6150"/>
    <tableColumn id="6171" xr3:uid="{11A60D4D-9171-44D3-893F-058F1A67BE4C}" name="Column6151"/>
    <tableColumn id="6172" xr3:uid="{339A7622-499A-4D4E-84B3-8D67A85F155C}" name="Column6152"/>
    <tableColumn id="6173" xr3:uid="{B543AFC1-044B-4DCF-B3D2-B302B103B750}" name="Column6153"/>
    <tableColumn id="6174" xr3:uid="{B23ACBE0-C709-4B7B-8739-43990894E824}" name="Column6154"/>
    <tableColumn id="6175" xr3:uid="{6D90ACDB-A1CC-430E-9660-0E4B1C598FCE}" name="Column6155"/>
    <tableColumn id="6176" xr3:uid="{53C0DA25-75E9-43D9-81B8-32AAAFF36942}" name="Column6156"/>
    <tableColumn id="6177" xr3:uid="{885BDFF8-CCE3-4AFF-A4F5-FA286820EE0C}" name="Column6157"/>
    <tableColumn id="6178" xr3:uid="{214CFA31-87F7-4469-A409-DCC0B808CD55}" name="Column6158"/>
    <tableColumn id="6179" xr3:uid="{F52FD8B0-9471-4974-BA1B-06226BE32E0C}" name="Column6159"/>
    <tableColumn id="6180" xr3:uid="{87E9DEBA-F01E-4DE3-92F5-236C11CBAB91}" name="Column6160"/>
    <tableColumn id="6181" xr3:uid="{3E68D6E4-DCCC-43B3-953F-A10A27593A57}" name="Column6161"/>
    <tableColumn id="6182" xr3:uid="{D0EA734B-1F3A-4C10-8B02-BC6D066913AA}" name="Column6162"/>
    <tableColumn id="6183" xr3:uid="{7688EB3B-87F2-45A4-AE89-66F027093442}" name="Column6163"/>
    <tableColumn id="6184" xr3:uid="{D37BB366-E348-47AB-960A-C4D86406131C}" name="Column6164"/>
    <tableColumn id="6185" xr3:uid="{37E11061-1FD5-47EA-9A2D-22FEE6CC8626}" name="Column6165"/>
    <tableColumn id="6186" xr3:uid="{65A990A5-1416-420D-BF8F-DB653E016C60}" name="Column6166"/>
    <tableColumn id="6187" xr3:uid="{7533CE55-E7BD-4BA6-82A7-B75280F16009}" name="Column6167"/>
    <tableColumn id="6188" xr3:uid="{1E30753F-B861-42F2-95C0-8397765310FB}" name="Column6168"/>
    <tableColumn id="6189" xr3:uid="{FEDF57F7-8C83-4ECB-A1D5-EFC1DE4D5F12}" name="Column6169"/>
    <tableColumn id="6190" xr3:uid="{31BDF18F-63D3-4633-8A7C-5BE52CDF45E4}" name="Column6170"/>
    <tableColumn id="6191" xr3:uid="{83CF7637-ACB6-494A-9E4E-23BC9279DA5F}" name="Column6171"/>
    <tableColumn id="6192" xr3:uid="{F0816DA8-1629-4958-9F25-47EBEA17489A}" name="Column6172"/>
    <tableColumn id="6193" xr3:uid="{9137F7FD-2282-4297-A36E-002DABBAD248}" name="Column6173"/>
    <tableColumn id="6194" xr3:uid="{59AEAA13-333F-4563-96ED-9976FD8C4274}" name="Column6174"/>
    <tableColumn id="6195" xr3:uid="{6B0BAC11-4FCA-4186-ABD3-77B9503A1881}" name="Column6175"/>
    <tableColumn id="6196" xr3:uid="{6B007F22-123A-42C4-871B-F3C573412463}" name="Column6176"/>
    <tableColumn id="6197" xr3:uid="{56D57759-8AE6-4802-993C-3C6C6278F11F}" name="Column6177"/>
    <tableColumn id="6198" xr3:uid="{F1C79B25-8F57-4175-B904-E69F30EE3A49}" name="Column6178"/>
    <tableColumn id="6199" xr3:uid="{E8135EA2-B00E-4840-88EE-B08B31052FC6}" name="Column6179"/>
    <tableColumn id="6200" xr3:uid="{70223DE8-3955-4E25-B981-D7C45C147144}" name="Column6180"/>
    <tableColumn id="6201" xr3:uid="{37DD50FC-5008-46A6-B852-29F7AF135243}" name="Column6181"/>
    <tableColumn id="6202" xr3:uid="{4ABE81F2-3ACA-4AC7-8DC7-D79AC802EE8A}" name="Column6182"/>
    <tableColumn id="6203" xr3:uid="{97E7EF35-7A12-42E6-B85E-BDB02CEF4674}" name="Column6183"/>
    <tableColumn id="6204" xr3:uid="{D5EB31DA-F458-4A7F-844A-E3AC718FCC3B}" name="Column6184"/>
    <tableColumn id="6205" xr3:uid="{0F877286-2B3A-46BC-A712-02DEDA56C573}" name="Column6185"/>
    <tableColumn id="6206" xr3:uid="{5859A211-ACE6-41DD-8B8B-B437B215543B}" name="Column6186"/>
    <tableColumn id="6207" xr3:uid="{D123B31C-0CBF-4A36-8EE8-E2E8FBEEDBB9}" name="Column6187"/>
    <tableColumn id="6208" xr3:uid="{F3E925BC-A915-4A28-97B7-959E6520FC78}" name="Column6188"/>
    <tableColumn id="6209" xr3:uid="{49A3438C-5CD5-4AC1-B597-D2282CE06B57}" name="Column6189"/>
    <tableColumn id="6210" xr3:uid="{DFD05CA8-8B1F-4C55-A30F-837C2BA350D9}" name="Column6190"/>
    <tableColumn id="6211" xr3:uid="{42F82C0C-E763-4F73-BA29-EE0CB5B17279}" name="Column6191"/>
    <tableColumn id="6212" xr3:uid="{FBAFC979-E2E6-4292-A98B-A1E7DB96C459}" name="Column6192"/>
    <tableColumn id="6213" xr3:uid="{D6CEB2FA-BEDF-4BE8-B033-86E31D5BBFE3}" name="Column6193"/>
    <tableColumn id="6214" xr3:uid="{3B839D14-1893-40D3-AE1B-EE0CA30CD765}" name="Column6194"/>
    <tableColumn id="6215" xr3:uid="{9EAF4165-828D-4F98-9992-0865D0834158}" name="Column6195"/>
    <tableColumn id="6216" xr3:uid="{13B63A5A-82B2-4337-9BF9-6CDD983A621D}" name="Column6196"/>
    <tableColumn id="6217" xr3:uid="{EFD8D738-7E1E-4693-A19C-3BD2DA8830F8}" name="Column6197"/>
    <tableColumn id="6218" xr3:uid="{7A55B4E8-5F5F-4DA8-B4BA-76CF9AC7BB46}" name="Column6198"/>
    <tableColumn id="6219" xr3:uid="{E933223B-D5AF-44EB-B465-C2862BF4FECB}" name="Column6199"/>
    <tableColumn id="6220" xr3:uid="{418EDA63-05B5-447E-B0E5-9028338FDF2B}" name="Column6200"/>
    <tableColumn id="6221" xr3:uid="{4A5C5501-52F2-48BC-8F52-61CFE4A0AD87}" name="Column6201"/>
    <tableColumn id="6222" xr3:uid="{48E41EE3-706B-4706-8C8C-E99E61904CC5}" name="Column6202"/>
    <tableColumn id="6223" xr3:uid="{52885661-3739-4D08-8585-CA155B832F91}" name="Column6203"/>
    <tableColumn id="6224" xr3:uid="{238809A4-75EA-47D4-879F-867A9C60C987}" name="Column6204"/>
    <tableColumn id="6225" xr3:uid="{EDBA2436-928C-4BEC-8EDD-227A8A50C9BA}" name="Column6205"/>
    <tableColumn id="6226" xr3:uid="{D820C8E3-E175-4C24-9AC3-CF934F4A186C}" name="Column6206"/>
    <tableColumn id="6227" xr3:uid="{5C22C4C3-FAF5-4816-A546-7E43C4D96766}" name="Column6207"/>
    <tableColumn id="6228" xr3:uid="{BEB14854-B711-47BF-B27B-79E7F5357090}" name="Column6208"/>
    <tableColumn id="6229" xr3:uid="{05C819A7-0708-4891-A6DA-911B0E6304DF}" name="Column6209"/>
    <tableColumn id="6230" xr3:uid="{9C209583-FFCE-455C-B4FB-7423DAD0B5D5}" name="Column6210"/>
    <tableColumn id="6231" xr3:uid="{9997B826-6BB8-4B06-AB51-BBF2420E4CF9}" name="Column6211"/>
    <tableColumn id="6232" xr3:uid="{9E0B639A-E175-4D11-9542-0034B073CE47}" name="Column6212"/>
    <tableColumn id="6233" xr3:uid="{A0E5A0DF-45D6-4739-AEC3-39D0F7777291}" name="Column6213"/>
    <tableColumn id="6234" xr3:uid="{80EA8434-8ABA-4300-AA99-EAC1AAD59940}" name="Column6214"/>
    <tableColumn id="6235" xr3:uid="{966C71A9-82A8-462C-AA21-C0B32E5889F7}" name="Column6215"/>
    <tableColumn id="6236" xr3:uid="{2B79DBB5-B329-4976-9B45-0C2853130390}" name="Column6216"/>
    <tableColumn id="6237" xr3:uid="{BDE9F58E-9ED6-42C8-A8F7-5D47038F53D5}" name="Column6217"/>
    <tableColumn id="6238" xr3:uid="{06E0070E-50AC-4F9C-AB66-F9808370A769}" name="Column6218"/>
    <tableColumn id="6239" xr3:uid="{7E522593-8010-476B-9200-52D15A8A7F67}" name="Column6219"/>
    <tableColumn id="6240" xr3:uid="{BD818E9E-3897-4193-9D21-54ACCB9A9924}" name="Column6220"/>
    <tableColumn id="6241" xr3:uid="{0A17B9C2-B3A8-4ED5-88A0-488F972B3B9D}" name="Column6221"/>
    <tableColumn id="6242" xr3:uid="{9C35E33A-CF21-4F1D-925E-E1F60006BD84}" name="Column6222"/>
    <tableColumn id="6243" xr3:uid="{8FCA4AF6-590E-48DC-8364-72E4403BDA29}" name="Column6223"/>
    <tableColumn id="6244" xr3:uid="{64EAA180-6E08-4629-BEDE-34352CD50E1E}" name="Column6224"/>
    <tableColumn id="6245" xr3:uid="{ECBD96CD-CC92-4CD2-8449-271D52083C0E}" name="Column6225"/>
    <tableColumn id="6246" xr3:uid="{ABF514A0-917C-462C-BC75-328BCFDDDBB7}" name="Column6226"/>
    <tableColumn id="6247" xr3:uid="{99CD48AB-CC16-4144-A3E8-35787A281405}" name="Column6227"/>
    <tableColumn id="6248" xr3:uid="{53F3F5FB-47B5-4B7C-91AE-621AF95772E2}" name="Column6228"/>
    <tableColumn id="6249" xr3:uid="{CC43055A-D9CA-4D69-A916-26FC18B8EBFD}" name="Column6229"/>
    <tableColumn id="6250" xr3:uid="{704D6B55-CA8F-4689-8B09-B25CA9445DF2}" name="Column6230"/>
    <tableColumn id="6251" xr3:uid="{1F03AE80-DDBD-41B6-9613-E0DA587FB5B8}" name="Column6231"/>
    <tableColumn id="6252" xr3:uid="{BDC2B035-CFBA-4C8E-A506-B86790E50B3C}" name="Column6232"/>
    <tableColumn id="6253" xr3:uid="{99304F69-F2E3-4E87-9E75-DE3C60EAF0E2}" name="Column6233"/>
    <tableColumn id="6254" xr3:uid="{4F1AC380-04D8-411D-8F9B-B2D2A8FE3A6B}" name="Column6234"/>
    <tableColumn id="6255" xr3:uid="{242A5C45-09EA-4B8C-BA08-51E0B2752B08}" name="Column6235"/>
    <tableColumn id="6256" xr3:uid="{5BD8CD95-0AFE-433D-90CD-906C825C6CE2}" name="Column6236"/>
    <tableColumn id="6257" xr3:uid="{1C50D067-471A-4C06-ADDB-B37E3F2D01F0}" name="Column6237"/>
    <tableColumn id="6258" xr3:uid="{F53AF012-D028-415D-838A-BC61487A9C95}" name="Column6238"/>
    <tableColumn id="6259" xr3:uid="{43FD1182-2369-449A-AA19-6EA8374DC481}" name="Column6239"/>
    <tableColumn id="6260" xr3:uid="{F35B8DDE-439C-444E-97E7-CBAB2D580824}" name="Column6240"/>
    <tableColumn id="6261" xr3:uid="{F9953932-8B23-497B-B6B1-80DBC49E0402}" name="Column6241"/>
    <tableColumn id="6262" xr3:uid="{89C975CF-0485-4469-8B51-95FE51E8A863}" name="Column6242"/>
    <tableColumn id="6263" xr3:uid="{32E407F7-D217-45DC-9F08-40577EEE6F7D}" name="Column6243"/>
    <tableColumn id="6264" xr3:uid="{A4DFD98A-402A-4C06-9799-B2439C4B951F}" name="Column6244"/>
    <tableColumn id="6265" xr3:uid="{DDE37351-B9E9-4EB7-8897-D3137A4D9656}" name="Column6245"/>
    <tableColumn id="6266" xr3:uid="{46524A7A-574E-454C-A157-312E13A2DDC5}" name="Column6246"/>
    <tableColumn id="6267" xr3:uid="{F79A3D91-2F0B-459A-B565-C4793E36E390}" name="Column6247"/>
    <tableColumn id="6268" xr3:uid="{1B7DABA0-0302-47C5-97A3-342A3CE8DCA4}" name="Column6248"/>
    <tableColumn id="6269" xr3:uid="{FD072521-35B4-45A7-9DD7-558F930615DD}" name="Column6249"/>
    <tableColumn id="6270" xr3:uid="{A2585635-0F73-45F8-BC16-08BDE8D91703}" name="Column6250"/>
    <tableColumn id="6271" xr3:uid="{1137620A-4247-4BED-AF4E-93FD46A2130A}" name="Column6251"/>
    <tableColumn id="6272" xr3:uid="{CDF01322-898A-4AE2-A543-9337B2F5A489}" name="Column6252"/>
    <tableColumn id="6273" xr3:uid="{E09B9097-3688-4A07-AB09-BD2100435427}" name="Column6253"/>
    <tableColumn id="6274" xr3:uid="{A2EA95AE-0013-449D-9435-CD5760AE0CF4}" name="Column6254"/>
    <tableColumn id="6275" xr3:uid="{04DB30CD-1FAE-4E63-BE31-83478230A066}" name="Column6255"/>
    <tableColumn id="6276" xr3:uid="{AD7020C0-684C-406B-BE03-A826189BF48A}" name="Column6256"/>
    <tableColumn id="6277" xr3:uid="{50E38FDB-73A0-4FD6-99F9-E023EB0CA799}" name="Column6257"/>
    <tableColumn id="6278" xr3:uid="{37426D7F-6905-45A4-823C-58D5A0550F4A}" name="Column6258"/>
    <tableColumn id="6279" xr3:uid="{B6FF2D6D-4F25-41BF-A0B5-996C44133726}" name="Column6259"/>
    <tableColumn id="6280" xr3:uid="{6948E00E-97CE-4337-A869-F9B4B00BD09E}" name="Column6260"/>
    <tableColumn id="6281" xr3:uid="{101E2D0A-623C-467B-813E-9EFCFB7A59D9}" name="Column6261"/>
    <tableColumn id="6282" xr3:uid="{F6962E90-C8A6-42A0-BA8F-0909C2CAE861}" name="Column6262"/>
    <tableColumn id="6283" xr3:uid="{1E5D2361-24EC-45F8-BA58-C7E3FD1EA7C8}" name="Column6263"/>
    <tableColumn id="6284" xr3:uid="{25E98B81-5678-4F39-AE83-1B90DCB0515C}" name="Column6264"/>
    <tableColumn id="6285" xr3:uid="{1E011D88-0799-403C-A560-99ADFA2B02D9}" name="Column6265"/>
    <tableColumn id="6286" xr3:uid="{9473E7F7-F3E2-442D-8A1E-F0A54B05E7C7}" name="Column6266"/>
    <tableColumn id="6287" xr3:uid="{F206C559-21BE-43B1-A341-B2F9143E114E}" name="Column6267"/>
    <tableColumn id="6288" xr3:uid="{09624753-1537-4560-A7A7-C9983DE40F08}" name="Column6268"/>
    <tableColumn id="6289" xr3:uid="{716EE926-375B-407B-A806-C9046C90EA0A}" name="Column6269"/>
    <tableColumn id="6290" xr3:uid="{DE7528D2-CAF9-4E49-BCBA-0CF0EE5D3A7F}" name="Column6270"/>
    <tableColumn id="6291" xr3:uid="{5F54B34D-EA80-4C4C-9211-36B121A1A323}" name="Column6271"/>
    <tableColumn id="6292" xr3:uid="{03B49372-6F41-478E-A790-4A63083018B1}" name="Column6272"/>
    <tableColumn id="6293" xr3:uid="{886ABBDD-F8C7-4819-A8C1-E613D4B20D6F}" name="Column6273"/>
    <tableColumn id="6294" xr3:uid="{D0FD63BD-27C2-4082-9552-3F64955FE53A}" name="Column6274"/>
    <tableColumn id="6295" xr3:uid="{C16D7B4F-8220-4781-9021-3F71CE3DAF4A}" name="Column6275"/>
    <tableColumn id="6296" xr3:uid="{6EDEC14A-B8BA-431E-B6AF-F0736BEA0929}" name="Column6276"/>
    <tableColumn id="6297" xr3:uid="{C7E12081-8345-4539-9424-916C7901CE53}" name="Column6277"/>
    <tableColumn id="6298" xr3:uid="{FC8B6F17-29F9-49D9-A69F-799B19BFE009}" name="Column6278"/>
    <tableColumn id="6299" xr3:uid="{BB37CC9F-DDB6-4CF6-BA3B-18715E9BAE84}" name="Column6279"/>
    <tableColumn id="6300" xr3:uid="{64B0326D-A20A-43FC-B54C-F4E2CDF57B0C}" name="Column6280"/>
    <tableColumn id="6301" xr3:uid="{CF81405F-EF1D-40CF-999A-F1AC34337068}" name="Column6281"/>
    <tableColumn id="6302" xr3:uid="{FC6D1536-212F-44DF-BB1E-86028E7278D2}" name="Column6282"/>
    <tableColumn id="6303" xr3:uid="{83AAE1F8-93D6-4FD3-93E4-33D9964579DA}" name="Column6283"/>
    <tableColumn id="6304" xr3:uid="{03AC360C-7862-463F-BFE4-E4A92701508B}" name="Column6284"/>
    <tableColumn id="6305" xr3:uid="{E7D92403-938C-4DEB-B7EF-24D7A7EF8BDC}" name="Column6285"/>
    <tableColumn id="6306" xr3:uid="{FBA5D820-9451-4C2C-B04E-99843F8443A9}" name="Column6286"/>
    <tableColumn id="6307" xr3:uid="{B5415DB4-4D6B-49BF-A357-6D6FFEA8C181}" name="Column6287"/>
    <tableColumn id="6308" xr3:uid="{60AF17C7-7223-447E-A486-58E78F8DE128}" name="Column6288"/>
    <tableColumn id="6309" xr3:uid="{D5736E8E-201D-45A2-A93A-4AAF98613D28}" name="Column6289"/>
    <tableColumn id="6310" xr3:uid="{25ED0776-3042-4C92-9FF8-EB191180EDE6}" name="Column6290"/>
    <tableColumn id="6311" xr3:uid="{CFC78365-BC26-4071-815C-C79154E1B51E}" name="Column6291"/>
    <tableColumn id="6312" xr3:uid="{18E3CDEB-6F24-4E59-857E-65FCE7EB96BD}" name="Column6292"/>
    <tableColumn id="6313" xr3:uid="{AEC7D983-43BC-4B74-94CD-0B557A8EF692}" name="Column6293"/>
    <tableColumn id="6314" xr3:uid="{E5DE6C94-A5F8-405E-A7BA-B22B6D5444CB}" name="Column6294"/>
    <tableColumn id="6315" xr3:uid="{AB3A8ECA-BBB5-4A72-AA30-B2806C9E8559}" name="Column6295"/>
    <tableColumn id="6316" xr3:uid="{59EC2A0F-5EFB-44BF-BB3B-DCFC5D9917DF}" name="Column6296"/>
    <tableColumn id="6317" xr3:uid="{C0EAF68C-0128-4BB9-BE72-761E9A021637}" name="Column6297"/>
    <tableColumn id="6318" xr3:uid="{2C48D89C-95CD-4033-BF99-E727E627F960}" name="Column6298"/>
    <tableColumn id="6319" xr3:uid="{A8650EF0-1857-4138-8BC0-C5B4028D1F54}" name="Column6299"/>
    <tableColumn id="6320" xr3:uid="{ECE1022E-B842-4D12-B445-56FB4A36797A}" name="Column6300"/>
    <tableColumn id="6321" xr3:uid="{002D4060-F223-4CD5-9543-C4BDCCCF05AD}" name="Column6301"/>
    <tableColumn id="6322" xr3:uid="{C1F7618E-BF67-4E5C-9BAC-AAD0CF2738FF}" name="Column6302"/>
    <tableColumn id="6323" xr3:uid="{9A758550-EEC4-4F7F-886C-C6D77FCC613B}" name="Column6303"/>
    <tableColumn id="6324" xr3:uid="{06DCA85E-6C23-4E89-95F7-FE8F2A6873B0}" name="Column6304"/>
    <tableColumn id="6325" xr3:uid="{A29CEA27-5B6A-4E83-A7BD-E9DC3E2262D7}" name="Column6305"/>
    <tableColumn id="6326" xr3:uid="{F341EBE8-ADED-4EFE-B3FE-A199086E3EF0}" name="Column6306"/>
    <tableColumn id="6327" xr3:uid="{EE6162DB-5704-4567-B551-B34BF5564B88}" name="Column6307"/>
    <tableColumn id="6328" xr3:uid="{056295D3-AFC1-4EEE-BF2D-2DB10A388D3F}" name="Column6308"/>
    <tableColumn id="6329" xr3:uid="{0C0F2AA3-92DF-4C8C-953B-BB9C6A9E50AF}" name="Column6309"/>
    <tableColumn id="6330" xr3:uid="{302BF601-3D4F-4CE4-9646-4B1181875A6E}" name="Column6310"/>
    <tableColumn id="6331" xr3:uid="{A1970CA3-58D5-4128-9C7C-E9A9D17B2EEA}" name="Column6311"/>
    <tableColumn id="6332" xr3:uid="{78361F10-D599-42AD-939B-A9CF46E948C4}" name="Column6312"/>
    <tableColumn id="6333" xr3:uid="{0826DAAA-1AB7-445E-BAA9-B657ADE4960C}" name="Column6313"/>
    <tableColumn id="6334" xr3:uid="{013F307F-FAFB-453A-8C4B-1A147158E9A2}" name="Column6314"/>
    <tableColumn id="6335" xr3:uid="{1C19F3B3-B4B8-49C7-875A-604D53DD479F}" name="Column6315"/>
    <tableColumn id="6336" xr3:uid="{F58C864E-7DA5-425D-B7EB-280436D940A3}" name="Column6316"/>
    <tableColumn id="6337" xr3:uid="{A90F26CA-BD24-4062-A3A1-E37DC2E73F58}" name="Column6317"/>
    <tableColumn id="6338" xr3:uid="{C227CC6D-4764-445F-897E-4AF18EFEE678}" name="Column6318"/>
    <tableColumn id="6339" xr3:uid="{43DA74AE-A7C0-4918-B9AC-301C7137B4A7}" name="Column6319"/>
    <tableColumn id="6340" xr3:uid="{76C91BF1-F24E-4E0F-AB78-7B15F87D66E9}" name="Column6320"/>
    <tableColumn id="6341" xr3:uid="{F74E7500-A240-4626-A13F-C0AA00CDC0E4}" name="Column6321"/>
    <tableColumn id="6342" xr3:uid="{818D1AB5-EFAD-44AD-A611-E0ED07FC5EF3}" name="Column6322"/>
    <tableColumn id="6343" xr3:uid="{5C0B8EE4-5EE5-43D9-A247-FB956B18F9AB}" name="Column6323"/>
    <tableColumn id="6344" xr3:uid="{3BCA37C6-9D66-4C98-BFA0-88DF29C10A6F}" name="Column6324"/>
    <tableColumn id="6345" xr3:uid="{8764449B-2214-441F-AAAF-5360F3972988}" name="Column6325"/>
    <tableColumn id="6346" xr3:uid="{DF284EF4-0D0A-4C48-AE34-4C95A8BACFA4}" name="Column6326"/>
    <tableColumn id="6347" xr3:uid="{77B30B46-702C-488E-97DA-E643B4E008CA}" name="Column6327"/>
    <tableColumn id="6348" xr3:uid="{34650C6B-D1E4-4284-B1EB-31AB951BF17D}" name="Column6328"/>
    <tableColumn id="6349" xr3:uid="{BCADF438-31D8-48CA-A375-72748B8C71CA}" name="Column6329"/>
    <tableColumn id="6350" xr3:uid="{1BA47413-2360-4280-B912-53EA6F82E8C3}" name="Column6330"/>
    <tableColumn id="6351" xr3:uid="{FDAD5E3D-1C83-4B1C-8462-7146AB57D20C}" name="Column6331"/>
    <tableColumn id="6352" xr3:uid="{85E5FD00-A7DC-420B-8F20-FD55FBD91AAD}" name="Column6332"/>
    <tableColumn id="6353" xr3:uid="{3E93C70C-7097-4532-A733-3295B3E5E037}" name="Column6333"/>
    <tableColumn id="6354" xr3:uid="{7508AEE5-1246-4630-BF20-A0CF57AA2D6C}" name="Column6334"/>
    <tableColumn id="6355" xr3:uid="{49D1B0E5-7074-4A2B-B93A-1956447F6B90}" name="Column6335"/>
    <tableColumn id="6356" xr3:uid="{7D39C7BF-F1DA-452C-AD13-BA73A7894A1D}" name="Column6336"/>
    <tableColumn id="6357" xr3:uid="{4E42F2FF-F831-4A72-A68D-40BD84B0B43F}" name="Column6337"/>
    <tableColumn id="6358" xr3:uid="{988DADF4-FA1E-4968-9510-AC7209DB3B55}" name="Column6338"/>
    <tableColumn id="6359" xr3:uid="{BE64781B-11F1-4020-95C3-A0B2BA35E1F0}" name="Column6339"/>
    <tableColumn id="6360" xr3:uid="{9F5A0E68-AFB1-4F38-A217-BD339C0B5B46}" name="Column6340"/>
    <tableColumn id="6361" xr3:uid="{D2009F98-EEB3-4D32-831F-3772EBA1C64B}" name="Column6341"/>
    <tableColumn id="6362" xr3:uid="{5E884267-52EE-40E6-90BF-FF206BE29AF7}" name="Column6342"/>
    <tableColumn id="6363" xr3:uid="{3C620F89-CC6D-4F61-AF52-5FDAB0CC71B1}" name="Column6343"/>
    <tableColumn id="6364" xr3:uid="{31189476-463C-4248-914F-1FF21F7FBDFD}" name="Column6344"/>
    <tableColumn id="6365" xr3:uid="{4D0333A7-0329-4870-ADA0-DC05B193E1CB}" name="Column6345"/>
    <tableColumn id="6366" xr3:uid="{EC1C4886-62E6-4C78-860D-227F777D5042}" name="Column6346"/>
    <tableColumn id="6367" xr3:uid="{F9FFBB53-1BAF-4588-898F-B0315FCB1722}" name="Column6347"/>
    <tableColumn id="6368" xr3:uid="{B9649120-3141-46AF-A98D-6485AD2ECCAC}" name="Column6348"/>
    <tableColumn id="6369" xr3:uid="{FCF322A1-84CB-49A1-BA6F-E7D9A4798142}" name="Column6349"/>
    <tableColumn id="6370" xr3:uid="{A90CFEBB-E0B7-41D7-A389-2DD022AA0688}" name="Column6350"/>
    <tableColumn id="6371" xr3:uid="{DB0A23BD-0C74-4706-9701-6A2F56F9B439}" name="Column6351"/>
    <tableColumn id="6372" xr3:uid="{BBF69857-A4EF-4EE7-B91E-556F1A578740}" name="Column6352"/>
    <tableColumn id="6373" xr3:uid="{3A365599-E9E7-4BA8-8F88-5FC97D970D08}" name="Column6353"/>
    <tableColumn id="6374" xr3:uid="{A2AC5FE0-9B82-4FBC-B56F-E6FB7182BA87}" name="Column6354"/>
    <tableColumn id="6375" xr3:uid="{3E26F539-2C51-4310-8159-60147870B475}" name="Column6355"/>
    <tableColumn id="6376" xr3:uid="{0FE0A16F-ABD0-4C15-A512-0CD87CFA3BC3}" name="Column6356"/>
    <tableColumn id="6377" xr3:uid="{62398E5C-B68C-4FA8-858B-B1AF32CDCFD7}" name="Column6357"/>
    <tableColumn id="6378" xr3:uid="{CD174E57-29CE-436B-982C-B654F93842EB}" name="Column6358"/>
    <tableColumn id="6379" xr3:uid="{B9B37EAC-57A8-4212-A95A-9A78304DE14D}" name="Column6359"/>
    <tableColumn id="6380" xr3:uid="{9577B17F-660F-438C-9CBB-7E49C0454D23}" name="Column6360"/>
    <tableColumn id="6381" xr3:uid="{8B000222-E9D5-4CE6-8A3A-40B883A4AF48}" name="Column6361"/>
    <tableColumn id="6382" xr3:uid="{B93F66D5-1AE5-4C1A-8E95-A399571AD719}" name="Column6362"/>
    <tableColumn id="6383" xr3:uid="{BAFB2717-ECB1-46B2-928B-8549A0D903E1}" name="Column6363"/>
    <tableColumn id="6384" xr3:uid="{F68999BF-C667-45B8-A6E8-E1A5BE390EDA}" name="Column6364"/>
    <tableColumn id="6385" xr3:uid="{2BA327A1-16B6-4B4C-A0FA-E60FD1A72DC8}" name="Column6365"/>
    <tableColumn id="6386" xr3:uid="{A70D59F8-F6AC-4A85-9134-064B5C020515}" name="Column6366"/>
    <tableColumn id="6387" xr3:uid="{C3951D4D-9D6B-4B29-B6B3-CE9B5675C56B}" name="Column6367"/>
    <tableColumn id="6388" xr3:uid="{3291F8DE-34E3-4DC3-80B3-5CE488EFD60B}" name="Column6368"/>
    <tableColumn id="6389" xr3:uid="{C6D9FBFC-A760-4EF1-BBED-E3F1C540BF46}" name="Column6369"/>
    <tableColumn id="6390" xr3:uid="{B09ED92D-B3FD-4278-BC58-993550BC9DE1}" name="Column6370"/>
    <tableColumn id="6391" xr3:uid="{B82EE849-042D-4A2A-A1E5-961AD5039E19}" name="Column6371"/>
    <tableColumn id="6392" xr3:uid="{FE2099F3-4D62-439D-AF69-1657FC970F55}" name="Column6372"/>
    <tableColumn id="6393" xr3:uid="{AA2BA393-69C9-4D48-812D-1C4FCB2E1C80}" name="Column6373"/>
    <tableColumn id="6394" xr3:uid="{0128CE3B-C5E3-4867-9D16-11C28E87A446}" name="Column6374"/>
    <tableColumn id="6395" xr3:uid="{FC745BEF-E7AC-4A9A-8BEC-BD661C4D5B11}" name="Column6375"/>
    <tableColumn id="6396" xr3:uid="{60842DFB-CEEA-4BD7-B158-CF97E9237860}" name="Column6376"/>
    <tableColumn id="6397" xr3:uid="{CE3CD085-E59C-4310-9061-EE72A75F9A9F}" name="Column6377"/>
    <tableColumn id="6398" xr3:uid="{3EA707B1-B782-4D47-9D8A-FB3EF49A6FD3}" name="Column6378"/>
    <tableColumn id="6399" xr3:uid="{257A6CE2-B246-400E-A2FC-73F26A5BD1FF}" name="Column6379"/>
    <tableColumn id="6400" xr3:uid="{42A20932-E1DE-4E2A-80E4-3D893E85D163}" name="Column6380"/>
    <tableColumn id="6401" xr3:uid="{3DDB979B-DCA6-401D-B7CF-783ACDB9FB29}" name="Column6381"/>
    <tableColumn id="6402" xr3:uid="{860A6C77-CCF1-4845-BE32-252F9FDA5AC0}" name="Column6382"/>
    <tableColumn id="6403" xr3:uid="{F607E1A7-E286-4611-B867-0B0E3BBF806B}" name="Column6383"/>
    <tableColumn id="6404" xr3:uid="{EF001CFD-5A25-4BCA-80BC-257C603F5B9C}" name="Column6384"/>
    <tableColumn id="6405" xr3:uid="{1A44CD26-354A-44E8-9D71-F0CBACDEBD82}" name="Column6385"/>
    <tableColumn id="6406" xr3:uid="{5245B723-1E06-468C-B490-343D0CEB5561}" name="Column6386"/>
    <tableColumn id="6407" xr3:uid="{426684B5-BDA3-48B1-9E4D-B44F8ECB9A4C}" name="Column6387"/>
    <tableColumn id="6408" xr3:uid="{004073F8-B23D-4AB8-A091-2D9B8659A9C5}" name="Column6388"/>
    <tableColumn id="6409" xr3:uid="{82707E0F-BDD9-4F45-9F76-57D8B7D8B6D8}" name="Column6389"/>
    <tableColumn id="6410" xr3:uid="{F38EC9C9-2A7D-47C4-9D9B-2DEDE8F1E701}" name="Column6390"/>
    <tableColumn id="6411" xr3:uid="{8A998C90-F7AF-4A42-AF31-A51929E90118}" name="Column6391"/>
    <tableColumn id="6412" xr3:uid="{D62A0880-5879-451F-9577-AD8B4C731D62}" name="Column6392"/>
    <tableColumn id="6413" xr3:uid="{34E450CE-CC90-4BDB-AA93-35B9432C02A4}" name="Column6393"/>
    <tableColumn id="6414" xr3:uid="{CCA7AC0E-1C3C-49A4-A292-CE46A5642F1E}" name="Column6394"/>
    <tableColumn id="6415" xr3:uid="{C462A184-B318-4D77-A752-A9483DE13F17}" name="Column6395"/>
    <tableColumn id="6416" xr3:uid="{E419273D-02BA-4A9F-87E2-21666497CE11}" name="Column6396"/>
    <tableColumn id="6417" xr3:uid="{BC4BBFDC-211D-4F63-A0F6-A201A615EEA6}" name="Column6397"/>
    <tableColumn id="6418" xr3:uid="{C8B225C1-5ABA-4BEF-9233-F7A5E3C5F059}" name="Column6398"/>
    <tableColumn id="6419" xr3:uid="{B4C5B4EB-90CB-4AF9-9FDD-77FD83771CBC}" name="Column6399"/>
    <tableColumn id="6420" xr3:uid="{9439FB46-F6E8-4105-95EE-7CB1129BFEA1}" name="Column6400"/>
    <tableColumn id="6421" xr3:uid="{5AFE52F0-1DDC-4DDE-A6DD-56626A49C904}" name="Column6401"/>
    <tableColumn id="6422" xr3:uid="{7C12A8AD-CDA5-432A-BA2A-C037451ACBCA}" name="Column6402"/>
    <tableColumn id="6423" xr3:uid="{0689FE2B-2CD8-49A1-B99F-937817B630AB}" name="Column6403"/>
    <tableColumn id="6424" xr3:uid="{3D50A289-A65E-4B07-ACC2-51C7D9F3F33F}" name="Column6404"/>
    <tableColumn id="6425" xr3:uid="{8908E156-1AD5-4372-BED5-8C005759C222}" name="Column6405"/>
    <tableColumn id="6426" xr3:uid="{6C21B776-0954-4E28-B8DF-9D2A73D495B7}" name="Column6406"/>
    <tableColumn id="6427" xr3:uid="{E046E34E-EA1C-416B-94F7-7D39A8A87602}" name="Column6407"/>
    <tableColumn id="6428" xr3:uid="{1A85DE86-775D-40FB-91D3-6A2D0E53134E}" name="Column6408"/>
    <tableColumn id="6429" xr3:uid="{5069A774-F3EE-4DDF-A06B-FB5029884EB9}" name="Column6409"/>
    <tableColumn id="6430" xr3:uid="{1AA4C185-6C14-4CD9-9C32-78FC1AA46EDB}" name="Column6410"/>
    <tableColumn id="6431" xr3:uid="{603723CA-2999-44D4-8098-495BB9893C18}" name="Column6411"/>
    <tableColumn id="6432" xr3:uid="{D504A9C5-052A-4F34-8A11-A409C99C4633}" name="Column6412"/>
    <tableColumn id="6433" xr3:uid="{E536C439-4215-4FD6-8FD7-F1D4E3A57605}" name="Column6413"/>
    <tableColumn id="6434" xr3:uid="{115FFE5E-749C-42DB-853C-832816765550}" name="Column6414"/>
    <tableColumn id="6435" xr3:uid="{23D6FFCB-197F-46FC-8B0F-AB13F115C17B}" name="Column6415"/>
    <tableColumn id="6436" xr3:uid="{C4AB6DEF-C670-4287-9101-97F2FA5F200E}" name="Column6416"/>
    <tableColumn id="6437" xr3:uid="{DC894EE4-64D9-45B2-BF93-2E38E43855D4}" name="Column6417"/>
    <tableColumn id="6438" xr3:uid="{99B7C6ED-40CF-41A4-B15B-E20DDA61F78D}" name="Column6418"/>
    <tableColumn id="6439" xr3:uid="{254DB8E5-8941-4757-A78E-905E07EC9BA3}" name="Column6419"/>
    <tableColumn id="6440" xr3:uid="{99ECF608-7B00-4421-AE4E-D72A9892D6D7}" name="Column6420"/>
    <tableColumn id="6441" xr3:uid="{7E34704B-206D-4CED-A8C1-4093A9C6FE98}" name="Column6421"/>
    <tableColumn id="6442" xr3:uid="{FA448920-64F3-47AD-A635-66055661116D}" name="Column6422"/>
    <tableColumn id="6443" xr3:uid="{9EBF7F7F-24CB-4E72-BDD7-16FA03AB782E}" name="Column6423"/>
    <tableColumn id="6444" xr3:uid="{C7947A60-5A04-4854-B4F2-383A28BFA409}" name="Column6424"/>
    <tableColumn id="6445" xr3:uid="{B485BDB4-3C60-457A-BCFD-8C459C0385E9}" name="Column6425"/>
    <tableColumn id="6446" xr3:uid="{C14D26F8-75EC-43DD-9044-DBE8387502E9}" name="Column6426"/>
    <tableColumn id="6447" xr3:uid="{BAE2AD4A-C3A6-4CF1-8403-4325BFA020C8}" name="Column6427"/>
    <tableColumn id="6448" xr3:uid="{DD401F1E-15BF-4A3A-96E8-E85AE0C252DD}" name="Column6428"/>
    <tableColumn id="6449" xr3:uid="{189B431B-78CB-45EF-A89C-7A10493F0244}" name="Column6429"/>
    <tableColumn id="6450" xr3:uid="{EABBCFF5-4385-4086-ACE5-1CDFA4C035D1}" name="Column6430"/>
    <tableColumn id="6451" xr3:uid="{A5F3D88C-B049-4FA8-A242-9912C9F9787E}" name="Column6431"/>
    <tableColumn id="6452" xr3:uid="{0E87C845-C7F9-4070-A0A6-5450A815A433}" name="Column6432"/>
    <tableColumn id="6453" xr3:uid="{D103BA7B-14F6-4315-A728-88C806B742A2}" name="Column6433"/>
    <tableColumn id="6454" xr3:uid="{F4BBBAD7-404F-42FF-B6A0-0D65EEB876BF}" name="Column6434"/>
    <tableColumn id="6455" xr3:uid="{EEA60EAC-D887-4716-899B-D41BFEC59AAB}" name="Column6435"/>
    <tableColumn id="6456" xr3:uid="{7DB899F8-2CF6-44A9-ACB7-F1301AA537C8}" name="Column6436"/>
    <tableColumn id="6457" xr3:uid="{7CD57C3C-F55C-41C7-AC19-4B56234BDB54}" name="Column6437"/>
    <tableColumn id="6458" xr3:uid="{41527541-495A-4642-9DB6-73907AADABAB}" name="Column6438"/>
    <tableColumn id="6459" xr3:uid="{7569BEA2-6882-4649-8963-CDBF22ECF329}" name="Column6439"/>
    <tableColumn id="6460" xr3:uid="{096C6F94-BE70-4F4F-A87C-4BDC80EEC510}" name="Column6440"/>
    <tableColumn id="6461" xr3:uid="{72296B47-875B-415F-9BFE-4AA11F1EE06E}" name="Column6441"/>
    <tableColumn id="6462" xr3:uid="{B3AF6831-04D4-4E81-BDFD-02317C0FE1FB}" name="Column6442"/>
    <tableColumn id="6463" xr3:uid="{7DDA6388-D24A-4E63-9BFA-F8BBBD353F76}" name="Column6443"/>
    <tableColumn id="6464" xr3:uid="{38B13A40-68D3-455F-8CDD-0BDAF61DB62F}" name="Column6444"/>
    <tableColumn id="6465" xr3:uid="{C3789A6E-87CB-483F-9778-A73837EFAF9E}" name="Column6445"/>
    <tableColumn id="6466" xr3:uid="{39D20F12-8AA3-4C63-9B1E-F3DE141DAB26}" name="Column6446"/>
    <tableColumn id="6467" xr3:uid="{D71B019C-47E8-49F9-BF3C-69A38E06F2D6}" name="Column6447"/>
    <tableColumn id="6468" xr3:uid="{D208B91C-7674-4C64-A988-783B62BCCEA4}" name="Column6448"/>
    <tableColumn id="6469" xr3:uid="{DBEC8973-B9C5-4690-80AA-5ED656855796}" name="Column6449"/>
    <tableColumn id="6470" xr3:uid="{0FD97843-3969-41C7-B8D6-A56F72200D00}" name="Column6450"/>
    <tableColumn id="6471" xr3:uid="{D4721407-F447-4CC2-8442-B468F3C65C72}" name="Column6451"/>
    <tableColumn id="6472" xr3:uid="{9764CF43-0285-47A0-A5DC-574EB3F1186A}" name="Column6452"/>
    <tableColumn id="6473" xr3:uid="{CB55971E-E9CE-4CC3-8098-F8F6C278E72E}" name="Column6453"/>
    <tableColumn id="6474" xr3:uid="{EAAD1467-9104-4554-837F-8E7545590990}" name="Column6454"/>
    <tableColumn id="6475" xr3:uid="{5931C9F5-A898-4947-BE32-73CE8863643C}" name="Column6455"/>
    <tableColumn id="6476" xr3:uid="{09F7E6C5-64A8-4C26-99A0-CDCEDF3AC6B5}" name="Column6456"/>
    <tableColumn id="6477" xr3:uid="{EE48CD90-2A9B-4599-AB89-FE18B67F8B95}" name="Column6457"/>
    <tableColumn id="6478" xr3:uid="{379D2C9A-A2FA-42D9-8C8E-7546E790AC95}" name="Column6458"/>
    <tableColumn id="6479" xr3:uid="{32505420-EF71-4374-8CD3-8BE16BBF9092}" name="Column6459"/>
    <tableColumn id="6480" xr3:uid="{56E0E3CD-5D4D-463C-A992-1FA2F4256279}" name="Column6460"/>
    <tableColumn id="6481" xr3:uid="{796A1F78-0CA1-4F49-974D-97E078B516B5}" name="Column6461"/>
    <tableColumn id="6482" xr3:uid="{3C967CA3-80EA-4574-9057-0DBEFEB51472}" name="Column6462"/>
    <tableColumn id="6483" xr3:uid="{559EAB8D-9946-4CFC-B0D8-6E7858141383}" name="Column6463"/>
    <tableColumn id="6484" xr3:uid="{E02B01DD-4F1B-49AC-9DED-0004A6C2E5D4}" name="Column6464"/>
    <tableColumn id="6485" xr3:uid="{269DEA1F-631F-48EC-AE63-ACE3D1A7F246}" name="Column6465"/>
    <tableColumn id="6486" xr3:uid="{F7372B2B-CEF3-4EE3-97DF-79F29CD9A896}" name="Column6466"/>
    <tableColumn id="6487" xr3:uid="{7E6F0168-6645-43BE-BF3B-217CDA8FBE1E}" name="Column6467"/>
    <tableColumn id="6488" xr3:uid="{BEF3ABF7-E47D-41EB-8B6C-E60C0AE77849}" name="Column6468"/>
    <tableColumn id="6489" xr3:uid="{0D396568-8124-44E3-A320-A74554B565DA}" name="Column6469"/>
    <tableColumn id="6490" xr3:uid="{AF16E64F-8F9F-4292-ACE5-097F3D26E52D}" name="Column6470"/>
    <tableColumn id="6491" xr3:uid="{612AE439-8EA3-4A92-AAB5-B43C586E74CD}" name="Column6471"/>
    <tableColumn id="6492" xr3:uid="{1BE703AE-BBBD-4FA2-86A1-B05EFE9733F2}" name="Column6472"/>
    <tableColumn id="6493" xr3:uid="{DD82EB2E-89A9-427A-AE8B-FD19147C5288}" name="Column6473"/>
    <tableColumn id="6494" xr3:uid="{347E2D84-BE69-4AB7-9F67-4FD9B6572589}" name="Column6474"/>
    <tableColumn id="6495" xr3:uid="{B3F2BBED-85E1-44C7-AA3D-D6836C4D40BE}" name="Column6475"/>
    <tableColumn id="6496" xr3:uid="{0789A075-8826-48AF-9035-795965C45CED}" name="Column6476"/>
    <tableColumn id="6497" xr3:uid="{DF68C583-BE1B-444E-AB0B-6C389984438D}" name="Column6477"/>
    <tableColumn id="6498" xr3:uid="{687C024D-2A5B-4286-8933-8ADCA7D6D42E}" name="Column6478"/>
    <tableColumn id="6499" xr3:uid="{ABEB263F-1975-4783-BEF6-5350A6EEA801}" name="Column6479"/>
    <tableColumn id="6500" xr3:uid="{35296551-C2D5-4B11-BB1C-64A2022F171D}" name="Column6480"/>
    <tableColumn id="6501" xr3:uid="{6A854950-95F7-4F55-8CEF-C27AEADD7D7B}" name="Column6481"/>
    <tableColumn id="6502" xr3:uid="{05575418-E7BA-4F24-B8C7-8C00DB7202A9}" name="Column6482"/>
    <tableColumn id="6503" xr3:uid="{7C774C36-0D88-4FEE-B2CC-B6655000C81B}" name="Column6483"/>
    <tableColumn id="6504" xr3:uid="{4F60C23B-76AC-4605-B7A7-663FA15953B2}" name="Column6484"/>
    <tableColumn id="6505" xr3:uid="{86F67B40-9607-4B33-B448-B19E34E004DA}" name="Column6485"/>
    <tableColumn id="6506" xr3:uid="{93284F79-1295-4E2F-99AB-6A7A7E898D14}" name="Column6486"/>
    <tableColumn id="6507" xr3:uid="{2D51C04B-4424-4654-9919-18FD3D518BFF}" name="Column6487"/>
    <tableColumn id="6508" xr3:uid="{CDFC96E4-6377-4383-A740-E0B95B6DCD04}" name="Column6488"/>
    <tableColumn id="6509" xr3:uid="{4F7E84E1-A64D-45A6-85AE-1B6DC014743A}" name="Column6489"/>
    <tableColumn id="6510" xr3:uid="{C23E2DFE-7724-4B5D-B3C4-766F1B13DEF8}" name="Column6490"/>
    <tableColumn id="6511" xr3:uid="{1AD92307-77E9-4F29-AD1F-80AFB558C8B0}" name="Column6491"/>
    <tableColumn id="6512" xr3:uid="{66B16309-D909-41F3-BD2D-712A80BB5217}" name="Column6492"/>
    <tableColumn id="6513" xr3:uid="{D775DC1E-8DF5-4957-A85B-0AFF8EFFBEB3}" name="Column6493"/>
    <tableColumn id="6514" xr3:uid="{14B1EF9B-B703-4F77-B202-5AE874F37720}" name="Column6494"/>
    <tableColumn id="6515" xr3:uid="{C1F1A57C-30D2-47E1-B877-E67CFE30C5A6}" name="Column6495"/>
    <tableColumn id="6516" xr3:uid="{5E9B814C-2265-4FDD-9A86-57B39E50B989}" name="Column6496"/>
    <tableColumn id="6517" xr3:uid="{C6B077A1-E0F9-4541-AFE7-662415D37987}" name="Column6497"/>
    <tableColumn id="6518" xr3:uid="{2F0F1511-355B-4079-A612-65FEB47DC2A4}" name="Column6498"/>
    <tableColumn id="6519" xr3:uid="{92321245-FBA7-4EF9-9B75-35623A77F437}" name="Column6499"/>
    <tableColumn id="6520" xr3:uid="{D9DA68B6-9468-44E1-9EB8-E0040DAC39AF}" name="Column6500"/>
    <tableColumn id="6521" xr3:uid="{E02EA80B-27AE-4901-9C54-EB6CE302DF0F}" name="Column6501"/>
    <tableColumn id="6522" xr3:uid="{8A6CEC00-1286-49D8-B1D7-39C8F8C04547}" name="Column6502"/>
    <tableColumn id="6523" xr3:uid="{94C03890-47B2-4C1D-922C-D6257FBB85FC}" name="Column6503"/>
    <tableColumn id="6524" xr3:uid="{FE9CFB99-DEDD-410C-894E-2BE7AC26B3EB}" name="Column6504"/>
    <tableColumn id="6525" xr3:uid="{69F4C0AA-1787-4C0A-A5B4-0233E95939DD}" name="Column6505"/>
    <tableColumn id="6526" xr3:uid="{BDB009A4-FECF-439F-A187-58DD45944872}" name="Column6506"/>
    <tableColumn id="6527" xr3:uid="{F8605BE7-0977-49F2-8008-ADF0392291CD}" name="Column6507"/>
    <tableColumn id="6528" xr3:uid="{D8CC4124-8DB5-4541-A32A-D85B69B70423}" name="Column6508"/>
    <tableColumn id="6529" xr3:uid="{B3DEE5F0-C0D2-4391-9121-E48E67620AFC}" name="Column6509"/>
    <tableColumn id="6530" xr3:uid="{BCFC269B-6661-4076-A6C6-035406FE1814}" name="Column6510"/>
    <tableColumn id="6531" xr3:uid="{561B532F-BD32-4557-94F1-E79D1472D57F}" name="Column6511"/>
    <tableColumn id="6532" xr3:uid="{AD12FE7C-551A-48F1-9211-FA782A4DC007}" name="Column6512"/>
    <tableColumn id="6533" xr3:uid="{E639B8BB-9063-4BC3-BB95-5E6A0455BC05}" name="Column6513"/>
    <tableColumn id="6534" xr3:uid="{3F31D263-F889-42C7-9995-B5E081CD5AD3}" name="Column6514"/>
    <tableColumn id="6535" xr3:uid="{AD2CDC69-96CD-4A55-BEC7-121419670301}" name="Column6515"/>
    <tableColumn id="6536" xr3:uid="{5CEB2433-3B79-4FF7-B4F5-0A9629D05CE0}" name="Column6516"/>
    <tableColumn id="6537" xr3:uid="{BF28F1F2-5264-43C7-AD5A-53922F466D2C}" name="Column6517"/>
    <tableColumn id="6538" xr3:uid="{66276543-333C-454A-A98E-C3066D30BA65}" name="Column6518"/>
    <tableColumn id="6539" xr3:uid="{9DD4C3F4-CF56-4C16-BE0E-F83CE312FF26}" name="Column6519"/>
    <tableColumn id="6540" xr3:uid="{7FFBE080-1BDC-4F88-94EA-B1134D5640A2}" name="Column6520"/>
    <tableColumn id="6541" xr3:uid="{F1D7C60C-80E2-4C99-AF63-E5894F02EC2B}" name="Column6521"/>
    <tableColumn id="6542" xr3:uid="{1750AE45-9044-4A65-9AE1-E3C9EBCB393F}" name="Column6522"/>
    <tableColumn id="6543" xr3:uid="{C453DAB0-9BEA-4509-BB3D-08DC8D32559A}" name="Column6523"/>
    <tableColumn id="6544" xr3:uid="{B8FC1849-4799-485C-A96D-C9EC7D28018A}" name="Column6524"/>
    <tableColumn id="6545" xr3:uid="{F155B9DC-83FD-4805-9143-981B06B9B319}" name="Column6525"/>
    <tableColumn id="6546" xr3:uid="{BCA97219-7C39-403B-B83F-8862A4E50C7C}" name="Column6526"/>
    <tableColumn id="6547" xr3:uid="{5FEF4450-1EE5-4544-842A-681221AEE6A7}" name="Column6527"/>
    <tableColumn id="6548" xr3:uid="{08388795-6530-4370-B6F4-9746B1C3DE6F}" name="Column6528"/>
    <tableColumn id="6549" xr3:uid="{8154256C-42BD-4F93-B6BE-372C922F2ED4}" name="Column6529"/>
    <tableColumn id="6550" xr3:uid="{86AEC6E9-87C1-4D6A-B0E7-95C79D050072}" name="Column6530"/>
    <tableColumn id="6551" xr3:uid="{542C1372-5440-43F3-97F0-8B818E98E911}" name="Column6531"/>
    <tableColumn id="6552" xr3:uid="{81E9332B-4A0B-4594-B050-BAAAFB1BCA69}" name="Column6532"/>
    <tableColumn id="6553" xr3:uid="{D84049A9-3CBF-46B8-BE42-21D554462EA0}" name="Column6533"/>
    <tableColumn id="6554" xr3:uid="{23C6EE2E-B1B7-47A4-B827-D1BA6CA7CFF8}" name="Column6534"/>
    <tableColumn id="6555" xr3:uid="{C9B18978-A5E0-455E-B0C1-6B164E66F718}" name="Column6535"/>
    <tableColumn id="6556" xr3:uid="{8EE67CB3-E512-42BA-A004-6860E9F2C14D}" name="Column6536"/>
    <tableColumn id="6557" xr3:uid="{9F8895BF-036E-4434-96BF-F73F4E7D21B7}" name="Column6537"/>
    <tableColumn id="6558" xr3:uid="{9DD2BDFF-CB74-4B5E-81E2-0736505BC22E}" name="Column6538"/>
    <tableColumn id="6559" xr3:uid="{DF361F3A-C59E-453F-8554-4D64AF5F1D0C}" name="Column6539"/>
    <tableColumn id="6560" xr3:uid="{D5A1ABCE-104F-471F-AD77-5EF3F35568BC}" name="Column6540"/>
    <tableColumn id="6561" xr3:uid="{8560A127-5C39-4668-B8F7-739B26AB744E}" name="Column6541"/>
    <tableColumn id="6562" xr3:uid="{F4750EDD-C63D-4616-9D9D-DAC263FE087C}" name="Column6542"/>
    <tableColumn id="6563" xr3:uid="{53FDB923-E6B1-46A8-BF60-139A9F884894}" name="Column6543"/>
    <tableColumn id="6564" xr3:uid="{8D6A674D-1CAB-45A9-8A8D-A699326BE32A}" name="Column6544"/>
    <tableColumn id="6565" xr3:uid="{7A25842E-6FEE-4269-A280-5AE90B5AE58E}" name="Column6545"/>
    <tableColumn id="6566" xr3:uid="{4A75A125-915D-460F-B400-5EC4D2A38862}" name="Column6546"/>
    <tableColumn id="6567" xr3:uid="{8BA34E88-9319-43E5-9C95-A16EB6750ACD}" name="Column6547"/>
    <tableColumn id="6568" xr3:uid="{36D05A49-ECE8-43DF-A36D-B6DD129D3079}" name="Column6548"/>
    <tableColumn id="6569" xr3:uid="{FCBEF3F6-7147-4E8C-8089-490284E1D5A0}" name="Column6549"/>
    <tableColumn id="6570" xr3:uid="{78F8F504-B59A-4893-B17C-908F4AA26FE9}" name="Column6550"/>
    <tableColumn id="6571" xr3:uid="{23BD5B87-3584-4F54-B2E8-962AF5B218F7}" name="Column6551"/>
    <tableColumn id="6572" xr3:uid="{1F24C17C-E121-4F76-AAE1-6558A2BA2FBD}" name="Column6552"/>
    <tableColumn id="6573" xr3:uid="{D6728D80-E1E2-40CC-AC43-8EE0DA692FD7}" name="Column6553"/>
    <tableColumn id="6574" xr3:uid="{928F5D86-0F2D-4756-8208-539C1C0DC69C}" name="Column6554"/>
    <tableColumn id="6575" xr3:uid="{93E6C690-6978-466C-8EE6-C19AA07066C8}" name="Column6555"/>
    <tableColumn id="6576" xr3:uid="{0BAC55C0-5FED-43F6-80F0-0B864EFDC9D8}" name="Column6556"/>
    <tableColumn id="6577" xr3:uid="{3E7502FE-1144-4314-BBC6-0503837CE424}" name="Column6557"/>
    <tableColumn id="6578" xr3:uid="{4DBB0D21-19B3-4215-BAD2-CA6D8E11B60C}" name="Column6558"/>
    <tableColumn id="6579" xr3:uid="{822185CB-EBE7-4B84-AF65-7F4EE9500C1B}" name="Column6559"/>
    <tableColumn id="6580" xr3:uid="{CF40C85C-289F-4CA5-9B9F-B997A9F26981}" name="Column6560"/>
    <tableColumn id="6581" xr3:uid="{D1B144C5-319F-44B5-90A4-23C03B4319C0}" name="Column6561"/>
    <tableColumn id="6582" xr3:uid="{0DAF543B-5230-49EB-A88F-77E534AE8FB2}" name="Column6562"/>
    <tableColumn id="6583" xr3:uid="{B2D7B27E-71CC-4513-A440-8E4B8748ED73}" name="Column6563"/>
    <tableColumn id="6584" xr3:uid="{5AAEE8B1-0BB8-48F3-9524-BE46D167B6B8}" name="Column6564"/>
    <tableColumn id="6585" xr3:uid="{7BBF20F3-1C69-493E-99A4-D491B9F1CD12}" name="Column6565"/>
    <tableColumn id="6586" xr3:uid="{8BD58668-60F5-4C3C-8D47-93A75C1FA9FA}" name="Column6566"/>
    <tableColumn id="6587" xr3:uid="{5927AB25-C9BD-49A7-9CFD-8578EA79E15B}" name="Column6567"/>
    <tableColumn id="6588" xr3:uid="{AB35EF97-E54F-427C-BE43-48145B4B609C}" name="Column6568"/>
    <tableColumn id="6589" xr3:uid="{F0FA18AC-1DB7-495B-B125-2E4AAAFE0607}" name="Column6569"/>
    <tableColumn id="6590" xr3:uid="{1B9E1FE6-8B34-49C8-8305-1877404669B6}" name="Column6570"/>
    <tableColumn id="6591" xr3:uid="{88D76D68-C768-4715-9F8F-35BDBBD1D350}" name="Column6571"/>
    <tableColumn id="6592" xr3:uid="{9C801EFA-CD78-4C3D-AB04-F2A6BEEFF4C0}" name="Column6572"/>
    <tableColumn id="6593" xr3:uid="{267612E8-CB99-491A-A627-0CE9098ABBE1}" name="Column6573"/>
    <tableColumn id="6594" xr3:uid="{47ED4255-1B07-491F-927E-6FC0BEE5AFFB}" name="Column6574"/>
    <tableColumn id="6595" xr3:uid="{B5737844-86B5-4CDD-AFB1-9A7394B2ABDB}" name="Column6575"/>
    <tableColumn id="6596" xr3:uid="{52F62376-E66C-4932-9AF8-93D59EAF3716}" name="Column6576"/>
    <tableColumn id="6597" xr3:uid="{4DB7A39E-FF24-4F5C-AA52-EDE8C5F9F61B}" name="Column6577"/>
    <tableColumn id="6598" xr3:uid="{09F7A70C-EF5B-4CAE-8884-5C9D49356CB0}" name="Column6578"/>
    <tableColumn id="6599" xr3:uid="{BCAB4104-AE16-455D-9024-BED0D3956986}" name="Column6579"/>
    <tableColumn id="6600" xr3:uid="{B002B80A-9037-43F2-B3D7-3AE9031DAE8C}" name="Column6580"/>
    <tableColumn id="6601" xr3:uid="{F6C8F0D2-6155-419F-91AE-31E9C8108702}" name="Column6581"/>
    <tableColumn id="6602" xr3:uid="{AA74FF8A-06C8-494C-A57D-5587C7359068}" name="Column6582"/>
    <tableColumn id="6603" xr3:uid="{9E38FB13-3829-4932-BAF6-B1814A748001}" name="Column6583"/>
    <tableColumn id="6604" xr3:uid="{12632792-BD3E-4EE5-8C0F-2B4C5663124B}" name="Column6584"/>
    <tableColumn id="6605" xr3:uid="{A5B8396A-88A5-4721-930A-0618D6B7BEA0}" name="Column6585"/>
    <tableColumn id="6606" xr3:uid="{012A5B3C-FA6B-4E78-BF8C-3AFF6EEEC521}" name="Column6586"/>
    <tableColumn id="6607" xr3:uid="{B528DEC0-9C62-4C96-B4F9-18242DB286E6}" name="Column6587"/>
    <tableColumn id="6608" xr3:uid="{9060CE47-9871-4071-A762-18D5EC4D762F}" name="Column6588"/>
    <tableColumn id="6609" xr3:uid="{15C1D538-95BF-4214-9890-5BD403F7A3D2}" name="Column6589"/>
    <tableColumn id="6610" xr3:uid="{7C291D21-D1D5-4794-A399-6C05E8B6BFA0}" name="Column6590"/>
    <tableColumn id="6611" xr3:uid="{56054F91-88E1-467A-BC08-176A4EBB3B7E}" name="Column6591"/>
    <tableColumn id="6612" xr3:uid="{1C6BD477-E5B9-41D9-A2E5-976FC30D5476}" name="Column6592"/>
    <tableColumn id="6613" xr3:uid="{931A6828-D859-4472-BDD5-977DCA6F9898}" name="Column6593"/>
    <tableColumn id="6614" xr3:uid="{247E89D9-E449-4206-8A30-4A62C94571CE}" name="Column6594"/>
    <tableColumn id="6615" xr3:uid="{62BB2592-F339-44D4-8E67-D700F606B9C7}" name="Column6595"/>
    <tableColumn id="6616" xr3:uid="{3D4CE090-68B1-4D07-B24F-64751915B9A7}" name="Column6596"/>
    <tableColumn id="6617" xr3:uid="{855CDBB3-295D-4AF9-9D27-01D86019D518}" name="Column6597"/>
    <tableColumn id="6618" xr3:uid="{8DB71068-D2E2-4EE7-BEF4-BEB19A187B3C}" name="Column6598"/>
    <tableColumn id="6619" xr3:uid="{4893900B-BC32-46C8-A357-FB268903E879}" name="Column6599"/>
    <tableColumn id="6620" xr3:uid="{8FF4B1EE-C581-4DAB-A3B8-568323403C89}" name="Column6600"/>
    <tableColumn id="6621" xr3:uid="{8224321D-9D71-430B-B00E-97A7F0C02031}" name="Column6601"/>
    <tableColumn id="6622" xr3:uid="{BB123B0F-1D03-4D10-A72A-45188748554D}" name="Column6602"/>
    <tableColumn id="6623" xr3:uid="{9D221F14-1DF3-499E-B93B-57A885AA06C1}" name="Column6603"/>
    <tableColumn id="6624" xr3:uid="{CB165123-5BBF-41F6-88E6-FEFE83DC2658}" name="Column6604"/>
    <tableColumn id="6625" xr3:uid="{989D0188-548A-4342-8EB1-FA95649BF4E9}" name="Column6605"/>
    <tableColumn id="6626" xr3:uid="{F8AEDAA5-C6C6-445B-A55C-81107D02972F}" name="Column6606"/>
    <tableColumn id="6627" xr3:uid="{D07F0495-1CDA-4A35-B533-483810F81ED6}" name="Column6607"/>
    <tableColumn id="6628" xr3:uid="{7CDFB140-ADD6-4724-8D4A-4BB10A3DFBBD}" name="Column6608"/>
    <tableColumn id="6629" xr3:uid="{5845A3A0-0334-4D5B-AE88-A30CC7996D65}" name="Column6609"/>
    <tableColumn id="6630" xr3:uid="{77034CA1-8873-442C-85E8-0FA462C5E7A1}" name="Column6610"/>
    <tableColumn id="6631" xr3:uid="{0AE5A1BB-B809-4071-A950-2545B860AE3E}" name="Column6611"/>
    <tableColumn id="6632" xr3:uid="{49EFD897-41C9-4A1C-99E7-F46127F758FF}" name="Column6612"/>
    <tableColumn id="6633" xr3:uid="{3E1E17C7-B0B7-4F03-859D-8EEB052246FA}" name="Column6613"/>
    <tableColumn id="6634" xr3:uid="{F1EC3FA3-5468-419A-9015-B156B2452394}" name="Column6614"/>
    <tableColumn id="6635" xr3:uid="{5233103D-EACB-4EA6-9FA7-0FAFA2DBAA87}" name="Column6615"/>
    <tableColumn id="6636" xr3:uid="{C40A581E-87FB-4FD0-878B-307C1E48DBE0}" name="Column6616"/>
    <tableColumn id="6637" xr3:uid="{BAA501EB-5943-4F5A-A231-70F92D15F781}" name="Column6617"/>
    <tableColumn id="6638" xr3:uid="{747736EE-4660-40BE-A1DB-F654A54583B1}" name="Column6618"/>
    <tableColumn id="6639" xr3:uid="{B2A4A85B-E664-456A-89E5-90CB8E6ADC81}" name="Column6619"/>
    <tableColumn id="6640" xr3:uid="{A697614D-C283-497E-809C-2406DC57347E}" name="Column6620"/>
    <tableColumn id="6641" xr3:uid="{6F7DEE0A-225E-4F1F-89AE-49A5582BA31B}" name="Column6621"/>
    <tableColumn id="6642" xr3:uid="{92EFA5C7-5744-4C89-835B-2DBCC237C386}" name="Column6622"/>
    <tableColumn id="6643" xr3:uid="{F6287391-307D-4121-B7F7-A186531106B5}" name="Column6623"/>
    <tableColumn id="6644" xr3:uid="{B80BF3E1-ECD9-49AF-B001-C030582CAD9C}" name="Column6624"/>
    <tableColumn id="6645" xr3:uid="{20D73091-2CBE-45FE-8A90-6AFAAA669D6E}" name="Column6625"/>
    <tableColumn id="6646" xr3:uid="{E33009C1-83EB-4F75-A3C7-D025622079D2}" name="Column6626"/>
    <tableColumn id="6647" xr3:uid="{8A1B5961-E319-43EE-B363-AEF3706529B2}" name="Column6627"/>
    <tableColumn id="6648" xr3:uid="{F9B5AD90-95F1-406E-8DB2-F132AF791EB1}" name="Column6628"/>
    <tableColumn id="6649" xr3:uid="{6C2538B0-3368-45FA-AB14-620961D5C17C}" name="Column6629"/>
    <tableColumn id="6650" xr3:uid="{7D233E4C-E79F-41AD-9985-A2F24939232E}" name="Column6630"/>
    <tableColumn id="6651" xr3:uid="{8B2DC0C5-F639-4EBF-A23D-14D6206436AA}" name="Column6631"/>
    <tableColumn id="6652" xr3:uid="{122445E1-2EF3-4FB9-9761-08E7A93AC7BA}" name="Column6632"/>
    <tableColumn id="6653" xr3:uid="{07982B6F-D08D-4084-BA49-F827C24E45F7}" name="Column6633"/>
    <tableColumn id="6654" xr3:uid="{1E898592-5248-4986-8325-449BCF2D0FA2}" name="Column6634"/>
    <tableColumn id="6655" xr3:uid="{BBBB900D-AD16-4B63-A9F9-746E24DD9905}" name="Column6635"/>
    <tableColumn id="6656" xr3:uid="{B435C61D-8513-4213-9BF1-D70FDE21D816}" name="Column6636"/>
    <tableColumn id="6657" xr3:uid="{DD9A2672-3CCC-4B80-972D-D0686F3070B2}" name="Column6637"/>
    <tableColumn id="6658" xr3:uid="{2BCA68E1-46A9-42F5-B2EC-FFA416C2419F}" name="Column6638"/>
    <tableColumn id="6659" xr3:uid="{F9E537FE-22E9-4251-836B-27BA38C51083}" name="Column6639"/>
    <tableColumn id="6660" xr3:uid="{A0875F86-7640-4E0A-A400-F451603FF4AF}" name="Column6640"/>
    <tableColumn id="6661" xr3:uid="{E50C811C-49D8-42EF-BC64-441027680F5D}" name="Column6641"/>
    <tableColumn id="6662" xr3:uid="{2C27B69A-8436-4F1A-86DC-714FC7095C59}" name="Column6642"/>
    <tableColumn id="6663" xr3:uid="{F9A03A86-C8C3-4C5D-A6AC-2F62353BB4A0}" name="Column6643"/>
    <tableColumn id="6664" xr3:uid="{12484D91-867C-4050-BBFB-2851F5D1BB37}" name="Column6644"/>
    <tableColumn id="6665" xr3:uid="{EE4CAB08-9950-41CA-861E-D438A930E8F2}" name="Column6645"/>
    <tableColumn id="6666" xr3:uid="{56B6E611-2D6F-4F0C-B74E-9FDB72624E57}" name="Column6646"/>
    <tableColumn id="6667" xr3:uid="{0A2D84BC-CDC4-4AB4-B2FE-F286AA8BDBA7}" name="Column6647"/>
    <tableColumn id="6668" xr3:uid="{C6DDDF62-4655-4739-BB87-D641F44234F7}" name="Column6648"/>
    <tableColumn id="6669" xr3:uid="{8D2CA988-31C9-4FF2-9C9C-D7613928D709}" name="Column6649"/>
    <tableColumn id="6670" xr3:uid="{5242CCA1-EA41-44DE-A0EA-C7D970E9CAB9}" name="Column6650"/>
    <tableColumn id="6671" xr3:uid="{D6F60DA7-8577-4906-AC31-782A1114BC79}" name="Column6651"/>
    <tableColumn id="6672" xr3:uid="{FABC798E-0E0F-4AF4-82A3-92F1235784C2}" name="Column6652"/>
    <tableColumn id="6673" xr3:uid="{D7F88571-6C12-4366-815A-C348847E1CAD}" name="Column6653"/>
    <tableColumn id="6674" xr3:uid="{DF1C0D5C-FC37-4244-A476-2FDADB6547EE}" name="Column6654"/>
    <tableColumn id="6675" xr3:uid="{B385A2CA-C9FF-43F2-9235-74AA5F9EAA79}" name="Column6655"/>
    <tableColumn id="6676" xr3:uid="{6B945996-6A0F-405A-B509-7400B14C1CBC}" name="Column6656"/>
    <tableColumn id="6677" xr3:uid="{2A5E721D-7D73-459C-96CC-135E76512859}" name="Column6657"/>
    <tableColumn id="6678" xr3:uid="{9F7A2EE3-D30B-4189-BA52-26CFD12BC0A0}" name="Column6658"/>
    <tableColumn id="6679" xr3:uid="{5B7921F3-4A5A-47D8-A8DA-0DC6CFA3D235}" name="Column6659"/>
    <tableColumn id="6680" xr3:uid="{7AE25E61-BD6B-494C-B631-7C059A9FEA83}" name="Column6660"/>
    <tableColumn id="6681" xr3:uid="{4CADCD34-DAF9-42B2-B4A7-B1FFD52280A2}" name="Column6661"/>
    <tableColumn id="6682" xr3:uid="{95E6B15C-FF1B-423E-BD68-625BFEE44230}" name="Column6662"/>
    <tableColumn id="6683" xr3:uid="{457B6320-79D9-474C-A5D4-F732AD547E49}" name="Column6663"/>
    <tableColumn id="6684" xr3:uid="{10FFE41B-3FCA-416A-A353-F727596407F6}" name="Column6664"/>
    <tableColumn id="6685" xr3:uid="{8321CC22-F266-4686-836C-5EE05C4C677D}" name="Column6665"/>
    <tableColumn id="6686" xr3:uid="{69B9946D-EF3A-4A7D-941F-ABF96406FF1E}" name="Column6666"/>
    <tableColumn id="6687" xr3:uid="{64140B4F-0521-4E2F-9BAF-CC3FD972EE7F}" name="Column6667"/>
    <tableColumn id="6688" xr3:uid="{690453CB-417A-400E-B639-B187A8B5320C}" name="Column6668"/>
    <tableColumn id="6689" xr3:uid="{118CF93A-3B3D-4E19-8B4A-B3C75D9EBE3F}" name="Column6669"/>
    <tableColumn id="6690" xr3:uid="{CA9487FF-9BD5-478B-AC68-344B33BCFECD}" name="Column6670"/>
    <tableColumn id="6691" xr3:uid="{9758F8A1-9E23-48AA-8B13-22F98B4A263D}" name="Column6671"/>
    <tableColumn id="6692" xr3:uid="{A2AFAD38-FE6C-4141-B3FD-ADD2C331EE22}" name="Column6672"/>
    <tableColumn id="6693" xr3:uid="{31C1256A-5892-4FD6-87C7-08613FB71EDF}" name="Column6673"/>
    <tableColumn id="6694" xr3:uid="{3EF2D36E-0E2F-4520-9E99-597879272AFE}" name="Column6674"/>
    <tableColumn id="6695" xr3:uid="{C048789E-7EA7-44BF-B7E2-D1A7C3A4FF79}" name="Column6675"/>
    <tableColumn id="6696" xr3:uid="{DDEE8BCE-8466-4927-AF8B-ED16E76ABF0A}" name="Column6676"/>
    <tableColumn id="6697" xr3:uid="{5ADE1D91-678C-4A1C-9C92-DA46E9FB164A}" name="Column6677"/>
    <tableColumn id="6698" xr3:uid="{6C3A1044-C204-4162-A87F-4D1CDEED13F3}" name="Column6678"/>
    <tableColumn id="6699" xr3:uid="{E21F2054-67FF-4920-B96B-081DECBCA3E4}" name="Column6679"/>
    <tableColumn id="6700" xr3:uid="{83E76278-872B-4A40-85CA-04679745EDA9}" name="Column6680"/>
    <tableColumn id="6701" xr3:uid="{DC7A6E85-C357-4D8A-84B6-1EF3B7F8195C}" name="Column6681"/>
    <tableColumn id="6702" xr3:uid="{3D89EEDB-4771-4825-9E99-06CE6D707B7E}" name="Column6682"/>
    <tableColumn id="6703" xr3:uid="{BA61199A-6BA6-4BCA-8C25-AB7796FCBEDB}" name="Column6683"/>
    <tableColumn id="6704" xr3:uid="{166C5286-0874-4D71-B70A-80698E908A27}" name="Column6684"/>
    <tableColumn id="6705" xr3:uid="{3F34B61D-0EBC-43FB-99A0-27B1F2B6E0C2}" name="Column6685"/>
    <tableColumn id="6706" xr3:uid="{B0DC0BAE-28C2-45B1-9954-4351264F0E74}" name="Column6686"/>
    <tableColumn id="6707" xr3:uid="{CD8774F4-6FD1-4D5C-B244-BEFD09E5172A}" name="Column6687"/>
    <tableColumn id="6708" xr3:uid="{C8C61B25-AD84-4CE2-8159-DD156486EACA}" name="Column6688"/>
    <tableColumn id="6709" xr3:uid="{A2529736-A746-45B3-BD28-A96F2B5A0A98}" name="Column6689"/>
    <tableColumn id="6710" xr3:uid="{77F70474-E049-40E5-9154-F18436324236}" name="Column6690"/>
    <tableColumn id="6711" xr3:uid="{7B4BBE8A-F403-4512-82F6-8E32D039B3BA}" name="Column6691"/>
    <tableColumn id="6712" xr3:uid="{C6F6A236-C7C6-41FC-9A3D-D1682B8C8034}" name="Column6692"/>
    <tableColumn id="6713" xr3:uid="{304B307B-2A1E-4A31-8267-5AC38C0549DB}" name="Column6693"/>
    <tableColumn id="6714" xr3:uid="{CB4A10E1-1F29-4401-8CED-94F04A3E130A}" name="Column6694"/>
    <tableColumn id="6715" xr3:uid="{CA3FCB84-096D-4958-85DA-4DB9DDA58952}" name="Column6695"/>
    <tableColumn id="6716" xr3:uid="{C4E94019-182E-4893-B891-94D5732F18DE}" name="Column6696"/>
    <tableColumn id="6717" xr3:uid="{15908D9B-658E-444F-8C2F-DFE25A90336C}" name="Column6697"/>
    <tableColumn id="6718" xr3:uid="{B66F2404-FCB6-4F44-829C-92D50F200B96}" name="Column6698"/>
    <tableColumn id="6719" xr3:uid="{A150C70E-9786-46C9-9BD6-7766AED1F007}" name="Column6699"/>
    <tableColumn id="6720" xr3:uid="{69D9CC61-85D7-4A93-917B-5D1AA2FA72B8}" name="Column6700"/>
    <tableColumn id="6721" xr3:uid="{FB0A7322-6A0C-4BE0-A974-116777237C95}" name="Column6701"/>
    <tableColumn id="6722" xr3:uid="{B77322A4-9FC5-4699-88D5-D18040D52621}" name="Column6702"/>
    <tableColumn id="6723" xr3:uid="{7BB0FEA0-E412-4E29-92F6-DEC3E3F4450F}" name="Column6703"/>
    <tableColumn id="6724" xr3:uid="{C6524877-859C-4F70-B003-BDBDA6BB350B}" name="Column6704"/>
    <tableColumn id="6725" xr3:uid="{42B3DC6B-3DFA-4AFF-8A0C-54A64E93A95C}" name="Column6705"/>
    <tableColumn id="6726" xr3:uid="{9D70BCE7-4DE0-4AC3-A83B-6D723BD4C125}" name="Column6706"/>
    <tableColumn id="6727" xr3:uid="{B5635A3F-6329-45B2-B698-37CC3D67867C}" name="Column6707"/>
    <tableColumn id="6728" xr3:uid="{09AF1FDB-6430-459F-80F8-D23A92D0892A}" name="Column6708"/>
    <tableColumn id="6729" xr3:uid="{0793CF6A-17CB-4333-9FB5-309FAF03D8B8}" name="Column6709"/>
    <tableColumn id="6730" xr3:uid="{C7B95B9E-13AB-4A2F-8D3F-6A266FEC94FB}" name="Column6710"/>
    <tableColumn id="6731" xr3:uid="{EB653D97-BC9A-48F8-B003-BCE549F30083}" name="Column6711"/>
    <tableColumn id="6732" xr3:uid="{EF5CE029-FD5F-4E6F-88FB-C58C1F262FF5}" name="Column6712"/>
    <tableColumn id="6733" xr3:uid="{8EB37FB2-D042-4072-A0DF-3F985AC390A0}" name="Column6713"/>
    <tableColumn id="6734" xr3:uid="{D0274A31-C24E-4125-A8E0-E967DDF86252}" name="Column6714"/>
    <tableColumn id="6735" xr3:uid="{F58BB0BC-EA60-4527-AB55-E1E0A760EEB0}" name="Column6715"/>
    <tableColumn id="6736" xr3:uid="{C67B41D9-140C-4B05-98F5-2AF330733362}" name="Column6716"/>
    <tableColumn id="6737" xr3:uid="{30222E0F-446A-4859-9C58-B104B2ADEADB}" name="Column6717"/>
    <tableColumn id="6738" xr3:uid="{5438F2C5-7162-42D7-9AAC-5BD65D619CCA}" name="Column6718"/>
    <tableColumn id="6739" xr3:uid="{6B5F8DC8-6464-4CA8-AA3F-714A07001284}" name="Column6719"/>
    <tableColumn id="6740" xr3:uid="{B84E906F-AC02-4413-846A-D5DC07406ABF}" name="Column6720"/>
    <tableColumn id="6741" xr3:uid="{F73C02C6-35AB-474A-946A-481849C44819}" name="Column6721"/>
    <tableColumn id="6742" xr3:uid="{9BA55658-8622-48D5-AF1D-500314E4A9CD}" name="Column6722"/>
    <tableColumn id="6743" xr3:uid="{23201EF3-8E0D-4B2B-B91F-E5CF992EAECE}" name="Column6723"/>
    <tableColumn id="6744" xr3:uid="{F8DE5FD7-8A69-4112-9DA4-3B8A1A384016}" name="Column6724"/>
    <tableColumn id="6745" xr3:uid="{53D1F1F3-EFA7-4D1E-B1D2-BA01912B1AA3}" name="Column6725"/>
    <tableColumn id="6746" xr3:uid="{91A49126-6584-42E9-966F-5DF63EA83701}" name="Column6726"/>
    <tableColumn id="6747" xr3:uid="{52E673F3-FC82-4E52-BEC2-4F571EB01516}" name="Column6727"/>
    <tableColumn id="6748" xr3:uid="{360701B4-3126-45A2-9280-336F880EC10F}" name="Column6728"/>
    <tableColumn id="6749" xr3:uid="{5ADC8B8E-2598-420D-9264-3531C8A6CB17}" name="Column6729"/>
    <tableColumn id="6750" xr3:uid="{BD1271CA-04AF-4B02-B8C3-3AB7CB5F3FDA}" name="Column6730"/>
    <tableColumn id="6751" xr3:uid="{86544BE3-E574-4B45-85E3-AB896BB2E31A}" name="Column6731"/>
    <tableColumn id="6752" xr3:uid="{092CC1DC-7095-4BE3-BCD4-867AD1B7AA67}" name="Column6732"/>
    <tableColumn id="6753" xr3:uid="{7174C328-31BA-4F69-8B4B-31D9B1E066AD}" name="Column6733"/>
    <tableColumn id="6754" xr3:uid="{CBEC140B-5047-45D6-8382-CE76BEF1B853}" name="Column6734"/>
    <tableColumn id="6755" xr3:uid="{E74CDE19-675F-43E1-8555-7B5BB6ABEB3A}" name="Column6735"/>
    <tableColumn id="6756" xr3:uid="{BAE63CDC-8719-47A5-A03E-1AB8CE9F8BFB}" name="Column6736"/>
    <tableColumn id="6757" xr3:uid="{4BC81EA7-2247-4926-8238-70058534ACF2}" name="Column6737"/>
    <tableColumn id="6758" xr3:uid="{5CF60E09-3F8C-4522-AD8C-EED63CF54EB6}" name="Column6738"/>
    <tableColumn id="6759" xr3:uid="{BAE3FA21-5703-4AAB-B6E1-086077BBEF11}" name="Column6739"/>
    <tableColumn id="6760" xr3:uid="{FC5761FE-D189-4E28-98ED-22B29B5836A7}" name="Column6740"/>
    <tableColumn id="6761" xr3:uid="{96D0CB2B-5974-42A6-BA30-0F3FA0699C75}" name="Column6741"/>
    <tableColumn id="6762" xr3:uid="{B74C5CF4-5A85-441A-9058-E8EFA425B412}" name="Column6742"/>
    <tableColumn id="6763" xr3:uid="{F6CFB767-3A26-4D8F-AAF9-1B54A840C5BB}" name="Column6743"/>
    <tableColumn id="6764" xr3:uid="{039E9CAD-DE3E-431E-AC19-17770C7F7312}" name="Column6744"/>
    <tableColumn id="6765" xr3:uid="{39582DA6-246A-42C8-BB8A-77A3DC27B32A}" name="Column6745"/>
    <tableColumn id="6766" xr3:uid="{33CD4B32-D5F5-4B27-AFC2-5B3FA4CD5BB1}" name="Column6746"/>
    <tableColumn id="6767" xr3:uid="{E245AAE3-F1BC-4BA7-9025-D93589D44442}" name="Column6747"/>
    <tableColumn id="6768" xr3:uid="{8DF7B989-FD85-4053-8123-4FAC8EC48541}" name="Column6748"/>
    <tableColumn id="6769" xr3:uid="{DA75C856-4201-4D68-B2D4-26241A3B5B3D}" name="Column6749"/>
    <tableColumn id="6770" xr3:uid="{9D0CFC08-4352-43E1-9655-2AFCE000D390}" name="Column6750"/>
    <tableColumn id="6771" xr3:uid="{83541B1F-A110-4590-9884-56036F8DC793}" name="Column6751"/>
    <tableColumn id="6772" xr3:uid="{27726B81-2123-46F7-86AC-74B0B1928482}" name="Column6752"/>
    <tableColumn id="6773" xr3:uid="{ECA9F139-BC8A-4090-891A-C11A0D9D2D00}" name="Column6753"/>
    <tableColumn id="6774" xr3:uid="{2CE57422-9410-47B5-B90B-9B95F081F32D}" name="Column6754"/>
    <tableColumn id="6775" xr3:uid="{7AF4AA4B-FB13-475E-B436-435F5FBC1E01}" name="Column6755"/>
    <tableColumn id="6776" xr3:uid="{4A2E9F2E-D51B-4196-957D-D023249F8102}" name="Column6756"/>
    <tableColumn id="6777" xr3:uid="{9016D54D-697F-4495-8F70-6CC26B7B0AAB}" name="Column6757"/>
    <tableColumn id="6778" xr3:uid="{ABBB649D-164B-47C8-8048-1434B4D27B2E}" name="Column6758"/>
    <tableColumn id="6779" xr3:uid="{4EE00741-97B1-47E8-85B4-B691E0B352C0}" name="Column6759"/>
    <tableColumn id="6780" xr3:uid="{1F5B5BB8-2633-4AE1-B758-F8618BCCCE7D}" name="Column6760"/>
    <tableColumn id="6781" xr3:uid="{72DBD046-EB93-4CC4-8228-F9A7A1916147}" name="Column6761"/>
    <tableColumn id="6782" xr3:uid="{F3AC8B04-A498-4861-A0D6-066781340CFA}" name="Column6762"/>
    <tableColumn id="6783" xr3:uid="{25347777-62EF-4780-91A7-C3D8683E0556}" name="Column6763"/>
    <tableColumn id="6784" xr3:uid="{8A6B26DC-7420-4ACF-AA79-F737E3DE7F35}" name="Column6764"/>
    <tableColumn id="6785" xr3:uid="{4A845853-B7AF-4B97-AA54-85977FDC12C3}" name="Column6765"/>
    <tableColumn id="6786" xr3:uid="{A6B389C2-F1AF-4143-A1FB-67263FAB24D9}" name="Column6766"/>
    <tableColumn id="6787" xr3:uid="{EC85F376-7B42-41AA-A050-CEFF844FDA55}" name="Column6767"/>
    <tableColumn id="6788" xr3:uid="{53E3991A-0973-41CC-8ECC-C1C4D05128DF}" name="Column6768"/>
    <tableColumn id="6789" xr3:uid="{A26969BD-2A7F-4291-82DD-D08210D5BAA6}" name="Column6769"/>
    <tableColumn id="6790" xr3:uid="{6D6CCD39-F39C-4173-945C-40D5235DF3C7}" name="Column6770"/>
    <tableColumn id="6791" xr3:uid="{97FA08E0-5292-4ECB-A0B7-2EE84A273971}" name="Column6771"/>
    <tableColumn id="6792" xr3:uid="{EEA14D1D-4EDF-453A-AABE-93DDF57D5869}" name="Column6772"/>
    <tableColumn id="6793" xr3:uid="{554E2245-58C6-451F-9B4D-EF58E5B349DA}" name="Column6773"/>
    <tableColumn id="6794" xr3:uid="{F25B0523-A016-4C0F-9A04-39746CF7A1DF}" name="Column6774"/>
    <tableColumn id="6795" xr3:uid="{9EF1CEDC-8557-4C0D-AAD9-515EB30C8910}" name="Column6775"/>
    <tableColumn id="6796" xr3:uid="{C9A05175-4AA1-4798-8F81-477FBB12F4B5}" name="Column6776"/>
    <tableColumn id="6797" xr3:uid="{3774E645-E3F4-4129-A9D8-AE64B3DAD9FE}" name="Column6777"/>
    <tableColumn id="6798" xr3:uid="{DE1EB932-ADD9-418E-88B7-63D983344F72}" name="Column6778"/>
    <tableColumn id="6799" xr3:uid="{91B57864-A779-4B23-B685-7FA4C316ECDC}" name="Column6779"/>
    <tableColumn id="6800" xr3:uid="{ADE6EC48-C26A-43E5-B7C7-44304114A21C}" name="Column6780"/>
    <tableColumn id="6801" xr3:uid="{D5AEB5EE-534D-445C-AFAC-99C6612B0680}" name="Column6781"/>
    <tableColumn id="6802" xr3:uid="{4C72B4F5-DBB1-4223-977C-0A4814CA9918}" name="Column6782"/>
    <tableColumn id="6803" xr3:uid="{853C6C35-2CFD-4C45-A519-267E1899B7C3}" name="Column6783"/>
    <tableColumn id="6804" xr3:uid="{7B3EFB52-BB31-4BD4-A642-C3F0CF1399DA}" name="Column6784"/>
    <tableColumn id="6805" xr3:uid="{C6AB1124-5513-4F50-BACE-A13986E642C9}" name="Column6785"/>
    <tableColumn id="6806" xr3:uid="{73E412EE-7B27-4241-AAA3-E08320655581}" name="Column6786"/>
    <tableColumn id="6807" xr3:uid="{23ECF870-C8AD-4652-BC99-DB91741E022B}" name="Column6787"/>
    <tableColumn id="6808" xr3:uid="{B1DE516B-8DD3-46DD-B0C2-6B5156F40EAD}" name="Column6788"/>
    <tableColumn id="6809" xr3:uid="{86BBEB1E-85A1-4E35-8513-6B2C5013E013}" name="Column6789"/>
    <tableColumn id="6810" xr3:uid="{0D1A5F10-650F-44BC-80B8-5E94194A41C8}" name="Column6790"/>
    <tableColumn id="6811" xr3:uid="{A50FE795-3580-485F-8A08-EFD483C16342}" name="Column6791"/>
    <tableColumn id="6812" xr3:uid="{E45C6196-BDE7-4E18-92F4-A88BEB818D1B}" name="Column6792"/>
    <tableColumn id="6813" xr3:uid="{92DEBD64-010B-4776-ADF1-2251126BBF90}" name="Column6793"/>
    <tableColumn id="6814" xr3:uid="{8D10CDB4-5374-4BF4-B2A7-75550A6D2508}" name="Column6794"/>
    <tableColumn id="6815" xr3:uid="{FBB84465-D963-470B-986A-082FA04B740D}" name="Column6795"/>
    <tableColumn id="6816" xr3:uid="{7CF54693-C08B-43CB-A694-44399223645C}" name="Column6796"/>
    <tableColumn id="6817" xr3:uid="{D4B27F2B-84B2-434F-A83D-54C5E2A52CEB}" name="Column6797"/>
    <tableColumn id="6818" xr3:uid="{548E18B6-F2D7-4C45-9A9F-1F9EC5B5DB50}" name="Column6798"/>
    <tableColumn id="6819" xr3:uid="{01FFC9FC-0183-46D6-8748-B965853E7834}" name="Column6799"/>
    <tableColumn id="6820" xr3:uid="{5607BE33-5B9A-428E-8BBF-6A5DAC00DA99}" name="Column6800"/>
    <tableColumn id="6821" xr3:uid="{B60364EB-BF0E-4656-B1F5-EF064EF8E8CF}" name="Column6801"/>
    <tableColumn id="6822" xr3:uid="{50568B5B-FB07-42E0-9774-FE2780E08D52}" name="Column6802"/>
    <tableColumn id="6823" xr3:uid="{FE15E7B5-AB39-4ACD-8649-EB156FF82B14}" name="Column6803"/>
    <tableColumn id="6824" xr3:uid="{AB9B22CE-4B9A-42FD-838B-9F9E996E7659}" name="Column6804"/>
    <tableColumn id="6825" xr3:uid="{CD38AEE3-FA09-4078-A21C-2AF2FFDB9197}" name="Column6805"/>
    <tableColumn id="6826" xr3:uid="{19CD7418-4226-4C22-A97C-C2C8C7D559C1}" name="Column6806"/>
    <tableColumn id="6827" xr3:uid="{3F95099C-361C-43C4-A289-83D41B9700F3}" name="Column6807"/>
    <tableColumn id="6828" xr3:uid="{62312B1F-C623-468B-8AE8-2A37CB1CA462}" name="Column6808"/>
    <tableColumn id="6829" xr3:uid="{EDB4711D-C553-4AD0-88C5-D3560AFC900C}" name="Column6809"/>
    <tableColumn id="6830" xr3:uid="{284AC3E0-BE54-443C-88A3-A3E7C67EA5C9}" name="Column6810"/>
    <tableColumn id="6831" xr3:uid="{6289C03B-55DA-457C-B55C-6F51B345F9EB}" name="Column6811"/>
    <tableColumn id="6832" xr3:uid="{2AF8A48A-1500-46DA-B085-74EBE74C4F5B}" name="Column6812"/>
    <tableColumn id="6833" xr3:uid="{03D46A7F-2FB0-41BA-8DAD-8DE9B76BB662}" name="Column6813"/>
    <tableColumn id="6834" xr3:uid="{F6976481-13CC-4686-A429-F99B8F6A750E}" name="Column6814"/>
    <tableColumn id="6835" xr3:uid="{7823232B-78D6-4ECD-B105-26BDF1BF4F6E}" name="Column6815"/>
    <tableColumn id="6836" xr3:uid="{038613B6-614D-4046-B326-49D242B3C6E2}" name="Column6816"/>
    <tableColumn id="6837" xr3:uid="{4B836654-BE28-4167-9AAD-4BD5A4A7678F}" name="Column6817"/>
    <tableColumn id="6838" xr3:uid="{67C9A715-D060-4A71-85D6-BBF208329CCF}" name="Column6818"/>
    <tableColumn id="6839" xr3:uid="{85B9171A-D35D-4FF9-81CD-40765E2C5A6A}" name="Column6819"/>
    <tableColumn id="6840" xr3:uid="{CB0F7E64-683C-454D-BC83-97008B254004}" name="Column6820"/>
    <tableColumn id="6841" xr3:uid="{B587E7E8-BA6C-4CAC-A576-B869ACFD7B74}" name="Column6821"/>
    <tableColumn id="6842" xr3:uid="{72AA8672-3BDB-41CB-99C8-F993DEDBE760}" name="Column6822"/>
    <tableColumn id="6843" xr3:uid="{B1F701A8-B9C9-449F-8BCF-9CE72616958C}" name="Column6823"/>
    <tableColumn id="6844" xr3:uid="{D3117984-BC88-48AF-95C3-D2E4F5E19CB6}" name="Column6824"/>
    <tableColumn id="6845" xr3:uid="{67321604-6356-426B-A7CA-A6672EA231C4}" name="Column6825"/>
    <tableColumn id="6846" xr3:uid="{509E63ED-4109-4381-B46B-92A61741C2B5}" name="Column6826"/>
    <tableColumn id="6847" xr3:uid="{2CFC9549-8A1C-429F-B055-B50A05C290A4}" name="Column6827"/>
    <tableColumn id="6848" xr3:uid="{51388C87-FE60-4614-83CF-FA59E72FA33B}" name="Column6828"/>
    <tableColumn id="6849" xr3:uid="{70885F0C-DE6C-4790-B5D8-E88AE4B7EB57}" name="Column6829"/>
    <tableColumn id="6850" xr3:uid="{F36D1B9D-50DA-4A50-A03D-D4549F1E6391}" name="Column6830"/>
    <tableColumn id="6851" xr3:uid="{61B41075-C31B-45BF-A7E2-0B1F7BBDED32}" name="Column6831"/>
    <tableColumn id="6852" xr3:uid="{165E6C17-FBC2-41A1-8984-A138F9FC3529}" name="Column6832"/>
    <tableColumn id="6853" xr3:uid="{B7B5BF98-1C5F-4187-A0EC-6199BA33428F}" name="Column6833"/>
    <tableColumn id="6854" xr3:uid="{3940FFC4-CD76-4F26-9A1A-25D64062A36B}" name="Column6834"/>
    <tableColumn id="6855" xr3:uid="{23C2ED65-CBA4-4853-8739-D70BC0A61783}" name="Column6835"/>
    <tableColumn id="6856" xr3:uid="{FBB5FF45-7D35-4E11-9189-13B2B8F45D5B}" name="Column6836"/>
    <tableColumn id="6857" xr3:uid="{9D12C3BE-DBE2-47BD-900E-2337AD6BEE3E}" name="Column6837"/>
    <tableColumn id="6858" xr3:uid="{7D5A1C3B-56E6-45C6-834A-A2C3708D3DF1}" name="Column6838"/>
    <tableColumn id="6859" xr3:uid="{4FDA9BA5-7485-4784-A1FE-9FC4FFA91F7D}" name="Column6839"/>
    <tableColumn id="6860" xr3:uid="{45E5050C-ED64-4DAD-BA5C-3EB2FDB6F2F4}" name="Column6840"/>
    <tableColumn id="6861" xr3:uid="{342FEEFE-3FBF-430D-A60C-3C5A9DC029E7}" name="Column6841"/>
    <tableColumn id="6862" xr3:uid="{108EE32A-A5D8-47D0-9638-81A74CA87CB0}" name="Column6842"/>
    <tableColumn id="6863" xr3:uid="{F95BA465-D7D6-49EE-B7EC-6C6F0EA009C8}" name="Column6843"/>
    <tableColumn id="6864" xr3:uid="{160602FD-B0BA-4CE0-9BFF-5A3CAB1D6651}" name="Column6844"/>
    <tableColumn id="6865" xr3:uid="{6AD8234B-CCB3-4D9C-85F3-8A091569E2B6}" name="Column6845"/>
    <tableColumn id="6866" xr3:uid="{F93B6AD8-1268-4A7B-B181-4870DFDDF58A}" name="Column6846"/>
    <tableColumn id="6867" xr3:uid="{485307DA-2C2D-4838-84DD-E6F14BF670BA}" name="Column6847"/>
    <tableColumn id="6868" xr3:uid="{AF287E1E-288F-4F1F-BDC7-F6B0DC2C6802}" name="Column6848"/>
    <tableColumn id="6869" xr3:uid="{F62B414D-9414-446D-961F-C7D5581F51C4}" name="Column6849"/>
    <tableColumn id="6870" xr3:uid="{CD55B413-9DA6-4C4C-9128-2BE49897DA15}" name="Column6850"/>
    <tableColumn id="6871" xr3:uid="{B0CAE79A-5FD8-4540-9D90-7E516ACD48F8}" name="Column6851"/>
    <tableColumn id="6872" xr3:uid="{D19C392C-9F02-46BD-97AA-AF4BA3B9B8B3}" name="Column6852"/>
    <tableColumn id="6873" xr3:uid="{F844D54D-BA6D-4804-9745-A5CE84838F8F}" name="Column6853"/>
    <tableColumn id="6874" xr3:uid="{15B735A8-D1E0-4095-8C8D-9BCFCEB89683}" name="Column6854"/>
    <tableColumn id="6875" xr3:uid="{62D83160-5159-4A70-AE41-E1BD7C4B4662}" name="Column6855"/>
    <tableColumn id="6876" xr3:uid="{3A3F7460-B07C-4724-A828-6E1A980E5AE2}" name="Column6856"/>
    <tableColumn id="6877" xr3:uid="{A9F76FE2-50DA-4047-9918-0D23850A7831}" name="Column6857"/>
    <tableColumn id="6878" xr3:uid="{A797C4BF-0131-44BE-92D9-40460C7ADDED}" name="Column6858"/>
    <tableColumn id="6879" xr3:uid="{61105290-3694-4FCB-9FE4-AECA66EF1D5B}" name="Column6859"/>
    <tableColumn id="6880" xr3:uid="{14B6FA94-A61C-4304-A149-3181203758AE}" name="Column6860"/>
    <tableColumn id="6881" xr3:uid="{F959C97B-EBD2-4B45-A414-DC9FDAD57265}" name="Column6861"/>
    <tableColumn id="6882" xr3:uid="{B24C206B-F211-4633-89F2-88C455F024E1}" name="Column6862"/>
    <tableColumn id="6883" xr3:uid="{BA037FEF-3AE6-462E-9865-4EFD2EC736FC}" name="Column6863"/>
    <tableColumn id="6884" xr3:uid="{6FB4191B-51DC-4564-A11C-95DF36909897}" name="Column6864"/>
    <tableColumn id="6885" xr3:uid="{FFB64D15-BA7A-4115-B1F6-CEAD657D023E}" name="Column6865"/>
    <tableColumn id="6886" xr3:uid="{9B29E84B-0E9E-4ED9-8BBD-2AF3545F39E8}" name="Column6866"/>
    <tableColumn id="6887" xr3:uid="{741428B4-1D98-4475-AB12-A35DDBAC6221}" name="Column6867"/>
    <tableColumn id="6888" xr3:uid="{9E06C475-96C2-4750-B4BA-0D143B893205}" name="Column6868"/>
    <tableColumn id="6889" xr3:uid="{44294884-3E77-4C2A-A437-9A1260471E32}" name="Column6869"/>
    <tableColumn id="6890" xr3:uid="{8DF4A215-9B3D-4C28-A429-F536D15497C4}" name="Column6870"/>
    <tableColumn id="6891" xr3:uid="{90BC31A5-181D-4965-822C-6409D380E28C}" name="Column6871"/>
    <tableColumn id="6892" xr3:uid="{09643B61-3FCA-4A12-8CDD-26A5E9D3A883}" name="Column6872"/>
    <tableColumn id="6893" xr3:uid="{10D496C1-4FD9-46E7-9D5E-212F54BB39EF}" name="Column6873"/>
    <tableColumn id="6894" xr3:uid="{3C700C3B-B0FF-4A28-8A36-53DE0C65476B}" name="Column6874"/>
    <tableColumn id="6895" xr3:uid="{D3729E17-96BD-4EF1-AF4E-A222B3C3A2A3}" name="Column6875"/>
    <tableColumn id="6896" xr3:uid="{6980B6D6-B06E-4BE9-AA0C-F92ECAAF52DD}" name="Column6876"/>
    <tableColumn id="6897" xr3:uid="{C841A303-0071-4210-B353-E2CB62BF5DC3}" name="Column6877"/>
    <tableColumn id="6898" xr3:uid="{BD482B5A-EFCF-465E-8BF2-D2859BB9BD45}" name="Column6878"/>
    <tableColumn id="6899" xr3:uid="{DD736FD7-6CE9-4587-989B-73233CB4CCDC}" name="Column6879"/>
    <tableColumn id="6900" xr3:uid="{0D314394-1A4B-426A-8712-5E6CF6979B22}" name="Column6880"/>
    <tableColumn id="6901" xr3:uid="{2D3C85B2-A630-4AB8-B6CB-FEF5759AC06E}" name="Column6881"/>
    <tableColumn id="6902" xr3:uid="{80829D2A-2D5D-491A-BF0C-BCF4A55BB78B}" name="Column6882"/>
    <tableColumn id="6903" xr3:uid="{4C8C8911-80AD-43E0-8FE3-C6293B1CF51E}" name="Column6883"/>
    <tableColumn id="6904" xr3:uid="{7BBAFC5E-DE8A-4D93-9C6C-63E666C03C5A}" name="Column6884"/>
    <tableColumn id="6905" xr3:uid="{BA45A528-1A1D-44D6-A7A3-2BEDE85F8428}" name="Column6885"/>
    <tableColumn id="6906" xr3:uid="{CFEB07F5-87A3-4F24-9C97-D8655D304892}" name="Column6886"/>
    <tableColumn id="6907" xr3:uid="{EED44FA2-832F-48DC-B944-7A5E5F67814F}" name="Column6887"/>
    <tableColumn id="6908" xr3:uid="{8E2B2E51-CDE3-4A14-B8BB-05AEA446437D}" name="Column6888"/>
    <tableColumn id="6909" xr3:uid="{73705B6F-375D-4C65-884F-3B69511C07B6}" name="Column6889"/>
    <tableColumn id="6910" xr3:uid="{2C109273-2500-4B07-B1EF-6D3E35EF2FE9}" name="Column6890"/>
    <tableColumn id="6911" xr3:uid="{78983FA9-A955-4D69-83AF-FAD38CF2DD2D}" name="Column6891"/>
    <tableColumn id="6912" xr3:uid="{1261DE05-606B-47FC-9B9A-1BB8F0F891B0}" name="Column6892"/>
    <tableColumn id="6913" xr3:uid="{6BE8F004-8489-4A1A-AE19-21FFBFF471C6}" name="Column6893"/>
    <tableColumn id="6914" xr3:uid="{3DB56806-C354-45AA-81C6-FDAF2E42A682}" name="Column6894"/>
    <tableColumn id="6915" xr3:uid="{0A6FBF57-5219-4871-9379-1E6C9341030B}" name="Column6895"/>
    <tableColumn id="6916" xr3:uid="{76DC3EF2-E4A9-45F3-AE67-2F15097A5F1D}" name="Column6896"/>
    <tableColumn id="6917" xr3:uid="{8434D014-77AA-4E21-AAB8-E0D3ACF46263}" name="Column6897"/>
    <tableColumn id="6918" xr3:uid="{9AA798F8-D93C-459D-99DD-B0707B3BF30B}" name="Column6898"/>
    <tableColumn id="6919" xr3:uid="{B4309A66-CA56-4985-997E-F5ABECE9B64A}" name="Column6899"/>
    <tableColumn id="6920" xr3:uid="{61B6C26C-A238-47E6-8487-A057EA256E0A}" name="Column6900"/>
    <tableColumn id="6921" xr3:uid="{5A1CC967-A7C3-467D-96FB-3909E441E4AC}" name="Column6901"/>
    <tableColumn id="6922" xr3:uid="{8AACB587-F136-49D7-AE4F-CA1CD3209672}" name="Column6902"/>
    <tableColumn id="6923" xr3:uid="{3AE57EDA-EF2E-46B3-86EA-25E8C4908101}" name="Column6903"/>
    <tableColumn id="6924" xr3:uid="{C210F699-1259-4E10-A451-CEAE2EED107E}" name="Column6904"/>
    <tableColumn id="6925" xr3:uid="{BEE6FEB4-E526-4A88-8E3C-4C5F64FA6AF4}" name="Column6905"/>
    <tableColumn id="6926" xr3:uid="{DDC575F0-C19B-4204-A8B0-739221062E30}" name="Column6906"/>
    <tableColumn id="6927" xr3:uid="{65471ACE-D2D2-4BA1-B5AB-7617969EE1B1}" name="Column6907"/>
    <tableColumn id="6928" xr3:uid="{E8661376-640A-46C7-B7CE-AAC1D9EEF2E7}" name="Column6908"/>
    <tableColumn id="6929" xr3:uid="{A6A76F04-5DEC-41F1-80DC-6586221F03A2}" name="Column6909"/>
    <tableColumn id="6930" xr3:uid="{BDE9E740-3A36-4820-8ECD-F9DDCDC7A323}" name="Column6910"/>
    <tableColumn id="6931" xr3:uid="{D1A08E09-0EDC-4829-811C-EBD8A05AB6CC}" name="Column6911"/>
    <tableColumn id="6932" xr3:uid="{ACE47A38-34A5-46E8-8D09-C9008CCC4BA8}" name="Column6912"/>
    <tableColumn id="6933" xr3:uid="{1D8CD5F0-213D-4EF8-BF57-FAF9D55A2D3B}" name="Column6913"/>
    <tableColumn id="6934" xr3:uid="{D3E88583-8FC0-47AB-A700-CA0CBC393ED3}" name="Column6914"/>
    <tableColumn id="6935" xr3:uid="{CA49A410-DEC6-4371-BFFB-4038F897A662}" name="Column6915"/>
    <tableColumn id="6936" xr3:uid="{9A4187AF-3A8E-4AF5-B1CB-1531FECAF315}" name="Column6916"/>
    <tableColumn id="6937" xr3:uid="{0C913C0D-817C-4AEA-91A9-47A2B83E8D16}" name="Column6917"/>
    <tableColumn id="6938" xr3:uid="{7F8CBDFA-4994-4C0B-9250-47B6A5546A7A}" name="Column6918"/>
    <tableColumn id="6939" xr3:uid="{09AEB89B-3E3C-46EB-8EC0-AAE39591A4F0}" name="Column6919"/>
    <tableColumn id="6940" xr3:uid="{42189315-8BC5-4329-B794-0006CAA5941B}" name="Column6920"/>
    <tableColumn id="6941" xr3:uid="{9EE98F4B-A67F-4D8F-9E05-869CF371E519}" name="Column6921"/>
    <tableColumn id="6942" xr3:uid="{39EADF39-1299-4995-B274-06BB8A166F52}" name="Column6922"/>
    <tableColumn id="6943" xr3:uid="{3F08EC6B-5946-47D8-B7E1-A83A4CA09A6A}" name="Column6923"/>
    <tableColumn id="6944" xr3:uid="{D583A6C6-16C4-48A6-A8BA-ACCAB122290F}" name="Column6924"/>
    <tableColumn id="6945" xr3:uid="{B9B37742-6BE3-475E-B69E-183C6C548E57}" name="Column6925"/>
    <tableColumn id="6946" xr3:uid="{A4C39873-C30B-4B45-9425-5CDC80254AE5}" name="Column6926"/>
    <tableColumn id="6947" xr3:uid="{0C06D540-4BE6-42D5-B001-39D220F900B5}" name="Column6927"/>
    <tableColumn id="6948" xr3:uid="{32AAE682-E925-420E-B76D-57D6EF422774}" name="Column6928"/>
    <tableColumn id="6949" xr3:uid="{4CA860CF-4315-4CB3-B1B0-5F76EF9E8F02}" name="Column6929"/>
    <tableColumn id="6950" xr3:uid="{25919CE3-10FC-4987-B389-228F48A85FFF}" name="Column6930"/>
    <tableColumn id="6951" xr3:uid="{D2F38FE1-27B7-4BBE-B0B6-F4BFEACC5B12}" name="Column6931"/>
    <tableColumn id="6952" xr3:uid="{F5ABE565-648B-4A67-A3A5-60E36750DE41}" name="Column6932"/>
    <tableColumn id="6953" xr3:uid="{E116D561-9F42-4673-ABD0-19A2F8239B61}" name="Column6933"/>
    <tableColumn id="6954" xr3:uid="{997DD502-5156-469D-86A8-44C0CFCF073A}" name="Column6934"/>
    <tableColumn id="6955" xr3:uid="{96639DAD-94C0-4012-A612-64F2D4717BA6}" name="Column6935"/>
    <tableColumn id="6956" xr3:uid="{6D527E6D-14AC-4D5B-83CC-0B9528E97D8C}" name="Column6936"/>
    <tableColumn id="6957" xr3:uid="{0205094E-C65E-4F6F-83DF-8E1AB91E1357}" name="Column6937"/>
    <tableColumn id="6958" xr3:uid="{C3E9FE59-DB3A-4CD1-86CA-1DDB00CF17EC}" name="Column6938"/>
    <tableColumn id="6959" xr3:uid="{1DA17C33-FCAC-4B80-9EA2-28D452EFAF25}" name="Column6939"/>
    <tableColumn id="6960" xr3:uid="{54AA7582-BE95-45DB-8795-8740E0288FAA}" name="Column6940"/>
    <tableColumn id="6961" xr3:uid="{D3B4E4B6-0E9E-48E1-8768-33E85897F7A0}" name="Column6941"/>
    <tableColumn id="6962" xr3:uid="{75632AFD-F284-418F-8F41-64025F87077D}" name="Column6942"/>
    <tableColumn id="6963" xr3:uid="{EC1F443B-6231-47E6-BE5B-7A2DF90BC957}" name="Column6943"/>
    <tableColumn id="6964" xr3:uid="{8F64087E-6890-4869-97BF-2062DC8AFC26}" name="Column6944"/>
    <tableColumn id="6965" xr3:uid="{0E2347E8-D8F6-4C62-8A7F-AF0F63A51C14}" name="Column6945"/>
    <tableColumn id="6966" xr3:uid="{5CA43F4B-56C0-4A89-9446-236599AAF650}" name="Column6946"/>
    <tableColumn id="6967" xr3:uid="{B81A2F89-730B-4E65-AF65-1B6177652041}" name="Column6947"/>
    <tableColumn id="6968" xr3:uid="{B1C7694B-A143-4501-B694-CC702A1D392C}" name="Column6948"/>
    <tableColumn id="6969" xr3:uid="{F19C1707-AB4F-41D3-B7E5-6D3A86699C17}" name="Column6949"/>
    <tableColumn id="6970" xr3:uid="{87D2AAEA-D636-4F8C-9B35-D50E70F53543}" name="Column6950"/>
    <tableColumn id="6971" xr3:uid="{75C9D786-FAC6-4602-9A81-44576EBB3514}" name="Column6951"/>
    <tableColumn id="6972" xr3:uid="{845430DA-09DE-4EFC-AED8-06740B738FCD}" name="Column6952"/>
    <tableColumn id="6973" xr3:uid="{6404C583-CE57-44A5-B82C-0DD5D0004230}" name="Column6953"/>
    <tableColumn id="6974" xr3:uid="{5C8022F0-8881-482A-9249-2503EBABC61B}" name="Column6954"/>
    <tableColumn id="6975" xr3:uid="{DB8D4048-2E1E-4D25-AE79-C8FE62A6F968}" name="Column6955"/>
    <tableColumn id="6976" xr3:uid="{A6BC2629-7467-4F36-94DA-1AB73C5C6EA7}" name="Column6956"/>
    <tableColumn id="6977" xr3:uid="{8CFD795D-F039-4476-B506-21FCBB50B599}" name="Column6957"/>
    <tableColumn id="6978" xr3:uid="{7719950E-3F46-40C1-88CC-DCC5C937ACEB}" name="Column6958"/>
    <tableColumn id="6979" xr3:uid="{B0DF0FD1-5FC4-4E43-8FEE-D3A06B2AF8B8}" name="Column6959"/>
    <tableColumn id="6980" xr3:uid="{A37CE2EA-AA24-4BE3-BC1B-B0B0D4BF379C}" name="Column6960"/>
    <tableColumn id="6981" xr3:uid="{C5389C63-5F10-4227-BCF5-45F652A60AD7}" name="Column6961"/>
    <tableColumn id="6982" xr3:uid="{BDE65EAA-0A97-422C-BF29-5DE4FCFCB2F9}" name="Column6962"/>
    <tableColumn id="6983" xr3:uid="{8FC0B43D-235E-48BA-ADC0-1D48F80D6C2E}" name="Column6963"/>
    <tableColumn id="6984" xr3:uid="{29A8339C-B006-4329-9319-EDFA1A1F51D3}" name="Column6964"/>
    <tableColumn id="6985" xr3:uid="{CE39B22E-AC81-4A38-990B-6DD5B7A11728}" name="Column6965"/>
    <tableColumn id="6986" xr3:uid="{063E31E6-BA43-4011-AE9C-2EC732C80E7A}" name="Column6966"/>
    <tableColumn id="6987" xr3:uid="{E152A4DE-CCE9-4646-830E-4438E82124B8}" name="Column6967"/>
    <tableColumn id="6988" xr3:uid="{5015445C-5000-4B02-9642-267BF2AED7A8}" name="Column6968"/>
    <tableColumn id="6989" xr3:uid="{D229DE4C-E851-4DD3-91D1-FB4A23703C45}" name="Column6969"/>
    <tableColumn id="6990" xr3:uid="{A2BEB048-1285-47EE-A3C2-33AE65AD87C5}" name="Column6970"/>
    <tableColumn id="6991" xr3:uid="{508A0618-0977-473F-A0B6-07879E458069}" name="Column6971"/>
    <tableColumn id="6992" xr3:uid="{E034DF68-10FF-4EAA-BB69-407B79655B1D}" name="Column6972"/>
    <tableColumn id="6993" xr3:uid="{39349E74-9840-4EDB-8B79-8B9C3FC45FA9}" name="Column6973"/>
    <tableColumn id="6994" xr3:uid="{87E54FAC-5AAA-486C-B99A-4CDA9FB1533F}" name="Column6974"/>
    <tableColumn id="6995" xr3:uid="{FA8E8DDE-57E2-427D-ACE0-FAB7A6C3EF94}" name="Column6975"/>
    <tableColumn id="6996" xr3:uid="{74AD0859-27B1-485D-B677-8D129DA1DCAF}" name="Column6976"/>
    <tableColumn id="6997" xr3:uid="{67A2EBE0-772F-426B-9E39-B0B4279094F7}" name="Column6977"/>
    <tableColumn id="6998" xr3:uid="{087D1CF2-FB5F-4C66-B1CE-692F6D7507E0}" name="Column6978"/>
    <tableColumn id="6999" xr3:uid="{6702D18F-D969-4FEF-AC6F-F5E93E7BE5F5}" name="Column6979"/>
    <tableColumn id="7000" xr3:uid="{D7488758-076E-405B-A830-3479228F4890}" name="Column6980"/>
    <tableColumn id="7001" xr3:uid="{4DCBFABE-8779-49B0-95FB-880E505B5227}" name="Column6981"/>
    <tableColumn id="7002" xr3:uid="{28689048-1AF0-42AE-A04E-ED3559E122CF}" name="Column6982"/>
    <tableColumn id="7003" xr3:uid="{F19F51DF-BE00-4111-8797-4007BC2E4F4A}" name="Column6983"/>
    <tableColumn id="7004" xr3:uid="{BBE6D75D-7BB9-4007-8D67-5F7C0909D976}" name="Column6984"/>
    <tableColumn id="7005" xr3:uid="{B035459B-DB02-4E01-8B1F-8E875C908F49}" name="Column6985"/>
    <tableColumn id="7006" xr3:uid="{7A32C758-4AC8-4778-9458-8B6C627087B2}" name="Column6986"/>
    <tableColumn id="7007" xr3:uid="{0682F576-1A4F-4CA8-AAE9-7CBA109513D8}" name="Column6987"/>
    <tableColumn id="7008" xr3:uid="{7CFE4F0A-09EF-460A-BFE6-3EC945F65294}" name="Column6988"/>
    <tableColumn id="7009" xr3:uid="{DDB894D3-76D6-4EEB-A081-9B01AA96FB44}" name="Column6989"/>
    <tableColumn id="7010" xr3:uid="{87233FA1-7E82-4791-BCD6-23A974096C05}" name="Column6990"/>
    <tableColumn id="7011" xr3:uid="{16827CF2-90A9-4857-827D-1ED9508ED86D}" name="Column6991"/>
    <tableColumn id="7012" xr3:uid="{1B68B517-18A8-49CD-AE20-028542A9C7D7}" name="Column6992"/>
    <tableColumn id="7013" xr3:uid="{CEA1870C-FBCF-41D0-83CC-6DD79639E707}" name="Column6993"/>
    <tableColumn id="7014" xr3:uid="{6CB03D63-F50D-43CB-8E9C-01ECAFF9030F}" name="Column6994"/>
    <tableColumn id="7015" xr3:uid="{DB580DF9-B684-4327-BA84-9510B5472DB7}" name="Column6995"/>
    <tableColumn id="7016" xr3:uid="{EAF22AA9-3BA2-47E8-ACAC-FB3E2E411233}" name="Column6996"/>
    <tableColumn id="7017" xr3:uid="{104B8CA9-6B62-4DD2-A846-E48711217B60}" name="Column6997"/>
    <tableColumn id="7018" xr3:uid="{8DE7AA4B-8844-47E4-9D99-B2478AF3A54C}" name="Column6998"/>
    <tableColumn id="7019" xr3:uid="{701E1B5A-3AD6-4E32-80DB-C07D855EB99B}" name="Column6999"/>
    <tableColumn id="7020" xr3:uid="{40B66B5D-5E96-4B55-9BC9-710C0E050869}" name="Column7000"/>
    <tableColumn id="7021" xr3:uid="{3992B60D-3AD0-4FDE-913B-169D4918992D}" name="Column7001"/>
    <tableColumn id="7022" xr3:uid="{8521C39D-62EE-4D86-8C55-551F83FAFBC4}" name="Column7002"/>
    <tableColumn id="7023" xr3:uid="{16EB2B8C-6242-48CA-A688-A709185216EF}" name="Column7003"/>
    <tableColumn id="7024" xr3:uid="{46CDCC4C-FDBF-46F6-9C05-68F37346DE8A}" name="Column7004"/>
    <tableColumn id="7025" xr3:uid="{AF203FC9-BF85-49E6-B222-8F9848387C74}" name="Column7005"/>
    <tableColumn id="7026" xr3:uid="{6A8F1F4E-0F95-4E85-A36E-EF02846534F9}" name="Column7006"/>
    <tableColumn id="7027" xr3:uid="{544CF9A9-DB0A-4A16-9AC9-1DC2A14D2224}" name="Column7007"/>
    <tableColumn id="7028" xr3:uid="{4D044C03-0901-4689-9F22-6592E874C433}" name="Column7008"/>
    <tableColumn id="7029" xr3:uid="{73BDAFB9-1681-495D-80F2-763300EED23A}" name="Column7009"/>
    <tableColumn id="7030" xr3:uid="{E8327A4A-BB79-43D9-9A14-D841949A4118}" name="Column7010"/>
    <tableColumn id="7031" xr3:uid="{35424917-F568-4DF2-AA1E-ECDFA65F8A9B}" name="Column7011"/>
    <tableColumn id="7032" xr3:uid="{8337EA97-AF63-4F55-BB6C-E582ACB4E4C8}" name="Column7012"/>
    <tableColumn id="7033" xr3:uid="{DCBA4626-E501-4EE6-887B-C9262770CCE8}" name="Column7013"/>
    <tableColumn id="7034" xr3:uid="{C0BB0A74-70C1-43D1-9527-813907459EB0}" name="Column7014"/>
    <tableColumn id="7035" xr3:uid="{B3EB55BB-52E1-4E38-9C58-45220EAF436F}" name="Column7015"/>
    <tableColumn id="7036" xr3:uid="{8B3B6A7E-1D1E-49A8-87D3-DEA65073C28A}" name="Column7016"/>
    <tableColumn id="7037" xr3:uid="{EFD678E3-6B86-4FC9-946B-B87B2B17C6D9}" name="Column7017"/>
    <tableColumn id="7038" xr3:uid="{44B94E59-5CE8-4FB8-90DE-418D01A719C1}" name="Column7018"/>
    <tableColumn id="7039" xr3:uid="{36F03B2D-6573-445E-9402-FE8E1D015F28}" name="Column7019"/>
    <tableColumn id="7040" xr3:uid="{F18DC081-3B46-4A4E-BB1C-7FE99E3E6C15}" name="Column7020"/>
    <tableColumn id="7041" xr3:uid="{478D09AF-70D8-43C7-98F1-9810C098C347}" name="Column7021"/>
    <tableColumn id="7042" xr3:uid="{A65D23DF-A0B0-4D07-A1C9-08A189B5B610}" name="Column7022"/>
    <tableColumn id="7043" xr3:uid="{55A1B89E-2D56-4AA1-8ADB-4EBC018325F2}" name="Column7023"/>
    <tableColumn id="7044" xr3:uid="{4742C1E6-BF6B-4828-B18E-EB6D8B1CFD1B}" name="Column7024"/>
    <tableColumn id="7045" xr3:uid="{8D4CED03-910E-499E-9521-A22F441DDA1B}" name="Column7025"/>
    <tableColumn id="7046" xr3:uid="{1FB11FE2-B0B6-4A3C-9C35-3D8AA9D079D3}" name="Column7026"/>
    <tableColumn id="7047" xr3:uid="{9DD7C449-4889-40CA-AC1D-DD1EB23DCA15}" name="Column7027"/>
    <tableColumn id="7048" xr3:uid="{D4CFB9AE-8FEC-41D6-8A3C-14EF896FBB6E}" name="Column7028"/>
    <tableColumn id="7049" xr3:uid="{A6B3743C-EFDC-4FE1-BFEB-B080299F2516}" name="Column7029"/>
    <tableColumn id="7050" xr3:uid="{A8B833DA-394E-46D7-9657-66F802DB9E24}" name="Column7030"/>
    <tableColumn id="7051" xr3:uid="{49AD42B7-1302-4E49-B99D-DE9EC0329758}" name="Column7031"/>
    <tableColumn id="7052" xr3:uid="{7D4B24D1-87A5-4579-B08E-E530156640A3}" name="Column7032"/>
    <tableColumn id="7053" xr3:uid="{0ED83B09-14A1-4761-87BA-DF4DCF6386C8}" name="Column7033"/>
    <tableColumn id="7054" xr3:uid="{D8A5F570-907A-4D93-8FD8-F5B7C3B7C505}" name="Column7034"/>
    <tableColumn id="7055" xr3:uid="{ED287036-A130-43DC-ABD8-3179447EC5D3}" name="Column7035"/>
    <tableColumn id="7056" xr3:uid="{4FC36675-0838-4987-ABB2-97BF9C67E339}" name="Column7036"/>
    <tableColumn id="7057" xr3:uid="{006BF37A-2669-4E3E-B9FF-70AA3C0EECFD}" name="Column7037"/>
    <tableColumn id="7058" xr3:uid="{2639A766-49DF-4B14-A2F5-B873A0FCF1F1}" name="Column7038"/>
    <tableColumn id="7059" xr3:uid="{DED51F7F-4B08-4C0B-9D91-6B38ECEC24D1}" name="Column7039"/>
    <tableColumn id="7060" xr3:uid="{D81DC6AE-3F37-4478-B2ED-FC95A3195EEE}" name="Column7040"/>
    <tableColumn id="7061" xr3:uid="{A67B1625-B969-4AC2-B3E7-CDC73AB6A14A}" name="Column7041"/>
    <tableColumn id="7062" xr3:uid="{7D2A55C7-0DDA-45B2-BFF3-69A529286E07}" name="Column7042"/>
    <tableColumn id="7063" xr3:uid="{CA86BDB6-F427-4FF8-86F5-DEA91FAF689C}" name="Column7043"/>
    <tableColumn id="7064" xr3:uid="{83B5CAFB-66E8-48DF-BE99-C1C63DF7A74F}" name="Column7044"/>
    <tableColumn id="7065" xr3:uid="{08283FB6-6C37-41E3-BD7C-C70339786EFE}" name="Column7045"/>
    <tableColumn id="7066" xr3:uid="{0A781041-DB3E-4186-97F8-5353A9FD87C1}" name="Column7046"/>
    <tableColumn id="7067" xr3:uid="{18E9231F-42DF-4F0C-AC51-CBAE7ED090A6}" name="Column7047"/>
    <tableColumn id="7068" xr3:uid="{F5915538-9302-46A2-8666-3F89FD6E5522}" name="Column7048"/>
    <tableColumn id="7069" xr3:uid="{833B9B84-B3ED-416E-9A25-531AB9532707}" name="Column7049"/>
    <tableColumn id="7070" xr3:uid="{2A865FBC-4A6A-448A-B7B7-57BA4D85D239}" name="Column7050"/>
    <tableColumn id="7071" xr3:uid="{39A63A04-614E-4C84-9B21-289A7FC3A735}" name="Column7051"/>
    <tableColumn id="7072" xr3:uid="{6ACFF168-C982-4460-B18A-226E06B20C1C}" name="Column7052"/>
    <tableColumn id="7073" xr3:uid="{7C43F24C-CF66-4F23-A569-6FE5E35E774F}" name="Column7053"/>
    <tableColumn id="7074" xr3:uid="{D00D7CFA-B71F-49C3-AF58-4C1E686997AE}" name="Column7054"/>
    <tableColumn id="7075" xr3:uid="{EC2F980B-5F5E-493F-B074-10AF0D0D4A90}" name="Column7055"/>
    <tableColumn id="7076" xr3:uid="{91BF6B41-2F95-4A18-BB57-C831E0B45227}" name="Column7056"/>
    <tableColumn id="7077" xr3:uid="{00F9B12D-AB39-4B99-8D58-DBCF64AAE80D}" name="Column7057"/>
    <tableColumn id="7078" xr3:uid="{46A374D0-AB2C-4808-8520-0259CA1DF0B4}" name="Column7058"/>
    <tableColumn id="7079" xr3:uid="{3598A90B-EE11-4C60-95F9-06ECF217EEF5}" name="Column7059"/>
    <tableColumn id="7080" xr3:uid="{16D4D1B9-D690-4A6D-BD9C-BC561C4FB79C}" name="Column7060"/>
    <tableColumn id="7081" xr3:uid="{D9F7ABE2-0841-4C5F-8DA1-211AF33FC1EC}" name="Column7061"/>
    <tableColumn id="7082" xr3:uid="{C7BDC2C2-D2E1-48AC-8CF9-D9B83550467B}" name="Column7062"/>
    <tableColumn id="7083" xr3:uid="{459D234D-E7D2-49B1-A3EE-FE732B3728B0}" name="Column7063"/>
    <tableColumn id="7084" xr3:uid="{AB18089A-D807-43F0-9DBE-484BCB2CEE02}" name="Column7064"/>
    <tableColumn id="7085" xr3:uid="{98770EE0-50F8-4B88-AECD-7827AAE200DF}" name="Column7065"/>
    <tableColumn id="7086" xr3:uid="{142ED2AE-DAE2-4F10-B8EC-DC97000EA3CB}" name="Column7066"/>
    <tableColumn id="7087" xr3:uid="{5FA38F55-744A-44BF-BB4D-439BBC7F30E0}" name="Column7067"/>
    <tableColumn id="7088" xr3:uid="{1B3A4535-E7DB-4B41-B38E-E3D4A469284D}" name="Column7068"/>
    <tableColumn id="7089" xr3:uid="{C14D77F2-36A7-4916-A708-F6619A4C294E}" name="Column7069"/>
    <tableColumn id="7090" xr3:uid="{6681AAA7-94FF-4BDA-92C9-0BCB75AC8BAA}" name="Column7070"/>
    <tableColumn id="7091" xr3:uid="{85B21B7E-C528-4F6C-890E-18CF1AD7E8C6}" name="Column7071"/>
    <tableColumn id="7092" xr3:uid="{DDF197F8-588E-4689-8F26-899E7C954510}" name="Column7072"/>
    <tableColumn id="7093" xr3:uid="{3087049B-C2E3-46DD-94BE-99E42453BD34}" name="Column7073"/>
    <tableColumn id="7094" xr3:uid="{F2075303-031C-4E09-A993-AD2CDAEDDE48}" name="Column7074"/>
    <tableColumn id="7095" xr3:uid="{C3FFBAC5-E724-41EA-A9DC-F84EFED02BBF}" name="Column7075"/>
    <tableColumn id="7096" xr3:uid="{F9E86349-0D3B-426F-82BE-53AA216A9EF6}" name="Column7076"/>
    <tableColumn id="7097" xr3:uid="{BA8B85C2-8B61-41C8-AAE9-8238995C8422}" name="Column7077"/>
    <tableColumn id="7098" xr3:uid="{5DFCB301-E37E-4EA6-A6CC-6B47BC7A92FF}" name="Column7078"/>
    <tableColumn id="7099" xr3:uid="{1A6FC51C-55B4-4D71-BEDF-317EE1E3C534}" name="Column7079"/>
    <tableColumn id="7100" xr3:uid="{5E301F23-CC99-4E64-9F32-8F308624AE69}" name="Column7080"/>
    <tableColumn id="7101" xr3:uid="{71768C3F-5D20-41D6-800C-7FF0950C5534}" name="Column7081"/>
    <tableColumn id="7102" xr3:uid="{5CFE1629-E6CA-4A3C-A75D-CB304B5D9E2D}" name="Column7082"/>
    <tableColumn id="7103" xr3:uid="{1AAD8AF6-B7A1-444E-98D1-F540485FDDAF}" name="Column7083"/>
    <tableColumn id="7104" xr3:uid="{4E5294E3-251C-4BD2-BAB3-A160859FD27F}" name="Column7084"/>
    <tableColumn id="7105" xr3:uid="{B3B38130-3CB3-4288-9FFF-B31D68972B74}" name="Column7085"/>
    <tableColumn id="7106" xr3:uid="{E0E4AD66-5862-4676-B7BE-CA09F331C365}" name="Column7086"/>
    <tableColumn id="7107" xr3:uid="{60E3C651-092D-48C2-9553-B74EC8626C94}" name="Column7087"/>
    <tableColumn id="7108" xr3:uid="{C99F7BBE-76B6-4FFC-B766-1ECD830C0A85}" name="Column7088"/>
    <tableColumn id="7109" xr3:uid="{EF978EEA-CCDD-40E0-B378-A81FBBCE9C55}" name="Column7089"/>
    <tableColumn id="7110" xr3:uid="{A0F87316-5582-4351-8A60-C58FD2A8F345}" name="Column7090"/>
    <tableColumn id="7111" xr3:uid="{7DA56FEE-AF82-482C-9F74-A3CEE3B7F179}" name="Column7091"/>
    <tableColumn id="7112" xr3:uid="{6EE9424C-303F-41F8-BD0D-7A10463AF3E9}" name="Column7092"/>
    <tableColumn id="7113" xr3:uid="{1814D729-D2E6-4460-B6E5-6ACB0BA6BCBD}" name="Column7093"/>
    <tableColumn id="7114" xr3:uid="{7705144C-65B4-4AF2-8CBD-F8A64537D503}" name="Column7094"/>
    <tableColumn id="7115" xr3:uid="{397843C2-D820-47B2-9E8D-30525C6BC7AC}" name="Column7095"/>
    <tableColumn id="7116" xr3:uid="{C674156F-D4B9-4D27-8922-B5652CA1647A}" name="Column7096"/>
    <tableColumn id="7117" xr3:uid="{205B1EE6-5CE0-4CE2-BBBD-B26442914CEA}" name="Column7097"/>
    <tableColumn id="7118" xr3:uid="{91711289-4911-4BEA-AB9F-9A884C7747E2}" name="Column7098"/>
    <tableColumn id="7119" xr3:uid="{966D0EAB-5A17-4CE2-80C2-6C5558886779}" name="Column7099"/>
    <tableColumn id="7120" xr3:uid="{6B10FCEA-F4D7-4E39-BAE5-CFED8CE2B175}" name="Column7100"/>
    <tableColumn id="7121" xr3:uid="{61C7C976-7522-449A-9DD6-72C763FB7286}" name="Column7101"/>
    <tableColumn id="7122" xr3:uid="{8F0B158F-3D38-407A-8114-9B3594E8FBE3}" name="Column7102"/>
    <tableColumn id="7123" xr3:uid="{81D05D5F-EAFE-4215-B097-C60450665890}" name="Column7103"/>
    <tableColumn id="7124" xr3:uid="{2D7CC0FC-1439-404A-993D-FD496B7EAA1C}" name="Column7104"/>
    <tableColumn id="7125" xr3:uid="{034E9603-DC92-43F6-B3FB-47CEF7990A88}" name="Column7105"/>
    <tableColumn id="7126" xr3:uid="{13800A35-3F53-4304-85FD-2770AEF77B80}" name="Column7106"/>
    <tableColumn id="7127" xr3:uid="{CC287758-A1EC-4D50-BBC4-46EED017ED9A}" name="Column7107"/>
    <tableColumn id="7128" xr3:uid="{FD1AF70B-19A3-4E4E-B04F-8AED23C0DD36}" name="Column7108"/>
    <tableColumn id="7129" xr3:uid="{2424BA37-5DE4-4EA4-A8F6-CC636A561332}" name="Column7109"/>
    <tableColumn id="7130" xr3:uid="{8765F9C5-FA19-49C3-94A7-D9E43D686D38}" name="Column7110"/>
    <tableColumn id="7131" xr3:uid="{247DB8F7-179D-40D1-9CD6-F4C77F23533A}" name="Column7111"/>
    <tableColumn id="7132" xr3:uid="{A3C97A22-4D9D-406D-B53B-66B829B67C02}" name="Column7112"/>
    <tableColumn id="7133" xr3:uid="{2F8357EA-1D02-41DF-B554-F477F8C641C1}" name="Column7113"/>
    <tableColumn id="7134" xr3:uid="{E9D42816-6958-48CB-9EA2-3F499443C04A}" name="Column7114"/>
    <tableColumn id="7135" xr3:uid="{B5E0C4B2-C81B-4D31-8CC8-58C6259B70BF}" name="Column7115"/>
    <tableColumn id="7136" xr3:uid="{BF49C72D-86D5-4105-AE60-92E0C3BD146A}" name="Column7116"/>
    <tableColumn id="7137" xr3:uid="{B15F1E86-392B-48AE-AD7D-37AFB8AFA151}" name="Column7117"/>
    <tableColumn id="7138" xr3:uid="{BEA3730F-ED4A-4B62-8FEB-947CBD567D6D}" name="Column7118"/>
    <tableColumn id="7139" xr3:uid="{607100CC-D819-441A-ADA1-EE033C9B66CF}" name="Column7119"/>
    <tableColumn id="7140" xr3:uid="{9D2C14F7-BD90-4FE9-AA86-C1850D89B9FA}" name="Column7120"/>
    <tableColumn id="7141" xr3:uid="{3A8945A9-B87F-4EB7-A408-0365B457D7CC}" name="Column7121"/>
    <tableColumn id="7142" xr3:uid="{01420930-05A1-449D-86F7-886E5D1D0531}" name="Column7122"/>
    <tableColumn id="7143" xr3:uid="{EB724E2C-A512-4801-B9E2-AC1BC3ECAEE6}" name="Column7123"/>
    <tableColumn id="7144" xr3:uid="{2D81A4E0-9D04-4C94-B194-DDDD60725F3E}" name="Column7124"/>
    <tableColumn id="7145" xr3:uid="{38FD36DB-C4F3-4563-99B0-88EED12689BB}" name="Column7125"/>
    <tableColumn id="7146" xr3:uid="{08839F4A-0157-499C-8A24-8E2BF99104C9}" name="Column7126"/>
    <tableColumn id="7147" xr3:uid="{394232C0-991E-412E-8150-653DEBFD5DA9}" name="Column7127"/>
    <tableColumn id="7148" xr3:uid="{720D1DBD-0D6A-414D-9498-D137D5ED7AF4}" name="Column7128"/>
    <tableColumn id="7149" xr3:uid="{7E34026B-EAB9-4122-896E-9B32FAD8F44F}" name="Column7129"/>
    <tableColumn id="7150" xr3:uid="{0D107525-36F6-4767-94B7-7F9840072208}" name="Column7130"/>
    <tableColumn id="7151" xr3:uid="{8E7CC275-10F6-4EDB-8EF6-65AFAF9CE360}" name="Column7131"/>
    <tableColumn id="7152" xr3:uid="{8741900C-67D5-4120-916D-C29E13B94B6D}" name="Column7132"/>
    <tableColumn id="7153" xr3:uid="{818272F0-FA2F-4D87-AB01-2E847E667B52}" name="Column7133"/>
    <tableColumn id="7154" xr3:uid="{02825CB1-622D-41A3-B781-672984692F22}" name="Column7134"/>
    <tableColumn id="7155" xr3:uid="{DC5D7B41-D41B-464C-8A75-9EDE4BF72308}" name="Column7135"/>
    <tableColumn id="7156" xr3:uid="{2B238DEF-D6C8-4930-B271-EE3BFE032321}" name="Column7136"/>
    <tableColumn id="7157" xr3:uid="{838628B6-1D71-4399-9F4E-01C6E7872333}" name="Column7137"/>
    <tableColumn id="7158" xr3:uid="{A3FCACA3-B274-4FCA-846D-A92126A83B0B}" name="Column7138"/>
    <tableColumn id="7159" xr3:uid="{07506999-C192-498F-8C38-AAAEFF39F593}" name="Column7139"/>
    <tableColumn id="7160" xr3:uid="{CE4BA1A1-2767-45E1-855B-2E13F7D8C053}" name="Column7140"/>
    <tableColumn id="7161" xr3:uid="{131CEF97-52DA-4AF4-B62A-4B1E33BE7E04}" name="Column7141"/>
    <tableColumn id="7162" xr3:uid="{58B0A16A-6E69-42C6-B1CE-DB15C57502DF}" name="Column7142"/>
    <tableColumn id="7163" xr3:uid="{1400C1F9-AA8B-400F-B6FC-A38C9F0A085F}" name="Column7143"/>
    <tableColumn id="7164" xr3:uid="{03F2DE86-883E-4294-8B81-8E7A6A540343}" name="Column7144"/>
    <tableColumn id="7165" xr3:uid="{EFD72535-5A54-4783-9056-01858EB9EBF8}" name="Column7145"/>
    <tableColumn id="7166" xr3:uid="{8A0D2D06-7B62-4D3A-BDB7-A7B08185CB05}" name="Column7146"/>
    <tableColumn id="7167" xr3:uid="{24B3ABF2-87E9-437D-BF84-D5121619B909}" name="Column7147"/>
    <tableColumn id="7168" xr3:uid="{3E3B0AE5-8A32-4F1E-80C4-3819C7AB6A9D}" name="Column7148"/>
    <tableColumn id="7169" xr3:uid="{10B7F9FC-ACF4-4BED-9EEC-F79EF0E2F7ED}" name="Column7149"/>
    <tableColumn id="7170" xr3:uid="{20134043-7327-481F-92E2-937F2BAD7775}" name="Column7150"/>
    <tableColumn id="7171" xr3:uid="{BA5780E5-D04C-47DD-9DE6-8EB0AB467876}" name="Column7151"/>
    <tableColumn id="7172" xr3:uid="{A63CE7D8-9D9F-4120-8FC3-4F0A3C7AE79E}" name="Column7152"/>
    <tableColumn id="7173" xr3:uid="{489FA93E-972E-4B79-A2D4-D7DD3F6A4F08}" name="Column7153"/>
    <tableColumn id="7174" xr3:uid="{2259D899-CDA2-4B2F-8713-7EE37E5ED836}" name="Column7154"/>
    <tableColumn id="7175" xr3:uid="{7B4D7AC3-AE51-4981-8C56-CAAD0BB62E6B}" name="Column7155"/>
    <tableColumn id="7176" xr3:uid="{52B861D7-2780-4170-8563-44B2471B2D72}" name="Column7156"/>
    <tableColumn id="7177" xr3:uid="{CE2118EE-345B-4F38-B329-FED64DAF96DB}" name="Column7157"/>
    <tableColumn id="7178" xr3:uid="{52C6A882-551F-4718-B819-A942BC809394}" name="Column7158"/>
    <tableColumn id="7179" xr3:uid="{74308F84-1F6F-49D0-88B2-414A4E8295C1}" name="Column7159"/>
    <tableColumn id="7180" xr3:uid="{ECF2C65C-20CB-4146-BB73-C7F40001F206}" name="Column7160"/>
    <tableColumn id="7181" xr3:uid="{7C46F884-37AE-41A2-8BDE-5BD2C1A0C5DF}" name="Column7161"/>
    <tableColumn id="7182" xr3:uid="{83813EAD-DD5A-4AB7-923E-46EE08F52275}" name="Column7162"/>
    <tableColumn id="7183" xr3:uid="{69FA0726-9B9A-418C-B7E2-D7CDC32545B1}" name="Column7163"/>
    <tableColumn id="7184" xr3:uid="{D9FB077F-933E-4FCE-9166-E3818404F76C}" name="Column7164"/>
    <tableColumn id="7185" xr3:uid="{76A484BF-DAAD-4763-AAEE-D392CF35ED53}" name="Column7165"/>
    <tableColumn id="7186" xr3:uid="{494398F4-31A8-4E66-A573-6250CDB48BE2}" name="Column7166"/>
    <tableColumn id="7187" xr3:uid="{F9F59BED-A9CB-4392-811C-D32A4573C47B}" name="Column7167"/>
    <tableColumn id="7188" xr3:uid="{E1D2BA74-C68D-46A9-AF1E-24DDC3243931}" name="Column7168"/>
    <tableColumn id="7189" xr3:uid="{0604DE73-A5D8-4401-B939-960688E60467}" name="Column7169"/>
    <tableColumn id="7190" xr3:uid="{B4834313-7567-4F1F-92FB-3FE94528AC20}" name="Column7170"/>
    <tableColumn id="7191" xr3:uid="{89FE7A3A-5BC9-4EF1-B5B1-BDA133AC99C5}" name="Column7171"/>
    <tableColumn id="7192" xr3:uid="{6617473F-3FDA-4114-B6A3-09CFD2568404}" name="Column7172"/>
    <tableColumn id="7193" xr3:uid="{E7004D17-8619-42CD-998F-7823036AEC3A}" name="Column7173"/>
    <tableColumn id="7194" xr3:uid="{3E6D1A38-1435-4CE9-B6D3-4749BA3E4077}" name="Column7174"/>
    <tableColumn id="7195" xr3:uid="{3C3FAF94-A805-4F98-99F8-BD5CB9F99021}" name="Column7175"/>
    <tableColumn id="7196" xr3:uid="{6CE5F1FA-77E6-41E9-A369-AE17A236197F}" name="Column7176"/>
    <tableColumn id="7197" xr3:uid="{E13CCFC6-0986-4D4B-B89E-ADB879AA31E3}" name="Column7177"/>
    <tableColumn id="7198" xr3:uid="{83567D3A-0864-4DC6-A52F-E666A85A2E27}" name="Column7178"/>
    <tableColumn id="7199" xr3:uid="{81B2C2A1-70B6-4419-A165-02F841F240F0}" name="Column7179"/>
    <tableColumn id="7200" xr3:uid="{62E7558F-6725-4A2E-82A8-B52F0F91365F}" name="Column7180"/>
    <tableColumn id="7201" xr3:uid="{FB864EDD-F9FC-48F9-B688-16AA889EF33F}" name="Column7181"/>
    <tableColumn id="7202" xr3:uid="{3929078E-F26C-452A-9D40-099A467ABF98}" name="Column7182"/>
    <tableColumn id="7203" xr3:uid="{75E4996A-C1CF-439F-B08C-3E1205722857}" name="Column7183"/>
    <tableColumn id="7204" xr3:uid="{A665A49B-A9B1-4860-BA60-2D39EA0CF775}" name="Column7184"/>
    <tableColumn id="7205" xr3:uid="{674E2052-D96F-4904-AFDE-FC75CB2B4DE7}" name="Column7185"/>
    <tableColumn id="7206" xr3:uid="{2B37779B-C96B-40D2-8188-BB982F78CDBF}" name="Column7186"/>
    <tableColumn id="7207" xr3:uid="{4D81175C-96A4-41B8-9CC6-59101BB3AA50}" name="Column7187"/>
    <tableColumn id="7208" xr3:uid="{157D899D-5F14-403C-91E1-BFE00CA29064}" name="Column7188"/>
    <tableColumn id="7209" xr3:uid="{9ECA6486-DF62-410D-B567-900772D7C87D}" name="Column7189"/>
    <tableColumn id="7210" xr3:uid="{81225678-3AF2-4991-9D64-3508564435A8}" name="Column7190"/>
    <tableColumn id="7211" xr3:uid="{DB0BB669-8A9E-4D06-AF0A-85E1865DBE2C}" name="Column7191"/>
    <tableColumn id="7212" xr3:uid="{F6FEEA39-1580-4CE6-AF79-7C18A7FCE883}" name="Column7192"/>
    <tableColumn id="7213" xr3:uid="{1F0D2D48-3CAD-4B63-9033-A04992E130EA}" name="Column7193"/>
    <tableColumn id="7214" xr3:uid="{F8C380A7-F1D6-4A85-9422-A8174D4CA706}" name="Column7194"/>
    <tableColumn id="7215" xr3:uid="{28C37D82-DE3A-4050-814A-DEE95F62D102}" name="Column7195"/>
    <tableColumn id="7216" xr3:uid="{FB127E93-C9B9-4D64-AC98-7501BDC66167}" name="Column7196"/>
    <tableColumn id="7217" xr3:uid="{AF75A792-9E7B-4B1F-BB8A-ADCCDE4A3D34}" name="Column7197"/>
    <tableColumn id="7218" xr3:uid="{4DCD9754-DDB0-4192-9C1B-D37E2AC5E46F}" name="Column7198"/>
    <tableColumn id="7219" xr3:uid="{26AA2034-E991-4967-98A8-E447237A70F2}" name="Column7199"/>
    <tableColumn id="7220" xr3:uid="{F4D81F49-6BF1-4201-9C5C-C529F960230D}" name="Column7200"/>
    <tableColumn id="7221" xr3:uid="{361F451A-9AC4-4F3F-A5A8-04D714F4CF05}" name="Column7201"/>
    <tableColumn id="7222" xr3:uid="{D9373C41-0EA6-4E09-A3E8-3B0F19AD33F3}" name="Column7202"/>
    <tableColumn id="7223" xr3:uid="{37CA264A-6A67-4F60-8225-D7D0E39CDCA9}" name="Column7203"/>
    <tableColumn id="7224" xr3:uid="{EDAA9269-E210-42B0-80A2-DBAD7B46BB1F}" name="Column7204"/>
    <tableColumn id="7225" xr3:uid="{38EDF4F7-0F7E-4AC4-A912-498053B89443}" name="Column7205"/>
    <tableColumn id="7226" xr3:uid="{A18EFA46-F564-4AA5-A756-4E504EB53CEC}" name="Column7206"/>
    <tableColumn id="7227" xr3:uid="{2BD00257-0022-4E1F-ADC8-A2EC3A54B08F}" name="Column7207"/>
    <tableColumn id="7228" xr3:uid="{E1155A8E-51F0-465C-8E0B-7DEF8D8EE533}" name="Column7208"/>
    <tableColumn id="7229" xr3:uid="{DF7F63DA-F958-44A6-84FF-7CE293BC5668}" name="Column7209"/>
    <tableColumn id="7230" xr3:uid="{2621A842-1F6B-4F88-ACEF-0B8F4C6A25E1}" name="Column7210"/>
    <tableColumn id="7231" xr3:uid="{2B6E6087-82A0-47FE-9DC2-BE045AE42D44}" name="Column7211"/>
    <tableColumn id="7232" xr3:uid="{4B44EF65-2F1B-457C-AE8A-C51E0AE0973E}" name="Column7212"/>
    <tableColumn id="7233" xr3:uid="{04186E18-6391-4959-A99A-F0A0F6D8F4A9}" name="Column7213"/>
    <tableColumn id="7234" xr3:uid="{84B05200-7FD6-48A6-9E34-53A53C80AB35}" name="Column7214"/>
    <tableColumn id="7235" xr3:uid="{2952AC32-5A38-4EE6-9F58-E5C9EC8B4F93}" name="Column7215"/>
    <tableColumn id="7236" xr3:uid="{4A9D09DA-E816-4A56-B773-2A46DDECFF98}" name="Column7216"/>
    <tableColumn id="7237" xr3:uid="{99793EFE-5EB4-413C-B0DF-A5BB249D9DF3}" name="Column7217"/>
    <tableColumn id="7238" xr3:uid="{4FA84157-BB41-4502-8E8E-B1142A0A426D}" name="Column7218"/>
    <tableColumn id="7239" xr3:uid="{4B2FB8B5-1B6F-4967-8980-ECFFE04107E0}" name="Column7219"/>
    <tableColumn id="7240" xr3:uid="{FFC2AC17-7150-4174-A84B-DAF67CD55796}" name="Column7220"/>
    <tableColumn id="7241" xr3:uid="{34C618CC-8CFD-4ACD-8C1E-F8D13B45F7EA}" name="Column7221"/>
    <tableColumn id="7242" xr3:uid="{6DCE068A-8467-4A18-8D27-9D07C5D0DB58}" name="Column7222"/>
    <tableColumn id="7243" xr3:uid="{BCD80E8E-7CA0-4223-8C67-11C066BAFB98}" name="Column7223"/>
    <tableColumn id="7244" xr3:uid="{00223642-5884-434B-9445-BFA6C703F689}" name="Column7224"/>
    <tableColumn id="7245" xr3:uid="{CF82ED7B-8716-41BB-9418-0B5BAC11F587}" name="Column7225"/>
    <tableColumn id="7246" xr3:uid="{40C9E330-E30E-4B9E-9D46-8C0210AA0620}" name="Column7226"/>
    <tableColumn id="7247" xr3:uid="{AF8B527C-7196-481A-939A-6A3D375A1E8C}" name="Column7227"/>
    <tableColumn id="7248" xr3:uid="{2BF5632D-1493-4824-8A26-0ED39066C556}" name="Column7228"/>
    <tableColumn id="7249" xr3:uid="{4BB13565-4867-48B4-AF1D-20D0DA75A114}" name="Column7229"/>
    <tableColumn id="7250" xr3:uid="{D7C66DA1-84FC-4935-B1AA-5D79DA4050B3}" name="Column7230"/>
    <tableColumn id="7251" xr3:uid="{CBE8A5BA-03CB-484D-8464-580FA4C52D85}" name="Column7231"/>
    <tableColumn id="7252" xr3:uid="{2D6288B8-6B14-40E0-91C4-23FAB03A18D9}" name="Column7232"/>
    <tableColumn id="7253" xr3:uid="{E803E88E-A86F-4C40-A0D2-36F67BCF9EBD}" name="Column7233"/>
    <tableColumn id="7254" xr3:uid="{325F7546-3FE5-4ECF-88F2-1CBA9592145E}" name="Column7234"/>
    <tableColumn id="7255" xr3:uid="{BDBB0472-6197-4577-BBA9-32AF472021A7}" name="Column7235"/>
    <tableColumn id="7256" xr3:uid="{4D8E2EB8-BD77-4C9B-AF8E-65A5DA0BF0CF}" name="Column7236"/>
    <tableColumn id="7257" xr3:uid="{54009C77-A65B-496D-96A0-5E264F2D0F50}" name="Column7237"/>
    <tableColumn id="7258" xr3:uid="{76003AA5-5AC7-48DD-B110-3352B3DD72D1}" name="Column7238"/>
    <tableColumn id="7259" xr3:uid="{CEF39F82-2CAF-4610-98DF-AF60C5AEC25C}" name="Column7239"/>
    <tableColumn id="7260" xr3:uid="{3D9AE043-B993-4889-8C84-305A38257936}" name="Column7240"/>
    <tableColumn id="7261" xr3:uid="{A9E5835F-0ECD-402C-A97C-A3C01F09208A}" name="Column7241"/>
    <tableColumn id="7262" xr3:uid="{78B5E9C6-EEED-4664-8689-86B543F01D39}" name="Column7242"/>
    <tableColumn id="7263" xr3:uid="{1D1CDC67-7FEF-412F-BDB7-DA0BE76075FE}" name="Column7243"/>
    <tableColumn id="7264" xr3:uid="{078165FC-F7F9-4734-935A-A8D481C55DC8}" name="Column7244"/>
    <tableColumn id="7265" xr3:uid="{53C9A8F4-EEFA-443B-9A77-F738CA80C732}" name="Column7245"/>
    <tableColumn id="7266" xr3:uid="{2D643376-8D9D-46DD-A2E6-E5DC2BCBB029}" name="Column7246"/>
    <tableColumn id="7267" xr3:uid="{31F8D18F-4199-4509-9B4E-2CBDD92DE614}" name="Column7247"/>
    <tableColumn id="7268" xr3:uid="{B777DA51-838D-403D-B8DD-2F774D635D3C}" name="Column7248"/>
    <tableColumn id="7269" xr3:uid="{AF0B3895-AE7B-4307-937B-89B6EABE25A1}" name="Column7249"/>
    <tableColumn id="7270" xr3:uid="{6FE1C646-97D9-4C2B-8044-13558D272187}" name="Column7250"/>
    <tableColumn id="7271" xr3:uid="{15704D11-77A3-4118-9954-63513A14DB94}" name="Column7251"/>
    <tableColumn id="7272" xr3:uid="{748AE8E2-082D-411B-A6F4-217AA2B3F4E0}" name="Column7252"/>
    <tableColumn id="7273" xr3:uid="{8461953D-1D0E-4FC1-8D2F-B924C901F17D}" name="Column7253"/>
    <tableColumn id="7274" xr3:uid="{BE532969-8A89-48B7-89E4-406E097C7109}" name="Column7254"/>
    <tableColumn id="7275" xr3:uid="{70115D5F-9757-4C11-A5C6-BA28022B9DE4}" name="Column7255"/>
    <tableColumn id="7276" xr3:uid="{FFEFB7E8-038A-431C-BC55-3D58F46F00CE}" name="Column7256"/>
    <tableColumn id="7277" xr3:uid="{3588A8E0-A2FA-4D4E-BFFD-3ADBD6103C6C}" name="Column7257"/>
    <tableColumn id="7278" xr3:uid="{27DFC0EB-6741-4D12-8FBE-49B2E700265E}" name="Column7258"/>
    <tableColumn id="7279" xr3:uid="{EDF5BD2D-D988-4BBD-B21F-7560479643B4}" name="Column7259"/>
    <tableColumn id="7280" xr3:uid="{AB4F168E-739D-4A47-BE83-E8EC64BE8E23}" name="Column7260"/>
    <tableColumn id="7281" xr3:uid="{82BF3336-5DBF-4376-8892-8753A10B13F5}" name="Column7261"/>
    <tableColumn id="7282" xr3:uid="{17E46EC0-D5B1-40A2-A0EF-23E4759E9D6B}" name="Column7262"/>
    <tableColumn id="7283" xr3:uid="{76FDBAF2-6B4C-4265-8C2E-657787A3416F}" name="Column7263"/>
    <tableColumn id="7284" xr3:uid="{6CA64162-E9E3-4B08-8594-EAB197EC381A}" name="Column7264"/>
    <tableColumn id="7285" xr3:uid="{9E11140C-35C0-4F05-B616-71B523BF732B}" name="Column7265"/>
    <tableColumn id="7286" xr3:uid="{D0B98011-131C-4EEF-9079-CFA4C7B688D5}" name="Column7266"/>
    <tableColumn id="7287" xr3:uid="{230AECDD-B035-4FF5-8A6E-C5F757C5FF32}" name="Column7267"/>
    <tableColumn id="7288" xr3:uid="{65C87702-967F-41BD-9579-FF7F156626AF}" name="Column7268"/>
    <tableColumn id="7289" xr3:uid="{492E00C7-222B-434E-BA4D-186A154505AD}" name="Column7269"/>
    <tableColumn id="7290" xr3:uid="{F657F3E1-C8D5-4402-AB61-FDF87BF6C6B5}" name="Column7270"/>
    <tableColumn id="7291" xr3:uid="{441E8A77-068E-4B4D-91DB-B42588FEC711}" name="Column7271"/>
    <tableColumn id="7292" xr3:uid="{46AEA0C3-E450-48F6-9539-4418628FCF8E}" name="Column7272"/>
    <tableColumn id="7293" xr3:uid="{84736088-1C63-44F9-9457-DB31BC8309CF}" name="Column7273"/>
    <tableColumn id="7294" xr3:uid="{B42001B3-EC15-4D82-9FE8-3F1C4B4DAE03}" name="Column7274"/>
    <tableColumn id="7295" xr3:uid="{E9D839D1-B49E-4484-8F9B-34BC63E2465C}" name="Column7275"/>
    <tableColumn id="7296" xr3:uid="{11311CC0-DE7E-460C-BEE8-DE7F4DEAC70C}" name="Column7276"/>
    <tableColumn id="7297" xr3:uid="{2F1A74B4-E436-460B-946C-86F383C30EA8}" name="Column7277"/>
    <tableColumn id="7298" xr3:uid="{FB70FE9F-E7B8-45A3-926F-4F59EAB55B4A}" name="Column7278"/>
    <tableColumn id="7299" xr3:uid="{252F08CF-3C7C-4AAD-B498-B8B380E8D4FB}" name="Column7279"/>
    <tableColumn id="7300" xr3:uid="{97FDD5C8-EED5-45C8-9395-2586151D32FB}" name="Column7280"/>
    <tableColumn id="7301" xr3:uid="{E0462D47-61B3-4008-A030-5F5A5D7CE6DE}" name="Column7281"/>
    <tableColumn id="7302" xr3:uid="{4336B002-1B0C-4DE3-AE76-D391C3E94D38}" name="Column7282"/>
    <tableColumn id="7303" xr3:uid="{85A0C5E2-0CCE-4235-9FB5-43A0F84017B9}" name="Column7283"/>
    <tableColumn id="7304" xr3:uid="{FF8AB11D-D813-4070-AE02-7BD1533E0A7F}" name="Column7284"/>
    <tableColumn id="7305" xr3:uid="{92CDB433-3013-45F2-91AB-57E9819EA3C2}" name="Column7285"/>
    <tableColumn id="7306" xr3:uid="{36E850D3-067C-4D61-9F34-9182D93E0F5E}" name="Column7286"/>
    <tableColumn id="7307" xr3:uid="{5CF00889-B611-4689-855D-8C6D83878DC3}" name="Column7287"/>
    <tableColumn id="7308" xr3:uid="{02862D39-4FD4-4D9E-A380-75B07827E71F}" name="Column7288"/>
    <tableColumn id="7309" xr3:uid="{76CD95D7-24B1-410D-B033-132A973C90A7}" name="Column7289"/>
    <tableColumn id="7310" xr3:uid="{A17FB348-6CE4-4278-A67D-D68586B698C3}" name="Column7290"/>
    <tableColumn id="7311" xr3:uid="{AFAEBF0A-4394-4744-A891-E6B74F4916BC}" name="Column7291"/>
    <tableColumn id="7312" xr3:uid="{F15DF6FF-662D-41FB-8240-50F1E4533416}" name="Column7292"/>
    <tableColumn id="7313" xr3:uid="{5A29FA24-E322-41FC-929F-9C6845282B0C}" name="Column7293"/>
    <tableColumn id="7314" xr3:uid="{56B3C4D4-EBD9-4F8B-A1EB-2562AB882449}" name="Column7294"/>
    <tableColumn id="7315" xr3:uid="{CFCBE842-D0F7-49F8-A5D0-53EA55C6D67D}" name="Column7295"/>
    <tableColumn id="7316" xr3:uid="{0464115D-D367-41AD-8E0E-B65E717E4FA8}" name="Column7296"/>
    <tableColumn id="7317" xr3:uid="{7D51763F-0D99-45FB-A109-8182FD98B420}" name="Column7297"/>
    <tableColumn id="7318" xr3:uid="{8C8F4069-4744-4621-8B88-F9ADE8190274}" name="Column7298"/>
    <tableColumn id="7319" xr3:uid="{5961B68D-D051-4386-A279-A2E4E47B9756}" name="Column7299"/>
    <tableColumn id="7320" xr3:uid="{D0870640-B7D4-4F89-9ED0-21223AD98030}" name="Column7300"/>
    <tableColumn id="7321" xr3:uid="{9E3782F4-D0F6-4D78-8D6F-F3A13B18020B}" name="Column7301"/>
    <tableColumn id="7322" xr3:uid="{FE27C965-064A-4DE7-9CD4-79833F96BF6A}" name="Column7302"/>
    <tableColumn id="7323" xr3:uid="{FD58557B-D48E-4F40-A3ED-42308E57BAF6}" name="Column7303"/>
    <tableColumn id="7324" xr3:uid="{29478213-48EF-4D84-B632-9A9999812AB9}" name="Column7304"/>
    <tableColumn id="7325" xr3:uid="{31E7084F-AFD8-4075-BD38-9EC87C70EB35}" name="Column7305"/>
    <tableColumn id="7326" xr3:uid="{F26C7DAB-D9AF-4D7B-87C9-1DFE1B3387C2}" name="Column7306"/>
    <tableColumn id="7327" xr3:uid="{3E0BBAE8-7BEE-423E-B215-D0128DE3190C}" name="Column7307"/>
    <tableColumn id="7328" xr3:uid="{57EFB7E3-0965-4C5C-83BA-82FBCEB9A307}" name="Column7308"/>
    <tableColumn id="7329" xr3:uid="{777679E9-A2D9-4750-BA4C-D9A14ECF3CEC}" name="Column7309"/>
    <tableColumn id="7330" xr3:uid="{74B2F9C7-EE87-4231-BE94-51AEFF8CF36A}" name="Column7310"/>
    <tableColumn id="7331" xr3:uid="{FC9F7441-0BE7-4AE0-AA9B-59AD29B48A9D}" name="Column7311"/>
    <tableColumn id="7332" xr3:uid="{2DB357B0-2DFD-48B7-B256-2AC9742B3514}" name="Column7312"/>
    <tableColumn id="7333" xr3:uid="{D0C4E3F0-381E-4414-99A6-04A9D92CB8CE}" name="Column7313"/>
    <tableColumn id="7334" xr3:uid="{43386D33-D29F-4FE1-A113-0DA9CC6E0CCD}" name="Column7314"/>
    <tableColumn id="7335" xr3:uid="{2D0F404B-3730-4A1E-8122-A1FC5DEA2C85}" name="Column7315"/>
    <tableColumn id="7336" xr3:uid="{0403630E-34B1-4631-B7A4-8BC7FFEC175E}" name="Column7316"/>
    <tableColumn id="7337" xr3:uid="{06892559-EC56-4AA7-8805-CD8F4BA14CA5}" name="Column7317"/>
    <tableColumn id="7338" xr3:uid="{74F4D643-48B1-452C-AE70-9DCD49C62857}" name="Column7318"/>
    <tableColumn id="7339" xr3:uid="{FAA065F5-2BEE-47F4-A8B3-E50AF42A1F5B}" name="Column7319"/>
    <tableColumn id="7340" xr3:uid="{A6F2FF88-75A1-4F1D-844A-17C1B75CDE59}" name="Column7320"/>
    <tableColumn id="7341" xr3:uid="{C31F7C76-C202-4C6E-B781-0C7DA10F9CFD}" name="Column7321"/>
    <tableColumn id="7342" xr3:uid="{B7601E52-9F74-408A-9E03-3562630A1AEC}" name="Column7322"/>
    <tableColumn id="7343" xr3:uid="{939DC7D2-FD11-4A17-A0E5-A00A4B21A7DD}" name="Column7323"/>
    <tableColumn id="7344" xr3:uid="{4C688A1A-8DDE-4DD0-B3A5-BC7E0551512D}" name="Column7324"/>
    <tableColumn id="7345" xr3:uid="{C3B72DFC-9D21-457F-A331-CA2CEA6BC39A}" name="Column7325"/>
    <tableColumn id="7346" xr3:uid="{05A372B9-66D6-48AC-897B-FD4A23BF0CE6}" name="Column7326"/>
    <tableColumn id="7347" xr3:uid="{9128E863-8DA4-4390-9490-3F2187537593}" name="Column7327"/>
    <tableColumn id="7348" xr3:uid="{07579042-F5BF-4D4F-A719-67575D0F7AA1}" name="Column7328"/>
    <tableColumn id="7349" xr3:uid="{2A874FA8-028D-4D71-BE67-0015E8F72B8B}" name="Column7329"/>
    <tableColumn id="7350" xr3:uid="{36CB5FFB-0226-4F1B-80E3-F61DBA574701}" name="Column7330"/>
    <tableColumn id="7351" xr3:uid="{55A88E12-9B21-4144-83EB-0BFA73FCA847}" name="Column7331"/>
    <tableColumn id="7352" xr3:uid="{C0926908-1FAB-4A66-A0AC-95476D7F4ADE}" name="Column7332"/>
    <tableColumn id="7353" xr3:uid="{EE66619C-0574-4270-A3A9-A3B2258978EA}" name="Column7333"/>
    <tableColumn id="7354" xr3:uid="{425324BF-AC90-4B81-A024-DDEFEA90FD42}" name="Column7334"/>
    <tableColumn id="7355" xr3:uid="{A3226AE0-37CA-4866-9F3E-628DE2F74D03}" name="Column7335"/>
    <tableColumn id="7356" xr3:uid="{EB04CB21-9408-4710-A20C-64AAA2583E24}" name="Column7336"/>
    <tableColumn id="7357" xr3:uid="{AF2C2579-2BFC-49FA-B3A0-2B62AEDEABC4}" name="Column7337"/>
    <tableColumn id="7358" xr3:uid="{82E5FDB9-36A2-4991-9B8D-6D6E2C736920}" name="Column7338"/>
    <tableColumn id="7359" xr3:uid="{B4344DF3-9F7C-494B-BC0A-1CB03F9A7E44}" name="Column7339"/>
    <tableColumn id="7360" xr3:uid="{9334A09E-231B-4314-B971-87B2E404BFC8}" name="Column7340"/>
    <tableColumn id="7361" xr3:uid="{E3190884-4D82-4792-B23E-DB96376C9600}" name="Column7341"/>
    <tableColumn id="7362" xr3:uid="{04970FDE-32A3-437D-9353-797EADCC9C7E}" name="Column7342"/>
    <tableColumn id="7363" xr3:uid="{EEC30CB3-5A4B-4DC8-9C85-A4AA6D91ED88}" name="Column7343"/>
    <tableColumn id="7364" xr3:uid="{3FC20DC5-0F72-457A-8FD9-0C41F9DF6D2C}" name="Column7344"/>
    <tableColumn id="7365" xr3:uid="{6A4A455B-D845-4268-A525-81FB8D49A8EE}" name="Column7345"/>
    <tableColumn id="7366" xr3:uid="{03B232A0-7E5C-42B6-80B8-201A636B5875}" name="Column7346"/>
    <tableColumn id="7367" xr3:uid="{D512E987-916E-4466-8CBA-F1E50B18DEAE}" name="Column7347"/>
    <tableColumn id="7368" xr3:uid="{7FD46561-7081-4803-9BBE-B5A078130317}" name="Column7348"/>
    <tableColumn id="7369" xr3:uid="{6C8EEDC6-82C0-4275-8D7E-7A5FA0CAFDDE}" name="Column7349"/>
    <tableColumn id="7370" xr3:uid="{52F6AA2A-1CEA-472A-AC43-E8CB8103BD49}" name="Column7350"/>
    <tableColumn id="7371" xr3:uid="{1A06EE1A-B801-4C2F-A96D-CD8C3FE7EF54}" name="Column7351"/>
    <tableColumn id="7372" xr3:uid="{2C734008-996C-4DA4-82E1-8DED555DB0EA}" name="Column7352"/>
    <tableColumn id="7373" xr3:uid="{39799248-7362-4B8E-9397-C5E165784565}" name="Column7353"/>
    <tableColumn id="7374" xr3:uid="{2C802A81-940D-4A34-992F-5D1157CDB56D}" name="Column7354"/>
    <tableColumn id="7375" xr3:uid="{B490FE4C-B93C-46BE-BF75-834050373553}" name="Column7355"/>
    <tableColumn id="7376" xr3:uid="{1BE42F1B-DABF-491D-9528-B51EF861ACBB}" name="Column7356"/>
    <tableColumn id="7377" xr3:uid="{1636FF5B-7894-45D2-A3A9-E70752BB38B7}" name="Column7357"/>
    <tableColumn id="7378" xr3:uid="{12A45C7E-087B-44CA-A8E1-86860B963C7C}" name="Column7358"/>
    <tableColumn id="7379" xr3:uid="{E671AFFE-86D7-4815-92F6-DA68A11F0E2C}" name="Column7359"/>
    <tableColumn id="7380" xr3:uid="{EBB0D7E5-132B-4C71-BD7C-9E7860655EC2}" name="Column7360"/>
    <tableColumn id="7381" xr3:uid="{E0353665-A989-4082-8E72-C08643F9004B}" name="Column7361"/>
    <tableColumn id="7382" xr3:uid="{51234E83-5042-4026-8AAA-939DE425DAFE}" name="Column7362"/>
    <tableColumn id="7383" xr3:uid="{C652A867-7FBF-42DF-B92D-6012555E6510}" name="Column7363"/>
    <tableColumn id="7384" xr3:uid="{7A077CE5-E871-44CF-BAA4-D71A3867E4BE}" name="Column7364"/>
    <tableColumn id="7385" xr3:uid="{E17824D5-524F-4D76-9461-0637C84CB366}" name="Column7365"/>
    <tableColumn id="7386" xr3:uid="{94758290-6468-4AF2-ACB7-7E14C8E0C655}" name="Column7366"/>
    <tableColumn id="7387" xr3:uid="{0597D0BE-DC19-4209-9969-02269047A39E}" name="Column7367"/>
    <tableColumn id="7388" xr3:uid="{30C26BB0-2333-4F8C-9A53-19F325A052D1}" name="Column7368"/>
    <tableColumn id="7389" xr3:uid="{562E9698-7681-45D4-8887-72CA8AF75F9B}" name="Column7369"/>
    <tableColumn id="7390" xr3:uid="{875FD074-1759-437F-9AEC-D81B31F2EF63}" name="Column7370"/>
    <tableColumn id="7391" xr3:uid="{C9F2AC34-111D-49A6-8A9B-20CEF01B18A4}" name="Column7371"/>
    <tableColumn id="7392" xr3:uid="{D7BC793E-3FA1-4432-B154-A06E0490A035}" name="Column7372"/>
    <tableColumn id="7393" xr3:uid="{84A2D9D7-27A4-4435-A508-9FD59AA05FE1}" name="Column7373"/>
    <tableColumn id="7394" xr3:uid="{1B633337-DFC1-4D5E-9579-3F6FEDF2ABAD}" name="Column7374"/>
    <tableColumn id="7395" xr3:uid="{EE9C9116-E274-48DC-8329-7916EB7EDDF1}" name="Column7375"/>
    <tableColumn id="7396" xr3:uid="{0E691356-A1E1-4BDA-96CB-DC82DA0BAA52}" name="Column7376"/>
    <tableColumn id="7397" xr3:uid="{D55DE556-1FF5-4B11-8BAA-F45E758C325D}" name="Column7377"/>
    <tableColumn id="7398" xr3:uid="{BE73DC25-1C26-46F2-9C0E-F9B663FC84C1}" name="Column7378"/>
    <tableColumn id="7399" xr3:uid="{FEFB6B3C-FFD4-4BA2-A4E0-BF6411450253}" name="Column7379"/>
    <tableColumn id="7400" xr3:uid="{DE00692C-92F6-4BF1-8AA9-424E70D113F1}" name="Column7380"/>
    <tableColumn id="7401" xr3:uid="{22E3112A-9AD3-43A9-862D-7E413AF59517}" name="Column7381"/>
    <tableColumn id="7402" xr3:uid="{281EA3BB-C14B-4064-8C95-D51D82D23827}" name="Column7382"/>
    <tableColumn id="7403" xr3:uid="{302E7AB8-804F-4566-907D-E527F7E67751}" name="Column7383"/>
    <tableColumn id="7404" xr3:uid="{D0FF7D2C-4503-4175-81E5-9B06E68A2A10}" name="Column7384"/>
    <tableColumn id="7405" xr3:uid="{DB51A3FF-D485-4D1E-995F-582E57ADE20B}" name="Column7385"/>
    <tableColumn id="7406" xr3:uid="{913013B5-815E-4A60-A613-BECD510243DB}" name="Column7386"/>
    <tableColumn id="7407" xr3:uid="{7E75F249-0919-485E-9049-B1A56D5F4F43}" name="Column7387"/>
    <tableColumn id="7408" xr3:uid="{187A7756-629E-4E2B-BA06-EB5686F7AE3D}" name="Column7388"/>
    <tableColumn id="7409" xr3:uid="{41B087ED-C24E-4428-946E-B4B5FA9C8CEC}" name="Column7389"/>
    <tableColumn id="7410" xr3:uid="{9E86EE22-6EAA-4865-93EF-C94EA49D6CBA}" name="Column7390"/>
    <tableColumn id="7411" xr3:uid="{CD5F0614-1A46-41E1-82C0-40D325B98704}" name="Column7391"/>
    <tableColumn id="7412" xr3:uid="{B0AED96F-BF61-4B21-8D69-B56087ACA730}" name="Column7392"/>
    <tableColumn id="7413" xr3:uid="{2ABA3BC8-A250-44BA-9883-254CB95A8727}" name="Column7393"/>
    <tableColumn id="7414" xr3:uid="{B4F4D0BF-37A5-4BE1-BA2E-C6820694BF9E}" name="Column7394"/>
    <tableColumn id="7415" xr3:uid="{B606D09C-16EA-4D05-9934-6DF2EE9FECC9}" name="Column7395"/>
    <tableColumn id="7416" xr3:uid="{423F74BB-6C5D-445D-AD75-0C2ECDFAE4C3}" name="Column7396"/>
    <tableColumn id="7417" xr3:uid="{F325B153-019D-4FFE-B3A1-8DA431820267}" name="Column7397"/>
    <tableColumn id="7418" xr3:uid="{292D8B73-1B98-4159-9A75-99940B7CE0E8}" name="Column7398"/>
    <tableColumn id="7419" xr3:uid="{E068BCDE-D050-4B47-8849-73072A715A8B}" name="Column7399"/>
    <tableColumn id="7420" xr3:uid="{B9EA7AB2-806A-4AAC-899B-F4CD4A14F467}" name="Column7400"/>
    <tableColumn id="7421" xr3:uid="{AF472669-4D70-4117-84A9-AE51543E8195}" name="Column7401"/>
    <tableColumn id="7422" xr3:uid="{3D153C7F-0973-496E-8842-12BE4C813640}" name="Column7402"/>
    <tableColumn id="7423" xr3:uid="{0A2B6466-F3F3-441E-A1AD-03862F065704}" name="Column7403"/>
    <tableColumn id="7424" xr3:uid="{4DC61F0A-7405-4D8F-867C-FB9C8DBE8501}" name="Column7404"/>
    <tableColumn id="7425" xr3:uid="{FE3B9C8A-A539-4042-BFDB-DDF0454E63AF}" name="Column7405"/>
    <tableColumn id="7426" xr3:uid="{01EE55C7-35C5-4980-B2C0-BDEEBB879D16}" name="Column7406"/>
    <tableColumn id="7427" xr3:uid="{359E9834-8855-4A0E-821B-66C2858DB85E}" name="Column7407"/>
    <tableColumn id="7428" xr3:uid="{3DA016A7-40A0-40C1-8B5D-5DFCC6A71D3E}" name="Column7408"/>
    <tableColumn id="7429" xr3:uid="{EC67A5CF-2F14-4F95-B689-99C0642E2CA6}" name="Column7409"/>
    <tableColumn id="7430" xr3:uid="{E35CFC0B-472F-434C-8C6E-47524C8A76C7}" name="Column7410"/>
    <tableColumn id="7431" xr3:uid="{AA57393B-4CBE-4C18-A863-A022D0C6E099}" name="Column7411"/>
    <tableColumn id="7432" xr3:uid="{704E0D3F-C11D-4E0E-9689-4BBAB757B556}" name="Column7412"/>
    <tableColumn id="7433" xr3:uid="{08CA118F-D34F-4D84-BCE2-89E4C5CB796D}" name="Column7413"/>
    <tableColumn id="7434" xr3:uid="{E1FED2C7-A656-46CC-95EC-DA34FD9F8009}" name="Column7414"/>
    <tableColumn id="7435" xr3:uid="{6A4A808F-4CE1-4832-9A6C-C2C841C2CC2C}" name="Column7415"/>
    <tableColumn id="7436" xr3:uid="{1B54E32B-B649-429E-95D6-FC3BBC33F2E9}" name="Column7416"/>
    <tableColumn id="7437" xr3:uid="{B21A3924-AC8E-4683-B5BB-15026DCEF885}" name="Column7417"/>
    <tableColumn id="7438" xr3:uid="{ACD2475A-05B2-481A-8A0A-F21902856196}" name="Column7418"/>
    <tableColumn id="7439" xr3:uid="{66BC7E13-FE3D-4F0F-A22E-AA66170FC72A}" name="Column7419"/>
    <tableColumn id="7440" xr3:uid="{081A5DF9-9800-40EC-9930-93039E698986}" name="Column7420"/>
    <tableColumn id="7441" xr3:uid="{D18A2AE2-A2C6-4775-8A2E-CC333B180D1D}" name="Column7421"/>
    <tableColumn id="7442" xr3:uid="{DD80AA78-0B4A-422C-A354-68270E36F16E}" name="Column7422"/>
    <tableColumn id="7443" xr3:uid="{B357C50B-41A1-4D7A-8A3C-D94BE172BDCD}" name="Column7423"/>
    <tableColumn id="7444" xr3:uid="{3177B9AB-4DBE-4C05-8529-89387DFCFBE6}" name="Column7424"/>
    <tableColumn id="7445" xr3:uid="{FC7BE8B9-476D-4DA1-91B6-AAA21F8EB213}" name="Column7425"/>
    <tableColumn id="7446" xr3:uid="{E37DF393-72CC-4C3C-9173-CEF744DD8295}" name="Column7426"/>
    <tableColumn id="7447" xr3:uid="{C3DF2DA9-3EB7-4ED5-9590-A0C854264216}" name="Column7427"/>
    <tableColumn id="7448" xr3:uid="{CC9C15FC-F480-4F30-82A2-5FB2285F56AF}" name="Column7428"/>
    <tableColumn id="7449" xr3:uid="{FB4F02DA-1E9E-41C1-86BB-7694AC288E22}" name="Column7429"/>
    <tableColumn id="7450" xr3:uid="{15D8DCB5-0CDE-4606-AFC0-A1474A33809D}" name="Column7430"/>
    <tableColumn id="7451" xr3:uid="{34A6A55A-013D-4EA9-86F4-D449B3E70AC2}" name="Column7431"/>
    <tableColumn id="7452" xr3:uid="{3D63A609-17A8-440E-B5EB-B95B3492F8D9}" name="Column7432"/>
    <tableColumn id="7453" xr3:uid="{72BD6FBC-D878-4B71-96E9-4EDED96D0320}" name="Column7433"/>
    <tableColumn id="7454" xr3:uid="{833B9B57-F4A4-4685-8996-E72E5CCFFA9C}" name="Column7434"/>
    <tableColumn id="7455" xr3:uid="{847AFE68-8B2D-4040-A01E-3CAE98705960}" name="Column7435"/>
    <tableColumn id="7456" xr3:uid="{B352273C-B4D4-4C8E-96EA-C21451B76A53}" name="Column7436"/>
    <tableColumn id="7457" xr3:uid="{9477DAFA-A71C-494A-9935-ECCDF26D33E3}" name="Column7437"/>
    <tableColumn id="7458" xr3:uid="{5AE55BA6-0ABA-49B0-B188-7DC36212E454}" name="Column7438"/>
    <tableColumn id="7459" xr3:uid="{3D39B672-1DA3-4CCC-95A8-6E69A95E215F}" name="Column7439"/>
    <tableColumn id="7460" xr3:uid="{0AC0ACD9-98DE-40CD-A2C8-535EF41F86F7}" name="Column7440"/>
    <tableColumn id="7461" xr3:uid="{4D4F1205-05E3-44A3-85FA-B1B401D2F298}" name="Column7441"/>
    <tableColumn id="7462" xr3:uid="{E44F50B8-FB6B-4F27-BC5F-7B7CBF1B05AB}" name="Column7442"/>
    <tableColumn id="7463" xr3:uid="{5C7F2B24-D742-4BD8-B2F9-C0F3DB97269F}" name="Column7443"/>
    <tableColumn id="7464" xr3:uid="{3E3C2294-CA12-4B30-AA92-8F3B7848E270}" name="Column7444"/>
    <tableColumn id="7465" xr3:uid="{F646BDF5-52FD-4C00-9CA2-08A4F798C676}" name="Column7445"/>
    <tableColumn id="7466" xr3:uid="{18479A5D-6B77-421D-8AE4-E28736C278BC}" name="Column7446"/>
    <tableColumn id="7467" xr3:uid="{C1F4F59C-0A35-422A-B0DA-8B1B1F45037D}" name="Column7447"/>
    <tableColumn id="7468" xr3:uid="{9EE96AF1-5799-4A72-AA63-CB41362D3A2A}" name="Column7448"/>
    <tableColumn id="7469" xr3:uid="{FEFC368D-91FF-44AF-AF77-A35BA397AC86}" name="Column7449"/>
    <tableColumn id="7470" xr3:uid="{E3DF9CDC-45F5-47FD-AF75-CA107D4CDAE7}" name="Column7450"/>
    <tableColumn id="7471" xr3:uid="{254F58FD-5503-40D1-BBFD-ED2143479D17}" name="Column7451"/>
    <tableColumn id="7472" xr3:uid="{85446733-6B90-4F1E-851C-F8E1034583DF}" name="Column7452"/>
    <tableColumn id="7473" xr3:uid="{61A7F60C-DA68-4ED6-A773-7C75B21FE9A0}" name="Column7453"/>
    <tableColumn id="7474" xr3:uid="{60C0CEC3-515F-420A-81F4-F1281246FAF6}" name="Column7454"/>
    <tableColumn id="7475" xr3:uid="{00E1D6FB-727B-4CEE-BEC5-FEEBC7D27A1D}" name="Column7455"/>
    <tableColumn id="7476" xr3:uid="{EDC508B8-ABA9-46E2-9196-2243AB513212}" name="Column7456"/>
    <tableColumn id="7477" xr3:uid="{490B60B3-1561-462E-80D1-CB9D54BCA25F}" name="Column7457"/>
    <tableColumn id="7478" xr3:uid="{02B292C2-16A9-4868-A263-014DD0295638}" name="Column7458"/>
    <tableColumn id="7479" xr3:uid="{6F2D294C-9329-4BEE-AE10-467E59B3BBB8}" name="Column7459"/>
    <tableColumn id="7480" xr3:uid="{E9A64AFD-234F-49A6-A2E7-81F89BAEBE90}" name="Column7460"/>
    <tableColumn id="7481" xr3:uid="{C559807C-7152-48FC-B788-85CFBC594FE6}" name="Column7461"/>
    <tableColumn id="7482" xr3:uid="{B272A433-3491-4857-89CD-7433ACEA0457}" name="Column7462"/>
    <tableColumn id="7483" xr3:uid="{42D17651-DD14-4A53-AD53-A64CDD963072}" name="Column7463"/>
    <tableColumn id="7484" xr3:uid="{1E6C503B-62B6-478F-8A99-0B60766B00A1}" name="Column7464"/>
    <tableColumn id="7485" xr3:uid="{B2E58AF1-94D9-4079-99A8-ADD7F961B228}" name="Column7465"/>
    <tableColumn id="7486" xr3:uid="{EAC39C84-6339-4FBE-AEA5-EA3F32BDC4A9}" name="Column7466"/>
    <tableColumn id="7487" xr3:uid="{3E709FFF-4192-4AA8-9A7A-394385EF3AB0}" name="Column7467"/>
    <tableColumn id="7488" xr3:uid="{C8387E8B-55AA-4BA5-AA73-2CA731ABC288}" name="Column7468"/>
    <tableColumn id="7489" xr3:uid="{9FC34EB4-BBD6-4631-80F9-0A9279E1F814}" name="Column7469"/>
    <tableColumn id="7490" xr3:uid="{A559C1F4-2FE3-4E31-93DE-A9E67840061E}" name="Column7470"/>
    <tableColumn id="7491" xr3:uid="{68F7E0EF-6E8B-415C-B9E1-AFBE8E1F29CB}" name="Column7471"/>
    <tableColumn id="7492" xr3:uid="{FAC930B3-C715-4A13-A7EC-2C9F04FC8EC0}" name="Column7472"/>
    <tableColumn id="7493" xr3:uid="{889A34B7-8022-410C-817F-1125650E4AB8}" name="Column7473"/>
    <tableColumn id="7494" xr3:uid="{B317F1CE-BE95-42E8-8DBF-82AF6B229D36}" name="Column7474"/>
    <tableColumn id="7495" xr3:uid="{DC018C72-A7C2-4A85-9953-643A46C935F7}" name="Column7475"/>
    <tableColumn id="7496" xr3:uid="{FE6525E3-FA1B-446D-B51C-10B1C392A7E2}" name="Column7476"/>
    <tableColumn id="7497" xr3:uid="{B4F57DCB-B836-4ACE-BDC4-8CA6F8FE5193}" name="Column7477"/>
    <tableColumn id="7498" xr3:uid="{24252A87-BDC0-4B39-A218-100674E441D7}" name="Column7478"/>
    <tableColumn id="7499" xr3:uid="{87EC7183-0348-4BA6-B357-187D275FB0E3}" name="Column7479"/>
    <tableColumn id="7500" xr3:uid="{08303018-5AF6-4779-8026-83594F8A7312}" name="Column7480"/>
    <tableColumn id="7501" xr3:uid="{84795EE5-F9C8-4C4C-9BA3-6F8C8E79A3F9}" name="Column7481"/>
    <tableColumn id="7502" xr3:uid="{D8A1B075-AD79-494D-A2A7-D197ECC991F4}" name="Column7482"/>
    <tableColumn id="7503" xr3:uid="{D4FFFF0B-C546-47BF-B1B2-0BD1A7F6DD12}" name="Column7483"/>
    <tableColumn id="7504" xr3:uid="{6D92F2A0-807E-4F27-AE3C-739104ECB108}" name="Column7484"/>
    <tableColumn id="7505" xr3:uid="{60B5FDDA-8458-4531-9B17-31D6276218EA}" name="Column7485"/>
    <tableColumn id="7506" xr3:uid="{61A30292-F2D9-4341-9C04-69AE86A2A82E}" name="Column7486"/>
    <tableColumn id="7507" xr3:uid="{A488E1F9-E46C-4055-84F5-8571A207CB47}" name="Column7487"/>
    <tableColumn id="7508" xr3:uid="{EF9228AF-5F2D-4FDB-84C9-0D12AF8D0D38}" name="Column7488"/>
    <tableColumn id="7509" xr3:uid="{11DAD22F-D6DA-4D26-BEF7-7B7C3176F38F}" name="Column7489"/>
    <tableColumn id="7510" xr3:uid="{D046B9C8-D631-4D18-9E54-A2A0868C226F}" name="Column7490"/>
    <tableColumn id="7511" xr3:uid="{135793D4-5D47-4FC0-9FAF-7D6024169E01}" name="Column7491"/>
    <tableColumn id="7512" xr3:uid="{B3121DD4-10CB-4500-B83D-1C5164366588}" name="Column7492"/>
    <tableColumn id="7513" xr3:uid="{132DD916-8BE5-4526-9B2A-839E367B7EE7}" name="Column7493"/>
    <tableColumn id="7514" xr3:uid="{94775799-D0E1-4C3F-A161-ECFD868EA387}" name="Column7494"/>
    <tableColumn id="7515" xr3:uid="{8AC27F09-3286-475F-973E-ACC6A9A3C350}" name="Column7495"/>
    <tableColumn id="7516" xr3:uid="{96CE59BB-45D6-43F4-9CF4-8C9BD97A6D72}" name="Column7496"/>
    <tableColumn id="7517" xr3:uid="{257F47D9-4FC4-44AF-816A-0980F78323F6}" name="Column7497"/>
    <tableColumn id="7518" xr3:uid="{D906DCC6-3159-4628-ABC4-5B5C244D47DD}" name="Column7498"/>
    <tableColumn id="7519" xr3:uid="{D4E1C80B-1DFA-4B67-AA66-0DAC7CD135C9}" name="Column7499"/>
    <tableColumn id="7520" xr3:uid="{EFF36615-1792-4D93-87EA-1D1695CEDC32}" name="Column7500"/>
    <tableColumn id="7521" xr3:uid="{AAFA1329-93C9-4C63-B0F6-3D4E7825174B}" name="Column7501"/>
    <tableColumn id="7522" xr3:uid="{AEBFF767-9B88-40C5-89FA-A7AABC900D17}" name="Column7502"/>
    <tableColumn id="7523" xr3:uid="{C65EA383-3482-4D4F-88B7-79678108F61F}" name="Column7503"/>
    <tableColumn id="7524" xr3:uid="{574E31E2-C5D7-4889-B5EA-98CD2558B5D0}" name="Column7504"/>
    <tableColumn id="7525" xr3:uid="{1970D889-040C-4B0B-A5D0-B3881B498AC0}" name="Column7505"/>
    <tableColumn id="7526" xr3:uid="{1C84A90D-DE79-4CF6-8B1D-BF63EA3E56AE}" name="Column7506"/>
    <tableColumn id="7527" xr3:uid="{324093AF-B8FF-4C84-BE70-B6CAE56923C1}" name="Column7507"/>
    <tableColumn id="7528" xr3:uid="{E4BB69E4-EFF2-427E-B9DC-4DAEC3239CD1}" name="Column7508"/>
    <tableColumn id="7529" xr3:uid="{44C76841-1CF7-4538-936F-7DEBE1154F58}" name="Column7509"/>
    <tableColumn id="7530" xr3:uid="{C2C76F78-1008-40ED-BD49-C71E42F582E4}" name="Column7510"/>
    <tableColumn id="7531" xr3:uid="{E0B622E9-C877-4882-BBAE-25CB61A1A12B}" name="Column7511"/>
    <tableColumn id="7532" xr3:uid="{3FE96CC3-969F-4441-8E79-4B2635B07747}" name="Column7512"/>
    <tableColumn id="7533" xr3:uid="{E6593432-B409-4E1B-9A80-C275604637F1}" name="Column7513"/>
    <tableColumn id="7534" xr3:uid="{7F9A6CC5-8EBC-4C71-9853-644C3115E8C0}" name="Column7514"/>
    <tableColumn id="7535" xr3:uid="{0CD1CA70-5D4B-4E5B-801C-9CCBD59F5C06}" name="Column7515"/>
    <tableColumn id="7536" xr3:uid="{22E4E1E1-CBFF-47D9-8488-70459CF34525}" name="Column7516"/>
    <tableColumn id="7537" xr3:uid="{36BEE198-61F9-4AD0-BFBB-8A005301A336}" name="Column7517"/>
    <tableColumn id="7538" xr3:uid="{9F793AE2-FCF5-47E6-A4D3-198C1B207CF4}" name="Column7518"/>
    <tableColumn id="7539" xr3:uid="{8F857E0E-EC15-4B40-A7A6-44EC00FED892}" name="Column7519"/>
    <tableColumn id="7540" xr3:uid="{46804ED8-94E6-437A-B1FA-DC7E0C1F9E4A}" name="Column7520"/>
    <tableColumn id="7541" xr3:uid="{EEABB851-4733-4E8A-8701-AB4A2D20B4C4}" name="Column7521"/>
    <tableColumn id="7542" xr3:uid="{12A93656-FB99-4AA8-8DF3-1479995990EF}" name="Column7522"/>
    <tableColumn id="7543" xr3:uid="{FB23F9DC-5510-4BB0-8763-6E983E7BDC1E}" name="Column7523"/>
    <tableColumn id="7544" xr3:uid="{B2BD0DE5-4886-4F04-9C6D-54EF45CE058D}" name="Column7524"/>
    <tableColumn id="7545" xr3:uid="{85C2161B-2294-4598-BCCD-ACDAAB6B9A25}" name="Column7525"/>
    <tableColumn id="7546" xr3:uid="{4272E8BA-F3A8-4366-B0F4-A471B18771EE}" name="Column7526"/>
    <tableColumn id="7547" xr3:uid="{3254B229-891D-4A53-9E2A-DF63504E29D4}" name="Column7527"/>
    <tableColumn id="7548" xr3:uid="{E4E8A883-860B-4304-8C88-EB0C4BF1880E}" name="Column7528"/>
    <tableColumn id="7549" xr3:uid="{3AA35502-1995-4A5A-8666-169A4D4FEF94}" name="Column7529"/>
    <tableColumn id="7550" xr3:uid="{FCE3D203-AEC4-4927-B886-375011A35359}" name="Column7530"/>
    <tableColumn id="7551" xr3:uid="{DDA7AF3E-040F-49AC-A0D3-10BCE70B0A28}" name="Column7531"/>
    <tableColumn id="7552" xr3:uid="{262DF9F9-5AEF-42D9-AD62-96FFB9C706EF}" name="Column7532"/>
    <tableColumn id="7553" xr3:uid="{D8F9CD66-B536-4446-8B7B-864AB591ADE0}" name="Column7533"/>
    <tableColumn id="7554" xr3:uid="{C1248823-1ED0-4190-A109-395D2CFA9737}" name="Column7534"/>
    <tableColumn id="7555" xr3:uid="{94807AEB-8AD5-42DC-85C0-E65DD47775C2}" name="Column7535"/>
    <tableColumn id="7556" xr3:uid="{2DE57C43-B014-4E20-80F3-765382CFCB7A}" name="Column7536"/>
    <tableColumn id="7557" xr3:uid="{DE22E691-EC2A-482A-8026-3647D582755C}" name="Column7537"/>
    <tableColumn id="7558" xr3:uid="{54126042-A1E8-4D8A-8748-8FB9D29B49CB}" name="Column7538"/>
    <tableColumn id="7559" xr3:uid="{D6606E58-651C-4D02-806A-693DED771867}" name="Column7539"/>
    <tableColumn id="7560" xr3:uid="{F09A4B0D-D9D2-4475-8E5F-3DB3ECC70076}" name="Column7540"/>
    <tableColumn id="7561" xr3:uid="{0B3B4240-9671-420B-B5B7-06A130F04A07}" name="Column7541"/>
    <tableColumn id="7562" xr3:uid="{23A56AE5-E321-474A-B3B6-3C3020F4D47D}" name="Column7542"/>
    <tableColumn id="7563" xr3:uid="{406107DD-297E-4B1D-A9FD-F1553B6FACBF}" name="Column7543"/>
    <tableColumn id="7564" xr3:uid="{29AAA396-6B17-4E08-A419-EF139F11C593}" name="Column7544"/>
    <tableColumn id="7565" xr3:uid="{3E0C309C-FBD8-47CF-A9DD-BA09E3075F8F}" name="Column7545"/>
    <tableColumn id="7566" xr3:uid="{CDCFA60E-148A-41EC-88D6-5EBB95B7CEAD}" name="Column7546"/>
    <tableColumn id="7567" xr3:uid="{61A97F74-B647-4D2F-871A-40F1B2E4DF28}" name="Column7547"/>
    <tableColumn id="7568" xr3:uid="{D744E876-1EED-4105-896E-050DDA507BEF}" name="Column7548"/>
    <tableColumn id="7569" xr3:uid="{586C1E72-66AC-4747-A4A6-9933E3FF407B}" name="Column7549"/>
    <tableColumn id="7570" xr3:uid="{3A141E06-E554-452B-BBF3-DD99C6AC12BD}" name="Column7550"/>
    <tableColumn id="7571" xr3:uid="{B8B0D232-0626-4EA2-9974-286A2E8A4A4B}" name="Column7551"/>
    <tableColumn id="7572" xr3:uid="{06A1B149-1F9E-4704-B4F3-83CFA8F5CDB7}" name="Column7552"/>
    <tableColumn id="7573" xr3:uid="{68C92519-4811-497E-AD68-975505A21800}" name="Column7553"/>
    <tableColumn id="7574" xr3:uid="{757E3744-4BEB-4E06-BF09-3C557C8DE21A}" name="Column7554"/>
    <tableColumn id="7575" xr3:uid="{1F75660A-1A96-42D8-B7E7-CCBB28446E66}" name="Column7555"/>
    <tableColumn id="7576" xr3:uid="{B7C78156-D2DA-4B62-A589-24F95308DE6D}" name="Column7556"/>
    <tableColumn id="7577" xr3:uid="{DBC40922-0062-4C5B-9E8E-7E7492CCCD7B}" name="Column7557"/>
    <tableColumn id="7578" xr3:uid="{DEB8256A-31A6-4804-BB4E-9A9F45E129ED}" name="Column7558"/>
    <tableColumn id="7579" xr3:uid="{51B28057-785A-404E-BD25-F8EDFAE4B903}" name="Column7559"/>
    <tableColumn id="7580" xr3:uid="{C99E1795-59E9-4D04-A369-FEB084BD592D}" name="Column7560"/>
    <tableColumn id="7581" xr3:uid="{B93C2542-AD53-4FF8-B907-36C8BD797136}" name="Column7561"/>
    <tableColumn id="7582" xr3:uid="{F1505499-F7A9-4463-83D2-CA7CBFC0F559}" name="Column7562"/>
    <tableColumn id="7583" xr3:uid="{6F2C9390-2416-4CAE-9509-3B9165FB2B19}" name="Column7563"/>
    <tableColumn id="7584" xr3:uid="{E7F75A3E-85F9-4F7B-86FF-192FC2BB8D7C}" name="Column7564"/>
    <tableColumn id="7585" xr3:uid="{9F154597-B835-4954-A61F-B16A090D2B1E}" name="Column7565"/>
    <tableColumn id="7586" xr3:uid="{22328798-1931-4BE4-918B-45B02FFEDFA5}" name="Column7566"/>
    <tableColumn id="7587" xr3:uid="{FA3B97C5-2CAA-4579-ADFB-1C263D07C289}" name="Column7567"/>
    <tableColumn id="7588" xr3:uid="{75B9BE60-919F-4128-ABD0-DF60220F917B}" name="Column7568"/>
    <tableColumn id="7589" xr3:uid="{9A964E3D-221B-4DD7-910E-D8EBC7041B69}" name="Column7569"/>
    <tableColumn id="7590" xr3:uid="{CECB7E7C-664E-4E66-B6A5-0D9B6903D7AD}" name="Column7570"/>
    <tableColumn id="7591" xr3:uid="{C85F2884-2FD6-4202-927E-18F8A39A3B43}" name="Column7571"/>
    <tableColumn id="7592" xr3:uid="{256A42C3-8BB0-49C8-A614-1424FDFEDE74}" name="Column7572"/>
    <tableColumn id="7593" xr3:uid="{058BB657-0030-41A9-BF98-13EE1B13D663}" name="Column7573"/>
    <tableColumn id="7594" xr3:uid="{FD68B10B-3223-48E4-B549-A6C0A11312E9}" name="Column7574"/>
    <tableColumn id="7595" xr3:uid="{FED495C1-3D0C-4141-9228-E841F1E359C4}" name="Column7575"/>
    <tableColumn id="7596" xr3:uid="{D7C5C734-B448-4C5F-B98D-A90D0B936FAF}" name="Column7576"/>
    <tableColumn id="7597" xr3:uid="{10760EA4-A735-493D-AD91-D32B9D44496C}" name="Column7577"/>
    <tableColumn id="7598" xr3:uid="{33EA75FB-F2D6-480D-B471-1A8FF70F9E39}" name="Column7578"/>
    <tableColumn id="7599" xr3:uid="{E920BBED-1531-46A7-B3FF-EAD3EB15EE6C}" name="Column7579"/>
    <tableColumn id="7600" xr3:uid="{FD5B04C5-4970-4F2B-A31B-58EE91F4E2FB}" name="Column7580"/>
    <tableColumn id="7601" xr3:uid="{18A77AD3-46BB-4CEF-BD4B-6AC5D4FDC6F7}" name="Column7581"/>
    <tableColumn id="7602" xr3:uid="{A60908CB-57D8-4379-9311-AF43D4FA268D}" name="Column7582"/>
    <tableColumn id="7603" xr3:uid="{C3A5578A-FB05-4F78-874B-C4A992D3A442}" name="Column7583"/>
    <tableColumn id="7604" xr3:uid="{237514FB-0751-46CE-BBC7-49D220DEC30B}" name="Column7584"/>
    <tableColumn id="7605" xr3:uid="{F9359CE6-9028-4988-A646-E82C0A8BC340}" name="Column7585"/>
    <tableColumn id="7606" xr3:uid="{DE72F37F-52E9-491A-A6AC-C58FB9B19685}" name="Column7586"/>
    <tableColumn id="7607" xr3:uid="{1DE05BD3-DDE8-456A-B665-D1C23FD1D457}" name="Column7587"/>
    <tableColumn id="7608" xr3:uid="{2160A01B-2B85-4B84-B503-6787833D8FBE}" name="Column7588"/>
    <tableColumn id="7609" xr3:uid="{C2F601D0-7914-4F7A-ABEC-0AB6E978BDAD}" name="Column7589"/>
    <tableColumn id="7610" xr3:uid="{9094D16E-E4F0-49BB-8B2E-3592157BB8F2}" name="Column7590"/>
    <tableColumn id="7611" xr3:uid="{51022A9D-BF06-43C0-BA2F-271B1FBD920C}" name="Column7591"/>
    <tableColumn id="7612" xr3:uid="{A639C6E4-02A9-454C-8237-691A6B8EE44B}" name="Column7592"/>
    <tableColumn id="7613" xr3:uid="{98C2B3AB-6F7D-4B60-B3EA-FBC4B355981A}" name="Column7593"/>
    <tableColumn id="7614" xr3:uid="{51535FB9-33B1-433C-9C4B-444C3881A530}" name="Column7594"/>
    <tableColumn id="7615" xr3:uid="{83BD5530-F260-409A-959C-5081B885B10E}" name="Column7595"/>
    <tableColumn id="7616" xr3:uid="{7D24693B-F8A4-433E-BF64-4EBEEABE2927}" name="Column7596"/>
    <tableColumn id="7617" xr3:uid="{D8DF226C-350B-4EB0-834F-7E0C357DA834}" name="Column7597"/>
    <tableColumn id="7618" xr3:uid="{0AB0C4D1-CAC3-4D55-A137-6012F93EB581}" name="Column7598"/>
    <tableColumn id="7619" xr3:uid="{46364A81-BC93-47B8-9CE8-2FFE258B488D}" name="Column7599"/>
    <tableColumn id="7620" xr3:uid="{383739E1-D252-433D-9835-18856615AF70}" name="Column7600"/>
    <tableColumn id="7621" xr3:uid="{67645A48-835B-454C-B7F7-38FE1BB7FCF8}" name="Column7601"/>
    <tableColumn id="7622" xr3:uid="{672444CB-8A3B-4C7A-ABD2-773548FB68D7}" name="Column7602"/>
    <tableColumn id="7623" xr3:uid="{2D4DD02A-5487-4B5D-9D78-FB15BAE2AA5B}" name="Column7603"/>
    <tableColumn id="7624" xr3:uid="{3AB76DC5-0898-457C-BEC1-FA02B7F5FBFB}" name="Column7604"/>
    <tableColumn id="7625" xr3:uid="{317AE829-35C2-4ABB-AF61-AB2D6F9AE40C}" name="Column7605"/>
    <tableColumn id="7626" xr3:uid="{087784F3-68C5-43C2-AD26-C58779D7FEFB}" name="Column7606"/>
    <tableColumn id="7627" xr3:uid="{78521C8E-3E94-431D-9B46-D6EF4E83EAD1}" name="Column7607"/>
    <tableColumn id="7628" xr3:uid="{2CA5E2C5-1EF3-4991-B1A5-59A2ADAEE53C}" name="Column7608"/>
    <tableColumn id="7629" xr3:uid="{CE43574A-0F06-46B0-8DA3-A4E8BB22F50F}" name="Column7609"/>
    <tableColumn id="7630" xr3:uid="{F4C4CA1D-1E1E-4EED-97D0-A5F5BBB06621}" name="Column7610"/>
    <tableColumn id="7631" xr3:uid="{CDC1E792-C2A7-4796-88AD-A0327C03C151}" name="Column7611"/>
    <tableColumn id="7632" xr3:uid="{04A9D6B4-302F-4E49-B713-59B135C97DB1}" name="Column7612"/>
    <tableColumn id="7633" xr3:uid="{5CB0B122-8905-4D41-A3AF-2CDDA83BD046}" name="Column7613"/>
    <tableColumn id="7634" xr3:uid="{BF3E7470-CEA3-405E-9DDE-357CF3FC7EA5}" name="Column7614"/>
    <tableColumn id="7635" xr3:uid="{494593C6-7E05-4318-86FB-E24DF343CEEE}" name="Column7615"/>
    <tableColumn id="7636" xr3:uid="{7F432694-C1CE-4942-BE53-B253B9EE6A1E}" name="Column7616"/>
    <tableColumn id="7637" xr3:uid="{44E94163-B0BE-4706-93B0-49409AE71D0F}" name="Column7617"/>
    <tableColumn id="7638" xr3:uid="{E239CA0F-2672-4BD9-9497-83DCBA277F88}" name="Column7618"/>
    <tableColumn id="7639" xr3:uid="{963E7A8F-9765-4DE0-BD42-0252542198D3}" name="Column7619"/>
    <tableColumn id="7640" xr3:uid="{91423A3C-32DC-4CCE-9685-F091F4D503A3}" name="Column7620"/>
    <tableColumn id="7641" xr3:uid="{96909216-5FB4-4C3B-B260-56CC21DBA00B}" name="Column7621"/>
    <tableColumn id="7642" xr3:uid="{94BB10D9-F239-46C1-B2D5-36E88F6790EB}" name="Column7622"/>
    <tableColumn id="7643" xr3:uid="{191D3EF2-2555-4B41-B8B3-5ACE844DE553}" name="Column7623"/>
    <tableColumn id="7644" xr3:uid="{3A7EF917-3BB9-4950-B57A-DC38508F4384}" name="Column7624"/>
    <tableColumn id="7645" xr3:uid="{FF268B81-BF04-4EC6-8361-69380A18E120}" name="Column7625"/>
    <tableColumn id="7646" xr3:uid="{3384E2ED-B5A1-4C60-AD1D-1A38411A0A48}" name="Column7626"/>
    <tableColumn id="7647" xr3:uid="{51A30182-969D-4A49-806B-1A2A19BCC0AF}" name="Column7627"/>
    <tableColumn id="7648" xr3:uid="{54D3348F-8666-49DA-AAAB-2A984BD6095B}" name="Column7628"/>
    <tableColumn id="7649" xr3:uid="{55C07955-DE16-4800-86D1-86BDC1C07053}" name="Column7629"/>
    <tableColumn id="7650" xr3:uid="{7D817001-FAAC-4D0D-B84B-813FD7B0DBC6}" name="Column7630"/>
    <tableColumn id="7651" xr3:uid="{FC58E724-526D-4B9E-94C4-B0204218EEC4}" name="Column7631"/>
    <tableColumn id="7652" xr3:uid="{DF08F52A-5992-4492-9072-5E69A882658C}" name="Column7632"/>
    <tableColumn id="7653" xr3:uid="{A47C70B1-B130-4BA5-912E-619BB6232CF6}" name="Column7633"/>
    <tableColumn id="7654" xr3:uid="{4267BC70-9065-4751-83B3-D788DA63DD75}" name="Column7634"/>
    <tableColumn id="7655" xr3:uid="{1B3148B9-B16F-4E36-B7BD-23E5FB66B827}" name="Column7635"/>
    <tableColumn id="7656" xr3:uid="{2ECF0BC5-BC5C-4E63-AA30-02F5405375F9}" name="Column7636"/>
    <tableColumn id="7657" xr3:uid="{BA79F71D-7BA9-4AE7-9A1C-D00B6298C38C}" name="Column7637"/>
    <tableColumn id="7658" xr3:uid="{B574C0C1-02ED-4BB8-9093-9E523B10E100}" name="Column7638"/>
    <tableColumn id="7659" xr3:uid="{D14ABBA9-7F41-4258-80F6-F3A22C689A6D}" name="Column7639"/>
    <tableColumn id="7660" xr3:uid="{65748313-786D-419B-AA95-6DFA45D831AF}" name="Column7640"/>
    <tableColumn id="7661" xr3:uid="{46C6C9C5-C317-4AD9-9EA9-C34E0FBD1962}" name="Column7641"/>
    <tableColumn id="7662" xr3:uid="{FC2799D7-3D91-4F81-816E-E9F3A578C64E}" name="Column7642"/>
    <tableColumn id="7663" xr3:uid="{5CBB5C0D-4EE4-447E-9C6D-FE658AF3C32C}" name="Column7643"/>
    <tableColumn id="7664" xr3:uid="{63CAEC63-CE14-431D-BB21-5A90086BCEA4}" name="Column7644"/>
    <tableColumn id="7665" xr3:uid="{36CCACF9-7719-4647-B5A0-60AB0D6674AE}" name="Column7645"/>
    <tableColumn id="7666" xr3:uid="{975C2001-025D-49DD-8D62-8725EEC05F54}" name="Column7646"/>
    <tableColumn id="7667" xr3:uid="{3F599509-4915-497C-B0BB-63F87D8FF855}" name="Column7647"/>
    <tableColumn id="7668" xr3:uid="{C2E59DE7-8ADE-4F2D-AB72-1BCFE9D18D23}" name="Column7648"/>
    <tableColumn id="7669" xr3:uid="{60370E84-D6A4-4533-BD8F-0B10C5672872}" name="Column7649"/>
    <tableColumn id="7670" xr3:uid="{67378490-975C-44BC-811F-F1D32D0CE00B}" name="Column7650"/>
    <tableColumn id="7671" xr3:uid="{01AA2359-1B2E-46E4-A636-E82FE7D0D286}" name="Column7651"/>
    <tableColumn id="7672" xr3:uid="{13A0548F-559E-446F-BC16-FF2A61345AF9}" name="Column7652"/>
    <tableColumn id="7673" xr3:uid="{E2455EB8-613C-4FB0-8AFB-145C005628C0}" name="Column7653"/>
    <tableColumn id="7674" xr3:uid="{0977DEE5-86E8-4CC5-9BC5-943AFE63956C}" name="Column7654"/>
    <tableColumn id="7675" xr3:uid="{DAC20A96-2186-40F0-B2B9-A7D05ACF3185}" name="Column7655"/>
    <tableColumn id="7676" xr3:uid="{A67241E7-EE43-4044-B672-D796C3288806}" name="Column7656"/>
    <tableColumn id="7677" xr3:uid="{22565846-4896-4897-9127-77960D3EB97D}" name="Column7657"/>
    <tableColumn id="7678" xr3:uid="{8B88DA12-8B2F-4F8A-9811-B810C20B646A}" name="Column7658"/>
    <tableColumn id="7679" xr3:uid="{9971C7C7-629B-450F-BBDB-FA3F940FCAF2}" name="Column7659"/>
    <tableColumn id="7680" xr3:uid="{2737F213-E9D0-44D1-98A2-490E7309C0CA}" name="Column7660"/>
    <tableColumn id="7681" xr3:uid="{EF6C32A3-7611-4918-92A6-9358EA5461D5}" name="Column7661"/>
    <tableColumn id="7682" xr3:uid="{FBB6B0EC-DBF9-4560-9282-BB3AB49A02A4}" name="Column7662"/>
    <tableColumn id="7683" xr3:uid="{73E5D920-130F-4EAC-9053-6BFB9F5627AD}" name="Column7663"/>
    <tableColumn id="7684" xr3:uid="{7EA42A2B-151D-4FB7-940F-A4DAD7705A91}" name="Column7664"/>
    <tableColumn id="7685" xr3:uid="{331B2C81-A44A-4E47-AA73-4ECB71AE924B}" name="Column7665"/>
    <tableColumn id="7686" xr3:uid="{A9EDAA8A-1C4A-4C37-A255-377F0427990F}" name="Column7666"/>
    <tableColumn id="7687" xr3:uid="{7728133C-29B5-44E0-824D-470495D919CC}" name="Column7667"/>
    <tableColumn id="7688" xr3:uid="{A07BDC9C-2F35-43BA-BD87-549CA3E766D1}" name="Column7668"/>
    <tableColumn id="7689" xr3:uid="{2F475ACE-C2F7-4492-8E68-6132C3A422D8}" name="Column7669"/>
    <tableColumn id="7690" xr3:uid="{74BBF839-1613-4214-B1C0-99AC9BA172F2}" name="Column7670"/>
    <tableColumn id="7691" xr3:uid="{A8CFEC48-750C-4A90-9CE2-14757070A2D2}" name="Column7671"/>
    <tableColumn id="7692" xr3:uid="{793C4AC6-8F70-4D5F-9895-772E2E9E4FDE}" name="Column7672"/>
    <tableColumn id="7693" xr3:uid="{C8C77A78-9511-437F-97C5-F24B7F7BDD7E}" name="Column7673"/>
    <tableColumn id="7694" xr3:uid="{600BBEE0-D482-414B-9191-809F9AB4306E}" name="Column7674"/>
    <tableColumn id="7695" xr3:uid="{6BE2858A-796E-476A-A0C5-DBE09AF15F58}" name="Column7675"/>
    <tableColumn id="7696" xr3:uid="{7744FDEF-6D7C-45FD-912F-E40B0A0D91D6}" name="Column7676"/>
    <tableColumn id="7697" xr3:uid="{24E1D377-18D8-4943-AF21-D30965DBB355}" name="Column7677"/>
    <tableColumn id="7698" xr3:uid="{1B855259-DFD3-4C65-B3B8-B6B9B7313A57}" name="Column7678"/>
    <tableColumn id="7699" xr3:uid="{EE11913F-2160-4B12-A81F-9853BB6B756A}" name="Column7679"/>
    <tableColumn id="7700" xr3:uid="{DD3F0B4B-E784-4E7B-ADBB-B8CFA2A98409}" name="Column7680"/>
    <tableColumn id="7701" xr3:uid="{6235A804-AAA5-44B1-B0F4-76E468BDCF9C}" name="Column7681"/>
    <tableColumn id="7702" xr3:uid="{F010A76F-E519-46AF-A148-495DA1B1CB03}" name="Column7682"/>
    <tableColumn id="7703" xr3:uid="{12482F14-7044-4BCE-B9D2-0BA848A8BC5D}" name="Column7683"/>
    <tableColumn id="7704" xr3:uid="{0208CCA8-8A1B-4023-9582-B97459FE6E29}" name="Column7684"/>
    <tableColumn id="7705" xr3:uid="{AAB3546F-D6E6-4C2A-843F-D8CC6818A29B}" name="Column7685"/>
    <tableColumn id="7706" xr3:uid="{A5874DB9-7E39-468C-B781-6478D24E69CC}" name="Column7686"/>
    <tableColumn id="7707" xr3:uid="{826C19F2-7B35-406A-B1ED-E82D46D073F6}" name="Column7687"/>
    <tableColumn id="7708" xr3:uid="{372A1610-85C7-452F-95AF-E93AFFC9E49A}" name="Column7688"/>
    <tableColumn id="7709" xr3:uid="{5603038E-4C7C-478E-AFC5-6B61BA54D043}" name="Column7689"/>
    <tableColumn id="7710" xr3:uid="{D85E9B98-AC83-4E14-A23D-2C3EC49703A4}" name="Column7690"/>
    <tableColumn id="7711" xr3:uid="{1A3DF3EE-486D-40AF-9ED5-8C5B50B9C463}" name="Column7691"/>
    <tableColumn id="7712" xr3:uid="{EEF47C50-9E8F-4AAD-90DE-1CA2AC617BA0}" name="Column7692"/>
    <tableColumn id="7713" xr3:uid="{E0FDEC78-E9BA-4E95-B014-003469360CD7}" name="Column7693"/>
    <tableColumn id="7714" xr3:uid="{F77B702D-4B84-430E-8376-5DAF73270C30}" name="Column7694"/>
    <tableColumn id="7715" xr3:uid="{8054805C-53FA-4B9C-A34C-CB61BA1B2DC3}" name="Column7695"/>
    <tableColumn id="7716" xr3:uid="{2396EC64-B2CA-402B-A1FE-20B76E6E76DC}" name="Column7696"/>
    <tableColumn id="7717" xr3:uid="{7B40FAB5-0AF8-4B88-BED8-C0CC43188E44}" name="Column7697"/>
    <tableColumn id="7718" xr3:uid="{0800ACA7-B7DE-4027-9BCD-D91B50C723A2}" name="Column7698"/>
    <tableColumn id="7719" xr3:uid="{F443ACB9-E2AD-422C-B2D2-15B372E58DDF}" name="Column7699"/>
    <tableColumn id="7720" xr3:uid="{2BA916CF-C7CB-49BE-AD13-0343E88025AB}" name="Column7700"/>
    <tableColumn id="7721" xr3:uid="{FE256734-5CFA-45BE-9F79-E8905E97F5FD}" name="Column7701"/>
    <tableColumn id="7722" xr3:uid="{695D3FF8-19BC-4CCF-862B-82140E4EA01C}" name="Column7702"/>
    <tableColumn id="7723" xr3:uid="{1456972B-CA0F-4E4B-B7DA-676CA5DA6458}" name="Column7703"/>
    <tableColumn id="7724" xr3:uid="{31065F7C-F518-4273-B69D-8DBE57350B75}" name="Column7704"/>
    <tableColumn id="7725" xr3:uid="{715595F0-5BDF-4B11-8C26-F0040C234FB4}" name="Column7705"/>
    <tableColumn id="7726" xr3:uid="{204D989F-C440-4CBA-BB1E-AE846EDFF215}" name="Column7706"/>
    <tableColumn id="7727" xr3:uid="{E56151A7-8596-4AE9-82A2-B53C4D25CBB5}" name="Column7707"/>
    <tableColumn id="7728" xr3:uid="{5D35ADFC-F3E1-493B-9B60-C9A409CF0B87}" name="Column7708"/>
    <tableColumn id="7729" xr3:uid="{03E58BCC-F30F-4BC4-895B-FECC6009CCAB}" name="Column7709"/>
    <tableColumn id="7730" xr3:uid="{EA5BCEF3-0DC2-4D6F-A8FC-100E6E9EFA16}" name="Column7710"/>
    <tableColumn id="7731" xr3:uid="{B2CC9283-B984-44B9-A3DF-9F46B998BB72}" name="Column7711"/>
    <tableColumn id="7732" xr3:uid="{12370E56-0F16-4F54-B095-131C2D5D6A88}" name="Column7712"/>
    <tableColumn id="7733" xr3:uid="{85A9DA48-255A-4F1F-8DC4-64EA5113ECF8}" name="Column7713"/>
    <tableColumn id="7734" xr3:uid="{2E1A8388-2517-4572-879F-62738B0C9AC4}" name="Column7714"/>
    <tableColumn id="7735" xr3:uid="{39472880-5B5F-491A-A619-63A9A51552B0}" name="Column7715"/>
    <tableColumn id="7736" xr3:uid="{C0797CE2-1F79-40E8-BC4F-A862DB6CB875}" name="Column7716"/>
    <tableColumn id="7737" xr3:uid="{4D5EDB32-C1CA-4E2A-BFF8-C64F07BE1BFA}" name="Column7717"/>
    <tableColumn id="7738" xr3:uid="{256294B0-9C13-4726-B528-24210FA4B2B2}" name="Column7718"/>
    <tableColumn id="7739" xr3:uid="{FF226784-9238-488B-A44F-4F1A3C735038}" name="Column7719"/>
    <tableColumn id="7740" xr3:uid="{6167B11C-60D3-445A-8E15-69993E310DE4}" name="Column7720"/>
    <tableColumn id="7741" xr3:uid="{767650D8-2B6F-4407-80AE-3DD79D2CD196}" name="Column7721"/>
    <tableColumn id="7742" xr3:uid="{588E928C-8D13-4EC9-B4AE-416BEDD90286}" name="Column7722"/>
    <tableColumn id="7743" xr3:uid="{558FD92D-DAA5-4728-8F7B-3B908E824E7D}" name="Column7723"/>
    <tableColumn id="7744" xr3:uid="{A5B1922D-5E28-4F8E-8F68-5E538C3BDB11}" name="Column7724"/>
    <tableColumn id="7745" xr3:uid="{2022473F-8839-4F29-B461-183E78AB2A47}" name="Column7725"/>
    <tableColumn id="7746" xr3:uid="{5CB57531-AB52-409C-8C6E-4A5814D9B0C9}" name="Column7726"/>
    <tableColumn id="7747" xr3:uid="{75439252-0299-49BA-9138-F0D62839589A}" name="Column7727"/>
    <tableColumn id="7748" xr3:uid="{1119D731-62CF-42F7-9416-A914F71B1CA1}" name="Column7728"/>
    <tableColumn id="7749" xr3:uid="{98DE3E25-2F20-44F6-9B98-11ABF9BB5075}" name="Column7729"/>
    <tableColumn id="7750" xr3:uid="{AE405579-1433-48E0-8430-13893AA0C604}" name="Column7730"/>
    <tableColumn id="7751" xr3:uid="{0CC6C7B3-DCD4-4B85-A568-2AAE5A96481F}" name="Column7731"/>
    <tableColumn id="7752" xr3:uid="{F0474D0D-F52C-4D05-B50B-5720B11A6077}" name="Column7732"/>
    <tableColumn id="7753" xr3:uid="{FB1D7794-B474-45E4-A979-CB2B40DC899B}" name="Column7733"/>
    <tableColumn id="7754" xr3:uid="{241B39E4-5828-4BA1-A3EF-ADB02905BBC0}" name="Column7734"/>
    <tableColumn id="7755" xr3:uid="{3D80DC65-53F8-4D67-90D8-A8BE3DD73980}" name="Column7735"/>
    <tableColumn id="7756" xr3:uid="{070122FF-874A-40E3-B9A6-AC95BABBDBFF}" name="Column7736"/>
    <tableColumn id="7757" xr3:uid="{6D1BB9A4-B0CA-46A8-B453-42648F9CC8C8}" name="Column7737"/>
    <tableColumn id="7758" xr3:uid="{FF052701-837D-4B6F-AA35-A49CE3CCADCA}" name="Column7738"/>
    <tableColumn id="7759" xr3:uid="{26E66B67-6221-49AF-8870-B6D319C5E2AE}" name="Column7739"/>
    <tableColumn id="7760" xr3:uid="{E390921A-549E-49E4-9CEC-47547E9E62A6}" name="Column7740"/>
    <tableColumn id="7761" xr3:uid="{2DBD1D2A-1B54-41BE-8006-2FCF4F40DF15}" name="Column7741"/>
    <tableColumn id="7762" xr3:uid="{73364AD8-5DA8-4285-9F89-4FE95C48D664}" name="Column7742"/>
    <tableColumn id="7763" xr3:uid="{82B63E69-3347-4498-8E94-9820B8EBF179}" name="Column7743"/>
    <tableColumn id="7764" xr3:uid="{4C2B9A66-1725-4B22-AE32-440E9C56CB5C}" name="Column7744"/>
    <tableColumn id="7765" xr3:uid="{B7523B57-3518-4E69-97A7-739B4ABDBBC0}" name="Column7745"/>
    <tableColumn id="7766" xr3:uid="{DE0F333B-24D5-4C16-9905-C64A0D549F23}" name="Column7746"/>
    <tableColumn id="7767" xr3:uid="{2561D7C5-1DF0-4BB3-885A-8E039DDB015F}" name="Column7747"/>
    <tableColumn id="7768" xr3:uid="{019B36C8-04F7-4F92-BE89-6B55D1704A56}" name="Column7748"/>
    <tableColumn id="7769" xr3:uid="{3F793007-86F5-4D26-A5B4-C3F4D46F78EF}" name="Column7749"/>
    <tableColumn id="7770" xr3:uid="{D3084CE5-C713-4B02-A00A-7962D7B39A37}" name="Column7750"/>
    <tableColumn id="7771" xr3:uid="{B6A071A6-BD96-4782-BB7F-73812C95B7B3}" name="Column7751"/>
    <tableColumn id="7772" xr3:uid="{247209C1-130A-4ACB-B068-D61090149A3E}" name="Column7752"/>
    <tableColumn id="7773" xr3:uid="{D6B36125-48F3-4E75-8E1C-9ABBF1239D63}" name="Column7753"/>
    <tableColumn id="7774" xr3:uid="{EC825580-D9AD-42DD-8E72-425CA102C0E5}" name="Column7754"/>
    <tableColumn id="7775" xr3:uid="{B86173CB-0032-4F7B-9F37-84A8D6740093}" name="Column7755"/>
    <tableColumn id="7776" xr3:uid="{956511EB-1DCC-4973-8EC3-E3DB145ECA77}" name="Column7756"/>
    <tableColumn id="7777" xr3:uid="{A9CF6006-DFB8-4DC3-9277-D23487FC8351}" name="Column7757"/>
    <tableColumn id="7778" xr3:uid="{7144FEB7-168F-4447-8C8B-2595F49AD59B}" name="Column7758"/>
    <tableColumn id="7779" xr3:uid="{E981E55D-4A3F-442B-A002-8A331D22563A}" name="Column7759"/>
    <tableColumn id="7780" xr3:uid="{4588D516-91DC-4BAF-BBBF-DF217882607E}" name="Column7760"/>
    <tableColumn id="7781" xr3:uid="{73699B53-856B-4EEE-8D33-AF89866445EF}" name="Column7761"/>
    <tableColumn id="7782" xr3:uid="{EC16AD38-47B0-4B05-9972-C9545684D702}" name="Column7762"/>
    <tableColumn id="7783" xr3:uid="{49EDEA0B-1480-4FD7-AF1E-9148246CAB99}" name="Column7763"/>
    <tableColumn id="7784" xr3:uid="{3525E0F4-4875-4420-BB50-C978545D3CE3}" name="Column7764"/>
    <tableColumn id="7785" xr3:uid="{F4C1CC40-202D-439E-8510-58637897FE90}" name="Column7765"/>
    <tableColumn id="7786" xr3:uid="{D748067E-B779-4D31-B5FE-660910C95C60}" name="Column7766"/>
    <tableColumn id="7787" xr3:uid="{DB891BA6-B4ED-41BA-9039-8B11647905E2}" name="Column7767"/>
    <tableColumn id="7788" xr3:uid="{C09CF930-5602-4BB0-AF98-4836EE565421}" name="Column7768"/>
    <tableColumn id="7789" xr3:uid="{FC201202-2C67-448E-9F13-B7AB59EC1271}" name="Column7769"/>
    <tableColumn id="7790" xr3:uid="{895EDDC2-0BE9-42F9-BD42-D46401CEDAF7}" name="Column7770"/>
    <tableColumn id="7791" xr3:uid="{412BE28B-F1EE-4853-9138-BE350D333662}" name="Column7771"/>
    <tableColumn id="7792" xr3:uid="{D85B96E4-E5AB-4AC7-883B-E4F9E0829D4C}" name="Column7772"/>
    <tableColumn id="7793" xr3:uid="{D555AC83-DB03-4877-90E1-9AF4D945F8DE}" name="Column7773"/>
    <tableColumn id="7794" xr3:uid="{8755ED58-CF78-4BA5-B720-58FB7CC13A35}" name="Column7774"/>
    <tableColumn id="7795" xr3:uid="{D39C2F49-A586-46C7-A917-07AFC5E2543B}" name="Column7775"/>
    <tableColumn id="7796" xr3:uid="{FCEB9A56-7D71-4D32-9003-30BFAE3C5821}" name="Column7776"/>
    <tableColumn id="7797" xr3:uid="{513A6F58-4D35-4315-B0E7-7059251B1F05}" name="Column7777"/>
    <tableColumn id="7798" xr3:uid="{B16AE873-CB95-4338-8778-A9766E6D2BA0}" name="Column7778"/>
    <tableColumn id="7799" xr3:uid="{0627CA75-EE8A-4493-A4C3-462B16CB9564}" name="Column7779"/>
    <tableColumn id="7800" xr3:uid="{498C0490-911A-4F2A-92B7-D8F9E6E679DF}" name="Column7780"/>
    <tableColumn id="7801" xr3:uid="{AE4DB5AB-B6D3-4083-9CA1-17F7141BAA4A}" name="Column7781"/>
    <tableColumn id="7802" xr3:uid="{A20EC130-10DC-4C79-97B0-9362E5243115}" name="Column7782"/>
    <tableColumn id="7803" xr3:uid="{E72B79C7-502E-4A95-81CA-C6E98F7321EA}" name="Column7783"/>
    <tableColumn id="7804" xr3:uid="{ABC9FEB5-ED7F-4E7C-9ACF-A5B1A6DCDBF9}" name="Column7784"/>
    <tableColumn id="7805" xr3:uid="{408BFFF2-CDC4-4ADC-81FC-579DCDC34B32}" name="Column7785"/>
    <tableColumn id="7806" xr3:uid="{4994D5B8-520E-49CA-BA3F-B581F5F0F805}" name="Column7786"/>
    <tableColumn id="7807" xr3:uid="{5CF1F171-916E-4618-AFA1-A7C4A456D2BE}" name="Column7787"/>
    <tableColumn id="7808" xr3:uid="{FD6D36B6-9D6B-4B09-99DB-4474EA16970A}" name="Column7788"/>
    <tableColumn id="7809" xr3:uid="{11786619-6C93-4499-93EE-F862A5DB9066}" name="Column7789"/>
    <tableColumn id="7810" xr3:uid="{ADE62461-E563-4C7B-BC12-66A247B4AB93}" name="Column7790"/>
    <tableColumn id="7811" xr3:uid="{9957F296-C9F3-4C2F-A96E-9EE773BBB5E6}" name="Column7791"/>
    <tableColumn id="7812" xr3:uid="{33499B03-5DE9-48C7-A74D-88954B3016E6}" name="Column7792"/>
    <tableColumn id="7813" xr3:uid="{D09C7C15-306F-4C43-A743-9EA3E1FFAA3B}" name="Column7793"/>
    <tableColumn id="7814" xr3:uid="{B2558B5C-93B3-4BAB-948D-1487F217A458}" name="Column7794"/>
    <tableColumn id="7815" xr3:uid="{92067779-DB88-4477-8BBB-CEF1C6830E04}" name="Column7795"/>
    <tableColumn id="7816" xr3:uid="{93160004-6390-48DF-8D83-C7C9BFAE2084}" name="Column7796"/>
    <tableColumn id="7817" xr3:uid="{27E95551-84A9-446C-B59E-E98C8269FA48}" name="Column7797"/>
    <tableColumn id="7818" xr3:uid="{235C975C-9E25-4B6F-AB5A-A577F409DB2C}" name="Column7798"/>
    <tableColumn id="7819" xr3:uid="{972793E6-D2DE-4530-B436-112E6CC44B1A}" name="Column7799"/>
    <tableColumn id="7820" xr3:uid="{603D602F-F4B4-4AFB-BB19-338FF5B82943}" name="Column7800"/>
    <tableColumn id="7821" xr3:uid="{ADDB8D23-D4F3-4A31-A7A7-E7154CF2CC3E}" name="Column7801"/>
    <tableColumn id="7822" xr3:uid="{92FDF679-6A8C-4592-BD2E-E79281DC8B70}" name="Column7802"/>
    <tableColumn id="7823" xr3:uid="{F5B10393-D1A6-48BB-A123-E610A064F0A3}" name="Column7803"/>
    <tableColumn id="7824" xr3:uid="{2CA3D647-A7E3-4E0C-8FB3-6113ACD0A4FC}" name="Column7804"/>
    <tableColumn id="7825" xr3:uid="{4C474CAD-9EE8-465B-80DF-797C256B2AB4}" name="Column7805"/>
    <tableColumn id="7826" xr3:uid="{BAFA76F0-9959-4185-A086-2F2197746454}" name="Column7806"/>
    <tableColumn id="7827" xr3:uid="{B1753510-939E-4E04-9A1E-F684E54B79DB}" name="Column7807"/>
    <tableColumn id="7828" xr3:uid="{B5EE9ECA-E285-4031-BAD0-DE60BDCE08E0}" name="Column7808"/>
    <tableColumn id="7829" xr3:uid="{7EF1663F-CDAE-4747-8FA2-8F045A1FD4DE}" name="Column7809"/>
    <tableColumn id="7830" xr3:uid="{CEB0FAF5-B43A-4E31-AA97-C9F974DE29A0}" name="Column7810"/>
    <tableColumn id="7831" xr3:uid="{24713871-C5F1-4DDD-9335-3B5754336146}" name="Column7811"/>
    <tableColumn id="7832" xr3:uid="{AC1E0ECF-98D0-43F5-B529-D861061A8663}" name="Column7812"/>
    <tableColumn id="7833" xr3:uid="{30CE3BDD-DE10-4904-A0D6-7EA8EC9C42D7}" name="Column7813"/>
    <tableColumn id="7834" xr3:uid="{8A4AB414-B273-45BD-AF79-7034DECC296C}" name="Column7814"/>
    <tableColumn id="7835" xr3:uid="{4284D7EA-CAFF-4C15-8A33-0167BE69AAE9}" name="Column7815"/>
    <tableColumn id="7836" xr3:uid="{8E70A4E9-43E0-4206-A78F-9002E61527B8}" name="Column7816"/>
    <tableColumn id="7837" xr3:uid="{3A1C04F7-4BA0-4479-B9E5-36BC618433A0}" name="Column7817"/>
    <tableColumn id="7838" xr3:uid="{1ECD3EA3-9700-44B1-8184-B28C6C1D1C52}" name="Column7818"/>
    <tableColumn id="7839" xr3:uid="{75140743-1F35-44BD-93E3-372BD7DECB4C}" name="Column7819"/>
    <tableColumn id="7840" xr3:uid="{11C304A6-6D79-4A50-A41A-E5628E75C5EF}" name="Column7820"/>
    <tableColumn id="7841" xr3:uid="{ACEC7065-1F31-4A38-9D2E-24E973CBC757}" name="Column7821"/>
    <tableColumn id="7842" xr3:uid="{6DD87AB2-95BD-46E9-A13F-29268AF08CCF}" name="Column7822"/>
    <tableColumn id="7843" xr3:uid="{E5F7E1C3-D483-4590-88FF-57F4431D4518}" name="Column7823"/>
    <tableColumn id="7844" xr3:uid="{EE096EF9-1113-43B3-94D7-974C47E08D7B}" name="Column7824"/>
    <tableColumn id="7845" xr3:uid="{358AED31-492B-4B58-9C20-7B937F86630A}" name="Column7825"/>
    <tableColumn id="7846" xr3:uid="{81275C3A-747A-42A3-8C0F-3BD3FC674E41}" name="Column7826"/>
    <tableColumn id="7847" xr3:uid="{DF6AA3DE-91A8-4388-AFE1-43CD7FC1493F}" name="Column7827"/>
    <tableColumn id="7848" xr3:uid="{1EBCD8CC-AE81-4D43-A9AC-68CADAFBED5E}" name="Column7828"/>
    <tableColumn id="7849" xr3:uid="{4980247D-1AB4-406F-A1F6-513213656488}" name="Column7829"/>
    <tableColumn id="7850" xr3:uid="{9C1940FC-77E6-4922-B287-B330BD48401A}" name="Column7830"/>
    <tableColumn id="7851" xr3:uid="{7458D88D-D5B7-4624-86C2-F08372BD2CBA}" name="Column7831"/>
    <tableColumn id="7852" xr3:uid="{5DDA1D69-6620-463C-B975-834EC4938948}" name="Column7832"/>
    <tableColumn id="7853" xr3:uid="{2D291BBF-D893-4D7B-81AC-A66CD11CF9F8}" name="Column7833"/>
    <tableColumn id="7854" xr3:uid="{B7C023BA-94C1-4767-ABE0-730AA6B0CCD9}" name="Column7834"/>
    <tableColumn id="7855" xr3:uid="{2BCCC11C-9764-4C52-8226-C49E35768E8B}" name="Column7835"/>
    <tableColumn id="7856" xr3:uid="{BEE9EB93-27F0-4A11-98DD-F587167EA981}" name="Column7836"/>
    <tableColumn id="7857" xr3:uid="{CEA64CE4-341C-400B-85ED-BE430779BE86}" name="Column7837"/>
    <tableColumn id="7858" xr3:uid="{BD0A1A8B-CF7A-4D10-8A7A-FEAA0EE195CA}" name="Column7838"/>
    <tableColumn id="7859" xr3:uid="{415ED628-D560-4AD6-9BC2-DD1F7354B30B}" name="Column7839"/>
    <tableColumn id="7860" xr3:uid="{02CF8AC0-719C-49EB-8049-8338087E763B}" name="Column7840"/>
    <tableColumn id="7861" xr3:uid="{D1398D81-02E8-42D9-8DD7-D13864796C11}" name="Column7841"/>
    <tableColumn id="7862" xr3:uid="{47110F49-531B-4EFD-B04A-74F18139C1CC}" name="Column7842"/>
    <tableColumn id="7863" xr3:uid="{F1CA51B9-26BE-4E03-B88C-6111888F6271}" name="Column7843"/>
    <tableColumn id="7864" xr3:uid="{53847EDF-84E8-49B7-B1D5-31318970745D}" name="Column7844"/>
    <tableColumn id="7865" xr3:uid="{1C559079-A1AB-4A46-A0E5-0020AD2CDE22}" name="Column7845"/>
    <tableColumn id="7866" xr3:uid="{D199DBBF-3ECE-40A4-AD20-8240F96E54BE}" name="Column7846"/>
    <tableColumn id="7867" xr3:uid="{522859A7-0C39-4DA7-9D0A-A7F6EA8ECBB3}" name="Column7847"/>
    <tableColumn id="7868" xr3:uid="{3711C2A2-8EC2-464A-BAF6-4003B36ECB4C}" name="Column7848"/>
    <tableColumn id="7869" xr3:uid="{8D5FA4A7-8017-4CB2-8E05-5730577A0957}" name="Column7849"/>
    <tableColumn id="7870" xr3:uid="{CF4E2EEB-0358-4503-AFD2-F9DEAE1CBD81}" name="Column7850"/>
    <tableColumn id="7871" xr3:uid="{41A992FE-0FE8-49C7-A4BE-B6B282930442}" name="Column7851"/>
    <tableColumn id="7872" xr3:uid="{E56492F5-043B-46E2-944B-BD73772FBEEC}" name="Column7852"/>
    <tableColumn id="7873" xr3:uid="{D5D9CEF3-61C5-40B6-B86E-B3F83F6491F6}" name="Column7853"/>
    <tableColumn id="7874" xr3:uid="{AE2BC0A6-8207-4FD8-B787-D9A24E01024C}" name="Column7854"/>
    <tableColumn id="7875" xr3:uid="{04F5D62B-0240-48CB-A689-0E2092919648}" name="Column7855"/>
    <tableColumn id="7876" xr3:uid="{DADFFBFF-7046-4490-BE55-30339DC6CB29}" name="Column7856"/>
    <tableColumn id="7877" xr3:uid="{0BC8FF0D-84B5-4561-AE95-029CFE7CEA15}" name="Column7857"/>
    <tableColumn id="7878" xr3:uid="{E4DECD07-7819-4A17-A8A8-59B05B4A9E98}" name="Column7858"/>
    <tableColumn id="7879" xr3:uid="{89E65AF2-7F5D-48FC-B906-F19C98D373AB}" name="Column7859"/>
    <tableColumn id="7880" xr3:uid="{7CA7D1CC-0148-42F0-B606-B9F3D5B202A9}" name="Column7860"/>
    <tableColumn id="7881" xr3:uid="{EE942844-4A42-41D6-A76A-4A45E84B24C9}" name="Column7861"/>
    <tableColumn id="7882" xr3:uid="{8A959198-F9EA-4FBC-8528-254665EC280B}" name="Column7862"/>
    <tableColumn id="7883" xr3:uid="{2D466F8F-AA5C-4628-A0C3-E5B815BBFACE}" name="Column7863"/>
    <tableColumn id="7884" xr3:uid="{88F3A041-C5DC-4A30-8946-0890088F05AF}" name="Column7864"/>
    <tableColumn id="7885" xr3:uid="{230CAFFA-88F8-4E9C-9447-6895B3715D5C}" name="Column7865"/>
    <tableColumn id="7886" xr3:uid="{D24D54B9-2667-4CFE-98A6-532386D507BB}" name="Column7866"/>
    <tableColumn id="7887" xr3:uid="{7C366C0A-B360-4497-B78D-339AB3613287}" name="Column7867"/>
    <tableColumn id="7888" xr3:uid="{0337B272-8B1B-456F-B9D7-80CF6078A35D}" name="Column7868"/>
    <tableColumn id="7889" xr3:uid="{DFE3CD53-7836-4333-9477-8C16C450FE9A}" name="Column7869"/>
    <tableColumn id="7890" xr3:uid="{BC52AF13-BE23-4C58-93DE-B44CCAF49F20}" name="Column7870"/>
    <tableColumn id="7891" xr3:uid="{AF46831A-A642-4287-8B29-63EE6E705223}" name="Column7871"/>
    <tableColumn id="7892" xr3:uid="{0CA22839-D11F-40A5-AD3A-D711A48A3EA7}" name="Column7872"/>
    <tableColumn id="7893" xr3:uid="{00D35C6C-531A-4248-B64A-2D8577B1622C}" name="Column7873"/>
    <tableColumn id="7894" xr3:uid="{B0036034-6221-4B90-AB45-B0B3D78EA70D}" name="Column7874"/>
    <tableColumn id="7895" xr3:uid="{36BD1EA2-8F0C-40B2-A94D-82F50A4C0683}" name="Column7875"/>
    <tableColumn id="7896" xr3:uid="{E52C3917-858E-412D-A782-2B2A689D6096}" name="Column7876"/>
    <tableColumn id="7897" xr3:uid="{10BA8794-287E-4663-A111-0E799E424B31}" name="Column7877"/>
    <tableColumn id="7898" xr3:uid="{1BEACF93-6B55-424C-A18A-C9A6DE7303F6}" name="Column7878"/>
    <tableColumn id="7899" xr3:uid="{B760E453-FC9E-456B-86C5-AF11DF7B2F4E}" name="Column7879"/>
    <tableColumn id="7900" xr3:uid="{BCC41771-AAB7-4A53-9EB3-1EAF3503A5F5}" name="Column7880"/>
    <tableColumn id="7901" xr3:uid="{4D06B7BB-4DB0-447B-9ED1-E7DDE938A2C4}" name="Column7881"/>
    <tableColumn id="7902" xr3:uid="{96D9537C-B21D-4060-AD6C-4615D3A053E3}" name="Column7882"/>
    <tableColumn id="7903" xr3:uid="{FB984EDB-D264-4D62-8EBB-723F6280BB0C}" name="Column7883"/>
    <tableColumn id="7904" xr3:uid="{C4E82940-E628-4F9F-9708-85BB37824DD3}" name="Column7884"/>
    <tableColumn id="7905" xr3:uid="{DF3945C9-F5B1-4962-9B4B-D359D3A0FE22}" name="Column7885"/>
    <tableColumn id="7906" xr3:uid="{961D1F25-BEE1-46D9-B209-456B9D95C6B8}" name="Column7886"/>
    <tableColumn id="7907" xr3:uid="{E16B7368-7425-4FA4-8BBF-FA66A03729DF}" name="Column7887"/>
    <tableColumn id="7908" xr3:uid="{799286B0-0FE6-43B0-B324-56EE3972AD37}" name="Column7888"/>
    <tableColumn id="7909" xr3:uid="{AFDC97EC-0BBE-4FE4-89D7-E42191050026}" name="Column7889"/>
    <tableColumn id="7910" xr3:uid="{BBEF77BE-649F-4001-803E-C473BF0E6CD6}" name="Column7890"/>
    <tableColumn id="7911" xr3:uid="{CB686FE0-8C93-4122-AE34-B9267E452C41}" name="Column7891"/>
    <tableColumn id="7912" xr3:uid="{E3A475E9-FF63-455C-99C5-21E0E1F9CB28}" name="Column7892"/>
    <tableColumn id="7913" xr3:uid="{6F090164-181E-4D0C-ACAA-41EC9E826660}" name="Column7893"/>
    <tableColumn id="7914" xr3:uid="{E80D11FF-04B6-43F6-959C-611F8BF1C743}" name="Column7894"/>
    <tableColumn id="7915" xr3:uid="{0EC0C02B-D7F5-4766-96A3-8CC57D6F0A4A}" name="Column7895"/>
    <tableColumn id="7916" xr3:uid="{55B863E9-C0B6-4AD1-B5AB-3F8989A09851}" name="Column7896"/>
    <tableColumn id="7917" xr3:uid="{E42623A9-71E1-430D-AA3E-6AFC61F14214}" name="Column7897"/>
    <tableColumn id="7918" xr3:uid="{6284E3B6-B1F1-47B7-A685-71B768FF230E}" name="Column7898"/>
    <tableColumn id="7919" xr3:uid="{1070BA34-4855-43C7-ACA4-A4CA065B62F5}" name="Column7899"/>
    <tableColumn id="7920" xr3:uid="{86C7A2A5-80E1-44AA-A338-E991CB4F3765}" name="Column7900"/>
    <tableColumn id="7921" xr3:uid="{674A83D9-C006-4021-800F-86E5615B6BFB}" name="Column7901"/>
    <tableColumn id="7922" xr3:uid="{D94D5170-B06B-4288-AAFF-E022E10996E5}" name="Column7902"/>
    <tableColumn id="7923" xr3:uid="{761E3F74-18A2-474C-8321-F0C6D26EEE47}" name="Column7903"/>
    <tableColumn id="7924" xr3:uid="{E69CACCB-315B-47EF-8579-BA00C8FE90C9}" name="Column7904"/>
    <tableColumn id="7925" xr3:uid="{68305145-0648-481A-B56E-CB780ED0D325}" name="Column7905"/>
    <tableColumn id="7926" xr3:uid="{C264EE88-5F4B-4C7C-BEC3-2B193E83F5F7}" name="Column7906"/>
    <tableColumn id="7927" xr3:uid="{EAE01623-A303-47BE-A60B-085BA0E2B6DC}" name="Column7907"/>
    <tableColumn id="7928" xr3:uid="{FD39263B-F97F-41BF-B143-EEB0DA882326}" name="Column7908"/>
    <tableColumn id="7929" xr3:uid="{4F57D803-2465-4D18-8B8A-BF71F4FF59A0}" name="Column7909"/>
    <tableColumn id="7930" xr3:uid="{90C0A251-8A34-4383-B3B4-ED8C8E21987D}" name="Column7910"/>
    <tableColumn id="7931" xr3:uid="{64E6808F-BDCE-4240-B3A3-DC56020A33F0}" name="Column7911"/>
    <tableColumn id="7932" xr3:uid="{FF03147A-D82B-4FB2-931D-8BA731A0C879}" name="Column7912"/>
    <tableColumn id="7933" xr3:uid="{04C30874-AD7A-4EF6-8309-97A3D5C56804}" name="Column7913"/>
    <tableColumn id="7934" xr3:uid="{67C589DC-9DEE-4FB9-999D-F44A2779DEE9}" name="Column7914"/>
    <tableColumn id="7935" xr3:uid="{943D8A57-299E-4D34-B1D7-0B8695910484}" name="Column7915"/>
    <tableColumn id="7936" xr3:uid="{DBD4C041-9AE9-4191-BFA7-E6C9174C17E9}" name="Column7916"/>
    <tableColumn id="7937" xr3:uid="{18045F5C-2632-446E-8CA3-F4CDDEA42F39}" name="Column7917"/>
    <tableColumn id="7938" xr3:uid="{34ACEDA9-BAF9-4D0F-B3D3-7E6B4174A565}" name="Column7918"/>
    <tableColumn id="7939" xr3:uid="{573BD3FB-49F5-4988-BF6D-40ED7E039075}" name="Column7919"/>
    <tableColumn id="7940" xr3:uid="{E705D5C1-DA9B-461C-AFBF-206F88F081C9}" name="Column7920"/>
    <tableColumn id="7941" xr3:uid="{10FEDE5F-96D9-407A-A979-D280C7E4B38C}" name="Column7921"/>
    <tableColumn id="7942" xr3:uid="{840DE581-D9CA-4D18-8FE3-DCF7BB2C1BEB}" name="Column7922"/>
    <tableColumn id="7943" xr3:uid="{FF457C31-5E3C-40D6-993B-2C7930FE36F6}" name="Column7923"/>
    <tableColumn id="7944" xr3:uid="{348616C5-504A-45E1-8029-A23CBF836337}" name="Column7924"/>
    <tableColumn id="7945" xr3:uid="{D5922CF1-BC52-485E-9AD6-6BA2B8E37AE6}" name="Column7925"/>
    <tableColumn id="7946" xr3:uid="{880C95A1-A385-416E-A5E9-7A1E5E8D6012}" name="Column7926"/>
    <tableColumn id="7947" xr3:uid="{8FEDDA61-7FD4-4038-B168-A546920D78B5}" name="Column7927"/>
    <tableColumn id="7948" xr3:uid="{33D1E94E-06CF-44BD-A98B-51433E5492FF}" name="Column7928"/>
    <tableColumn id="7949" xr3:uid="{86D0B9D5-AEEC-4ABA-83E3-DCFF0ED7B30A}" name="Column7929"/>
    <tableColumn id="7950" xr3:uid="{C73F4ADD-C380-4BA9-A3D0-98ECA1DE7CE4}" name="Column7930"/>
    <tableColumn id="7951" xr3:uid="{04A682B8-B285-4369-B4B7-948E0D719CA1}" name="Column7931"/>
    <tableColumn id="7952" xr3:uid="{7C0BD018-2C56-4AD5-800F-4BB9AD47ED73}" name="Column7932"/>
    <tableColumn id="7953" xr3:uid="{FB601BC8-E074-463A-A75C-DE0BE4AD57D9}" name="Column7933"/>
    <tableColumn id="7954" xr3:uid="{8110F1F9-193C-4C90-A6C4-C58A4D063BA6}" name="Column7934"/>
    <tableColumn id="7955" xr3:uid="{B1AB1092-0CE4-48B5-801C-CB2888DDEC57}" name="Column7935"/>
    <tableColumn id="7956" xr3:uid="{4022806E-1985-4497-B44C-6A81808D0065}" name="Column7936"/>
    <tableColumn id="7957" xr3:uid="{245E477D-0FAE-4121-ADA0-0951D97921ED}" name="Column7937"/>
    <tableColumn id="7958" xr3:uid="{1E4E3773-EABB-4B8F-99B1-0458C414BC61}" name="Column7938"/>
    <tableColumn id="7959" xr3:uid="{CA1EC7D1-8C59-4C4F-8AEA-BA98225F4346}" name="Column7939"/>
    <tableColumn id="7960" xr3:uid="{AD7E6C6E-24B8-42CC-BC62-B4DBF4F4037E}" name="Column7940"/>
    <tableColumn id="7961" xr3:uid="{DB765CB7-6A12-4AFB-B3AF-1248ACBFD7A0}" name="Column7941"/>
    <tableColumn id="7962" xr3:uid="{464CC8AB-87CE-4E33-A5AF-58BE370B2B0C}" name="Column7942"/>
    <tableColumn id="7963" xr3:uid="{4E2A134A-A5E8-4875-9134-9C14A8834894}" name="Column7943"/>
    <tableColumn id="7964" xr3:uid="{B6C2C38A-F672-4FB2-8B6C-93E7759E7DA3}" name="Column7944"/>
    <tableColumn id="7965" xr3:uid="{0CDC9185-2D1A-4142-A623-4455FD1CBB6F}" name="Column7945"/>
    <tableColumn id="7966" xr3:uid="{8261DB60-41FE-4E48-B092-40EE02C831B6}" name="Column7946"/>
    <tableColumn id="7967" xr3:uid="{A3F57739-3C83-4BFE-9ED2-EA0DCF53FE14}" name="Column7947"/>
    <tableColumn id="7968" xr3:uid="{BDFD5072-CF7E-41D6-B3F5-D3084E1BBD64}" name="Column7948"/>
    <tableColumn id="7969" xr3:uid="{F0301D3E-E174-436C-A62E-2757D3DD0233}" name="Column7949"/>
    <tableColumn id="7970" xr3:uid="{93CB5F6F-59FB-4779-A05A-B002DEFCE55A}" name="Column7950"/>
    <tableColumn id="7971" xr3:uid="{AAA39E13-E52B-4997-852B-677128ABC969}" name="Column7951"/>
    <tableColumn id="7972" xr3:uid="{75B7372A-3FD0-4AE9-BC93-9AE85A62F27D}" name="Column7952"/>
    <tableColumn id="7973" xr3:uid="{EE4ADF91-F750-4D5B-A378-24BFE217EC27}" name="Column7953"/>
    <tableColumn id="7974" xr3:uid="{70515224-53F7-4852-A75C-26D0C3DB14D9}" name="Column7954"/>
    <tableColumn id="7975" xr3:uid="{FC520197-2ABE-4B34-AB5C-0B8BB8B3A6EE}" name="Column7955"/>
    <tableColumn id="7976" xr3:uid="{813E1E6D-30D0-4BCB-9DA7-7044AFFEA01E}" name="Column7956"/>
    <tableColumn id="7977" xr3:uid="{DD451314-6319-4406-82A1-64EDC1183B11}" name="Column7957"/>
    <tableColumn id="7978" xr3:uid="{26CC6D17-9A6C-44BF-8E08-447902152209}" name="Column7958"/>
    <tableColumn id="7979" xr3:uid="{9B6756FC-4054-4509-A0DF-A9DB04FC92CA}" name="Column7959"/>
    <tableColumn id="7980" xr3:uid="{B8AD6829-7221-4C10-AB6C-0400F78E23A4}" name="Column7960"/>
    <tableColumn id="7981" xr3:uid="{E7693EE4-B5E5-4ECA-9513-6698A218AE77}" name="Column7961"/>
    <tableColumn id="7982" xr3:uid="{579F70F4-CE95-435D-A710-2A714EBAEC36}" name="Column7962"/>
    <tableColumn id="7983" xr3:uid="{27931FBA-AABE-435B-9A4C-0D1125FF8FA7}" name="Column7963"/>
    <tableColumn id="7984" xr3:uid="{CFF78D0E-C5D3-45EB-9DE4-ABD705EBA4E3}" name="Column7964"/>
    <tableColumn id="7985" xr3:uid="{17548B26-3C4E-4E63-94F1-03BEC7F047DF}" name="Column7965"/>
    <tableColumn id="7986" xr3:uid="{F659637B-0434-4F44-83A9-40A0B49E5002}" name="Column7966"/>
    <tableColumn id="7987" xr3:uid="{64D3CD64-BCF5-490E-9289-AD9700B34B94}" name="Column7967"/>
    <tableColumn id="7988" xr3:uid="{AFCD33C8-07DB-4D5E-A4DD-FADAEA13944F}" name="Column7968"/>
    <tableColumn id="7989" xr3:uid="{49603D38-5D8D-4A42-BF2B-9A7AD85DEC16}" name="Column7969"/>
    <tableColumn id="7990" xr3:uid="{2A099A68-F096-48DB-AB11-A1F51752DF95}" name="Column7970"/>
    <tableColumn id="7991" xr3:uid="{1343B64D-4699-46D0-AA86-776B6923972F}" name="Column7971"/>
    <tableColumn id="7992" xr3:uid="{E0253806-0390-42E2-A2D0-1B0D5F927017}" name="Column7972"/>
    <tableColumn id="7993" xr3:uid="{23ED6ABE-653A-45A1-846A-C435A505952B}" name="Column7973"/>
    <tableColumn id="7994" xr3:uid="{856015B0-1DAD-4C35-88E4-5736D1DDDB59}" name="Column7974"/>
    <tableColumn id="7995" xr3:uid="{E3F234D6-B2E9-4BE7-A1E0-AFCD430081C3}" name="Column7975"/>
    <tableColumn id="7996" xr3:uid="{BEC24587-E59E-4380-A60C-AE3DC67B5937}" name="Column7976"/>
    <tableColumn id="7997" xr3:uid="{E51E644B-CB08-4AE7-8C49-D9B8318AB1ED}" name="Column7977"/>
    <tableColumn id="7998" xr3:uid="{D3EBCB15-CF29-4360-B7C6-1BD5B1B8589A}" name="Column7978"/>
    <tableColumn id="7999" xr3:uid="{BC304525-E77D-4296-A733-043BB08D3A37}" name="Column7979"/>
    <tableColumn id="8000" xr3:uid="{E86A356A-4D06-44A4-B5C0-4973F6A33E02}" name="Column7980"/>
    <tableColumn id="8001" xr3:uid="{374FD787-7053-4EB5-99D7-758B1D56CA67}" name="Column7981"/>
    <tableColumn id="8002" xr3:uid="{08E287F4-933F-441E-8829-62F41FF79AF0}" name="Column7982"/>
    <tableColumn id="8003" xr3:uid="{DC1C26FC-D64F-4EDE-86C2-E57954A84A28}" name="Column7983"/>
    <tableColumn id="8004" xr3:uid="{8AA1F1D5-0E38-4713-92FF-31F3F17CCD6D}" name="Column7984"/>
    <tableColumn id="8005" xr3:uid="{E56EFDAF-158F-4B96-946E-2F0808E352B0}" name="Column7985"/>
    <tableColumn id="8006" xr3:uid="{01045A17-4B42-45F6-9623-D8A7BB981F11}" name="Column7986"/>
    <tableColumn id="8007" xr3:uid="{C8EEAB55-D9E4-4E7E-8941-0F8D052FC3FD}" name="Column7987"/>
    <tableColumn id="8008" xr3:uid="{96925BBC-E60A-40D6-9A6F-4FD9658635F5}" name="Column7988"/>
    <tableColumn id="8009" xr3:uid="{A10406D7-214E-458E-BB0A-3A570B2B2007}" name="Column7989"/>
    <tableColumn id="8010" xr3:uid="{79E97703-5D9A-4B9E-9E30-BC2F92D871B1}" name="Column7990"/>
    <tableColumn id="8011" xr3:uid="{1303DC02-05F5-46CB-A6AD-E94BB65456F2}" name="Column7991"/>
    <tableColumn id="8012" xr3:uid="{B4A3F49F-A424-49F0-A6B9-68C8D581B74D}" name="Column7992"/>
    <tableColumn id="8013" xr3:uid="{29711DD9-3F6A-44C4-B87B-EB072C607FA3}" name="Column7993"/>
    <tableColumn id="8014" xr3:uid="{96F86253-61F1-40DA-A07B-3D4503FAB9C1}" name="Column7994"/>
    <tableColumn id="8015" xr3:uid="{4F467FC4-C5C9-4395-A2AB-36831CA0CC7C}" name="Column7995"/>
    <tableColumn id="8016" xr3:uid="{4B056360-9172-4E02-8978-4CDA91CDA538}" name="Column7996"/>
    <tableColumn id="8017" xr3:uid="{082F30C7-BC06-411A-8450-C96D7468D6ED}" name="Column7997"/>
    <tableColumn id="8018" xr3:uid="{CE2E94A3-7F4F-468B-A136-1107152BDC23}" name="Column7998"/>
    <tableColumn id="8019" xr3:uid="{C79B8880-2A5D-41BC-B370-6E42BC1A90B2}" name="Column7999"/>
    <tableColumn id="8020" xr3:uid="{247AC881-2E72-446D-997D-F09A5BF4609B}" name="Column8000"/>
    <tableColumn id="8021" xr3:uid="{E35FF690-AD93-48B3-A347-AC48C494DF92}" name="Column8001"/>
    <tableColumn id="8022" xr3:uid="{650D103D-FAA5-4765-B882-A181AB78A9AD}" name="Column8002"/>
    <tableColumn id="8023" xr3:uid="{54AC654C-C8BD-45CA-B914-A75414A1FA5C}" name="Column8003"/>
    <tableColumn id="8024" xr3:uid="{4832D123-87BA-4F26-8D7F-036183AC3777}" name="Column8004"/>
    <tableColumn id="8025" xr3:uid="{2B164C22-9B08-4C43-A13B-B9B6E034461F}" name="Column8005"/>
    <tableColumn id="8026" xr3:uid="{332ECB54-B07D-4417-B250-B1B3DCC13221}" name="Column8006"/>
    <tableColumn id="8027" xr3:uid="{DD872F04-026C-4136-8366-168F9263190C}" name="Column8007"/>
    <tableColumn id="8028" xr3:uid="{73963802-ED65-442B-95F5-079557D5F19C}" name="Column8008"/>
    <tableColumn id="8029" xr3:uid="{BC8A2C96-6D43-4984-AD06-6AE91BD099EB}" name="Column8009"/>
    <tableColumn id="8030" xr3:uid="{92529FDB-34C2-41D9-949E-7A7ACFFA3CFE}" name="Column8010"/>
    <tableColumn id="8031" xr3:uid="{071FE070-57F4-42C4-8112-4A39A105E8A9}" name="Column8011"/>
    <tableColumn id="8032" xr3:uid="{7382DC7D-B2DB-427E-8E8D-903E59895862}" name="Column8012"/>
    <tableColumn id="8033" xr3:uid="{C64D77F7-9B3C-4E1E-9E59-53B41ADF076C}" name="Column8013"/>
    <tableColumn id="8034" xr3:uid="{4290E596-5AD1-4270-9DD6-EFDF8BA1BD14}" name="Column8014"/>
    <tableColumn id="8035" xr3:uid="{BF43E3C1-DE45-4436-BCFC-6AA6F032CDEA}" name="Column8015"/>
    <tableColumn id="8036" xr3:uid="{1E027B86-E8BA-4A8F-ACCF-C749C5DFE5A1}" name="Column8016"/>
    <tableColumn id="8037" xr3:uid="{DC28317B-C9BA-4CF8-A697-3C3EDBD1A293}" name="Column8017"/>
    <tableColumn id="8038" xr3:uid="{0B6E3F96-FFB9-4C52-8FE7-80F9D8122AF3}" name="Column8018"/>
    <tableColumn id="8039" xr3:uid="{9188DAAD-BADE-4073-AD72-063E5331EECA}" name="Column8019"/>
    <tableColumn id="8040" xr3:uid="{F75079D3-A0B7-4D38-A7F5-82C7FDB82739}" name="Column8020"/>
    <tableColumn id="8041" xr3:uid="{424BAE85-DC9D-4953-890B-018F05C1E064}" name="Column8021"/>
    <tableColumn id="8042" xr3:uid="{20CF22A0-E5AE-4269-BAA3-88B637A3A8A3}" name="Column8022"/>
    <tableColumn id="8043" xr3:uid="{8CB423FD-1A31-46DF-A5D0-7667C04EF76E}" name="Column8023"/>
    <tableColumn id="8044" xr3:uid="{DEFAB2F5-A47A-4842-B8D4-B09D9A344B3C}" name="Column8024"/>
    <tableColumn id="8045" xr3:uid="{CB68E83C-D48C-4F99-AFC0-3F103693D046}" name="Column8025"/>
    <tableColumn id="8046" xr3:uid="{A3765909-EDA5-491A-99F1-2A9DFF24A4EA}" name="Column8026"/>
    <tableColumn id="8047" xr3:uid="{B894631B-ADA1-4DCD-9216-98693DFC2B6A}" name="Column8027"/>
    <tableColumn id="8048" xr3:uid="{EB606EF9-0DAF-4C35-AAEF-48906CBE4076}" name="Column8028"/>
    <tableColumn id="8049" xr3:uid="{650AB877-6410-4C8E-8560-4C206F49257A}" name="Column8029"/>
    <tableColumn id="8050" xr3:uid="{F41E71B7-E1D0-49E7-BF02-4A4AC3806438}" name="Column8030"/>
    <tableColumn id="8051" xr3:uid="{466F248B-D386-4505-B860-1A061823EF0A}" name="Column8031"/>
    <tableColumn id="8052" xr3:uid="{4865DC82-38BB-4564-8EAA-97E380D34124}" name="Column8032"/>
    <tableColumn id="8053" xr3:uid="{1E7BD18A-FEE6-4D0E-A29B-958A592C5AC1}" name="Column8033"/>
    <tableColumn id="8054" xr3:uid="{B8AC6351-5C31-4281-9185-14690D5421CC}" name="Column8034"/>
    <tableColumn id="8055" xr3:uid="{FD80FDC7-6007-41FD-AF23-746BA30D6173}" name="Column8035"/>
    <tableColumn id="8056" xr3:uid="{573F6BBA-7BB1-4D4D-B858-C020F8905244}" name="Column8036"/>
    <tableColumn id="8057" xr3:uid="{4B818496-C648-4757-901D-D9F76DAE5FBE}" name="Column8037"/>
    <tableColumn id="8058" xr3:uid="{B957C1FA-95B4-4A03-95CA-901C54A7BBFB}" name="Column8038"/>
    <tableColumn id="8059" xr3:uid="{4870A088-8428-4962-B37B-4537E3AAAFA7}" name="Column8039"/>
    <tableColumn id="8060" xr3:uid="{8FDBD037-9FDC-498B-B549-12F5FB30C3AF}" name="Column8040"/>
    <tableColumn id="8061" xr3:uid="{4034AFA6-3161-4520-BA69-A31E51B3AB9E}" name="Column8041"/>
    <tableColumn id="8062" xr3:uid="{6DECC358-F1C4-4234-B345-0C3C626DD7DC}" name="Column8042"/>
    <tableColumn id="8063" xr3:uid="{614C2F73-60FD-44DF-A1E9-7F25C14E1156}" name="Column8043"/>
    <tableColumn id="8064" xr3:uid="{DF36E984-4824-41F3-9204-CD482C0865FA}" name="Column8044"/>
    <tableColumn id="8065" xr3:uid="{B43C458B-4024-41E2-A6B1-4F1B1987AF61}" name="Column8045"/>
    <tableColumn id="8066" xr3:uid="{7B05FBA5-58C9-4CD8-8EF9-DFC18367CAE8}" name="Column8046"/>
    <tableColumn id="8067" xr3:uid="{3C930A15-4CE6-4BB9-B5EF-93C7BBAE5118}" name="Column8047"/>
    <tableColumn id="8068" xr3:uid="{01FC3ED3-6D9F-4AF3-A132-14BE6A7909EF}" name="Column8048"/>
    <tableColumn id="8069" xr3:uid="{385073FA-3C6C-41F7-9127-36CE8B2B094D}" name="Column8049"/>
    <tableColumn id="8070" xr3:uid="{1EFC2F4A-9643-476C-873A-7463FF6A3324}" name="Column8050"/>
    <tableColumn id="8071" xr3:uid="{B5CAEFDB-B203-458E-9FA0-302A17BEE68C}" name="Column8051"/>
    <tableColumn id="8072" xr3:uid="{B9D90A58-D5BC-474B-A730-BD3FEE5CB7C1}" name="Column8052"/>
    <tableColumn id="8073" xr3:uid="{03104A2B-5387-44EE-B783-077F4941E5D2}" name="Column8053"/>
    <tableColumn id="8074" xr3:uid="{F5545779-E9B5-4B4C-AFFD-36D59564E790}" name="Column8054"/>
    <tableColumn id="8075" xr3:uid="{851270E6-2E89-4F4B-84F0-F728338B905B}" name="Column8055"/>
    <tableColumn id="8076" xr3:uid="{F778FA5E-36AF-4818-AE14-2D2B13FEB33F}" name="Column8056"/>
    <tableColumn id="8077" xr3:uid="{F177D288-1B8A-4E6E-B111-47AC12C9858E}" name="Column8057"/>
    <tableColumn id="8078" xr3:uid="{B11A018F-FA46-497E-9EBB-40FE3B44A19B}" name="Column8058"/>
    <tableColumn id="8079" xr3:uid="{56E90B1D-E0D5-40A1-B46D-0CFBBE855FAC}" name="Column8059"/>
    <tableColumn id="8080" xr3:uid="{641656B0-56EB-456F-BDF2-DDDA8757BCD4}" name="Column8060"/>
    <tableColumn id="8081" xr3:uid="{5732BF70-6CCE-4BB3-9769-C2736BF128D5}" name="Column8061"/>
    <tableColumn id="8082" xr3:uid="{C545A352-8E82-4228-8162-21742DA65BAC}" name="Column8062"/>
    <tableColumn id="8083" xr3:uid="{AC4ED1A8-2698-4B85-93F4-BD2D4F2882B3}" name="Column8063"/>
    <tableColumn id="8084" xr3:uid="{67769F7C-61FF-417E-AB23-CB9F8018EBBC}" name="Column8064"/>
    <tableColumn id="8085" xr3:uid="{BB420DBB-E1DB-4600-AA04-E7FCEF5D2624}" name="Column8065"/>
    <tableColumn id="8086" xr3:uid="{6B690AC5-4C2A-4D0F-A6D9-65D2C70C755D}" name="Column8066"/>
    <tableColumn id="8087" xr3:uid="{5BF58267-37A2-462F-B0C7-1A6833DA6315}" name="Column8067"/>
    <tableColumn id="8088" xr3:uid="{A9BE100A-38CE-48A0-8505-BE4F626D1083}" name="Column8068"/>
    <tableColumn id="8089" xr3:uid="{AA505C93-2352-4EF2-9439-3AD1C5C35528}" name="Column8069"/>
    <tableColumn id="8090" xr3:uid="{F324FEC8-E4D5-4856-B7BE-A8C0233FB43C}" name="Column8070"/>
    <tableColumn id="8091" xr3:uid="{BC82F684-DBFE-4517-8CC5-590E84FC7F69}" name="Column8071"/>
    <tableColumn id="8092" xr3:uid="{F3711D13-0401-4138-AD2A-4DD39C2DA60D}" name="Column8072"/>
    <tableColumn id="8093" xr3:uid="{8D87EF9C-0A48-4D94-AEE8-37459A40DC85}" name="Column8073"/>
    <tableColumn id="8094" xr3:uid="{F7FCDB61-47FE-481B-BBBC-88A7178E3C86}" name="Column8074"/>
    <tableColumn id="8095" xr3:uid="{D7DF613B-497C-42DD-856B-774DEF840860}" name="Column8075"/>
    <tableColumn id="8096" xr3:uid="{2B0290FF-873A-45CE-AE97-7F0F0B041DCA}" name="Column8076"/>
    <tableColumn id="8097" xr3:uid="{8F90DEF9-3676-4D0E-8BBB-CEC8336A96D7}" name="Column8077"/>
    <tableColumn id="8098" xr3:uid="{5C1E6FF6-4380-4102-B364-6F929146778A}" name="Column8078"/>
    <tableColumn id="8099" xr3:uid="{47AB1B2A-BFF6-43A9-9A34-A81176431598}" name="Column8079"/>
    <tableColumn id="8100" xr3:uid="{A8637D22-45F5-4F27-976E-53B4BCDBEBFD}" name="Column8080"/>
    <tableColumn id="8101" xr3:uid="{0E7CD462-3C22-4561-9353-71E284B8798F}" name="Column8081"/>
    <tableColumn id="8102" xr3:uid="{A856CEDE-7458-4E3D-8BE0-1D534D8CBB6D}" name="Column8082"/>
    <tableColumn id="8103" xr3:uid="{3CDC4219-FB5D-416B-97D3-124AA77DB018}" name="Column8083"/>
    <tableColumn id="8104" xr3:uid="{108BAC91-4756-4262-9A27-032783501C9D}" name="Column8084"/>
    <tableColumn id="8105" xr3:uid="{9BC8C4CF-A019-4204-A915-1575E894973D}" name="Column8085"/>
    <tableColumn id="8106" xr3:uid="{269E1A70-F932-436F-8421-6AEA54C944F2}" name="Column8086"/>
    <tableColumn id="8107" xr3:uid="{6616FC1E-A0B2-4219-996E-F0BD4929DCD5}" name="Column8087"/>
    <tableColumn id="8108" xr3:uid="{4CB40FB1-6B06-4D1B-AD39-C02C1CB1B519}" name="Column8088"/>
    <tableColumn id="8109" xr3:uid="{D7DDD4D7-0AE9-474A-A502-CAB4FF427161}" name="Column8089"/>
    <tableColumn id="8110" xr3:uid="{6D0BFFD7-6B3F-45B1-AD09-B860EA779572}" name="Column8090"/>
    <tableColumn id="8111" xr3:uid="{AC1C5C91-79D5-47DC-B6DA-E4CD5A48D767}" name="Column8091"/>
    <tableColumn id="8112" xr3:uid="{7C789589-C213-4D88-88CC-1325D21BE790}" name="Column8092"/>
    <tableColumn id="8113" xr3:uid="{FBB1917F-D2B0-4787-AB55-1FB714CFB57D}" name="Column8093"/>
    <tableColumn id="8114" xr3:uid="{61674221-5A39-441E-A9D6-01E087D6CAF5}" name="Column8094"/>
    <tableColumn id="8115" xr3:uid="{7F7AAAD6-154C-4CB0-8C97-0488F4E3226D}" name="Column8095"/>
    <tableColumn id="8116" xr3:uid="{F29A9D17-2163-492B-BFF1-AAFEA5312A34}" name="Column8096"/>
    <tableColumn id="8117" xr3:uid="{1423CA54-CE99-45F6-B06B-88669607068F}" name="Column8097"/>
    <tableColumn id="8118" xr3:uid="{C6777974-0DBD-4333-88FF-248DF3DF431B}" name="Column8098"/>
    <tableColumn id="8119" xr3:uid="{1AFD37B1-6BCE-446A-8601-CFC623140A47}" name="Column8099"/>
    <tableColumn id="8120" xr3:uid="{926E5662-53B8-4BA7-9B3F-2380D7765C26}" name="Column8100"/>
    <tableColumn id="8121" xr3:uid="{4D5EF2CD-1290-425F-80D2-4E390181705C}" name="Column8101"/>
    <tableColumn id="8122" xr3:uid="{57DA2A04-0892-4061-A3DE-FB6D8723E5E8}" name="Column8102"/>
    <tableColumn id="8123" xr3:uid="{B4BF4A20-216C-456D-A3DB-211EE959CBA1}" name="Column8103"/>
    <tableColumn id="8124" xr3:uid="{876FCEF6-5FA3-44A1-852E-AC6A4434EA8A}" name="Column8104"/>
    <tableColumn id="8125" xr3:uid="{92A563AE-B05D-4923-B2F2-8636E4DF2B24}" name="Column8105"/>
    <tableColumn id="8126" xr3:uid="{D2969C8F-83F7-4A30-94ED-168477B820F9}" name="Column8106"/>
    <tableColumn id="8127" xr3:uid="{2A552361-4805-4C23-A77F-EBF30A7AFD61}" name="Column8107"/>
    <tableColumn id="8128" xr3:uid="{E13E3274-AF45-46E6-BCC1-F2891588463D}" name="Column8108"/>
    <tableColumn id="8129" xr3:uid="{BFA3DAE5-E88C-4339-8569-1A199B276824}" name="Column8109"/>
    <tableColumn id="8130" xr3:uid="{6390723E-3373-4529-9EFA-EE482EE1276F}" name="Column8110"/>
    <tableColumn id="8131" xr3:uid="{3DA33C82-56A4-4D7E-AB41-E8E7933666FB}" name="Column8111"/>
    <tableColumn id="8132" xr3:uid="{63382738-781F-4DBA-B28D-5E5A46FA94FD}" name="Column8112"/>
    <tableColumn id="8133" xr3:uid="{A554EE5B-EFAD-4C05-83EF-686C8B64883F}" name="Column8113"/>
    <tableColumn id="8134" xr3:uid="{5E1B9BA4-4620-4D33-A329-6FA06A139ADB}" name="Column8114"/>
    <tableColumn id="8135" xr3:uid="{D6C18784-0B26-4ADB-ABF9-9E4CA7F79010}" name="Column8115"/>
    <tableColumn id="8136" xr3:uid="{1A6AD618-0551-4446-9954-D60D535784D0}" name="Column8116"/>
    <tableColumn id="8137" xr3:uid="{8E279916-B7C8-4E59-95D2-CA5227E00A55}" name="Column8117"/>
    <tableColumn id="8138" xr3:uid="{0E127405-2D80-4B0C-A830-792182B885BA}" name="Column8118"/>
    <tableColumn id="8139" xr3:uid="{61900BE1-F363-4AF3-9F94-C6E454069289}" name="Column8119"/>
    <tableColumn id="8140" xr3:uid="{7F66C0DA-6A19-4F66-8746-984DA5400EF4}" name="Column8120"/>
    <tableColumn id="8141" xr3:uid="{CF884CB8-A318-4050-A958-79CC83A960DF}" name="Column8121"/>
    <tableColumn id="8142" xr3:uid="{972B7A44-45EF-4C3A-9CC9-5D1FD8928A2D}" name="Column8122"/>
    <tableColumn id="8143" xr3:uid="{D1789CD7-6CE8-469E-9081-271C7043ADD6}" name="Column8123"/>
    <tableColumn id="8144" xr3:uid="{734AAC6D-B0B9-4D51-9D2D-12F2E65B94C7}" name="Column8124"/>
    <tableColumn id="8145" xr3:uid="{FEEA3BB0-8F97-49FB-A4B1-91BBB019A5BD}" name="Column8125"/>
    <tableColumn id="8146" xr3:uid="{660628E4-B037-4DD5-8568-58FEF3257B4F}" name="Column8126"/>
    <tableColumn id="8147" xr3:uid="{E64182FB-7592-430C-A029-0ACB3F285F1F}" name="Column8127"/>
    <tableColumn id="8148" xr3:uid="{0FFACF4E-6F6E-42FB-8787-3AC2271EC0D5}" name="Column8128"/>
    <tableColumn id="8149" xr3:uid="{AF2A48CC-CA8E-4BC2-AADA-CFC24B0157C9}" name="Column8129"/>
    <tableColumn id="8150" xr3:uid="{E5C2B9CC-1CA0-46AD-B7AE-CEC106BEB6FD}" name="Column8130"/>
    <tableColumn id="8151" xr3:uid="{D117F184-8F23-4096-83E7-D97ECFD62654}" name="Column8131"/>
    <tableColumn id="8152" xr3:uid="{7128EAD5-D35D-488D-8B2D-41756E2E5EBE}" name="Column8132"/>
    <tableColumn id="8153" xr3:uid="{F24B8F06-F3C4-4BF3-879C-BEE3CB650BFF}" name="Column8133"/>
    <tableColumn id="8154" xr3:uid="{591EAA8C-F356-4806-83CC-42C7716D0DDD}" name="Column8134"/>
    <tableColumn id="8155" xr3:uid="{EBD342C5-8F48-46AA-83A4-9840B014F99B}" name="Column8135"/>
    <tableColumn id="8156" xr3:uid="{D565F017-1F50-4B56-AB06-F10B806F9AA7}" name="Column8136"/>
    <tableColumn id="8157" xr3:uid="{262F2F31-A865-464F-9019-1A84AFF393C6}" name="Column8137"/>
    <tableColumn id="8158" xr3:uid="{56C1D7E8-9F8C-47A5-BAA7-A5C5E41E8DDE}" name="Column8138"/>
    <tableColumn id="8159" xr3:uid="{CCF6B9E5-60F8-4BF5-B500-595C305A9711}" name="Column8139"/>
    <tableColumn id="8160" xr3:uid="{B6896455-34FF-4AB2-AC80-481F28BC6C63}" name="Column8140"/>
    <tableColumn id="8161" xr3:uid="{0350090F-ECF0-433C-A524-550196D8C21B}" name="Column8141"/>
    <tableColumn id="8162" xr3:uid="{2CBB1E87-FA39-4BC2-857C-FBE3B5139431}" name="Column8142"/>
    <tableColumn id="8163" xr3:uid="{CC9F2922-E30E-4C72-AB7F-896ECD40B9B9}" name="Column8143"/>
    <tableColumn id="8164" xr3:uid="{3CD30EE8-705C-4806-B979-17999D9CAD6E}" name="Column8144"/>
    <tableColumn id="8165" xr3:uid="{DC3A8CD2-FB52-413D-900E-B414B97129B9}" name="Column8145"/>
    <tableColumn id="8166" xr3:uid="{FF8524E0-435A-486A-AE8B-610AED449950}" name="Column8146"/>
    <tableColumn id="8167" xr3:uid="{F23ED062-0B3F-4C30-9BA8-85967E12F0A1}" name="Column8147"/>
    <tableColumn id="8168" xr3:uid="{5C71E3FF-9D95-4C82-A7EA-6C574E3096CA}" name="Column8148"/>
    <tableColumn id="8169" xr3:uid="{0A1C390E-0738-4FD5-AE2E-C6F7CA0B3A9E}" name="Column8149"/>
    <tableColumn id="8170" xr3:uid="{E02BD6A4-DE44-4195-B4E3-C7D2D93EEB86}" name="Column8150"/>
    <tableColumn id="8171" xr3:uid="{73B3CF7B-D064-47FD-A09C-F3728B9A94AC}" name="Column8151"/>
    <tableColumn id="8172" xr3:uid="{80821D5F-7125-4768-A533-DC2160B3AA21}" name="Column8152"/>
    <tableColumn id="8173" xr3:uid="{2B4DF168-5E7B-41D8-B123-8554DB3481F5}" name="Column8153"/>
    <tableColumn id="8174" xr3:uid="{56BF9E6F-C464-4BAE-98A1-1095ECF76365}" name="Column8154"/>
    <tableColumn id="8175" xr3:uid="{16940F29-65AA-4900-8F7F-961BAB1FBF9F}" name="Column8155"/>
    <tableColumn id="8176" xr3:uid="{C092DF8B-B9E1-44B9-95BC-DFF3C63DCED9}" name="Column8156"/>
    <tableColumn id="8177" xr3:uid="{C4FEFD36-5F8C-4A46-B60D-EA12488A5E49}" name="Column8157"/>
    <tableColumn id="8178" xr3:uid="{90EDC521-8FD8-48CC-8E22-4CE45BD9195A}" name="Column8158"/>
    <tableColumn id="8179" xr3:uid="{939D0E81-9415-4A53-B637-3730109BEF8B}" name="Column8159"/>
    <tableColumn id="8180" xr3:uid="{B6A275E7-9C9C-438F-AD2B-3E9954A6638B}" name="Column8160"/>
    <tableColumn id="8181" xr3:uid="{826F7D06-B8F0-40CF-995C-6962531308C9}" name="Column8161"/>
    <tableColumn id="8182" xr3:uid="{1810B73C-CE27-43D9-BB7A-1803D22BA3E0}" name="Column8162"/>
    <tableColumn id="8183" xr3:uid="{00B3DB57-498D-4A51-AC4C-361B3F2338C0}" name="Column8163"/>
    <tableColumn id="8184" xr3:uid="{2C7C5180-94E3-4745-9A14-810C8A44928F}" name="Column8164"/>
    <tableColumn id="8185" xr3:uid="{FD3F19A4-A660-4BA9-B37D-61350589C84B}" name="Column8165"/>
    <tableColumn id="8186" xr3:uid="{14B5857A-1EB4-4B3B-920A-9EA34373FEF0}" name="Column8166"/>
    <tableColumn id="8187" xr3:uid="{1F001140-38A4-4AE3-B138-C7C84E0B1317}" name="Column8167"/>
    <tableColumn id="8188" xr3:uid="{839508CE-B0AD-44E8-9F23-59C61A07D5A9}" name="Column8168"/>
    <tableColumn id="8189" xr3:uid="{DA1EDEF5-2E3D-4B6E-B66C-09D8AACEFBC5}" name="Column8169"/>
    <tableColumn id="8190" xr3:uid="{B8070FEE-8303-4656-A9F3-5C1D4CEBD828}" name="Column8170"/>
    <tableColumn id="8191" xr3:uid="{7DC9A979-28B9-4914-9987-46A01BBB0DFC}" name="Column8171"/>
    <tableColumn id="8192" xr3:uid="{B0087F03-5889-4976-9434-4D1D870C6684}" name="Column8172"/>
    <tableColumn id="8193" xr3:uid="{6F468C89-2947-41A3-B690-AAE9D0F23CF6}" name="Column8173"/>
    <tableColumn id="8194" xr3:uid="{1B8B99C7-90AD-4A28-8C1D-1FDC6B9982D0}" name="Column8174"/>
    <tableColumn id="8195" xr3:uid="{4707DA8B-1EE1-43D4-B7AE-482D35F8CDB3}" name="Column8175"/>
    <tableColumn id="8196" xr3:uid="{ECFDF429-DE85-45BB-8DD9-5FEE36A9B942}" name="Column8176"/>
    <tableColumn id="8197" xr3:uid="{E9837938-A5C5-42B9-8B8F-1845238FA0C4}" name="Column8177"/>
    <tableColumn id="8198" xr3:uid="{795C3F7C-693F-4A4B-B240-BCCEBEBDE55A}" name="Column8178"/>
    <tableColumn id="8199" xr3:uid="{ABB79B10-6553-4A9E-95FD-F577C028DD09}" name="Column8179"/>
    <tableColumn id="8200" xr3:uid="{3967DB2E-1BC6-44A0-AE54-53DC4A813009}" name="Column8180"/>
    <tableColumn id="8201" xr3:uid="{10E77D27-7341-46FD-AF50-5F1F158B339A}" name="Column8181"/>
    <tableColumn id="8202" xr3:uid="{E8746BFE-5E21-46CA-9588-F4563ACFEB00}" name="Column8182"/>
    <tableColumn id="8203" xr3:uid="{D74A63E5-2EAE-4144-BA9F-C0800CEFCB0A}" name="Column8183"/>
    <tableColumn id="8204" xr3:uid="{62496625-D4B3-4BB1-A7AC-0A494BB1F4B2}" name="Column8184"/>
    <tableColumn id="8205" xr3:uid="{ABFDD85E-016B-4E4B-A9B5-FAEB905D0FF1}" name="Column8185"/>
    <tableColumn id="8206" xr3:uid="{B3D648AD-C059-492D-8DD5-2BE8F7BAA23D}" name="Column8186"/>
    <tableColumn id="8207" xr3:uid="{8C78EF85-B27C-4853-AFD7-4B1007EB9A03}" name="Column8187"/>
    <tableColumn id="8208" xr3:uid="{4EAB3DDB-A82C-4282-AC4D-042E6A081FF4}" name="Column8188"/>
    <tableColumn id="8209" xr3:uid="{7CCB0F37-1653-428F-AE17-6361B066545C}" name="Column8189"/>
    <tableColumn id="8210" xr3:uid="{25C121D9-387F-459B-8A1F-8AA104CDA76F}" name="Column8190"/>
    <tableColumn id="8211" xr3:uid="{FBB81740-B316-448A-A778-F2C1A39CCB10}" name="Column8191"/>
    <tableColumn id="8212" xr3:uid="{E30A2198-C908-4F68-90D8-2F28B8AE5C80}" name="Column8192"/>
    <tableColumn id="8213" xr3:uid="{677D17F2-FBFB-4272-86F8-84E24883957C}" name="Column8193"/>
    <tableColumn id="8214" xr3:uid="{62866DFC-F5D9-4442-A68B-5402DE972143}" name="Column8194"/>
    <tableColumn id="8215" xr3:uid="{916B0EF7-3480-4812-8077-59E14EA38E3B}" name="Column8195"/>
    <tableColumn id="8216" xr3:uid="{CDD83BD9-626C-4A77-9047-9A2FEEF3C874}" name="Column8196"/>
    <tableColumn id="8217" xr3:uid="{4A013DB5-3341-4A6B-B8DD-4EBB64C762C0}" name="Column8197"/>
    <tableColumn id="8218" xr3:uid="{3AE809EB-2A58-497D-8675-52AA6C1B3F9D}" name="Column8198"/>
    <tableColumn id="8219" xr3:uid="{109B71BD-11F3-4866-81E4-D7F9FA3FE997}" name="Column8199"/>
    <tableColumn id="8220" xr3:uid="{EE6A0CCA-2C22-437D-97B0-9DAA6DA677C5}" name="Column8200"/>
    <tableColumn id="8221" xr3:uid="{DC48DE91-43CF-41CB-8556-FDA940A658C9}" name="Column8201"/>
    <tableColumn id="8222" xr3:uid="{E1FC897E-15F5-42DE-87E0-394469214B80}" name="Column8202"/>
    <tableColumn id="8223" xr3:uid="{4F0228D2-E9C2-4E8C-AC5C-C54B9E3E4D5F}" name="Column8203"/>
    <tableColumn id="8224" xr3:uid="{9FBEE904-E7B8-4C81-9C6B-FB881F86F204}" name="Column8204"/>
    <tableColumn id="8225" xr3:uid="{003A7778-578B-488C-9002-D77A9074B283}" name="Column8205"/>
    <tableColumn id="8226" xr3:uid="{7A7BD5AA-499A-44E2-85DB-603F1BE4ACBD}" name="Column8206"/>
    <tableColumn id="8227" xr3:uid="{A7C940A5-5640-461E-BF94-98A8E399CBDD}" name="Column8207"/>
    <tableColumn id="8228" xr3:uid="{61854D62-4620-4436-B620-B5771234AC4A}" name="Column8208"/>
    <tableColumn id="8229" xr3:uid="{4888A886-AE08-4F6A-9A68-41E6E08B655E}" name="Column8209"/>
    <tableColumn id="8230" xr3:uid="{4D67D7B4-3467-4083-B07D-DA6D55A8E60B}" name="Column8210"/>
    <tableColumn id="8231" xr3:uid="{4AED698F-716C-4240-A5F7-D9D1EF08F6E6}" name="Column8211"/>
    <tableColumn id="8232" xr3:uid="{88DCF622-8AE6-4EDB-AF66-17575E246EDF}" name="Column8212"/>
    <tableColumn id="8233" xr3:uid="{0FEB2764-C263-46F9-A579-CBF15C8B5FED}" name="Column8213"/>
    <tableColumn id="8234" xr3:uid="{75291943-BAA7-489D-8640-F7C9145EE3CE}" name="Column8214"/>
    <tableColumn id="8235" xr3:uid="{4EE3DD7E-55D6-43C8-A777-96B02B6D1A4C}" name="Column8215"/>
    <tableColumn id="8236" xr3:uid="{1813EF8F-19EF-4E8B-A449-43E98C2D35BD}" name="Column8216"/>
    <tableColumn id="8237" xr3:uid="{D67A7256-FE33-4284-A4AF-CDE24BB57770}" name="Column8217"/>
    <tableColumn id="8238" xr3:uid="{D225F32D-BBC2-48B4-A79B-CE2682F8A245}" name="Column8218"/>
    <tableColumn id="8239" xr3:uid="{226961D9-F122-487A-9EC2-3C2D473648E4}" name="Column8219"/>
    <tableColumn id="8240" xr3:uid="{B0818D8B-8398-4E7C-B77C-5ECFAB9CA80F}" name="Column8220"/>
    <tableColumn id="8241" xr3:uid="{44B45C50-5C21-495C-991D-B5939931E4CB}" name="Column8221"/>
    <tableColumn id="8242" xr3:uid="{8C6631CF-F4ED-4D9E-9C7C-5F69DB2D8DB3}" name="Column8222"/>
    <tableColumn id="8243" xr3:uid="{39EA18B3-B762-4836-95D5-6E741159A1BA}" name="Column8223"/>
    <tableColumn id="8244" xr3:uid="{EEC096B5-F60C-46D1-B19C-2FF6C5A3C7D8}" name="Column8224"/>
    <tableColumn id="8245" xr3:uid="{00A4E13C-806D-4F4D-A338-296028CA581E}" name="Column8225"/>
    <tableColumn id="8246" xr3:uid="{0BFE923D-B1EF-483B-822C-62867F376760}" name="Column8226"/>
    <tableColumn id="8247" xr3:uid="{83CEED76-8941-48BF-B35A-C129B3A51765}" name="Column8227"/>
    <tableColumn id="8248" xr3:uid="{22722B58-39BF-46A6-A614-4A095341F058}" name="Column8228"/>
    <tableColumn id="8249" xr3:uid="{F486BDE8-0EB1-4592-9CFC-DC8B7F5CD52C}" name="Column8229"/>
    <tableColumn id="8250" xr3:uid="{4DDED91A-7CE3-46B9-B9C8-6D40E473FDF0}" name="Column8230"/>
    <tableColumn id="8251" xr3:uid="{D55083CE-7F4B-4569-B429-08449D7D3741}" name="Column8231"/>
    <tableColumn id="8252" xr3:uid="{390EA04D-846A-4ABA-A6DA-33990B467FB3}" name="Column8232"/>
    <tableColumn id="8253" xr3:uid="{9CB1B4A2-16D3-4735-8CC6-E738BA7CF805}" name="Column8233"/>
    <tableColumn id="8254" xr3:uid="{251F76D8-B5D0-4875-8326-DB4AA5F9EC83}" name="Column8234"/>
    <tableColumn id="8255" xr3:uid="{D5D1D25C-764D-448C-BF77-577EF02D55CB}" name="Column8235"/>
    <tableColumn id="8256" xr3:uid="{5F20E38E-E507-4130-AA7B-D7761F963CB0}" name="Column8236"/>
    <tableColumn id="8257" xr3:uid="{217EDF50-B74C-4795-A68A-0160AC434A62}" name="Column8237"/>
    <tableColumn id="8258" xr3:uid="{B2A216E0-6310-4C4D-B200-9F801D9579D0}" name="Column8238"/>
    <tableColumn id="8259" xr3:uid="{04568207-E1FA-479E-98AC-643B8C48AC47}" name="Column8239"/>
    <tableColumn id="8260" xr3:uid="{CA4E6654-D481-48E8-A7BB-2E9B2802EA12}" name="Column8240"/>
    <tableColumn id="8261" xr3:uid="{03714BA8-698C-418B-8DAB-8C67A07FAB32}" name="Column8241"/>
    <tableColumn id="8262" xr3:uid="{99DBC6BE-2C2A-444F-9FE0-29CFBD1DA4EE}" name="Column8242"/>
    <tableColumn id="8263" xr3:uid="{D45F3674-B3AD-495E-9A59-7BF62FED8068}" name="Column8243"/>
    <tableColumn id="8264" xr3:uid="{90CA9229-0A72-4980-9050-2E7D183B1965}" name="Column8244"/>
    <tableColumn id="8265" xr3:uid="{FE3218E4-4370-489F-9DD9-AFDE82182CC2}" name="Column8245"/>
    <tableColumn id="8266" xr3:uid="{3FC22A21-1888-49DC-A29B-93E07E5FFE8D}" name="Column8246"/>
    <tableColumn id="8267" xr3:uid="{04F3CA75-0F49-4744-BEBE-5E5593F282AC}" name="Column8247"/>
    <tableColumn id="8268" xr3:uid="{F244D865-E0BB-499B-863D-811080EF1409}" name="Column8248"/>
    <tableColumn id="8269" xr3:uid="{40E17EE9-AB77-495E-9ED2-2C0C7A9D7D93}" name="Column8249"/>
    <tableColumn id="8270" xr3:uid="{0E952C9E-1ADD-4A49-A296-5C2F134D44F6}" name="Column8250"/>
    <tableColumn id="8271" xr3:uid="{FEF667A1-4D4B-4126-B113-BFD29F6D5BFD}" name="Column8251"/>
    <tableColumn id="8272" xr3:uid="{51326906-94A4-49E0-9DC5-1F4FAA107B5E}" name="Column8252"/>
    <tableColumn id="8273" xr3:uid="{E21B799A-3859-4FD2-85A9-0BE374F79078}" name="Column8253"/>
    <tableColumn id="8274" xr3:uid="{9576A91A-7DA0-4A30-BF8F-186A5FEC48C4}" name="Column8254"/>
    <tableColumn id="8275" xr3:uid="{48B9C41E-F871-4A8A-8693-FD3EDBBFAC16}" name="Column8255"/>
    <tableColumn id="8276" xr3:uid="{D7D1616B-D667-4FE0-9426-D06D34600C12}" name="Column8256"/>
    <tableColumn id="8277" xr3:uid="{84B6A8ED-4883-4AA5-A22C-859BF0E86F0F}" name="Column8257"/>
    <tableColumn id="8278" xr3:uid="{7E1BCEBD-8DE2-46C2-AE6C-887C606C674F}" name="Column8258"/>
    <tableColumn id="8279" xr3:uid="{0E0393EB-B882-4516-A1A7-0FA0EFD42764}" name="Column8259"/>
    <tableColumn id="8280" xr3:uid="{ACB48857-A7BD-44E7-B186-7B1094AD965A}" name="Column8260"/>
    <tableColumn id="8281" xr3:uid="{B7126B5C-4D5C-4D14-9A5D-F63E6DD59E79}" name="Column8261"/>
    <tableColumn id="8282" xr3:uid="{540E9B71-999C-4B62-A721-CDAE857EDD00}" name="Column8262"/>
    <tableColumn id="8283" xr3:uid="{98518525-8EAC-4CE0-82A7-76896EECC8F8}" name="Column8263"/>
    <tableColumn id="8284" xr3:uid="{24F846B7-B848-44FE-8C15-A0300533FC21}" name="Column8264"/>
    <tableColumn id="8285" xr3:uid="{E55E10C1-80A9-4528-B198-61225F611A6F}" name="Column8265"/>
    <tableColumn id="8286" xr3:uid="{E17F42DE-9FC8-49D5-8956-A1A3421896FA}" name="Column8266"/>
    <tableColumn id="8287" xr3:uid="{7E9CEDB1-8199-437D-9C25-EEE27B0D48AE}" name="Column8267"/>
    <tableColumn id="8288" xr3:uid="{FAFED6F8-39C6-4B6A-8341-1B7D500C44C8}" name="Column8268"/>
    <tableColumn id="8289" xr3:uid="{10E6C670-BC21-41DC-9123-B3CAC96910BE}" name="Column8269"/>
    <tableColumn id="8290" xr3:uid="{4C23A653-F22C-4F8F-A542-5FE178CDFC72}" name="Column8270"/>
    <tableColumn id="8291" xr3:uid="{C2C7C3CF-678B-48BC-8FE2-3F3987DD2ECD}" name="Column8271"/>
    <tableColumn id="8292" xr3:uid="{3A014435-898E-4BC0-8864-1ECD464EF782}" name="Column8272"/>
    <tableColumn id="8293" xr3:uid="{CFF6C13D-9DD1-4BAA-8846-B40D551DA777}" name="Column8273"/>
    <tableColumn id="8294" xr3:uid="{CF517997-8E09-4602-9832-A60F1ACA6998}" name="Column8274"/>
    <tableColumn id="8295" xr3:uid="{7A30D2F9-04AB-4834-818F-BBC626A143F3}" name="Column8275"/>
    <tableColumn id="8296" xr3:uid="{9FD8B4EE-8133-424F-9143-F90DBA75FFFA}" name="Column8276"/>
    <tableColumn id="8297" xr3:uid="{684285BA-71BA-4C34-8414-3EF0FF407DFB}" name="Column8277"/>
    <tableColumn id="8298" xr3:uid="{8B0385DF-F902-4DFA-A8A4-B8AF2EAA2BA0}" name="Column8278"/>
    <tableColumn id="8299" xr3:uid="{DBBC451C-2456-43B9-9AEA-9AB3D6FF6DBD}" name="Column8279"/>
    <tableColumn id="8300" xr3:uid="{7BB5C4CB-0C5B-4830-BB00-272E2232DDC8}" name="Column8280"/>
    <tableColumn id="8301" xr3:uid="{8C5565CA-C023-4264-A5CF-4CEE2F85E729}" name="Column8281"/>
    <tableColumn id="8302" xr3:uid="{670B2A7B-0F04-445F-A8BD-A47ABAA08055}" name="Column8282"/>
    <tableColumn id="8303" xr3:uid="{4D1FF699-AF4B-4133-A645-A41FCBDB7AB5}" name="Column8283"/>
    <tableColumn id="8304" xr3:uid="{65D98A84-662B-485E-AA36-F535D25570D9}" name="Column8284"/>
    <tableColumn id="8305" xr3:uid="{C8A3049C-7604-47E5-BA7F-79EE24C59985}" name="Column8285"/>
    <tableColumn id="8306" xr3:uid="{714361C2-D8D2-47D8-ACE7-ED616472EDBF}" name="Column8286"/>
    <tableColumn id="8307" xr3:uid="{FDC2B178-99AA-447D-B485-D4334F3AD9A7}" name="Column8287"/>
    <tableColumn id="8308" xr3:uid="{24DAFFF5-99D3-46B0-9AEF-EEABC97F3D16}" name="Column8288"/>
    <tableColumn id="8309" xr3:uid="{F0A6C750-2E83-4B35-82D1-BFAD795672EA}" name="Column8289"/>
    <tableColumn id="8310" xr3:uid="{25D41912-4F5C-46E9-A689-737218F25407}" name="Column8290"/>
    <tableColumn id="8311" xr3:uid="{09D83DCE-32E4-467E-AC23-B567D36B5012}" name="Column8291"/>
    <tableColumn id="8312" xr3:uid="{25F3F920-1DCD-40A3-8ECE-E05AD6C06799}" name="Column8292"/>
    <tableColumn id="8313" xr3:uid="{4889EB26-6703-4633-94E1-C241C96888AE}" name="Column8293"/>
    <tableColumn id="8314" xr3:uid="{9FC75A39-6D66-4F7D-B08C-1C4F9F3915BF}" name="Column8294"/>
    <tableColumn id="8315" xr3:uid="{6E12826B-A8DE-4065-B05E-379E7A8224F3}" name="Column8295"/>
    <tableColumn id="8316" xr3:uid="{AD9B2D6C-83D8-49CF-AD68-39D14821AA71}" name="Column8296"/>
    <tableColumn id="8317" xr3:uid="{712258C8-3E67-425D-8D70-7EF8FF52F159}" name="Column8297"/>
    <tableColumn id="8318" xr3:uid="{7AB67278-B6FC-48DE-9F2D-690E189E5F49}" name="Column8298"/>
    <tableColumn id="8319" xr3:uid="{9184D9C0-94C4-4EBC-AA72-3D9E546565C1}" name="Column8299"/>
    <tableColumn id="8320" xr3:uid="{F759F49A-BF9A-45C7-BFB4-766D4B00F929}" name="Column8300"/>
    <tableColumn id="8321" xr3:uid="{3AEBEAF0-A020-4212-B24A-089A1C7D72E6}" name="Column8301"/>
    <tableColumn id="8322" xr3:uid="{BA2B4FB7-B57F-4C21-B288-0E533A43F836}" name="Column8302"/>
    <tableColumn id="8323" xr3:uid="{383512AC-EA9B-4169-BB83-72D17CFABA70}" name="Column8303"/>
    <tableColumn id="8324" xr3:uid="{7FA7E1AD-B758-43AE-BCC8-3F08B3E99447}" name="Column8304"/>
    <tableColumn id="8325" xr3:uid="{1EE26979-85E5-467F-AC8C-8F326B60F912}" name="Column8305"/>
    <tableColumn id="8326" xr3:uid="{A79EE337-7670-46F8-9D8C-7DDB99A8563C}" name="Column8306"/>
    <tableColumn id="8327" xr3:uid="{1A3049A7-743C-4AF6-8817-A59B558B69A2}" name="Column8307"/>
    <tableColumn id="8328" xr3:uid="{57E61890-01F2-404F-96E7-1F0D7EC1CD06}" name="Column8308"/>
    <tableColumn id="8329" xr3:uid="{5D5461E8-22D7-435A-9C08-466112B1A21C}" name="Column8309"/>
    <tableColumn id="8330" xr3:uid="{DEB52F68-31FA-4866-A12C-DBE5D91F8FDC}" name="Column8310"/>
    <tableColumn id="8331" xr3:uid="{501E9291-6644-4BC3-9351-A9981E130C8C}" name="Column8311"/>
    <tableColumn id="8332" xr3:uid="{48D466CB-FF1E-49E0-BFCA-1B86CF0556DA}" name="Column8312"/>
    <tableColumn id="8333" xr3:uid="{7FC1A672-5E8D-4F24-AEB0-FE8F034F97D7}" name="Column8313"/>
    <tableColumn id="8334" xr3:uid="{9A1EB7BB-D8B6-4385-9421-87B33B8EBE90}" name="Column8314"/>
    <tableColumn id="8335" xr3:uid="{CEB9A9A3-CC55-473A-AD13-E9FFEC289BF6}" name="Column8315"/>
    <tableColumn id="8336" xr3:uid="{88BEA456-2F3D-4C27-8032-D4FC6BE5EEC3}" name="Column8316"/>
    <tableColumn id="8337" xr3:uid="{03465391-E05B-4640-908E-CAB71F86C236}" name="Column8317"/>
    <tableColumn id="8338" xr3:uid="{0B73474B-AB5A-44CD-A07B-BF2446EC876A}" name="Column8318"/>
    <tableColumn id="8339" xr3:uid="{21ED9035-F49F-46BD-A896-FA88A62E5D98}" name="Column8319"/>
    <tableColumn id="8340" xr3:uid="{8CA4A194-D50D-4C6B-A349-CD483D6E7D85}" name="Column8320"/>
    <tableColumn id="8341" xr3:uid="{7287716D-AA55-4136-AEED-33666E5B41D4}" name="Column8321"/>
    <tableColumn id="8342" xr3:uid="{C19569D7-9C55-46BE-BFC8-B5CA72567E5D}" name="Column8322"/>
    <tableColumn id="8343" xr3:uid="{5CCA5280-9C73-454B-8991-32C29CA02665}" name="Column8323"/>
    <tableColumn id="8344" xr3:uid="{F70E8896-D34B-4F4A-A348-9AF80246FED0}" name="Column8324"/>
    <tableColumn id="8345" xr3:uid="{48115AA5-9809-40C7-A7EF-1E742D87FD3A}" name="Column8325"/>
    <tableColumn id="8346" xr3:uid="{E0FCD3FF-94F6-4622-AAC8-180C4BFB91F7}" name="Column8326"/>
    <tableColumn id="8347" xr3:uid="{09869E7B-111D-43FB-B9AC-6C716903D234}" name="Column8327"/>
    <tableColumn id="8348" xr3:uid="{61646CC4-509E-40C6-A6DB-F453DDFEAF7B}" name="Column8328"/>
    <tableColumn id="8349" xr3:uid="{28A2976A-90D0-4F2B-99B2-4CD50DD5A50F}" name="Column8329"/>
    <tableColumn id="8350" xr3:uid="{B036FF85-BAF8-4EA9-A1C4-52556155C203}" name="Column8330"/>
    <tableColumn id="8351" xr3:uid="{74CAAC77-D7BE-4D36-B610-59B230E059A3}" name="Column8331"/>
    <tableColumn id="8352" xr3:uid="{A88DC62A-8623-459F-A25C-DEF81BF3EAE4}" name="Column8332"/>
    <tableColumn id="8353" xr3:uid="{D7A976EC-CB12-43DA-8969-FD7CF8512E45}" name="Column8333"/>
    <tableColumn id="8354" xr3:uid="{C6CCB24D-298F-4457-98CB-6B0C8747080D}" name="Column8334"/>
    <tableColumn id="8355" xr3:uid="{107F1BEB-CEC3-4328-A7F5-88C53A7C3CB5}" name="Column8335"/>
    <tableColumn id="8356" xr3:uid="{05113842-996D-4BD9-B059-AE17F7BB0BFF}" name="Column8336"/>
    <tableColumn id="8357" xr3:uid="{49285C99-288F-4844-94F0-03C0691B5561}" name="Column8337"/>
    <tableColumn id="8358" xr3:uid="{B8A16F23-CE56-4BC0-A166-AB6DB319E764}" name="Column8338"/>
    <tableColumn id="8359" xr3:uid="{FC3E89F8-C9A8-42FB-913B-284D3B81CD32}" name="Column8339"/>
    <tableColumn id="8360" xr3:uid="{015079BC-65EC-4146-9D9E-B958B772B5EC}" name="Column8340"/>
    <tableColumn id="8361" xr3:uid="{9DB552CD-8D89-4DEA-9857-5ABA4F4DE67C}" name="Column8341"/>
    <tableColumn id="8362" xr3:uid="{F150FBF8-3E9D-4AD5-8524-1C0402A8CC28}" name="Column8342"/>
    <tableColumn id="8363" xr3:uid="{E9A27EDB-226A-4248-A569-743285F463B2}" name="Column8343"/>
    <tableColumn id="8364" xr3:uid="{BFF3A040-EEE6-4831-A74B-FDF9297C8127}" name="Column8344"/>
    <tableColumn id="8365" xr3:uid="{E51E2922-7F77-4DBF-A72A-A2D442EAE37E}" name="Column8345"/>
    <tableColumn id="8366" xr3:uid="{250D464F-7E7F-4AD6-8103-BDD08AF8AA7E}" name="Column8346"/>
    <tableColumn id="8367" xr3:uid="{33FAA71F-BE35-441A-8F25-74E9711C572B}" name="Column8347"/>
    <tableColumn id="8368" xr3:uid="{A4D8008E-39EE-48DD-A61D-B6035311389A}" name="Column8348"/>
    <tableColumn id="8369" xr3:uid="{2981CE8E-A096-4661-B3DB-698CD3B59482}" name="Column8349"/>
    <tableColumn id="8370" xr3:uid="{DFE606B2-F1AA-4355-BD6C-3D08741454BB}" name="Column8350"/>
    <tableColumn id="8371" xr3:uid="{24975E47-2FCA-4F00-ACF3-6A7664617E28}" name="Column8351"/>
    <tableColumn id="8372" xr3:uid="{7A37A29D-4B4F-4292-B787-1518C59EE2A9}" name="Column8352"/>
    <tableColumn id="8373" xr3:uid="{7C1073FE-E031-44A9-A966-611E9C942ED3}" name="Column8353"/>
    <tableColumn id="8374" xr3:uid="{0DC734D9-0799-4AAC-8526-354C7F3E6AC8}" name="Column8354"/>
    <tableColumn id="8375" xr3:uid="{B3D0951F-EB9B-4781-83EB-3C4807597CD0}" name="Column8355"/>
    <tableColumn id="8376" xr3:uid="{33A52339-1F79-4F94-BC6B-DDF7365261B5}" name="Column8356"/>
    <tableColumn id="8377" xr3:uid="{2C052023-EB4E-4916-8DC0-9E593E7495D4}" name="Column8357"/>
    <tableColumn id="8378" xr3:uid="{91C99DC6-4AE0-4B4B-B1F4-4508CAF6DF69}" name="Column8358"/>
    <tableColumn id="8379" xr3:uid="{0F1E7149-20E5-46A0-BF7C-E5D3B2EFA222}" name="Column8359"/>
    <tableColumn id="8380" xr3:uid="{C742E2B6-A575-48C7-94DE-33069092D518}" name="Column8360"/>
    <tableColumn id="8381" xr3:uid="{5D9F36CA-87FF-443F-AFE9-D09C1DC06B3F}" name="Column8361"/>
    <tableColumn id="8382" xr3:uid="{BFE38C71-867A-4585-B2E7-A4AC9E99EB01}" name="Column8362"/>
    <tableColumn id="8383" xr3:uid="{10773A9D-A8A5-4436-8BAA-14B1718AE27F}" name="Column8363"/>
    <tableColumn id="8384" xr3:uid="{D2DBA307-030E-479E-A3D6-0DDA18707C03}" name="Column8364"/>
    <tableColumn id="8385" xr3:uid="{A39212F1-3BE9-4E36-879F-2F976A8519DD}" name="Column8365"/>
    <tableColumn id="8386" xr3:uid="{8F44CB28-7EA5-4E24-9926-0F2EFC80A7D1}" name="Column8366"/>
    <tableColumn id="8387" xr3:uid="{2DE3DC0E-B3E7-45B3-9793-59052F87ABE4}" name="Column8367"/>
    <tableColumn id="8388" xr3:uid="{D0FB8B44-9081-4AE7-A9AD-9F3DC81E39E6}" name="Column8368"/>
    <tableColumn id="8389" xr3:uid="{2CDA1F58-1269-4101-ADE9-54539502E58F}" name="Column8369"/>
    <tableColumn id="8390" xr3:uid="{06CC0D06-D682-4B7A-8643-717120DC31F6}" name="Column8370"/>
    <tableColumn id="8391" xr3:uid="{68432BC3-B95F-4DA7-BF53-7C53F0B7AD59}" name="Column8371"/>
    <tableColumn id="8392" xr3:uid="{6A237828-9F9D-4BCA-9AE7-BAE432E3548D}" name="Column8372"/>
    <tableColumn id="8393" xr3:uid="{65FB7D79-5E68-4B9B-B3FE-3819FE25DC97}" name="Column8373"/>
    <tableColumn id="8394" xr3:uid="{9ED0CCFC-6590-422C-8C62-08965D7DCDBD}" name="Column8374"/>
    <tableColumn id="8395" xr3:uid="{8FFDBAAE-2159-4CD4-AE77-853146B24312}" name="Column8375"/>
    <tableColumn id="8396" xr3:uid="{D3C57109-FD7A-4C22-9EAE-6ED4C0F97ED7}" name="Column8376"/>
    <tableColumn id="8397" xr3:uid="{C4D4B99E-7EE1-4747-A066-A34AD6C455B7}" name="Column8377"/>
    <tableColumn id="8398" xr3:uid="{D1F558B4-DB5B-485E-ADA3-137CD281F6ED}" name="Column8378"/>
    <tableColumn id="8399" xr3:uid="{2C627EE7-A1A3-4D74-9AC6-013325B5D5F1}" name="Column8379"/>
    <tableColumn id="8400" xr3:uid="{B5C8747A-D1B7-4427-A1E2-EB177F3D9536}" name="Column8380"/>
    <tableColumn id="8401" xr3:uid="{47B6800E-7964-4B1B-B598-13DA71F2234F}" name="Column8381"/>
    <tableColumn id="8402" xr3:uid="{174D28FE-3B59-4AD5-A3F7-0D0E4DE14A59}" name="Column8382"/>
    <tableColumn id="8403" xr3:uid="{7AEF292B-F94B-4949-A863-57213A334480}" name="Column8383"/>
    <tableColumn id="8404" xr3:uid="{C4E5D0D7-E85B-4288-BC67-4C0788E7463E}" name="Column8384"/>
    <tableColumn id="8405" xr3:uid="{E57A8C69-E3ED-4D32-84E0-6E3CB01CD486}" name="Column8385"/>
    <tableColumn id="8406" xr3:uid="{F8C1A12B-A148-4561-98E2-08DA95A810E7}" name="Column8386"/>
    <tableColumn id="8407" xr3:uid="{10B117D3-D522-43AE-9A5F-EFB7F890C500}" name="Column8387"/>
    <tableColumn id="8408" xr3:uid="{4C9B811D-F531-44F6-95D8-A5DF81DCAF6E}" name="Column8388"/>
    <tableColumn id="8409" xr3:uid="{17D0FD53-CAE0-49EC-A271-88EB09BCE703}" name="Column8389"/>
    <tableColumn id="8410" xr3:uid="{D085D4EE-8822-49C5-9EFE-DBB0559FAF11}" name="Column8390"/>
    <tableColumn id="8411" xr3:uid="{745F993F-15B2-4A94-8994-D68C82E5D2DF}" name="Column8391"/>
    <tableColumn id="8412" xr3:uid="{316863E1-7FDB-42AF-B697-21ED8A45AD08}" name="Column8392"/>
    <tableColumn id="8413" xr3:uid="{8594FAF7-3146-4A59-BF1A-913A11C6C159}" name="Column8393"/>
    <tableColumn id="8414" xr3:uid="{21A6B890-0DE1-48AB-94B4-192C0DD30786}" name="Column8394"/>
    <tableColumn id="8415" xr3:uid="{C2B7CA8C-6A88-4825-B2FA-BA525001F396}" name="Column8395"/>
    <tableColumn id="8416" xr3:uid="{6CDB654C-E812-4D42-BEA5-3103CB359B8C}" name="Column8396"/>
    <tableColumn id="8417" xr3:uid="{073987E9-3F52-47C9-80CA-3673D571FE7A}" name="Column8397"/>
    <tableColumn id="8418" xr3:uid="{16678655-10E3-4DAC-9D94-C91C43C6CD0C}" name="Column8398"/>
    <tableColumn id="8419" xr3:uid="{223B21C0-8E44-470D-850F-9891601453F5}" name="Column8399"/>
    <tableColumn id="8420" xr3:uid="{CAFC5967-20D0-4806-BAEC-9148CF593036}" name="Column8400"/>
    <tableColumn id="8421" xr3:uid="{C81D7170-4A9B-41D0-B73D-F8470BFB3926}" name="Column8401"/>
    <tableColumn id="8422" xr3:uid="{EB01201F-E088-49E9-8558-0D2B3DF689E1}" name="Column8402"/>
    <tableColumn id="8423" xr3:uid="{1FFB0D5A-8F17-42F2-AE27-5BACBECF8886}" name="Column8403"/>
    <tableColumn id="8424" xr3:uid="{946815CB-2E7A-4253-9E04-8315A0D425CD}" name="Column8404"/>
    <tableColumn id="8425" xr3:uid="{2CECF7B9-BFDB-4D19-A863-B97E670990DC}" name="Column8405"/>
    <tableColumn id="8426" xr3:uid="{8BCA245E-FC87-4C9F-9313-59FB2FDE1B1B}" name="Column8406"/>
    <tableColumn id="8427" xr3:uid="{1829AFDF-372E-42F9-8545-75D848C978A5}" name="Column8407"/>
    <tableColumn id="8428" xr3:uid="{77430CA6-75C0-4260-B264-23572364DD8C}" name="Column8408"/>
    <tableColumn id="8429" xr3:uid="{1485EC80-F13F-4E70-9257-C0A142C16EE3}" name="Column8409"/>
    <tableColumn id="8430" xr3:uid="{FDA1CDEA-67C6-4373-B535-F704B2AF4947}" name="Column8410"/>
    <tableColumn id="8431" xr3:uid="{5B099688-5CC5-45D6-8710-130E895515BE}" name="Column8411"/>
    <tableColumn id="8432" xr3:uid="{13CF880D-487A-47CB-AAB9-704F369775F5}" name="Column8412"/>
    <tableColumn id="8433" xr3:uid="{0FBA3207-E2F1-4CD4-A284-512D35AF9810}" name="Column8413"/>
    <tableColumn id="8434" xr3:uid="{81E8F492-83D7-41AD-8BC2-23B30717DF05}" name="Column8414"/>
    <tableColumn id="8435" xr3:uid="{DF0BBB52-BB75-4257-83BA-AD2261170A89}" name="Column8415"/>
    <tableColumn id="8436" xr3:uid="{2923A14C-5645-45BE-BE51-0E8F5D3463AD}" name="Column8416"/>
    <tableColumn id="8437" xr3:uid="{DDFFF85C-1DBB-400C-B649-F592271A624F}" name="Column8417"/>
    <tableColumn id="8438" xr3:uid="{24706F09-7FB6-40D2-B38F-6C3DA6BB1EDF}" name="Column8418"/>
    <tableColumn id="8439" xr3:uid="{7C152DE3-5D40-4138-9004-E8AB3012C4AB}" name="Column8419"/>
    <tableColumn id="8440" xr3:uid="{F19C8EC0-F571-488A-8E29-7D9409D0F1B1}" name="Column8420"/>
    <tableColumn id="8441" xr3:uid="{6CAA4A1E-1BDC-4B17-A8F2-EA032EECBDCA}" name="Column8421"/>
    <tableColumn id="8442" xr3:uid="{71DC8278-3CD2-4EFB-AE46-54C7367C5BE4}" name="Column8422"/>
    <tableColumn id="8443" xr3:uid="{53183DBE-217D-4143-8401-5BCF0B102708}" name="Column8423"/>
    <tableColumn id="8444" xr3:uid="{FA676388-58A3-42ED-B96D-42E3370422C3}" name="Column8424"/>
    <tableColumn id="8445" xr3:uid="{20CBD08E-F45C-4156-AF8D-FB40598D8EF3}" name="Column8425"/>
    <tableColumn id="8446" xr3:uid="{A6A1C800-D3AF-4946-9ED1-76114F24B6CC}" name="Column8426"/>
    <tableColumn id="8447" xr3:uid="{156AC4CD-B198-466F-B25F-8647E0A14A2D}" name="Column8427"/>
    <tableColumn id="8448" xr3:uid="{39187CC4-87A8-4DF9-A91D-4BF4766D3C00}" name="Column8428"/>
    <tableColumn id="8449" xr3:uid="{6884EF0A-05E7-4FFA-A3FF-2CD0F5679DE3}" name="Column8429"/>
    <tableColumn id="8450" xr3:uid="{E61D8960-11EC-4096-A1F1-02D21CBE04E7}" name="Column8430"/>
    <tableColumn id="8451" xr3:uid="{84EA288D-A8AC-482E-904D-EFBE9E106C16}" name="Column8431"/>
    <tableColumn id="8452" xr3:uid="{3BEA8434-5191-4169-9B8E-57105C4CA5FD}" name="Column8432"/>
    <tableColumn id="8453" xr3:uid="{0A1315FD-2166-4CDD-8652-CF1685DB61D3}" name="Column8433"/>
    <tableColumn id="8454" xr3:uid="{1CDF88AD-6178-4488-A15A-DE7113213A32}" name="Column8434"/>
    <tableColumn id="8455" xr3:uid="{318F4C19-8947-49F6-9B06-ABF3B0205F27}" name="Column8435"/>
    <tableColumn id="8456" xr3:uid="{37835837-4210-4E73-A578-9F1247864A1C}" name="Column8436"/>
    <tableColumn id="8457" xr3:uid="{CE8B9914-9A6B-4BC0-8B97-D95556D03286}" name="Column8437"/>
    <tableColumn id="8458" xr3:uid="{E8EEBDAA-E088-4219-87C8-346DE6850B2B}" name="Column8438"/>
    <tableColumn id="8459" xr3:uid="{3D47A171-FF7F-456B-9A74-33D5069E2F32}" name="Column8439"/>
    <tableColumn id="8460" xr3:uid="{3BCF0A02-AE32-4734-A0FE-CCB6E7125C42}" name="Column8440"/>
    <tableColumn id="8461" xr3:uid="{BFE1A15E-7AAB-45BC-B844-878335B83833}" name="Column8441"/>
    <tableColumn id="8462" xr3:uid="{E8D7207F-74CA-4265-A9DA-B0B9BC4BA538}" name="Column8442"/>
    <tableColumn id="8463" xr3:uid="{F22DD61F-AD81-432F-9359-04DD70221EA9}" name="Column8443"/>
    <tableColumn id="8464" xr3:uid="{4D5A7950-0067-46B2-849D-38E7D742EA40}" name="Column8444"/>
    <tableColumn id="8465" xr3:uid="{3DDFADEA-1A68-4061-A508-E9EBA18153E4}" name="Column8445"/>
    <tableColumn id="8466" xr3:uid="{CC712DE3-63C1-4034-B05C-93BB669CD06A}" name="Column8446"/>
    <tableColumn id="8467" xr3:uid="{DA24B230-47DF-4C65-B0BB-6F9F0D5F0FCA}" name="Column8447"/>
    <tableColumn id="8468" xr3:uid="{782C899F-0E88-47CE-B6E5-D93B421DB09E}" name="Column8448"/>
    <tableColumn id="8469" xr3:uid="{702CC3DE-FE24-4373-A1CB-C4A4256F8153}" name="Column8449"/>
    <tableColumn id="8470" xr3:uid="{4F6DF284-0A35-4A43-9E3E-805EDCC6D47C}" name="Column8450"/>
    <tableColumn id="8471" xr3:uid="{A406214E-70E8-4672-AF8D-2FF15B2EDCF0}" name="Column8451"/>
    <tableColumn id="8472" xr3:uid="{31C75751-DFDA-4622-9100-338F3B055DC9}" name="Column8452"/>
    <tableColumn id="8473" xr3:uid="{A35EAA43-11B0-492A-A34E-5ED788D90135}" name="Column8453"/>
    <tableColumn id="8474" xr3:uid="{5FB3D449-D58B-4C6C-BE73-A1070B365577}" name="Column8454"/>
    <tableColumn id="8475" xr3:uid="{1A635924-2A5E-4F4D-950D-B09D0B1DA5C3}" name="Column8455"/>
    <tableColumn id="8476" xr3:uid="{2E38DD52-0A02-4219-8977-2357E720358B}" name="Column8456"/>
    <tableColumn id="8477" xr3:uid="{9761A307-4C57-41FA-B57D-DD924200881E}" name="Column8457"/>
    <tableColumn id="8478" xr3:uid="{1D7ACD8D-B3DD-4215-B68A-CA2AB669CAE0}" name="Column8458"/>
    <tableColumn id="8479" xr3:uid="{FC0A99DF-03CC-44CF-895E-21E22935EB8B}" name="Column8459"/>
    <tableColumn id="8480" xr3:uid="{CF8CC892-C3BA-4B29-BE42-69CBC43E14B8}" name="Column8460"/>
    <tableColumn id="8481" xr3:uid="{E9C06AC3-DE2C-4BE2-A372-6D8FB103C512}" name="Column8461"/>
    <tableColumn id="8482" xr3:uid="{6C19940D-AEA4-4D73-9645-712617A7E68D}" name="Column8462"/>
    <tableColumn id="8483" xr3:uid="{89F0A3BD-81DB-483B-8E05-D36925315313}" name="Column8463"/>
    <tableColumn id="8484" xr3:uid="{71291612-C8B4-4666-BB5C-74A0635914AB}" name="Column8464"/>
    <tableColumn id="8485" xr3:uid="{6298E38F-437D-4745-BD2B-A9D287580A81}" name="Column8465"/>
    <tableColumn id="8486" xr3:uid="{EDC3B781-AF27-4F41-81B5-9A21E9F14AA5}" name="Column8466"/>
    <tableColumn id="8487" xr3:uid="{CB858E96-0652-4C0F-9EB0-5087621B7C68}" name="Column8467"/>
    <tableColumn id="8488" xr3:uid="{2B983F36-9E72-4DAA-B535-4318554DB207}" name="Column8468"/>
    <tableColumn id="8489" xr3:uid="{97359B21-F38B-4CFB-8816-AB73CDD3AFF3}" name="Column8469"/>
    <tableColumn id="8490" xr3:uid="{29D66D9F-888B-404E-AE65-B7C1CAD23CF4}" name="Column8470"/>
    <tableColumn id="8491" xr3:uid="{E6DD8E27-2F83-4974-962E-1600AAFA0812}" name="Column8471"/>
    <tableColumn id="8492" xr3:uid="{4C5BA1B2-0313-4E7C-8EFF-1C070D50EE9B}" name="Column8472"/>
    <tableColumn id="8493" xr3:uid="{D3CD02FA-36C4-41FC-8816-A9E800221389}" name="Column8473"/>
    <tableColumn id="8494" xr3:uid="{813E235E-4B16-4D53-BEF4-68395D2782D6}" name="Column8474"/>
    <tableColumn id="8495" xr3:uid="{06478D75-C7BD-4B3D-8847-7E489D1F0804}" name="Column8475"/>
    <tableColumn id="8496" xr3:uid="{B8D98FD5-A1B4-4B1B-9BC1-54C227C3A3F5}" name="Column8476"/>
    <tableColumn id="8497" xr3:uid="{0F5E994F-0D50-4F5E-B5FD-0F7628C00190}" name="Column8477"/>
    <tableColumn id="8498" xr3:uid="{306DC860-37EF-4726-8AB5-506EC17A0DBF}" name="Column8478"/>
    <tableColumn id="8499" xr3:uid="{04A934FA-7074-4A70-B53F-88F220E40C94}" name="Column8479"/>
    <tableColumn id="8500" xr3:uid="{D78D9A1A-4997-4C51-8372-18C9C02573C8}" name="Column8480"/>
    <tableColumn id="8501" xr3:uid="{29F77B6A-F2BE-4B22-BEA0-D7FB1DA2F9B7}" name="Column8481"/>
    <tableColumn id="8502" xr3:uid="{4F70B58A-83D0-4F6A-96BC-69B2952CACFA}" name="Column8482"/>
    <tableColumn id="8503" xr3:uid="{2DEA2E3E-D77D-4B11-A638-6B374F92B9A8}" name="Column8483"/>
    <tableColumn id="8504" xr3:uid="{30A33077-7089-42C0-B0A8-169AC8DFF744}" name="Column8484"/>
    <tableColumn id="8505" xr3:uid="{F9D21542-A0A3-4ADE-AC24-AAFB148687D7}" name="Column8485"/>
    <tableColumn id="8506" xr3:uid="{4593C433-C08D-47FC-BB35-8ED7F908537D}" name="Column8486"/>
    <tableColumn id="8507" xr3:uid="{C2F90583-59E5-4ED5-9D7B-20C847A970A7}" name="Column8487"/>
    <tableColumn id="8508" xr3:uid="{28F8C3F9-A5DB-4158-BA26-D5334AF9523B}" name="Column8488"/>
    <tableColumn id="8509" xr3:uid="{5856DEF8-81BD-47F3-9610-D39C6A116C42}" name="Column8489"/>
    <tableColumn id="8510" xr3:uid="{EC8B7601-6DC8-47E7-AC6C-BD111DA3BC7F}" name="Column8490"/>
    <tableColumn id="8511" xr3:uid="{2709C4A9-45A1-4D41-84B8-CF2C2187E833}" name="Column8491"/>
    <tableColumn id="8512" xr3:uid="{4C8FBD9B-D7E2-43D0-B82B-FF063E4F0259}" name="Column8492"/>
    <tableColumn id="8513" xr3:uid="{180575E0-7480-4213-8BF7-AC46C2FA37BE}" name="Column8493"/>
    <tableColumn id="8514" xr3:uid="{B1AE0945-3A8C-4398-B3A0-0E573299FDDC}" name="Column8494"/>
    <tableColumn id="8515" xr3:uid="{A3C994C5-B62E-4D8B-BCA1-7FC8A309C973}" name="Column8495"/>
    <tableColumn id="8516" xr3:uid="{8E65C55A-863E-43F5-9305-F3C2804CDF37}" name="Column8496"/>
    <tableColumn id="8517" xr3:uid="{29525206-10FC-417A-B661-4D5207DE2452}" name="Column8497"/>
    <tableColumn id="8518" xr3:uid="{24A203C5-E4CC-45F3-B39A-9434205D0208}" name="Column8498"/>
    <tableColumn id="8519" xr3:uid="{21EFE1F3-B1B6-441C-A00D-D1F12DD24F3E}" name="Column8499"/>
    <tableColumn id="8520" xr3:uid="{6A868481-C035-4552-9F91-31F0A0248FF1}" name="Column8500"/>
    <tableColumn id="8521" xr3:uid="{57A9057F-6888-4941-8282-5169B94F3AEF}" name="Column8501"/>
    <tableColumn id="8522" xr3:uid="{CEB8AD05-220A-437F-BB07-8C73A52EBE07}" name="Column8502"/>
    <tableColumn id="8523" xr3:uid="{D94E2100-9479-4A3C-AC0B-96423037A9A7}" name="Column8503"/>
    <tableColumn id="8524" xr3:uid="{9C3262D0-C564-4724-A49E-1F8511A897CE}" name="Column8504"/>
    <tableColumn id="8525" xr3:uid="{AD21A27A-45EA-4D1B-81F4-0FD02C8C0561}" name="Column8505"/>
    <tableColumn id="8526" xr3:uid="{9FDC23B8-B9CD-4ED4-89F3-25FC28590882}" name="Column8506"/>
    <tableColumn id="8527" xr3:uid="{0DAB4EAA-3606-4585-AF0C-E2FAEA1E7B82}" name="Column8507"/>
    <tableColumn id="8528" xr3:uid="{9A036FAD-5F3B-4CFF-B42B-91EDC11D13C3}" name="Column8508"/>
    <tableColumn id="8529" xr3:uid="{A52841FF-5063-4CB0-8EB3-5A0EDE0EC27B}" name="Column8509"/>
    <tableColumn id="8530" xr3:uid="{BB8B0A26-A63B-4AE6-897A-6BD5A8F624F0}" name="Column8510"/>
    <tableColumn id="8531" xr3:uid="{6845EE4C-F1AB-4C6B-A78C-33C5A650B295}" name="Column8511"/>
    <tableColumn id="8532" xr3:uid="{61116BCB-4EBB-4604-A74B-D60A3591BD9D}" name="Column8512"/>
    <tableColumn id="8533" xr3:uid="{EBA074A1-9705-4E72-80E8-8807A8872935}" name="Column8513"/>
    <tableColumn id="8534" xr3:uid="{08F93812-E039-4D92-B5B2-714365290338}" name="Column8514"/>
    <tableColumn id="8535" xr3:uid="{FFB4D8D8-BFA3-4FC1-902D-2BB57063E0C9}" name="Column8515"/>
    <tableColumn id="8536" xr3:uid="{3C1CF06B-3F83-4265-852F-8664CB267AD3}" name="Column8516"/>
    <tableColumn id="8537" xr3:uid="{6328EB60-D2C6-45DB-8F0E-EF1113F2F293}" name="Column8517"/>
    <tableColumn id="8538" xr3:uid="{D9D98C5A-A45B-49A0-A781-D4703FE9A919}" name="Column8518"/>
    <tableColumn id="8539" xr3:uid="{AADC997C-0292-4ECF-B877-DD7603A85835}" name="Column8519"/>
    <tableColumn id="8540" xr3:uid="{27D68F03-CDBD-40A8-8A78-5418C7AFD5C0}" name="Column8520"/>
    <tableColumn id="8541" xr3:uid="{82600844-A253-479E-8E6E-22DA5B99E5C0}" name="Column8521"/>
    <tableColumn id="8542" xr3:uid="{2EFF593B-C1BE-4E74-9BCD-E191AD5B2465}" name="Column8522"/>
    <tableColumn id="8543" xr3:uid="{E56BABD5-3248-4FB2-A515-BE5937DD4CBB}" name="Column8523"/>
    <tableColumn id="8544" xr3:uid="{D2D078E7-491F-46FF-9445-D88B0B317751}" name="Column8524"/>
    <tableColumn id="8545" xr3:uid="{19B3A1BE-A805-4BD8-A120-5B15747EB9CC}" name="Column8525"/>
    <tableColumn id="8546" xr3:uid="{AB310904-3BD4-40F6-BD06-DA4D9C4170DC}" name="Column8526"/>
    <tableColumn id="8547" xr3:uid="{6A4C4AB7-E097-4D93-955F-863BCE0CDFD2}" name="Column8527"/>
    <tableColumn id="8548" xr3:uid="{B3421025-12FE-4A0E-8D33-523E7D6ACEB1}" name="Column8528"/>
    <tableColumn id="8549" xr3:uid="{5F0276F4-F2FA-48C6-907C-89D926B974D2}" name="Column8529"/>
    <tableColumn id="8550" xr3:uid="{774BC454-3C89-4111-8D15-4FE123EE7877}" name="Column8530"/>
    <tableColumn id="8551" xr3:uid="{B2B05ACF-FC38-4A48-8156-33CA1EA22A8E}" name="Column8531"/>
    <tableColumn id="8552" xr3:uid="{9B3EA7B4-4D0B-493F-850C-5E6586D049C7}" name="Column8532"/>
    <tableColumn id="8553" xr3:uid="{D4E545F1-979F-4779-BB4E-0DF4D94ACD31}" name="Column8533"/>
    <tableColumn id="8554" xr3:uid="{F5CAAFE5-90BC-4CF7-9AB5-8221B963A1F6}" name="Column8534"/>
    <tableColumn id="8555" xr3:uid="{FB82FF22-D141-436A-8514-3785C4003539}" name="Column8535"/>
    <tableColumn id="8556" xr3:uid="{C3D9BCAD-05DD-45FD-A7F2-A3BB73F45BE5}" name="Column8536"/>
    <tableColumn id="8557" xr3:uid="{EAB5EF4A-8FAD-4BAE-8E0F-86835D553CD3}" name="Column8537"/>
    <tableColumn id="8558" xr3:uid="{73B18055-9638-46F2-AC87-F0ADE1B607A5}" name="Column8538"/>
    <tableColumn id="8559" xr3:uid="{FE1E7E83-A49E-4521-B694-C12C6FDBE5D0}" name="Column8539"/>
    <tableColumn id="8560" xr3:uid="{375268F5-8541-435F-820C-025134E1A6E2}" name="Column8540"/>
    <tableColumn id="8561" xr3:uid="{5F107858-8CBD-417F-92B0-4CE04036FFA4}" name="Column8541"/>
    <tableColumn id="8562" xr3:uid="{501A1A8C-40EE-4291-AEB8-545FB85FF0C0}" name="Column8542"/>
    <tableColumn id="8563" xr3:uid="{306D1B7C-941E-425D-A85B-2EE6166C58DD}" name="Column8543"/>
    <tableColumn id="8564" xr3:uid="{DCF3341B-2F00-42A3-8E12-8C143FA008D6}" name="Column8544"/>
    <tableColumn id="8565" xr3:uid="{0CA1CE69-81EC-4AD6-9FB4-6E5E069D687C}" name="Column8545"/>
    <tableColumn id="8566" xr3:uid="{CEE2ED3F-062A-4ABA-A233-33600AAAAEA7}" name="Column8546"/>
    <tableColumn id="8567" xr3:uid="{6DFE6FE7-D923-4E3B-BB19-419D490F758B}" name="Column8547"/>
    <tableColumn id="8568" xr3:uid="{B65F3D2F-8765-4656-B1ED-5B1160F32EE7}" name="Column8548"/>
    <tableColumn id="8569" xr3:uid="{BC718745-D95E-4C1C-ADBB-0BB5CEF30054}" name="Column8549"/>
    <tableColumn id="8570" xr3:uid="{92815401-900F-4BF7-B87C-99D9775F01E5}" name="Column8550"/>
    <tableColumn id="8571" xr3:uid="{6C6B12C9-6549-49EB-96FC-04DE2E8B0F7E}" name="Column8551"/>
    <tableColumn id="8572" xr3:uid="{C9B1BDA3-19FD-43AC-8D30-595F607DC135}" name="Column8552"/>
    <tableColumn id="8573" xr3:uid="{6B387C2E-E898-447F-98D1-48FB9CD93561}" name="Column8553"/>
    <tableColumn id="8574" xr3:uid="{5579F935-0C37-4648-A219-DAE061A3A72F}" name="Column8554"/>
    <tableColumn id="8575" xr3:uid="{B4304A3B-3048-4523-80C4-2E81E761EAE8}" name="Column8555"/>
    <tableColumn id="8576" xr3:uid="{F284E282-FEE9-49C8-A682-2AF04A6293B7}" name="Column8556"/>
    <tableColumn id="8577" xr3:uid="{3A47E47E-E350-4D8C-8B07-5431651DB916}" name="Column8557"/>
    <tableColumn id="8578" xr3:uid="{6D6E4F4D-66AB-48FB-8C21-58A385681826}" name="Column8558"/>
    <tableColumn id="8579" xr3:uid="{A5502763-9A94-437E-AB3E-321E2DCC5A80}" name="Column8559"/>
    <tableColumn id="8580" xr3:uid="{9EE3B62E-397B-4732-9F23-F172F797E1EA}" name="Column8560"/>
    <tableColumn id="8581" xr3:uid="{F88DBD89-3B9E-45C4-88AE-B9A44F9FB435}" name="Column8561"/>
    <tableColumn id="8582" xr3:uid="{281B5406-8D08-4E5A-8E4A-52A5A29C4DDF}" name="Column8562"/>
    <tableColumn id="8583" xr3:uid="{3384BB68-2E7F-4E86-B6D7-B422B65514FC}" name="Column8563"/>
    <tableColumn id="8584" xr3:uid="{51A34956-EC88-4B4B-A0D2-17056561C115}" name="Column8564"/>
    <tableColumn id="8585" xr3:uid="{7030CA76-F095-4507-97D3-82B4DC502A33}" name="Column8565"/>
    <tableColumn id="8586" xr3:uid="{C71D3439-84B6-4DE9-A079-7E1C839D8DCE}" name="Column8566"/>
    <tableColumn id="8587" xr3:uid="{12FD87D6-5499-4874-8CB6-CCEFA4CD4A15}" name="Column8567"/>
    <tableColumn id="8588" xr3:uid="{E5961931-21FC-4E42-B064-2821B6D7E023}" name="Column8568"/>
    <tableColumn id="8589" xr3:uid="{B6E7D6C7-ADF6-4A07-936C-686F1D826D12}" name="Column8569"/>
    <tableColumn id="8590" xr3:uid="{368C6046-C55F-47BC-A19F-93B71BA1577A}" name="Column8570"/>
    <tableColumn id="8591" xr3:uid="{6CE37377-8946-4AAA-9410-D90BF6D90436}" name="Column8571"/>
    <tableColumn id="8592" xr3:uid="{311B00DA-5DCA-4513-8457-CA85BCE89F3D}" name="Column8572"/>
    <tableColumn id="8593" xr3:uid="{CDC051C4-5BA1-4C10-ABDD-1FFE116BB3D0}" name="Column8573"/>
    <tableColumn id="8594" xr3:uid="{EBE2808C-AA32-4845-AA0E-E7AFF8D9E015}" name="Column8574"/>
    <tableColumn id="8595" xr3:uid="{CCEA90B6-36E7-45E1-BCAC-875CF7FE972B}" name="Column8575"/>
    <tableColumn id="8596" xr3:uid="{F9D5EB46-E7AE-427E-B76A-6C33D7B46774}" name="Column8576"/>
    <tableColumn id="8597" xr3:uid="{D4DBCDB9-2FBE-4389-B1AF-F72DD2722E1E}" name="Column8577"/>
    <tableColumn id="8598" xr3:uid="{10A8B750-21CA-4F60-8802-49719E9AB831}" name="Column8578"/>
    <tableColumn id="8599" xr3:uid="{9B3168E2-0123-498A-ADB2-2989894D440F}" name="Column8579"/>
    <tableColumn id="8600" xr3:uid="{C450E54A-3EBA-4AE8-91BA-06267D357505}" name="Column8580"/>
    <tableColumn id="8601" xr3:uid="{EB341E5A-28C4-4CCB-90C3-D3BC0E3E7832}" name="Column8581"/>
    <tableColumn id="8602" xr3:uid="{90D265CC-FBDB-48BD-A971-F9BCDA42D648}" name="Column8582"/>
    <tableColumn id="8603" xr3:uid="{586FBB4F-C2D2-4E96-A3A5-CAEBC6759093}" name="Column8583"/>
    <tableColumn id="8604" xr3:uid="{7300A7B8-0496-4635-A275-52AE7CF6693F}" name="Column8584"/>
    <tableColumn id="8605" xr3:uid="{2CD61535-47DA-48A9-83D6-014873BF8EC4}" name="Column8585"/>
    <tableColumn id="8606" xr3:uid="{629E929E-EA59-43D1-852D-795A5C83CD2C}" name="Column8586"/>
    <tableColumn id="8607" xr3:uid="{DA42162E-6089-4F12-88D2-A768E4C24E68}" name="Column8587"/>
    <tableColumn id="8608" xr3:uid="{643BD28C-7398-43FE-9ADE-4AFE3FAE7BBD}" name="Column8588"/>
    <tableColumn id="8609" xr3:uid="{AEF55106-24BA-425D-A1CD-2ADFB96C7C0B}" name="Column8589"/>
    <tableColumn id="8610" xr3:uid="{9D99F7D9-C7DD-42F4-B6B9-BDE3E248B77C}" name="Column8590"/>
    <tableColumn id="8611" xr3:uid="{FF419C06-BAC0-4E60-8CC9-B1CE24A2F3B6}" name="Column8591"/>
    <tableColumn id="8612" xr3:uid="{FC9D1F33-B95C-4D0A-B76B-8C8F1FD9E5A5}" name="Column8592"/>
    <tableColumn id="8613" xr3:uid="{ACD6A8B4-9AC1-41E9-80D6-E028A61421F0}" name="Column8593"/>
    <tableColumn id="8614" xr3:uid="{A0ABA122-0AE9-473A-A5A4-6F4C236A40E0}" name="Column8594"/>
    <tableColumn id="8615" xr3:uid="{315CD335-3BE8-42B8-A312-8C460FBD9090}" name="Column8595"/>
    <tableColumn id="8616" xr3:uid="{F2D4E5F3-C25D-4030-A9F5-F774808A452D}" name="Column8596"/>
    <tableColumn id="8617" xr3:uid="{A2801535-4215-43AC-A3D4-871FFA63C39D}" name="Column8597"/>
    <tableColumn id="8618" xr3:uid="{ADC125A0-3C89-4D7B-AA81-D8AEE605E99D}" name="Column8598"/>
    <tableColumn id="8619" xr3:uid="{0FA73721-23BD-4E9F-85EB-A94A75F92525}" name="Column8599"/>
    <tableColumn id="8620" xr3:uid="{57B5F484-E6FC-488E-B701-E974CC85D705}" name="Column8600"/>
    <tableColumn id="8621" xr3:uid="{6F688F32-9BE6-48D4-8781-5BD54B252F55}" name="Column8601"/>
    <tableColumn id="8622" xr3:uid="{97EF31AF-6BAF-4526-9B0F-886FD8C2C551}" name="Column8602"/>
    <tableColumn id="8623" xr3:uid="{C5AF9155-DDFD-4F84-A571-CB5B267BAFEF}" name="Column8603"/>
    <tableColumn id="8624" xr3:uid="{D9A38DA1-C303-4574-BF96-A8269F99121B}" name="Column8604"/>
    <tableColumn id="8625" xr3:uid="{788F1C6E-DDD7-4F43-ADA6-CFFD660115CF}" name="Column8605"/>
    <tableColumn id="8626" xr3:uid="{B1F35A86-A35D-4B72-AB0D-9818C4783756}" name="Column8606"/>
    <tableColumn id="8627" xr3:uid="{8CFDE782-CDD7-492D-A2D4-FE5975D6F064}" name="Column8607"/>
    <tableColumn id="8628" xr3:uid="{A6D57B3B-BB14-4FD2-A042-6E7A779F19EE}" name="Column8608"/>
    <tableColumn id="8629" xr3:uid="{D5AA5020-33CD-4045-9AC8-7689EBF67F5E}" name="Column8609"/>
    <tableColumn id="8630" xr3:uid="{FE09ACC4-9B55-4626-A197-45BBAD6A2C44}" name="Column8610"/>
    <tableColumn id="8631" xr3:uid="{31B66B7D-1857-4F84-98B9-CA3587D2B57A}" name="Column8611"/>
    <tableColumn id="8632" xr3:uid="{58795F07-F57C-4816-A235-2F2C126DAD04}" name="Column8612"/>
    <tableColumn id="8633" xr3:uid="{10B83FAA-660E-4A8A-ADFE-41AC7F3EF1FA}" name="Column8613"/>
    <tableColumn id="8634" xr3:uid="{D7F4DE7B-4FA0-4F49-A771-4597D6AE3A58}" name="Column8614"/>
    <tableColumn id="8635" xr3:uid="{85F010B8-506C-45B0-9041-C0712F6E0D12}" name="Column8615"/>
    <tableColumn id="8636" xr3:uid="{6DEC250B-6DCA-4EB9-B216-C35A269A6C8C}" name="Column8616"/>
    <tableColumn id="8637" xr3:uid="{BDA10422-0A46-46A1-A723-A12E1AE7C0AD}" name="Column8617"/>
    <tableColumn id="8638" xr3:uid="{BEA9E002-3C78-48F9-8CCE-7FAAF88BA1CA}" name="Column8618"/>
    <tableColumn id="8639" xr3:uid="{5D5FCDD5-CA3D-4342-82BD-63987D82F93A}" name="Column8619"/>
    <tableColumn id="8640" xr3:uid="{3ECF2A2B-4D5F-49F3-AC28-A4AF71DF0005}" name="Column8620"/>
    <tableColumn id="8641" xr3:uid="{A9C2ECDB-79D3-4EC6-8895-09972B8DB78D}" name="Column8621"/>
    <tableColumn id="8642" xr3:uid="{C2009A9A-A3AB-4754-A222-19B7987D5DB1}" name="Column8622"/>
    <tableColumn id="8643" xr3:uid="{417B8162-D9B0-4644-969B-FC05CF821139}" name="Column8623"/>
    <tableColumn id="8644" xr3:uid="{F1293495-FA03-49F4-9E64-D31EA8F209B8}" name="Column8624"/>
    <tableColumn id="8645" xr3:uid="{005C8CC3-362C-402D-ABDA-5756A3C6A977}" name="Column8625"/>
    <tableColumn id="8646" xr3:uid="{60128E09-0518-473C-A8A7-4A89331D7DF2}" name="Column8626"/>
    <tableColumn id="8647" xr3:uid="{5678BF2B-706A-406C-89D4-1428C72A8A01}" name="Column8627"/>
    <tableColumn id="8648" xr3:uid="{96B3E34D-F426-4418-8085-0193C373B92E}" name="Column8628"/>
    <tableColumn id="8649" xr3:uid="{3C5C2DE6-950D-4389-85BD-79D662A7D7C5}" name="Column8629"/>
    <tableColumn id="8650" xr3:uid="{99DCDD9D-F49C-481C-82E5-6F0BE4F5E9CD}" name="Column8630"/>
    <tableColumn id="8651" xr3:uid="{4612A28B-85CB-4070-ADFB-DEBC9F7F15F3}" name="Column8631"/>
    <tableColumn id="8652" xr3:uid="{F768B574-3E2B-4C85-A894-18118D9DEABC}" name="Column8632"/>
    <tableColumn id="8653" xr3:uid="{00BA76EC-CB2D-40D0-90CF-CCD1D3E7045A}" name="Column8633"/>
    <tableColumn id="8654" xr3:uid="{6C3BE1B2-C7B6-425E-9468-0F6838F69539}" name="Column8634"/>
    <tableColumn id="8655" xr3:uid="{89980113-1583-48D1-82D8-08C12D2EFE0D}" name="Column8635"/>
    <tableColumn id="8656" xr3:uid="{94103C84-F7A2-4C4B-B596-0AC55B027386}" name="Column8636"/>
    <tableColumn id="8657" xr3:uid="{FC2A7AB3-FDE4-4DF2-A265-9827F318D70B}" name="Column8637"/>
    <tableColumn id="8658" xr3:uid="{09F0F5E3-7342-433B-A1CE-8038F40F1A62}" name="Column8638"/>
    <tableColumn id="8659" xr3:uid="{858D2104-DE78-4982-85A3-DC4F943FB393}" name="Column8639"/>
    <tableColumn id="8660" xr3:uid="{7F12A513-3430-4F01-88A1-A2F53524AD3A}" name="Column8640"/>
    <tableColumn id="8661" xr3:uid="{325767DC-641F-4AF8-B916-D3A3A9710D27}" name="Column8641"/>
    <tableColumn id="8662" xr3:uid="{0BA096BA-2567-4085-98A9-3E730AD22D39}" name="Column8642"/>
    <tableColumn id="8663" xr3:uid="{DCE348D3-D0F3-4302-9CEF-DECACA661CEE}" name="Column8643"/>
    <tableColumn id="8664" xr3:uid="{0EB85CC5-93EF-40FA-AE4B-406CBD0D94D9}" name="Column8644"/>
    <tableColumn id="8665" xr3:uid="{161E91CD-482D-4C1B-BDAA-3FDEFB50CCB4}" name="Column8645"/>
    <tableColumn id="8666" xr3:uid="{45B1D416-C294-4E57-893B-78A84052C311}" name="Column8646"/>
    <tableColumn id="8667" xr3:uid="{0203BC11-FF0C-4514-817E-406B82A5C8B5}" name="Column8647"/>
    <tableColumn id="8668" xr3:uid="{0424BC6F-AFFD-45FD-B2F2-5DB709553D30}" name="Column8648"/>
    <tableColumn id="8669" xr3:uid="{3C274D48-098D-401B-B121-E1B4B4704646}" name="Column8649"/>
    <tableColumn id="8670" xr3:uid="{78F46975-7E29-4F79-9820-BE4B5763F08A}" name="Column8650"/>
    <tableColumn id="8671" xr3:uid="{68FC4506-244E-4252-AD54-C57312DCB4C7}" name="Column8651"/>
    <tableColumn id="8672" xr3:uid="{622E739D-8629-41E2-8BCA-93E78DAE2082}" name="Column8652"/>
    <tableColumn id="8673" xr3:uid="{0247E4E2-EEF4-4F8C-A162-DB9481FDEB55}" name="Column8653"/>
    <tableColumn id="8674" xr3:uid="{4FB116C7-1D93-410B-A3A1-1F5EE0B839EF}" name="Column8654"/>
    <tableColumn id="8675" xr3:uid="{A3977D8B-9EDC-46F7-9E1A-03A434FF74CB}" name="Column8655"/>
    <tableColumn id="8676" xr3:uid="{C34989FF-AD19-4451-98EF-3118FF0F603A}" name="Column8656"/>
    <tableColumn id="8677" xr3:uid="{8B160BA5-51D3-4C55-9D25-A2140C56E628}" name="Column8657"/>
    <tableColumn id="8678" xr3:uid="{767C8AEF-A25B-48C0-A4DB-9959A5363CC4}" name="Column8658"/>
    <tableColumn id="8679" xr3:uid="{B2123CE5-F679-40DD-9479-439F2595A4AB}" name="Column8659"/>
    <tableColumn id="8680" xr3:uid="{DB0288C0-0098-4F1A-B4D9-6A6A19020F0C}" name="Column8660"/>
    <tableColumn id="8681" xr3:uid="{7EC876B5-9BDC-4C28-92B3-8ABBE7C806DA}" name="Column8661"/>
    <tableColumn id="8682" xr3:uid="{3F231D6C-CE98-46D3-B627-14EFC6B5C6ED}" name="Column8662"/>
    <tableColumn id="8683" xr3:uid="{4D27B432-A548-4D5D-B985-A9B0F96F9697}" name="Column8663"/>
    <tableColumn id="8684" xr3:uid="{10AEFE3C-D0F9-48E1-9891-3837FC8188D1}" name="Column8664"/>
    <tableColumn id="8685" xr3:uid="{DC512D42-9846-4779-BFC2-5C4A8C4140AA}" name="Column8665"/>
    <tableColumn id="8686" xr3:uid="{F9F249BC-4C5C-4C72-9063-01EACF63B606}" name="Column8666"/>
    <tableColumn id="8687" xr3:uid="{180E367D-2ABA-4025-B464-1998301CBD64}" name="Column8667"/>
    <tableColumn id="8688" xr3:uid="{55C6B794-A184-4BDD-95D1-BF9E10C48B71}" name="Column8668"/>
    <tableColumn id="8689" xr3:uid="{6868424E-711C-4B52-93A5-4846F9D828D7}" name="Column8669"/>
    <tableColumn id="8690" xr3:uid="{22A2E880-AC07-4B79-AB6C-95A2353904FA}" name="Column8670"/>
    <tableColumn id="8691" xr3:uid="{21A19D64-073A-41E2-9F19-A526E1493E9F}" name="Column8671"/>
    <tableColumn id="8692" xr3:uid="{11AF5100-041F-44CF-892B-AD5C5C9FA7BD}" name="Column8672"/>
    <tableColumn id="8693" xr3:uid="{F1849486-7CFA-4917-B5DF-94652F1BB137}" name="Column8673"/>
    <tableColumn id="8694" xr3:uid="{51B14B98-FDBA-4691-AB56-8547BA5295A2}" name="Column8674"/>
    <tableColumn id="8695" xr3:uid="{8C7106E4-B9EE-4F8A-AB38-C7D70447C970}" name="Column8675"/>
    <tableColumn id="8696" xr3:uid="{874DBEF0-0273-47ED-9D2A-3C721F55079B}" name="Column8676"/>
    <tableColumn id="8697" xr3:uid="{35319992-C24E-412E-B2EC-802BEC2EB4CB}" name="Column8677"/>
    <tableColumn id="8698" xr3:uid="{48134B17-A9B2-4B8E-B559-DA80D1280821}" name="Column8678"/>
    <tableColumn id="8699" xr3:uid="{353C4632-BD65-4601-AD14-355E96B1CA59}" name="Column8679"/>
    <tableColumn id="8700" xr3:uid="{6859ECFF-7BA1-4266-9D69-5F39C394AE83}" name="Column8680"/>
    <tableColumn id="8701" xr3:uid="{ECD42015-C537-44B9-8305-C6968075D7BA}" name="Column8681"/>
    <tableColumn id="8702" xr3:uid="{A0091C18-AD3E-4EFC-A866-EB962C51B183}" name="Column8682"/>
    <tableColumn id="8703" xr3:uid="{901053D9-DD46-40C8-AE1E-E746AC732625}" name="Column8683"/>
    <tableColumn id="8704" xr3:uid="{A4B665B2-7401-46BD-A6A2-577E00C0B8CE}" name="Column8684"/>
    <tableColumn id="8705" xr3:uid="{41B272CD-904B-4D42-B3C7-64D840AE485C}" name="Column8685"/>
    <tableColumn id="8706" xr3:uid="{0A34B02B-F319-40D9-9DBE-FA7964B22F86}" name="Column8686"/>
    <tableColumn id="8707" xr3:uid="{18EF6BBD-D6AC-45D2-8AAC-5D0B4587DF51}" name="Column8687"/>
    <tableColumn id="8708" xr3:uid="{DB816AB2-37D5-46DF-A098-87ADC7488132}" name="Column8688"/>
    <tableColumn id="8709" xr3:uid="{E2D84FA3-45D1-45C2-BCF4-AFD7F261847A}" name="Column8689"/>
    <tableColumn id="8710" xr3:uid="{D9595A02-652D-4920-B175-F031841176D9}" name="Column8690"/>
    <tableColumn id="8711" xr3:uid="{454B1BD2-D1FF-4C6F-B76A-120036322709}" name="Column8691"/>
    <tableColumn id="8712" xr3:uid="{C8274A9F-D999-46D7-991A-E0D1FE7745BA}" name="Column8692"/>
    <tableColumn id="8713" xr3:uid="{D3ABD776-7555-4420-89A6-3004B44C923C}" name="Column8693"/>
    <tableColumn id="8714" xr3:uid="{956F6A3C-0757-401E-8FF8-484D55C495ED}" name="Column8694"/>
    <tableColumn id="8715" xr3:uid="{1CB3392E-CA83-4CFF-B586-8911A5BC3A13}" name="Column8695"/>
    <tableColumn id="8716" xr3:uid="{0A5035C7-3C03-4B49-85DD-03EFD63D5D41}" name="Column8696"/>
    <tableColumn id="8717" xr3:uid="{BF363C54-ED70-4EE6-94DE-CA8C84BD220F}" name="Column8697"/>
    <tableColumn id="8718" xr3:uid="{2C79E9FC-A4CE-4295-9B45-2863BFB414FE}" name="Column8698"/>
    <tableColumn id="8719" xr3:uid="{C40CBA40-4474-4163-A699-5F4B9585567B}" name="Column8699"/>
    <tableColumn id="8720" xr3:uid="{582F7402-9713-498B-8443-7314762957CC}" name="Column8700"/>
    <tableColumn id="8721" xr3:uid="{BD16F586-5D1B-4F3D-9ECE-BBDDC363D187}" name="Column8701"/>
    <tableColumn id="8722" xr3:uid="{E71EC52A-9015-4B71-9E82-2C6E362972C2}" name="Column8702"/>
    <tableColumn id="8723" xr3:uid="{88F4A8A9-6097-459D-83FB-7764A70A3DF4}" name="Column8703"/>
    <tableColumn id="8724" xr3:uid="{A1244D27-1318-486F-A772-DB9ED88DE300}" name="Column8704"/>
    <tableColumn id="8725" xr3:uid="{B28ED21A-5800-4F4A-91DB-3F4F7E5B431D}" name="Column8705"/>
    <tableColumn id="8726" xr3:uid="{98266C52-6B55-49AB-BD81-5A2D97324AAF}" name="Column8706"/>
    <tableColumn id="8727" xr3:uid="{E826F53F-D1CE-4249-AB1C-DDA74E48D588}" name="Column8707"/>
    <tableColumn id="8728" xr3:uid="{49941FBF-B3AA-40AF-ACB9-085F906F10AB}" name="Column8708"/>
    <tableColumn id="8729" xr3:uid="{A22CC97A-EFAB-4B27-89AD-40CA8C9A6F89}" name="Column8709"/>
    <tableColumn id="8730" xr3:uid="{38E00937-BBA8-4BDA-B631-63B67E0710B1}" name="Column8710"/>
    <tableColumn id="8731" xr3:uid="{01F0738F-439F-42F1-81F5-4BD6AA2010FA}" name="Column8711"/>
    <tableColumn id="8732" xr3:uid="{EB7997C6-02C3-445D-BE83-3A04A0443586}" name="Column8712"/>
    <tableColumn id="8733" xr3:uid="{5010E3B3-9D22-4644-A921-1060643D6BA6}" name="Column8713"/>
    <tableColumn id="8734" xr3:uid="{7B6F8E2F-298F-46BC-A953-7A09202E7748}" name="Column8714"/>
    <tableColumn id="8735" xr3:uid="{17FE7C22-6464-4F18-87F7-EE41F43C4532}" name="Column8715"/>
    <tableColumn id="8736" xr3:uid="{A56D5532-B1E6-471D-B6BA-9B83825518E7}" name="Column8716"/>
    <tableColumn id="8737" xr3:uid="{DC9CEB28-C833-47AD-8E48-5C8F668665BE}" name="Column8717"/>
    <tableColumn id="8738" xr3:uid="{D9D7E0E4-5646-4A97-9104-3CF44C24C492}" name="Column8718"/>
    <tableColumn id="8739" xr3:uid="{8C9321DF-7372-4CCA-9DF9-A14B4BF2280C}" name="Column8719"/>
    <tableColumn id="8740" xr3:uid="{23A36E23-D7F8-4D68-B684-467348FE2CB6}" name="Column8720"/>
    <tableColumn id="8741" xr3:uid="{F043FAC8-00D0-43A9-AC84-30FF03968E2B}" name="Column8721"/>
    <tableColumn id="8742" xr3:uid="{1F7745BA-5473-48DC-8A51-8B947BCC99C9}" name="Column8722"/>
    <tableColumn id="8743" xr3:uid="{2A2551B7-B597-4BFA-9ADF-758A821CD6D8}" name="Column8723"/>
    <tableColumn id="8744" xr3:uid="{CCBE49B5-AFA3-4C9F-85CA-B2990EFF016C}" name="Column8724"/>
    <tableColumn id="8745" xr3:uid="{32A13007-75FF-48BB-BD18-8E2285CE2031}" name="Column8725"/>
    <tableColumn id="8746" xr3:uid="{300BAED6-DD75-4295-8BF6-F3BA1DABB2A8}" name="Column8726"/>
    <tableColumn id="8747" xr3:uid="{CCB01C2B-D5AE-4C16-8F51-E6F7521BB1B7}" name="Column8727"/>
    <tableColumn id="8748" xr3:uid="{5158C826-34CC-4498-9EF1-08A5069CE72F}" name="Column8728"/>
    <tableColumn id="8749" xr3:uid="{C2F31D06-D2C0-4C91-A3DF-39592E18C9F1}" name="Column8729"/>
    <tableColumn id="8750" xr3:uid="{05244D67-DAAE-446E-8D2D-FA5A60360508}" name="Column8730"/>
    <tableColumn id="8751" xr3:uid="{0E55634B-4C8C-4055-9485-8A0AA4962191}" name="Column8731"/>
    <tableColumn id="8752" xr3:uid="{5D7B406D-CF29-41C5-82B0-09211C9F5D34}" name="Column8732"/>
    <tableColumn id="8753" xr3:uid="{16FCF255-DCD2-46D1-A8F5-5E2DBCD73A00}" name="Column8733"/>
    <tableColumn id="8754" xr3:uid="{13A54A2C-4530-4B74-98BB-2A6E1BA499CC}" name="Column8734"/>
    <tableColumn id="8755" xr3:uid="{CB6E6314-5694-4CA9-B6A1-41225D70F761}" name="Column8735"/>
    <tableColumn id="8756" xr3:uid="{B223F3F5-F913-4840-ACB0-FF1788E34FAA}" name="Column8736"/>
    <tableColumn id="8757" xr3:uid="{A01597C7-6201-49B9-A2CD-BDEC3FDF8C3B}" name="Column8737"/>
    <tableColumn id="8758" xr3:uid="{F2A3BDC8-383F-48CB-8FD4-6467D04B8CE1}" name="Column8738"/>
    <tableColumn id="8759" xr3:uid="{5A99EBEE-F15A-4342-97CE-8FDB8D9CFA75}" name="Column8739"/>
    <tableColumn id="8760" xr3:uid="{ACF73153-D83D-41E9-B134-A8F0F8B2A860}" name="Column8740"/>
    <tableColumn id="8761" xr3:uid="{170C742B-BB5C-4AE9-AF9C-03D4040A106E}" name="Column8741"/>
    <tableColumn id="8762" xr3:uid="{2EF40C00-280C-4D0D-BE9A-A1902D488B6C}" name="Column8742"/>
    <tableColumn id="8763" xr3:uid="{E624A6A4-2192-4264-8CF2-2670F9FA26CB}" name="Column8743"/>
    <tableColumn id="8764" xr3:uid="{BFA624AB-6767-4B56-88DF-FFB3C78346A5}" name="Column8744"/>
    <tableColumn id="8765" xr3:uid="{831ED4F4-2D53-41D4-BE78-FCB7E3E26ED6}" name="Column8745"/>
    <tableColumn id="8766" xr3:uid="{C0408724-A959-43D2-957E-D52F1B6F436C}" name="Column8746"/>
    <tableColumn id="8767" xr3:uid="{984AB7B9-304D-4ED0-A523-A5030F9968A3}" name="Column8747"/>
    <tableColumn id="8768" xr3:uid="{241AF68F-4F78-4F0A-B19C-78509F9EB368}" name="Column8748"/>
    <tableColumn id="8769" xr3:uid="{86936D20-9234-4781-8923-7FB93668CA66}" name="Column8749"/>
    <tableColumn id="8770" xr3:uid="{BB3B664C-42ED-47BE-9F15-CB5A8B4F9D8F}" name="Column8750"/>
    <tableColumn id="8771" xr3:uid="{9323B4B5-8933-44D5-BE8F-14588D57EE43}" name="Column8751"/>
    <tableColumn id="8772" xr3:uid="{B610E046-457B-4700-AB44-2AC454B6D278}" name="Column8752"/>
    <tableColumn id="8773" xr3:uid="{8E965B7A-6B50-459E-B4B4-CBB5D4FF11D1}" name="Column8753"/>
    <tableColumn id="8774" xr3:uid="{971CCD57-4273-4E54-92F2-2A0249953A46}" name="Column8754"/>
    <tableColumn id="8775" xr3:uid="{5E1246E2-9553-4C49-B59B-F2616D7B82AD}" name="Column8755"/>
    <tableColumn id="8776" xr3:uid="{8B9E89FF-FEE5-4F1B-9C0E-D01595B18371}" name="Column8756"/>
    <tableColumn id="8777" xr3:uid="{A8473881-A7C1-4FEF-A0EB-4E7D36C440DC}" name="Column8757"/>
    <tableColumn id="8778" xr3:uid="{D21460D5-CC6A-42F5-A634-8CC7403C0768}" name="Column8758"/>
    <tableColumn id="8779" xr3:uid="{BAF460E6-FD4D-492E-8DF7-EE1F031D336C}" name="Column8759"/>
    <tableColumn id="8780" xr3:uid="{523425B3-A9E7-4F8E-AD07-D1326635EEBD}" name="Column8760"/>
    <tableColumn id="8781" xr3:uid="{C818D24A-AFB3-4DC3-B932-51B6F625A539}" name="Column8761"/>
    <tableColumn id="8782" xr3:uid="{5F25EFDE-CEA3-46AA-BF92-18B72394E0CA}" name="Column8762"/>
    <tableColumn id="8783" xr3:uid="{B2FE7FEE-2B8E-4732-BE00-9EA24C7BA688}" name="Column8763"/>
    <tableColumn id="8784" xr3:uid="{D08C5FC0-9024-445C-BDD8-857E1D2AB4BB}" name="Column8764"/>
    <tableColumn id="8785" xr3:uid="{89D6BF85-9253-47D7-AFA7-B7FD9B000A33}" name="Column8765"/>
    <tableColumn id="8786" xr3:uid="{E8815247-B672-44C3-9CD0-BB0BABEEDA57}" name="Column8766"/>
    <tableColumn id="8787" xr3:uid="{98D70A82-02CA-4203-B483-A0EF8B09AFA0}" name="Column8767"/>
    <tableColumn id="8788" xr3:uid="{12754725-73BB-49A8-B893-DDF941C2CA9E}" name="Column8768"/>
    <tableColumn id="8789" xr3:uid="{1E52D8C6-EC08-43AF-8BD5-4F1F50987AE1}" name="Column8769"/>
    <tableColumn id="8790" xr3:uid="{A4AF5C6D-5339-445C-9BDF-FC8B9BFAC70D}" name="Column8770"/>
    <tableColumn id="8791" xr3:uid="{6D09A593-4F62-4C14-8815-2A9B286CE459}" name="Column8771"/>
    <tableColumn id="8792" xr3:uid="{8D3C0968-4BC7-48C8-91AB-CD13DEF1D3C7}" name="Column8772"/>
    <tableColumn id="8793" xr3:uid="{BF2B188F-6DD4-47B0-BBD8-AA9CDBF27187}" name="Column8773"/>
    <tableColumn id="8794" xr3:uid="{6F25D8F9-95E9-4343-A359-6667ECE7B7E9}" name="Column8774"/>
    <tableColumn id="8795" xr3:uid="{E0A75A78-6CD8-4208-8505-0E70E19E9D95}" name="Column8775"/>
    <tableColumn id="8796" xr3:uid="{6B050660-C666-4B6A-B231-F32849387BA4}" name="Column8776"/>
    <tableColumn id="8797" xr3:uid="{CA5D2DB8-FC19-4E01-B279-5D145BEC333B}" name="Column8777"/>
    <tableColumn id="8798" xr3:uid="{8A5FF300-A329-4136-907E-38D38D2653FA}" name="Column8778"/>
    <tableColumn id="8799" xr3:uid="{EB58C6B2-936B-4582-92F3-FA4FB2BF2509}" name="Column8779"/>
    <tableColumn id="8800" xr3:uid="{D17B3459-8315-4B26-A79D-7FCA071E6D74}" name="Column8780"/>
    <tableColumn id="8801" xr3:uid="{73E337A8-9C28-4772-85AD-D60818D5C234}" name="Column8781"/>
    <tableColumn id="8802" xr3:uid="{E04BCFA8-0593-4E20-9E56-6CBB4260541D}" name="Column8782"/>
    <tableColumn id="8803" xr3:uid="{FB2BF1D7-AF71-44BC-A640-90FBC6FCC07A}" name="Column8783"/>
    <tableColumn id="8804" xr3:uid="{1C1B29D0-39B4-47C6-92E7-9427871B9E2E}" name="Column8784"/>
    <tableColumn id="8805" xr3:uid="{60BD1D35-9C1F-4596-B229-DDA9CEAE7871}" name="Column8785"/>
    <tableColumn id="8806" xr3:uid="{78B4EA74-C8CC-4663-87A6-CC13AD6A40A5}" name="Column8786"/>
    <tableColumn id="8807" xr3:uid="{3217C712-EA47-4350-AF70-B5655B2A4E30}" name="Column8787"/>
    <tableColumn id="8808" xr3:uid="{9DAFC572-A8EE-4888-B000-62FCA1A4B00D}" name="Column8788"/>
    <tableColumn id="8809" xr3:uid="{AB9BE0DD-AC3B-480F-979E-C446E4642575}" name="Column8789"/>
    <tableColumn id="8810" xr3:uid="{4772E77A-F003-4C8D-8B6A-C193D6B0B851}" name="Column8790"/>
    <tableColumn id="8811" xr3:uid="{1C063A7F-519E-40FF-A19B-69E454CCC4E0}" name="Column8791"/>
    <tableColumn id="8812" xr3:uid="{745DB0CB-93DB-40B1-A0CE-02D9B0E628E1}" name="Column8792"/>
    <tableColumn id="8813" xr3:uid="{B2D76732-E0D8-4AB5-9390-7C9BD9BA19FE}" name="Column8793"/>
    <tableColumn id="8814" xr3:uid="{C74AE434-8F4B-4D58-B489-09E06E62E17D}" name="Column8794"/>
    <tableColumn id="8815" xr3:uid="{ED905B78-2F5E-4001-84BC-E65D5489E09E}" name="Column8795"/>
    <tableColumn id="8816" xr3:uid="{3539DB46-D0E5-4DA1-AEDC-12FA0B52BCBC}" name="Column8796"/>
    <tableColumn id="8817" xr3:uid="{668B8225-9356-4745-A686-4F1ED205BD7E}" name="Column8797"/>
    <tableColumn id="8818" xr3:uid="{F5E47955-EEA0-42A1-A1B2-5D995D232E63}" name="Column8798"/>
    <tableColumn id="8819" xr3:uid="{50711382-8DCE-474F-A2E4-3AA22E68D900}" name="Column8799"/>
    <tableColumn id="8820" xr3:uid="{185BB66F-8CDB-4537-924D-9BF6C6AB95F1}" name="Column8800"/>
    <tableColumn id="8821" xr3:uid="{D28AA906-0A90-4748-BF72-CA5E324484C4}" name="Column8801"/>
    <tableColumn id="8822" xr3:uid="{F97B6D06-73DA-411C-9DE4-0C368C38FC43}" name="Column8802"/>
    <tableColumn id="8823" xr3:uid="{882F0476-B3EB-4C5D-A121-7809FB076B2F}" name="Column8803"/>
    <tableColumn id="8824" xr3:uid="{90279DAB-C4DD-4028-AAE3-006A88653BBD}" name="Column8804"/>
    <tableColumn id="8825" xr3:uid="{119D7A69-CFE6-4B5E-80AE-0C5C80248507}" name="Column8805"/>
    <tableColumn id="8826" xr3:uid="{6F4A79D7-C8A1-428F-9C08-33207CD1DE9D}" name="Column8806"/>
    <tableColumn id="8827" xr3:uid="{63799D5A-CEA5-4D9A-8E9C-E5350136B85E}" name="Column8807"/>
    <tableColumn id="8828" xr3:uid="{F569C658-C7A8-45C6-A94A-2F0983BDEC0B}" name="Column8808"/>
    <tableColumn id="8829" xr3:uid="{6F82B15B-2D05-4B85-A44F-D318A0E53D23}" name="Column8809"/>
    <tableColumn id="8830" xr3:uid="{063CDA57-41D7-4116-AB05-2DAC7D87892A}" name="Column8810"/>
    <tableColumn id="8831" xr3:uid="{A47BC95B-7201-4CF2-9FFF-E4A71CBB8F07}" name="Column8811"/>
    <tableColumn id="8832" xr3:uid="{9A057BB1-6949-4FDA-9A10-69BBAF6A2E61}" name="Column8812"/>
    <tableColumn id="8833" xr3:uid="{18E0681C-F9B5-4F91-B35E-C61D0708B94A}" name="Column8813"/>
    <tableColumn id="8834" xr3:uid="{F46664A4-DB28-4F64-BBDC-362F1FADEFDE}" name="Column8814"/>
    <tableColumn id="8835" xr3:uid="{48A2432D-6D14-47A3-9D40-F67F0EED1DC7}" name="Column8815"/>
    <tableColumn id="8836" xr3:uid="{B24F42D4-1DF2-4191-8C0A-D6F29191F744}" name="Column8816"/>
    <tableColumn id="8837" xr3:uid="{EDE8E7C8-D182-40BC-8BE7-836E49B517B9}" name="Column8817"/>
    <tableColumn id="8838" xr3:uid="{9C5AB537-C970-48E0-A787-35ED9AC5C770}" name="Column8818"/>
    <tableColumn id="8839" xr3:uid="{2B24ADE6-5E6E-489C-8602-F1E0DF4C1F58}" name="Column8819"/>
    <tableColumn id="8840" xr3:uid="{7FBB9C76-B865-405D-816D-62396A220CF2}" name="Column8820"/>
    <tableColumn id="8841" xr3:uid="{41B66FC4-6EA3-4A7F-83B1-30F933BBB5BC}" name="Column8821"/>
    <tableColumn id="8842" xr3:uid="{4F646BC4-5E41-4D7D-9E03-FEC29928C6C9}" name="Column8822"/>
    <tableColumn id="8843" xr3:uid="{4949435A-6367-4FAF-B49D-06BA24435431}" name="Column8823"/>
    <tableColumn id="8844" xr3:uid="{EE4C9F57-02B9-4E73-A4ED-B8CEF3A98314}" name="Column8824"/>
    <tableColumn id="8845" xr3:uid="{C9E7E68C-61ED-459A-B247-8188CCCB6081}" name="Column8825"/>
    <tableColumn id="8846" xr3:uid="{180F98D6-DCC1-41B2-A4F5-18A825B97249}" name="Column8826"/>
    <tableColumn id="8847" xr3:uid="{80C10B3C-3623-4C69-9981-EE2D0BBD671B}" name="Column8827"/>
    <tableColumn id="8848" xr3:uid="{B12D5B7E-92E8-450B-BBB1-177BD2E16EB6}" name="Column8828"/>
    <tableColumn id="8849" xr3:uid="{FA26E6CA-2E24-4FE1-B1D4-1A21179A3B34}" name="Column8829"/>
    <tableColumn id="8850" xr3:uid="{C2A2337B-CF86-443E-9A0B-9E94BA75CFF0}" name="Column8830"/>
    <tableColumn id="8851" xr3:uid="{983DB767-1A74-45F6-B2F6-FDAC01F82CF6}" name="Column8831"/>
    <tableColumn id="8852" xr3:uid="{48FBE510-233F-44A6-B55F-28F5218F8F48}" name="Column8832"/>
    <tableColumn id="8853" xr3:uid="{0CB8608A-BCC2-4329-ADE6-908CA772664B}" name="Column8833"/>
    <tableColumn id="8854" xr3:uid="{06434CCE-35A0-49B5-BCA4-935D0E13B4F8}" name="Column8834"/>
    <tableColumn id="8855" xr3:uid="{5F34BE85-C9BE-4E6E-9D96-4BDAE143E2FE}" name="Column8835"/>
    <tableColumn id="8856" xr3:uid="{B6A7B510-151B-4064-B272-22DC51F60958}" name="Column8836"/>
    <tableColumn id="8857" xr3:uid="{42B092C4-B81F-4055-8DC5-13DD1D1CBB63}" name="Column8837"/>
    <tableColumn id="8858" xr3:uid="{F3CE8B10-E236-4AAC-BCB4-C34522E9C010}" name="Column8838"/>
    <tableColumn id="8859" xr3:uid="{B508763D-7AE3-46D4-9488-C3F732FD9CE2}" name="Column8839"/>
    <tableColumn id="8860" xr3:uid="{991D7D10-FC0D-4506-9D48-4DF3BB3086C6}" name="Column8840"/>
    <tableColumn id="8861" xr3:uid="{A2F943C6-AC60-415E-BDEB-5F4AD5899085}" name="Column8841"/>
    <tableColumn id="8862" xr3:uid="{2CB09C8A-2E64-42EC-81B6-9DAC542FAE9A}" name="Column8842"/>
    <tableColumn id="8863" xr3:uid="{3E427AF1-68EE-4197-A89F-7FC72DFB7654}" name="Column8843"/>
    <tableColumn id="8864" xr3:uid="{EDAB5461-BE2F-4B20-92D2-A9FE3890CA31}" name="Column8844"/>
    <tableColumn id="8865" xr3:uid="{C05EB7C2-31D8-459A-9920-5B965C43990C}" name="Column8845"/>
    <tableColumn id="8866" xr3:uid="{1ED63AB8-A5B7-4CE5-AA22-9B350DBA6C92}" name="Column8846"/>
    <tableColumn id="8867" xr3:uid="{A6C7A40A-6E69-497B-8C42-18EAF3446D5E}" name="Column8847"/>
    <tableColumn id="8868" xr3:uid="{4A2AE07A-09E5-4E95-802C-82863F6C92E1}" name="Column8848"/>
    <tableColumn id="8869" xr3:uid="{23A29625-7E06-4EC2-8CB8-4ACC3D4E30A7}" name="Column8849"/>
    <tableColumn id="8870" xr3:uid="{83E22E85-2A57-425D-B6C1-E5C1EDF5906C}" name="Column8850"/>
    <tableColumn id="8871" xr3:uid="{90AD4409-D7B7-479E-9592-C1BD42FFC4C4}" name="Column8851"/>
    <tableColumn id="8872" xr3:uid="{A090C7B6-673B-40EB-AF3D-4DC8B7132A10}" name="Column8852"/>
    <tableColumn id="8873" xr3:uid="{2AD1DF70-1A18-4064-B3C8-3FCFC89A7DE9}" name="Column8853"/>
    <tableColumn id="8874" xr3:uid="{6E13F68F-5294-4EE1-A751-325660686443}" name="Column8854"/>
    <tableColumn id="8875" xr3:uid="{B2AE69F6-9A96-4A7F-9BF6-B9B46536B778}" name="Column8855"/>
    <tableColumn id="8876" xr3:uid="{14ACC29C-413B-4816-9CDF-0F13C4C2962F}" name="Column8856"/>
    <tableColumn id="8877" xr3:uid="{3ED1A3C1-DDEE-4C8A-A7F2-6A9CF0459373}" name="Column8857"/>
    <tableColumn id="8878" xr3:uid="{6CA99866-ACD2-473B-B4F1-ED1F67E1AAAA}" name="Column8858"/>
    <tableColumn id="8879" xr3:uid="{D449C23D-E456-4552-86D1-0DCAE05A8717}" name="Column8859"/>
    <tableColumn id="8880" xr3:uid="{DCC6F2E0-F3DB-431F-BAF9-769A98E6D09E}" name="Column8860"/>
    <tableColumn id="8881" xr3:uid="{D02B9D49-C31A-4D6A-A96D-C129241FCDD7}" name="Column8861"/>
    <tableColumn id="8882" xr3:uid="{B4B7DA3F-74FA-4FC8-88E5-8B265BD25F0F}" name="Column8862"/>
    <tableColumn id="8883" xr3:uid="{90BA0121-96E8-466C-9F5B-4A51A1AB6979}" name="Column8863"/>
    <tableColumn id="8884" xr3:uid="{BA82C07E-DD72-43A6-BFE2-9CBEC2B21CF1}" name="Column8864"/>
    <tableColumn id="8885" xr3:uid="{589004DB-64B6-411D-8D4B-CC824C49461C}" name="Column8865"/>
    <tableColumn id="8886" xr3:uid="{8037047F-F6FE-4B34-B4DA-C9900BC2EA85}" name="Column8866"/>
    <tableColumn id="8887" xr3:uid="{2DB2138B-5793-4803-9297-0A7D06A69CE3}" name="Column8867"/>
    <tableColumn id="8888" xr3:uid="{0C847606-9E1C-4F6F-AE0B-0D399FCE3853}" name="Column8868"/>
    <tableColumn id="8889" xr3:uid="{37E7E9A8-3DC7-4296-8DF9-483DB51D59CC}" name="Column8869"/>
    <tableColumn id="8890" xr3:uid="{0E12151A-76D3-4F70-8053-9491D09568C2}" name="Column8870"/>
    <tableColumn id="8891" xr3:uid="{DD60ED66-ABA4-4F64-A2FC-91BED3F4FD64}" name="Column8871"/>
    <tableColumn id="8892" xr3:uid="{2FDFA19E-C50F-4C92-822F-01D57C94AFD0}" name="Column8872"/>
    <tableColumn id="8893" xr3:uid="{B943D1A6-ACCC-4780-81AA-44DE6BC7EC24}" name="Column8873"/>
    <tableColumn id="8894" xr3:uid="{67D3B91D-45F8-4F87-91C4-8B9CFF3CB7A1}" name="Column8874"/>
    <tableColumn id="8895" xr3:uid="{8AF38A89-F490-4002-8AE9-09462D248B7D}" name="Column8875"/>
    <tableColumn id="8896" xr3:uid="{4678941B-A54B-48C6-8221-B1518BDF4645}" name="Column8876"/>
    <tableColumn id="8897" xr3:uid="{2A498F53-4044-4EC1-B5AC-AFC30C01ABBD}" name="Column8877"/>
    <tableColumn id="8898" xr3:uid="{38BC0666-68D6-430F-B7A6-5A74F56A08E6}" name="Column8878"/>
    <tableColumn id="8899" xr3:uid="{D1BC017F-42C6-4AE9-B112-54128CF44D0E}" name="Column8879"/>
    <tableColumn id="8900" xr3:uid="{7CFD3B22-F34E-4B04-A209-CBB3F5282C2B}" name="Column8880"/>
    <tableColumn id="8901" xr3:uid="{16FA429C-5E84-4824-A36F-E3677DC791C8}" name="Column8881"/>
    <tableColumn id="8902" xr3:uid="{3049CF13-282E-453E-973C-6EAC2797C64F}" name="Column8882"/>
    <tableColumn id="8903" xr3:uid="{C4421EC8-964D-4292-9D2C-66EA63508CA5}" name="Column8883"/>
    <tableColumn id="8904" xr3:uid="{C6B86787-9C3F-45D4-90CB-258C9BFE65A4}" name="Column8884"/>
    <tableColumn id="8905" xr3:uid="{20C06E89-12F3-42EB-8B6F-CE53F03BEDE1}" name="Column8885"/>
    <tableColumn id="8906" xr3:uid="{D5C2C05D-0F95-4B41-A4B4-8731DC398FCA}" name="Column8886"/>
    <tableColumn id="8907" xr3:uid="{F367F047-A8C4-467B-8FB7-FD2A0668FC76}" name="Column8887"/>
    <tableColumn id="8908" xr3:uid="{C2FC44D8-32D8-46DF-9844-E83C026DD129}" name="Column8888"/>
    <tableColumn id="8909" xr3:uid="{E52C528C-C6D2-497B-BD03-06BEBD9E46DE}" name="Column8889"/>
    <tableColumn id="8910" xr3:uid="{86748090-E0E6-4D5C-9EF1-524C12B5F91B}" name="Column8890"/>
    <tableColumn id="8911" xr3:uid="{AE78E69D-898C-4763-9F88-3661F83BC080}" name="Column8891"/>
    <tableColumn id="8912" xr3:uid="{BD8E3B93-8715-4464-8740-7FE47C7134C4}" name="Column8892"/>
    <tableColumn id="8913" xr3:uid="{886B2728-626D-4AF2-96F6-AE0BE185AF97}" name="Column8893"/>
    <tableColumn id="8914" xr3:uid="{2EFF8C22-6A62-4915-9A94-6FD78FB74927}" name="Column8894"/>
    <tableColumn id="8915" xr3:uid="{9C05CE60-AD60-4BAE-8AF4-831B1573E46A}" name="Column8895"/>
    <tableColumn id="8916" xr3:uid="{5DC45E9C-E43E-4A21-BA2D-A7AB960EBB50}" name="Column8896"/>
    <tableColumn id="8917" xr3:uid="{18ADCDBE-FAA1-4D11-88D1-13F80960D3D9}" name="Column8897"/>
    <tableColumn id="8918" xr3:uid="{C6030B3A-798E-4C48-9F30-F14CBD713F2B}" name="Column8898"/>
    <tableColumn id="8919" xr3:uid="{BC432CC7-6462-42AC-8C9D-F8278BCBA842}" name="Column8899"/>
    <tableColumn id="8920" xr3:uid="{6DAC7B77-9B71-44D2-B6C9-BC5DD88F896C}" name="Column8900"/>
    <tableColumn id="8921" xr3:uid="{AABE7465-374E-4ECD-A296-C3750DEBA45F}" name="Column8901"/>
    <tableColumn id="8922" xr3:uid="{D9981FAF-5F23-430C-88B5-B05B3FD87F27}" name="Column8902"/>
    <tableColumn id="8923" xr3:uid="{BB43188E-52BF-4F7A-BFE7-A2EDF25C60A6}" name="Column8903"/>
    <tableColumn id="8924" xr3:uid="{F6A5FF0E-61FC-48D0-98A1-7B7BD0CAFA16}" name="Column8904"/>
    <tableColumn id="8925" xr3:uid="{0329D304-5580-4A05-90D5-0DBE8F4815BA}" name="Column8905"/>
    <tableColumn id="8926" xr3:uid="{086849F7-80BE-4E9B-8C54-B901EAF968FC}" name="Column8906"/>
    <tableColumn id="8927" xr3:uid="{B4161831-52ED-4A45-8AAB-D27E7AD3BC90}" name="Column8907"/>
    <tableColumn id="8928" xr3:uid="{01B93FBF-2B91-48A0-844F-01C09BB5D0BB}" name="Column8908"/>
    <tableColumn id="8929" xr3:uid="{B420ABC5-55F4-4487-A529-B96BAC6C521B}" name="Column8909"/>
    <tableColumn id="8930" xr3:uid="{F1546197-E160-4F7E-B0CB-B0A6F8B038F5}" name="Column8910"/>
    <tableColumn id="8931" xr3:uid="{E5212C6D-E838-4C8E-BAB3-09D236557039}" name="Column8911"/>
    <tableColumn id="8932" xr3:uid="{34812764-CBEF-4E53-8B13-365738966B48}" name="Column8912"/>
    <tableColumn id="8933" xr3:uid="{B83E73AC-7700-45DB-9F8F-C386CBEC70C3}" name="Column8913"/>
    <tableColumn id="8934" xr3:uid="{36F966FB-5754-498A-9ECF-7210CE13D4BD}" name="Column8914"/>
    <tableColumn id="8935" xr3:uid="{387B0FD9-AF9D-4526-9ED5-B75F7244D928}" name="Column8915"/>
    <tableColumn id="8936" xr3:uid="{F9D96A64-9D19-4625-94E4-481CAF150022}" name="Column8916"/>
    <tableColumn id="8937" xr3:uid="{23FBDB3B-3C61-494B-9D1D-C6DCE81EF42F}" name="Column8917"/>
    <tableColumn id="8938" xr3:uid="{6F107DE6-66B0-4ECA-B1A0-2FC057EEA57E}" name="Column8918"/>
    <tableColumn id="8939" xr3:uid="{7A0E6460-917E-4E9E-8708-E07F451AA262}" name="Column8919"/>
    <tableColumn id="8940" xr3:uid="{7BC2B964-D945-41CF-BB3C-E548B516938B}" name="Column8920"/>
    <tableColumn id="8941" xr3:uid="{6E6ED515-A661-4D88-88E7-7CC0B8ABDBAA}" name="Column8921"/>
    <tableColumn id="8942" xr3:uid="{7BD99551-9307-44F8-A3CD-D0385C5626A4}" name="Column8922"/>
    <tableColumn id="8943" xr3:uid="{BDECC72C-4708-4C47-BC49-CC530A7411F9}" name="Column8923"/>
    <tableColumn id="8944" xr3:uid="{F186E2B4-C9DB-450F-8D52-DF6324F37425}" name="Column8924"/>
    <tableColumn id="8945" xr3:uid="{A7ACCCC0-F72A-4038-95B8-8D46B414F4F4}" name="Column8925"/>
    <tableColumn id="8946" xr3:uid="{FF362293-2205-4307-81CE-41ADF653A14D}" name="Column8926"/>
    <tableColumn id="8947" xr3:uid="{F2596B2E-D9DF-4540-8E1E-4C0F9506F3FB}" name="Column8927"/>
    <tableColumn id="8948" xr3:uid="{A9B3A757-D403-47B1-AFAF-529C6025BE32}" name="Column8928"/>
    <tableColumn id="8949" xr3:uid="{0B4B363A-67AE-4232-8163-D1CBDE6E0AB4}" name="Column8929"/>
    <tableColumn id="8950" xr3:uid="{5EEE7345-905A-4FB7-B6EA-89D849FF7D39}" name="Column8930"/>
    <tableColumn id="8951" xr3:uid="{83AD6918-BC67-46EE-9A31-C333E3E7012F}" name="Column8931"/>
    <tableColumn id="8952" xr3:uid="{404BEB53-398A-4023-8F9F-8CA3ACF6A4D1}" name="Column8932"/>
    <tableColumn id="8953" xr3:uid="{3A2017F4-BA12-4201-8D0E-CAEE75DE3315}" name="Column8933"/>
    <tableColumn id="8954" xr3:uid="{B1079E99-5A02-446C-99CC-48FF263047E2}" name="Column8934"/>
    <tableColumn id="8955" xr3:uid="{C254FC22-DAD6-4E31-AF5D-29F12B899B7B}" name="Column8935"/>
    <tableColumn id="8956" xr3:uid="{639AF497-3090-48C2-AF15-1B717EE5D3D8}" name="Column8936"/>
    <tableColumn id="8957" xr3:uid="{EB370CB0-9941-424F-8865-FAF1A65DCAE8}" name="Column8937"/>
    <tableColumn id="8958" xr3:uid="{C109E958-DA40-4FE9-87E6-A9ACCFA63290}" name="Column8938"/>
    <tableColumn id="8959" xr3:uid="{70ADCCF9-6E5C-485E-8D5D-117025DC12EC}" name="Column8939"/>
    <tableColumn id="8960" xr3:uid="{D2A118BE-C621-421C-91A5-4332A65F7DEE}" name="Column8940"/>
    <tableColumn id="8961" xr3:uid="{EFEF80B3-25D8-47E0-B99B-7E1F3F9E8D2A}" name="Column8941"/>
    <tableColumn id="8962" xr3:uid="{99A07138-F747-4BA2-B9FF-7B3073F31F09}" name="Column8942"/>
    <tableColumn id="8963" xr3:uid="{232C9C84-C34A-440F-BD30-002E725C8099}" name="Column8943"/>
    <tableColumn id="8964" xr3:uid="{29633BCD-2B56-490E-8081-6677DDBA9CAC}" name="Column8944"/>
    <tableColumn id="8965" xr3:uid="{96424A9C-38BF-48FC-A5AA-1CB53ED34DB5}" name="Column8945"/>
    <tableColumn id="8966" xr3:uid="{8E4A3621-D911-4A71-8F12-B257A81EE7BC}" name="Column8946"/>
    <tableColumn id="8967" xr3:uid="{C811A95E-C77B-48B0-B218-A39CDB6734F8}" name="Column8947"/>
    <tableColumn id="8968" xr3:uid="{7457ABB1-699C-49B9-87DB-2E21CECDF2B3}" name="Column8948"/>
    <tableColumn id="8969" xr3:uid="{F60E2210-A8F0-4F6B-8C04-C8FF47F631C3}" name="Column8949"/>
    <tableColumn id="8970" xr3:uid="{F19C7B5D-CE51-4DFC-BF5A-34F98DFD2825}" name="Column8950"/>
    <tableColumn id="8971" xr3:uid="{128615DA-7384-40E5-8B25-E24099E0B580}" name="Column8951"/>
    <tableColumn id="8972" xr3:uid="{4AE72236-C819-4A81-A877-1976AE9FC9DA}" name="Column8952"/>
    <tableColumn id="8973" xr3:uid="{6D57732D-B8A3-44FD-8636-483FF01CE2D4}" name="Column8953"/>
    <tableColumn id="8974" xr3:uid="{86CD753B-4C8E-4090-BFF9-0EBA85023F06}" name="Column8954"/>
    <tableColumn id="8975" xr3:uid="{E707E246-29F4-417B-B22C-1432EE127BCD}" name="Column8955"/>
    <tableColumn id="8976" xr3:uid="{E6C41B15-763C-4C82-8AEC-42D4A2AE4298}" name="Column8956"/>
    <tableColumn id="8977" xr3:uid="{6235EF0F-9730-432D-9334-C5805103E6C6}" name="Column8957"/>
    <tableColumn id="8978" xr3:uid="{791A8DA6-D3E2-433D-BE08-AD84A811AE26}" name="Column8958"/>
    <tableColumn id="8979" xr3:uid="{04AF53E6-E0C4-4AA1-AB08-53852E337A0B}" name="Column8959"/>
    <tableColumn id="8980" xr3:uid="{13C4901A-1C4E-440F-8B65-ADADF86E0F88}" name="Column8960"/>
    <tableColumn id="8981" xr3:uid="{B56E0523-BB79-4F52-B734-CEE98EB159A7}" name="Column8961"/>
    <tableColumn id="8982" xr3:uid="{9CF11366-4C19-4F48-AC32-B45DE78F6470}" name="Column8962"/>
    <tableColumn id="8983" xr3:uid="{FBF751F8-8DFB-46B8-9496-9656EE77E671}" name="Column8963"/>
    <tableColumn id="8984" xr3:uid="{AEBE1B72-7F0C-45D2-A1A2-272F8E95CC7A}" name="Column8964"/>
    <tableColumn id="8985" xr3:uid="{116B8DF5-E7C3-4444-80B0-840B6C1D1379}" name="Column8965"/>
    <tableColumn id="8986" xr3:uid="{BA110159-D8F1-4EEA-8A77-119B3860883C}" name="Column8966"/>
    <tableColumn id="8987" xr3:uid="{D116D57E-8378-4CCD-9EEE-C209EF19451A}" name="Column8967"/>
    <tableColumn id="8988" xr3:uid="{74D25A22-31AF-4F6C-84F8-941EE448E216}" name="Column8968"/>
    <tableColumn id="8989" xr3:uid="{0E38D7E1-338E-4370-B826-512408226798}" name="Column8969"/>
    <tableColumn id="8990" xr3:uid="{F8ED9DAE-5670-4D48-AB10-F8EB5B12FDF3}" name="Column8970"/>
    <tableColumn id="8991" xr3:uid="{3B62D6EF-1446-40B0-9B27-EDE409A526A6}" name="Column8971"/>
    <tableColumn id="8992" xr3:uid="{BEF8EEB4-FD9D-49C8-A16A-C902995C99F0}" name="Column8972"/>
    <tableColumn id="8993" xr3:uid="{0C03C59D-70FD-4D7A-8AC2-34FBEE82E977}" name="Column8973"/>
    <tableColumn id="8994" xr3:uid="{767BF68A-93F3-4362-9C32-0000E5A2051B}" name="Column8974"/>
    <tableColumn id="8995" xr3:uid="{9C2D26F8-DECE-466B-A023-595EB89B4FF3}" name="Column8975"/>
    <tableColumn id="8996" xr3:uid="{35CD5590-FAB3-47F1-A26A-66AFCF084901}" name="Column8976"/>
    <tableColumn id="8997" xr3:uid="{57B6F108-3352-419C-AE4C-8608C6317E0F}" name="Column8977"/>
    <tableColumn id="8998" xr3:uid="{CB84FD00-8921-4931-A1E6-671AE31CB3DC}" name="Column8978"/>
    <tableColumn id="8999" xr3:uid="{CFCA3AEC-6627-4DDC-810E-26FC7F435433}" name="Column8979"/>
    <tableColumn id="9000" xr3:uid="{A65864B9-33FF-4AD8-BB61-A3AB70571C3E}" name="Column8980"/>
    <tableColumn id="9001" xr3:uid="{C5342ACE-1576-4DDB-93CA-45E2A09B6052}" name="Column8981"/>
    <tableColumn id="9002" xr3:uid="{A8CE936C-B33C-4D08-B9B7-1F9AD801B040}" name="Column8982"/>
    <tableColumn id="9003" xr3:uid="{816F71CF-A3C9-4198-B354-C3492ACD5401}" name="Column8983"/>
    <tableColumn id="9004" xr3:uid="{2F5F825A-A02D-43D5-BD16-48A9C6E5125B}" name="Column8984"/>
    <tableColumn id="9005" xr3:uid="{902AB8FA-9F67-4167-99B0-96B8E0A881B0}" name="Column8985"/>
    <tableColumn id="9006" xr3:uid="{93A93640-3C1E-4C33-8A3C-CC1378D688FA}" name="Column8986"/>
    <tableColumn id="9007" xr3:uid="{BDF8E18B-5D2D-4CB1-80CD-8FA3886FA0E3}" name="Column8987"/>
    <tableColumn id="9008" xr3:uid="{A6873235-853F-4A14-885A-C7189E5CED0C}" name="Column8988"/>
    <tableColumn id="9009" xr3:uid="{BB98370E-3932-4C90-804B-6C3E6C6A3F49}" name="Column8989"/>
    <tableColumn id="9010" xr3:uid="{1398983D-5DC5-4F36-B0E8-C8B1CD71A17A}" name="Column8990"/>
    <tableColumn id="9011" xr3:uid="{33ED9167-C987-48E2-97CA-366537F43984}" name="Column8991"/>
    <tableColumn id="9012" xr3:uid="{9CE751B8-25F2-425F-9412-F4FB8E4D4C3D}" name="Column8992"/>
    <tableColumn id="9013" xr3:uid="{84816ADE-4888-4C44-957A-32B6BB32437C}" name="Column8993"/>
    <tableColumn id="9014" xr3:uid="{810F11A3-07BE-4E29-BE8E-2461CBD25149}" name="Column8994"/>
    <tableColumn id="9015" xr3:uid="{77B6983C-86E8-43FC-BCE2-92BCA793B0A1}" name="Column8995"/>
    <tableColumn id="9016" xr3:uid="{10F96A4F-7FB5-4DFE-B670-39D145FB3ADB}" name="Column8996"/>
    <tableColumn id="9017" xr3:uid="{258BCA14-0B77-4AEC-AEFB-83F25A1AF83C}" name="Column8997"/>
    <tableColumn id="9018" xr3:uid="{E6D46511-90A1-4F2A-B2EF-F24DBFC9229F}" name="Column8998"/>
    <tableColumn id="9019" xr3:uid="{91E9A4FA-5A5A-44B1-A4B0-9C5A9668FE87}" name="Column8999"/>
    <tableColumn id="9020" xr3:uid="{6301805E-DF1C-49E8-921E-2A8C85CE1CFB}" name="Column9000"/>
    <tableColumn id="9021" xr3:uid="{E25A71F2-527A-47AB-9546-D5F17157BD4E}" name="Column9001"/>
    <tableColumn id="9022" xr3:uid="{E1D7B854-57F7-414B-909A-25B1B032ED7B}" name="Column9002"/>
    <tableColumn id="9023" xr3:uid="{851D6302-4EBC-4DAB-9318-9B1F8274A8C7}" name="Column9003"/>
    <tableColumn id="9024" xr3:uid="{AF60AF6A-B46B-45A9-B7B9-C49378DF5A03}" name="Column9004"/>
    <tableColumn id="9025" xr3:uid="{B4416E76-BA6D-4A27-8958-22F187AA0D95}" name="Column9005"/>
    <tableColumn id="9026" xr3:uid="{5AD9B454-D1EA-4544-9414-73FA29783425}" name="Column9006"/>
    <tableColumn id="9027" xr3:uid="{A355682C-664E-4A94-AE4E-E61448643150}" name="Column9007"/>
    <tableColumn id="9028" xr3:uid="{9E37941B-4E61-4A25-A057-25F3E0FEB621}" name="Column9008"/>
    <tableColumn id="9029" xr3:uid="{9F8CE7C6-5E2A-4150-84F8-4D7CFB4A53CA}" name="Column9009"/>
    <tableColumn id="9030" xr3:uid="{57062C30-8AA6-4C6B-BA8E-CD53682F403A}" name="Column9010"/>
    <tableColumn id="9031" xr3:uid="{EEF59289-5A44-4B80-8288-C8F1B9C920A1}" name="Column9011"/>
    <tableColumn id="9032" xr3:uid="{D98C70DD-F529-4B1F-8616-96DAC85F46AD}" name="Column9012"/>
    <tableColumn id="9033" xr3:uid="{082CC1DC-6DA0-4077-884A-10AE29A1E961}" name="Column9013"/>
    <tableColumn id="9034" xr3:uid="{EFC5A10D-DA89-410C-806E-E7DE3FF71687}" name="Column9014"/>
    <tableColumn id="9035" xr3:uid="{4E533E31-3D04-4D34-ABE7-5F6A2F17D10F}" name="Column9015"/>
    <tableColumn id="9036" xr3:uid="{9078A29B-A91A-4E14-9AE9-C850A1BA5F46}" name="Column9016"/>
    <tableColumn id="9037" xr3:uid="{B6649FC3-7073-4B25-BDB4-39736FA89128}" name="Column9017"/>
    <tableColumn id="9038" xr3:uid="{170D5525-F712-4780-865A-6E3F2C240D89}" name="Column9018"/>
    <tableColumn id="9039" xr3:uid="{6F54E822-9098-4AFA-9ADB-2D7DCEF05E3B}" name="Column9019"/>
    <tableColumn id="9040" xr3:uid="{E098532F-C393-474A-8553-56360E2B454B}" name="Column9020"/>
    <tableColumn id="9041" xr3:uid="{0F78A68E-0D92-4C7A-8772-373A553D66C7}" name="Column9021"/>
    <tableColumn id="9042" xr3:uid="{136510CF-444D-48FF-8DEB-8C12D1814003}" name="Column9022"/>
    <tableColumn id="9043" xr3:uid="{BDB0E11A-90B6-48FA-96DA-0139CC86B839}" name="Column9023"/>
    <tableColumn id="9044" xr3:uid="{EF820019-A46E-45DE-AAC8-008C9C062A72}" name="Column9024"/>
    <tableColumn id="9045" xr3:uid="{24F2FBAD-8044-40D1-A794-D03DB3458101}" name="Column9025"/>
    <tableColumn id="9046" xr3:uid="{75991E24-BBD6-46D4-BCB2-5F9DFE7780CA}" name="Column9026"/>
    <tableColumn id="9047" xr3:uid="{8DD5F3D7-9C8B-4649-94E4-AAB5E941376C}" name="Column9027"/>
    <tableColumn id="9048" xr3:uid="{8A1D3F8E-C797-4CD6-B375-891C17AFEB24}" name="Column9028"/>
    <tableColumn id="9049" xr3:uid="{9DB656F4-3EB3-4E38-BF15-F8F52EE1A328}" name="Column9029"/>
    <tableColumn id="9050" xr3:uid="{C76533A3-F503-484A-BBD6-90E8676EA1B3}" name="Column9030"/>
    <tableColumn id="9051" xr3:uid="{465FE489-D6D9-48C5-A914-CA21BC82501B}" name="Column9031"/>
    <tableColumn id="9052" xr3:uid="{D55D21CA-8AA8-4F86-B819-1DC3F83D66AC}" name="Column9032"/>
    <tableColumn id="9053" xr3:uid="{6ACEC0A7-F383-41FB-B157-AC5494303792}" name="Column9033"/>
    <tableColumn id="9054" xr3:uid="{3C399B85-91B6-4F72-A227-D041A8E8951B}" name="Column9034"/>
    <tableColumn id="9055" xr3:uid="{B35C7186-421C-4D0F-9960-BCDADB8784CF}" name="Column9035"/>
    <tableColumn id="9056" xr3:uid="{A2A1956D-08B4-4193-A4CC-D039CD5FCA62}" name="Column9036"/>
    <tableColumn id="9057" xr3:uid="{62FF774D-1676-4BC3-84B2-1CFC23128924}" name="Column9037"/>
    <tableColumn id="9058" xr3:uid="{F6EE121B-CE6D-490B-89C9-CFB4A2DC927E}" name="Column9038"/>
    <tableColumn id="9059" xr3:uid="{019B635E-FF30-4BE1-9F41-1B6368D71F6C}" name="Column9039"/>
    <tableColumn id="9060" xr3:uid="{7455FFB4-0D02-4D2D-A10B-5DAE6EF16DB2}" name="Column9040"/>
    <tableColumn id="9061" xr3:uid="{DDF3DA10-9014-48DB-B714-EE4B64C31D44}" name="Column9041"/>
    <tableColumn id="9062" xr3:uid="{BF0909FA-893D-4BF7-8B36-8CD2A78A7458}" name="Column9042"/>
    <tableColumn id="9063" xr3:uid="{D41E324C-CC40-4281-85D1-DFB80949AE7D}" name="Column9043"/>
    <tableColumn id="9064" xr3:uid="{B167CCE5-7EFE-49BA-8888-794A083B4777}" name="Column9044"/>
    <tableColumn id="9065" xr3:uid="{04F0758B-D16E-4778-90C7-D1C77BA49B95}" name="Column9045"/>
    <tableColumn id="9066" xr3:uid="{CF617C4B-E091-46FC-9702-D43FF81BCB5C}" name="Column9046"/>
    <tableColumn id="9067" xr3:uid="{C37943EE-F08C-4736-AB55-AEA6D354FD64}" name="Column9047"/>
    <tableColumn id="9068" xr3:uid="{6B2D1487-5535-4F4C-97C5-A056AC71E7DB}" name="Column9048"/>
    <tableColumn id="9069" xr3:uid="{2F52EE8F-46D2-4743-9E32-DD0E38F6E9FC}" name="Column9049"/>
    <tableColumn id="9070" xr3:uid="{7AA1E266-91CC-4C4D-84E1-BDD2C1178867}" name="Column9050"/>
    <tableColumn id="9071" xr3:uid="{6DC9E2D2-08C0-4471-BE2D-117AF597D3FD}" name="Column9051"/>
    <tableColumn id="9072" xr3:uid="{C62017CB-45DE-4F05-AA0C-2F6C49BB77CB}" name="Column9052"/>
    <tableColumn id="9073" xr3:uid="{E01CC334-06E7-4B1B-ACCD-C30E709FFB33}" name="Column9053"/>
    <tableColumn id="9074" xr3:uid="{1B2E4C17-4512-4049-AADC-7F3894D89CF4}" name="Column9054"/>
    <tableColumn id="9075" xr3:uid="{B53B9E8F-AFA2-4625-8DF0-89078006E626}" name="Column9055"/>
    <tableColumn id="9076" xr3:uid="{130BD046-C6CF-46F9-B1EA-BDC3EE765BCC}" name="Column9056"/>
    <tableColumn id="9077" xr3:uid="{3C826C09-CCE1-469C-B25B-BA916DCE6B4A}" name="Column9057"/>
    <tableColumn id="9078" xr3:uid="{26C0E4DA-B2E6-480F-A5EC-F89B5D96596A}" name="Column9058"/>
    <tableColumn id="9079" xr3:uid="{0DAE009D-6D6D-44DB-830F-B98724101A40}" name="Column9059"/>
    <tableColumn id="9080" xr3:uid="{E27851EC-295B-4076-B2E4-F875991EDB60}" name="Column9060"/>
    <tableColumn id="9081" xr3:uid="{3D1A63BD-44CE-4383-B421-8EE63CBDB205}" name="Column9061"/>
    <tableColumn id="9082" xr3:uid="{2BB0C30C-AF51-4CF9-A99E-359F5EF24517}" name="Column9062"/>
    <tableColumn id="9083" xr3:uid="{72E7AAA8-B438-487C-8B8A-851F46EC6D35}" name="Column9063"/>
    <tableColumn id="9084" xr3:uid="{8AF54FFF-39FF-482D-B8D5-67D36380D76C}" name="Column9064"/>
    <tableColumn id="9085" xr3:uid="{96ACF3AA-2578-4A52-A063-74B8309F16C1}" name="Column9065"/>
    <tableColumn id="9086" xr3:uid="{34115008-4A72-42B0-8FBE-73FE7D0D98DB}" name="Column9066"/>
    <tableColumn id="9087" xr3:uid="{369ED467-61D2-4A9C-AB5D-0FCFC9D59C43}" name="Column9067"/>
    <tableColumn id="9088" xr3:uid="{5FDF1E53-1952-4B99-8F91-0CA475DABD1B}" name="Column9068"/>
    <tableColumn id="9089" xr3:uid="{34C320D3-683F-4579-8440-1268489C47B9}" name="Column9069"/>
    <tableColumn id="9090" xr3:uid="{02342E2A-FD4E-4313-B3C9-79E6C6FB19C8}" name="Column9070"/>
    <tableColumn id="9091" xr3:uid="{7039D266-AB75-4FC0-A872-DB765D2C5ADA}" name="Column9071"/>
    <tableColumn id="9092" xr3:uid="{7790A59E-71EF-4E14-92FF-E760A2092DEC}" name="Column9072"/>
    <tableColumn id="9093" xr3:uid="{712161D7-B718-4345-9111-EFABD0812913}" name="Column9073"/>
    <tableColumn id="9094" xr3:uid="{88CBDB8A-2BEF-42D9-A37C-6910CD6FF255}" name="Column9074"/>
    <tableColumn id="9095" xr3:uid="{457094A5-2D52-48F3-B12D-A5084F980385}" name="Column9075"/>
    <tableColumn id="9096" xr3:uid="{6AE8925A-3A92-42DC-B6C5-C8A1CBFF99F0}" name="Column9076"/>
    <tableColumn id="9097" xr3:uid="{6B00433F-B53C-4F8B-9231-2513299DE9C1}" name="Column9077"/>
    <tableColumn id="9098" xr3:uid="{EFD035F9-9FC4-4AB3-B0C4-FF6AB867A47F}" name="Column9078"/>
    <tableColumn id="9099" xr3:uid="{91E98E74-B59F-42D9-A8B9-D7DEFA6811BB}" name="Column9079"/>
    <tableColumn id="9100" xr3:uid="{2F3BB225-F755-4865-9681-E0C3148BA146}" name="Column9080"/>
    <tableColumn id="9101" xr3:uid="{ECBE92D3-760D-4BD4-A7C4-0D518CEE89FD}" name="Column9081"/>
    <tableColumn id="9102" xr3:uid="{02468C7C-FB1A-4D50-BA35-6CEEE3C76557}" name="Column9082"/>
    <tableColumn id="9103" xr3:uid="{6EE307A0-0050-489B-9820-7965194A35A3}" name="Column9083"/>
    <tableColumn id="9104" xr3:uid="{F74131E0-B41C-4A61-9351-FB1EE0D8D8C3}" name="Column9084"/>
    <tableColumn id="9105" xr3:uid="{3543EE5B-3CB5-40AB-B2B1-F586D10FF7C1}" name="Column9085"/>
    <tableColumn id="9106" xr3:uid="{71DE5A58-0B28-46DB-B9E2-D510A836F6F1}" name="Column9086"/>
    <tableColumn id="9107" xr3:uid="{7A9B74FB-56DA-4F67-A1A6-796945DDE5EF}" name="Column9087"/>
    <tableColumn id="9108" xr3:uid="{1D65A8D4-FB78-4104-9EA1-AD0097AC200F}" name="Column9088"/>
    <tableColumn id="9109" xr3:uid="{32B9821A-4E98-48CC-985A-66B3C479BD14}" name="Column9089"/>
    <tableColumn id="9110" xr3:uid="{D3EB21E9-2DC3-4E8A-AEB2-1C3BD4CE89A8}" name="Column9090"/>
    <tableColumn id="9111" xr3:uid="{E3455185-9BB5-4261-A062-A6F3BBFD1E73}" name="Column9091"/>
    <tableColumn id="9112" xr3:uid="{E2B43025-A20E-49BD-9767-2616E9F63F87}" name="Column9092"/>
    <tableColumn id="9113" xr3:uid="{A71B70B8-E3F8-4501-A147-1977BD6CDFE9}" name="Column9093"/>
    <tableColumn id="9114" xr3:uid="{31D2585E-E49A-4887-82CA-D1BBB2F697F1}" name="Column9094"/>
    <tableColumn id="9115" xr3:uid="{087E4BBA-BBFE-47F3-B361-81A595C1102F}" name="Column9095"/>
    <tableColumn id="9116" xr3:uid="{9CCF9C31-E193-420A-B187-EBD9666D02E6}" name="Column9096"/>
    <tableColumn id="9117" xr3:uid="{43341C81-DCAF-436D-96AA-C1BCD8792C38}" name="Column9097"/>
    <tableColumn id="9118" xr3:uid="{FBB27315-2E4D-4D22-A129-CC298084E222}" name="Column9098"/>
    <tableColumn id="9119" xr3:uid="{EE41052B-1D5A-4EDB-AB86-DBC9B9F786D4}" name="Column9099"/>
    <tableColumn id="9120" xr3:uid="{24C104EC-90B2-4995-81B9-9847326AF0AA}" name="Column9100"/>
    <tableColumn id="9121" xr3:uid="{DAC06BB7-9C3D-4689-A2BC-9E8D1C8E1EDC}" name="Column9101"/>
    <tableColumn id="9122" xr3:uid="{A0F9E843-BF9E-4DC9-8192-6080DF582E86}" name="Column9102"/>
    <tableColumn id="9123" xr3:uid="{A4752C0A-2FAB-4D77-92B3-01C23BC72790}" name="Column9103"/>
    <tableColumn id="9124" xr3:uid="{3583C92A-4228-4868-A01B-ED5485EC1445}" name="Column9104"/>
    <tableColumn id="9125" xr3:uid="{70497450-6D47-44E5-90D6-7FD202883A72}" name="Column9105"/>
    <tableColumn id="9126" xr3:uid="{EEEC662F-D5B4-427F-A364-1B563084500A}" name="Column9106"/>
    <tableColumn id="9127" xr3:uid="{5727B7D2-46D4-499B-ABB8-2F434B431821}" name="Column9107"/>
    <tableColumn id="9128" xr3:uid="{15E6AC72-ADEF-4DD7-BE64-F50920184C36}" name="Column9108"/>
    <tableColumn id="9129" xr3:uid="{CC292F66-7700-4FF3-BA7A-C417FA89C9C8}" name="Column9109"/>
    <tableColumn id="9130" xr3:uid="{FC170127-968C-46F2-B917-444DE9F160B1}" name="Column9110"/>
    <tableColumn id="9131" xr3:uid="{694DCA99-4534-4603-9D9F-54F919B7DF68}" name="Column9111"/>
    <tableColumn id="9132" xr3:uid="{8100731E-668A-4A31-B0C5-555AC9C51E24}" name="Column9112"/>
    <tableColumn id="9133" xr3:uid="{8458E450-8414-4306-8676-96BE75B2DA06}" name="Column9113"/>
    <tableColumn id="9134" xr3:uid="{700FFAC8-185A-4C3F-833C-AE554605E97A}" name="Column9114"/>
    <tableColumn id="9135" xr3:uid="{58B7F4B8-7F8B-4CF8-8D31-0E9AD1FFE147}" name="Column9115"/>
    <tableColumn id="9136" xr3:uid="{E14B703A-1E95-45FF-A332-9747893A5F75}" name="Column9116"/>
    <tableColumn id="9137" xr3:uid="{90546F4B-DB8B-4875-BB0D-6EB7E6F7BF2D}" name="Column9117"/>
    <tableColumn id="9138" xr3:uid="{A2E36BD5-90C0-43EC-9821-7B5C962908CD}" name="Column9118"/>
    <tableColumn id="9139" xr3:uid="{27DA8403-613F-49BE-A9D0-F3DA47DA0E63}" name="Column9119"/>
    <tableColumn id="9140" xr3:uid="{C6AC7D43-057A-49FC-BD19-8E6C6579C2A2}" name="Column9120"/>
    <tableColumn id="9141" xr3:uid="{0D5FFA27-EE03-4125-9864-474554092DE1}" name="Column9121"/>
    <tableColumn id="9142" xr3:uid="{1F2D0BB0-5267-4B28-9E24-408C6E141163}" name="Column9122"/>
    <tableColumn id="9143" xr3:uid="{DB11400F-AF9D-407C-8661-7051A8AADC56}" name="Column9123"/>
    <tableColumn id="9144" xr3:uid="{4A0492F9-CDD3-4FE4-912F-3B0815E37820}" name="Column9124"/>
    <tableColumn id="9145" xr3:uid="{00DDA587-43B3-4812-8EA8-35B33F47273C}" name="Column9125"/>
    <tableColumn id="9146" xr3:uid="{D522F6F7-46D2-4924-98E0-8B115EDDA947}" name="Column9126"/>
    <tableColumn id="9147" xr3:uid="{894D5FB7-5B9F-4259-9484-3B07D47F6476}" name="Column9127"/>
    <tableColumn id="9148" xr3:uid="{2E2B5FAF-7E25-473C-8697-F4A7858F92AC}" name="Column9128"/>
    <tableColumn id="9149" xr3:uid="{38B365E1-43C0-49B5-A9C8-55A523EB2979}" name="Column9129"/>
    <tableColumn id="9150" xr3:uid="{7A15A606-C62B-48B6-B5E4-074ADB3928A6}" name="Column9130"/>
    <tableColumn id="9151" xr3:uid="{77DE2B53-9DC9-4C0F-88BE-F7FED70D0589}" name="Column9131"/>
    <tableColumn id="9152" xr3:uid="{D8E920B1-DE96-46E7-A23E-958C619616FF}" name="Column9132"/>
    <tableColumn id="9153" xr3:uid="{6B1E40D4-C3B4-48C3-9C79-36C3A25B3736}" name="Column9133"/>
    <tableColumn id="9154" xr3:uid="{F2EF2298-3E07-4B30-BAD5-721390FF073E}" name="Column9134"/>
    <tableColumn id="9155" xr3:uid="{3B205A9F-2BD7-4023-9D98-81A106AFF2D8}" name="Column9135"/>
    <tableColumn id="9156" xr3:uid="{F2270368-DAEE-44F9-9FCB-59CD7E1B7CD5}" name="Column9136"/>
    <tableColumn id="9157" xr3:uid="{13E3AAEF-C3AA-430E-9C37-9ADEADFF4EFC}" name="Column9137"/>
    <tableColumn id="9158" xr3:uid="{FA18EE66-A356-4BC3-BDEA-D9A31D1AED8F}" name="Column9138"/>
    <tableColumn id="9159" xr3:uid="{2C7E51AF-FCF4-4BA0-9DCB-568C1940456E}" name="Column9139"/>
    <tableColumn id="9160" xr3:uid="{C7088439-1BDD-4070-95FF-CB50D141BD51}" name="Column9140"/>
    <tableColumn id="9161" xr3:uid="{1B5C1DDD-2F21-493B-BE03-BDE634B42F6C}" name="Column9141"/>
    <tableColumn id="9162" xr3:uid="{20CD28FE-7B9D-4EE7-B0E2-1D22EE77AD96}" name="Column9142"/>
    <tableColumn id="9163" xr3:uid="{6F495424-A8B0-40F0-AE42-4F2DBAE38747}" name="Column9143"/>
    <tableColumn id="9164" xr3:uid="{FB886272-66C2-410C-8B26-47F15A642DF1}" name="Column9144"/>
    <tableColumn id="9165" xr3:uid="{E90EA065-F4A5-400D-903F-1D0F8C73C6AA}" name="Column9145"/>
    <tableColumn id="9166" xr3:uid="{0A7089BC-B56E-4C60-8E40-962FC44A3A14}" name="Column9146"/>
    <tableColumn id="9167" xr3:uid="{9456C60A-4609-48B1-906E-D0647C3909B6}" name="Column9147"/>
    <tableColumn id="9168" xr3:uid="{8F7E938E-0C0E-480A-9789-99B6CE676E83}" name="Column9148"/>
    <tableColumn id="9169" xr3:uid="{847635D4-E6D5-497D-BF83-E90C8940A95E}" name="Column9149"/>
    <tableColumn id="9170" xr3:uid="{2E9158AC-87F4-4B92-A644-1DF1B9362434}" name="Column9150"/>
    <tableColumn id="9171" xr3:uid="{065273AF-59AA-45D3-B807-CB8B1CF0658C}" name="Column9151"/>
    <tableColumn id="9172" xr3:uid="{BA524001-5406-48C2-B3FD-E0C9CD206AD7}" name="Column9152"/>
    <tableColumn id="9173" xr3:uid="{4468097A-9DE1-4F85-8C0C-046036647B12}" name="Column9153"/>
    <tableColumn id="9174" xr3:uid="{040E0E61-305E-4102-9221-ADDCEF38FB9E}" name="Column9154"/>
    <tableColumn id="9175" xr3:uid="{253D0657-6043-47C3-80F7-FDB00ABFCCE6}" name="Column9155"/>
    <tableColumn id="9176" xr3:uid="{CDB27B46-E4DE-4149-80C6-9E480C456960}" name="Column9156"/>
    <tableColumn id="9177" xr3:uid="{8653E574-FBFF-4725-871A-5794AF383CF0}" name="Column9157"/>
    <tableColumn id="9178" xr3:uid="{0F80ABA5-D26A-4EEF-B30E-394C9562DEB6}" name="Column9158"/>
    <tableColumn id="9179" xr3:uid="{AB0E4E49-329B-4592-A742-3EEAD0765601}" name="Column9159"/>
    <tableColumn id="9180" xr3:uid="{269CAC86-43BD-44DB-A61A-3197E88783D7}" name="Column9160"/>
    <tableColumn id="9181" xr3:uid="{EAF6FD43-C69C-495F-9897-C646FB87EB71}" name="Column9161"/>
    <tableColumn id="9182" xr3:uid="{1C652E93-DFB8-48A5-B720-8078F731BB47}" name="Column9162"/>
    <tableColumn id="9183" xr3:uid="{46DB99A5-661F-4697-8EF4-28E4FF391BD2}" name="Column9163"/>
    <tableColumn id="9184" xr3:uid="{9662106B-755B-4741-B212-F1A6534C0C7A}" name="Column9164"/>
    <tableColumn id="9185" xr3:uid="{495D680A-440C-44B3-A463-7FED1AE26968}" name="Column9165"/>
    <tableColumn id="9186" xr3:uid="{6179D2D7-E1A4-41A8-8C79-419285D98A82}" name="Column9166"/>
    <tableColumn id="9187" xr3:uid="{D1BD5250-1DA9-4C53-B4BA-3D5BEE0BCF95}" name="Column9167"/>
    <tableColumn id="9188" xr3:uid="{3B91CAC6-97B2-4CDA-ADA2-AACDCE4AEEB9}" name="Column9168"/>
    <tableColumn id="9189" xr3:uid="{B28D16AF-19C4-46F8-A219-A673B38DFFC7}" name="Column9169"/>
    <tableColumn id="9190" xr3:uid="{B0FCFEBA-802C-4AAE-8294-931B689C44A2}" name="Column9170"/>
    <tableColumn id="9191" xr3:uid="{10EA7C75-03FF-41A6-973E-B5D8615683FE}" name="Column9171"/>
    <tableColumn id="9192" xr3:uid="{770FFE3D-5DB8-4CE9-B2AB-909201F823BD}" name="Column9172"/>
    <tableColumn id="9193" xr3:uid="{AE96A5E0-7581-4626-84A9-619C6624A683}" name="Column9173"/>
    <tableColumn id="9194" xr3:uid="{2AF6F3FB-B64F-4F51-9421-B3D3A3C4AED8}" name="Column9174"/>
    <tableColumn id="9195" xr3:uid="{323E47CE-5F99-41C4-B4A7-86A8DFB7880B}" name="Column9175"/>
    <tableColumn id="9196" xr3:uid="{5E867994-07CB-4184-A044-9B972432DEDD}" name="Column9176"/>
    <tableColumn id="9197" xr3:uid="{E6155AB7-E2E7-4397-8DCA-AACD876DAE30}" name="Column9177"/>
    <tableColumn id="9198" xr3:uid="{FF021A3A-658E-4AED-84B2-400CD7B9A255}" name="Column9178"/>
    <tableColumn id="9199" xr3:uid="{B0213E5E-9C96-4073-A644-0EA9B8922170}" name="Column9179"/>
    <tableColumn id="9200" xr3:uid="{E4ED3A9B-A9EB-4421-8B33-243586DC77D0}" name="Column9180"/>
    <tableColumn id="9201" xr3:uid="{A09ADD85-EB1C-448D-AB06-2E68A2126631}" name="Column9181"/>
    <tableColumn id="9202" xr3:uid="{E4E2C612-DFE2-4DF5-BAB3-7F5B52498A3A}" name="Column9182"/>
    <tableColumn id="9203" xr3:uid="{12E826B1-CBA7-43ED-B7E3-3D4A759D6A76}" name="Column9183"/>
    <tableColumn id="9204" xr3:uid="{F2A7D68E-0477-4918-8356-885B1D5AD7DF}" name="Column9184"/>
    <tableColumn id="9205" xr3:uid="{F2563A82-439C-42ED-B8B5-B145A0349635}" name="Column9185"/>
    <tableColumn id="9206" xr3:uid="{31E0C5B1-DD4F-48C4-ACD8-85E067BDBB16}" name="Column9186"/>
    <tableColumn id="9207" xr3:uid="{94FF9B79-E1B3-4F34-9250-2C35B9DC413E}" name="Column9187"/>
    <tableColumn id="9208" xr3:uid="{3B9F6AB3-50EA-436B-B28E-13EC14A1388B}" name="Column9188"/>
    <tableColumn id="9209" xr3:uid="{0BDEBA11-54FC-4646-B646-B99463A9792D}" name="Column9189"/>
    <tableColumn id="9210" xr3:uid="{E2A29C76-EE61-4D2A-A455-E93DE395AA74}" name="Column9190"/>
    <tableColumn id="9211" xr3:uid="{1E1C8226-1CF4-49E4-BC88-ED19E9BE8B46}" name="Column9191"/>
    <tableColumn id="9212" xr3:uid="{238BCC37-EC36-4D15-9DE9-0E0AF2F31EA5}" name="Column9192"/>
    <tableColumn id="9213" xr3:uid="{DC76C2EC-1F33-48D3-8557-28491F469792}" name="Column9193"/>
    <tableColumn id="9214" xr3:uid="{2643DF1C-E872-430A-9897-5987D8170052}" name="Column9194"/>
    <tableColumn id="9215" xr3:uid="{211FA5B9-E3FE-462F-BE60-222EBD01698A}" name="Column9195"/>
    <tableColumn id="9216" xr3:uid="{56ECE7BD-AFCF-4A24-BFFC-9FB14AFD94B1}" name="Column9196"/>
    <tableColumn id="9217" xr3:uid="{9A1F0A30-A52F-4A08-82E5-CA15123E29F9}" name="Column9197"/>
    <tableColumn id="9218" xr3:uid="{54D59C1B-D243-4DBB-9262-704EAE28415B}" name="Column9198"/>
    <tableColumn id="9219" xr3:uid="{00EF24B8-0BB5-4CF8-B1D4-C422D06D6C7D}" name="Column9199"/>
    <tableColumn id="9220" xr3:uid="{BDA512E2-941F-4922-AEF2-166D3904E65B}" name="Column9200"/>
    <tableColumn id="9221" xr3:uid="{9A1F920C-A862-4B29-ADC4-BACF24DF6813}" name="Column9201"/>
    <tableColumn id="9222" xr3:uid="{7B28E0A9-6447-4A72-BBDF-1E5C8323A7D9}" name="Column9202"/>
    <tableColumn id="9223" xr3:uid="{47799245-9D22-45EE-836C-A512DD9BDCDB}" name="Column9203"/>
    <tableColumn id="9224" xr3:uid="{F85A8858-F147-4202-8FC3-B49AB7BBB394}" name="Column9204"/>
    <tableColumn id="9225" xr3:uid="{6B86B033-5C09-41A8-BA17-9C52E7ABD177}" name="Column9205"/>
    <tableColumn id="9226" xr3:uid="{59B9739A-0402-4109-9A7F-5BC34A3D753A}" name="Column9206"/>
    <tableColumn id="9227" xr3:uid="{7E07C588-4F51-47A8-890B-692ED72E8E42}" name="Column9207"/>
    <tableColumn id="9228" xr3:uid="{F1D2DE10-675B-44C4-8787-9B4BD198E280}" name="Column9208"/>
    <tableColumn id="9229" xr3:uid="{84416E87-C5BB-4DD7-920D-19D0A73E6AF1}" name="Column9209"/>
    <tableColumn id="9230" xr3:uid="{2D70E3DB-6996-41D6-9471-92D4DBA0ED68}" name="Column9210"/>
    <tableColumn id="9231" xr3:uid="{4F88F4DF-CB5D-4F2D-94E0-86FC0651CC6C}" name="Column9211"/>
    <tableColumn id="9232" xr3:uid="{6B4B466C-FF4D-4E3A-8E20-16137C3F6B29}" name="Column9212"/>
    <tableColumn id="9233" xr3:uid="{CA91638C-8A2A-46A8-9209-77E22B18855D}" name="Column9213"/>
    <tableColumn id="9234" xr3:uid="{B35DAAC9-2892-4C2C-8033-A013BEA801CF}" name="Column9214"/>
    <tableColumn id="9235" xr3:uid="{0263B644-58A5-488B-8D88-FFF03FA390A4}" name="Column9215"/>
    <tableColumn id="9236" xr3:uid="{9D87B2ED-DF95-4AF2-9B5B-A5AB690526C6}" name="Column9216"/>
    <tableColumn id="9237" xr3:uid="{3458224B-797E-494B-8BDB-650D0D27B39F}" name="Column9217"/>
    <tableColumn id="9238" xr3:uid="{EA697F09-AD21-4495-88B9-6FB11B84A376}" name="Column9218"/>
    <tableColumn id="9239" xr3:uid="{8E11A2A2-CB0C-4D75-96AD-39C275E084E6}" name="Column9219"/>
    <tableColumn id="9240" xr3:uid="{9ED1AB7F-9FB9-4BB2-9545-01BC8E9F3F2E}" name="Column9220"/>
    <tableColumn id="9241" xr3:uid="{40AC142D-27D1-44D6-93B8-56CA715E5B0D}" name="Column9221"/>
    <tableColumn id="9242" xr3:uid="{77019166-FE00-4EE4-ADF3-1C13B66B380F}" name="Column9222"/>
    <tableColumn id="9243" xr3:uid="{3151B4FA-3055-4472-AB37-084B4AD0C5F5}" name="Column9223"/>
    <tableColumn id="9244" xr3:uid="{593C18FF-B161-451D-8B12-F64E05C85816}" name="Column9224"/>
    <tableColumn id="9245" xr3:uid="{3AB01764-A780-44FD-81A4-31AF178DB910}" name="Column9225"/>
    <tableColumn id="9246" xr3:uid="{D751FEB5-4B06-434A-B5D9-4817723653AE}" name="Column9226"/>
    <tableColumn id="9247" xr3:uid="{9DD4606D-563F-4CA8-A128-9FB4784E1A2D}" name="Column9227"/>
    <tableColumn id="9248" xr3:uid="{36E96F4E-CC9F-4AFA-B417-CA25D370F0F8}" name="Column9228"/>
    <tableColumn id="9249" xr3:uid="{05C78DE2-0C78-499B-B7B0-8F8D537C41E7}" name="Column9229"/>
    <tableColumn id="9250" xr3:uid="{53588DE0-FDC5-4D67-956B-4D6C087BFFD3}" name="Column9230"/>
    <tableColumn id="9251" xr3:uid="{3D75AC12-0F35-49CB-A63B-E2723CF46828}" name="Column9231"/>
    <tableColumn id="9252" xr3:uid="{98AAE062-966A-49A2-8877-3259618738F7}" name="Column9232"/>
    <tableColumn id="9253" xr3:uid="{9CD75CFB-7CD3-4235-931B-61AF6E91B877}" name="Column9233"/>
    <tableColumn id="9254" xr3:uid="{FA51962B-429F-44A1-A4FD-41488DF18E36}" name="Column9234"/>
    <tableColumn id="9255" xr3:uid="{6A09AE43-5354-406F-898A-754654DA323D}" name="Column9235"/>
    <tableColumn id="9256" xr3:uid="{844AC099-7619-4BFD-84EA-5CEBA9C53C23}" name="Column9236"/>
    <tableColumn id="9257" xr3:uid="{7B956A2B-6C20-4839-B882-8190980B6253}" name="Column9237"/>
    <tableColumn id="9258" xr3:uid="{57F20F08-EF47-4091-B042-708FCD0EBA24}" name="Column9238"/>
    <tableColumn id="9259" xr3:uid="{E4B6D573-8736-4EE6-9167-1572C6BC00F2}" name="Column9239"/>
    <tableColumn id="9260" xr3:uid="{B8EF2412-2032-4CFB-976F-3979B0D0D4CD}" name="Column9240"/>
    <tableColumn id="9261" xr3:uid="{A46902F8-B0C5-4063-B258-BFBA43FA41A5}" name="Column9241"/>
    <tableColumn id="9262" xr3:uid="{A05F9773-4C39-411A-97C1-62F9C7C9A6FE}" name="Column9242"/>
    <tableColumn id="9263" xr3:uid="{708FB2CA-688E-4E75-8588-8A9BCE84D1F3}" name="Column9243"/>
    <tableColumn id="9264" xr3:uid="{2F3D7598-B99C-4A4E-B5EF-C2860BEB8627}" name="Column9244"/>
    <tableColumn id="9265" xr3:uid="{B5935910-C863-4BC6-915D-06C877499D36}" name="Column9245"/>
    <tableColumn id="9266" xr3:uid="{C2FF1C0D-FBC2-499D-8219-0AF4C863B1BF}" name="Column9246"/>
    <tableColumn id="9267" xr3:uid="{7CACC863-85D2-43A4-AD9B-92B9B6158690}" name="Column9247"/>
    <tableColumn id="9268" xr3:uid="{7114D5A0-E3FC-484A-BADD-6903E44E4BEB}" name="Column9248"/>
    <tableColumn id="9269" xr3:uid="{57D7A78E-AC72-4491-BC31-CE87A2D7D352}" name="Column9249"/>
    <tableColumn id="9270" xr3:uid="{68B81135-17D9-4219-95EB-628D30C6F56B}" name="Column9250"/>
    <tableColumn id="9271" xr3:uid="{A384AF18-E3A3-4D5B-8AEF-5D7288C65119}" name="Column9251"/>
    <tableColumn id="9272" xr3:uid="{0140811F-6E99-415E-B442-808DC83A0000}" name="Column9252"/>
    <tableColumn id="9273" xr3:uid="{169D37C1-A016-4353-90D1-8FE0E503AEB1}" name="Column9253"/>
    <tableColumn id="9274" xr3:uid="{98805C8F-67E8-4A69-97D1-F218983E7804}" name="Column9254"/>
    <tableColumn id="9275" xr3:uid="{8975094C-098B-419C-813E-5417818D299F}" name="Column9255"/>
    <tableColumn id="9276" xr3:uid="{78CD0E77-8B67-46C5-BD49-7A581BE7C2C5}" name="Column9256"/>
    <tableColumn id="9277" xr3:uid="{ABFB10A1-9BE6-43DE-B03F-F938353026A1}" name="Column9257"/>
    <tableColumn id="9278" xr3:uid="{B888073A-8B72-4176-855C-65E7B7B9819D}" name="Column9258"/>
    <tableColumn id="9279" xr3:uid="{BAC09627-8981-4B06-A8C5-0AC53BFA3721}" name="Column9259"/>
    <tableColumn id="9280" xr3:uid="{9A8BC22D-3082-4BD5-A7DA-A2A22735C77B}" name="Column9260"/>
    <tableColumn id="9281" xr3:uid="{CEB21B04-60D3-48CF-9051-74EA4A53699C}" name="Column9261"/>
    <tableColumn id="9282" xr3:uid="{86675CEB-0524-492F-BE4B-1CD873B71F79}" name="Column9262"/>
    <tableColumn id="9283" xr3:uid="{4F70EA3F-C80B-43D3-958E-1BF585676D02}" name="Column9263"/>
    <tableColumn id="9284" xr3:uid="{8C9D1B16-3C90-4964-87A8-6B0AC4154C40}" name="Column9264"/>
    <tableColumn id="9285" xr3:uid="{C74BB330-79EE-4ABA-A215-1D1495A1A78E}" name="Column9265"/>
    <tableColumn id="9286" xr3:uid="{F20F3C58-B9AA-4F6C-BB9A-E257F32CDB28}" name="Column9266"/>
    <tableColumn id="9287" xr3:uid="{E8FE4BC4-7F1C-47C1-ACB2-0EEBAC2C4BAC}" name="Column9267"/>
    <tableColumn id="9288" xr3:uid="{88BFA0B2-BD15-481F-8BFA-AB35471BB0C1}" name="Column9268"/>
    <tableColumn id="9289" xr3:uid="{986C4377-3701-42D2-AE05-2C095441785B}" name="Column9269"/>
    <tableColumn id="9290" xr3:uid="{D0742DE9-27D6-4980-99C5-01E2EE825027}" name="Column9270"/>
    <tableColumn id="9291" xr3:uid="{777A0315-5AE9-4659-9B36-5E5BED02350B}" name="Column9271"/>
    <tableColumn id="9292" xr3:uid="{26BAC6DD-DB77-4B0E-B09B-F93DABA30869}" name="Column9272"/>
    <tableColumn id="9293" xr3:uid="{5E7E6292-6D2D-4FB3-B272-338329EE1B35}" name="Column9273"/>
    <tableColumn id="9294" xr3:uid="{B2416934-ECCE-42B9-9488-EA01C3D3CFC6}" name="Column9274"/>
    <tableColumn id="9295" xr3:uid="{C498EA65-D9AB-4B06-8F58-8F228100DE04}" name="Column9275"/>
    <tableColumn id="9296" xr3:uid="{BA62865E-9128-4026-9C79-0809CB18C920}" name="Column9276"/>
    <tableColumn id="9297" xr3:uid="{7827D11C-0365-4DD2-9EC5-6AD47F3E55C1}" name="Column9277"/>
    <tableColumn id="9298" xr3:uid="{DA49883E-8F96-49EA-BED7-E81DD53FA820}" name="Column9278"/>
    <tableColumn id="9299" xr3:uid="{C243F054-E7B6-4123-8263-467143707F75}" name="Column9279"/>
    <tableColumn id="9300" xr3:uid="{93C3B31C-86F1-4CB8-966B-34435847E0D7}" name="Column9280"/>
    <tableColumn id="9301" xr3:uid="{06D142E1-D775-46EF-AFFB-B6E23523EB47}" name="Column9281"/>
    <tableColumn id="9302" xr3:uid="{B4A1BF40-C1F8-46A1-BFA8-EEFE7F667149}" name="Column9282"/>
    <tableColumn id="9303" xr3:uid="{00DD8DA8-BC08-46BB-847B-5DCC05E63DCF}" name="Column9283"/>
    <tableColumn id="9304" xr3:uid="{C76EE297-CF98-42A8-961D-68E460A89A20}" name="Column9284"/>
    <tableColumn id="9305" xr3:uid="{BFE29FA6-C72A-4907-B370-3F1FF6D8F6F4}" name="Column9285"/>
    <tableColumn id="9306" xr3:uid="{95964FEA-464D-4EBC-A78A-B1BA712FB7DB}" name="Column9286"/>
    <tableColumn id="9307" xr3:uid="{8C95DBAE-A203-45EB-A5CC-3F6BC3F52775}" name="Column9287"/>
    <tableColumn id="9308" xr3:uid="{2B9218A3-C9E0-4175-B7EE-48C597FF4315}" name="Column9288"/>
    <tableColumn id="9309" xr3:uid="{71F2BB36-D68B-48ED-B331-CD4C4D094DCD}" name="Column9289"/>
    <tableColumn id="9310" xr3:uid="{7AD7A2FF-5E8B-46F2-B9A7-4F7D8362F9EC}" name="Column9290"/>
    <tableColumn id="9311" xr3:uid="{0DE94034-7F1C-47D7-8AE1-9C01F0C2D523}" name="Column9291"/>
    <tableColumn id="9312" xr3:uid="{12F898F6-D3C3-4BEB-8735-0AA6D77E8789}" name="Column9292"/>
    <tableColumn id="9313" xr3:uid="{ACBBF0A2-400C-4BCA-9E8D-18CE0D737258}" name="Column9293"/>
    <tableColumn id="9314" xr3:uid="{5EC14632-4177-496E-8E92-2FCD2947FB02}" name="Column9294"/>
    <tableColumn id="9315" xr3:uid="{092D4A12-CAC3-48A0-BEDE-BD9986FC55B4}" name="Column9295"/>
    <tableColumn id="9316" xr3:uid="{738DE5F8-D1FF-41B3-A4B8-C5C4782B6B3F}" name="Column9296"/>
    <tableColumn id="9317" xr3:uid="{036AAA00-2F6A-4468-ABBE-B0DB51E53D2B}" name="Column9297"/>
    <tableColumn id="9318" xr3:uid="{90EFCF6E-0D9E-4C6C-AB14-98B54371FBFC}" name="Column9298"/>
    <tableColumn id="9319" xr3:uid="{C941010D-9E40-4650-917B-B7233D1FE3F3}" name="Column9299"/>
    <tableColumn id="9320" xr3:uid="{66885470-9AA7-4571-A98C-34520DBFEA49}" name="Column9300"/>
    <tableColumn id="9321" xr3:uid="{B7F39E99-1687-42A5-B15C-99B8ACC4A8E2}" name="Column9301"/>
    <tableColumn id="9322" xr3:uid="{1C63B76A-9614-455E-B61F-F6F3805F8298}" name="Column9302"/>
    <tableColumn id="9323" xr3:uid="{8850D5E8-856F-4F5B-B66B-8156E996B4AA}" name="Column9303"/>
    <tableColumn id="9324" xr3:uid="{35F1E6B7-5610-46B4-8B00-6FBD6BAF82E0}" name="Column9304"/>
    <tableColumn id="9325" xr3:uid="{28E4414A-2C03-4E94-93A3-E45D560DED79}" name="Column9305"/>
    <tableColumn id="9326" xr3:uid="{CE00447F-E4CC-4B99-BCE8-95B0B5468C11}" name="Column9306"/>
    <tableColumn id="9327" xr3:uid="{9D3DB947-AC83-4EF3-A896-27AC924704FC}" name="Column9307"/>
    <tableColumn id="9328" xr3:uid="{3281BB92-1B2C-4C94-8BD8-4449C4D97A60}" name="Column9308"/>
    <tableColumn id="9329" xr3:uid="{B1041D0B-E2D9-485F-8BDF-5C166A45969E}" name="Column9309"/>
    <tableColumn id="9330" xr3:uid="{DE22A0B8-EE06-4354-9810-49BA2237B2B4}" name="Column9310"/>
    <tableColumn id="9331" xr3:uid="{9BBC5AAB-6C46-4A93-A05E-2BDA72504448}" name="Column9311"/>
    <tableColumn id="9332" xr3:uid="{99215798-62B7-4EBA-8D6E-8224E4F04A15}" name="Column9312"/>
    <tableColumn id="9333" xr3:uid="{224EB796-9F3D-4A52-8064-B69BCF510A4B}" name="Column9313"/>
    <tableColumn id="9334" xr3:uid="{40E9AB04-C3D3-4392-9508-1FC9A52E5F58}" name="Column9314"/>
    <tableColumn id="9335" xr3:uid="{1BEA1059-3E66-4649-8666-00E8E45EF16F}" name="Column9315"/>
    <tableColumn id="9336" xr3:uid="{A5C9F547-121C-4D4E-8F40-D2A582B9B1DF}" name="Column9316"/>
    <tableColumn id="9337" xr3:uid="{0023182B-6D26-4081-9189-8756B551FAB8}" name="Column9317"/>
    <tableColumn id="9338" xr3:uid="{798646DD-CF01-4B55-A803-F280954CAD39}" name="Column9318"/>
    <tableColumn id="9339" xr3:uid="{F29D9722-4C75-4AFB-97A4-ECEE7EC9B85B}" name="Column9319"/>
    <tableColumn id="9340" xr3:uid="{7E78821E-A3A6-4C84-ACFA-53AF4A717167}" name="Column9320"/>
    <tableColumn id="9341" xr3:uid="{21DA6213-186F-4A39-82FF-A906479593E7}" name="Column9321"/>
    <tableColumn id="9342" xr3:uid="{DD34DB44-9317-411A-95A3-27ABE43FAD05}" name="Column9322"/>
    <tableColumn id="9343" xr3:uid="{398EC760-640D-4662-9201-4D7B663C56AD}" name="Column9323"/>
    <tableColumn id="9344" xr3:uid="{C52C420E-9A81-4527-9E99-0B71E6BAB0D6}" name="Column9324"/>
    <tableColumn id="9345" xr3:uid="{A7090D2D-E350-438D-AC3A-9190B95DA58E}" name="Column9325"/>
    <tableColumn id="9346" xr3:uid="{1FC7B191-26A0-4155-9FAB-372BB33C1323}" name="Column9326"/>
    <tableColumn id="9347" xr3:uid="{D9F956E8-FD4D-42C1-82FD-C3A6BC99441B}" name="Column9327"/>
    <tableColumn id="9348" xr3:uid="{7102C360-9123-42AA-A402-B1505E6417E1}" name="Column9328"/>
    <tableColumn id="9349" xr3:uid="{2BE66EA3-870E-48F3-91A2-F892601B15D1}" name="Column9329"/>
    <tableColumn id="9350" xr3:uid="{1D8C110C-7652-4918-AF7F-6692E26FBE3D}" name="Column9330"/>
    <tableColumn id="9351" xr3:uid="{A7748381-184C-4E8D-9A10-8272C5386C4E}" name="Column9331"/>
    <tableColumn id="9352" xr3:uid="{1FD55C0B-058D-4AE8-A85F-82E0DA28C79E}" name="Column9332"/>
    <tableColumn id="9353" xr3:uid="{79094165-4C05-4B43-BA77-A360B53944F5}" name="Column9333"/>
    <tableColumn id="9354" xr3:uid="{F0076352-6BA1-4705-8C16-86B92026482B}" name="Column9334"/>
    <tableColumn id="9355" xr3:uid="{14D41A1C-7791-4304-9229-19805DBC700D}" name="Column9335"/>
    <tableColumn id="9356" xr3:uid="{9B4595C8-2316-47F3-83A6-4243DFE1E981}" name="Column9336"/>
    <tableColumn id="9357" xr3:uid="{1ED4762D-4A64-42CF-8243-68FCEDB5F382}" name="Column9337"/>
    <tableColumn id="9358" xr3:uid="{39D30F97-E590-467E-B6B1-0062602ED344}" name="Column9338"/>
    <tableColumn id="9359" xr3:uid="{F7F0DCC9-E268-4ED0-8C18-7950BA8445C1}" name="Column9339"/>
    <tableColumn id="9360" xr3:uid="{DCAA717D-7B49-4C60-AD08-800CB9F6ECDB}" name="Column9340"/>
    <tableColumn id="9361" xr3:uid="{08584129-A172-4FBE-801F-EC1156418F87}" name="Column9341"/>
    <tableColumn id="9362" xr3:uid="{4193C832-DBA7-4023-BD5D-E5C029220EC6}" name="Column9342"/>
    <tableColumn id="9363" xr3:uid="{28A1C2C2-A632-439B-B670-4B0048AB9C2F}" name="Column9343"/>
    <tableColumn id="9364" xr3:uid="{9B93A775-AB02-4C31-B376-FC9192DB276A}" name="Column9344"/>
    <tableColumn id="9365" xr3:uid="{88A3C6FB-747B-4FD4-94D5-60731BF931C2}" name="Column9345"/>
    <tableColumn id="9366" xr3:uid="{767A498E-929C-4D0B-9207-8BE1586AA6B2}" name="Column9346"/>
    <tableColumn id="9367" xr3:uid="{2AE98404-5F8C-4D73-B083-4776BBDD35B2}" name="Column9347"/>
    <tableColumn id="9368" xr3:uid="{A169C55C-C60F-4720-B1A7-CCA0B5DC582B}" name="Column9348"/>
    <tableColumn id="9369" xr3:uid="{596AFA31-9C65-453B-8E2A-87B13DD89468}" name="Column9349"/>
    <tableColumn id="9370" xr3:uid="{F64BF3B5-B8C8-41D6-8127-C172BFC58812}" name="Column9350"/>
    <tableColumn id="9371" xr3:uid="{9F71546D-463B-4FAC-98B9-734C004973EF}" name="Column9351"/>
    <tableColumn id="9372" xr3:uid="{8F9F58D0-9F6B-4A45-81A4-919B91551BA1}" name="Column9352"/>
    <tableColumn id="9373" xr3:uid="{A73FD317-F485-4A9B-B1AF-35DDBE7196C5}" name="Column9353"/>
    <tableColumn id="9374" xr3:uid="{3FBD9072-B63A-4D39-A0D0-36FF24F390F1}" name="Column9354"/>
    <tableColumn id="9375" xr3:uid="{B285C3D7-BC07-4229-9F27-15BE5A6E55C5}" name="Column9355"/>
    <tableColumn id="9376" xr3:uid="{DC2012D7-84CC-4AA7-A331-92AE39543839}" name="Column9356"/>
    <tableColumn id="9377" xr3:uid="{36F99607-6E7F-4730-810F-23959F41F889}" name="Column9357"/>
    <tableColumn id="9378" xr3:uid="{5F29AB3B-E547-4FB4-A72F-CD3EC8B0D950}" name="Column9358"/>
    <tableColumn id="9379" xr3:uid="{93106D0C-31AD-4DAF-BE75-FC552DB77D9E}" name="Column9359"/>
    <tableColumn id="9380" xr3:uid="{1E32EC12-9E6C-4D19-A0A8-00A2FC282966}" name="Column9360"/>
    <tableColumn id="9381" xr3:uid="{BFB5BF54-412F-466F-B0C3-FDB79081C01D}" name="Column9361"/>
    <tableColumn id="9382" xr3:uid="{A7263470-C0BB-49B9-A915-78295B20A4EF}" name="Column9362"/>
    <tableColumn id="9383" xr3:uid="{5087B566-95FD-4807-9E62-3658E49B1A92}" name="Column9363"/>
    <tableColumn id="9384" xr3:uid="{59BFF4E1-A92A-4B0D-8A72-1082A5B57170}" name="Column9364"/>
    <tableColumn id="9385" xr3:uid="{F84C35A0-D1C4-4E8A-A608-8FF1627B124B}" name="Column9365"/>
    <tableColumn id="9386" xr3:uid="{923FCFF2-4E25-48C4-8648-E633161D0B8F}" name="Column9366"/>
    <tableColumn id="9387" xr3:uid="{BA3D4D08-1CE2-4F3B-B3E2-77EA166D1BB1}" name="Column9367"/>
    <tableColumn id="9388" xr3:uid="{6D0BE8B2-CFF1-4DFA-9CB3-7BAA0521B56F}" name="Column9368"/>
    <tableColumn id="9389" xr3:uid="{1D615280-2485-4679-A7C3-CB707F03EE16}" name="Column9369"/>
    <tableColumn id="9390" xr3:uid="{33D7B7AB-D241-491D-BBF8-A2862779D0FD}" name="Column9370"/>
    <tableColumn id="9391" xr3:uid="{6AB20362-056E-44B4-BD5F-51AB1492F19D}" name="Column9371"/>
    <tableColumn id="9392" xr3:uid="{F5125DB8-9F2D-4FD2-9799-2942E879AB42}" name="Column9372"/>
    <tableColumn id="9393" xr3:uid="{A87C30C0-E77A-4093-91A8-B17FF7AD6CBB}" name="Column9373"/>
    <tableColumn id="9394" xr3:uid="{D491D7F5-6AA9-455F-A4D7-D42B5EF5C234}" name="Column9374"/>
    <tableColumn id="9395" xr3:uid="{7F9F03A9-7D9A-41D1-8B08-558E4C7F0AFF}" name="Column9375"/>
    <tableColumn id="9396" xr3:uid="{84250FE8-E852-4D71-AB71-F0EF282369DA}" name="Column9376"/>
    <tableColumn id="9397" xr3:uid="{53884CE5-8ECB-49B2-9E74-53EFFF654397}" name="Column9377"/>
    <tableColumn id="9398" xr3:uid="{03086B3D-F83E-4D89-A8F6-A566FF6DCDA9}" name="Column9378"/>
    <tableColumn id="9399" xr3:uid="{50106860-FD10-4A6F-977A-021B7DD9F349}" name="Column9379"/>
    <tableColumn id="9400" xr3:uid="{8351BD21-1874-4479-9BEB-37758D97562B}" name="Column9380"/>
    <tableColumn id="9401" xr3:uid="{D454BAE0-61A3-4494-8B27-891070927D85}" name="Column9381"/>
    <tableColumn id="9402" xr3:uid="{1ECDD441-BB34-41C7-9C00-06E0A839D3BE}" name="Column9382"/>
    <tableColumn id="9403" xr3:uid="{B1AFA05F-14E1-4B4B-A2A8-64A4CDF698C5}" name="Column9383"/>
    <tableColumn id="9404" xr3:uid="{04DD13B8-CACB-47FD-B86B-60B033AF9F32}" name="Column9384"/>
    <tableColumn id="9405" xr3:uid="{6D0D2E13-9832-4A5B-9095-5424D4A81914}" name="Column9385"/>
    <tableColumn id="9406" xr3:uid="{D84E1609-F981-4127-BDEB-50B1AC9DA71A}" name="Column9386"/>
    <tableColumn id="9407" xr3:uid="{F41B10D2-D61B-4227-BCAB-EBF02E6E2E35}" name="Column9387"/>
    <tableColumn id="9408" xr3:uid="{5F4C5271-610E-49BC-85A9-AE205BFD10FD}" name="Column9388"/>
    <tableColumn id="9409" xr3:uid="{9971F859-9D79-4F79-AB3B-36CBAAC78FDA}" name="Column9389"/>
    <tableColumn id="9410" xr3:uid="{5326FF9B-E0DB-4CBF-99B0-06CDA1EB5AC5}" name="Column9390"/>
    <tableColumn id="9411" xr3:uid="{E616F235-7076-4D3C-A1B5-9FB22DAC2434}" name="Column9391"/>
    <tableColumn id="9412" xr3:uid="{C89B606E-28EA-441F-A8C7-45D780B3D2B4}" name="Column9392"/>
    <tableColumn id="9413" xr3:uid="{1715422A-533E-49BA-8EC4-9EC462706C1D}" name="Column9393"/>
    <tableColumn id="9414" xr3:uid="{A7252EE7-F78B-4658-8841-880AF4E029E0}" name="Column9394"/>
    <tableColumn id="9415" xr3:uid="{5B3654DB-3510-4448-ACE2-F0446DF75ACE}" name="Column9395"/>
    <tableColumn id="9416" xr3:uid="{24A2B0A1-72D3-4278-962F-8CD6CCACA2D4}" name="Column9396"/>
    <tableColumn id="9417" xr3:uid="{7BC1FA72-F405-4411-BC7C-6E89885EDA0E}" name="Column9397"/>
    <tableColumn id="9418" xr3:uid="{AEE207EF-B4D4-483E-808E-CC0348FA45B4}" name="Column9398"/>
    <tableColumn id="9419" xr3:uid="{A8F6A89F-D08D-43BA-9BEA-4B08F64BAFC5}" name="Column9399"/>
    <tableColumn id="9420" xr3:uid="{575349A1-1BB2-4469-B054-60BF2C288C48}" name="Column9400"/>
    <tableColumn id="9421" xr3:uid="{CA5899D4-8011-40C9-94E3-BA2AB1EBE05E}" name="Column9401"/>
    <tableColumn id="9422" xr3:uid="{46EFCFEC-F884-431A-A186-B7DD92B36B7D}" name="Column9402"/>
    <tableColumn id="9423" xr3:uid="{62686989-EC09-4531-B7E7-659D3912866C}" name="Column9403"/>
    <tableColumn id="9424" xr3:uid="{262435C5-EA43-47A2-9500-C6C5FABC5DAC}" name="Column9404"/>
    <tableColumn id="9425" xr3:uid="{4AA21F3E-CE11-4AAF-A58E-5E6874CD060E}" name="Column9405"/>
    <tableColumn id="9426" xr3:uid="{015697F1-F1A2-4017-9EED-AC1EAC23CB6D}" name="Column9406"/>
    <tableColumn id="9427" xr3:uid="{7D630D3E-F1DA-41C4-8752-CF9BA783BF9D}" name="Column9407"/>
    <tableColumn id="9428" xr3:uid="{15B4F9B2-302D-47C3-AD02-B1BBAB0B4832}" name="Column9408"/>
    <tableColumn id="9429" xr3:uid="{60649590-F2CF-4156-B32F-96D6159C6636}" name="Column9409"/>
    <tableColumn id="9430" xr3:uid="{DFF9EA00-0A79-4D34-9B37-F0DF644B9EF7}" name="Column9410"/>
    <tableColumn id="9431" xr3:uid="{A0FE0ECA-596A-433E-A3A5-534AED47E9A5}" name="Column9411"/>
    <tableColumn id="9432" xr3:uid="{D4D2A4C1-950E-4326-BD19-AD05CD9C34F7}" name="Column9412"/>
    <tableColumn id="9433" xr3:uid="{0D563900-E657-4CAF-94FC-58837BC53F8F}" name="Column9413"/>
    <tableColumn id="9434" xr3:uid="{62A644BC-645B-46A9-9379-8058C000D77D}" name="Column9414"/>
    <tableColumn id="9435" xr3:uid="{19094622-A41D-4A99-9D1C-BDF1DEAAA0B4}" name="Column9415"/>
    <tableColumn id="9436" xr3:uid="{CA484DCA-5D04-4220-96E8-324E624FF28A}" name="Column9416"/>
    <tableColumn id="9437" xr3:uid="{B0A91512-E975-4FF8-981A-7E88F0FA4E82}" name="Column9417"/>
    <tableColumn id="9438" xr3:uid="{2A525886-2933-4D3D-AC8D-438EC889F555}" name="Column9418"/>
    <tableColumn id="9439" xr3:uid="{723D3578-19B3-49C5-8D35-2E49DBDE451B}" name="Column9419"/>
    <tableColumn id="9440" xr3:uid="{239B093B-C54C-4100-A98E-3130BEDAEDB0}" name="Column9420"/>
    <tableColumn id="9441" xr3:uid="{433B98D8-61AD-4B9A-8FE1-B807A65C2B61}" name="Column9421"/>
    <tableColumn id="9442" xr3:uid="{FCD7A372-FA64-424B-A171-7174AFEA05D1}" name="Column9422"/>
    <tableColumn id="9443" xr3:uid="{DB435EC5-DDE1-48B4-9806-052C88351CF6}" name="Column9423"/>
    <tableColumn id="9444" xr3:uid="{65DD88B5-163A-40C7-B4B6-216614A26EC0}" name="Column9424"/>
    <tableColumn id="9445" xr3:uid="{808D55D8-F254-401D-B69F-EBBC45820510}" name="Column9425"/>
    <tableColumn id="9446" xr3:uid="{B6D4AA88-4C18-495F-B2A9-8A43295B0B38}" name="Column9426"/>
    <tableColumn id="9447" xr3:uid="{28849730-C82A-40D3-8485-78FE2F85DC0C}" name="Column9427"/>
    <tableColumn id="9448" xr3:uid="{4BAEECEE-2488-4D81-A134-CC6B686E9560}" name="Column9428"/>
    <tableColumn id="9449" xr3:uid="{CF48A1A8-91D2-4F57-BA63-1112B011A4B2}" name="Column9429"/>
    <tableColumn id="9450" xr3:uid="{433B7A2A-7A1E-4B89-8F66-F56F56C66892}" name="Column9430"/>
    <tableColumn id="9451" xr3:uid="{51BEA6C1-46AE-464F-82AC-413CCB0B218B}" name="Column9431"/>
    <tableColumn id="9452" xr3:uid="{5E803ADF-D876-4382-8027-2BFBF64629E5}" name="Column9432"/>
    <tableColumn id="9453" xr3:uid="{291A5A5E-5DAC-4527-B27F-23F884FD4A8D}" name="Column9433"/>
    <tableColumn id="9454" xr3:uid="{32F1756E-133A-4779-84D4-F682E1D7E7C6}" name="Column9434"/>
    <tableColumn id="9455" xr3:uid="{869A3664-DF87-4742-9740-71FDE5A94607}" name="Column9435"/>
    <tableColumn id="9456" xr3:uid="{30D88018-3977-4872-908B-9F84135249D8}" name="Column9436"/>
    <tableColumn id="9457" xr3:uid="{35F94F76-D65D-479E-9AE7-48E2084D1871}" name="Column9437"/>
    <tableColumn id="9458" xr3:uid="{3FF8A35C-4BC4-4DBF-87F3-0CE3EEEEBE4A}" name="Column9438"/>
    <tableColumn id="9459" xr3:uid="{6E93BD93-EA50-4C0C-826F-802D378F968B}" name="Column9439"/>
    <tableColumn id="9460" xr3:uid="{8A9C5F52-4556-4380-8F1B-EF337AA5C40C}" name="Column9440"/>
    <tableColumn id="9461" xr3:uid="{51150798-626D-457C-9D91-00E6788DD4A3}" name="Column9441"/>
    <tableColumn id="9462" xr3:uid="{BCE4910E-B797-45B0-B9AF-014983C2383B}" name="Column9442"/>
    <tableColumn id="9463" xr3:uid="{7EEA386C-25C5-4E3A-9E4E-2786B8E65C17}" name="Column9443"/>
    <tableColumn id="9464" xr3:uid="{5AAA593B-373D-47B8-A1E2-158E46A769D8}" name="Column9444"/>
    <tableColumn id="9465" xr3:uid="{53272F08-34A4-4DC5-B104-570A36233A18}" name="Column9445"/>
    <tableColumn id="9466" xr3:uid="{917D25CF-8389-4311-BEF3-EA95643E0A8F}" name="Column9446"/>
    <tableColumn id="9467" xr3:uid="{773A36BD-A2DF-4D8E-BB57-4929F6D6F8A5}" name="Column9447"/>
    <tableColumn id="9468" xr3:uid="{14FC4C97-52B8-4D2C-909E-EEFBBC3CCEF9}" name="Column9448"/>
    <tableColumn id="9469" xr3:uid="{A7FB8357-D63F-48C5-A178-EF55B12E9725}" name="Column9449"/>
    <tableColumn id="9470" xr3:uid="{E98CF976-291F-45E5-A099-FA158E1D6C31}" name="Column9450"/>
    <tableColumn id="9471" xr3:uid="{C01B9D68-7F33-4E10-9C55-268515185B6D}" name="Column9451"/>
    <tableColumn id="9472" xr3:uid="{7448289F-3282-4335-B7DB-FE8AF101B4D7}" name="Column9452"/>
    <tableColumn id="9473" xr3:uid="{D6F65368-CB1A-4FF8-A850-44CC4FD51CEA}" name="Column9453"/>
    <tableColumn id="9474" xr3:uid="{6E2A1C07-7584-4244-834B-577AE24CF110}" name="Column9454"/>
    <tableColumn id="9475" xr3:uid="{09C903A9-16C2-4FF8-8F49-9DA9EE05D0F3}" name="Column9455"/>
    <tableColumn id="9476" xr3:uid="{163525D3-499F-4563-884F-13A6ECE03294}" name="Column9456"/>
    <tableColumn id="9477" xr3:uid="{66BEFD23-CBAB-47C3-B9A3-646A728DE94B}" name="Column9457"/>
    <tableColumn id="9478" xr3:uid="{0AE0D9AB-3A31-401A-8E9B-611CB085AD78}" name="Column9458"/>
    <tableColumn id="9479" xr3:uid="{7570A92F-0E7A-44F9-9483-C4BA69511146}" name="Column9459"/>
    <tableColumn id="9480" xr3:uid="{8D38FE06-DE25-4ACC-BB87-44F44C41C814}" name="Column9460"/>
    <tableColumn id="9481" xr3:uid="{F0B22B28-2B9C-415F-94A3-6875B0A91F60}" name="Column9461"/>
    <tableColumn id="9482" xr3:uid="{CAE106F2-0A5D-4DA3-8449-2A2C5E392D23}" name="Column9462"/>
    <tableColumn id="9483" xr3:uid="{2532CB4B-3FF7-4173-8FE9-771ADA92F218}" name="Column9463"/>
    <tableColumn id="9484" xr3:uid="{B12FB9F3-C6A2-4BE9-AF3F-9C96F6C21F38}" name="Column9464"/>
    <tableColumn id="9485" xr3:uid="{3CBA961A-8094-4BD6-BFE9-9EFA473E6DCA}" name="Column9465"/>
    <tableColumn id="9486" xr3:uid="{25627A90-FB1F-443E-A774-08E349AC12FA}" name="Column9466"/>
    <tableColumn id="9487" xr3:uid="{D00398FC-036E-40F4-AEA8-D742CD75463A}" name="Column9467"/>
    <tableColumn id="9488" xr3:uid="{015884F9-D27C-44EE-AC9E-AC9CF70310E7}" name="Column9468"/>
    <tableColumn id="9489" xr3:uid="{D8B5E096-56B0-4316-B287-2F252269E50D}" name="Column9469"/>
    <tableColumn id="9490" xr3:uid="{D5BA88FD-0961-4853-BCC5-627D2D33BF72}" name="Column9470"/>
    <tableColumn id="9491" xr3:uid="{D1512CBD-F8BE-46F6-8E3F-A348FE1F9596}" name="Column9471"/>
    <tableColumn id="9492" xr3:uid="{37F73A1C-F9F3-4E1D-9596-67294B91085A}" name="Column9472"/>
    <tableColumn id="9493" xr3:uid="{A0499734-422D-44EB-9BCE-D931F660BA40}" name="Column9473"/>
    <tableColumn id="9494" xr3:uid="{3082D318-4EAD-4683-B2D0-0161B9BD28D3}" name="Column9474"/>
    <tableColumn id="9495" xr3:uid="{96DC8203-B171-430E-A40B-5CDC5F827C22}" name="Column9475"/>
    <tableColumn id="9496" xr3:uid="{F19EC070-468B-46CC-9045-4EDFC32E8985}" name="Column9476"/>
    <tableColumn id="9497" xr3:uid="{DD3E8F16-68A3-4758-8A0D-0CD15F69D448}" name="Column9477"/>
    <tableColumn id="9498" xr3:uid="{D7BA9555-A63E-4F4E-902A-726F516BCC4E}" name="Column9478"/>
    <tableColumn id="9499" xr3:uid="{0431ADC9-0F6F-4F97-96CE-1FCC32CA6C0C}" name="Column9479"/>
    <tableColumn id="9500" xr3:uid="{C0E1E7AB-F4BF-4500-92EC-0AE6638D0B78}" name="Column9480"/>
    <tableColumn id="9501" xr3:uid="{35C2EC6B-76FA-44FB-BF1B-93483F406CB7}" name="Column9481"/>
    <tableColumn id="9502" xr3:uid="{CD07F9B9-2197-4EFF-AB98-3C1ABD0574A0}" name="Column9482"/>
    <tableColumn id="9503" xr3:uid="{90BC45D4-BD66-4DF3-A85A-4F2FADDFD510}" name="Column9483"/>
    <tableColumn id="9504" xr3:uid="{11D8A8F0-658D-451E-BBA5-C3E4C7CF0866}" name="Column9484"/>
    <tableColumn id="9505" xr3:uid="{04E5A464-34CB-4D8C-ACB9-9FD357C8FE10}" name="Column9485"/>
    <tableColumn id="9506" xr3:uid="{CB48D066-FC69-4242-B20D-8EB85DB3DE71}" name="Column9486"/>
    <tableColumn id="9507" xr3:uid="{8D09BC6E-A94D-49FB-AB4D-048350225084}" name="Column9487"/>
    <tableColumn id="9508" xr3:uid="{B9E2DDC3-8B11-4172-AF9F-0DF7AE00A401}" name="Column9488"/>
    <tableColumn id="9509" xr3:uid="{7EB8E02D-53A2-48DE-92AC-0B54464C3C81}" name="Column9489"/>
    <tableColumn id="9510" xr3:uid="{B7582F5C-EB42-4451-99F7-E3343C698B04}" name="Column9490"/>
    <tableColumn id="9511" xr3:uid="{F8F70D58-70B2-41DC-BEE4-0F1A51C42053}" name="Column9491"/>
    <tableColumn id="9512" xr3:uid="{53D7CA30-AF6D-4D69-B270-8C8594E84C2B}" name="Column9492"/>
    <tableColumn id="9513" xr3:uid="{6D286502-603B-4B07-85F0-02B501374D18}" name="Column9493"/>
    <tableColumn id="9514" xr3:uid="{BAF94842-05F2-4687-A645-0A10C213BF3D}" name="Column9494"/>
    <tableColumn id="9515" xr3:uid="{8E3EEB3E-2396-4F0C-BD75-EF84C6D21F92}" name="Column9495"/>
    <tableColumn id="9516" xr3:uid="{F6637266-A9F0-4AC4-AA70-16D097C2215D}" name="Column9496"/>
    <tableColumn id="9517" xr3:uid="{A2047AC1-B234-4F5D-9E7E-DCCD5C9BED30}" name="Column9497"/>
    <tableColumn id="9518" xr3:uid="{79CFB528-177F-453B-96F2-259CAA844BB6}" name="Column9498"/>
    <tableColumn id="9519" xr3:uid="{895C0A9F-0787-4548-A60E-0FA2463A6B79}" name="Column9499"/>
    <tableColumn id="9520" xr3:uid="{47FC07E3-7EA8-41B9-ACAA-18734A2C2176}" name="Column9500"/>
    <tableColumn id="9521" xr3:uid="{1A06EF06-76D0-41ED-B73A-5E139344D6EC}" name="Column9501"/>
    <tableColumn id="9522" xr3:uid="{11C40488-43C0-4B78-8540-EBE416BD417D}" name="Column9502"/>
    <tableColumn id="9523" xr3:uid="{630714C4-4592-4497-B448-0B5EE31CA822}" name="Column9503"/>
    <tableColumn id="9524" xr3:uid="{5DE595A9-0E4A-4FF6-BC41-483D99A001A5}" name="Column9504"/>
    <tableColumn id="9525" xr3:uid="{94F941B0-655C-4004-9D0E-9E0D5F7FD56A}" name="Column9505"/>
    <tableColumn id="9526" xr3:uid="{8574C84D-34CC-414E-BFBE-7E9D7CD2BE7D}" name="Column9506"/>
    <tableColumn id="9527" xr3:uid="{15CFCE51-0CF9-454B-A479-503B225DB5C1}" name="Column9507"/>
    <tableColumn id="9528" xr3:uid="{78954FD4-8BE9-4164-ADCB-DF95C2D156B7}" name="Column9508"/>
    <tableColumn id="9529" xr3:uid="{FDF5E3B2-10E4-4F89-ADE5-3E94D877A557}" name="Column9509"/>
    <tableColumn id="9530" xr3:uid="{7084642D-C766-4D60-AE6D-928805608487}" name="Column9510"/>
    <tableColumn id="9531" xr3:uid="{702EDEC2-D953-493C-8A88-D6CE49045D41}" name="Column9511"/>
    <tableColumn id="9532" xr3:uid="{90071EB3-0916-4685-831C-1CE01DE3AFEC}" name="Column9512"/>
    <tableColumn id="9533" xr3:uid="{3582CE44-8592-4D07-B3AA-BB8D20C45620}" name="Column9513"/>
    <tableColumn id="9534" xr3:uid="{4B7EC830-17C1-4FE1-AD10-C25526FB306C}" name="Column9514"/>
    <tableColumn id="9535" xr3:uid="{54D55B86-E3D0-48B0-962C-12844DAF9A18}" name="Column9515"/>
    <tableColumn id="9536" xr3:uid="{763F4C97-4BAD-413B-882B-85BC5C284573}" name="Column9516"/>
    <tableColumn id="9537" xr3:uid="{89D1BB24-4909-4736-8D54-C35B7D70D441}" name="Column9517"/>
    <tableColumn id="9538" xr3:uid="{C22C8E5D-1B3E-4A2C-8977-8B5C89B63190}" name="Column9518"/>
    <tableColumn id="9539" xr3:uid="{5AE36560-0316-4F29-A0CB-CFE6A5E2BF16}" name="Column9519"/>
    <tableColumn id="9540" xr3:uid="{AAD0F2FB-7371-4ADA-822E-E5DE6C5FA70F}" name="Column9520"/>
    <tableColumn id="9541" xr3:uid="{21847DA5-FF7A-4E84-B24B-B3D6FD297013}" name="Column9521"/>
    <tableColumn id="9542" xr3:uid="{AEA7C66D-BB68-41CF-B40A-2B0EDF4D7496}" name="Column9522"/>
    <tableColumn id="9543" xr3:uid="{5AC063C9-3869-4A01-8CCC-0D423B7F907D}" name="Column9523"/>
    <tableColumn id="9544" xr3:uid="{E6677BDC-D4B5-4747-8B52-CD33AAEEAD71}" name="Column9524"/>
    <tableColumn id="9545" xr3:uid="{9A2BD74F-05A8-4F50-9DA0-D3CDD4CB41C5}" name="Column9525"/>
    <tableColumn id="9546" xr3:uid="{1DF1D6C8-7E5F-4DB9-9385-E4A4AA16600C}" name="Column9526"/>
    <tableColumn id="9547" xr3:uid="{808D0468-3C09-4CC5-A4D5-2B42DEEAFCE7}" name="Column9527"/>
    <tableColumn id="9548" xr3:uid="{A6B10CD1-9AD4-4699-8252-9E1E6094388D}" name="Column9528"/>
    <tableColumn id="9549" xr3:uid="{CB64BE8F-F951-4541-92AB-5EA53AE3EC81}" name="Column9529"/>
    <tableColumn id="9550" xr3:uid="{591452E7-AB25-4C94-A691-8D0A90851412}" name="Column9530"/>
    <tableColumn id="9551" xr3:uid="{7D54116F-1A91-401E-B622-8F830F6F273F}" name="Column9531"/>
    <tableColumn id="9552" xr3:uid="{BB91E403-83C3-4DB0-944C-7034EAE96C78}" name="Column9532"/>
    <tableColumn id="9553" xr3:uid="{83807B76-3DA8-4097-8DDF-232F6F5D1714}" name="Column9533"/>
    <tableColumn id="9554" xr3:uid="{E3217999-4F92-4571-8810-67FF915A04C4}" name="Column9534"/>
    <tableColumn id="9555" xr3:uid="{A9A32430-F680-471E-8A19-E6E5B8205C61}" name="Column9535"/>
    <tableColumn id="9556" xr3:uid="{78EA6834-14E6-4C1C-95A7-46C073298E3B}" name="Column9536"/>
    <tableColumn id="9557" xr3:uid="{D88303DF-47F1-4056-826D-025AE99A68F6}" name="Column9537"/>
    <tableColumn id="9558" xr3:uid="{B5B74B09-3F91-4C32-B401-E5E928B1DB9C}" name="Column9538"/>
    <tableColumn id="9559" xr3:uid="{A4BF73BE-E3CC-4407-B241-8336C18B32FE}" name="Column9539"/>
    <tableColumn id="9560" xr3:uid="{6E9B04B1-A163-467B-B97F-49908D17AA9E}" name="Column9540"/>
    <tableColumn id="9561" xr3:uid="{16B2FF0B-B1DD-46BF-B9E7-3834CEC377A4}" name="Column9541"/>
    <tableColumn id="9562" xr3:uid="{20617010-C00B-44CF-9641-BBA1D4F82515}" name="Column9542"/>
    <tableColumn id="9563" xr3:uid="{CE5B841E-BAFE-42B7-8972-516FD83F42BA}" name="Column9543"/>
    <tableColumn id="9564" xr3:uid="{C946A98E-82F3-4269-82D6-237FBFAF1474}" name="Column9544"/>
    <tableColumn id="9565" xr3:uid="{F3A070F8-E083-448F-850B-DD8BA626A94F}" name="Column9545"/>
    <tableColumn id="9566" xr3:uid="{3E2ABC23-BD32-4463-94F2-E8796A630797}" name="Column9546"/>
    <tableColumn id="9567" xr3:uid="{45D927E3-95FC-4FDF-96CD-C41CB463EDFC}" name="Column9547"/>
    <tableColumn id="9568" xr3:uid="{F934D585-C461-4ED1-9275-DE872EA1BC9A}" name="Column9548"/>
    <tableColumn id="9569" xr3:uid="{9D1654A0-177A-482B-BE43-2E2E48E4A535}" name="Column9549"/>
    <tableColumn id="9570" xr3:uid="{B808787A-2580-4C3C-918D-94186331F662}" name="Column9550"/>
    <tableColumn id="9571" xr3:uid="{82CDB45B-3987-4A64-B3AD-B15818F322D8}" name="Column9551"/>
    <tableColumn id="9572" xr3:uid="{4DE03B00-DE36-4F78-9B1A-4D59A804BC35}" name="Column9552"/>
    <tableColumn id="9573" xr3:uid="{490CB6DC-DBA8-477D-B0B8-D897B676013B}" name="Column9553"/>
    <tableColumn id="9574" xr3:uid="{C582C4A8-EE03-4AF9-9822-DC78AC62191A}" name="Column9554"/>
    <tableColumn id="9575" xr3:uid="{ECD53E05-502C-469C-A61E-55BC47B8D6D9}" name="Column9555"/>
    <tableColumn id="9576" xr3:uid="{6E4F74AC-153B-45E6-99BD-C77F8187C62A}" name="Column9556"/>
    <tableColumn id="9577" xr3:uid="{59520BE0-A997-408D-9A05-BE7092E67889}" name="Column9557"/>
    <tableColumn id="9578" xr3:uid="{EAD96AAB-9F18-4B27-B5C3-0118A90DF4A3}" name="Column9558"/>
    <tableColumn id="9579" xr3:uid="{8AFC0212-EDA0-4841-8B89-B7E1AAAD2C43}" name="Column9559"/>
    <tableColumn id="9580" xr3:uid="{DBF89A2A-3322-4D8B-811A-05D6D11379B7}" name="Column9560"/>
    <tableColumn id="9581" xr3:uid="{8DD5BCF8-93A8-46A9-AFB7-E69D5CB12BE8}" name="Column9561"/>
    <tableColumn id="9582" xr3:uid="{C3E0FE76-F200-4A16-A595-E2F60CA67A44}" name="Column9562"/>
    <tableColumn id="9583" xr3:uid="{D3B4B2F0-5A4A-47B4-B77E-B82DB39BA947}" name="Column9563"/>
    <tableColumn id="9584" xr3:uid="{FDD163ED-B265-4CE9-9198-89C78B49273C}" name="Column9564"/>
    <tableColumn id="9585" xr3:uid="{D5C41FD7-B807-461C-B74E-1CF12FE29BAC}" name="Column9565"/>
    <tableColumn id="9586" xr3:uid="{B8FE899F-830A-4221-89C6-7F46C0D47D0B}" name="Column9566"/>
    <tableColumn id="9587" xr3:uid="{1C6399AA-6E27-4733-A11C-06194A4099F9}" name="Column9567"/>
    <tableColumn id="9588" xr3:uid="{CB2BF866-0213-4E3A-83E4-E68E298DFF6B}" name="Column9568"/>
    <tableColumn id="9589" xr3:uid="{5FA98062-2567-4AB4-8F4D-0D8D321535A8}" name="Column9569"/>
    <tableColumn id="9590" xr3:uid="{101A3330-2D60-4209-9775-152DD9048401}" name="Column9570"/>
    <tableColumn id="9591" xr3:uid="{38335283-C491-42F8-854E-11BB6668DF16}" name="Column9571"/>
    <tableColumn id="9592" xr3:uid="{D0C96775-E7FC-471E-A9FE-22582497F097}" name="Column9572"/>
    <tableColumn id="9593" xr3:uid="{E7A4BB83-CE2A-4B5F-9A78-D28F1C89A393}" name="Column9573"/>
    <tableColumn id="9594" xr3:uid="{A8018F3B-62A7-4211-A99F-CB261CA4B2DE}" name="Column9574"/>
    <tableColumn id="9595" xr3:uid="{00061E2A-CDE7-4DCC-AAF1-35A6C5CC529F}" name="Column9575"/>
    <tableColumn id="9596" xr3:uid="{E008C877-FDDB-4373-AFAE-95A6DFD5143F}" name="Column9576"/>
    <tableColumn id="9597" xr3:uid="{14FE3EF3-E89B-48BF-A6CF-3D8EAA919FBD}" name="Column9577"/>
    <tableColumn id="9598" xr3:uid="{4B2FB142-F43C-4B46-9516-DC143DA944F7}" name="Column9578"/>
    <tableColumn id="9599" xr3:uid="{BC831F2E-1AFD-4B2D-AFC3-29791C8DCE42}" name="Column9579"/>
    <tableColumn id="9600" xr3:uid="{0173D255-C01B-424D-9846-F9A30FBC63E1}" name="Column9580"/>
    <tableColumn id="9601" xr3:uid="{D232855C-2B65-4D72-B950-1FD8D7C2C6D4}" name="Column9581"/>
    <tableColumn id="9602" xr3:uid="{1FE5B8C9-3498-402F-850B-655B6BE90EC0}" name="Column9582"/>
    <tableColumn id="9603" xr3:uid="{1E21A5BA-8C48-48D5-86E9-7C0A4950DEC6}" name="Column9583"/>
    <tableColumn id="9604" xr3:uid="{CF580D05-E5BB-47F1-BD33-4560887F8D75}" name="Column9584"/>
    <tableColumn id="9605" xr3:uid="{5128D57E-9D32-4073-AA7C-87266F9C478C}" name="Column9585"/>
    <tableColumn id="9606" xr3:uid="{23E6E195-AC78-4F9F-A71C-68F4F59C97DB}" name="Column9586"/>
    <tableColumn id="9607" xr3:uid="{56A923C2-2BD0-451A-93F4-A9CDE4701A91}" name="Column9587"/>
    <tableColumn id="9608" xr3:uid="{427EA34B-10BF-4266-8E6F-F74E8A000C2A}" name="Column9588"/>
    <tableColumn id="9609" xr3:uid="{559C067D-6885-4CC0-9A9C-8B879A53A832}" name="Column9589"/>
    <tableColumn id="9610" xr3:uid="{58268333-0709-4B3E-9507-7F01F9E65745}" name="Column9590"/>
    <tableColumn id="9611" xr3:uid="{42D93224-016F-4C32-9C9A-3EF3C9225F58}" name="Column9591"/>
    <tableColumn id="9612" xr3:uid="{39A25B56-F11A-4392-8530-45DDA8B352CF}" name="Column9592"/>
    <tableColumn id="9613" xr3:uid="{697EBC37-BA57-44E3-9479-5D84DBEAFFE5}" name="Column9593"/>
    <tableColumn id="9614" xr3:uid="{72FB6BF2-5229-4017-B827-5014FAACFDB5}" name="Column9594"/>
    <tableColumn id="9615" xr3:uid="{0AD59A67-60A7-4FB2-9A73-6707B505A4FE}" name="Column9595"/>
    <tableColumn id="9616" xr3:uid="{C95E1BFD-C87A-43D2-966A-0FB1C978671D}" name="Column9596"/>
    <tableColumn id="9617" xr3:uid="{BDE89953-17E1-416B-AC77-3BD705285630}" name="Column9597"/>
    <tableColumn id="9618" xr3:uid="{75A337B1-6457-4FFE-AA9B-D463477E2299}" name="Column9598"/>
    <tableColumn id="9619" xr3:uid="{CCD1B826-DBB7-4E71-A0BB-C0769791C9FF}" name="Column9599"/>
    <tableColumn id="9620" xr3:uid="{032D1BD3-1FCA-4755-A339-26707B26AFB0}" name="Column9600"/>
    <tableColumn id="9621" xr3:uid="{CA5F2F6D-1EF0-47C5-8A2F-028EEFCDDF73}" name="Column9601"/>
    <tableColumn id="9622" xr3:uid="{774CC2F4-53E9-4274-A099-CC9D566D8740}" name="Column9602"/>
    <tableColumn id="9623" xr3:uid="{C6A6EFB1-9913-493C-93F4-4BFBBB6E66D0}" name="Column9603"/>
    <tableColumn id="9624" xr3:uid="{BAE25B16-7646-469A-9095-0FC6E2D5AD40}" name="Column9604"/>
    <tableColumn id="9625" xr3:uid="{F0D302C8-A774-4A27-9652-07FF506BFAF2}" name="Column9605"/>
    <tableColumn id="9626" xr3:uid="{3C3CDC08-4D44-4A0C-B178-BFDC069A48D5}" name="Column9606"/>
    <tableColumn id="9627" xr3:uid="{FDE2B27A-630B-486F-AC43-8F7CAC411244}" name="Column9607"/>
    <tableColumn id="9628" xr3:uid="{EAFA4CE9-B558-41C0-96A6-11FF43DFB27B}" name="Column9608"/>
    <tableColumn id="9629" xr3:uid="{62A4D3AF-155E-404B-A45B-31EE91F36CC7}" name="Column9609"/>
    <tableColumn id="9630" xr3:uid="{CFD01DAC-8C3F-419D-AD8A-44FFF88792EC}" name="Column9610"/>
    <tableColumn id="9631" xr3:uid="{492F7398-B8BE-42EE-A3B1-B8961BE82361}" name="Column9611"/>
    <tableColumn id="9632" xr3:uid="{A580C24B-3B3C-4EFB-AA96-41D4FA1A2B13}" name="Column9612"/>
    <tableColumn id="9633" xr3:uid="{F58986CC-7A7A-4B1B-BABD-F6AD2E9F3419}" name="Column9613"/>
    <tableColumn id="9634" xr3:uid="{B0CE9FE9-E8E1-4735-8A1E-DB4770A39134}" name="Column9614"/>
    <tableColumn id="9635" xr3:uid="{81626C03-65F8-4876-82F1-4FF06A4A2A23}" name="Column9615"/>
    <tableColumn id="9636" xr3:uid="{802BA5E9-752D-4A97-BCE0-08B295DF972E}" name="Column9616"/>
    <tableColumn id="9637" xr3:uid="{AEB8933C-1BEF-4B4C-AC45-5989AEB71406}" name="Column9617"/>
    <tableColumn id="9638" xr3:uid="{90B23B23-70C7-477B-8133-36C52843B9ED}" name="Column9618"/>
    <tableColumn id="9639" xr3:uid="{6521F184-1DBF-4DFF-9FAF-EBEEA6EB62A1}" name="Column9619"/>
    <tableColumn id="9640" xr3:uid="{403EA0A1-B22E-47C9-981B-36AB06B505AF}" name="Column9620"/>
    <tableColumn id="9641" xr3:uid="{D713D653-F645-4663-892E-6B67D4CB3EAB}" name="Column9621"/>
    <tableColumn id="9642" xr3:uid="{E4B92E0C-D2C4-4162-B00A-FC25D5DB5A72}" name="Column9622"/>
    <tableColumn id="9643" xr3:uid="{490B4461-1C51-4D0C-996A-8F716B0D66E6}" name="Column9623"/>
    <tableColumn id="9644" xr3:uid="{2CC16049-ADAC-4F3A-87D8-1CE26979F116}" name="Column9624"/>
    <tableColumn id="9645" xr3:uid="{9387C9C6-3EAA-434F-9950-77F10373163D}" name="Column9625"/>
    <tableColumn id="9646" xr3:uid="{B62986DB-3DDE-4FDA-834C-CE694B98A13C}" name="Column9626"/>
    <tableColumn id="9647" xr3:uid="{00F14889-67DB-4CBB-85C0-353CE2EF8BF0}" name="Column9627"/>
    <tableColumn id="9648" xr3:uid="{247DB630-6B7C-4E48-9677-BFBC0028D958}" name="Column9628"/>
    <tableColumn id="9649" xr3:uid="{CC36B4A2-8B88-4FB5-BD7D-FB845C79C3C2}" name="Column9629"/>
    <tableColumn id="9650" xr3:uid="{73DB13DD-B066-418C-9434-ADC0F912BD41}" name="Column9630"/>
    <tableColumn id="9651" xr3:uid="{03B7200F-B745-43CA-9FD3-08DDE65DA084}" name="Column9631"/>
    <tableColumn id="9652" xr3:uid="{E48536E5-61B9-47FF-9EEB-6B7151B04107}" name="Column9632"/>
    <tableColumn id="9653" xr3:uid="{BB6545C8-7787-4E26-98C9-E07EC0B982CE}" name="Column9633"/>
    <tableColumn id="9654" xr3:uid="{DBE3FE0F-0F75-4AF6-BED8-12E4E277F8E6}" name="Column9634"/>
    <tableColumn id="9655" xr3:uid="{F2CDFEDB-D3A5-47A4-A9B5-E537279CB6DA}" name="Column9635"/>
    <tableColumn id="9656" xr3:uid="{39FC0DCB-4FDE-4BC4-95B2-A9A84C8C9A07}" name="Column9636"/>
    <tableColumn id="9657" xr3:uid="{524AF2A7-3490-4F7E-97AC-E6E3968CF19D}" name="Column9637"/>
    <tableColumn id="9658" xr3:uid="{6E10D6E0-9E7C-4EB2-8C4B-EF0E67228ABE}" name="Column9638"/>
    <tableColumn id="9659" xr3:uid="{547DDD79-3BED-47EF-B0C8-DCF44E7C3E53}" name="Column9639"/>
    <tableColumn id="9660" xr3:uid="{9B109D65-64A8-485C-9947-174B2A22B849}" name="Column9640"/>
    <tableColumn id="9661" xr3:uid="{B1782A18-049D-4082-B772-5097AB886245}" name="Column9641"/>
    <tableColumn id="9662" xr3:uid="{17B7EB36-1129-47E3-B429-ADF5E9849BC7}" name="Column9642"/>
    <tableColumn id="9663" xr3:uid="{312C0A50-513A-4ADB-A18B-F9CA53D19F54}" name="Column9643"/>
    <tableColumn id="9664" xr3:uid="{37939AA4-34F9-4E9C-AC4F-98AC2E8D5085}" name="Column9644"/>
    <tableColumn id="9665" xr3:uid="{B9B0BF6C-E20B-4D6D-9CE0-FF32FA47FE49}" name="Column9645"/>
    <tableColumn id="9666" xr3:uid="{26629981-09E9-4B45-9FD8-7846428783AD}" name="Column9646"/>
    <tableColumn id="9667" xr3:uid="{6009D5ED-3FE2-4DC7-B496-D8D885057B21}" name="Column9647"/>
    <tableColumn id="9668" xr3:uid="{AA9126FA-D580-41AF-BE58-21CB9DC12690}" name="Column9648"/>
    <tableColumn id="9669" xr3:uid="{D35AEAA3-C011-4047-8F74-1A8E88CA03BF}" name="Column9649"/>
    <tableColumn id="9670" xr3:uid="{0E56CD5F-1809-47BC-866D-0BAB8EB0C47A}" name="Column9650"/>
    <tableColumn id="9671" xr3:uid="{619C9671-1DA8-4174-A135-D3D8E41E8C3D}" name="Column9651"/>
    <tableColumn id="9672" xr3:uid="{7A7B1796-1264-46CC-8FE6-654CC1E396CA}" name="Column9652"/>
    <tableColumn id="9673" xr3:uid="{73E01F2F-87A7-4AE4-9D76-F8CEEBCD1882}" name="Column9653"/>
    <tableColumn id="9674" xr3:uid="{96FAE1E5-7D5D-4A50-A025-1DFFED253DF1}" name="Column9654"/>
    <tableColumn id="9675" xr3:uid="{15F59DFF-1896-4E8E-A1B2-FD87D1996820}" name="Column9655"/>
    <tableColumn id="9676" xr3:uid="{3602ABB8-C848-4194-9B47-97792FF25BEB}" name="Column9656"/>
    <tableColumn id="9677" xr3:uid="{157F894B-BB79-40D0-88FB-8C4B920A7305}" name="Column9657"/>
    <tableColumn id="9678" xr3:uid="{B5B9920D-A443-4D7E-AB68-9A207A40553E}" name="Column9658"/>
    <tableColumn id="9679" xr3:uid="{FC1ED013-BF43-4A2A-A414-AC19D0773F89}" name="Column9659"/>
    <tableColumn id="9680" xr3:uid="{0ECF2193-C433-45F7-B0E0-E492793C4716}" name="Column9660"/>
    <tableColumn id="9681" xr3:uid="{EB7BC4B4-3A90-4AF3-B38F-812D268277A8}" name="Column9661"/>
    <tableColumn id="9682" xr3:uid="{82236A3C-3929-440A-9564-257CC4032703}" name="Column9662"/>
    <tableColumn id="9683" xr3:uid="{8B5AE503-4D93-45F6-BD30-792637781D8C}" name="Column9663"/>
    <tableColumn id="9684" xr3:uid="{20931618-0590-44DC-8048-B44EDAC5248B}" name="Column9664"/>
    <tableColumn id="9685" xr3:uid="{D596731F-6DC8-4551-BBED-4F6D4D58875D}" name="Column9665"/>
    <tableColumn id="9686" xr3:uid="{DED85AA0-9EB0-44CD-965A-42D0490B530B}" name="Column9666"/>
    <tableColumn id="9687" xr3:uid="{16946050-DE0F-48F7-B512-53CBFF7580A4}" name="Column9667"/>
    <tableColumn id="9688" xr3:uid="{AD23E602-E418-4C78-ABB4-323E68D7FD17}" name="Column9668"/>
    <tableColumn id="9689" xr3:uid="{8637ECF8-27C4-4535-AE57-D6693BEC8EA3}" name="Column9669"/>
    <tableColumn id="9690" xr3:uid="{4EA800EA-A4F5-4B50-93A9-33705FD8B466}" name="Column9670"/>
    <tableColumn id="9691" xr3:uid="{EA2A26C2-81EC-4625-A314-C9EF7EB3F73B}" name="Column9671"/>
    <tableColumn id="9692" xr3:uid="{771AE0C8-C9EB-49AE-A2D3-2F3199FA276F}" name="Column9672"/>
    <tableColumn id="9693" xr3:uid="{408D2DD9-4F10-49A0-8A5F-DCBA8986704D}" name="Column9673"/>
    <tableColumn id="9694" xr3:uid="{278B592C-C7F9-4D6D-9F26-21332CD11AF9}" name="Column9674"/>
    <tableColumn id="9695" xr3:uid="{D365B222-B339-434E-87F5-B3081CE5D987}" name="Column9675"/>
    <tableColumn id="9696" xr3:uid="{DF411D69-AF05-43ED-81E1-F55DC1F80E07}" name="Column9676"/>
    <tableColumn id="9697" xr3:uid="{2B30C9D6-412D-40B9-A366-A2992B186E56}" name="Column9677"/>
    <tableColumn id="9698" xr3:uid="{EB62C23B-67EC-442D-B608-1EBE91A952F6}" name="Column9678"/>
    <tableColumn id="9699" xr3:uid="{C5130382-FA5D-435D-9A97-28B9F770FC5F}" name="Column9679"/>
    <tableColumn id="9700" xr3:uid="{55CF5687-01C7-433C-91C3-A714933FBCFB}" name="Column9680"/>
    <tableColumn id="9701" xr3:uid="{A4E6771D-2752-49AA-8195-E589A2E8BFA3}" name="Column9681"/>
    <tableColumn id="9702" xr3:uid="{B43A0ADF-BE24-4FD4-9CF2-12A12096F134}" name="Column9682"/>
    <tableColumn id="9703" xr3:uid="{12F734E9-C7E5-4BFE-919A-E999FBED93FB}" name="Column9683"/>
    <tableColumn id="9704" xr3:uid="{73C5E8D0-04B5-4B89-BF40-86E8415C29B8}" name="Column9684"/>
    <tableColumn id="9705" xr3:uid="{70FDAFBB-34FC-4506-8B11-8E3697DBC24A}" name="Column9685"/>
    <tableColumn id="9706" xr3:uid="{1C2ABA83-31C3-4FAB-A941-4C134292C06E}" name="Column9686"/>
    <tableColumn id="9707" xr3:uid="{8CFAEFE7-E0B2-4254-B6C0-CE9AE1F867CD}" name="Column9687"/>
    <tableColumn id="9708" xr3:uid="{A05ECE89-B72A-4239-B884-8E46C1844061}" name="Column9688"/>
    <tableColumn id="9709" xr3:uid="{2BB37AA5-0F45-4B16-BA52-EC35AAB8C091}" name="Column9689"/>
    <tableColumn id="9710" xr3:uid="{18DA0BAE-764C-49FB-8B63-EF66185E6EA7}" name="Column9690"/>
    <tableColumn id="9711" xr3:uid="{82CBF7FF-6820-44BC-992E-28AAAFDC6C0E}" name="Column9691"/>
    <tableColumn id="9712" xr3:uid="{A71F3D41-DB47-496C-A480-ED2132A4E035}" name="Column9692"/>
    <tableColumn id="9713" xr3:uid="{21725EE4-4774-4EA0-87B2-25042C2F575F}" name="Column9693"/>
    <tableColumn id="9714" xr3:uid="{1B02ADBA-F092-4BDF-BFEC-00159992B6DE}" name="Column9694"/>
    <tableColumn id="9715" xr3:uid="{A10AC211-ABFD-49E8-8C56-1F8C23FE75FB}" name="Column9695"/>
    <tableColumn id="9716" xr3:uid="{DEF1AD45-7024-4ED8-A51E-539963BC7624}" name="Column9696"/>
    <tableColumn id="9717" xr3:uid="{338AD850-7A84-4222-917F-4A876639B756}" name="Column9697"/>
    <tableColumn id="9718" xr3:uid="{F3244A20-B2E5-4690-BF2D-9A4CF2560A6E}" name="Column9698"/>
    <tableColumn id="9719" xr3:uid="{479B6559-BB59-4768-9B28-75603D72E9DA}" name="Column9699"/>
    <tableColumn id="9720" xr3:uid="{6248397A-392A-4C32-A88B-60347611EEE4}" name="Column9700"/>
    <tableColumn id="9721" xr3:uid="{A84A5274-268A-4AF6-AD44-243B6B269EC6}" name="Column9701"/>
    <tableColumn id="9722" xr3:uid="{E13A7F4F-5D25-4CF2-8249-8108C60B0DEA}" name="Column9702"/>
    <tableColumn id="9723" xr3:uid="{17967D78-B4FD-46CA-BB6B-A14E0C3F24EF}" name="Column9703"/>
    <tableColumn id="9724" xr3:uid="{FB0B42AA-A025-42E8-9C0C-D9EF0F6338F8}" name="Column9704"/>
    <tableColumn id="9725" xr3:uid="{7694408C-51E1-4674-A098-D771714A1A54}" name="Column9705"/>
    <tableColumn id="9726" xr3:uid="{5C831785-485D-4DD3-B9F3-21AADC6BD041}" name="Column9706"/>
    <tableColumn id="9727" xr3:uid="{5458D07D-88C2-41B1-971C-77E1B8FBF28A}" name="Column9707"/>
    <tableColumn id="9728" xr3:uid="{1EFD624E-56A6-49C3-93F1-31877AB1CC26}" name="Column9708"/>
    <tableColumn id="9729" xr3:uid="{020C36A4-63F5-4D31-AE84-9F5E1D66B299}" name="Column9709"/>
    <tableColumn id="9730" xr3:uid="{F7230488-2A76-45BE-BA4A-48BC43CA12E5}" name="Column9710"/>
    <tableColumn id="9731" xr3:uid="{F59ACF89-3DAC-4161-8347-6D381BD46C8B}" name="Column9711"/>
    <tableColumn id="9732" xr3:uid="{EADBA67C-C44B-417E-9783-544FAAD7D1B9}" name="Column9712"/>
    <tableColumn id="9733" xr3:uid="{58E98DE3-E603-415D-9C41-13D994D6D37A}" name="Column9713"/>
    <tableColumn id="9734" xr3:uid="{CAE38C5B-0A38-499A-AE3F-EB3BE763A52D}" name="Column9714"/>
    <tableColumn id="9735" xr3:uid="{FE8A35B8-2546-48A0-880C-933E3940005F}" name="Column9715"/>
    <tableColumn id="9736" xr3:uid="{6E632893-B1F0-4FDC-832F-7DFAABD964FA}" name="Column9716"/>
    <tableColumn id="9737" xr3:uid="{E9B119BE-3815-4B22-BF00-8B94AD19A5BE}" name="Column9717"/>
    <tableColumn id="9738" xr3:uid="{5F70C954-0602-43FC-86F0-FF0A82EE9269}" name="Column9718"/>
    <tableColumn id="9739" xr3:uid="{1A00E291-7568-4100-A9B2-048A949C4361}" name="Column9719"/>
    <tableColumn id="9740" xr3:uid="{A7177BD7-064F-434B-9D00-A1536D2640B7}" name="Column9720"/>
    <tableColumn id="9741" xr3:uid="{999D2266-0BF7-4C58-8C03-4AC65220CC00}" name="Column9721"/>
    <tableColumn id="9742" xr3:uid="{1EF8D13F-8D1D-4F6E-9145-1DABE16E8FF7}" name="Column9722"/>
    <tableColumn id="9743" xr3:uid="{C04619DD-5BAB-45BB-A971-DA7EA45AB6A0}" name="Column9723"/>
    <tableColumn id="9744" xr3:uid="{1326AD67-B42E-4E75-942A-AFB54A26321A}" name="Column9724"/>
    <tableColumn id="9745" xr3:uid="{9EAEAC74-1E45-4D8D-A0F9-CE8C6996C2AC}" name="Column9725"/>
    <tableColumn id="9746" xr3:uid="{73D657F2-95B7-46A5-BECC-172928A9E2DD}" name="Column9726"/>
    <tableColumn id="9747" xr3:uid="{62AF5C0C-DB21-40AD-BB93-B1E026855A76}" name="Column9727"/>
    <tableColumn id="9748" xr3:uid="{15D6A03A-C09B-4332-94E3-0E5AE7757486}" name="Column9728"/>
    <tableColumn id="9749" xr3:uid="{9093D59B-EE76-42CA-86DF-F7BF64482C82}" name="Column9729"/>
    <tableColumn id="9750" xr3:uid="{77EAD4C8-397E-4C1C-8F05-1BF5426BB17A}" name="Column9730"/>
    <tableColumn id="9751" xr3:uid="{6073C838-57F2-41C8-A8D1-79FAC6F061C1}" name="Column9731"/>
    <tableColumn id="9752" xr3:uid="{DA9C6C04-0804-4BBD-90AE-9731DC71EFC6}" name="Column9732"/>
    <tableColumn id="9753" xr3:uid="{0BD211CD-67F0-4B3F-A2D4-764B87D86AC1}" name="Column9733"/>
    <tableColumn id="9754" xr3:uid="{F63493BD-1A80-4E06-9651-5FE4EFE656E9}" name="Column9734"/>
    <tableColumn id="9755" xr3:uid="{4EF630C9-26DE-4276-8776-E92FC9A75760}" name="Column9735"/>
    <tableColumn id="9756" xr3:uid="{EDC42B21-11F1-4353-8234-4A87279ED17C}" name="Column9736"/>
    <tableColumn id="9757" xr3:uid="{11A742A3-C9CD-42CC-86BE-EC90EAF605DA}" name="Column9737"/>
    <tableColumn id="9758" xr3:uid="{52956D7A-4554-4745-A795-EE8FE69D31FE}" name="Column9738"/>
    <tableColumn id="9759" xr3:uid="{B4BC8FB9-C99B-4E2B-B11C-10EAC25CD3DA}" name="Column9739"/>
    <tableColumn id="9760" xr3:uid="{94E25BED-BC7A-496D-82F9-D895ED13E788}" name="Column9740"/>
    <tableColumn id="9761" xr3:uid="{32A407B9-2A90-497B-B6F0-064596D13347}" name="Column9741"/>
    <tableColumn id="9762" xr3:uid="{C6736188-F0D1-4AF0-AA81-338D21F879CF}" name="Column9742"/>
    <tableColumn id="9763" xr3:uid="{590DE272-A885-47CE-A717-C1ABDD02998A}" name="Column9743"/>
    <tableColumn id="9764" xr3:uid="{0D692427-0FD0-4E9D-9210-FE376FACA805}" name="Column9744"/>
    <tableColumn id="9765" xr3:uid="{F915FECE-F972-4293-AE8F-A2037E82DD47}" name="Column9745"/>
    <tableColumn id="9766" xr3:uid="{DBB7C25A-64D9-4B71-A592-054D9397B394}" name="Column9746"/>
    <tableColumn id="9767" xr3:uid="{5F9C8D75-ED75-4B6C-A647-58D1E139A66F}" name="Column9747"/>
    <tableColumn id="9768" xr3:uid="{7FA3866F-10C9-4970-A0EA-BD3851A8EB10}" name="Column9748"/>
    <tableColumn id="9769" xr3:uid="{3E73A117-2945-439F-80A6-741A5318B46F}" name="Column9749"/>
    <tableColumn id="9770" xr3:uid="{72D6EB8C-87CD-4788-BA0E-0F6C19609C82}" name="Column9750"/>
    <tableColumn id="9771" xr3:uid="{A4B63A2B-1765-4F22-B600-FBE18C3E4414}" name="Column9751"/>
    <tableColumn id="9772" xr3:uid="{15EE444D-795D-49D2-9123-632BC5B5CC84}" name="Column9752"/>
    <tableColumn id="9773" xr3:uid="{FA0DB4D2-EE40-4FC8-95F7-5DA43A93C4B3}" name="Column9753"/>
    <tableColumn id="9774" xr3:uid="{A96DEE31-DE31-4AA7-B529-ED6D857CF080}" name="Column9754"/>
    <tableColumn id="9775" xr3:uid="{C3B8B93C-D97B-4D93-A877-2141A91D4F66}" name="Column9755"/>
    <tableColumn id="9776" xr3:uid="{40A1C98E-475C-4E26-8B68-692CD161EEA7}" name="Column9756"/>
    <tableColumn id="9777" xr3:uid="{C1BC38F5-E20A-4A4A-897A-1BA68229850D}" name="Column9757"/>
    <tableColumn id="9778" xr3:uid="{A86386B6-8BAE-4703-8E05-6FE417FD2107}" name="Column9758"/>
    <tableColumn id="9779" xr3:uid="{89622DA1-2CA8-4DB7-A564-A71C9BB59085}" name="Column9759"/>
    <tableColumn id="9780" xr3:uid="{9D18C4C3-109F-4AC0-A83E-AB7E09993A60}" name="Column9760"/>
    <tableColumn id="9781" xr3:uid="{C6E6D4D4-5DC5-45D1-A40A-A07237C316F3}" name="Column9761"/>
    <tableColumn id="9782" xr3:uid="{19200F07-9F6A-4A1C-B05D-47046D057DDF}" name="Column9762"/>
    <tableColumn id="9783" xr3:uid="{41D459FD-6AC1-45D6-ABB5-F2142205AE0A}" name="Column9763"/>
    <tableColumn id="9784" xr3:uid="{8BD67C4C-A4A7-47FD-84EE-34D3B3284AA1}" name="Column9764"/>
    <tableColumn id="9785" xr3:uid="{3878F67A-351E-4623-9823-12DDBCD23099}" name="Column9765"/>
    <tableColumn id="9786" xr3:uid="{1B1023A5-DB9B-4294-A485-B0EBA519CD13}" name="Column9766"/>
    <tableColumn id="9787" xr3:uid="{0CEBDE9F-83D0-4945-B830-73763945EE53}" name="Column9767"/>
    <tableColumn id="9788" xr3:uid="{A6DEAAD3-8DA5-4378-9420-3BE3809A3366}" name="Column9768"/>
    <tableColumn id="9789" xr3:uid="{D387E28F-8BA6-4A1D-A969-E0330DC389EF}" name="Column9769"/>
    <tableColumn id="9790" xr3:uid="{BFA9EC99-FD0C-4FAD-94E6-92ECDFBE1C91}" name="Column9770"/>
    <tableColumn id="9791" xr3:uid="{658141F8-AABC-4E97-AC3F-A3B70C668D2E}" name="Column9771"/>
    <tableColumn id="9792" xr3:uid="{5A78EB69-81AA-4F3E-8A90-4EF74895A0E9}" name="Column9772"/>
    <tableColumn id="9793" xr3:uid="{FCBE4D8F-BE9F-4A55-A8F6-ABC02C8CE153}" name="Column9773"/>
    <tableColumn id="9794" xr3:uid="{F0985E34-AB67-4874-BA6C-B0FB37C72F5D}" name="Column9774"/>
    <tableColumn id="9795" xr3:uid="{712E8AE9-5753-445F-BAE8-382DCDA40542}" name="Column9775"/>
    <tableColumn id="9796" xr3:uid="{FD73BF12-39D3-4A46-92CC-BA74AFDDD6A3}" name="Column9776"/>
    <tableColumn id="9797" xr3:uid="{4EF0565F-DCC0-48B6-A120-5E56D6E3976E}" name="Column9777"/>
    <tableColumn id="9798" xr3:uid="{8E2E84E5-9A94-4B30-B8C9-AAFD3A872AB3}" name="Column9778"/>
    <tableColumn id="9799" xr3:uid="{9373B801-AEC8-49C5-B0FD-B1E772271FD4}" name="Column9779"/>
    <tableColumn id="9800" xr3:uid="{4363801B-EB30-484A-9C5D-782E04B1649E}" name="Column9780"/>
    <tableColumn id="9801" xr3:uid="{CCE7FF5A-2F6C-4274-A89E-FFA472B628A4}" name="Column9781"/>
    <tableColumn id="9802" xr3:uid="{5CF6005E-38B6-4447-BEF1-7E2BDF039E2A}" name="Column9782"/>
    <tableColumn id="9803" xr3:uid="{EB91D6D3-DEDA-4FBC-85FA-77B2DCAB1F20}" name="Column9783"/>
    <tableColumn id="9804" xr3:uid="{B7B1C76D-443F-46EB-A06F-609C2B1D2FE7}" name="Column9784"/>
    <tableColumn id="9805" xr3:uid="{F7368560-FF8C-42ED-A0A1-DD42133435E2}" name="Column9785"/>
    <tableColumn id="9806" xr3:uid="{663563BC-CF81-4A87-8C21-5BCC97527A24}" name="Column9786"/>
    <tableColumn id="9807" xr3:uid="{C1388AD3-AEF0-414A-81AA-4AD2709C265E}" name="Column9787"/>
    <tableColumn id="9808" xr3:uid="{5E349104-22CE-4BF9-B6EE-7C25AB81D11C}" name="Column9788"/>
    <tableColumn id="9809" xr3:uid="{CCC3877E-3D0D-4A2E-BFD9-F73216671406}" name="Column9789"/>
    <tableColumn id="9810" xr3:uid="{650AA07E-1A4F-4A5C-A15D-39885D50B8DE}" name="Column9790"/>
    <tableColumn id="9811" xr3:uid="{66407116-D88C-4017-A0F9-D892860FBAA8}" name="Column9791"/>
    <tableColumn id="9812" xr3:uid="{B98B4774-D264-4033-8A82-26B7A5BB341B}" name="Column9792"/>
    <tableColumn id="9813" xr3:uid="{9F617EAB-1410-41DA-AD01-253266F7FACA}" name="Column9793"/>
    <tableColumn id="9814" xr3:uid="{647EDDF9-83C9-49C6-AD7A-25FE6BD618E6}" name="Column9794"/>
    <tableColumn id="9815" xr3:uid="{8C51C9C0-7494-4187-8781-3258DC92D250}" name="Column9795"/>
    <tableColumn id="9816" xr3:uid="{620B6005-3C70-4913-B8C5-0D64C8476012}" name="Column9796"/>
    <tableColumn id="9817" xr3:uid="{07FBA156-676D-4CC6-AB74-F9506E9CC6C7}" name="Column9797"/>
    <tableColumn id="9818" xr3:uid="{12170CBD-DD77-4935-9D8C-4DE389142702}" name="Column9798"/>
    <tableColumn id="9819" xr3:uid="{C23308B6-3D63-4405-B874-C40233718283}" name="Column9799"/>
    <tableColumn id="9820" xr3:uid="{6A34403A-4F3F-407D-B52A-A56F3A710A77}" name="Column9800"/>
    <tableColumn id="9821" xr3:uid="{C6AF5161-8C5E-45D9-A4D3-E5D681D5B727}" name="Column9801"/>
    <tableColumn id="9822" xr3:uid="{E6857E99-47EB-4BA3-B8E7-DF09893FA12F}" name="Column9802"/>
    <tableColumn id="9823" xr3:uid="{FB0ACEF7-DEE7-4F3D-B69E-F84BA4EF0C52}" name="Column9803"/>
    <tableColumn id="9824" xr3:uid="{A871B3AA-4646-4D69-89D3-CDA46B5E4DAE}" name="Column9804"/>
    <tableColumn id="9825" xr3:uid="{6199B199-B679-4645-B9A8-342F619DDEC6}" name="Column9805"/>
    <tableColumn id="9826" xr3:uid="{F4E25D1C-1A9B-475F-B8C8-26CA73E31521}" name="Column9806"/>
    <tableColumn id="9827" xr3:uid="{26567592-1D7A-4998-99AE-5AD1D6B2CF2F}" name="Column9807"/>
    <tableColumn id="9828" xr3:uid="{3FF27E30-8D4B-41C2-83F8-4BCC5289E7D5}" name="Column9808"/>
    <tableColumn id="9829" xr3:uid="{79F56F99-6E5C-4E74-ACC5-0618DD2CA658}" name="Column9809"/>
    <tableColumn id="9830" xr3:uid="{1BB8DF85-046D-44D3-B928-8215626E7C08}" name="Column9810"/>
    <tableColumn id="9831" xr3:uid="{E5792A74-777D-4D4A-9655-D587DA838C54}" name="Column9811"/>
    <tableColumn id="9832" xr3:uid="{1CA4313C-729E-4865-B529-F35B546D27CA}" name="Column9812"/>
    <tableColumn id="9833" xr3:uid="{93DFB685-9B94-4548-A75B-2D0B03FD25B2}" name="Column9813"/>
    <tableColumn id="9834" xr3:uid="{85B6C54A-3EB6-4BA6-94AE-48D2957CFA6C}" name="Column9814"/>
    <tableColumn id="9835" xr3:uid="{ED37E0E3-5EA0-44BC-BAB9-239EF37D2775}" name="Column9815"/>
    <tableColumn id="9836" xr3:uid="{AFCF3286-1616-4048-A99C-DB312E17A42C}" name="Column9816"/>
    <tableColumn id="9837" xr3:uid="{CF1253DA-7BAC-40E0-8B20-8EE7DF5093DD}" name="Column9817"/>
    <tableColumn id="9838" xr3:uid="{F39CDE5B-A768-445C-AF50-67F526DC762A}" name="Column9818"/>
    <tableColumn id="9839" xr3:uid="{7F43814A-39EF-4E0A-822C-FEBBA0996705}" name="Column9819"/>
    <tableColumn id="9840" xr3:uid="{7E8C7526-3FE6-45BC-BB25-E07F48F4B86F}" name="Column9820"/>
    <tableColumn id="9841" xr3:uid="{4E73A61A-3E3B-46E5-A309-5C357FCDD1E4}" name="Column9821"/>
    <tableColumn id="9842" xr3:uid="{2CE0BD79-BA34-4E2D-A12C-CEFDD745D2E9}" name="Column9822"/>
    <tableColumn id="9843" xr3:uid="{E68AE204-9124-4169-B7AF-DCBB9B201584}" name="Column9823"/>
    <tableColumn id="9844" xr3:uid="{85ED0675-92C4-419B-8559-AEEBF810ADBA}" name="Column9824"/>
    <tableColumn id="9845" xr3:uid="{FAFD1149-B132-434E-9004-43DB4B6B5E30}" name="Column9825"/>
    <tableColumn id="9846" xr3:uid="{35CE80F6-E669-46CE-A3AA-7B2503B57586}" name="Column9826"/>
    <tableColumn id="9847" xr3:uid="{AC4B8428-CDE0-4A7E-A87B-6C13A957F3FB}" name="Column9827"/>
    <tableColumn id="9848" xr3:uid="{530DFF74-CBCF-4CE9-A45F-6434CD5BE7C9}" name="Column9828"/>
    <tableColumn id="9849" xr3:uid="{789E16CB-69F6-425A-A0F7-418077664B47}" name="Column9829"/>
    <tableColumn id="9850" xr3:uid="{7C0542D1-D5E3-4DEA-8F59-B9DF9FF1AE92}" name="Column9830"/>
    <tableColumn id="9851" xr3:uid="{CAA4BADB-5A7B-4DA6-8185-FA21F9D82722}" name="Column9831"/>
    <tableColumn id="9852" xr3:uid="{83749994-4D28-4A92-8AB5-0AF9EC4844F9}" name="Column9832"/>
    <tableColumn id="9853" xr3:uid="{E1DA9114-C38E-4FCD-A304-EB58D085420F}" name="Column9833"/>
    <tableColumn id="9854" xr3:uid="{35FFC22C-6176-4081-A8D1-D59BCF575075}" name="Column9834"/>
    <tableColumn id="9855" xr3:uid="{656DBC5F-D38C-4F15-9089-FEF2265150D9}" name="Column9835"/>
    <tableColumn id="9856" xr3:uid="{E26462A5-8C65-4A7B-8F4D-D087E7D748B0}" name="Column9836"/>
    <tableColumn id="9857" xr3:uid="{1D39EFFD-2385-4537-9EE1-5C844969BC9A}" name="Column9837"/>
    <tableColumn id="9858" xr3:uid="{567BE6FD-8D6F-472A-A923-7E40D3018A36}" name="Column9838"/>
    <tableColumn id="9859" xr3:uid="{4A55E4B1-193D-4AC8-8716-4D81FB6DC6B6}" name="Column9839"/>
    <tableColumn id="9860" xr3:uid="{9631EB65-833C-4724-9CFF-79697E30D011}" name="Column9840"/>
    <tableColumn id="9861" xr3:uid="{CF28BB0F-92CF-4887-AD3A-11A3B4CFB4B9}" name="Column9841"/>
    <tableColumn id="9862" xr3:uid="{77707EF7-3BF2-41F5-9D02-2D673D74843E}" name="Column9842"/>
    <tableColumn id="9863" xr3:uid="{416A8B5D-6DCC-4B97-BC34-E2AD954522A9}" name="Column9843"/>
    <tableColumn id="9864" xr3:uid="{A632875F-2E72-4A44-B3A7-EA39A5863B72}" name="Column9844"/>
    <tableColumn id="9865" xr3:uid="{535BAB14-B22B-49F2-A9D0-7A8A423020E4}" name="Column9845"/>
    <tableColumn id="9866" xr3:uid="{EAC41874-4355-4427-9485-A12667AB0DA3}" name="Column9846"/>
    <tableColumn id="9867" xr3:uid="{330878E1-1A8B-4D46-B3F6-929C3B90B321}" name="Column9847"/>
    <tableColumn id="9868" xr3:uid="{042B0168-A144-4425-87DE-5FA69134AB06}" name="Column9848"/>
    <tableColumn id="9869" xr3:uid="{D3F5E766-A592-4DBD-9C53-4A5630B43090}" name="Column9849"/>
    <tableColumn id="9870" xr3:uid="{EC2DC82C-18FA-4659-AB8C-8672A0D07AE1}" name="Column9850"/>
    <tableColumn id="9871" xr3:uid="{BD087737-CCE3-41E3-90EA-EA888293E821}" name="Column9851"/>
    <tableColumn id="9872" xr3:uid="{CF4A0797-FED7-4C58-BF87-E6004203810D}" name="Column9852"/>
    <tableColumn id="9873" xr3:uid="{DD0F6A8D-2A23-4E94-B06A-04DCC4F13A0F}" name="Column9853"/>
    <tableColumn id="9874" xr3:uid="{19AAA675-8B26-4A07-9B95-8F1DB39BB574}" name="Column9854"/>
    <tableColumn id="9875" xr3:uid="{9058DFEB-5F1D-4E10-8153-A22895C6BF20}" name="Column9855"/>
    <tableColumn id="9876" xr3:uid="{08250892-D089-4C60-8288-44F03BAFA58D}" name="Column9856"/>
    <tableColumn id="9877" xr3:uid="{A28FA247-974A-4F0B-8BE4-814063C7F784}" name="Column9857"/>
    <tableColumn id="9878" xr3:uid="{EE57CB5A-99DD-4EC4-A4B1-C82C01F08E6F}" name="Column9858"/>
    <tableColumn id="9879" xr3:uid="{EF3A2083-1343-4514-8F94-0FBD5556550E}" name="Column9859"/>
    <tableColumn id="9880" xr3:uid="{F2AEDE03-4EF2-4D35-9752-53F24BFA495B}" name="Column9860"/>
    <tableColumn id="9881" xr3:uid="{8EC06F9A-C7DF-44B1-9F70-20D3406FD498}" name="Column9861"/>
    <tableColumn id="9882" xr3:uid="{CA004CB4-D0E6-447B-98C5-A10AE3F2FAC1}" name="Column9862"/>
    <tableColumn id="9883" xr3:uid="{A68AC4B9-D22B-4C47-976B-3B15D2B72DF5}" name="Column9863"/>
    <tableColumn id="9884" xr3:uid="{20CF82CE-2A32-4E1D-875D-BFD39BDBBC00}" name="Column9864"/>
    <tableColumn id="9885" xr3:uid="{A3ED2713-822E-4E11-9E37-4B37506D20DE}" name="Column9865"/>
    <tableColumn id="9886" xr3:uid="{DFF3DEB6-0D04-47A4-B7C7-E097879C7289}" name="Column9866"/>
    <tableColumn id="9887" xr3:uid="{D4D1AAC1-D26B-4CD1-9620-330B51132848}" name="Column9867"/>
    <tableColumn id="9888" xr3:uid="{B6C034AE-45BA-4D8E-915E-88CCF96196DA}" name="Column9868"/>
    <tableColumn id="9889" xr3:uid="{2F5611D9-A362-4569-9E85-6CA88EB18989}" name="Column9869"/>
    <tableColumn id="9890" xr3:uid="{5ED9A0F9-081E-40E0-ACFC-E357DF7488C3}" name="Column9870"/>
    <tableColumn id="9891" xr3:uid="{D33DD2CF-A84C-48E0-8887-9D22105C54D6}" name="Column9871"/>
    <tableColumn id="9892" xr3:uid="{07680737-40D2-4CC4-B2F9-E51B3A7DC898}" name="Column9872"/>
    <tableColumn id="9893" xr3:uid="{E1B94422-D5FD-4FC9-BE70-036279AC690B}" name="Column9873"/>
    <tableColumn id="9894" xr3:uid="{FFC6DA9E-799B-408F-9B4E-5EDA09BAB1C6}" name="Column9874"/>
    <tableColumn id="9895" xr3:uid="{68C5F7CE-5747-4B22-8E2F-6C71880C5C96}" name="Column9875"/>
    <tableColumn id="9896" xr3:uid="{B98C8141-4140-478C-89E5-02BFFD107433}" name="Column9876"/>
    <tableColumn id="9897" xr3:uid="{179BEBE2-576F-4F47-A99E-F3107B800305}" name="Column9877"/>
    <tableColumn id="9898" xr3:uid="{7C17A01B-3631-4371-BD4C-73832414B21B}" name="Column9878"/>
    <tableColumn id="9899" xr3:uid="{17B37D40-E5A9-4571-BA07-14A4281BACD1}" name="Column9879"/>
    <tableColumn id="9900" xr3:uid="{FA19C0AC-9B76-405C-9133-68778BFC0CDA}" name="Column9880"/>
    <tableColumn id="9901" xr3:uid="{17C80047-3D81-41B7-BBBA-AF6A05257C54}" name="Column9881"/>
    <tableColumn id="9902" xr3:uid="{328BC773-31A2-49F0-BDD0-09502EE05B14}" name="Column9882"/>
    <tableColumn id="9903" xr3:uid="{22A5BC8C-2866-46D0-B230-036B21C30B82}" name="Column9883"/>
    <tableColumn id="9904" xr3:uid="{F6FB7B26-20CB-4BE9-B36B-F7F459D393A6}" name="Column9884"/>
    <tableColumn id="9905" xr3:uid="{AEE43900-5D26-4968-A4F9-2B9503E2D228}" name="Column9885"/>
    <tableColumn id="9906" xr3:uid="{0EC49B42-1770-4673-A9D6-06E9701688A0}" name="Column9886"/>
    <tableColumn id="9907" xr3:uid="{45ADB997-1C26-498B-ACE7-86203C05AF68}" name="Column9887"/>
    <tableColumn id="9908" xr3:uid="{F6A7D892-39BD-4183-99D9-BDA459D8E7F6}" name="Column9888"/>
    <tableColumn id="9909" xr3:uid="{5FF0B020-A9FB-4F70-ACC1-6C231C50A5FF}" name="Column9889"/>
    <tableColumn id="9910" xr3:uid="{3554AA4E-1AD5-4ED7-9250-CB86745AF937}" name="Column9890"/>
    <tableColumn id="9911" xr3:uid="{52D8F7A3-CE22-4E1D-9413-D3F2B841320F}" name="Column9891"/>
    <tableColumn id="9912" xr3:uid="{4046E01C-E650-4917-8D20-266DD6A7C0B9}" name="Column9892"/>
    <tableColumn id="9913" xr3:uid="{B4CD7D03-3522-4463-88F6-D3367F378310}" name="Column9893"/>
    <tableColumn id="9914" xr3:uid="{CE9BCD3D-0591-4600-8533-04DA9D974351}" name="Column9894"/>
    <tableColumn id="9915" xr3:uid="{B0D53E43-3AD3-4125-BA46-EFAD5974F5F7}" name="Column9895"/>
    <tableColumn id="9916" xr3:uid="{DADFF9B1-2014-471C-B456-DA1CB001B242}" name="Column9896"/>
    <tableColumn id="9917" xr3:uid="{FABEC762-25E5-49C5-963D-3D41C08A8334}" name="Column9897"/>
    <tableColumn id="9918" xr3:uid="{C93FF503-44BD-461C-BC82-B0D0631A10B0}" name="Column9898"/>
    <tableColumn id="9919" xr3:uid="{96809E0B-7EBB-4AE2-8440-A95E728A1DA0}" name="Column9899"/>
    <tableColumn id="9920" xr3:uid="{E6A82BB8-9BEA-4904-BC8A-2B45C99C7213}" name="Column9900"/>
    <tableColumn id="9921" xr3:uid="{A0810CB1-9170-432E-842F-2318F73A2053}" name="Column9901"/>
    <tableColumn id="9922" xr3:uid="{2A8126FF-2BE3-4AFA-9725-A2A892F594C5}" name="Column9902"/>
    <tableColumn id="9923" xr3:uid="{6777ADA9-8C5D-437A-8649-C7E7D146F3E8}" name="Column9903"/>
    <tableColumn id="9924" xr3:uid="{6DAE1068-C704-46C8-8BAE-4A2197746483}" name="Column9904"/>
    <tableColumn id="9925" xr3:uid="{DB352584-0DFC-44D6-8BEE-2D3B25CDEAE8}" name="Column9905"/>
    <tableColumn id="9926" xr3:uid="{5CCC7974-3848-4383-9C85-67D9113B6D4E}" name="Column9906"/>
    <tableColumn id="9927" xr3:uid="{D370F343-4BD7-4FFA-9454-E0582D5AFD24}" name="Column9907"/>
    <tableColumn id="9928" xr3:uid="{98498932-CE9C-4C37-A945-7F1E9E245B7C}" name="Column9908"/>
    <tableColumn id="9929" xr3:uid="{17258430-A409-4524-8FE4-CD596C7066CE}" name="Column9909"/>
    <tableColumn id="9930" xr3:uid="{FE8B2819-BEA9-427A-873E-113A53D07594}" name="Column9910"/>
    <tableColumn id="9931" xr3:uid="{9BA0B254-0CD0-4D68-B393-20729BF697C6}" name="Column9911"/>
    <tableColumn id="9932" xr3:uid="{B2AC5D5E-2607-4B96-9234-C6DC0B471D8C}" name="Column9912"/>
    <tableColumn id="9933" xr3:uid="{848D9A26-A87B-4C5F-B461-B774C0411B72}" name="Column9913"/>
    <tableColumn id="9934" xr3:uid="{317819A0-4CE7-4B7E-B03F-87571F644BFD}" name="Column9914"/>
    <tableColumn id="9935" xr3:uid="{4093DB88-3A9D-48C4-8208-495FDB580886}" name="Column9915"/>
    <tableColumn id="9936" xr3:uid="{9A883E35-1A45-4CBE-97AC-328492CBBE4E}" name="Column9916"/>
    <tableColumn id="9937" xr3:uid="{4B7CE5D5-985B-48DB-8F6E-D166027BFA23}" name="Column9917"/>
    <tableColumn id="9938" xr3:uid="{69526B1E-6450-45BC-AE41-0FBD09987C66}" name="Column9918"/>
    <tableColumn id="9939" xr3:uid="{DB4C7589-FC05-4FA7-A569-E919525326EA}" name="Column9919"/>
    <tableColumn id="9940" xr3:uid="{69EC14EE-302D-4766-B86E-D7694F9DB11C}" name="Column9920"/>
    <tableColumn id="9941" xr3:uid="{F4E43A06-9E9C-43BD-92C4-B4208004AC69}" name="Column9921"/>
    <tableColumn id="9942" xr3:uid="{4665FDE6-0676-49CD-A877-74A85FE645C0}" name="Column9922"/>
    <tableColumn id="9943" xr3:uid="{509C62B1-AAB1-4F56-A58B-D19E72B3367F}" name="Column9923"/>
    <tableColumn id="9944" xr3:uid="{D1472C0F-FFB1-45D6-B2B3-FB9896B34B7D}" name="Column9924"/>
    <tableColumn id="9945" xr3:uid="{122A0D12-A248-41A6-ABF5-5683229C1EB7}" name="Column9925"/>
    <tableColumn id="9946" xr3:uid="{55078230-F6ED-4ECD-A230-34C1171E8738}" name="Column9926"/>
    <tableColumn id="9947" xr3:uid="{7EB4C6B7-9A67-4B31-B874-5A39981911F2}" name="Column9927"/>
    <tableColumn id="9948" xr3:uid="{1B7F67A6-A7D2-44CB-AB2F-8A1EB6258061}" name="Column9928"/>
    <tableColumn id="9949" xr3:uid="{91765513-E688-404A-82DD-21204D75269E}" name="Column9929"/>
    <tableColumn id="9950" xr3:uid="{F09CB86D-C6DE-4315-8D9A-B9E4FDE13B7F}" name="Column9930"/>
    <tableColumn id="9951" xr3:uid="{01B9453B-BF18-4B4E-A49D-CF0DAF92FE2D}" name="Column9931"/>
    <tableColumn id="9952" xr3:uid="{C727B50D-1B3F-4597-8C43-6F8B18245C8B}" name="Column9932"/>
    <tableColumn id="9953" xr3:uid="{E4914255-6F84-46FE-B407-EF3C7B81DFF4}" name="Column9933"/>
    <tableColumn id="9954" xr3:uid="{6E93CE8D-04B6-49D7-95C2-D217A86A9915}" name="Column9934"/>
    <tableColumn id="9955" xr3:uid="{0ACDDCCD-EC2E-48DC-8746-5E7F6041F703}" name="Column9935"/>
    <tableColumn id="9956" xr3:uid="{F37C794A-5E9B-4777-ABD4-F30B1B4C7003}" name="Column9936"/>
    <tableColumn id="9957" xr3:uid="{EB9B230A-2159-469B-99F6-192F302A7E43}" name="Column9937"/>
    <tableColumn id="9958" xr3:uid="{140D2CCA-EF3B-4597-8E08-22DE37E13439}" name="Column9938"/>
    <tableColumn id="9959" xr3:uid="{639F0CB5-5A9E-480F-9AB1-8DA053DFE805}" name="Column9939"/>
    <tableColumn id="9960" xr3:uid="{2C908135-F961-4E41-9D99-492AE4894436}" name="Column9940"/>
    <tableColumn id="9961" xr3:uid="{41317601-68FA-4C8B-BD79-7A683F682E01}" name="Column9941"/>
    <tableColumn id="9962" xr3:uid="{998D433B-8F0A-4D09-A7A5-726D16CD357D}" name="Column9942"/>
    <tableColumn id="9963" xr3:uid="{4E86D0FA-EA65-4866-BB90-35B298A5D812}" name="Column9943"/>
    <tableColumn id="9964" xr3:uid="{E40F5FDF-87FE-40D7-A433-4F2CFB163A43}" name="Column9944"/>
    <tableColumn id="9965" xr3:uid="{2A9E68D8-CF19-43C2-B3E0-DC7D87CDED4A}" name="Column9945"/>
    <tableColumn id="9966" xr3:uid="{F18AAC13-B1B2-465C-BA5F-0A8E73C7FCFC}" name="Column9946"/>
    <tableColumn id="9967" xr3:uid="{C89014AE-72FC-476A-A944-CE6D290F768F}" name="Column9947"/>
    <tableColumn id="9968" xr3:uid="{AE0E0D3D-3FBB-47D9-9FA3-5A03DDA74F82}" name="Column9948"/>
    <tableColumn id="9969" xr3:uid="{763C10C5-16D1-4278-B0FA-7AD2382336B2}" name="Column9949"/>
    <tableColumn id="9970" xr3:uid="{3D44DD20-36CF-4F92-993C-043C8F7B01B3}" name="Column9950"/>
    <tableColumn id="9971" xr3:uid="{95EDEDDD-5F80-4A2B-B98D-B630A40A4AAA}" name="Column9951"/>
    <tableColumn id="9972" xr3:uid="{950351A7-E8F9-4851-A3F6-290ADD7ABEF9}" name="Column9952"/>
    <tableColumn id="9973" xr3:uid="{01DA3BBC-9FD5-433A-8624-2EB2705E9111}" name="Column9953"/>
    <tableColumn id="9974" xr3:uid="{DDB3EADE-4A35-4AA9-9341-73D4E9D5C678}" name="Column9954"/>
    <tableColumn id="9975" xr3:uid="{FBDC92F4-9348-40A5-921E-0F474D9BBACB}" name="Column9955"/>
    <tableColumn id="9976" xr3:uid="{7B7D716F-CC5D-4443-A504-0CAC029C9124}" name="Column9956"/>
    <tableColumn id="9977" xr3:uid="{DAE7781E-B4A0-43BA-8A72-D0D4499D82E2}" name="Column9957"/>
    <tableColumn id="9978" xr3:uid="{5E4C665E-D0C2-4ED9-81B6-99C6420C2118}" name="Column9958"/>
    <tableColumn id="9979" xr3:uid="{5929B280-7AD4-4400-9370-6CF800A3E281}" name="Column9959"/>
    <tableColumn id="9980" xr3:uid="{7884E05B-1F69-442A-B7CF-3F6B2CD7451D}" name="Column9960"/>
    <tableColumn id="9981" xr3:uid="{8E4DEDC4-631A-459B-ADF7-5BFFE2DC62A2}" name="Column9961"/>
    <tableColumn id="9982" xr3:uid="{AA66FE12-81D0-458A-8BA6-0BBA09D274D1}" name="Column9962"/>
    <tableColumn id="9983" xr3:uid="{54621917-4046-4971-BD6A-1CD502B100F7}" name="Column9963"/>
    <tableColumn id="9984" xr3:uid="{3897E75C-6E56-4C04-B948-D88217B4F657}" name="Column9964"/>
    <tableColumn id="9985" xr3:uid="{425FA258-F8B9-4BD0-8BF2-DE9090C01258}" name="Column9965"/>
    <tableColumn id="9986" xr3:uid="{D8A9BB7D-BE82-44AD-855D-C3D8401DE099}" name="Column9966"/>
    <tableColumn id="9987" xr3:uid="{D48A50F0-BECF-4D71-B1F1-DB79840DC884}" name="Column9967"/>
    <tableColumn id="9988" xr3:uid="{58FA4C59-87A5-42A7-89C6-7483FF710D55}" name="Column9968"/>
    <tableColumn id="9989" xr3:uid="{1A6B0B5C-DB16-4E2F-8F30-E99AA234F80A}" name="Column9969"/>
    <tableColumn id="9990" xr3:uid="{0695CFE8-54B1-43C1-9E62-491C3495196E}" name="Column9970"/>
    <tableColumn id="9991" xr3:uid="{EF6503DD-853F-4B5C-B9B7-1E83411B78C2}" name="Column9971"/>
    <tableColumn id="9992" xr3:uid="{A8B1F713-1818-4CD8-B709-9C35DAC489D0}" name="Column9972"/>
    <tableColumn id="9993" xr3:uid="{B6D01D2C-860B-48F1-A840-42F1C65CC1B6}" name="Column9973"/>
    <tableColumn id="9994" xr3:uid="{6711DBBA-D26E-4D3E-BA72-FE76C063A556}" name="Column9974"/>
    <tableColumn id="9995" xr3:uid="{4D51330B-929C-475E-9F04-1F9586EE5CA3}" name="Column9975"/>
    <tableColumn id="9996" xr3:uid="{E918DD3F-AE72-4B62-A05E-FFB7CC2C03FD}" name="Column9976"/>
    <tableColumn id="9997" xr3:uid="{BD9A11D7-83A6-4544-BB93-9ED65E70E74F}" name="Column9977"/>
    <tableColumn id="9998" xr3:uid="{9C4C1F67-5F3C-485D-823F-4629655A472C}" name="Column9978"/>
    <tableColumn id="9999" xr3:uid="{B5686C5E-FF0C-4550-BE8A-D3AFC025EB38}" name="Column9979"/>
    <tableColumn id="10000" xr3:uid="{99DF6EA5-096B-4EFB-B5C2-4E2E283242DE}" name="Column9980"/>
    <tableColumn id="10001" xr3:uid="{E94CA7B9-473E-4454-A9AF-22CC676A3DC9}" name="Column9981"/>
    <tableColumn id="10002" xr3:uid="{DEB0AE17-451A-4340-BD91-2EC4D3B186BE}" name="Column9982"/>
    <tableColumn id="10003" xr3:uid="{4951CF2A-3808-4F74-8D44-D53B510DD765}" name="Column9983"/>
    <tableColumn id="10004" xr3:uid="{3C0F249B-3AC7-4CCE-B28F-3504EE59BBA5}" name="Column9984"/>
    <tableColumn id="10005" xr3:uid="{8C18DC2B-D96F-47AA-AE6C-358F9A768AB0}" name="Column9985"/>
    <tableColumn id="10006" xr3:uid="{D9D96F56-CD39-4C6C-A239-EBCA03C975A2}" name="Column9986"/>
    <tableColumn id="10007" xr3:uid="{03BB6B21-6C39-4511-A773-4FD66FE4AB80}" name="Column9987"/>
    <tableColumn id="10008" xr3:uid="{8F40F8DA-FE95-4137-ACD2-502E3DD98D75}" name="Column9988"/>
    <tableColumn id="10009" xr3:uid="{7C9C78B0-6C3B-41DB-A24E-0B2A41864588}" name="Column9989"/>
    <tableColumn id="10010" xr3:uid="{946D2EB8-1879-44A0-8692-A063F82E4B80}" name="Column9990"/>
    <tableColumn id="10011" xr3:uid="{A7D62374-6AB0-4414-8F80-81902CB3E471}" name="Column9991"/>
    <tableColumn id="10012" xr3:uid="{55295C52-A2DD-4D2F-BAD5-93B37764DC4B}" name="Column9992"/>
    <tableColumn id="10013" xr3:uid="{E7311BAC-2F65-489D-802D-B3D65864EA4B}" name="Column9993"/>
    <tableColumn id="10014" xr3:uid="{A16F37D4-7E23-4DB3-B3DA-A88B4F919A0E}" name="Column9994"/>
    <tableColumn id="10015" xr3:uid="{8B14558A-23E2-4259-BB84-326AB958E50F}" name="Column9995"/>
    <tableColumn id="10016" xr3:uid="{FB4CFE53-AAEC-4402-931D-36000EF79EB1}" name="Column9996"/>
    <tableColumn id="10017" xr3:uid="{D0288B19-55EC-4516-8C44-340053505FCB}" name="Column9997"/>
    <tableColumn id="10018" xr3:uid="{12548E24-3581-4463-B040-683E6839F2E6}" name="Column9998"/>
    <tableColumn id="10019" xr3:uid="{2E25748F-B3DA-44DF-A869-4D78F552FD07}" name="Column9999"/>
    <tableColumn id="10020" xr3:uid="{CA2B6068-8A72-485A-A24B-B507E4C978EF}" name="Column10000"/>
    <tableColumn id="10021" xr3:uid="{7590C0A7-DF31-407F-842F-155C716FB32D}" name="Column10001"/>
    <tableColumn id="10022" xr3:uid="{BE83CF3A-7A6F-40A2-A3BA-50558AC1FF3B}" name="Column10002"/>
    <tableColumn id="10023" xr3:uid="{9F0E8C08-29DF-4FD4-B20A-BCFCF77C6558}" name="Column10003"/>
    <tableColumn id="10024" xr3:uid="{7170A706-932F-4D2F-9621-D0E0ECF79F8F}" name="Column10004"/>
    <tableColumn id="10025" xr3:uid="{D360B450-DB87-43EF-AD9E-1B9D20810DA9}" name="Column10005"/>
    <tableColumn id="10026" xr3:uid="{D1C36097-BE07-4A27-895D-AFC954A98B4D}" name="Column10006"/>
    <tableColumn id="10027" xr3:uid="{BD93E6E3-49F4-4796-AF8B-463756FB142E}" name="Column10007"/>
    <tableColumn id="10028" xr3:uid="{2DDFD95E-FB16-4091-AD83-DCDDB3C22FB4}" name="Column10008"/>
    <tableColumn id="10029" xr3:uid="{715F27BA-24A3-4B94-850B-079A4055A7C3}" name="Column10009"/>
    <tableColumn id="10030" xr3:uid="{8E3BBBF8-37B0-4158-98F1-CDE0B9F3F0A3}" name="Column10010"/>
    <tableColumn id="10031" xr3:uid="{60529762-343C-4D2D-9329-B5BE578ED8C1}" name="Column10011"/>
    <tableColumn id="10032" xr3:uid="{52248958-4F7A-4DCE-BA86-69FADFAC3A26}" name="Column10012"/>
    <tableColumn id="10033" xr3:uid="{6D15F5B7-3BD3-41D4-9D03-4F4950592BED}" name="Column10013"/>
    <tableColumn id="10034" xr3:uid="{A92A09FF-48F0-412A-B8F9-5635B081D4F6}" name="Column10014"/>
    <tableColumn id="10035" xr3:uid="{3BE0A257-83A1-4BDF-9AF0-5B4EAE39B181}" name="Column10015"/>
    <tableColumn id="10036" xr3:uid="{A60DC9E6-BC58-4E09-9298-7DA52A1F03AF}" name="Column10016"/>
    <tableColumn id="10037" xr3:uid="{D5F8A5F4-B316-4B25-A599-8C3ADBB08F5A}" name="Column10017"/>
    <tableColumn id="10038" xr3:uid="{609F624E-EB32-44D6-96A1-D0E6A092C6A2}" name="Column10018"/>
    <tableColumn id="10039" xr3:uid="{5F050100-0182-4CB9-A3E6-AD861AB27D72}" name="Column10019"/>
    <tableColumn id="10040" xr3:uid="{133CB924-B212-4B7F-968B-17D768D39431}" name="Column10020"/>
    <tableColumn id="10041" xr3:uid="{DE5B15E1-04C7-4BC3-8644-E25A42598ECF}" name="Column10021"/>
    <tableColumn id="10042" xr3:uid="{BB66EB43-5F8F-4644-A32C-5A6CAE4CCF20}" name="Column10022"/>
    <tableColumn id="10043" xr3:uid="{8856BBBE-AD80-49DA-9106-4D9DF84448E5}" name="Column10023"/>
    <tableColumn id="10044" xr3:uid="{D8EF8285-2C8A-4D28-BC03-625E8EA58F9B}" name="Column10024"/>
    <tableColumn id="10045" xr3:uid="{F97E1E18-8623-4534-A0A5-48C2568E4230}" name="Column10025"/>
    <tableColumn id="10046" xr3:uid="{8488D2F1-D16E-4667-AE2C-CAED424A6430}" name="Column10026"/>
    <tableColumn id="10047" xr3:uid="{BE134365-4015-42E1-94D5-028119C070AD}" name="Column10027"/>
    <tableColumn id="10048" xr3:uid="{7AD6F736-E280-4D52-BB46-B76D67554252}" name="Column10028"/>
    <tableColumn id="10049" xr3:uid="{2A218C15-BF70-4CC2-A7E0-8AD40B24AD1D}" name="Column10029"/>
    <tableColumn id="10050" xr3:uid="{5FC437C2-60E1-499C-94FE-ECC5DCF69D60}" name="Column10030"/>
    <tableColumn id="10051" xr3:uid="{DB731BE8-DD77-471A-89A2-3C048CD4E2D7}" name="Column10031"/>
    <tableColumn id="10052" xr3:uid="{CEF40B15-5DFD-4844-BC71-55B34D485225}" name="Column10032"/>
    <tableColumn id="10053" xr3:uid="{8FA8CE90-BC71-44D8-9D59-19DDCA0AE710}" name="Column10033"/>
    <tableColumn id="10054" xr3:uid="{91D8635F-5A4B-4206-84FA-B00D37B587BB}" name="Column10034"/>
    <tableColumn id="10055" xr3:uid="{16306547-C777-43A7-A52F-C87D8154AECF}" name="Column10035"/>
    <tableColumn id="10056" xr3:uid="{73B27A06-BC4F-4D89-A791-C23A9DED229C}" name="Column10036"/>
    <tableColumn id="10057" xr3:uid="{FAE2C96B-D86E-448E-AD72-FF4F1AFA0A8F}" name="Column10037"/>
    <tableColumn id="10058" xr3:uid="{5036759E-F9C0-4890-B273-F70AA3C67752}" name="Column10038"/>
    <tableColumn id="10059" xr3:uid="{97B8B098-4957-4ACC-95FD-653816B29DA4}" name="Column10039"/>
    <tableColumn id="10060" xr3:uid="{13FD274C-9D5C-4E52-A8C8-B5E08315A964}" name="Column10040"/>
    <tableColumn id="10061" xr3:uid="{04F148E5-8A1F-41DA-B9E9-DD910FE74FF5}" name="Column10041"/>
    <tableColumn id="10062" xr3:uid="{762B50DE-94A5-4C70-8DC9-38BA14E42896}" name="Column10042"/>
    <tableColumn id="10063" xr3:uid="{517325C4-04ED-45C8-BEEA-96B56FCBEFF1}" name="Column10043"/>
    <tableColumn id="10064" xr3:uid="{2EB8BDA0-E356-4F90-9E8D-68AFDC71123B}" name="Column10044"/>
    <tableColumn id="10065" xr3:uid="{31D50584-1990-437F-917D-2EE3261587C6}" name="Column10045"/>
    <tableColumn id="10066" xr3:uid="{6DCF9973-A6E9-4F05-A057-410ABDBA2E78}" name="Column10046"/>
    <tableColumn id="10067" xr3:uid="{729A041D-4985-41DA-8F28-50EB3CA68F99}" name="Column10047"/>
    <tableColumn id="10068" xr3:uid="{9DAB40FC-34E4-4906-86C5-12E06F469BE1}" name="Column10048"/>
    <tableColumn id="10069" xr3:uid="{C143E05E-36EC-4CCF-B80D-4B115CD07A1B}" name="Column10049"/>
    <tableColumn id="10070" xr3:uid="{E34A15B2-E6D4-428E-A9BE-9F4860EEFBEC}" name="Column10050"/>
    <tableColumn id="10071" xr3:uid="{4B6CD69F-4B04-40AF-AF65-89D508733B2B}" name="Column10051"/>
    <tableColumn id="10072" xr3:uid="{EA62211A-AF1A-4C58-A6A1-751D45139820}" name="Column10052"/>
    <tableColumn id="10073" xr3:uid="{62FA0AEA-6801-45B8-A539-3E43CB2FF086}" name="Column10053"/>
    <tableColumn id="10074" xr3:uid="{6C3A9ED4-B0EB-4B4E-9E63-1A254E7017A0}" name="Column10054"/>
    <tableColumn id="10075" xr3:uid="{4B2DADC0-DA0D-44B3-AA12-DD3ACC24219D}" name="Column10055"/>
    <tableColumn id="10076" xr3:uid="{DA13D7EE-0D95-480E-9AF3-D0C96CC9DA35}" name="Column10056"/>
    <tableColumn id="10077" xr3:uid="{7FC4EB45-601E-49A9-9857-64E6225390EC}" name="Column10057"/>
    <tableColumn id="10078" xr3:uid="{84D24E8E-9F72-4120-8B2C-99F2AEEDC0AB}" name="Column10058"/>
    <tableColumn id="10079" xr3:uid="{09EFDDDA-FB21-4BC8-A100-35C9D49231A6}" name="Column10059"/>
    <tableColumn id="10080" xr3:uid="{A9C9EADA-777F-4759-8525-AE7AD2CCE1DB}" name="Column10060"/>
    <tableColumn id="10081" xr3:uid="{098483FD-7086-473C-B23C-2AE0C8940DE9}" name="Column10061"/>
    <tableColumn id="10082" xr3:uid="{88FF670A-67BE-48A4-9AE6-C29A08464A71}" name="Column10062"/>
    <tableColumn id="10083" xr3:uid="{511E721B-E41E-49B1-9A48-86242925C08A}" name="Column10063"/>
    <tableColumn id="10084" xr3:uid="{D185EBD5-0172-49C3-83E4-59BEB109FD80}" name="Column10064"/>
    <tableColumn id="10085" xr3:uid="{3841A4C6-76D5-4136-83A5-17F73816E35D}" name="Column10065"/>
    <tableColumn id="10086" xr3:uid="{B477378F-E5B1-47F8-B139-4EB782245D97}" name="Column10066"/>
    <tableColumn id="10087" xr3:uid="{C9C362D7-3AE4-4FDD-B7AC-84E52992863D}" name="Column10067"/>
    <tableColumn id="10088" xr3:uid="{C3A97127-5548-420D-A9A3-985EBD1C2B88}" name="Column10068"/>
    <tableColumn id="10089" xr3:uid="{BDC372E2-4E13-4620-B9C1-64F538A1DCEC}" name="Column10069"/>
    <tableColumn id="10090" xr3:uid="{9083657F-B802-49B5-A30B-AA22387B6308}" name="Column10070"/>
    <tableColumn id="10091" xr3:uid="{986BBF9D-9C4C-4606-80A0-F8132A5EE608}" name="Column10071"/>
    <tableColumn id="10092" xr3:uid="{FF9877F6-579C-4D7E-854E-97A06DAB42D8}" name="Column10072"/>
    <tableColumn id="10093" xr3:uid="{3445076B-9B72-40CE-AFE6-DF06FCEB7809}" name="Column10073"/>
    <tableColumn id="10094" xr3:uid="{81D5D038-9853-4776-84BD-50A79187BFFE}" name="Column10074"/>
    <tableColumn id="10095" xr3:uid="{4079B619-FFBB-4E3D-8C23-BFA346D80BCA}" name="Column10075"/>
    <tableColumn id="10096" xr3:uid="{A6331D87-E1A8-4381-83BB-0D167435CEAD}" name="Column10076"/>
    <tableColumn id="10097" xr3:uid="{B827521F-9ACB-4FCC-A8F3-398A674B1127}" name="Column10077"/>
    <tableColumn id="10098" xr3:uid="{DA5C80AD-E577-43C6-89F4-CD5663F14275}" name="Column10078"/>
    <tableColumn id="10099" xr3:uid="{48096B49-4C68-4F6D-9E5D-26D6657F312A}" name="Column10079"/>
    <tableColumn id="10100" xr3:uid="{A96D1694-EB3F-4C5F-A57C-F6703CBDFD09}" name="Column10080"/>
    <tableColumn id="10101" xr3:uid="{FECF51EC-5620-49A6-9436-FC54AB1DCBB3}" name="Column10081"/>
    <tableColumn id="10102" xr3:uid="{5CD273D4-CC75-4F4B-854A-0BB4C6DC83BA}" name="Column10082"/>
    <tableColumn id="10103" xr3:uid="{825A69B8-443E-428A-A1E6-6E4934A5B4F5}" name="Column10083"/>
    <tableColumn id="10104" xr3:uid="{363359A6-BD96-44DF-8D1C-3821586ECA46}" name="Column10084"/>
    <tableColumn id="10105" xr3:uid="{AE7208B2-5B74-4F60-BBE2-8F8563F7A2DC}" name="Column10085"/>
    <tableColumn id="10106" xr3:uid="{6CBA9351-CB75-42A2-95D0-09C37B574465}" name="Column10086"/>
    <tableColumn id="10107" xr3:uid="{BE5B0CCE-2791-4EE4-8D51-55CDB16AA60A}" name="Column10087"/>
    <tableColumn id="10108" xr3:uid="{D6719C6B-F21E-4606-8CE7-75BF171661D3}" name="Column10088"/>
    <tableColumn id="10109" xr3:uid="{572CE5DD-72C6-4B0D-B60F-771B4DCEB8F5}" name="Column10089"/>
    <tableColumn id="10110" xr3:uid="{61A9222B-00D8-4D21-985D-6BDBE77636DC}" name="Column10090"/>
    <tableColumn id="10111" xr3:uid="{31897616-EA20-424A-A458-DF917DA6EA8C}" name="Column10091"/>
    <tableColumn id="10112" xr3:uid="{C1D34958-314C-4A83-B041-A5D76CE72226}" name="Column10092"/>
    <tableColumn id="10113" xr3:uid="{7063DB3D-6483-437F-ABF8-07D874CFE72A}" name="Column10093"/>
    <tableColumn id="10114" xr3:uid="{62598509-9A62-4810-B7E7-3BA1CC01784A}" name="Column10094"/>
    <tableColumn id="10115" xr3:uid="{925495F3-7BC4-45AD-88BF-2AE18D40F491}" name="Column10095"/>
    <tableColumn id="10116" xr3:uid="{D398BBE3-9FED-4540-A0C8-067834BA47F2}" name="Column10096"/>
    <tableColumn id="10117" xr3:uid="{44CECACC-F299-4134-97D9-C9880D60BD0B}" name="Column10097"/>
    <tableColumn id="10118" xr3:uid="{17876BCA-48B4-4DFC-B846-AEC6B73E0A0F}" name="Column10098"/>
    <tableColumn id="10119" xr3:uid="{E8D2890B-E032-48C5-80B3-05CE0A181234}" name="Column10099"/>
    <tableColumn id="10120" xr3:uid="{129C272E-57EB-41A6-B3BC-BEEF3562C282}" name="Column10100"/>
    <tableColumn id="10121" xr3:uid="{F54BDA7E-62FC-4279-BA63-C81A7CD3C25E}" name="Column10101"/>
    <tableColumn id="10122" xr3:uid="{9B83E5D9-25B3-4CB4-9707-333D1059952D}" name="Column10102"/>
    <tableColumn id="10123" xr3:uid="{F89CFED3-830E-4EC5-A5A6-31DD7BEF6D57}" name="Column10103"/>
    <tableColumn id="10124" xr3:uid="{B8CBC2B7-8F8A-4E8A-B873-06EE06DCF3D9}" name="Column10104"/>
    <tableColumn id="10125" xr3:uid="{0E151D19-334C-4683-8EAE-BA2D91536F72}" name="Column10105"/>
    <tableColumn id="10126" xr3:uid="{0FD5BAB1-19DB-4377-91F0-84E352B51DE1}" name="Column10106"/>
    <tableColumn id="10127" xr3:uid="{48A06C64-1BDB-469A-8234-D8F34A285DD6}" name="Column10107"/>
    <tableColumn id="10128" xr3:uid="{3FE5A295-5411-4522-AE9C-C118D30E1AF7}" name="Column10108"/>
    <tableColumn id="10129" xr3:uid="{1DFB49E7-227D-4523-9076-D06F525D7275}" name="Column10109"/>
    <tableColumn id="10130" xr3:uid="{118B176C-4C76-4637-8633-5F5CE048FCC0}" name="Column10110"/>
    <tableColumn id="10131" xr3:uid="{BCD84339-2942-4C83-9C9B-9C464FEE659B}" name="Column10111"/>
    <tableColumn id="10132" xr3:uid="{63CFCAD1-DAD0-4747-A9AF-3F810BD96E26}" name="Column10112"/>
    <tableColumn id="10133" xr3:uid="{0E96B873-8A68-4BD9-91C7-AE306D318710}" name="Column10113"/>
    <tableColumn id="10134" xr3:uid="{9BA4D7A0-ED29-4F77-8DE7-9518C5F5CD4D}" name="Column10114"/>
    <tableColumn id="10135" xr3:uid="{59BEB0F5-0733-40EB-B7E3-444EF2A5647C}" name="Column10115"/>
    <tableColumn id="10136" xr3:uid="{9631F2C8-64E6-480C-AE26-3E0CA12975CF}" name="Column10116"/>
    <tableColumn id="10137" xr3:uid="{A7C0B4F7-F8A4-41B1-83E1-2F1363D3A58A}" name="Column10117"/>
    <tableColumn id="10138" xr3:uid="{D2D76028-B248-4BC2-947E-143957DB056B}" name="Column10118"/>
    <tableColumn id="10139" xr3:uid="{5B9943CE-C5AC-49EE-A962-7A58FC8122E4}" name="Column10119"/>
    <tableColumn id="10140" xr3:uid="{D1FCCE45-FA12-401B-AC54-1CC7608D75FA}" name="Column10120"/>
    <tableColumn id="10141" xr3:uid="{468B9849-0DCA-4EB9-B9A4-922D181523B5}" name="Column10121"/>
    <tableColumn id="10142" xr3:uid="{C8BE01ED-15EF-4CBF-ABAE-27608082B6EA}" name="Column10122"/>
    <tableColumn id="10143" xr3:uid="{47CC7131-11BD-4A41-BC06-B0F28EB34910}" name="Column10123"/>
    <tableColumn id="10144" xr3:uid="{23864B32-424B-4E70-A711-EDFF7BB71005}" name="Column10124"/>
    <tableColumn id="10145" xr3:uid="{86C1A086-915D-4F1D-9DCB-7E7EE9BA07A2}" name="Column10125"/>
    <tableColumn id="10146" xr3:uid="{76F66F42-5FCD-4A89-BF91-3FDEC4E23313}" name="Column10126"/>
    <tableColumn id="10147" xr3:uid="{EF7DF28B-3A92-4407-A194-04E4405F67F9}" name="Column10127"/>
    <tableColumn id="10148" xr3:uid="{15A32824-D88D-487F-8595-B2A125E67E36}" name="Column10128"/>
    <tableColumn id="10149" xr3:uid="{B0475A88-ADF3-4046-AAB4-9E7CBE36CBD7}" name="Column10129"/>
    <tableColumn id="10150" xr3:uid="{2BE7E177-E183-4F02-BC69-63BA53A40330}" name="Column10130"/>
    <tableColumn id="10151" xr3:uid="{0CB25D83-D53E-454D-A909-50BE439334AE}" name="Column10131"/>
    <tableColumn id="10152" xr3:uid="{B1F6F38E-0B46-4986-A9EC-2ED502F2C759}" name="Column10132"/>
    <tableColumn id="10153" xr3:uid="{4BE7DB72-13B1-4DD9-883B-926F113E5B0D}" name="Column10133"/>
    <tableColumn id="10154" xr3:uid="{F835BD61-4D29-4EDB-8580-170E6A05C14F}" name="Column10134"/>
    <tableColumn id="10155" xr3:uid="{7BC1BA16-B898-4E86-B117-485330EE9C5A}" name="Column10135"/>
    <tableColumn id="10156" xr3:uid="{B097B07A-04AA-4004-9428-90A39F5BDC35}" name="Column10136"/>
    <tableColumn id="10157" xr3:uid="{2954A9CF-58D7-4C5A-989C-31329C972768}" name="Column10137"/>
    <tableColumn id="10158" xr3:uid="{A3DE36CF-349D-4C99-996C-EAA5CFB36887}" name="Column10138"/>
    <tableColumn id="10159" xr3:uid="{BC44A516-3A47-4E87-999D-1F3B701D30EC}" name="Column10139"/>
    <tableColumn id="10160" xr3:uid="{EF3D4765-EFB9-4C5B-9518-EAA7BE383FA4}" name="Column10140"/>
    <tableColumn id="10161" xr3:uid="{50F35FF1-5A88-428B-A5A1-934B02468ED7}" name="Column10141"/>
    <tableColumn id="10162" xr3:uid="{9D0A5CC6-D151-4F46-9C51-89B4E6E2FE0D}" name="Column10142"/>
    <tableColumn id="10163" xr3:uid="{73DBBDB7-08B6-400C-8568-6B09D35FEFE3}" name="Column10143"/>
    <tableColumn id="10164" xr3:uid="{166DF4E0-A5B6-4849-9B0C-5C3CFA8BB479}" name="Column10144"/>
    <tableColumn id="10165" xr3:uid="{934E28D1-1C70-40C5-ABC8-7029C3012DE8}" name="Column10145"/>
    <tableColumn id="10166" xr3:uid="{B8BA0942-89A3-4E72-8F1B-C5E6857C2C9F}" name="Column10146"/>
    <tableColumn id="10167" xr3:uid="{2A17AE19-7406-44A3-B847-D3947F2AD14A}" name="Column10147"/>
    <tableColumn id="10168" xr3:uid="{0BCFEA68-5145-4E6A-9531-24A63BA861E6}" name="Column10148"/>
    <tableColumn id="10169" xr3:uid="{0E614169-A3E7-46A3-A728-18DAB6BF8BED}" name="Column10149"/>
    <tableColumn id="10170" xr3:uid="{94B855F2-8EB7-46CE-BFE9-F1C741F746E2}" name="Column10150"/>
    <tableColumn id="10171" xr3:uid="{4AD2406B-F3D0-4630-9F98-D0C723DC28CC}" name="Column10151"/>
    <tableColumn id="10172" xr3:uid="{0A302473-8851-4D0C-A536-53AAED6FDA57}" name="Column10152"/>
    <tableColumn id="10173" xr3:uid="{83FC85B4-B0DB-4AF3-9B41-44A1D3A97FFB}" name="Column10153"/>
    <tableColumn id="10174" xr3:uid="{983AA80D-8C14-4133-A83C-0376F5D6C90A}" name="Column10154"/>
    <tableColumn id="10175" xr3:uid="{5BB242E3-AE5D-4036-BCC2-02771A83BF0F}" name="Column10155"/>
    <tableColumn id="10176" xr3:uid="{16BA1D67-EEBC-426D-A9A9-963DE1F654D0}" name="Column10156"/>
    <tableColumn id="10177" xr3:uid="{9CD89D3C-52EE-4E7B-B342-B70C4560EEAD}" name="Column10157"/>
    <tableColumn id="10178" xr3:uid="{C140D237-A4F7-470D-B972-3529BDD4E96A}" name="Column10158"/>
    <tableColumn id="10179" xr3:uid="{A7F7FC84-2F7E-44E6-8F4F-9969C9FAA991}" name="Column10159"/>
    <tableColumn id="10180" xr3:uid="{CD664FA7-BCAD-4AAF-9F86-DA706B574FD5}" name="Column10160"/>
    <tableColumn id="10181" xr3:uid="{DE10834B-F64C-4AE0-9D6D-F8C6C5263048}" name="Column10161"/>
    <tableColumn id="10182" xr3:uid="{6FD0EE8B-5B70-4530-A280-F57CDB331015}" name="Column10162"/>
    <tableColumn id="10183" xr3:uid="{1B8C1F98-E924-47AD-8E76-A2B07527359E}" name="Column10163"/>
    <tableColumn id="10184" xr3:uid="{33A8B06A-35C7-48EB-B21B-BE4F111AA417}" name="Column10164"/>
    <tableColumn id="10185" xr3:uid="{9893B60C-D2BE-4E18-BFAF-582DBDC4BBA1}" name="Column10165"/>
    <tableColumn id="10186" xr3:uid="{DCBF2BF5-8EE4-4E29-89EA-A0C13D3A8CFE}" name="Column10166"/>
    <tableColumn id="10187" xr3:uid="{AC8936EA-7087-4BB3-AF04-048FF8B8F93E}" name="Column10167"/>
    <tableColumn id="10188" xr3:uid="{83813980-A000-4DBB-8FAB-31E459EB2AEE}" name="Column10168"/>
    <tableColumn id="10189" xr3:uid="{80ABADF1-C5DA-42EE-ADC6-8A32DB739BA9}" name="Column10169"/>
    <tableColumn id="10190" xr3:uid="{A3984F19-BC86-4895-AD1B-1E8CA7086072}" name="Column10170"/>
    <tableColumn id="10191" xr3:uid="{0255351F-4FA8-4FA6-8E9B-0254369E1BC9}" name="Column10171"/>
    <tableColumn id="10192" xr3:uid="{FF2AE4D9-2770-447B-A91C-B34532C92129}" name="Column10172"/>
    <tableColumn id="10193" xr3:uid="{2954C505-1BE6-4B9B-81AC-7FDB21E7E0B8}" name="Column10173"/>
    <tableColumn id="10194" xr3:uid="{FDC4B644-2E4A-46AF-B064-1D6B6E0C3DA3}" name="Column10174"/>
    <tableColumn id="10195" xr3:uid="{05A86C57-0C01-4BE7-838D-9B87B0C9269B}" name="Column10175"/>
    <tableColumn id="10196" xr3:uid="{8D63D903-42B8-42E8-BF3D-E18EFCB7026A}" name="Column10176"/>
    <tableColumn id="10197" xr3:uid="{1ED2035F-9CDE-4641-9789-8C4BC4ECC763}" name="Column10177"/>
    <tableColumn id="10198" xr3:uid="{85F89F30-2332-4C26-A03F-3776152D1BA9}" name="Column10178"/>
    <tableColumn id="10199" xr3:uid="{FBEB3070-3A36-4F7D-93E5-5A93B92FB3B0}" name="Column10179"/>
    <tableColumn id="10200" xr3:uid="{E04185AF-2763-4839-ADBF-BF6364496AEA}" name="Column10180"/>
    <tableColumn id="10201" xr3:uid="{42F864AE-4F22-4B4A-A6E3-2869E4BE952C}" name="Column10181"/>
    <tableColumn id="10202" xr3:uid="{6CDE719A-5828-42DA-9276-C2D7031E0822}" name="Column10182"/>
    <tableColumn id="10203" xr3:uid="{462A7EFE-B7A5-4986-B8C0-59E038602838}" name="Column10183"/>
    <tableColumn id="10204" xr3:uid="{B377B2FE-262E-45D7-A7C3-0DC318B24868}" name="Column10184"/>
    <tableColumn id="10205" xr3:uid="{706B7648-6635-4AB4-93C2-1C12A8669293}" name="Column10185"/>
    <tableColumn id="10206" xr3:uid="{CCB2C550-A1E9-4F39-AF80-1F4BE22195EF}" name="Column10186"/>
    <tableColumn id="10207" xr3:uid="{5C6CB88A-8FB1-465A-9942-DECE082CFD53}" name="Column10187"/>
    <tableColumn id="10208" xr3:uid="{4CD52F75-D914-4496-9A8A-E383DE457375}" name="Column10188"/>
    <tableColumn id="10209" xr3:uid="{62D3FE60-5526-4819-8A38-62C9B6CE1576}" name="Column10189"/>
    <tableColumn id="10210" xr3:uid="{F6A2B0D7-EBF8-4791-92CA-BA36100C3303}" name="Column10190"/>
    <tableColumn id="10211" xr3:uid="{D9F55927-9E31-4AD9-A3CE-54648F71CEA0}" name="Column10191"/>
    <tableColumn id="10212" xr3:uid="{E43F0858-BD8C-4D77-9E7C-7DBBD2B6A7F6}" name="Column10192"/>
    <tableColumn id="10213" xr3:uid="{C6538048-D377-4F96-9B50-BD6EABAB3028}" name="Column10193"/>
    <tableColumn id="10214" xr3:uid="{94871CD0-2A7E-4CC1-9518-0C1A88CFA629}" name="Column10194"/>
    <tableColumn id="10215" xr3:uid="{FC994BC4-B2DD-4E26-AEF1-43CEB81192C2}" name="Column10195"/>
    <tableColumn id="10216" xr3:uid="{80ACAA42-6DB8-4BA4-91DE-69CB9A56D0D6}" name="Column10196"/>
    <tableColumn id="10217" xr3:uid="{44D75935-720E-4E44-BE39-5D118AE2AAA1}" name="Column10197"/>
    <tableColumn id="10218" xr3:uid="{8D82A1F6-7EFF-485C-A880-342DD20948A1}" name="Column10198"/>
    <tableColumn id="10219" xr3:uid="{5E2E456B-D13C-42CF-9129-041A73C8BF66}" name="Column10199"/>
    <tableColumn id="10220" xr3:uid="{B2308603-35A0-4067-9F27-FF6BFE803680}" name="Column10200"/>
    <tableColumn id="10221" xr3:uid="{928339BE-6AEE-46EB-AF2B-C6107B938AFB}" name="Column10201"/>
    <tableColumn id="10222" xr3:uid="{634BF8DD-ACF6-4938-A061-6DE652AD7496}" name="Column10202"/>
    <tableColumn id="10223" xr3:uid="{FD040052-FF62-4E91-A978-453A82B0548C}" name="Column10203"/>
    <tableColumn id="10224" xr3:uid="{D13EB2E5-0330-409D-B0DF-1072CC693BF8}" name="Column10204"/>
    <tableColumn id="10225" xr3:uid="{21AB6C70-7999-4C64-9378-B0162606A714}" name="Column10205"/>
    <tableColumn id="10226" xr3:uid="{4599860C-4894-4F99-9B15-704C0166BE2C}" name="Column10206"/>
    <tableColumn id="10227" xr3:uid="{FA952263-5CF1-4E46-99FC-8FA8425277F3}" name="Column10207"/>
    <tableColumn id="10228" xr3:uid="{ED49A249-E8AE-4382-B748-9DCCFA797E8B}" name="Column10208"/>
    <tableColumn id="10229" xr3:uid="{228976C4-CFAB-45A5-9FB4-7FEDE7395CC8}" name="Column10209"/>
    <tableColumn id="10230" xr3:uid="{43B7B741-C5A7-42AD-8E73-D9E8C07FC5D2}" name="Column10210"/>
    <tableColumn id="10231" xr3:uid="{BE2A1B32-DB71-4932-8DB8-888236FBDEA1}" name="Column10211"/>
    <tableColumn id="10232" xr3:uid="{BB7FBD09-D6A5-4824-8369-57667ED480F5}" name="Column10212"/>
    <tableColumn id="10233" xr3:uid="{86B3BA02-92F6-4D6A-A4EB-077361569897}" name="Column10213"/>
    <tableColumn id="10234" xr3:uid="{43764297-D969-42D7-8BBF-703575392B0E}" name="Column10214"/>
    <tableColumn id="10235" xr3:uid="{58FADF2E-4D33-49F8-8834-2763BCDDEA47}" name="Column10215"/>
    <tableColumn id="10236" xr3:uid="{1F8C6280-35EB-4527-9B74-C26DE2EB1EA9}" name="Column10216"/>
    <tableColumn id="10237" xr3:uid="{A8A49C51-7120-4D10-85A4-7962ED0ED2DD}" name="Column10217"/>
    <tableColumn id="10238" xr3:uid="{C19BB099-8B66-4C63-9A11-076464439FCF}" name="Column10218"/>
    <tableColumn id="10239" xr3:uid="{A54E68A6-0951-4339-98BC-6D46CAF235DA}" name="Column10219"/>
    <tableColumn id="10240" xr3:uid="{81C1DD7B-D6E2-40A2-9A57-9C84455A7924}" name="Column10220"/>
    <tableColumn id="10241" xr3:uid="{5439B6F0-01C9-4F55-B84C-9E1E001567DC}" name="Column10221"/>
    <tableColumn id="10242" xr3:uid="{FE1A558E-6E04-4738-A231-E55F63668277}" name="Column10222"/>
    <tableColumn id="10243" xr3:uid="{905896E6-A717-4AAF-B0BF-9ADFF67B025B}" name="Column10223"/>
    <tableColumn id="10244" xr3:uid="{8F7483AD-8023-4DB5-93C5-F09212C64F80}" name="Column10224"/>
    <tableColumn id="10245" xr3:uid="{DD1BBC13-C57D-4D8E-A041-6392802C4339}" name="Column10225"/>
    <tableColumn id="10246" xr3:uid="{283D37BD-65BA-43B6-A47F-37A61C26B499}" name="Column10226"/>
    <tableColumn id="10247" xr3:uid="{120C0856-251B-42F8-9C53-E5F1FB1EAEC9}" name="Column10227"/>
    <tableColumn id="10248" xr3:uid="{0870A4A5-E58E-4B19-9CE0-A8CE4D716CC9}" name="Column10228"/>
    <tableColumn id="10249" xr3:uid="{1668BD58-1225-46D7-B774-417A4075FE6E}" name="Column10229"/>
    <tableColumn id="10250" xr3:uid="{78D8EF7B-AC79-4379-A963-6131CDF14E3B}" name="Column10230"/>
    <tableColumn id="10251" xr3:uid="{3A3F8A5F-8C41-4197-B3AC-3F2477E7BE7A}" name="Column10231"/>
    <tableColumn id="10252" xr3:uid="{4E3451D2-8B19-4B80-B50B-2F452C378C3E}" name="Column10232"/>
    <tableColumn id="10253" xr3:uid="{90A1FBCD-BC58-4566-AB61-91D96DFDC23F}" name="Column10233"/>
    <tableColumn id="10254" xr3:uid="{73E2892B-5DE7-429D-8957-E9DF4927B128}" name="Column10234"/>
    <tableColumn id="10255" xr3:uid="{7539BFB1-DE8B-4528-ABEA-634E415A23D5}" name="Column10235"/>
    <tableColumn id="10256" xr3:uid="{C82B8BA1-D51F-4B75-9279-DC4DCFDA3B85}" name="Column10236"/>
    <tableColumn id="10257" xr3:uid="{70B7852C-399C-4039-B272-5815C129BA37}" name="Column10237"/>
    <tableColumn id="10258" xr3:uid="{B2BBD6A2-19D4-4F03-A540-39118BA677B9}" name="Column10238"/>
    <tableColumn id="10259" xr3:uid="{099AB802-DE29-416D-BE8A-958461AD033D}" name="Column10239"/>
    <tableColumn id="10260" xr3:uid="{CDE0F6EE-37C3-4EE0-BC47-318CF1CCD884}" name="Column10240"/>
    <tableColumn id="10261" xr3:uid="{50631500-8782-4D9B-B028-30D142E1A73E}" name="Column10241"/>
    <tableColumn id="10262" xr3:uid="{B3EB104B-CDDF-42FE-AF7C-8491AE8C271D}" name="Column10242"/>
    <tableColumn id="10263" xr3:uid="{A5FC8365-9B6D-4A40-9143-B25598DF7A7C}" name="Column10243"/>
    <tableColumn id="10264" xr3:uid="{5C1C2AA6-884D-4104-AB5F-4239D3C83D51}" name="Column10244"/>
    <tableColumn id="10265" xr3:uid="{E583346C-1630-4FD1-8BF6-2C405ADC44AD}" name="Column10245"/>
    <tableColumn id="10266" xr3:uid="{5391E00C-B206-4B4B-8AE1-870F5AF71296}" name="Column10246"/>
    <tableColumn id="10267" xr3:uid="{15E20026-C02D-4EE6-9109-92E2B653720D}" name="Column10247"/>
    <tableColumn id="10268" xr3:uid="{363A3AAD-53D6-40AA-BE80-20D4D262AD99}" name="Column10248"/>
    <tableColumn id="10269" xr3:uid="{CB70D306-D609-4A10-9CB0-F8449115DE8B}" name="Column10249"/>
    <tableColumn id="10270" xr3:uid="{0AF8184A-0C02-4BEA-A219-88FF213192B7}" name="Column10250"/>
    <tableColumn id="10271" xr3:uid="{1B9B67FC-DD4F-4FA0-B9CE-145A72FFEEE1}" name="Column10251"/>
    <tableColumn id="10272" xr3:uid="{1B8C5232-514B-4A22-9740-06BFA3076564}" name="Column10252"/>
    <tableColumn id="10273" xr3:uid="{E41919FA-9AE5-4D11-B8D9-3808BFD1A904}" name="Column10253"/>
    <tableColumn id="10274" xr3:uid="{F2FF9045-5E4B-49F4-9554-020A7A6E397A}" name="Column10254"/>
    <tableColumn id="10275" xr3:uid="{E5068FAE-22B1-40D2-B680-8D95313292C3}" name="Column10255"/>
    <tableColumn id="10276" xr3:uid="{0B57F0B5-6BC7-4B85-94F7-C7672FF6657E}" name="Column10256"/>
    <tableColumn id="10277" xr3:uid="{89673F5E-E96E-4E02-B7CB-7B0D44DFDA4F}" name="Column10257"/>
    <tableColumn id="10278" xr3:uid="{F48BC733-5F26-478F-9B5B-DD2E2C8DE4E9}" name="Column10258"/>
    <tableColumn id="10279" xr3:uid="{A1C82A91-D255-40C0-ADCE-59613A2E7DFF}" name="Column10259"/>
    <tableColumn id="10280" xr3:uid="{000B4123-5B5B-418D-A712-49F9D28F5C31}" name="Column10260"/>
    <tableColumn id="10281" xr3:uid="{81395FF7-92C1-407C-B0EB-029C3E26294C}" name="Column10261"/>
    <tableColumn id="10282" xr3:uid="{B1B38308-0D5C-482A-A6C0-A82D4F9635B9}" name="Column10262"/>
    <tableColumn id="10283" xr3:uid="{46EE2F10-FC49-4CA5-B04C-91BD7DA1A34C}" name="Column10263"/>
    <tableColumn id="10284" xr3:uid="{8D492659-6308-405D-810D-461196FD9BE7}" name="Column10264"/>
    <tableColumn id="10285" xr3:uid="{D0301928-CEA5-48D0-BCFC-FB53D25FD211}" name="Column10265"/>
    <tableColumn id="10286" xr3:uid="{14930B44-5144-4AA0-A3A0-00E059EB2BBC}" name="Column10266"/>
    <tableColumn id="10287" xr3:uid="{F95ED051-1C9E-4670-AEEC-32C6114C7EC0}" name="Column10267"/>
    <tableColumn id="10288" xr3:uid="{89D3833E-7743-4A49-9E1C-8BB472EB096E}" name="Column10268"/>
    <tableColumn id="10289" xr3:uid="{815526C4-0A2D-45D7-8F6E-7C77081FD363}" name="Column10269"/>
    <tableColumn id="10290" xr3:uid="{1760A93B-5A60-451E-AF5B-3AAC75D2C003}" name="Column10270"/>
    <tableColumn id="10291" xr3:uid="{6FF4BDC2-13D4-4F22-9C6C-43662FF01638}" name="Column10271"/>
    <tableColumn id="10292" xr3:uid="{A70E093B-A5EA-42D0-B4A9-458F6E6E1937}" name="Column10272"/>
    <tableColumn id="10293" xr3:uid="{C6280717-6AFA-447D-8A4C-A4BDE6587A6A}" name="Column10273"/>
    <tableColumn id="10294" xr3:uid="{C417AC4E-FFCF-4816-9C9D-429ABA528BB3}" name="Column10274"/>
    <tableColumn id="10295" xr3:uid="{720B2BD1-5C3B-4BAD-94AD-4F9EF856A24C}" name="Column10275"/>
    <tableColumn id="10296" xr3:uid="{07201AF4-F35C-43A6-AC8D-D5FE9A553637}" name="Column10276"/>
    <tableColumn id="10297" xr3:uid="{C1BC366D-A173-42FB-8DBB-B958CBA6445F}" name="Column10277"/>
    <tableColumn id="10298" xr3:uid="{7B0424AA-9006-45FA-B41B-909D658535C0}" name="Column10278"/>
    <tableColumn id="10299" xr3:uid="{BD70168D-241E-49CE-9950-65008378B547}" name="Column10279"/>
    <tableColumn id="10300" xr3:uid="{33CAF4CE-C7C4-478C-8114-727CEAA25B7C}" name="Column10280"/>
    <tableColumn id="10301" xr3:uid="{41173C82-CAB4-4519-9CE4-B802D9CD6EAD}" name="Column10281"/>
    <tableColumn id="10302" xr3:uid="{0E670FC1-C067-40A9-9F19-AFDB5B24891E}" name="Column10282"/>
    <tableColumn id="10303" xr3:uid="{16BD5A13-9E5F-41E3-B384-AE5E323B3A05}" name="Column10283"/>
    <tableColumn id="10304" xr3:uid="{982C72C1-CDEA-4472-B86C-84BAFB187671}" name="Column10284"/>
    <tableColumn id="10305" xr3:uid="{701849DE-0352-4873-A34E-FA83EEAACFC5}" name="Column10285"/>
    <tableColumn id="10306" xr3:uid="{BE97CA6F-251D-4BFA-953E-D30DE97892F5}" name="Column10286"/>
    <tableColumn id="10307" xr3:uid="{7EC47055-079A-4FF3-A863-DB633CACE8A1}" name="Column10287"/>
    <tableColumn id="10308" xr3:uid="{698AADE3-9F16-4725-A0B0-344BDDE67A1B}" name="Column10288"/>
    <tableColumn id="10309" xr3:uid="{0373BDF5-DF97-4FF8-AC9F-56AB72A5F3DA}" name="Column10289"/>
    <tableColumn id="10310" xr3:uid="{B9715382-2997-41D3-9F41-5E43BDF419DF}" name="Column10290"/>
    <tableColumn id="10311" xr3:uid="{4D9719BA-1590-4915-9C1E-E1D551D1A2C4}" name="Column10291"/>
    <tableColumn id="10312" xr3:uid="{ABA502E7-2156-4DBB-B78A-EF97859AD059}" name="Column10292"/>
    <tableColumn id="10313" xr3:uid="{B3C54814-9275-4767-8A2E-355D0502CE0D}" name="Column10293"/>
    <tableColumn id="10314" xr3:uid="{5FEBB00B-EC42-443A-9101-EC64164FE09B}" name="Column10294"/>
    <tableColumn id="10315" xr3:uid="{75382BA5-EDA9-4B23-8C37-FFF7ED4BB896}" name="Column10295"/>
    <tableColumn id="10316" xr3:uid="{0AC1F8B6-CE3A-4297-AA63-FD1C02BF1F56}" name="Column10296"/>
    <tableColumn id="10317" xr3:uid="{B157AC2F-87EA-4DAE-9ED2-1F39512BE2D7}" name="Column10297"/>
    <tableColumn id="10318" xr3:uid="{749150B5-1B71-42FB-94A6-C5AAB9CEFC1F}" name="Column10298"/>
    <tableColumn id="10319" xr3:uid="{08FE3F77-122B-4715-A214-C21040185A43}" name="Column10299"/>
    <tableColumn id="10320" xr3:uid="{28620854-A8EA-4DDE-8919-7E5D72F135BA}" name="Column10300"/>
    <tableColumn id="10321" xr3:uid="{03D9C46A-6E08-48B1-911F-16EE5C64EE66}" name="Column10301"/>
    <tableColumn id="10322" xr3:uid="{DAEC5FBF-4248-4565-8A89-4B6BB5EEB81F}" name="Column10302"/>
    <tableColumn id="10323" xr3:uid="{96B74FD6-F6DB-41F9-A6FE-56B632C4273C}" name="Column10303"/>
    <tableColumn id="10324" xr3:uid="{77EE7912-1F60-4BBD-8CF4-0799A3F7E0DE}" name="Column10304"/>
    <tableColumn id="10325" xr3:uid="{3718293B-88AE-4195-BB40-BC30E3C22C00}" name="Column10305"/>
    <tableColumn id="10326" xr3:uid="{3B502AA7-B730-456D-BB3F-FDBC02959585}" name="Column10306"/>
    <tableColumn id="10327" xr3:uid="{F1DD71A0-734C-4955-BBDF-CCF8C8850381}" name="Column10307"/>
    <tableColumn id="10328" xr3:uid="{C189CD0A-F286-4968-9B68-CC2FD4DC3381}" name="Column10308"/>
    <tableColumn id="10329" xr3:uid="{4B3E9140-3357-4282-B58E-9C167CFAAD1A}" name="Column10309"/>
    <tableColumn id="10330" xr3:uid="{F9BCEFD0-B9FE-4A43-BB22-F694525999D4}" name="Column10310"/>
    <tableColumn id="10331" xr3:uid="{FA0B2091-FE7D-4996-BB19-7FDED8BC8D54}" name="Column10311"/>
    <tableColumn id="10332" xr3:uid="{7ACF5AC7-0D44-4106-A8E4-28A217DA0248}" name="Column10312"/>
    <tableColumn id="10333" xr3:uid="{1C54A6E2-025A-43BF-9D1E-CCCEC9BA1DF4}" name="Column10313"/>
    <tableColumn id="10334" xr3:uid="{DCAD09B6-E9CE-435E-8E25-9707007737E8}" name="Column10314"/>
    <tableColumn id="10335" xr3:uid="{2D327E1C-16CA-4E99-B297-D634F023DF78}" name="Column10315"/>
    <tableColumn id="10336" xr3:uid="{32AF7D89-B356-4619-865B-4FADB7EE1DC5}" name="Column10316"/>
    <tableColumn id="10337" xr3:uid="{946E50C0-D753-46A7-880B-F786B3E0CE06}" name="Column10317"/>
    <tableColumn id="10338" xr3:uid="{17486102-2F4E-4662-8E11-A36F14970BE1}" name="Column10318"/>
    <tableColumn id="10339" xr3:uid="{F3359D82-2C51-49BA-88B9-525460F2549E}" name="Column10319"/>
    <tableColumn id="10340" xr3:uid="{EF5D8D5A-CB2E-4DB3-AE3D-FD77CA7F4127}" name="Column10320"/>
    <tableColumn id="10341" xr3:uid="{E657948E-DA43-44D7-ACC7-6B92F68DECE7}" name="Column10321"/>
    <tableColumn id="10342" xr3:uid="{62FB0AFB-F3B2-4B73-951C-C8BD77C75468}" name="Column10322"/>
    <tableColumn id="10343" xr3:uid="{C405E01D-834E-4B2D-865E-954E1107A517}" name="Column10323"/>
    <tableColumn id="10344" xr3:uid="{BF6C73EC-5BDE-4EAF-B0B7-197F0D044A56}" name="Column10324"/>
    <tableColumn id="10345" xr3:uid="{C0421159-65A7-4020-925F-0505EC59814D}" name="Column10325"/>
    <tableColumn id="10346" xr3:uid="{E4EB5D31-4522-4041-B478-6DDC9BA7205B}" name="Column10326"/>
    <tableColumn id="10347" xr3:uid="{7280C3A8-6AFE-41E2-A554-85C7489E334E}" name="Column10327"/>
    <tableColumn id="10348" xr3:uid="{81174657-14A1-46C4-8B23-923D11B36054}" name="Column10328"/>
    <tableColumn id="10349" xr3:uid="{449027CD-1C03-4AD1-A8BD-0884E9D9507B}" name="Column10329"/>
    <tableColumn id="10350" xr3:uid="{099524AC-FAAC-449B-9B76-AB7EC378D589}" name="Column10330"/>
    <tableColumn id="10351" xr3:uid="{A310EAD5-3762-491B-8821-812122166128}" name="Column10331"/>
    <tableColumn id="10352" xr3:uid="{90583A09-B02A-40F8-BA31-B1023303125B}" name="Column10332"/>
    <tableColumn id="10353" xr3:uid="{136F15FA-6F90-4BD6-B412-8FFB6733ACA7}" name="Column10333"/>
    <tableColumn id="10354" xr3:uid="{45126B05-BB3C-474F-97BD-C730E9ACB713}" name="Column10334"/>
    <tableColumn id="10355" xr3:uid="{F50FB732-FA6D-427B-99DA-80666E5AF3C1}" name="Column10335"/>
    <tableColumn id="10356" xr3:uid="{73696846-E2D0-472D-9976-99DF059F9911}" name="Column10336"/>
    <tableColumn id="10357" xr3:uid="{C05CAFAA-3214-4069-886B-A6AAD2C6DF85}" name="Column10337"/>
    <tableColumn id="10358" xr3:uid="{76F058A0-230C-4D5A-A848-D7BE5E8212A5}" name="Column10338"/>
    <tableColumn id="10359" xr3:uid="{9D69D99A-CF0B-44E0-80A7-33DA339F975A}" name="Column10339"/>
    <tableColumn id="10360" xr3:uid="{3F29DC10-C2F7-4A0B-8709-A44E08A43535}" name="Column10340"/>
    <tableColumn id="10361" xr3:uid="{B4F9BE6C-91A1-4BB0-A7D2-3160120A3D97}" name="Column10341"/>
    <tableColumn id="10362" xr3:uid="{02178822-3E01-4AE8-A062-80977B64C3C1}" name="Column10342"/>
    <tableColumn id="10363" xr3:uid="{C1F85AB0-FFE3-42B5-A5CB-6AEE949DC4BA}" name="Column10343"/>
    <tableColumn id="10364" xr3:uid="{A9FD9074-8114-49D3-B3DF-18F5FEA1C780}" name="Column10344"/>
    <tableColumn id="10365" xr3:uid="{44181DA8-3821-46B8-8E3F-412B3B09F050}" name="Column10345"/>
    <tableColumn id="10366" xr3:uid="{14DA1FD8-B693-4945-8247-DEF13BA73664}" name="Column10346"/>
    <tableColumn id="10367" xr3:uid="{C5DE06D9-8A54-4747-AA4B-4874AB65C2C1}" name="Column10347"/>
    <tableColumn id="10368" xr3:uid="{AD27F259-81D9-4EE9-BD80-5FF3216C0472}" name="Column10348"/>
    <tableColumn id="10369" xr3:uid="{9584C502-F0C5-4BBB-9DEB-E425CC200C3D}" name="Column10349"/>
    <tableColumn id="10370" xr3:uid="{E952328B-2847-4106-BCFF-831C6F51D063}" name="Column10350"/>
    <tableColumn id="10371" xr3:uid="{9AEDB3BA-4BD9-41B0-B3C0-E6140988AC09}" name="Column10351"/>
    <tableColumn id="10372" xr3:uid="{037C60EF-62F8-4DE2-B59C-89A6CFDF1E7B}" name="Column10352"/>
    <tableColumn id="10373" xr3:uid="{D071911F-7092-4D26-9D72-F5BA5F1C4600}" name="Column10353"/>
    <tableColumn id="10374" xr3:uid="{1A88CDC8-7F52-4BAC-A041-0E0636928458}" name="Column10354"/>
    <tableColumn id="10375" xr3:uid="{F0DF8A6F-CDB6-416B-9E16-D99E0A7D46D6}" name="Column10355"/>
    <tableColumn id="10376" xr3:uid="{2EBA1EB3-DCE9-4416-8975-053832F5C4F6}" name="Column10356"/>
    <tableColumn id="10377" xr3:uid="{E50C56BD-82C7-4433-BBC4-FC7F7A25C7E4}" name="Column10357"/>
    <tableColumn id="10378" xr3:uid="{5171A4CF-0F0F-4166-B89E-1B275947BD07}" name="Column10358"/>
    <tableColumn id="10379" xr3:uid="{7FEA636C-9906-441D-86C1-B38A569F1CE3}" name="Column10359"/>
    <tableColumn id="10380" xr3:uid="{1EE63939-C019-489C-9943-A79AF1061840}" name="Column10360"/>
    <tableColumn id="10381" xr3:uid="{33C3FF54-282C-4C7D-A979-56896658A28A}" name="Column10361"/>
    <tableColumn id="10382" xr3:uid="{B98A1C2F-AFA5-43A1-81B4-74D9C98DCF8F}" name="Column10362"/>
    <tableColumn id="10383" xr3:uid="{B472AB82-EEC7-413A-99FE-D76C3B6647E5}" name="Column10363"/>
    <tableColumn id="10384" xr3:uid="{52EB6BA0-D60F-4F47-9C46-B29F72AAD962}" name="Column10364"/>
    <tableColumn id="10385" xr3:uid="{73AF86FF-5496-4D56-9753-FC7128DC7555}" name="Column10365"/>
    <tableColumn id="10386" xr3:uid="{61678B31-7A58-44EC-8420-5BC65FF1E556}" name="Column10366"/>
    <tableColumn id="10387" xr3:uid="{A6F3DF8B-67E0-401D-B6CE-A1165DF74493}" name="Column10367"/>
    <tableColumn id="10388" xr3:uid="{DA12A347-512C-4B15-A9E4-877042FF91B6}" name="Column10368"/>
    <tableColumn id="10389" xr3:uid="{682E8D88-4409-4731-8926-79883AAC4B96}" name="Column10369"/>
    <tableColumn id="10390" xr3:uid="{B19EF76A-0B9D-41CA-A7A9-5E28AD58518C}" name="Column10370"/>
    <tableColumn id="10391" xr3:uid="{1E4C3826-DF16-47BB-B695-F34590896C6E}" name="Column10371"/>
    <tableColumn id="10392" xr3:uid="{6B5DCAF4-A01B-402E-B6AF-EE6E2FD4D647}" name="Column10372"/>
    <tableColumn id="10393" xr3:uid="{630ED185-9510-4A69-A093-39589BD13AF8}" name="Column10373"/>
    <tableColumn id="10394" xr3:uid="{9FA87BF5-5D6A-43A1-B2FE-29F54208770B}" name="Column10374"/>
    <tableColumn id="10395" xr3:uid="{C065581F-DCC6-49A4-ABEC-FBE5E9A68D18}" name="Column10375"/>
    <tableColumn id="10396" xr3:uid="{316A4BB3-77E3-4A01-BB95-F58F3D90414F}" name="Column10376"/>
    <tableColumn id="10397" xr3:uid="{57B42266-E89C-418E-A687-5697ACA3A009}" name="Column10377"/>
    <tableColumn id="10398" xr3:uid="{ED97B8D9-845A-44E2-AABB-0BE3D57A35EA}" name="Column10378"/>
    <tableColumn id="10399" xr3:uid="{3F0E16A4-743B-4B83-BA6C-E1282F4A6410}" name="Column10379"/>
    <tableColumn id="10400" xr3:uid="{FA585836-3695-4CE6-95A4-1E7B920AA7C7}" name="Column10380"/>
    <tableColumn id="10401" xr3:uid="{B1ED7C37-9869-4CF3-B842-B0CA85581035}" name="Column10381"/>
    <tableColumn id="10402" xr3:uid="{6B39C66E-46B2-4EF3-A3B1-A86D1F3B884E}" name="Column10382"/>
    <tableColumn id="10403" xr3:uid="{605C1A75-8BEB-440B-AB3B-8794798171C9}" name="Column10383"/>
    <tableColumn id="10404" xr3:uid="{CF31E871-3ED8-4A3A-A381-A40414B7F152}" name="Column10384"/>
    <tableColumn id="10405" xr3:uid="{946D3F06-1800-4167-8686-B5EFC9D5FC0B}" name="Column10385"/>
    <tableColumn id="10406" xr3:uid="{3C8BC75F-DEA7-4DE8-A62E-2BF7A08A58E9}" name="Column10386"/>
    <tableColumn id="10407" xr3:uid="{CD6E24F7-653D-47E8-8AA8-82508F7835E3}" name="Column10387"/>
    <tableColumn id="10408" xr3:uid="{196D9E85-1679-46DE-9570-CABBACA26A3B}" name="Column10388"/>
    <tableColumn id="10409" xr3:uid="{22F668B6-0A52-4C51-B10A-738A79F524E6}" name="Column10389"/>
    <tableColumn id="10410" xr3:uid="{44BE1FEE-13BE-475D-AA7A-67FF00283F05}" name="Column10390"/>
    <tableColumn id="10411" xr3:uid="{2C0184FB-BD3A-447E-BF07-4C3BF763606E}" name="Column10391"/>
    <tableColumn id="10412" xr3:uid="{6111A4BB-48AC-4674-B578-7F1166ACC9EF}" name="Column10392"/>
    <tableColumn id="10413" xr3:uid="{99A451A1-CCCC-4733-8913-5EFA588EF545}" name="Column10393"/>
    <tableColumn id="10414" xr3:uid="{F19F5FBF-8D0E-4CBC-8378-CA55AE86C8AA}" name="Column10394"/>
    <tableColumn id="10415" xr3:uid="{22947208-0520-4D6E-8BBE-0480AFB2E864}" name="Column10395"/>
    <tableColumn id="10416" xr3:uid="{153A144B-E9B8-4C58-8ABC-104412048A33}" name="Column10396"/>
    <tableColumn id="10417" xr3:uid="{A4494D2A-DC47-426E-818C-44271A102CF9}" name="Column10397"/>
    <tableColumn id="10418" xr3:uid="{680E80E0-F1DF-4BC7-8C55-FED874307EFD}" name="Column10398"/>
    <tableColumn id="10419" xr3:uid="{9FD94F0F-2767-498B-9C8B-79CBD62DFD90}" name="Column10399"/>
    <tableColumn id="10420" xr3:uid="{CAD6E9BE-C8B2-443B-99FE-E1C9E0919FBF}" name="Column10400"/>
    <tableColumn id="10421" xr3:uid="{5B16ECA7-7304-4549-9F7D-C5727017E1AF}" name="Column10401"/>
    <tableColumn id="10422" xr3:uid="{4C4036B5-BB12-430A-943D-A9AA113FA67F}" name="Column10402"/>
    <tableColumn id="10423" xr3:uid="{A3D6FD67-4A61-41DF-B73F-1573BE09D928}" name="Column10403"/>
    <tableColumn id="10424" xr3:uid="{E067A67E-E247-4408-B162-85A7935C657B}" name="Column10404"/>
    <tableColumn id="10425" xr3:uid="{B725F172-1694-461D-967A-EC3E199F61AE}" name="Column10405"/>
    <tableColumn id="10426" xr3:uid="{E864530F-5BB7-458D-BF54-12553A018655}" name="Column10406"/>
    <tableColumn id="10427" xr3:uid="{6B8783E4-6B3A-479B-87D6-7D5759D79778}" name="Column10407"/>
    <tableColumn id="10428" xr3:uid="{88DE430A-B038-4174-B677-502160F169A5}" name="Column10408"/>
    <tableColumn id="10429" xr3:uid="{8A42D76F-2937-4DAA-94DB-4FE369EE9B0B}" name="Column10409"/>
    <tableColumn id="10430" xr3:uid="{E5A44E53-1230-446F-A2B1-AF686DD283C8}" name="Column10410"/>
    <tableColumn id="10431" xr3:uid="{1823B317-BC2B-4727-82C9-64536E25E58B}" name="Column10411"/>
    <tableColumn id="10432" xr3:uid="{C442EA43-3670-4654-B1B9-ACF4A4A30A99}" name="Column10412"/>
    <tableColumn id="10433" xr3:uid="{BD860E75-D24A-4CD1-975A-6431C3E25B60}" name="Column10413"/>
    <tableColumn id="10434" xr3:uid="{D2F3FFC1-083E-4B5E-BD5E-3195D1E7AFB3}" name="Column10414"/>
    <tableColumn id="10435" xr3:uid="{573E11CF-F610-4BB6-B889-27F878190DD9}" name="Column10415"/>
    <tableColumn id="10436" xr3:uid="{4BB3DF4D-A6A3-4B2A-8074-6F31E51A61F3}" name="Column10416"/>
    <tableColumn id="10437" xr3:uid="{C46BEA65-195E-49FB-8970-451F9E5B9D10}" name="Column10417"/>
    <tableColumn id="10438" xr3:uid="{653E4D8B-6DE2-4655-8C59-49F8B522A6EA}" name="Column10418"/>
    <tableColumn id="10439" xr3:uid="{794D147A-A73C-46C5-A4CD-83E7F4D2B017}" name="Column10419"/>
    <tableColumn id="10440" xr3:uid="{0BD90185-61BC-4533-9A86-B032B2896FD1}" name="Column10420"/>
    <tableColumn id="10441" xr3:uid="{E6A982D8-41EA-4330-BD1B-F75A6C65A122}" name="Column10421"/>
    <tableColumn id="10442" xr3:uid="{320663C8-048E-464E-A264-3DF61D8BCB51}" name="Column10422"/>
    <tableColumn id="10443" xr3:uid="{5CCDE634-7890-48A4-9E73-506A4581B6B2}" name="Column10423"/>
    <tableColumn id="10444" xr3:uid="{C07B161F-16A2-4383-BC9F-02E9BAC2DC43}" name="Column10424"/>
    <tableColumn id="10445" xr3:uid="{8ED08B34-4481-4AEE-97EF-A0750B6040B8}" name="Column10425"/>
    <tableColumn id="10446" xr3:uid="{80ACEE65-CCB2-4E99-B429-EEA75D8B743E}" name="Column10426"/>
    <tableColumn id="10447" xr3:uid="{E4692DBB-23E4-435C-8818-F2E37C1E6A4A}" name="Column10427"/>
    <tableColumn id="10448" xr3:uid="{BB1E288F-A2CF-4408-A265-4FCA2388F92C}" name="Column10428"/>
    <tableColumn id="10449" xr3:uid="{51507E36-8457-42F4-BE87-06F52344BFEB}" name="Column10429"/>
    <tableColumn id="10450" xr3:uid="{861616BE-D15F-4D73-885E-A95B5A06B641}" name="Column10430"/>
    <tableColumn id="10451" xr3:uid="{722EC85E-AA52-4944-8A07-53D33D708501}" name="Column10431"/>
    <tableColumn id="10452" xr3:uid="{3D196767-08A8-41F0-A51E-750B99CDB8ED}" name="Column10432"/>
    <tableColumn id="10453" xr3:uid="{30BB3BB6-D7E8-47C6-93DC-F8BD9CD380E3}" name="Column10433"/>
    <tableColumn id="10454" xr3:uid="{A5C86B2E-014D-4CA6-97FE-DBEC5C44E0A4}" name="Column10434"/>
    <tableColumn id="10455" xr3:uid="{72EB3F29-900C-4FBD-971D-2200530AEA85}" name="Column10435"/>
    <tableColumn id="10456" xr3:uid="{F817D988-507A-4D60-8752-0F4A0F2301E7}" name="Column10436"/>
    <tableColumn id="10457" xr3:uid="{847E8862-A62A-4ACA-BCDE-9E318C56D234}" name="Column10437"/>
    <tableColumn id="10458" xr3:uid="{57B693E6-0A64-41A1-B838-1093CCAE76BA}" name="Column10438"/>
    <tableColumn id="10459" xr3:uid="{A78F8B20-731A-474F-9CDD-E423675D2B6B}" name="Column10439"/>
    <tableColumn id="10460" xr3:uid="{34AD1104-9CCE-46FB-AF40-82E8F1ADC287}" name="Column10440"/>
    <tableColumn id="10461" xr3:uid="{0BF1048E-2CF6-4505-995E-59003FE0E9CA}" name="Column10441"/>
    <tableColumn id="10462" xr3:uid="{E20EF270-AF47-432C-B096-D1322A2C3AC2}" name="Column10442"/>
    <tableColumn id="10463" xr3:uid="{6D3F1845-405F-4244-821F-64FBD7CBB962}" name="Column10443"/>
    <tableColumn id="10464" xr3:uid="{4407D6FF-7291-490A-A324-88C74A9A0BF6}" name="Column10444"/>
    <tableColumn id="10465" xr3:uid="{3129D533-4013-4CD4-9574-949177B35AE9}" name="Column10445"/>
    <tableColumn id="10466" xr3:uid="{87703751-2529-4C06-B712-22C6620E974E}" name="Column10446"/>
    <tableColumn id="10467" xr3:uid="{DEA60F57-8FC8-4BC3-8A84-EBB434CE5007}" name="Column10447"/>
    <tableColumn id="10468" xr3:uid="{BC458789-EF99-49AC-A1E2-8A1B21A45CF1}" name="Column10448"/>
    <tableColumn id="10469" xr3:uid="{78C96851-F543-47E9-9DEF-A2ED4821E0BC}" name="Column10449"/>
    <tableColumn id="10470" xr3:uid="{3CE4C5E6-CE7D-4839-89B3-C9357EBA9A18}" name="Column10450"/>
    <tableColumn id="10471" xr3:uid="{C6082A20-86E6-49BE-B3EE-958C5CA67D8C}" name="Column10451"/>
    <tableColumn id="10472" xr3:uid="{BB31DE3E-339F-454D-8F1E-2CC33AC79B73}" name="Column10452"/>
    <tableColumn id="10473" xr3:uid="{11C6CD54-30E5-44E3-9220-946A5785AC82}" name="Column10453"/>
    <tableColumn id="10474" xr3:uid="{2985B29A-6A41-4EEA-A43F-FCCEBEAE19DF}" name="Column10454"/>
    <tableColumn id="10475" xr3:uid="{160A51AF-2210-4BF4-B74F-15EDF2A5CDD2}" name="Column10455"/>
    <tableColumn id="10476" xr3:uid="{10FFDF9B-41EC-4460-A2AE-39815B1E0F19}" name="Column10456"/>
    <tableColumn id="10477" xr3:uid="{34047DC4-E8C4-4FFA-9924-94AE30A5A2C3}" name="Column10457"/>
    <tableColumn id="10478" xr3:uid="{476EB188-C703-453E-9CEA-0147058608BE}" name="Column10458"/>
    <tableColumn id="10479" xr3:uid="{A94F67E7-C166-4EC1-AD31-3CD02C867A3D}" name="Column10459"/>
    <tableColumn id="10480" xr3:uid="{A97F3576-2055-45AA-ACEE-5F061BC24C93}" name="Column10460"/>
    <tableColumn id="10481" xr3:uid="{202544E1-133A-466F-AA55-35A33D0EBEA1}" name="Column10461"/>
    <tableColumn id="10482" xr3:uid="{B5F8AD34-F33B-4BBD-A672-4C5F30810544}" name="Column10462"/>
    <tableColumn id="10483" xr3:uid="{2196E8CD-25C8-4E54-8C60-6F787AED861E}" name="Column10463"/>
    <tableColumn id="10484" xr3:uid="{3805EBC5-2203-4B64-848F-E16408A35877}" name="Column10464"/>
    <tableColumn id="10485" xr3:uid="{A1B519BB-4D51-41A0-8A3B-C2AD775E3107}" name="Column10465"/>
    <tableColumn id="10486" xr3:uid="{D6CFB891-42E3-4605-BB70-5FB761D9AF35}" name="Column10466"/>
    <tableColumn id="10487" xr3:uid="{66E04D6D-7025-4295-8DCD-853FE9F955C8}" name="Column10467"/>
    <tableColumn id="10488" xr3:uid="{93CEFC19-C8EE-4318-B929-EFE3A6A50618}" name="Column10468"/>
    <tableColumn id="10489" xr3:uid="{69CA550C-AF23-4429-B6C7-676698ECE851}" name="Column10469"/>
    <tableColumn id="10490" xr3:uid="{F3A30C20-DF84-41A2-82FB-6395944FC321}" name="Column10470"/>
    <tableColumn id="10491" xr3:uid="{9ED4A286-29DB-4349-B4B2-637F61651FA2}" name="Column10471"/>
    <tableColumn id="10492" xr3:uid="{0B321F9F-20F3-4E59-8824-E6A515E885C0}" name="Column10472"/>
    <tableColumn id="10493" xr3:uid="{122A190A-88C9-4916-8BAB-7AD3731B5C66}" name="Column10473"/>
    <tableColumn id="10494" xr3:uid="{78F92F26-0703-41E8-9AD2-E5A89133B6EF}" name="Column10474"/>
    <tableColumn id="10495" xr3:uid="{08269C47-A405-4045-80BB-DC7979D7F5FF}" name="Column10475"/>
    <tableColumn id="10496" xr3:uid="{A7A4E5C0-8B74-4693-9718-4107436040D8}" name="Column10476"/>
    <tableColumn id="10497" xr3:uid="{589F45DC-04F1-41FD-AA6D-9B3B700F2013}" name="Column10477"/>
    <tableColumn id="10498" xr3:uid="{8E8F6D20-9D01-4904-9444-7883626720F3}" name="Column10478"/>
    <tableColumn id="10499" xr3:uid="{C732A6A6-D120-4947-8957-690E74B9BE28}" name="Column10479"/>
    <tableColumn id="10500" xr3:uid="{BE7AC258-7C66-4C28-B619-E941EA98BEF9}" name="Column10480"/>
    <tableColumn id="10501" xr3:uid="{212E389A-0824-4691-90A7-E1A92407F8DA}" name="Column10481"/>
    <tableColumn id="10502" xr3:uid="{8CE66E6A-7708-4C3C-8339-762A79E02E2F}" name="Column10482"/>
    <tableColumn id="10503" xr3:uid="{33B5A5DA-B002-44AE-887C-2F00D0EF6ED4}" name="Column10483"/>
    <tableColumn id="10504" xr3:uid="{CEE4C882-CCBA-49A1-9EE1-0065DA30C3FC}" name="Column10484"/>
    <tableColumn id="10505" xr3:uid="{65EB9A1F-BA8E-4981-ACDF-9A79B19CEB7D}" name="Column10485"/>
    <tableColumn id="10506" xr3:uid="{40A02D93-92BB-4831-B2A6-20E86D14135B}" name="Column10486"/>
    <tableColumn id="10507" xr3:uid="{0C332A9A-637E-4502-AF96-006385735825}" name="Column10487"/>
    <tableColumn id="10508" xr3:uid="{72325F04-B232-4BA8-A4D0-086CCE462E89}" name="Column10488"/>
    <tableColumn id="10509" xr3:uid="{5D704145-53F8-41D2-A2F6-8A062A70229A}" name="Column10489"/>
    <tableColumn id="10510" xr3:uid="{A3EBF972-403F-4016-9CDE-FD7F1F0D81CB}" name="Column10490"/>
    <tableColumn id="10511" xr3:uid="{FB763099-E062-4B68-854B-752B9DA635D3}" name="Column10491"/>
    <tableColumn id="10512" xr3:uid="{7531A981-44D0-4FEE-9EBA-FB994329DEF6}" name="Column10492"/>
    <tableColumn id="10513" xr3:uid="{F24DF366-07E2-4C3F-B3DF-639F1FF17CD3}" name="Column10493"/>
    <tableColumn id="10514" xr3:uid="{CDF6097A-A2C9-4803-97A7-EBD70D3C6A3A}" name="Column10494"/>
    <tableColumn id="10515" xr3:uid="{7D2CF915-B4A1-40F3-BDF1-C70CA6132B4B}" name="Column10495"/>
    <tableColumn id="10516" xr3:uid="{8D4DCEA7-1094-4023-B285-AAE62516A0AA}" name="Column10496"/>
    <tableColumn id="10517" xr3:uid="{0E6B901C-8B45-48B5-8149-D4A3DB930D2A}" name="Column10497"/>
    <tableColumn id="10518" xr3:uid="{694ADC1A-F15C-4013-8F09-D83E2F13B21B}" name="Column10498"/>
    <tableColumn id="10519" xr3:uid="{8527D743-EE15-4066-9ED8-EAF3635CD221}" name="Column10499"/>
    <tableColumn id="10520" xr3:uid="{E03693FC-92AE-4004-80D8-4BEB0CEB1EBD}" name="Column10500"/>
    <tableColumn id="10521" xr3:uid="{B250D025-C780-42E4-BA6D-B63F1FF85E64}" name="Column10501"/>
    <tableColumn id="10522" xr3:uid="{114EFA67-03CC-4D0F-988B-D585737ED094}" name="Column10502"/>
    <tableColumn id="10523" xr3:uid="{5F13EBCF-AE33-4E64-8809-49AA2BF66C16}" name="Column10503"/>
    <tableColumn id="10524" xr3:uid="{1CC68305-F0A8-4080-A1AE-F70427398353}" name="Column10504"/>
    <tableColumn id="10525" xr3:uid="{76161F64-0075-4158-A581-6253C8ED8800}" name="Column10505"/>
    <tableColumn id="10526" xr3:uid="{4726254B-12FF-4748-A004-D856F4B62560}" name="Column10506"/>
    <tableColumn id="10527" xr3:uid="{1DF251B2-5824-4AD5-9C93-107E93095559}" name="Column10507"/>
    <tableColumn id="10528" xr3:uid="{71D615D0-C45F-4457-B3C5-92EB6ED38F9B}" name="Column10508"/>
    <tableColumn id="10529" xr3:uid="{D64A1898-56FF-49DB-84A6-CEFEBFE6BBF0}" name="Column10509"/>
    <tableColumn id="10530" xr3:uid="{B45C06E8-E24C-4005-9FBC-B8CBC167728B}" name="Column10510"/>
    <tableColumn id="10531" xr3:uid="{5E120508-41B3-4C73-82EA-89E61A8CE68D}" name="Column10511"/>
    <tableColumn id="10532" xr3:uid="{9E157550-3754-4D26-9FEF-2CE8BEE610C7}" name="Column10512"/>
    <tableColumn id="10533" xr3:uid="{34D11C31-FA5B-4E3B-8FA3-A0D921A5A852}" name="Column10513"/>
    <tableColumn id="10534" xr3:uid="{34A132AC-165A-4C3C-ABE4-BC0A157C13F3}" name="Column10514"/>
    <tableColumn id="10535" xr3:uid="{D923CAD9-89AE-439B-8ECF-10A7407AE693}" name="Column10515"/>
    <tableColumn id="10536" xr3:uid="{A2FC43E3-3045-4AD2-B4A4-2EB16D0E7FC5}" name="Column10516"/>
    <tableColumn id="10537" xr3:uid="{91DC393A-9237-4C4C-B67A-4F27BFAAAA4C}" name="Column10517"/>
    <tableColumn id="10538" xr3:uid="{413998FF-73E5-4D27-B4FA-066EFA9D2096}" name="Column10518"/>
    <tableColumn id="10539" xr3:uid="{BB41938A-41DB-472A-906F-49AEE7C4B19D}" name="Column10519"/>
    <tableColumn id="10540" xr3:uid="{D0098024-F435-4DA9-8230-25AE9A3E1CD0}" name="Column10520"/>
    <tableColumn id="10541" xr3:uid="{BDD20635-EE62-40CA-A32C-2A6C243A6695}" name="Column10521"/>
    <tableColumn id="10542" xr3:uid="{EFD27143-2AEA-4921-A6BA-419C4FE21B04}" name="Column10522"/>
    <tableColumn id="10543" xr3:uid="{BC5DE098-1B22-4227-A94D-6D860A8FF2FD}" name="Column10523"/>
    <tableColumn id="10544" xr3:uid="{4E4FAF1B-FC43-4309-AE21-3B7DDCE4B0A5}" name="Column10524"/>
    <tableColumn id="10545" xr3:uid="{2984C131-EC92-4215-B4F2-105A0E7BC551}" name="Column10525"/>
    <tableColumn id="10546" xr3:uid="{DB7DD1A9-A886-4838-BF6B-6D05505E75CE}" name="Column10526"/>
    <tableColumn id="10547" xr3:uid="{08FEE8F5-49BA-48F7-8497-383E5336913C}" name="Column10527"/>
    <tableColumn id="10548" xr3:uid="{5B1A1FC7-81A4-4B06-81F2-FA07ACC936A4}" name="Column10528"/>
    <tableColumn id="10549" xr3:uid="{E775FC97-BD60-4D8A-BB3B-0D51DD1A6DBD}" name="Column10529"/>
    <tableColumn id="10550" xr3:uid="{7EAFA09E-3805-4F55-B49E-EC286A60B64D}" name="Column10530"/>
    <tableColumn id="10551" xr3:uid="{3E285400-9AA2-4363-AC1F-2BC49F4146F3}" name="Column10531"/>
    <tableColumn id="10552" xr3:uid="{C52DE8CF-872D-435D-BD2E-A3D5EC34E7A1}" name="Column10532"/>
    <tableColumn id="10553" xr3:uid="{3D974A63-1232-4350-829B-341B43D30066}" name="Column10533"/>
    <tableColumn id="10554" xr3:uid="{CBE44F5A-92E1-4320-B48F-9BF3902626B8}" name="Column10534"/>
    <tableColumn id="10555" xr3:uid="{57C64158-80D1-4D4D-A7E5-A759FD09CAFB}" name="Column10535"/>
    <tableColumn id="10556" xr3:uid="{E7A92CD1-6DD4-4597-B793-0ED18DF83116}" name="Column10536"/>
    <tableColumn id="10557" xr3:uid="{C87B4334-FC14-43AF-A196-877E67F69AFF}" name="Column10537"/>
    <tableColumn id="10558" xr3:uid="{2AF50632-C46C-4389-B625-1FAA36D1A790}" name="Column10538"/>
    <tableColumn id="10559" xr3:uid="{97F04433-1CED-421F-9C94-3C104709CF3D}" name="Column10539"/>
    <tableColumn id="10560" xr3:uid="{DE00CCD7-101B-499D-82EF-212382F33E47}" name="Column10540"/>
    <tableColumn id="10561" xr3:uid="{ECFF346B-7106-4480-A1F2-5E450F1C4110}" name="Column10541"/>
    <tableColumn id="10562" xr3:uid="{DB538476-5A1C-467C-8662-E12EAB299E1F}" name="Column10542"/>
    <tableColumn id="10563" xr3:uid="{BDB9ADA3-05AE-46C9-8E3E-A762426AB27B}" name="Column10543"/>
    <tableColumn id="10564" xr3:uid="{4538C775-D7FD-4D02-B962-13A09038BFB1}" name="Column10544"/>
    <tableColumn id="10565" xr3:uid="{56CBFCA7-1E55-41A2-BE70-3573B0F699AE}" name="Column10545"/>
    <tableColumn id="10566" xr3:uid="{4CFFC4C8-224B-4E1B-8711-302E6E6752B4}" name="Column10546"/>
    <tableColumn id="10567" xr3:uid="{71F8EEAF-4266-405B-BA2B-720DCC070FA5}" name="Column10547"/>
    <tableColumn id="10568" xr3:uid="{663B7C32-3516-4A0C-8C7B-7058810F8938}" name="Column10548"/>
    <tableColumn id="10569" xr3:uid="{1ABECD1A-39E1-4886-81B6-68FD9E395A41}" name="Column10549"/>
    <tableColumn id="10570" xr3:uid="{FE83A09A-6003-4E91-AF34-599E60287118}" name="Column10550"/>
    <tableColumn id="10571" xr3:uid="{D4999F8F-0F4A-47C5-8164-1FF86618D552}" name="Column10551"/>
    <tableColumn id="10572" xr3:uid="{76BDCC73-6347-4C1F-9910-D69E2AC3BB55}" name="Column10552"/>
    <tableColumn id="10573" xr3:uid="{9805B258-02A7-4D92-90D4-E1606A8D02C0}" name="Column10553"/>
    <tableColumn id="10574" xr3:uid="{8D51811D-82D4-4D12-B3E6-F82960CB367C}" name="Column10554"/>
    <tableColumn id="10575" xr3:uid="{B1D68B29-3E84-4501-BAA3-38DEC8E61FD5}" name="Column10555"/>
    <tableColumn id="10576" xr3:uid="{F4B93095-DC49-4EA1-B687-FAB9DAAB6761}" name="Column10556"/>
    <tableColumn id="10577" xr3:uid="{B2157B6A-6E3C-47C6-9DF0-48E299B12B39}" name="Column10557"/>
    <tableColumn id="10578" xr3:uid="{9C1CDB18-8E63-4DC3-B960-2211E8A29C3B}" name="Column10558"/>
    <tableColumn id="10579" xr3:uid="{8FDE45C8-C7D9-4D36-ADE9-FFB9927928EC}" name="Column10559"/>
    <tableColumn id="10580" xr3:uid="{D53F7FAC-9F94-475F-9BC4-E448800C695E}" name="Column10560"/>
    <tableColumn id="10581" xr3:uid="{EAAF50B1-4F1E-4589-9C8F-1F56AC0FB28A}" name="Column10561"/>
    <tableColumn id="10582" xr3:uid="{AA2539AC-3760-43D7-A714-ED9A3FBF97F8}" name="Column10562"/>
    <tableColumn id="10583" xr3:uid="{0B5A8236-91FB-4453-A6F4-3D70CE570460}" name="Column10563"/>
    <tableColumn id="10584" xr3:uid="{3AAA063E-61CF-426A-90CF-79B97AED60F1}" name="Column10564"/>
    <tableColumn id="10585" xr3:uid="{2EA2B9B3-4794-4C92-AB6E-81AEC9BF6618}" name="Column10565"/>
    <tableColumn id="10586" xr3:uid="{C62BCA6A-5476-4C41-929F-9356BC63166C}" name="Column10566"/>
    <tableColumn id="10587" xr3:uid="{2CF83916-A0FF-4C5E-BE19-C4B35DB6E3BA}" name="Column10567"/>
    <tableColumn id="10588" xr3:uid="{6009F305-5704-4F84-8095-CB5B7431E59A}" name="Column10568"/>
    <tableColumn id="10589" xr3:uid="{58DE483C-B4E1-49FF-827F-94ADD29A75F4}" name="Column10569"/>
    <tableColumn id="10590" xr3:uid="{301702EB-34E8-4AF3-8064-B62533B3CC3E}" name="Column10570"/>
    <tableColumn id="10591" xr3:uid="{9D7BE124-5581-47F2-8576-1DCF6291958B}" name="Column10571"/>
    <tableColumn id="10592" xr3:uid="{5BA2DFCF-B3D4-4EAC-AC64-10477351CB39}" name="Column10572"/>
    <tableColumn id="10593" xr3:uid="{D57924C1-329F-45FB-8C60-A64CE023F82A}" name="Column10573"/>
    <tableColumn id="10594" xr3:uid="{7F821706-7D4C-4202-A10F-0BC31CD9DCE5}" name="Column10574"/>
    <tableColumn id="10595" xr3:uid="{8789CF95-B4CB-4A49-A03F-7BFAFD9622D6}" name="Column10575"/>
    <tableColumn id="10596" xr3:uid="{32E68077-2D5D-4FD2-B6DA-EECD22B46D9E}" name="Column10576"/>
    <tableColumn id="10597" xr3:uid="{BF675908-6105-43CD-83BC-EF031023DAC8}" name="Column10577"/>
    <tableColumn id="10598" xr3:uid="{E32BB61D-A5BD-4F83-A124-69890B052E9E}" name="Column10578"/>
    <tableColumn id="10599" xr3:uid="{92D411AA-7423-4C60-8382-496726325115}" name="Column10579"/>
    <tableColumn id="10600" xr3:uid="{0E22CDF4-F75B-4E2A-A2B0-B47521B23ACA}" name="Column10580"/>
    <tableColumn id="10601" xr3:uid="{09E8E231-5AF9-41AC-82FD-4D1E3188359B}" name="Column10581"/>
    <tableColumn id="10602" xr3:uid="{AC44C327-6BDA-4906-989E-58FE716B509C}" name="Column10582"/>
    <tableColumn id="10603" xr3:uid="{BCD40471-BC5F-4A22-B840-1DC9E6B946E8}" name="Column10583"/>
    <tableColumn id="10604" xr3:uid="{4241533A-8E7C-4A41-9254-DE0EF0A385C2}" name="Column10584"/>
    <tableColumn id="10605" xr3:uid="{A37D87C8-784B-4540-B3D7-FF1A58EC12D7}" name="Column10585"/>
    <tableColumn id="10606" xr3:uid="{1295668C-DD86-47C9-9BED-0DCF94D4DF9C}" name="Column10586"/>
    <tableColumn id="10607" xr3:uid="{E04B3842-1FC5-46F9-9EB7-D8B632445299}" name="Column10587"/>
    <tableColumn id="10608" xr3:uid="{DD7D9B3B-1107-4ACB-8266-D303AFA467F1}" name="Column10588"/>
    <tableColumn id="10609" xr3:uid="{5DDE45E2-A69A-4BC9-9A79-2F0391145E3E}" name="Column10589"/>
    <tableColumn id="10610" xr3:uid="{F6B2FA09-F2F1-4511-B9B0-16C359593C61}" name="Column10590"/>
    <tableColumn id="10611" xr3:uid="{4BD319FC-58D4-4149-AD61-52C3474E4306}" name="Column10591"/>
    <tableColumn id="10612" xr3:uid="{15A9F269-AB00-4648-B277-D2718E9363E7}" name="Column10592"/>
    <tableColumn id="10613" xr3:uid="{FB1FE963-F013-4971-9FC5-BCAB0007F9A5}" name="Column10593"/>
    <tableColumn id="10614" xr3:uid="{9697D06D-3540-4100-A53E-1A96DAAA0579}" name="Column10594"/>
    <tableColumn id="10615" xr3:uid="{2E7ECE93-E2E5-4C87-919D-B46BC5504629}" name="Column10595"/>
    <tableColumn id="10616" xr3:uid="{B49E6CBC-F1DA-4C0B-8869-E79D36D1C49F}" name="Column10596"/>
    <tableColumn id="10617" xr3:uid="{F93006EF-92FD-45DF-8A06-4DEFA1E0FE85}" name="Column10597"/>
    <tableColumn id="10618" xr3:uid="{CFD36315-6BEE-4802-8E9C-462EAF03D231}" name="Column10598"/>
    <tableColumn id="10619" xr3:uid="{62E7B832-EC15-45A3-A347-CD9B263101E7}" name="Column10599"/>
    <tableColumn id="10620" xr3:uid="{18D70F2B-5D35-454C-B122-CA6D71388C61}" name="Column10600"/>
    <tableColumn id="10621" xr3:uid="{ED42B0FA-C2B2-4723-93BE-645979375960}" name="Column10601"/>
    <tableColumn id="10622" xr3:uid="{FA2FDACF-38D8-49ED-B8FD-AD2233175400}" name="Column10602"/>
    <tableColumn id="10623" xr3:uid="{0B2AF13B-CB04-42FE-9EF8-BFDE2AD472BC}" name="Column10603"/>
    <tableColumn id="10624" xr3:uid="{8F635C0B-1F7F-4227-B5A4-D0C5FAF860F7}" name="Column10604"/>
    <tableColumn id="10625" xr3:uid="{76400233-E71A-47C3-9DD9-5E7F24A06B39}" name="Column10605"/>
    <tableColumn id="10626" xr3:uid="{27E35AA5-0102-4DBF-893E-BF68CAC76527}" name="Column10606"/>
    <tableColumn id="10627" xr3:uid="{FA4D6D26-D7FD-4308-AE3C-9FAAB766868D}" name="Column10607"/>
    <tableColumn id="10628" xr3:uid="{09FDB093-ECA0-4665-9715-433A6D6CFB79}" name="Column10608"/>
    <tableColumn id="10629" xr3:uid="{6275C2EC-DCD0-4455-8FBE-F031180817F1}" name="Column10609"/>
    <tableColumn id="10630" xr3:uid="{E88563F6-B6FE-4A12-9864-AC064A979176}" name="Column10610"/>
    <tableColumn id="10631" xr3:uid="{33C2A4AF-7300-4997-BD7E-AAC3BBA22055}" name="Column10611"/>
    <tableColumn id="10632" xr3:uid="{B52E72D9-C5E2-48E6-B7EB-66ADDEE9EF96}" name="Column10612"/>
    <tableColumn id="10633" xr3:uid="{42D29C1E-619D-414B-ADD2-95C88ACBCAAE}" name="Column10613"/>
    <tableColumn id="10634" xr3:uid="{AD0741E8-CE4D-4468-9917-B249A0F12A0A}" name="Column10614"/>
    <tableColumn id="10635" xr3:uid="{4E3F1BB5-D7D6-49C2-9647-4DAD3D3BB22E}" name="Column10615"/>
    <tableColumn id="10636" xr3:uid="{8AE63985-192D-4BF0-8E99-A3D1F1FF71F3}" name="Column10616"/>
    <tableColumn id="10637" xr3:uid="{9BA52060-F10D-4C3A-BEA7-37CDDD0758A1}" name="Column10617"/>
    <tableColumn id="10638" xr3:uid="{50E6D385-BD2C-4E57-A41D-0D6ED1C512EE}" name="Column10618"/>
    <tableColumn id="10639" xr3:uid="{90F83DDD-43E7-4883-A8AE-AD27C98D28CB}" name="Column10619"/>
    <tableColumn id="10640" xr3:uid="{D0456E6B-916F-443E-9D3A-1690DCCD37A0}" name="Column10620"/>
    <tableColumn id="10641" xr3:uid="{7799A805-340B-44C2-AB28-3F68842998DC}" name="Column10621"/>
    <tableColumn id="10642" xr3:uid="{190AEDCB-000D-47DD-953E-B282FE5EA390}" name="Column10622"/>
    <tableColumn id="10643" xr3:uid="{FDE39EEC-EC52-44F4-BAA0-211C694FBD00}" name="Column10623"/>
    <tableColumn id="10644" xr3:uid="{C0EF9235-F8E1-485D-9B77-75DB3A6FEDDB}" name="Column10624"/>
    <tableColumn id="10645" xr3:uid="{FEF5AD2A-CBB6-4F2E-BD11-48F191589DC6}" name="Column10625"/>
    <tableColumn id="10646" xr3:uid="{71C4CCF8-7554-42C6-8AF6-085E27D910D1}" name="Column10626"/>
    <tableColumn id="10647" xr3:uid="{1F5BADBA-4DD7-4BC4-8D1B-154D60E8E483}" name="Column10627"/>
    <tableColumn id="10648" xr3:uid="{B51A92CD-ABF4-43AC-AD73-D93594240262}" name="Column10628"/>
    <tableColumn id="10649" xr3:uid="{1F642298-0A11-4A70-864C-5AA907CC9CBF}" name="Column10629"/>
    <tableColumn id="10650" xr3:uid="{B3401A6C-9FB6-4666-A4F8-C4CD63B38C02}" name="Column10630"/>
    <tableColumn id="10651" xr3:uid="{86E47AA6-0DB7-4D89-82D4-DDB52393D6F4}" name="Column10631"/>
    <tableColumn id="10652" xr3:uid="{A0E12A6E-D53C-4853-8969-0CD9B3B36315}" name="Column10632"/>
    <tableColumn id="10653" xr3:uid="{934968FF-49AA-4FF0-8BFF-73CF948F837E}" name="Column10633"/>
    <tableColumn id="10654" xr3:uid="{C4E167F4-59BA-45FB-8BA9-314453EDCAC0}" name="Column10634"/>
    <tableColumn id="10655" xr3:uid="{66E4998C-48B2-4613-B6A6-B6CC09A58AD1}" name="Column10635"/>
    <tableColumn id="10656" xr3:uid="{35DE3941-33E4-4D03-AD3A-0F691CFEC10D}" name="Column10636"/>
    <tableColumn id="10657" xr3:uid="{AFEA922E-F905-4456-8FF2-E85A2D16BCF5}" name="Column10637"/>
    <tableColumn id="10658" xr3:uid="{29E01644-406A-4D41-ABD8-8C60EB15B482}" name="Column10638"/>
    <tableColumn id="10659" xr3:uid="{C8C45A73-842A-461F-B890-97C1AB17D75C}" name="Column10639"/>
    <tableColumn id="10660" xr3:uid="{ADA27CA6-3CF2-4C27-8DBC-02D16AA37F34}" name="Column10640"/>
    <tableColumn id="10661" xr3:uid="{2DF3B7D7-6CCB-4C2D-92BC-24AA67A8FBCC}" name="Column10641"/>
    <tableColumn id="10662" xr3:uid="{149258F0-A582-463D-BCE7-657BEE08D8D6}" name="Column10642"/>
    <tableColumn id="10663" xr3:uid="{8607B548-7D5F-44EA-88F7-82361490EA04}" name="Column10643"/>
    <tableColumn id="10664" xr3:uid="{75303169-D406-4EEB-BC8D-11F2DA85B3A0}" name="Column10644"/>
    <tableColumn id="10665" xr3:uid="{0177A003-B42A-4D16-A800-AB38692C24B3}" name="Column10645"/>
    <tableColumn id="10666" xr3:uid="{C29E40C9-F2F9-49BB-9C9D-FF07F62301F4}" name="Column10646"/>
    <tableColumn id="10667" xr3:uid="{EA6D96EC-58C3-43AE-8FC7-82088FC4F2D7}" name="Column10647"/>
    <tableColumn id="10668" xr3:uid="{95D60169-203F-449C-AD6E-FFCF1633EF8A}" name="Column10648"/>
    <tableColumn id="10669" xr3:uid="{0C87CB27-C54F-4744-9BF7-3A3BE86CCD42}" name="Column10649"/>
    <tableColumn id="10670" xr3:uid="{9D5716C0-EF57-42EB-9E6F-1BEF8676DA4F}" name="Column10650"/>
    <tableColumn id="10671" xr3:uid="{BAE041E5-880D-4469-ADC2-98470DE1ADA0}" name="Column10651"/>
    <tableColumn id="10672" xr3:uid="{CAB0D0E7-09C1-4395-B602-E7A15277B4AE}" name="Column10652"/>
    <tableColumn id="10673" xr3:uid="{E96E57E3-B027-42F6-A30D-460686542FA6}" name="Column10653"/>
    <tableColumn id="10674" xr3:uid="{E93FC175-EFE6-41CA-9DBB-F4CA50AA5C96}" name="Column10654"/>
    <tableColumn id="10675" xr3:uid="{D3CE19BF-E9BC-4BE6-8DE1-7F18BA825A6D}" name="Column10655"/>
    <tableColumn id="10676" xr3:uid="{34691061-0047-4616-875A-D3EC53404452}" name="Column10656"/>
    <tableColumn id="10677" xr3:uid="{B7FDF166-466F-4AC7-98E1-99A56D1F3292}" name="Column10657"/>
    <tableColumn id="10678" xr3:uid="{4910762E-CA61-4C1D-B00A-F6C7AED63A2A}" name="Column10658"/>
    <tableColumn id="10679" xr3:uid="{C3BDEB83-C4BC-4C2F-B910-C52B6993A2AC}" name="Column10659"/>
    <tableColumn id="10680" xr3:uid="{B053A99A-5BB8-493E-A284-A46D4833C47B}" name="Column10660"/>
    <tableColumn id="10681" xr3:uid="{F46BC727-CA89-4C50-8890-E7EC8C76A285}" name="Column10661"/>
    <tableColumn id="10682" xr3:uid="{1D58541A-4509-4DB2-B19E-C7B6D3158A87}" name="Column10662"/>
    <tableColumn id="10683" xr3:uid="{2ADA3813-1C11-48A9-B1E3-A86082888568}" name="Column10663"/>
    <tableColumn id="10684" xr3:uid="{AB500E3E-C55B-420D-8CAD-6813A3525E3D}" name="Column10664"/>
    <tableColumn id="10685" xr3:uid="{CFA5D045-2937-4EC0-93E3-0F8666F8C918}" name="Column10665"/>
    <tableColumn id="10686" xr3:uid="{4558094B-3817-4A11-B961-4A552F6509E4}" name="Column10666"/>
    <tableColumn id="10687" xr3:uid="{FDCFDC73-E835-457E-89C7-960D510AB397}" name="Column10667"/>
    <tableColumn id="10688" xr3:uid="{841CEC2B-24A1-4417-9E34-82D154E5541F}" name="Column10668"/>
    <tableColumn id="10689" xr3:uid="{D299BC2E-3A52-4EF0-AD2C-88D5A2837622}" name="Column10669"/>
    <tableColumn id="10690" xr3:uid="{8CA6CB17-5D72-445C-92F0-0242088F08EA}" name="Column10670"/>
    <tableColumn id="10691" xr3:uid="{F4928D60-7FDA-4671-B2DC-133E95DFD8AE}" name="Column10671"/>
    <tableColumn id="10692" xr3:uid="{0FE33987-9C97-493F-A78E-283053DD73F1}" name="Column10672"/>
    <tableColumn id="10693" xr3:uid="{03C5AEB5-73FE-4221-8BF5-1628F7F08EFA}" name="Column10673"/>
    <tableColumn id="10694" xr3:uid="{6A9D157D-5F05-43ED-97CB-F1A2627E87A4}" name="Column10674"/>
    <tableColumn id="10695" xr3:uid="{ABA1AFAF-89D8-477A-BEB7-C436C4120426}" name="Column10675"/>
    <tableColumn id="10696" xr3:uid="{B1698407-6171-4379-819F-55D273C4BE94}" name="Column10676"/>
    <tableColumn id="10697" xr3:uid="{09C095C5-536A-47BC-ADCF-00B3BD917F2A}" name="Column10677"/>
    <tableColumn id="10698" xr3:uid="{92349633-F7D2-4B53-8AF9-CA1617F03F75}" name="Column10678"/>
    <tableColumn id="10699" xr3:uid="{1847C2D2-BDAC-4EF4-9061-81D38FEFE158}" name="Column10679"/>
    <tableColumn id="10700" xr3:uid="{3740A745-BE07-48BC-ABAF-33C196F64AFF}" name="Column10680"/>
    <tableColumn id="10701" xr3:uid="{F7B7146F-AED9-4E51-B904-A2DB325B0A32}" name="Column10681"/>
    <tableColumn id="10702" xr3:uid="{6BC64E3E-2A99-428F-8C0B-50B2AC589E79}" name="Column10682"/>
    <tableColumn id="10703" xr3:uid="{CC9BE4E3-02DA-4CEE-A5E2-BA32E293876E}" name="Column10683"/>
    <tableColumn id="10704" xr3:uid="{CFA21572-3190-48E0-BB38-3B8B1B879D5A}" name="Column10684"/>
    <tableColumn id="10705" xr3:uid="{274C28E3-37F2-4D80-B31D-1D87D55FD87A}" name="Column10685"/>
    <tableColumn id="10706" xr3:uid="{521A6020-F11F-4812-ABBC-55FE5DCA4434}" name="Column10686"/>
    <tableColumn id="10707" xr3:uid="{93108889-4B1B-470B-8F59-9276BDD90DB5}" name="Column10687"/>
    <tableColumn id="10708" xr3:uid="{863639B8-DB84-48BE-8600-3F902A9F788D}" name="Column10688"/>
    <tableColumn id="10709" xr3:uid="{B515FA9C-F5DC-411A-BE07-65E0BDB4101F}" name="Column10689"/>
    <tableColumn id="10710" xr3:uid="{6BD6A00B-7146-4FC4-9506-1FE861345C63}" name="Column10690"/>
    <tableColumn id="10711" xr3:uid="{9C728AF4-C1DA-466A-9F6E-ACF9A3102112}" name="Column10691"/>
    <tableColumn id="10712" xr3:uid="{DD432B9F-EB5C-4A08-97D3-31DFD615E5BC}" name="Column10692"/>
    <tableColumn id="10713" xr3:uid="{420A639D-7929-4C31-8499-1313DB7EDB94}" name="Column10693"/>
    <tableColumn id="10714" xr3:uid="{86EE1E68-D2A0-4210-BB07-3F388DF28CA6}" name="Column10694"/>
    <tableColumn id="10715" xr3:uid="{0622713F-A853-4B56-9A03-1F99221E5DE5}" name="Column10695"/>
    <tableColumn id="10716" xr3:uid="{B73C8636-D0E8-49A2-A59B-8FE27AFDF9CB}" name="Column10696"/>
    <tableColumn id="10717" xr3:uid="{B53F358D-9C6A-4F4E-A607-6764F56806ED}" name="Column10697"/>
    <tableColumn id="10718" xr3:uid="{018714D7-7388-4706-BACA-39F75E441AEC}" name="Column10698"/>
    <tableColumn id="10719" xr3:uid="{FF86860D-4EFA-4414-9A30-A54F70B3B89A}" name="Column10699"/>
    <tableColumn id="10720" xr3:uid="{C66BA4AE-E45F-435D-9EA7-1FCEFCC4FD42}" name="Column10700"/>
    <tableColumn id="10721" xr3:uid="{F94CFF90-919F-4DEA-95EF-BD105D7D7B99}" name="Column10701"/>
    <tableColumn id="10722" xr3:uid="{9FB330FE-4E0B-4A77-AC42-A1654F885AE2}" name="Column10702"/>
    <tableColumn id="10723" xr3:uid="{39F32206-C89F-4456-8194-73C8F3C5BD80}" name="Column10703"/>
    <tableColumn id="10724" xr3:uid="{53E6D693-D136-4F6E-92E2-1E33B7298101}" name="Column10704"/>
    <tableColumn id="10725" xr3:uid="{CC538286-A85A-45C6-B66A-5CEA7726A391}" name="Column10705"/>
    <tableColumn id="10726" xr3:uid="{096C8CE3-F5CB-4610-8DF0-7EBA758893F9}" name="Column10706"/>
    <tableColumn id="10727" xr3:uid="{F05EAEFE-C9D4-4108-93D0-F856F6448FB4}" name="Column10707"/>
    <tableColumn id="10728" xr3:uid="{2F01B4BC-3828-4187-8C27-437D81553DFE}" name="Column10708"/>
    <tableColumn id="10729" xr3:uid="{AED1AD9B-11DA-4561-B3A4-E658B0A207B0}" name="Column10709"/>
    <tableColumn id="10730" xr3:uid="{E0B009E5-77D9-449D-8D84-7BEC7C789F13}" name="Column10710"/>
    <tableColumn id="10731" xr3:uid="{2745D3AA-38D7-4944-9958-0B4DE0E6909B}" name="Column10711"/>
    <tableColumn id="10732" xr3:uid="{8382FA62-B944-4ACB-B485-77746D7A5CAF}" name="Column10712"/>
    <tableColumn id="10733" xr3:uid="{AC2AFBC1-DB8D-4339-96AE-91DF655DB355}" name="Column10713"/>
    <tableColumn id="10734" xr3:uid="{6DEE898A-76AC-41AA-BA1A-E0F321D76567}" name="Column10714"/>
    <tableColumn id="10735" xr3:uid="{A1B60268-0B4E-4453-A051-D9034C7042D8}" name="Column10715"/>
    <tableColumn id="10736" xr3:uid="{E9E2179F-9FD7-4B0D-B281-64CE6E0F88DC}" name="Column10716"/>
    <tableColumn id="10737" xr3:uid="{CEA47654-1666-4606-82B7-835C0C041CF3}" name="Column10717"/>
    <tableColumn id="10738" xr3:uid="{5A2D7D38-0568-4390-9E77-69A3FA8395D4}" name="Column10718"/>
    <tableColumn id="10739" xr3:uid="{494AE815-5698-49D6-86B0-EA8753821DAE}" name="Column10719"/>
    <tableColumn id="10740" xr3:uid="{BE12B4CA-1645-437D-82D4-B10DDAD1D41A}" name="Column10720"/>
    <tableColumn id="10741" xr3:uid="{4B6FD373-1DDC-4275-A786-ED30501C84DB}" name="Column10721"/>
    <tableColumn id="10742" xr3:uid="{05EC0044-73F0-426D-88C8-403CFA0F3AB5}" name="Column10722"/>
    <tableColumn id="10743" xr3:uid="{4EB4DCD8-C31A-4234-846D-87A52CC6DB3A}" name="Column10723"/>
    <tableColumn id="10744" xr3:uid="{4AC6C955-1984-4244-A9ED-1A7124DE2274}" name="Column10724"/>
    <tableColumn id="10745" xr3:uid="{189DA2AB-D8B5-4023-8E53-0325935E6DFD}" name="Column10725"/>
    <tableColumn id="10746" xr3:uid="{14FC18A6-CAE4-4247-8361-5CD1D9DBA392}" name="Column10726"/>
    <tableColumn id="10747" xr3:uid="{D749B960-F1DF-452A-9B29-E617D089A285}" name="Column10727"/>
    <tableColumn id="10748" xr3:uid="{39B0212F-4FF3-4A1B-B627-5DF295B2EA60}" name="Column10728"/>
    <tableColumn id="10749" xr3:uid="{F972A59B-62E7-455D-9197-5748F9F1D463}" name="Column10729"/>
    <tableColumn id="10750" xr3:uid="{B84E3178-25A5-4380-BA9B-3142C32A7065}" name="Column10730"/>
    <tableColumn id="10751" xr3:uid="{957055BB-B204-4E2B-A008-BFF716766CC7}" name="Column10731"/>
    <tableColumn id="10752" xr3:uid="{0329D682-EC6C-4707-AEF8-907D7793A7C1}" name="Column10732"/>
    <tableColumn id="10753" xr3:uid="{5FDFB4A6-6D26-4535-BB86-FBB67D7DE83B}" name="Column10733"/>
    <tableColumn id="10754" xr3:uid="{10BE3C91-B9C0-43CE-8590-A40DC8ACB49E}" name="Column10734"/>
    <tableColumn id="10755" xr3:uid="{5825820D-7264-4BCF-920F-2FF92BEDC2DB}" name="Column10735"/>
    <tableColumn id="10756" xr3:uid="{F8029776-937A-441C-9C8D-A6809EF022C6}" name="Column10736"/>
    <tableColumn id="10757" xr3:uid="{79F20333-2145-4097-95DB-877B754ED33F}" name="Column10737"/>
    <tableColumn id="10758" xr3:uid="{BEEFEF6E-EAA3-434C-880C-BAFE5BFB6EFB}" name="Column10738"/>
    <tableColumn id="10759" xr3:uid="{B65C5710-E5E1-4F61-AB79-39A2EA85B412}" name="Column10739"/>
    <tableColumn id="10760" xr3:uid="{F8E74832-D53F-4350-84A3-CF913305A24C}" name="Column10740"/>
    <tableColumn id="10761" xr3:uid="{DCAC5B7C-DE4A-44B0-9118-F2320BC02C39}" name="Column10741"/>
    <tableColumn id="10762" xr3:uid="{632BD859-E654-4713-889C-73A25CFDCE2C}" name="Column10742"/>
    <tableColumn id="10763" xr3:uid="{80AF84A6-1F76-4BFE-981E-D831739A9C4D}" name="Column10743"/>
    <tableColumn id="10764" xr3:uid="{FBADE534-3383-4F15-A4B1-AFCB199F2626}" name="Column10744"/>
    <tableColumn id="10765" xr3:uid="{74750304-AB61-45BD-BDCA-F1F3623773D3}" name="Column10745"/>
    <tableColumn id="10766" xr3:uid="{A7FEE092-4AC9-4409-99F1-0A81E3381269}" name="Column10746"/>
    <tableColumn id="10767" xr3:uid="{DFD8C144-4DDC-4716-8844-CBCE09B53261}" name="Column10747"/>
    <tableColumn id="10768" xr3:uid="{CE487534-04B8-415B-8F53-636A334E0243}" name="Column10748"/>
    <tableColumn id="10769" xr3:uid="{624ACE65-01B8-4446-B5D9-8319E1F8A175}" name="Column10749"/>
    <tableColumn id="10770" xr3:uid="{361880D2-66A4-4FB5-B1D9-08F3BA5DB6C9}" name="Column10750"/>
    <tableColumn id="10771" xr3:uid="{19B1E83F-1402-4286-9300-AC1C22BEAA64}" name="Column10751"/>
    <tableColumn id="10772" xr3:uid="{86C8FF60-CEA8-46A5-BDCD-665F04EEB39B}" name="Column10752"/>
    <tableColumn id="10773" xr3:uid="{1DA4DF59-1B74-4524-A162-07B76735245C}" name="Column10753"/>
    <tableColumn id="10774" xr3:uid="{9A7CC7B0-4D64-47D1-9E17-7DE26D890248}" name="Column10754"/>
    <tableColumn id="10775" xr3:uid="{54C8EA03-CC8C-496D-BEE5-6089CA0EC9A8}" name="Column10755"/>
    <tableColumn id="10776" xr3:uid="{0CAA7BFA-6819-4DBD-8BCF-6B567AE1F880}" name="Column10756"/>
    <tableColumn id="10777" xr3:uid="{4B66AEB7-BF2E-43BC-A01D-D5B8428EF5E3}" name="Column10757"/>
    <tableColumn id="10778" xr3:uid="{CF649D62-1B49-45E6-A545-1E753C7F05AE}" name="Column10758"/>
    <tableColumn id="10779" xr3:uid="{41AFC6EC-381F-4F44-A5F3-5E766BA7B95B}" name="Column10759"/>
    <tableColumn id="10780" xr3:uid="{E24F8ECF-D1B6-4255-BB30-E2FE909F5224}" name="Column10760"/>
    <tableColumn id="10781" xr3:uid="{4148FE57-EAFC-4EF5-AE18-0BF906F239AC}" name="Column10761"/>
    <tableColumn id="10782" xr3:uid="{0266812F-994A-487C-96F4-C499929E43CF}" name="Column10762"/>
    <tableColumn id="10783" xr3:uid="{A76944B6-84D7-47AC-AF0F-7BE7EEF3644B}" name="Column10763"/>
    <tableColumn id="10784" xr3:uid="{CD83473E-E9AC-40A1-B45D-5D658E8C54D1}" name="Column10764"/>
    <tableColumn id="10785" xr3:uid="{AFD46050-24BF-49B8-9B60-7B22861207D0}" name="Column10765"/>
    <tableColumn id="10786" xr3:uid="{AB22A2F4-C0EE-4FE2-B01E-56421EF8F829}" name="Column10766"/>
    <tableColumn id="10787" xr3:uid="{8C541ED8-CE1A-41FA-9ABF-DF92FF956973}" name="Column10767"/>
    <tableColumn id="10788" xr3:uid="{8FB92816-3497-4493-9C9C-F4D3BA316D77}" name="Column10768"/>
    <tableColumn id="10789" xr3:uid="{73BBEA9D-02DA-4244-92C7-563E0E5E2823}" name="Column10769"/>
    <tableColumn id="10790" xr3:uid="{F78D6AF6-D867-49CA-A698-DDBBF8ED4D1A}" name="Column10770"/>
    <tableColumn id="10791" xr3:uid="{BBC42833-9119-4768-B3CB-4B30D7730ABB}" name="Column10771"/>
    <tableColumn id="10792" xr3:uid="{0EA5D6A9-65B0-436F-BCCC-330F0F80FE8F}" name="Column10772"/>
    <tableColumn id="10793" xr3:uid="{CB6ABE5B-D60A-4286-86D2-AD022CB847DE}" name="Column10773"/>
    <tableColumn id="10794" xr3:uid="{20145589-194F-4D2C-84EF-1EBC59080C8E}" name="Column10774"/>
    <tableColumn id="10795" xr3:uid="{B53B7BFE-6D32-4C6A-8260-F0E03CDB1FB7}" name="Column10775"/>
    <tableColumn id="10796" xr3:uid="{502C557C-8BAA-4D2A-A990-9E66A9AE8D8F}" name="Column10776"/>
    <tableColumn id="10797" xr3:uid="{EE8F40FF-F608-4DE3-8B21-E739376D7A95}" name="Column10777"/>
    <tableColumn id="10798" xr3:uid="{0C37F202-7897-470F-A683-F2D3F567FBCC}" name="Column10778"/>
    <tableColumn id="10799" xr3:uid="{4FCD91E0-44D6-4EA5-B01E-CA3F838A031B}" name="Column10779"/>
    <tableColumn id="10800" xr3:uid="{1E1FF435-36C3-44BD-B783-84A8079D612D}" name="Column10780"/>
    <tableColumn id="10801" xr3:uid="{70FFE90E-E8E3-4EF9-8AA9-D7BBA230060D}" name="Column10781"/>
    <tableColumn id="10802" xr3:uid="{EE679A2B-6867-401B-8689-1BCFEBD4017A}" name="Column10782"/>
    <tableColumn id="10803" xr3:uid="{8E08B9DA-DB14-464C-ABE0-410448DABC62}" name="Column10783"/>
    <tableColumn id="10804" xr3:uid="{297215B9-7C43-4143-AFDD-89A03FDE4941}" name="Column10784"/>
    <tableColumn id="10805" xr3:uid="{6B0845D6-DB9E-4976-830C-5A8C452446F2}" name="Column10785"/>
    <tableColumn id="10806" xr3:uid="{812C779A-01FC-4629-BCAB-7E5F7BC2805B}" name="Column10786"/>
    <tableColumn id="10807" xr3:uid="{82FC853B-64A5-46C3-B287-13B164995CA2}" name="Column10787"/>
    <tableColumn id="10808" xr3:uid="{06594D31-3075-493D-BC75-A651E229CD61}" name="Column10788"/>
    <tableColumn id="10809" xr3:uid="{E62E21F2-A7D1-4FD0-BA32-E2C2A5715EE8}" name="Column10789"/>
    <tableColumn id="10810" xr3:uid="{385F0382-DE84-4912-89F4-E4C597EBBBF0}" name="Column10790"/>
    <tableColumn id="10811" xr3:uid="{717BE214-844B-4E71-B363-BE3DD51C8264}" name="Column10791"/>
    <tableColumn id="10812" xr3:uid="{67DF3CC5-6320-40FA-8094-2B8A5236C6EE}" name="Column10792"/>
    <tableColumn id="10813" xr3:uid="{165372CE-98FB-4EE0-ACAF-5382F43F3CEE}" name="Column10793"/>
    <tableColumn id="10814" xr3:uid="{FD2BBCD4-5158-43B0-AE9C-33FF6646628E}" name="Column10794"/>
    <tableColumn id="10815" xr3:uid="{C6AAB471-8769-4C40-8927-E3E499F48082}" name="Column10795"/>
    <tableColumn id="10816" xr3:uid="{D07DBDB2-AB3C-45A3-ABC4-72566EBBF8B9}" name="Column10796"/>
    <tableColumn id="10817" xr3:uid="{77B01B32-C8FA-4C7F-AF7E-8152DF30B6DD}" name="Column10797"/>
    <tableColumn id="10818" xr3:uid="{58A5E3B0-0232-4AC6-BE62-79507FE3365D}" name="Column10798"/>
    <tableColumn id="10819" xr3:uid="{B95ACA3E-758C-412B-868E-3AFE535A83D1}" name="Column10799"/>
    <tableColumn id="10820" xr3:uid="{B535A27A-AA6C-47FC-A911-588E20797B5F}" name="Column10800"/>
    <tableColumn id="10821" xr3:uid="{1C156E4D-CF84-49C1-B1CC-27DC8B6322C6}" name="Column10801"/>
    <tableColumn id="10822" xr3:uid="{5D3ED3DC-B0D3-4CC9-9774-A3C3BB705294}" name="Column10802"/>
    <tableColumn id="10823" xr3:uid="{E0057370-13D1-49FB-8869-04CEC8382879}" name="Column10803"/>
    <tableColumn id="10824" xr3:uid="{95DD00C6-38F5-4FF2-9678-7DE09CA17DED}" name="Column10804"/>
    <tableColumn id="10825" xr3:uid="{C20EE706-D7C4-474C-AF0A-17A126D8B3D3}" name="Column10805"/>
    <tableColumn id="10826" xr3:uid="{5E790CB6-3543-4601-A3C9-EB73222F9106}" name="Column10806"/>
    <tableColumn id="10827" xr3:uid="{097B2F7F-004D-47D3-9CA6-8CFC59A4ABEA}" name="Column10807"/>
    <tableColumn id="10828" xr3:uid="{1EB1D698-F938-4A89-AA46-A100F16B0E00}" name="Column10808"/>
    <tableColumn id="10829" xr3:uid="{60C58682-AA35-45A4-AA2C-122846D029E6}" name="Column10809"/>
    <tableColumn id="10830" xr3:uid="{5CC4ABEB-7077-45DA-9883-79A222D5190F}" name="Column10810"/>
    <tableColumn id="10831" xr3:uid="{0CCA9345-98D0-4533-8D28-FA3A323DD40E}" name="Column10811"/>
    <tableColumn id="10832" xr3:uid="{62326B63-F35C-4961-AE01-DF2503B7D72E}" name="Column10812"/>
    <tableColumn id="10833" xr3:uid="{C4C62173-5938-403F-B4FA-68FFD20BEB82}" name="Column10813"/>
    <tableColumn id="10834" xr3:uid="{DFCC75D0-A5C8-45BE-ACC9-BBCDE4387F6A}" name="Column10814"/>
    <tableColumn id="10835" xr3:uid="{BDD7F243-6F41-4471-93B3-0A15E8916F9C}" name="Column10815"/>
    <tableColumn id="10836" xr3:uid="{F3D21A61-7A81-432F-9BC1-6E20591BA9B4}" name="Column10816"/>
    <tableColumn id="10837" xr3:uid="{DE4B957C-1CE8-4C30-BE85-439D8ACABC63}" name="Column10817"/>
    <tableColumn id="10838" xr3:uid="{AD126BE4-B484-4EC5-9A2A-A814356C44B2}" name="Column10818"/>
    <tableColumn id="10839" xr3:uid="{F737EE86-120E-470F-9164-82600108DEE5}" name="Column10819"/>
    <tableColumn id="10840" xr3:uid="{96DA3E16-D731-4721-8B76-EA0B6662071C}" name="Column10820"/>
    <tableColumn id="10841" xr3:uid="{0FFD7C14-D7D3-4FA3-B107-25EF9A376E84}" name="Column10821"/>
    <tableColumn id="10842" xr3:uid="{BC63876E-5404-47DC-8240-598885801A3E}" name="Column10822"/>
    <tableColumn id="10843" xr3:uid="{85C807FA-337A-436A-A726-ADD37A621916}" name="Column10823"/>
    <tableColumn id="10844" xr3:uid="{79E2F9BD-40ED-4FC6-8619-C357FEFAACAE}" name="Column10824"/>
    <tableColumn id="10845" xr3:uid="{BEB48157-FD87-44D0-8A92-A7DB152E2FE6}" name="Column10825"/>
    <tableColumn id="10846" xr3:uid="{EA12C5A5-9C9E-4977-BC76-E97039F69674}" name="Column10826"/>
    <tableColumn id="10847" xr3:uid="{AA0E8B19-FF32-429B-89F7-BB600878656A}" name="Column10827"/>
    <tableColumn id="10848" xr3:uid="{09BC5558-3863-4262-B332-7292DD6A98D7}" name="Column10828"/>
    <tableColumn id="10849" xr3:uid="{9EE6AF55-247A-4F9D-990F-5A63BF0F4161}" name="Column10829"/>
    <tableColumn id="10850" xr3:uid="{AFC7D968-770C-47C1-A8A7-8E33CF811B96}" name="Column10830"/>
    <tableColumn id="10851" xr3:uid="{E0543C9C-317A-48D8-8133-3C9E70BF89C9}" name="Column10831"/>
    <tableColumn id="10852" xr3:uid="{D902A9F2-FCA6-4848-B3E0-A3282F0E397F}" name="Column10832"/>
    <tableColumn id="10853" xr3:uid="{193ABC2C-B49D-4671-97A7-3128D8C5160B}" name="Column10833"/>
    <tableColumn id="10854" xr3:uid="{05D75BCC-B3A8-415E-905E-86990CAEE01C}" name="Column10834"/>
    <tableColumn id="10855" xr3:uid="{E6E9289C-84BA-4140-839F-032C0CA7BC02}" name="Column10835"/>
    <tableColumn id="10856" xr3:uid="{A74DA0A5-BF3E-4E6F-B0D8-76896A8ED4A5}" name="Column10836"/>
    <tableColumn id="10857" xr3:uid="{794D903E-C9E6-4A40-9F6E-19D5C1F614B4}" name="Column10837"/>
    <tableColumn id="10858" xr3:uid="{2B2B0F2E-66D7-4DB3-9E61-B1C621B83262}" name="Column10838"/>
    <tableColumn id="10859" xr3:uid="{A0E149CC-A6F4-47EB-AFAB-0B2D83C7479B}" name="Column10839"/>
    <tableColumn id="10860" xr3:uid="{51C43FD1-942E-47E5-9B29-8357E896CCD4}" name="Column10840"/>
    <tableColumn id="10861" xr3:uid="{FA03C441-7B8F-4160-B233-191513035779}" name="Column10841"/>
    <tableColumn id="10862" xr3:uid="{92180EC7-042B-4C15-8D44-F4472F9D6477}" name="Column10842"/>
    <tableColumn id="10863" xr3:uid="{BDDB771C-1FA3-47A6-93D5-188FFC81B0FD}" name="Column10843"/>
    <tableColumn id="10864" xr3:uid="{B640426C-DC77-4004-82C6-4795F3EF0EE0}" name="Column10844"/>
    <tableColumn id="10865" xr3:uid="{38845816-373A-44C5-8297-A1A1C8FA6211}" name="Column10845"/>
    <tableColumn id="10866" xr3:uid="{A7802D1A-E970-4DA2-A3D5-22ECE41C20CE}" name="Column10846"/>
    <tableColumn id="10867" xr3:uid="{C6DA5E29-41EB-4A5B-AC2D-ABD7F4AA92A5}" name="Column10847"/>
    <tableColumn id="10868" xr3:uid="{5676FF87-9422-462F-83B6-681D8A1DB333}" name="Column10848"/>
    <tableColumn id="10869" xr3:uid="{2C451CC0-F485-40F0-8CDF-BC6CC11E5C02}" name="Column10849"/>
    <tableColumn id="10870" xr3:uid="{FA312E7E-182B-4285-A434-649CA289509F}" name="Column10850"/>
    <tableColumn id="10871" xr3:uid="{29054134-D6FF-4261-9D9A-6230D26763B7}" name="Column10851"/>
    <tableColumn id="10872" xr3:uid="{1C8215F2-353B-45D6-9A62-30D434F28CFA}" name="Column10852"/>
    <tableColumn id="10873" xr3:uid="{40CE73E5-BD3A-4A1C-AE97-11B060C2BEAB}" name="Column10853"/>
    <tableColumn id="10874" xr3:uid="{C03290F2-F05C-4FF5-BB62-6A109ED2CBC2}" name="Column10854"/>
    <tableColumn id="10875" xr3:uid="{E1142471-7B69-4490-9352-E793C10F1E83}" name="Column10855"/>
    <tableColumn id="10876" xr3:uid="{C893D78E-D479-4B31-BD91-1A67B3CD5674}" name="Column10856"/>
    <tableColumn id="10877" xr3:uid="{2B0BABDE-07A2-4305-9714-BDC6680525EF}" name="Column10857"/>
    <tableColumn id="10878" xr3:uid="{4BDFB61B-430D-4CA8-99C9-8BE8E16C1992}" name="Column10858"/>
    <tableColumn id="10879" xr3:uid="{D3A3976A-EBBE-4C5F-AC67-BDE83B927DA1}" name="Column10859"/>
    <tableColumn id="10880" xr3:uid="{A61B73E8-3360-497A-9D94-5F7F0DC93451}" name="Column10860"/>
    <tableColumn id="10881" xr3:uid="{D5860374-594A-4B97-AE38-4A383CA0A3C9}" name="Column10861"/>
    <tableColumn id="10882" xr3:uid="{ED2BF627-CF13-4637-9C7A-8ED71FE63A34}" name="Column10862"/>
    <tableColumn id="10883" xr3:uid="{265A3EEA-972F-4336-8198-2CA2213A2A04}" name="Column10863"/>
    <tableColumn id="10884" xr3:uid="{B2E76DAD-06DE-438E-A955-F43B388AA28B}" name="Column10864"/>
    <tableColumn id="10885" xr3:uid="{9C89ED8D-E8BC-43F4-960D-D0594EFC4FA4}" name="Column10865"/>
    <tableColumn id="10886" xr3:uid="{32C7B434-550C-4B2A-A97D-383BB1F78552}" name="Column10866"/>
    <tableColumn id="10887" xr3:uid="{940C0940-1832-4B05-AF9B-5CABCFC7C496}" name="Column10867"/>
    <tableColumn id="10888" xr3:uid="{83E82930-D08B-4967-80D6-4A0035BEDB2A}" name="Column10868"/>
    <tableColumn id="10889" xr3:uid="{43308F08-48C2-43BC-BA0B-ACCF955F8482}" name="Column10869"/>
    <tableColumn id="10890" xr3:uid="{DCE2D24A-059B-4B8E-915F-E9E7549BB36F}" name="Column10870"/>
    <tableColumn id="10891" xr3:uid="{1518EBCE-99E2-4FA6-BC51-DD6C21047288}" name="Column10871"/>
    <tableColumn id="10892" xr3:uid="{71FECFD2-69ED-434B-930E-DC6D84FC81A9}" name="Column10872"/>
    <tableColumn id="10893" xr3:uid="{E8C3F7B2-44F3-4A54-91E9-83881869C12B}" name="Column10873"/>
    <tableColumn id="10894" xr3:uid="{3ADC4924-0683-49B7-9497-99EE29244AFD}" name="Column10874"/>
    <tableColumn id="10895" xr3:uid="{80C85942-2FFA-4827-BDE3-A7353511D4B8}" name="Column10875"/>
    <tableColumn id="10896" xr3:uid="{2C9D2964-07B2-4478-AAED-C2150F6DE0C3}" name="Column10876"/>
    <tableColumn id="10897" xr3:uid="{A72B8AC9-CEB6-4350-BB09-8D7F53BAAE33}" name="Column10877"/>
    <tableColumn id="10898" xr3:uid="{6CD24CF6-4134-4393-A9BF-8B482A3400D4}" name="Column10878"/>
    <tableColumn id="10899" xr3:uid="{03A00327-404F-4C3F-9BB5-CE0916FCDE9A}" name="Column10879"/>
    <tableColumn id="10900" xr3:uid="{B76BD460-86AA-4558-8232-0DD83BB9E458}" name="Column10880"/>
    <tableColumn id="10901" xr3:uid="{FEBABA36-05C0-4D89-9726-F9DDBF3C03AF}" name="Column10881"/>
    <tableColumn id="10902" xr3:uid="{0EF7B9C4-2342-47E4-A1BE-35007EA4EE40}" name="Column10882"/>
    <tableColumn id="10903" xr3:uid="{319A2482-64D2-49B4-A8B1-48BEDF5501E9}" name="Column10883"/>
    <tableColumn id="10904" xr3:uid="{F96B67EB-B812-42FE-B898-D5912108306F}" name="Column10884"/>
    <tableColumn id="10905" xr3:uid="{A5D181E3-F6F5-4E35-A941-34850B2B040D}" name="Column10885"/>
    <tableColumn id="10906" xr3:uid="{9013037E-2B92-4732-8DC3-0CC39FAB782C}" name="Column10886"/>
    <tableColumn id="10907" xr3:uid="{FC80997F-ACFE-47E1-A1B5-0A9F248EF697}" name="Column10887"/>
    <tableColumn id="10908" xr3:uid="{0033E833-0F9B-4E3B-84CB-F9D73BE772E1}" name="Column10888"/>
    <tableColumn id="10909" xr3:uid="{8068A6A9-B0FF-49E7-994C-C11FDA4B920F}" name="Column10889"/>
    <tableColumn id="10910" xr3:uid="{70766495-A7FD-419B-8C85-ECC0A548DAE8}" name="Column10890"/>
    <tableColumn id="10911" xr3:uid="{D4565100-0E44-46EB-8664-D68BC2892D8C}" name="Column10891"/>
    <tableColumn id="10912" xr3:uid="{A4056866-CC1B-4190-A9D3-DDBC7EC34069}" name="Column10892"/>
    <tableColumn id="10913" xr3:uid="{F9D18795-CE43-476B-9FAF-103F6BD75E3C}" name="Column10893"/>
    <tableColumn id="10914" xr3:uid="{C58A1EE6-074B-43BB-B723-22AE5F093D33}" name="Column10894"/>
    <tableColumn id="10915" xr3:uid="{4DCE25DD-E92B-4D90-B59F-12301E461EAD}" name="Column10895"/>
    <tableColumn id="10916" xr3:uid="{52F5DFA8-9200-438D-8396-BA9E4F775B03}" name="Column10896"/>
    <tableColumn id="10917" xr3:uid="{2290E48A-077C-4E97-8546-2EFA4BAB7006}" name="Column10897"/>
    <tableColumn id="10918" xr3:uid="{856CBE1F-B0FE-47A4-A30B-6CE3D17BF12D}" name="Column10898"/>
    <tableColumn id="10919" xr3:uid="{A9FA573D-1CCB-470A-B056-7E5F953EB990}" name="Column10899"/>
    <tableColumn id="10920" xr3:uid="{F09DAF9D-4568-495A-A8A9-B0BF4C7366FE}" name="Column10900"/>
    <tableColumn id="10921" xr3:uid="{DE54C4CF-0C26-46E3-93E5-02E0B8329C59}" name="Column10901"/>
    <tableColumn id="10922" xr3:uid="{7F69FB02-54F9-48E1-AB24-1A6379D8ED30}" name="Column10902"/>
    <tableColumn id="10923" xr3:uid="{85BCE742-AFB2-4FCD-8764-A44662BFA1DD}" name="Column10903"/>
    <tableColumn id="10924" xr3:uid="{DE04B3DA-4901-48A4-990B-63B24C7E48EB}" name="Column10904"/>
    <tableColumn id="10925" xr3:uid="{91C93475-D8F6-4A1F-8E30-2512D410F47B}" name="Column10905"/>
    <tableColumn id="10926" xr3:uid="{EA6A8AE8-101E-4206-9519-F3DFC9C0294B}" name="Column10906"/>
    <tableColumn id="10927" xr3:uid="{8BF057AB-3A1E-4E9B-A0B1-70DE1B56B1BD}" name="Column10907"/>
    <tableColumn id="10928" xr3:uid="{75C224B5-456F-4E51-938D-3BC2F42F577E}" name="Column10908"/>
    <tableColumn id="10929" xr3:uid="{B5836AE7-AC34-4724-A311-E49D058F436D}" name="Column10909"/>
    <tableColumn id="10930" xr3:uid="{FB5D2940-FC4B-4DCE-8FFE-C54B62F683A3}" name="Column10910"/>
    <tableColumn id="10931" xr3:uid="{C93D1673-AE02-411C-B51E-F0C2C4AD6082}" name="Column10911"/>
    <tableColumn id="10932" xr3:uid="{13F9611D-2669-4126-9FE5-5CE645DDD81A}" name="Column10912"/>
    <tableColumn id="10933" xr3:uid="{097136E0-5B00-4574-A00F-E92684E1C2B3}" name="Column10913"/>
    <tableColumn id="10934" xr3:uid="{591557B6-1ACF-47F3-BF4B-E5459BACEB6E}" name="Column10914"/>
    <tableColumn id="10935" xr3:uid="{DF8B2612-7F03-4388-B173-520ED3ABC588}" name="Column10915"/>
    <tableColumn id="10936" xr3:uid="{CB1622B1-EC79-4802-B4AE-9E1DABC13AA6}" name="Column10916"/>
    <tableColumn id="10937" xr3:uid="{2B6C82B4-C456-4E22-BDE6-91DE54931B16}" name="Column10917"/>
    <tableColumn id="10938" xr3:uid="{F218D085-1E04-49D6-A54C-EF3CF3C51E0F}" name="Column10918"/>
    <tableColumn id="10939" xr3:uid="{CFB2635B-DF37-4E17-BFCB-F5D6DFD4EFEC}" name="Column10919"/>
    <tableColumn id="10940" xr3:uid="{07461445-09B6-4151-B85C-EC3996CE17B6}" name="Column10920"/>
    <tableColumn id="10941" xr3:uid="{644B98D8-4D11-41FB-A163-490C14B4CC0B}" name="Column10921"/>
    <tableColumn id="10942" xr3:uid="{12788AEA-9DAC-4920-9367-79E0F4398065}" name="Column10922"/>
    <tableColumn id="10943" xr3:uid="{78CC901F-37AC-4B01-9AC1-F5947F8EF15D}" name="Column10923"/>
    <tableColumn id="10944" xr3:uid="{4A86924F-E8C4-4E76-9E33-29E139F97715}" name="Column10924"/>
    <tableColumn id="10945" xr3:uid="{0A15AA27-D27B-40D5-BAEB-7A30D4A71CDC}" name="Column10925"/>
    <tableColumn id="10946" xr3:uid="{C68C4763-15C0-4594-B334-7774CCA51125}" name="Column10926"/>
    <tableColumn id="10947" xr3:uid="{DC13B58D-13B7-4F6E-8969-50B588F4E305}" name="Column10927"/>
    <tableColumn id="10948" xr3:uid="{FEFCC58E-2D2D-48D2-B45D-7449874E438B}" name="Column10928"/>
    <tableColumn id="10949" xr3:uid="{A7905230-6EA1-4077-ADB3-ECA73B096C57}" name="Column10929"/>
    <tableColumn id="10950" xr3:uid="{CB793042-0319-4D14-B0EC-9D24E39EF6FD}" name="Column10930"/>
    <tableColumn id="10951" xr3:uid="{0AFE6469-95D7-4689-81E6-AA6244306A11}" name="Column10931"/>
    <tableColumn id="10952" xr3:uid="{E8141DEF-ACEF-4C41-98B5-4C0683D55D17}" name="Column10932"/>
    <tableColumn id="10953" xr3:uid="{3BA74C0D-6A3A-4154-A683-DDFBB9AAD862}" name="Column10933"/>
    <tableColumn id="10954" xr3:uid="{0D54E180-DF51-477C-9E52-DB7DE466C190}" name="Column10934"/>
    <tableColumn id="10955" xr3:uid="{6E4E6439-D2C7-4C27-8AD8-75565C025A13}" name="Column10935"/>
    <tableColumn id="10956" xr3:uid="{273CCCD4-77B7-4183-9849-4E58924A6D69}" name="Column10936"/>
    <tableColumn id="10957" xr3:uid="{00237012-97B6-4436-9E67-CDC675E575A4}" name="Column10937"/>
    <tableColumn id="10958" xr3:uid="{47BC4CAB-64EE-47E0-8FD0-FF6EDC768A16}" name="Column10938"/>
    <tableColumn id="10959" xr3:uid="{DA5FBBFE-2EAF-47D7-B63A-F3459ABD57FE}" name="Column10939"/>
    <tableColumn id="10960" xr3:uid="{B0247253-E155-497A-A03B-7E66B27429F5}" name="Column10940"/>
    <tableColumn id="10961" xr3:uid="{A648C6D9-07E5-4D17-B482-9E908E4D3B1F}" name="Column10941"/>
    <tableColumn id="10962" xr3:uid="{1893ABDC-AE8B-4EE8-8BD7-0F9D6A2B99A4}" name="Column10942"/>
    <tableColumn id="10963" xr3:uid="{B54E3814-D647-40E1-B826-C8D36716D105}" name="Column10943"/>
    <tableColumn id="10964" xr3:uid="{A4E1788A-1C8E-4062-A49E-B048200F37C1}" name="Column10944"/>
    <tableColumn id="10965" xr3:uid="{6042D345-8562-4438-8D32-F1E9FBA759CE}" name="Column10945"/>
    <tableColumn id="10966" xr3:uid="{BD4454C1-FDD1-49BE-BEAA-371CE19D02D4}" name="Column10946"/>
    <tableColumn id="10967" xr3:uid="{253A885E-E36B-44C9-B620-25DCDD47F53F}" name="Column10947"/>
    <tableColumn id="10968" xr3:uid="{E7DDEE56-43F2-4F9B-BF9C-E95F18A2A5AF}" name="Column10948"/>
    <tableColumn id="10969" xr3:uid="{B76EDAD2-6676-4DA0-97F0-C5B5F6AB0A74}" name="Column10949"/>
    <tableColumn id="10970" xr3:uid="{5BD91332-6668-4E67-81AC-B3DCD7FC1562}" name="Column10950"/>
    <tableColumn id="10971" xr3:uid="{A34FFAB2-7B5B-4915-8D85-BCD4ACE77CBC}" name="Column10951"/>
    <tableColumn id="10972" xr3:uid="{4C05ACEC-4CBC-44AB-A42C-77535EAA0A3C}" name="Column10952"/>
    <tableColumn id="10973" xr3:uid="{03D12D85-9CED-4A58-813B-7501C6EC1940}" name="Column10953"/>
    <tableColumn id="10974" xr3:uid="{A4FC074A-53F5-4DEC-AA26-2302F6C7C335}" name="Column10954"/>
    <tableColumn id="10975" xr3:uid="{B038377F-5B45-4DEB-B1EE-D4818CE17E5E}" name="Column10955"/>
    <tableColumn id="10976" xr3:uid="{E186C8AD-B8A0-4236-896C-A8E2B9265A75}" name="Column10956"/>
    <tableColumn id="10977" xr3:uid="{78856DC1-71A2-47A8-9C52-0784881C2A80}" name="Column10957"/>
    <tableColumn id="10978" xr3:uid="{84BFFD0F-D483-4056-983E-0E9F5B8D337C}" name="Column10958"/>
    <tableColumn id="10979" xr3:uid="{693C60B0-386F-48E1-BEF8-C30119807DB7}" name="Column10959"/>
    <tableColumn id="10980" xr3:uid="{16654292-F41F-41B7-B834-29FEC15126BF}" name="Column10960"/>
    <tableColumn id="10981" xr3:uid="{C5F20919-DA60-4C74-AA4F-430E2BA4269A}" name="Column10961"/>
    <tableColumn id="10982" xr3:uid="{B45CDEE2-BCD3-4E1D-B0BD-59C61CA33FE0}" name="Column10962"/>
    <tableColumn id="10983" xr3:uid="{BBB6ADC3-3580-4D46-8C61-4118443EA8A8}" name="Column10963"/>
    <tableColumn id="10984" xr3:uid="{7C3F452F-29F0-4139-BE0B-7D2D6B4D5051}" name="Column10964"/>
    <tableColumn id="10985" xr3:uid="{1721F58E-BDF0-476E-9275-7031B1CF78A8}" name="Column10965"/>
    <tableColumn id="10986" xr3:uid="{CEE95478-4D9A-44CD-A260-9310706871B0}" name="Column10966"/>
    <tableColumn id="10987" xr3:uid="{B1EBBBAD-240A-4D06-9997-8D0AF399FAB5}" name="Column10967"/>
    <tableColumn id="10988" xr3:uid="{A854DFF3-469F-4949-92C8-9F3FDCFDCC5E}" name="Column10968"/>
    <tableColumn id="10989" xr3:uid="{DE323F61-08C7-42B7-B65A-24DE483DE5AF}" name="Column10969"/>
    <tableColumn id="10990" xr3:uid="{8A054E38-2474-4729-AD23-ADCF7201284F}" name="Column10970"/>
    <tableColumn id="10991" xr3:uid="{03CA7226-8F3D-4931-8C2C-CF6E927B5374}" name="Column10971"/>
    <tableColumn id="10992" xr3:uid="{9E4D3760-EA68-4B96-9115-9D0A5F8BB21F}" name="Column10972"/>
    <tableColumn id="10993" xr3:uid="{C38BB479-EEDE-4BF5-A84F-C01711BCD9A8}" name="Column10973"/>
    <tableColumn id="10994" xr3:uid="{DC54C885-E295-4B94-A0BC-F371DC71E2E7}" name="Column10974"/>
    <tableColumn id="10995" xr3:uid="{49805383-5037-4F5F-93B4-46F43D74612A}" name="Column10975"/>
    <tableColumn id="10996" xr3:uid="{D5EC1D54-4A01-46C4-A8AA-C91DFA2775DC}" name="Column10976"/>
    <tableColumn id="10997" xr3:uid="{553C7160-9308-47E4-9A36-961C6AC2C368}" name="Column10977"/>
    <tableColumn id="10998" xr3:uid="{5FA911F9-3E5B-4526-B25B-C00D1F41AB5A}" name="Column10978"/>
    <tableColumn id="10999" xr3:uid="{D3E4A1B4-657D-4408-BEA1-E85A48D6199D}" name="Column10979"/>
    <tableColumn id="11000" xr3:uid="{189D4BA5-C4E8-4E90-8684-7DFDD2786D5A}" name="Column10980"/>
    <tableColumn id="11001" xr3:uid="{A5221FC1-DF3B-47AE-B780-E855DB1ABDC7}" name="Column10981"/>
    <tableColumn id="11002" xr3:uid="{83B63916-8B18-4D11-9D8B-3113DA9FB269}" name="Column10982"/>
    <tableColumn id="11003" xr3:uid="{2C972F7C-127C-44C1-82D8-97700AA375CB}" name="Column10983"/>
    <tableColumn id="11004" xr3:uid="{73167F45-A5C6-48DF-ACB5-F9BB8A66DE40}" name="Column10984"/>
    <tableColumn id="11005" xr3:uid="{0DD3A7FD-02E0-407C-AC84-26DBE4E0F884}" name="Column10985"/>
    <tableColumn id="11006" xr3:uid="{063A3CE6-1E67-419B-BB6A-C11E731C104B}" name="Column10986"/>
    <tableColumn id="11007" xr3:uid="{A2750B5D-C80F-4991-8192-B41041BE3843}" name="Column10987"/>
    <tableColumn id="11008" xr3:uid="{78B891F1-D118-49B6-89F1-3D19490E084E}" name="Column10988"/>
    <tableColumn id="11009" xr3:uid="{1E16E455-7DB2-4BFA-96CB-9E2D7561AE1D}" name="Column10989"/>
    <tableColumn id="11010" xr3:uid="{EA338C52-F3FE-43A7-A7AB-0E6562F93CF1}" name="Column10990"/>
    <tableColumn id="11011" xr3:uid="{3F1AA39B-65E5-4D09-A159-56AD3F306FB8}" name="Column10991"/>
    <tableColumn id="11012" xr3:uid="{2CF7967A-EEFF-4D41-8F96-594E4875459E}" name="Column10992"/>
    <tableColumn id="11013" xr3:uid="{7A6078FB-2AD8-4A4B-824C-01AF6CC9F11E}" name="Column10993"/>
    <tableColumn id="11014" xr3:uid="{53DB765B-557C-4F75-9112-DEA9A84FBEF0}" name="Column10994"/>
    <tableColumn id="11015" xr3:uid="{FF171262-A902-4903-928D-0D5361A884A1}" name="Column10995"/>
    <tableColumn id="11016" xr3:uid="{DCA872E0-F1E0-49ED-93BA-03AE1DD25EC7}" name="Column10996"/>
    <tableColumn id="11017" xr3:uid="{CD0DA428-57DA-4468-B5F7-B784EA1CD334}" name="Column10997"/>
    <tableColumn id="11018" xr3:uid="{4C7E19B6-221E-4E3D-B689-691E61119550}" name="Column10998"/>
    <tableColumn id="11019" xr3:uid="{D87A9194-D419-4B3D-83A4-68360E19A7D0}" name="Column10999"/>
    <tableColumn id="11020" xr3:uid="{6AFE60BC-1A69-46ED-9D2B-D74CDCEAD71E}" name="Column11000"/>
    <tableColumn id="11021" xr3:uid="{C33E11A9-4ECC-4886-854A-84831FEC829C}" name="Column11001"/>
    <tableColumn id="11022" xr3:uid="{0FD5744D-2228-4ECD-99AF-A9BB4477F7BA}" name="Column11002"/>
    <tableColumn id="11023" xr3:uid="{FCB5090C-DD98-4D3E-99BB-A781730191F0}" name="Column11003"/>
    <tableColumn id="11024" xr3:uid="{376C44D6-01AC-49F7-B3BC-FAFBDFDF14F4}" name="Column11004"/>
    <tableColumn id="11025" xr3:uid="{FB02329E-EAFF-42CB-AA4B-E536161F64F2}" name="Column11005"/>
    <tableColumn id="11026" xr3:uid="{0FF36684-7156-426C-BD1D-90C5C8DC2FD8}" name="Column11006"/>
    <tableColumn id="11027" xr3:uid="{721DA1B4-B0C6-4C15-BD38-D5016D5C8465}" name="Column11007"/>
    <tableColumn id="11028" xr3:uid="{F9B615DA-3458-4AE0-98B6-EE29BCECC3CE}" name="Column11008"/>
    <tableColumn id="11029" xr3:uid="{AD5E4458-A241-4951-9EA8-CB4F001073D7}" name="Column11009"/>
    <tableColumn id="11030" xr3:uid="{0FE1C8CC-9B2E-436D-A0C1-FC6138A97DB4}" name="Column11010"/>
    <tableColumn id="11031" xr3:uid="{61286DB2-6BE5-406E-BF27-B0A61D98CEEC}" name="Column11011"/>
    <tableColumn id="11032" xr3:uid="{CA8B9E9D-484F-41EF-A6ED-AA93801E42E5}" name="Column11012"/>
    <tableColumn id="11033" xr3:uid="{1E9B5CC7-017B-4B99-A4F4-D35EE6FD4031}" name="Column11013"/>
    <tableColumn id="11034" xr3:uid="{244C072F-625B-48D9-B472-C18ED586FB0D}" name="Column11014"/>
    <tableColumn id="11035" xr3:uid="{0129EA78-DD0B-4734-8D08-C7DEE150DC03}" name="Column11015"/>
    <tableColumn id="11036" xr3:uid="{2008075D-951A-4315-B1C7-50F92F413624}" name="Column11016"/>
    <tableColumn id="11037" xr3:uid="{AA500E88-4FED-4BA6-B946-C7BBB7B941CE}" name="Column11017"/>
    <tableColumn id="11038" xr3:uid="{24EA9D90-B405-4434-BFE5-2E0812F64E35}" name="Column11018"/>
    <tableColumn id="11039" xr3:uid="{0E1C8FE4-0102-4A75-991E-8F413F3DC2A9}" name="Column11019"/>
    <tableColumn id="11040" xr3:uid="{A043C59B-4344-4509-9536-8353E97850FE}" name="Column11020"/>
    <tableColumn id="11041" xr3:uid="{63283346-81A5-40BB-89E9-541F35167741}" name="Column11021"/>
    <tableColumn id="11042" xr3:uid="{E2CE7F6B-AC0F-47B1-8981-06C178A4FABF}" name="Column11022"/>
    <tableColumn id="11043" xr3:uid="{64B25963-05CE-49C7-AF36-73CDCB4CB0A1}" name="Column11023"/>
    <tableColumn id="11044" xr3:uid="{E6FDAFB5-3AE0-4ABF-B0B6-92099295AA22}" name="Column11024"/>
    <tableColumn id="11045" xr3:uid="{A662E923-6593-4334-BAE9-23C8F9708B8A}" name="Column11025"/>
    <tableColumn id="11046" xr3:uid="{7953A8FD-6FFD-4D7D-BC86-E6FA225B7C8B}" name="Column11026"/>
    <tableColumn id="11047" xr3:uid="{A553883A-0AF7-48F8-90C2-C4DF1B891219}" name="Column11027"/>
    <tableColumn id="11048" xr3:uid="{10D04553-E98E-413A-8140-43E11FDC7FBE}" name="Column11028"/>
    <tableColumn id="11049" xr3:uid="{BF65435B-1D7C-4F40-8063-51D20D0671DC}" name="Column11029"/>
    <tableColumn id="11050" xr3:uid="{D5857632-4623-401D-BE28-5A104ACE570B}" name="Column11030"/>
    <tableColumn id="11051" xr3:uid="{555B540F-523D-49CC-A3D9-CB5E4999724F}" name="Column11031"/>
    <tableColumn id="11052" xr3:uid="{45825033-3AAD-4447-9FAB-A27C2EF20B44}" name="Column11032"/>
    <tableColumn id="11053" xr3:uid="{7FD50C16-2450-4AB7-BAA7-0028DC0E1199}" name="Column11033"/>
    <tableColumn id="11054" xr3:uid="{8E74001E-1700-46A9-90FB-3BC2A2D55C45}" name="Column11034"/>
    <tableColumn id="11055" xr3:uid="{2A11D5D4-90F8-45EA-BF26-4B5B2883A8A2}" name="Column11035"/>
    <tableColumn id="11056" xr3:uid="{0B44A04E-F8B6-498E-A099-17A6C9934867}" name="Column11036"/>
    <tableColumn id="11057" xr3:uid="{BCC82C54-50AF-4864-9C54-8DD41EA67584}" name="Column11037"/>
    <tableColumn id="11058" xr3:uid="{C62504F9-67BD-41D3-956A-429FC4AE58C7}" name="Column11038"/>
    <tableColumn id="11059" xr3:uid="{5C58ABAC-77B1-4C5D-827A-EF46DB018CA2}" name="Column11039"/>
    <tableColumn id="11060" xr3:uid="{392EE3F8-1FC0-4AA2-A1F5-47E870E933DF}" name="Column11040"/>
    <tableColumn id="11061" xr3:uid="{A8E486B2-1BE3-4731-8EF4-2B54BA0A1632}" name="Column11041"/>
    <tableColumn id="11062" xr3:uid="{49E37E69-759A-4E89-8CE1-90CAAEDB5895}" name="Column11042"/>
    <tableColumn id="11063" xr3:uid="{74687B09-7C07-47CE-9F57-120A0559250B}" name="Column11043"/>
    <tableColumn id="11064" xr3:uid="{DBFC8B4E-34CD-4E6A-8909-DF8CDD181594}" name="Column11044"/>
    <tableColumn id="11065" xr3:uid="{47394B81-4E01-40BF-B798-6475AF6166B0}" name="Column11045"/>
    <tableColumn id="11066" xr3:uid="{9A472D49-0EFE-4644-A354-F6841168B266}" name="Column11046"/>
    <tableColumn id="11067" xr3:uid="{5BE81618-00E9-4257-9F0F-47CFCD5B4A70}" name="Column11047"/>
    <tableColumn id="11068" xr3:uid="{826BB31C-13C1-48BD-8575-B6CC7519121E}" name="Column11048"/>
    <tableColumn id="11069" xr3:uid="{EAA359CD-6458-4D19-9680-5CAC29AD191F}" name="Column11049"/>
    <tableColumn id="11070" xr3:uid="{26EDDC2D-7DB0-4656-A587-74613B710E4E}" name="Column11050"/>
    <tableColumn id="11071" xr3:uid="{9B33DBAD-DA2F-41BA-8673-D61B992D4CBC}" name="Column11051"/>
    <tableColumn id="11072" xr3:uid="{DBD1E1F6-59C2-40E8-BE65-DD406A073A79}" name="Column11052"/>
    <tableColumn id="11073" xr3:uid="{6FED52FF-19F2-4311-8A42-896A86AE4D5C}" name="Column11053"/>
    <tableColumn id="11074" xr3:uid="{312499F1-B6F4-49C5-BFD8-83FDFEA14EFC}" name="Column11054"/>
    <tableColumn id="11075" xr3:uid="{2C8FE691-3381-49FB-859F-4D89D4EDF5FE}" name="Column11055"/>
    <tableColumn id="11076" xr3:uid="{E35EF9E0-BD6D-4F8B-8E83-93904C86DFD7}" name="Column11056"/>
    <tableColumn id="11077" xr3:uid="{EDFCE0FA-9BD2-4813-9097-8CF2C60F5E64}" name="Column11057"/>
    <tableColumn id="11078" xr3:uid="{D6EA2F3E-2166-4A31-A51B-BC787FDD2869}" name="Column11058"/>
    <tableColumn id="11079" xr3:uid="{E0E90CED-418C-4584-A136-6811CB66AFB0}" name="Column11059"/>
    <tableColumn id="11080" xr3:uid="{37F2F50C-8599-4DD9-BA11-C3824F1E3F44}" name="Column11060"/>
    <tableColumn id="11081" xr3:uid="{0A16F23A-97B9-4975-A03F-C6BB8C473FDE}" name="Column11061"/>
    <tableColumn id="11082" xr3:uid="{AB7F5705-43C1-4A18-958D-A409273D5D22}" name="Column11062"/>
    <tableColumn id="11083" xr3:uid="{ACCB4190-55A4-4E35-9BE8-3EAA0D5C5963}" name="Column11063"/>
    <tableColumn id="11084" xr3:uid="{4860072F-ACE8-457D-AA0B-667707DFD644}" name="Column11064"/>
    <tableColumn id="11085" xr3:uid="{509BE4D9-C7FF-46D6-B6B3-FD4B12494AD5}" name="Column11065"/>
    <tableColumn id="11086" xr3:uid="{61BD4210-0544-40FF-B38E-D96A8D7292A6}" name="Column11066"/>
    <tableColumn id="11087" xr3:uid="{74B37C02-A6D7-4209-9207-93E1BCEEB6C1}" name="Column11067"/>
    <tableColumn id="11088" xr3:uid="{BF28D0F5-E3E6-4EF9-8AF5-74A436AF158D}" name="Column11068"/>
    <tableColumn id="11089" xr3:uid="{0C20B863-A857-43F1-8CB9-FF7D922B678A}" name="Column11069"/>
    <tableColumn id="11090" xr3:uid="{474DFA80-F56F-47FA-A04E-5128BEC3D5D4}" name="Column11070"/>
    <tableColumn id="11091" xr3:uid="{EBDD851F-F751-4E52-8DCA-4AF79B6FD41F}" name="Column11071"/>
    <tableColumn id="11092" xr3:uid="{AFDD5699-0247-4D95-A7A8-E2D05930369E}" name="Column11072"/>
    <tableColumn id="11093" xr3:uid="{B7B9BE0E-4612-4A73-BC8A-58C7F10BD722}" name="Column11073"/>
    <tableColumn id="11094" xr3:uid="{6A4CA92A-8ECC-429B-916D-5E7BFD8CC2CF}" name="Column11074"/>
    <tableColumn id="11095" xr3:uid="{8DD10760-3A98-48E4-9BAB-FDDF6107B3F6}" name="Column11075"/>
    <tableColumn id="11096" xr3:uid="{FB2F2145-99F3-4FE4-9534-91376EE3C93A}" name="Column11076"/>
    <tableColumn id="11097" xr3:uid="{18C39CF5-3CA1-49A2-A31A-964872B44030}" name="Column11077"/>
    <tableColumn id="11098" xr3:uid="{FB16826C-81C3-4D27-BDBF-B5437EC8B295}" name="Column11078"/>
    <tableColumn id="11099" xr3:uid="{48C37B87-AFD9-48A1-A922-04C3B4ED1649}" name="Column11079"/>
    <tableColumn id="11100" xr3:uid="{CBA00D62-58CA-4C9C-B182-49EBD47D88AC}" name="Column11080"/>
    <tableColumn id="11101" xr3:uid="{AC55F66A-11F1-42A5-9710-7B1F3D0E7926}" name="Column11081"/>
    <tableColumn id="11102" xr3:uid="{AE6366CF-F038-43F2-B709-3D039F3D0881}" name="Column11082"/>
    <tableColumn id="11103" xr3:uid="{0B6B99E4-6693-4363-AFEF-A502E28B3F46}" name="Column11083"/>
    <tableColumn id="11104" xr3:uid="{03DE08F0-2FB6-4F31-BA10-DCF0F25B5C87}" name="Column11084"/>
    <tableColumn id="11105" xr3:uid="{B685B19F-7C4D-4B97-BBE8-1E51201A673C}" name="Column11085"/>
    <tableColumn id="11106" xr3:uid="{2FB4105E-92A7-40D5-8197-792243BBCAA1}" name="Column11086"/>
    <tableColumn id="11107" xr3:uid="{6BA81DBE-5738-48A4-A5FF-CF8F4B142420}" name="Column11087"/>
    <tableColumn id="11108" xr3:uid="{5B6E372E-89C7-43DE-9F08-67A40A80D62B}" name="Column11088"/>
    <tableColumn id="11109" xr3:uid="{6BCC5321-B637-405F-B169-387FE8EA1E64}" name="Column11089"/>
    <tableColumn id="11110" xr3:uid="{948A7B5E-D9E7-406A-AE5C-2D23055B3685}" name="Column11090"/>
    <tableColumn id="11111" xr3:uid="{A0B52C16-8FFF-47B2-9B8A-766D8CD92984}" name="Column11091"/>
    <tableColumn id="11112" xr3:uid="{F681B0BA-C1E4-4E89-A1AE-38DE8713891C}" name="Column11092"/>
    <tableColumn id="11113" xr3:uid="{0A9BB5C6-97E3-47F6-A072-7308C02C1E49}" name="Column11093"/>
    <tableColumn id="11114" xr3:uid="{903F8D8A-F3DA-43B3-A76F-0C82589CBAA1}" name="Column11094"/>
    <tableColumn id="11115" xr3:uid="{913B3E62-9987-4709-8220-3B571A35BB15}" name="Column11095"/>
    <tableColumn id="11116" xr3:uid="{E26BD04E-E849-4733-BCCC-235253493AC6}" name="Column11096"/>
    <tableColumn id="11117" xr3:uid="{3B5ED39F-17D8-4D6E-9D25-6E5BCE03375C}" name="Column11097"/>
    <tableColumn id="11118" xr3:uid="{703FA8AE-1933-4779-801C-4A6DB0617179}" name="Column11098"/>
    <tableColumn id="11119" xr3:uid="{B9E487B5-2F76-42B7-A963-43F4BCF02DCA}" name="Column11099"/>
    <tableColumn id="11120" xr3:uid="{4301F434-928B-4BD6-9BAB-8574733F4B3D}" name="Column11100"/>
    <tableColumn id="11121" xr3:uid="{6CD645DE-FEE1-4CB9-8647-0BFF88EE0425}" name="Column11101"/>
    <tableColumn id="11122" xr3:uid="{AE5AFC61-D4AC-4603-AF34-73AA6A9CCBFB}" name="Column11102"/>
    <tableColumn id="11123" xr3:uid="{324228ED-739E-4037-B954-7F716987F8FC}" name="Column11103"/>
    <tableColumn id="11124" xr3:uid="{CEFA0A71-6BD9-482B-8396-DD2F8915332D}" name="Column11104"/>
    <tableColumn id="11125" xr3:uid="{2C7E889A-F596-4F2E-9DE9-C7EBEDC3AC01}" name="Column11105"/>
    <tableColumn id="11126" xr3:uid="{5E1C5AC4-EE30-4EAE-A8C6-39BE16D201AA}" name="Column11106"/>
    <tableColumn id="11127" xr3:uid="{6BD38E63-6661-425B-8654-78707CB921AE}" name="Column11107"/>
    <tableColumn id="11128" xr3:uid="{74109031-3272-409A-BEFE-171A376FEDAE}" name="Column11108"/>
    <tableColumn id="11129" xr3:uid="{35195E33-2408-4F73-AB1B-0A0E4A3BF3D2}" name="Column11109"/>
    <tableColumn id="11130" xr3:uid="{26C091BA-BF35-419E-A782-FEFE3CD19779}" name="Column11110"/>
    <tableColumn id="11131" xr3:uid="{95FC8E54-2C16-4880-BB54-1D6CBE018A69}" name="Column11111"/>
    <tableColumn id="11132" xr3:uid="{5C9BF70F-017F-4D31-B8F0-932D40C6B646}" name="Column11112"/>
    <tableColumn id="11133" xr3:uid="{238A5F28-9237-4F55-9420-4038B316A6DA}" name="Column11113"/>
    <tableColumn id="11134" xr3:uid="{BF35EEAE-23C8-412B-AD41-407AE6C2344F}" name="Column11114"/>
    <tableColumn id="11135" xr3:uid="{1D20C469-79D0-4A09-B82C-45296E00EF68}" name="Column11115"/>
    <tableColumn id="11136" xr3:uid="{433B8889-EE23-454A-875F-EE594D65322C}" name="Column11116"/>
    <tableColumn id="11137" xr3:uid="{4BF92E8F-7D3C-40EE-B55D-BD9FF1AE3BC1}" name="Column11117"/>
    <tableColumn id="11138" xr3:uid="{B5534DA0-F51E-44EF-B701-8AE74A7C7BD2}" name="Column11118"/>
    <tableColumn id="11139" xr3:uid="{959A0513-C453-4858-97CB-0D79CD7A59AD}" name="Column11119"/>
    <tableColumn id="11140" xr3:uid="{A91FB1DB-132F-4C10-89D0-5551F5601F24}" name="Column11120"/>
    <tableColumn id="11141" xr3:uid="{7F6CA922-FE1A-46DD-9CEB-CCE1F0A6AEE2}" name="Column11121"/>
    <tableColumn id="11142" xr3:uid="{04C66D6A-DB60-4AFC-A5F4-AD285FE1FB1D}" name="Column11122"/>
    <tableColumn id="11143" xr3:uid="{B95BA25D-C78C-4478-A058-BE9BD96200D4}" name="Column11123"/>
    <tableColumn id="11144" xr3:uid="{82100B98-E95A-487A-A7EF-F8C00C4CECEB}" name="Column11124"/>
    <tableColumn id="11145" xr3:uid="{591AC068-0CA3-4D06-B874-D4C63C597D75}" name="Column11125"/>
    <tableColumn id="11146" xr3:uid="{E4DB3D58-0F1B-433E-949B-31F57E308B02}" name="Column11126"/>
    <tableColumn id="11147" xr3:uid="{55A7ABAE-0DC3-4FF6-9347-6EAD5E268A94}" name="Column11127"/>
    <tableColumn id="11148" xr3:uid="{39E3CEE5-FC92-4244-8677-7D084058B1B0}" name="Column11128"/>
    <tableColumn id="11149" xr3:uid="{FFA3EE92-3EEA-48A3-B2C7-9E444F2277B8}" name="Column11129"/>
    <tableColumn id="11150" xr3:uid="{F84B443B-C29A-4698-AA56-065AC0B39160}" name="Column11130"/>
    <tableColumn id="11151" xr3:uid="{31D241EB-8EA6-4BF5-813C-6E4781DE175F}" name="Column11131"/>
    <tableColumn id="11152" xr3:uid="{3DFFCBB2-C3E5-42A3-9F0E-F69BA2C51E28}" name="Column11132"/>
    <tableColumn id="11153" xr3:uid="{E95911FA-E01B-4140-83BB-790FFDB0D150}" name="Column11133"/>
    <tableColumn id="11154" xr3:uid="{24B40E13-1CA5-41BD-92AF-313D6D7B4B87}" name="Column11134"/>
    <tableColumn id="11155" xr3:uid="{A081A8F1-D888-4BF7-B262-C8E6AF37EA29}" name="Column11135"/>
    <tableColumn id="11156" xr3:uid="{6CA2D591-3D1C-4E1E-8334-76C30F5E2CE1}" name="Column11136"/>
    <tableColumn id="11157" xr3:uid="{024F58F5-2FC4-4F2C-BAB4-076FAC19414A}" name="Column11137"/>
    <tableColumn id="11158" xr3:uid="{57CA05D7-BC37-4B1A-A85E-523B8CC178C4}" name="Column11138"/>
    <tableColumn id="11159" xr3:uid="{0B0254F0-65C0-4683-A7DD-427FBC96F669}" name="Column11139"/>
    <tableColumn id="11160" xr3:uid="{2DE423A2-98E2-49F2-A794-1B19D4D9DF65}" name="Column11140"/>
    <tableColumn id="11161" xr3:uid="{5150CBF7-4D94-4800-B9BB-750A87711897}" name="Column11141"/>
    <tableColumn id="11162" xr3:uid="{A9A35ACC-3BBE-48B2-851C-3EE4B88A927F}" name="Column11142"/>
    <tableColumn id="11163" xr3:uid="{C59EF504-8F21-435D-BD98-E094BD7858FC}" name="Column11143"/>
    <tableColumn id="11164" xr3:uid="{233346EC-DA15-499A-95D8-7AE57F861D79}" name="Column11144"/>
    <tableColumn id="11165" xr3:uid="{AF12BE88-92CC-4B79-A036-0C3B99ECFB94}" name="Column11145"/>
    <tableColumn id="11166" xr3:uid="{08BAADC1-3D86-4F13-B725-A55A8A0D4ED3}" name="Column11146"/>
    <tableColumn id="11167" xr3:uid="{C8145F7A-B50C-4B77-BC44-DC8CF9D600B4}" name="Column11147"/>
    <tableColumn id="11168" xr3:uid="{11E94B11-1D98-4D3E-8A04-B1E170FBFAA5}" name="Column11148"/>
    <tableColumn id="11169" xr3:uid="{E6ED6574-6073-452E-844C-D33283C4E500}" name="Column11149"/>
    <tableColumn id="11170" xr3:uid="{3F15B6F8-2EEA-4575-BDB6-FDA9F98917E9}" name="Column11150"/>
    <tableColumn id="11171" xr3:uid="{23830E3E-5F24-45D4-AEF1-060DEB2E39A9}" name="Column11151"/>
    <tableColumn id="11172" xr3:uid="{59875061-43A3-4042-9D42-EAA59DB36C43}" name="Column11152"/>
    <tableColumn id="11173" xr3:uid="{7873B8CF-ABE7-4828-A5E8-58B34B6D6E70}" name="Column11153"/>
    <tableColumn id="11174" xr3:uid="{F7623317-29C2-4485-B95E-92702FE64C22}" name="Column11154"/>
    <tableColumn id="11175" xr3:uid="{AF0F59CA-66AB-4C3D-AF00-5278EBDD5A2F}" name="Column11155"/>
    <tableColumn id="11176" xr3:uid="{BD3C6A04-F4E7-4BD1-B316-0FEBDBC938B1}" name="Column11156"/>
    <tableColumn id="11177" xr3:uid="{9900578E-3E8F-4910-898C-D69F4F42A411}" name="Column11157"/>
    <tableColumn id="11178" xr3:uid="{3B178226-332A-4093-9C5E-D4B52E479D65}" name="Column11158"/>
    <tableColumn id="11179" xr3:uid="{BBED1305-8EA2-4D73-97F5-F793D5D6D9F3}" name="Column11159"/>
    <tableColumn id="11180" xr3:uid="{3F294A28-1ABA-43A8-818B-9B22412A046B}" name="Column11160"/>
    <tableColumn id="11181" xr3:uid="{F4FEDA37-2689-4AC7-A101-82536598C999}" name="Column11161"/>
    <tableColumn id="11182" xr3:uid="{EE87A7AF-F4E9-43EF-9CB8-A56968ECC89B}" name="Column11162"/>
    <tableColumn id="11183" xr3:uid="{CD39AFF2-A183-4790-BA51-806791CE1A8D}" name="Column11163"/>
    <tableColumn id="11184" xr3:uid="{BC3C9746-14E2-445D-8193-AB3136BA8BFA}" name="Column11164"/>
    <tableColumn id="11185" xr3:uid="{4A6453AC-11E5-4708-BD23-05551E50A6F4}" name="Column11165"/>
    <tableColumn id="11186" xr3:uid="{B3C6E935-9030-4E33-B59C-A332C101F992}" name="Column11166"/>
    <tableColumn id="11187" xr3:uid="{B9C73D30-2669-4A86-8BA9-46ED630D49A5}" name="Column11167"/>
    <tableColumn id="11188" xr3:uid="{0140376A-97AC-48F8-B11B-E08CC530DB95}" name="Column11168"/>
    <tableColumn id="11189" xr3:uid="{B624093A-9ADA-4FED-99A4-85A817AEF5D8}" name="Column11169"/>
    <tableColumn id="11190" xr3:uid="{36E2C120-AAD4-4BF6-B65E-91ADE7D7FF3B}" name="Column11170"/>
    <tableColumn id="11191" xr3:uid="{8FFAE471-0A9E-4204-AFE3-DD678943AB05}" name="Column11171"/>
    <tableColumn id="11192" xr3:uid="{F7CF4E96-B8E7-4A90-AC29-6549ACFF1287}" name="Column11172"/>
    <tableColumn id="11193" xr3:uid="{DBF0825F-2948-4F5F-A83A-EA860F1AFB82}" name="Column11173"/>
    <tableColumn id="11194" xr3:uid="{A2F249C0-9AE2-4547-8EAD-D2D93F52EB8E}" name="Column11174"/>
    <tableColumn id="11195" xr3:uid="{5447B93B-E161-4DBF-A0C0-E155F9DDE388}" name="Column11175"/>
    <tableColumn id="11196" xr3:uid="{A11440CF-FE9B-4A62-9037-00289A43219B}" name="Column11176"/>
    <tableColumn id="11197" xr3:uid="{3B88AB2B-A6DF-48D7-9C3F-3E3A84281881}" name="Column11177"/>
    <tableColumn id="11198" xr3:uid="{4274D6BC-AAC6-48A9-A257-B43C9AC1A53D}" name="Column11178"/>
    <tableColumn id="11199" xr3:uid="{4CAF1D36-AE38-45FB-AAD3-0BB889F4B575}" name="Column11179"/>
    <tableColumn id="11200" xr3:uid="{B879D5AD-C738-4B8D-A0D8-073A1FCD36CE}" name="Column11180"/>
    <tableColumn id="11201" xr3:uid="{386B88A6-9A99-4FA6-A8DD-1EFCDAF954C0}" name="Column11181"/>
    <tableColumn id="11202" xr3:uid="{FA75AEF2-D96A-4D46-AB8B-306C4C4E33D6}" name="Column11182"/>
    <tableColumn id="11203" xr3:uid="{C26DFF82-10CD-4F88-9340-85CE551CAC67}" name="Column11183"/>
    <tableColumn id="11204" xr3:uid="{82FCC3D8-43B0-4F5E-95EC-617AD5138BC0}" name="Column11184"/>
    <tableColumn id="11205" xr3:uid="{362E048E-9D2D-4D58-A5CD-559A01B78590}" name="Column11185"/>
    <tableColumn id="11206" xr3:uid="{398D5CF9-A5F6-4BFF-84F6-95B25DFB9BCE}" name="Column11186"/>
    <tableColumn id="11207" xr3:uid="{E4F378A2-E38A-409E-A966-E1F1F178170B}" name="Column11187"/>
    <tableColumn id="11208" xr3:uid="{1201E4F9-FF38-43F2-86E4-B350C0071E65}" name="Column11188"/>
    <tableColumn id="11209" xr3:uid="{A1ECD7D0-FE12-450B-971C-362B2DC88386}" name="Column11189"/>
    <tableColumn id="11210" xr3:uid="{498F8D96-52BF-4F0D-9CF1-E9663B25313C}" name="Column11190"/>
    <tableColumn id="11211" xr3:uid="{CE765094-02F4-4F5E-9CC9-2C9675EB656F}" name="Column11191"/>
    <tableColumn id="11212" xr3:uid="{9651C7CE-DE47-4AC7-B1DA-7B688970E18F}" name="Column11192"/>
    <tableColumn id="11213" xr3:uid="{6B41BBA7-F241-49C8-A4C8-DF9CA86FC360}" name="Column11193"/>
    <tableColumn id="11214" xr3:uid="{3C4FD51C-8B49-46AF-A660-F8C4D06ECC15}" name="Column11194"/>
    <tableColumn id="11215" xr3:uid="{7542819F-0959-4328-B40A-A71EA9BFD112}" name="Column11195"/>
    <tableColumn id="11216" xr3:uid="{2765620C-03AD-460F-90C8-AA505EFE0B68}" name="Column11196"/>
    <tableColumn id="11217" xr3:uid="{A3CDB8EE-3A92-43F9-B171-880F4E5F36E4}" name="Column11197"/>
    <tableColumn id="11218" xr3:uid="{0CEA73B8-A6EF-480F-BEAF-F03CD84F262C}" name="Column11198"/>
    <tableColumn id="11219" xr3:uid="{42CDA1F6-F028-495D-AAB5-5D4D37A713B6}" name="Column11199"/>
    <tableColumn id="11220" xr3:uid="{A936F9AD-63FA-4458-9217-3E5E45DBD88A}" name="Column11200"/>
    <tableColumn id="11221" xr3:uid="{61A75EBC-3101-4EB3-B6F5-7341C0E7AABE}" name="Column11201"/>
    <tableColumn id="11222" xr3:uid="{CB1770FB-4792-4AAA-82A1-13ABBA849B76}" name="Column11202"/>
    <tableColumn id="11223" xr3:uid="{24BAC06E-C97A-4869-8F4E-22E74CCDB108}" name="Column11203"/>
    <tableColumn id="11224" xr3:uid="{3C8F289F-1E9B-4990-A2A4-7240A14878BB}" name="Column11204"/>
    <tableColumn id="11225" xr3:uid="{E685743D-3F16-40E7-A9C1-45883BB49DC5}" name="Column11205"/>
    <tableColumn id="11226" xr3:uid="{98A9B81A-06AD-4411-84E6-F0221A02E891}" name="Column11206"/>
    <tableColumn id="11227" xr3:uid="{8DD1A029-DAAC-4BDC-9888-40985C2ED366}" name="Column11207"/>
    <tableColumn id="11228" xr3:uid="{C099A9DC-6C79-4D51-8557-0904E93388F8}" name="Column11208"/>
    <tableColumn id="11229" xr3:uid="{760153EE-D18B-422E-BF74-420A7E93D599}" name="Column11209"/>
    <tableColumn id="11230" xr3:uid="{6FA93F5B-560B-45B3-BC63-00AE23514637}" name="Column11210"/>
    <tableColumn id="11231" xr3:uid="{7C78E503-46E1-48DD-903B-31DDC97C9F48}" name="Column11211"/>
    <tableColumn id="11232" xr3:uid="{941654B4-0918-4618-BC69-21CABC128EEE}" name="Column11212"/>
    <tableColumn id="11233" xr3:uid="{57E204F6-B4CA-4BFB-9922-A5008C733EAE}" name="Column11213"/>
    <tableColumn id="11234" xr3:uid="{C067077A-4D30-4D86-A849-BFA6350D46A3}" name="Column11214"/>
    <tableColumn id="11235" xr3:uid="{AFC3B93B-ABFA-4419-B6E2-373F20144159}" name="Column11215"/>
    <tableColumn id="11236" xr3:uid="{E9A838D2-29AD-4FEC-A125-E91B232FBCD6}" name="Column11216"/>
    <tableColumn id="11237" xr3:uid="{485C32CD-8D64-4982-B218-93F3C8F57E82}" name="Column11217"/>
    <tableColumn id="11238" xr3:uid="{629395CE-7D28-4A07-96C0-DFAB26FBD94B}" name="Column11218"/>
    <tableColumn id="11239" xr3:uid="{624DE170-E43C-4DD2-8CCC-657EFE41B334}" name="Column11219"/>
    <tableColumn id="11240" xr3:uid="{4B2CF738-F7CF-4BF8-BD31-350E6F10025B}" name="Column11220"/>
    <tableColumn id="11241" xr3:uid="{004B5825-22EA-4469-827D-779B773FD50D}" name="Column11221"/>
    <tableColumn id="11242" xr3:uid="{B372C7A5-9849-463E-8FA7-2C0BCA31E30B}" name="Column11222"/>
    <tableColumn id="11243" xr3:uid="{9DD6C4C3-AE85-4859-9282-B45965C06B4E}" name="Column11223"/>
    <tableColumn id="11244" xr3:uid="{B9DEDBAA-48C1-4858-B707-176E70D341FD}" name="Column11224"/>
    <tableColumn id="11245" xr3:uid="{9B263CD8-037F-4F06-A643-20B0A642C9E5}" name="Column11225"/>
    <tableColumn id="11246" xr3:uid="{559C8815-51B7-4878-8E13-1271FF55809B}" name="Column11226"/>
    <tableColumn id="11247" xr3:uid="{B9864B99-CF48-4F38-8D81-7249CBC969EA}" name="Column11227"/>
    <tableColumn id="11248" xr3:uid="{8F77F55E-0261-4380-A662-3EA491D239E9}" name="Column11228"/>
    <tableColumn id="11249" xr3:uid="{CAD5BDCF-C85F-4455-8232-3D3EBF21D76E}" name="Column11229"/>
    <tableColumn id="11250" xr3:uid="{96F8F3A8-B901-4FC8-9EF2-93044D17DB51}" name="Column11230"/>
    <tableColumn id="11251" xr3:uid="{02AD958D-8C96-4096-A04D-5189D56E7F0B}" name="Column11231"/>
    <tableColumn id="11252" xr3:uid="{C496466B-97C8-4AD6-ADAE-552713FDE443}" name="Column11232"/>
    <tableColumn id="11253" xr3:uid="{4F0AE72B-5417-46A3-BE45-539488FF7C51}" name="Column11233"/>
    <tableColumn id="11254" xr3:uid="{3D050410-9C1F-4A6B-B01F-598B7354D6A1}" name="Column11234"/>
    <tableColumn id="11255" xr3:uid="{6A5439A3-F5DF-45A3-8C74-01E22F428B96}" name="Column11235"/>
    <tableColumn id="11256" xr3:uid="{F1F2265E-4533-49BE-B9B6-0054F23D53D8}" name="Column11236"/>
    <tableColumn id="11257" xr3:uid="{83AA7E70-4A6A-4230-B565-EA9BC800B566}" name="Column11237"/>
    <tableColumn id="11258" xr3:uid="{5AEC3D0E-D0F5-4A27-84B6-6C0551071F09}" name="Column11238"/>
    <tableColumn id="11259" xr3:uid="{8FF17F06-3AA6-46FD-8F3D-911B29B34721}" name="Column11239"/>
    <tableColumn id="11260" xr3:uid="{ABB0E25E-D89A-4451-A8C5-8D2B8FC8031A}" name="Column11240"/>
    <tableColumn id="11261" xr3:uid="{13F6226B-D0F2-4F22-BF6F-8D91D45CC4A9}" name="Column11241"/>
    <tableColumn id="11262" xr3:uid="{95CD1635-453D-4C32-AAF5-0CDDCEDEF5F8}" name="Column11242"/>
    <tableColumn id="11263" xr3:uid="{0921D7FD-EA1A-4E32-B9FF-E7321242BE1A}" name="Column11243"/>
    <tableColumn id="11264" xr3:uid="{017C8F0F-AF93-4F89-85E7-64FF20E2F825}" name="Column11244"/>
    <tableColumn id="11265" xr3:uid="{FDAA2D75-7F69-48D3-AEAA-A9D6A269BAF7}" name="Column11245"/>
    <tableColumn id="11266" xr3:uid="{51742621-7852-411F-9351-3FF511DC9438}" name="Column11246"/>
    <tableColumn id="11267" xr3:uid="{C1E38608-9195-4A3B-96A1-84F3A28838CC}" name="Column11247"/>
    <tableColumn id="11268" xr3:uid="{88323A99-F05C-49F0-9386-AA8C1B381BAD}" name="Column11248"/>
    <tableColumn id="11269" xr3:uid="{68744B33-0770-45C8-B83A-2114381C1FA6}" name="Column11249"/>
    <tableColumn id="11270" xr3:uid="{103C52F1-6AA2-4EFB-B2AE-DAF47B22B286}" name="Column11250"/>
    <tableColumn id="11271" xr3:uid="{EEAC10A8-0246-4396-A1FE-4B94A56B8A99}" name="Column11251"/>
    <tableColumn id="11272" xr3:uid="{EC8F5178-864D-4233-8230-90CE54EC3C7A}" name="Column11252"/>
    <tableColumn id="11273" xr3:uid="{9DA8F5DA-E1D4-4996-9386-E129E40D1EBD}" name="Column11253"/>
    <tableColumn id="11274" xr3:uid="{E08506EC-E0D4-43C7-BA71-C79D98B64797}" name="Column11254"/>
    <tableColumn id="11275" xr3:uid="{1C28272C-AEF2-40B0-821B-5A678FB42AA0}" name="Column11255"/>
    <tableColumn id="11276" xr3:uid="{1C20CA44-2034-48BF-95C0-56A0FCE6199D}" name="Column11256"/>
    <tableColumn id="11277" xr3:uid="{D9C93EDF-DC01-4659-9E79-7FE4FBC7A8E9}" name="Column11257"/>
    <tableColumn id="11278" xr3:uid="{648B1033-93CF-40E5-9CDC-C594F50C50E5}" name="Column11258"/>
    <tableColumn id="11279" xr3:uid="{894FAC69-69AD-40C0-A101-6C3E876868CC}" name="Column11259"/>
    <tableColumn id="11280" xr3:uid="{11C5FEC8-7CAA-4F37-A001-4576DCCAFBC0}" name="Column11260"/>
    <tableColumn id="11281" xr3:uid="{2FE791C4-1221-4834-8670-8D0139DE021D}" name="Column11261"/>
    <tableColumn id="11282" xr3:uid="{3A63BF72-0B93-4F84-BCF4-035DA6E39114}" name="Column11262"/>
    <tableColumn id="11283" xr3:uid="{B6B01E4C-059D-4065-9ABD-D775286E04B8}" name="Column11263"/>
    <tableColumn id="11284" xr3:uid="{CDCF21BE-0489-4F3F-BF0F-4A73A1B76699}" name="Column11264"/>
    <tableColumn id="11285" xr3:uid="{D66EE5F2-F3AE-43D3-AE1B-83BBC4EC623E}" name="Column11265"/>
    <tableColumn id="11286" xr3:uid="{46BCFAC0-9CBF-4517-BC9C-D934BD4ED3ED}" name="Column11266"/>
    <tableColumn id="11287" xr3:uid="{758DDAEC-3FBE-427E-9DC8-B8C3218DFC6C}" name="Column11267"/>
    <tableColumn id="11288" xr3:uid="{43C74B1A-6BE1-414C-A0A9-7A34D3B2498C}" name="Column11268"/>
    <tableColumn id="11289" xr3:uid="{BB164F91-787B-4A10-8B03-3E0043B75327}" name="Column11269"/>
    <tableColumn id="11290" xr3:uid="{63F695F6-6771-4C98-A841-90AA7DA79672}" name="Column11270"/>
    <tableColumn id="11291" xr3:uid="{7E64A413-0FFD-41E6-A349-58B279D8A675}" name="Column11271"/>
    <tableColumn id="11292" xr3:uid="{89FF241D-BB73-4DAF-9028-90805E64FDC8}" name="Column11272"/>
    <tableColumn id="11293" xr3:uid="{2B442DB6-1B24-4EA2-B00C-B18418C0B06C}" name="Column11273"/>
    <tableColumn id="11294" xr3:uid="{B324F26A-65E3-4DDA-A66A-DF0643696D8B}" name="Column11274"/>
    <tableColumn id="11295" xr3:uid="{E4DB7874-3A9A-4D30-AB00-C253AC645B8C}" name="Column11275"/>
    <tableColumn id="11296" xr3:uid="{5DA69284-4D28-44EE-81FA-579C557A54A4}" name="Column11276"/>
    <tableColumn id="11297" xr3:uid="{08A08665-16BA-4CA7-A33D-F9712ABEDB65}" name="Column11277"/>
    <tableColumn id="11298" xr3:uid="{8C0A08BB-D6E5-4E93-BBF5-C51362CF3414}" name="Column11278"/>
    <tableColumn id="11299" xr3:uid="{990597B5-042F-4C9C-AA70-38A10A21FE00}" name="Column11279"/>
    <tableColumn id="11300" xr3:uid="{686A68D9-1AAC-47BE-94C1-C0DA17958DC5}" name="Column11280"/>
    <tableColumn id="11301" xr3:uid="{A7F3D06A-2CA4-4418-B07D-60D6BDBC934C}" name="Column11281"/>
    <tableColumn id="11302" xr3:uid="{AAB742CF-2438-4119-8DDA-52573A1742E0}" name="Column11282"/>
    <tableColumn id="11303" xr3:uid="{B0327778-C272-4A3A-B203-15F87F596670}" name="Column11283"/>
    <tableColumn id="11304" xr3:uid="{B26ADDA9-23A6-4ED6-8911-DDD008CE3959}" name="Column11284"/>
    <tableColumn id="11305" xr3:uid="{BFA30CF9-44B1-4F72-A10E-6C410E7396ED}" name="Column11285"/>
    <tableColumn id="11306" xr3:uid="{E7EB7BE6-FA40-4FD3-9FE8-9E76997C6381}" name="Column11286"/>
    <tableColumn id="11307" xr3:uid="{5EA05D7C-4C3A-4C8F-8FF1-D07CF654EC11}" name="Column11287"/>
    <tableColumn id="11308" xr3:uid="{20B12ADD-D0D4-4DB8-ADD3-4F54C45884AD}" name="Column11288"/>
    <tableColumn id="11309" xr3:uid="{85C483A0-DDAE-4E6F-8970-5DD3BD4F71E0}" name="Column11289"/>
    <tableColumn id="11310" xr3:uid="{B5916334-D944-4F6B-98BD-18420DC8CF40}" name="Column11290"/>
    <tableColumn id="11311" xr3:uid="{7BA561B3-6847-44F2-9207-B56C829A506B}" name="Column11291"/>
    <tableColumn id="11312" xr3:uid="{AD488B24-BC6E-4E3A-B8D5-D43E493CC228}" name="Column11292"/>
    <tableColumn id="11313" xr3:uid="{FFEA1560-5658-421F-AEF5-B8FB00E4E2E3}" name="Column11293"/>
    <tableColumn id="11314" xr3:uid="{DDF36172-F5FB-4C3D-82D5-E3D147B40260}" name="Column11294"/>
    <tableColumn id="11315" xr3:uid="{78F3D30B-01F5-4BF0-9C59-31DDBBDC1817}" name="Column11295"/>
    <tableColumn id="11316" xr3:uid="{952D03DE-75DD-4B4D-A8D8-FD4705E3C6B4}" name="Column11296"/>
    <tableColumn id="11317" xr3:uid="{EC0153B9-9F4C-4433-97FE-736154867F71}" name="Column11297"/>
    <tableColumn id="11318" xr3:uid="{FFB30E9B-E53F-4B1D-8B1C-E0ADA06A8644}" name="Column11298"/>
    <tableColumn id="11319" xr3:uid="{9A27AE5D-204B-4E7D-8BF2-1ECDD22DADFF}" name="Column11299"/>
    <tableColumn id="11320" xr3:uid="{1D99F7AF-827D-4382-8753-1C58501EA4CB}" name="Column11300"/>
    <tableColumn id="11321" xr3:uid="{C891C9D4-39A7-4A6D-B635-77D53B5DE2E1}" name="Column11301"/>
    <tableColumn id="11322" xr3:uid="{C7E0DF1F-F54A-4324-8F92-CCDD5692867E}" name="Column11302"/>
    <tableColumn id="11323" xr3:uid="{7C30A7F6-BD5F-44AD-BFD8-198CE8666E49}" name="Column11303"/>
    <tableColumn id="11324" xr3:uid="{7CEDC62A-A141-4A04-A3F6-BDE0AEA136AC}" name="Column11304"/>
    <tableColumn id="11325" xr3:uid="{A6D40E63-E546-460C-8357-71DD2693CD2A}" name="Column11305"/>
    <tableColumn id="11326" xr3:uid="{8E62185F-2F37-42F6-A485-C8413DC4819E}" name="Column11306"/>
    <tableColumn id="11327" xr3:uid="{85219E93-6460-41B3-A662-CA8F9C8968D5}" name="Column11307"/>
    <tableColumn id="11328" xr3:uid="{A8C2E1F4-3F95-4B41-814E-0656107C0E2E}" name="Column11308"/>
    <tableColumn id="11329" xr3:uid="{6E404D73-8C08-477E-BD32-EFD52342E7D7}" name="Column11309"/>
    <tableColumn id="11330" xr3:uid="{F0290F84-09A9-4247-BE9E-6735B7DF1264}" name="Column11310"/>
    <tableColumn id="11331" xr3:uid="{BA2BEBC2-3764-468A-ADC1-7AFE9F0B9323}" name="Column11311"/>
    <tableColumn id="11332" xr3:uid="{69CCDE8C-05A7-495E-80C4-516A57B25B14}" name="Column11312"/>
    <tableColumn id="11333" xr3:uid="{ABAF528A-533B-41A9-804E-B2B295ABE740}" name="Column11313"/>
    <tableColumn id="11334" xr3:uid="{4031AEC1-86AF-4BDD-90F8-C812A5EBCB60}" name="Column11314"/>
    <tableColumn id="11335" xr3:uid="{2709B110-DC48-4E87-B5F8-C19888DE29CC}" name="Column11315"/>
    <tableColumn id="11336" xr3:uid="{11D839BF-A121-44FA-9BD6-CCE423018731}" name="Column11316"/>
    <tableColumn id="11337" xr3:uid="{754C7CFC-ED32-41B3-9B07-945480604936}" name="Column11317"/>
    <tableColumn id="11338" xr3:uid="{1939246A-34BD-438B-A924-FD3859EC2775}" name="Column11318"/>
    <tableColumn id="11339" xr3:uid="{6A105EC0-BFE2-438D-9630-F78F46D4274D}" name="Column11319"/>
    <tableColumn id="11340" xr3:uid="{04D491CF-69AB-4A33-BAB9-C9DDB588A4A4}" name="Column11320"/>
    <tableColumn id="11341" xr3:uid="{45BB779E-0A88-4FE6-BE4D-458298C490C0}" name="Column11321"/>
    <tableColumn id="11342" xr3:uid="{639D301E-0E76-4F73-8B97-1BC05251CBFC}" name="Column11322"/>
    <tableColumn id="11343" xr3:uid="{4BA4F05E-A0AD-443C-92B8-A566EB324320}" name="Column11323"/>
    <tableColumn id="11344" xr3:uid="{A406E1A7-B111-46CB-B40B-97D78B88CA53}" name="Column11324"/>
    <tableColumn id="11345" xr3:uid="{DE0F8C7C-3F2D-4091-8568-111FD48F4CC3}" name="Column11325"/>
    <tableColumn id="11346" xr3:uid="{8CD11D8E-1B81-4B21-8554-D5C2A4F7F224}" name="Column11326"/>
    <tableColumn id="11347" xr3:uid="{FF31D7ED-6284-4837-BD2F-769FB14EC0B4}" name="Column11327"/>
    <tableColumn id="11348" xr3:uid="{45B44787-5F95-4A21-A173-242337775FD9}" name="Column11328"/>
    <tableColumn id="11349" xr3:uid="{18CCE778-2196-4A3F-A690-818D60946157}" name="Column11329"/>
    <tableColumn id="11350" xr3:uid="{534C831D-9083-4389-BD57-CAA781ABD41F}" name="Column11330"/>
    <tableColumn id="11351" xr3:uid="{5104EF31-62A3-4C53-87FA-429E8BAA4714}" name="Column11331"/>
    <tableColumn id="11352" xr3:uid="{DE00237B-B2A0-4AAB-AC20-F92943C1B72C}" name="Column11332"/>
    <tableColumn id="11353" xr3:uid="{BCE0ABFA-4436-4556-BE12-6C5573F0CC09}" name="Column11333"/>
    <tableColumn id="11354" xr3:uid="{8A4F6357-6CFF-402E-82B8-1694CBB86892}" name="Column11334"/>
    <tableColumn id="11355" xr3:uid="{C9FC8925-3E93-43B1-943E-0D75AEA45480}" name="Column11335"/>
    <tableColumn id="11356" xr3:uid="{5505586B-3055-499C-89A3-E57ED2FFBBFB}" name="Column11336"/>
    <tableColumn id="11357" xr3:uid="{FD1EB931-B642-45F0-B444-80427A659BAE}" name="Column11337"/>
    <tableColumn id="11358" xr3:uid="{7A5B3324-0413-483C-92AD-8886901D3225}" name="Column11338"/>
    <tableColumn id="11359" xr3:uid="{11B2F75B-9A1F-4812-A96C-BE44CF3972A4}" name="Column11339"/>
    <tableColumn id="11360" xr3:uid="{F2736D3A-0596-46ED-8764-06900970FB72}" name="Column11340"/>
    <tableColumn id="11361" xr3:uid="{7B1AE412-BDDF-47C6-8296-C32A489D6EF6}" name="Column11341"/>
    <tableColumn id="11362" xr3:uid="{E088AB60-1E65-4F3E-8DAF-51E6FE8AF14A}" name="Column11342"/>
    <tableColumn id="11363" xr3:uid="{56190550-7ABA-410D-81B6-8B878874FF27}" name="Column11343"/>
    <tableColumn id="11364" xr3:uid="{BFE7EE18-BD27-44F5-B495-48F7B385588D}" name="Column11344"/>
    <tableColumn id="11365" xr3:uid="{02E863C7-9648-4695-907E-EEE462D67F8A}" name="Column11345"/>
    <tableColumn id="11366" xr3:uid="{7528F032-03C6-41D5-A0FB-5139206DD305}" name="Column11346"/>
    <tableColumn id="11367" xr3:uid="{BDA7F6E9-C8A5-48B4-AFFD-D752CCAD3A97}" name="Column11347"/>
    <tableColumn id="11368" xr3:uid="{CD3BC8F9-667F-4181-9C53-22C4D35D1F2B}" name="Column11348"/>
    <tableColumn id="11369" xr3:uid="{279BFBB1-0CD2-40EF-A056-35E844094837}" name="Column11349"/>
    <tableColumn id="11370" xr3:uid="{38DC883C-6BF9-4744-9E7D-32F92ACDD464}" name="Column11350"/>
    <tableColumn id="11371" xr3:uid="{1310B4FA-2203-4D83-B9E2-03CBF5F0D5A4}" name="Column11351"/>
    <tableColumn id="11372" xr3:uid="{E53B4253-C7DD-4BC9-BFB6-25D7E879A98D}" name="Column11352"/>
    <tableColumn id="11373" xr3:uid="{EA648AB4-AC5C-40AE-942A-B6F10FCD352E}" name="Column11353"/>
    <tableColumn id="11374" xr3:uid="{7B429F35-6361-44C9-876D-A1925622FCAC}" name="Column11354"/>
    <tableColumn id="11375" xr3:uid="{3F50E7F9-8F79-4103-801E-A46DA5E6D49C}" name="Column11355"/>
    <tableColumn id="11376" xr3:uid="{57235601-B461-49FD-8B0D-554BC19240F3}" name="Column11356"/>
    <tableColumn id="11377" xr3:uid="{DDB73734-1C5E-42D3-9FD1-B4139ADC34F3}" name="Column11357"/>
    <tableColumn id="11378" xr3:uid="{D9E0EA27-4989-437B-A17C-28BAD2F199CD}" name="Column11358"/>
    <tableColumn id="11379" xr3:uid="{2DD8CD58-01D3-4C97-BFAC-73D045C40A3B}" name="Column11359"/>
    <tableColumn id="11380" xr3:uid="{A44B0583-D728-4F8D-82FE-E33F488251A7}" name="Column11360"/>
    <tableColumn id="11381" xr3:uid="{3ABA1CAB-23AC-485C-B26B-D5B01C98DF41}" name="Column11361"/>
    <tableColumn id="11382" xr3:uid="{B250D0DE-284D-40C1-B286-F71661A36004}" name="Column11362"/>
    <tableColumn id="11383" xr3:uid="{14BD9FF8-6E7B-49C3-88D7-6C275E2CBD48}" name="Column11363"/>
    <tableColumn id="11384" xr3:uid="{AE088C1D-0A95-46F9-959B-7DF5415D128B}" name="Column11364"/>
    <tableColumn id="11385" xr3:uid="{5DE31BA7-8B5B-4713-B8A1-A5225680B350}" name="Column11365"/>
    <tableColumn id="11386" xr3:uid="{FDE85C88-C6A0-4130-B3F1-4127640E111A}" name="Column11366"/>
    <tableColumn id="11387" xr3:uid="{6E79CE0F-2405-4DDB-8133-80E2E2CC621F}" name="Column11367"/>
    <tableColumn id="11388" xr3:uid="{892063B5-B8E9-4D73-B305-1E7895DBCE26}" name="Column11368"/>
    <tableColumn id="11389" xr3:uid="{0B14CE5A-F030-46AF-8D2F-EA6468D42AA9}" name="Column11369"/>
    <tableColumn id="11390" xr3:uid="{C6A3ACF1-7438-43C3-B48F-33A7854FBF60}" name="Column11370"/>
    <tableColumn id="11391" xr3:uid="{B8FC6002-5A53-4AF8-9749-C261373AC853}" name="Column11371"/>
    <tableColumn id="11392" xr3:uid="{588B7A66-77B4-44F0-BBFD-E82DBC80193B}" name="Column11372"/>
    <tableColumn id="11393" xr3:uid="{1A8B24D2-A72A-4874-86DD-BF9353E42C34}" name="Column11373"/>
    <tableColumn id="11394" xr3:uid="{C7AD5063-D209-4BAB-AFD8-78B69F297937}" name="Column11374"/>
    <tableColumn id="11395" xr3:uid="{50F855E3-7332-4D2D-992F-24BE31982BEF}" name="Column11375"/>
    <tableColumn id="11396" xr3:uid="{956FD009-AEB6-429F-80FA-8F7BB0A2C78D}" name="Column11376"/>
    <tableColumn id="11397" xr3:uid="{C5C5FE48-9758-4138-BF0E-417DE8DD8FCE}" name="Column11377"/>
    <tableColumn id="11398" xr3:uid="{BDD616A4-76C4-4190-9D20-EC892D2641B5}" name="Column11378"/>
    <tableColumn id="11399" xr3:uid="{E136452F-F5FA-418B-82EE-0DF7F14F7B35}" name="Column11379"/>
    <tableColumn id="11400" xr3:uid="{E0FF2A2A-2C70-490A-B9A3-48C50864BCBC}" name="Column11380"/>
    <tableColumn id="11401" xr3:uid="{DDB02FE6-AE8B-4D35-8757-F925BFA36DE6}" name="Column11381"/>
    <tableColumn id="11402" xr3:uid="{D908A5CF-31C8-4F7A-B05F-E588DB99C227}" name="Column11382"/>
    <tableColumn id="11403" xr3:uid="{912BD565-961E-4B6A-A0DA-685280B6C3D4}" name="Column11383"/>
    <tableColumn id="11404" xr3:uid="{7B8C2D5D-2AD0-432F-A8E9-0AD09A238EA4}" name="Column11384"/>
    <tableColumn id="11405" xr3:uid="{57E8FC66-3D30-4CC8-A8E2-4684FEE67559}" name="Column11385"/>
    <tableColumn id="11406" xr3:uid="{783FBD9C-5B5B-4DB9-BA64-899C5AAFE007}" name="Column11386"/>
    <tableColumn id="11407" xr3:uid="{F625C3EB-F147-4453-8EF1-B4897BFC4FB3}" name="Column11387"/>
    <tableColumn id="11408" xr3:uid="{698ABD7E-CA86-4EFD-B301-29DA53934AF0}" name="Column11388"/>
    <tableColumn id="11409" xr3:uid="{E9D46A9B-C799-4146-AC4C-A74E1992FEFC}" name="Column11389"/>
    <tableColumn id="11410" xr3:uid="{972DA875-3551-41A8-A376-9D4132DDFEFF}" name="Column11390"/>
    <tableColumn id="11411" xr3:uid="{B221A22E-78DF-4C66-BA39-EEC6D9074432}" name="Column11391"/>
    <tableColumn id="11412" xr3:uid="{F38856D4-9957-49B5-86B8-DB0F774BB083}" name="Column11392"/>
    <tableColumn id="11413" xr3:uid="{AA15A520-09B4-4A63-8812-9FCF5BCFF8D3}" name="Column11393"/>
    <tableColumn id="11414" xr3:uid="{69F9A2F4-82B6-4832-831E-AEB76A36D6DF}" name="Column11394"/>
    <tableColumn id="11415" xr3:uid="{CA524A65-F20C-4D02-82DB-F60ACA076FAA}" name="Column11395"/>
    <tableColumn id="11416" xr3:uid="{EAB3DDCE-9B70-411A-9077-51EECF9B2EC8}" name="Column11396"/>
    <tableColumn id="11417" xr3:uid="{48776BF9-4E9E-4735-A471-BBF35DCE31F7}" name="Column11397"/>
    <tableColumn id="11418" xr3:uid="{1CBC00F6-2CFA-4C88-B82C-BC063F98C4C4}" name="Column11398"/>
    <tableColumn id="11419" xr3:uid="{2A25232B-4FA5-4153-A3E5-88E1731F5F64}" name="Column11399"/>
    <tableColumn id="11420" xr3:uid="{F2B5BF72-55B9-47F0-BF0C-4654977A2BB4}" name="Column11400"/>
    <tableColumn id="11421" xr3:uid="{5CDB535D-9BF0-4617-A765-EA482A3491DC}" name="Column11401"/>
    <tableColumn id="11422" xr3:uid="{8A70360E-8CC9-4EB3-8D13-9B13B06CD865}" name="Column11402"/>
    <tableColumn id="11423" xr3:uid="{CC10E41A-0A00-41F4-9FEE-938BBDA08F15}" name="Column11403"/>
    <tableColumn id="11424" xr3:uid="{36FC6F7C-DE06-446B-81DA-CA57DA289A8E}" name="Column11404"/>
    <tableColumn id="11425" xr3:uid="{6CC13D68-39FE-4256-9921-07AA56C6064C}" name="Column11405"/>
    <tableColumn id="11426" xr3:uid="{896F0552-DF30-4102-BF1A-51F36B01D7E2}" name="Column11406"/>
    <tableColumn id="11427" xr3:uid="{AF6515FB-C903-4D8C-80F7-960CB02C9292}" name="Column11407"/>
    <tableColumn id="11428" xr3:uid="{4ED1D939-7A6A-42BB-A9E1-D61DA01007A3}" name="Column11408"/>
    <tableColumn id="11429" xr3:uid="{BC300923-DF2D-4027-A94C-4A53874CCC3E}" name="Column11409"/>
    <tableColumn id="11430" xr3:uid="{36E5381E-54AB-4CD6-AB75-C23BCF0B8D4F}" name="Column11410"/>
    <tableColumn id="11431" xr3:uid="{52BCCEFD-DF14-4EB4-831A-CC22FF1A0B99}" name="Column11411"/>
    <tableColumn id="11432" xr3:uid="{891AB320-69B7-47B0-B1F6-EA0D040D2B5B}" name="Column11412"/>
    <tableColumn id="11433" xr3:uid="{D318E386-AE1C-48F7-9C3A-880BFED39D5E}" name="Column11413"/>
    <tableColumn id="11434" xr3:uid="{A1DD3DA8-7A27-4576-9C7B-FF1B52B58F2C}" name="Column11414"/>
    <tableColumn id="11435" xr3:uid="{894A74BB-A96E-4289-848B-ECCDE46EA01F}" name="Column11415"/>
    <tableColumn id="11436" xr3:uid="{B4355584-0734-4EC0-BD75-5E6A76B2101A}" name="Column11416"/>
    <tableColumn id="11437" xr3:uid="{D2AD6BB4-3258-4A11-AC3D-717F8B6CDA03}" name="Column11417"/>
    <tableColumn id="11438" xr3:uid="{4832919D-1B5D-4DE3-BB4D-3A5713C10F62}" name="Column11418"/>
    <tableColumn id="11439" xr3:uid="{6F1B220C-B57F-4340-BA01-EEDA3645B1E3}" name="Column11419"/>
    <tableColumn id="11440" xr3:uid="{1D3A8CF1-4AF2-4F85-8876-1281791C6B14}" name="Column11420"/>
    <tableColumn id="11441" xr3:uid="{0F2F4FAA-FB20-4856-9C46-CA8400C8F325}" name="Column11421"/>
    <tableColumn id="11442" xr3:uid="{435549BA-E99B-4341-89AA-E5725AB063E1}" name="Column11422"/>
    <tableColumn id="11443" xr3:uid="{5980F32A-7DB8-487B-A5FF-6E9618B40ABE}" name="Column11423"/>
    <tableColumn id="11444" xr3:uid="{F4E1C578-31A5-4DF7-98EA-C8D6EFE3BB67}" name="Column11424"/>
    <tableColumn id="11445" xr3:uid="{BE01F0DC-6BD6-4FD0-90AA-B77AB0BEEA79}" name="Column11425"/>
    <tableColumn id="11446" xr3:uid="{05CBCB7D-8411-43A5-928F-CDF71D6B0039}" name="Column11426"/>
    <tableColumn id="11447" xr3:uid="{8302491E-776E-4DE6-BD72-409EEBF14705}" name="Column11427"/>
    <tableColumn id="11448" xr3:uid="{A8B0D6B2-FC9F-4A19-BB94-7B2C940A9D9D}" name="Column11428"/>
    <tableColumn id="11449" xr3:uid="{C35EAF5D-411B-4061-A8D1-0F914D911C89}" name="Column11429"/>
    <tableColumn id="11450" xr3:uid="{F8E89C92-E701-4264-A7B0-47CE4CE7FA95}" name="Column11430"/>
    <tableColumn id="11451" xr3:uid="{05846711-1E2A-4A9D-82C3-6CAF6BBDA6B6}" name="Column11431"/>
    <tableColumn id="11452" xr3:uid="{A8D7CAD1-C047-4D6C-B813-1D27EF341406}" name="Column11432"/>
    <tableColumn id="11453" xr3:uid="{523E8AD1-4549-4F76-9493-5AE78FE674C1}" name="Column11433"/>
    <tableColumn id="11454" xr3:uid="{B5CBA255-0BBA-4B9F-8B0C-CD68579AB577}" name="Column11434"/>
    <tableColumn id="11455" xr3:uid="{68079ADF-83F8-4815-A54E-1FDF697531C8}" name="Column11435"/>
    <tableColumn id="11456" xr3:uid="{C0BE7EDC-CB72-499C-9DE2-F92815DFB77E}" name="Column11436"/>
    <tableColumn id="11457" xr3:uid="{862CECA2-BBAE-4FE9-B79B-8DFD5147541F}" name="Column11437"/>
    <tableColumn id="11458" xr3:uid="{7167BF53-84C1-44B5-BA5B-1A60A4A7FFFF}" name="Column11438"/>
    <tableColumn id="11459" xr3:uid="{A85EE569-9017-49DB-8FB9-FC9DDF5F842D}" name="Column11439"/>
    <tableColumn id="11460" xr3:uid="{0073C050-1A0A-4367-B156-A3BA22A6B8FA}" name="Column11440"/>
    <tableColumn id="11461" xr3:uid="{03369A49-41BC-4FA5-921B-10A8BE2D8619}" name="Column11441"/>
    <tableColumn id="11462" xr3:uid="{AB3FE426-D0A6-410D-AD06-3A3A67413107}" name="Column11442"/>
    <tableColumn id="11463" xr3:uid="{BD716C1E-E826-48D2-B6DF-157AF324E4E6}" name="Column11443"/>
    <tableColumn id="11464" xr3:uid="{269C5E81-5D8F-4ACC-927C-C19CB8754C45}" name="Column11444"/>
    <tableColumn id="11465" xr3:uid="{F5D5EFFC-A117-4F0B-847D-45800925AA9D}" name="Column11445"/>
    <tableColumn id="11466" xr3:uid="{FF1091BB-1D0E-499A-962A-3E8AE710DAA4}" name="Column11446"/>
    <tableColumn id="11467" xr3:uid="{10DDEF4F-F1A6-408C-9F7F-AE228FA5363D}" name="Column11447"/>
    <tableColumn id="11468" xr3:uid="{B45529ED-7625-49C1-828A-1AA7C655600F}" name="Column11448"/>
    <tableColumn id="11469" xr3:uid="{582A16AC-FA2F-468F-BFDA-43C299A7AF23}" name="Column11449"/>
    <tableColumn id="11470" xr3:uid="{BF313F09-3F42-4681-9EC8-27A555DEB0B3}" name="Column11450"/>
    <tableColumn id="11471" xr3:uid="{B193EA41-91BC-423B-8EA2-8E4205D7CD56}" name="Column11451"/>
    <tableColumn id="11472" xr3:uid="{1333F5F4-1EDF-4FAC-9838-9F805DEDC17C}" name="Column11452"/>
    <tableColumn id="11473" xr3:uid="{EE57EF50-3EC9-4D8B-8541-C5CD08334293}" name="Column11453"/>
    <tableColumn id="11474" xr3:uid="{70EDF843-4F1F-4907-A89A-853F40F02CFF}" name="Column11454"/>
    <tableColumn id="11475" xr3:uid="{E3D1CF18-5931-47A2-A0AE-695EF9AE60D6}" name="Column11455"/>
    <tableColumn id="11476" xr3:uid="{C4F3B583-02E9-4F98-B268-9F32F265773E}" name="Column11456"/>
    <tableColumn id="11477" xr3:uid="{87254262-C458-4E9C-8D7C-2927C1231107}" name="Column11457"/>
    <tableColumn id="11478" xr3:uid="{967D99D2-E413-442F-BD5A-9B3836019B15}" name="Column11458"/>
    <tableColumn id="11479" xr3:uid="{1BBC9698-A200-48E0-9338-E62BE9B75C2F}" name="Column11459"/>
    <tableColumn id="11480" xr3:uid="{61F1AB93-E555-4DA1-BB1C-F748DA51FD17}" name="Column11460"/>
    <tableColumn id="11481" xr3:uid="{36532729-9525-463C-B2C7-8C9B59AF9821}" name="Column11461"/>
    <tableColumn id="11482" xr3:uid="{AB589B63-CFBE-4B60-A11B-397B430682ED}" name="Column11462"/>
    <tableColumn id="11483" xr3:uid="{FAD66548-DB54-479A-BAD7-DEF72FF3F6D8}" name="Column11463"/>
    <tableColumn id="11484" xr3:uid="{EF2F3C72-2405-442C-9918-E20292D0D09E}" name="Column11464"/>
    <tableColumn id="11485" xr3:uid="{4F9885EB-DA96-43E5-B6BD-839A4F5DD385}" name="Column11465"/>
    <tableColumn id="11486" xr3:uid="{EE344B67-972B-42DF-90E8-49BB26F9F6FA}" name="Column11466"/>
    <tableColumn id="11487" xr3:uid="{983CACD1-7B44-4856-9A22-A07F8A11DFEF}" name="Column11467"/>
    <tableColumn id="11488" xr3:uid="{F938AC4B-9305-4EB9-A933-A06C80CE6538}" name="Column11468"/>
    <tableColumn id="11489" xr3:uid="{D593FEA0-9259-428F-ABCA-0722BD6A7EBE}" name="Column11469"/>
    <tableColumn id="11490" xr3:uid="{7E5AE58A-5B32-4D71-BEEC-E42097A920A8}" name="Column11470"/>
    <tableColumn id="11491" xr3:uid="{61E11D70-A7B8-4819-A95C-CBD0C5B1B433}" name="Column11471"/>
    <tableColumn id="11492" xr3:uid="{7338CDE1-542F-461E-8F50-5B5A02F55EC0}" name="Column11472"/>
    <tableColumn id="11493" xr3:uid="{5D5071D0-B586-450C-A50B-73B5830D7577}" name="Column11473"/>
    <tableColumn id="11494" xr3:uid="{E13B4BBF-06EA-46CF-A837-D3353B4BE462}" name="Column11474"/>
    <tableColumn id="11495" xr3:uid="{A6E53CFF-0BC4-479B-9570-033DD302F382}" name="Column11475"/>
    <tableColumn id="11496" xr3:uid="{EFBDFAC5-0B4A-46B7-8842-6CC93E2B5122}" name="Column11476"/>
    <tableColumn id="11497" xr3:uid="{E1451719-22EA-467E-8865-6DE22CAFECE9}" name="Column11477"/>
    <tableColumn id="11498" xr3:uid="{1D3AAEDD-9862-4859-BA82-E21DA6C13038}" name="Column11478"/>
    <tableColumn id="11499" xr3:uid="{59C70049-BF55-441F-A67A-83AFD536DE0E}" name="Column11479"/>
    <tableColumn id="11500" xr3:uid="{E797A2B3-7E5B-445F-8679-BB2B0C7C6607}" name="Column11480"/>
    <tableColumn id="11501" xr3:uid="{D29FC347-0BD5-4495-899B-A8465BFB3930}" name="Column11481"/>
    <tableColumn id="11502" xr3:uid="{27F0F026-ADE5-4B02-986F-44C4A877C297}" name="Column11482"/>
    <tableColumn id="11503" xr3:uid="{2DEA3FA9-DB71-458C-8E05-C171C7C73808}" name="Column11483"/>
    <tableColumn id="11504" xr3:uid="{4F41B451-CA67-4DF5-9A3B-B7F5342D6A23}" name="Column11484"/>
    <tableColumn id="11505" xr3:uid="{001AD4F0-DBDE-49E5-BAA8-1EBD24631DF1}" name="Column11485"/>
    <tableColumn id="11506" xr3:uid="{D6FC8C93-19CF-4416-9DB3-DE432EF01B27}" name="Column11486"/>
    <tableColumn id="11507" xr3:uid="{783C61FC-7BB2-4613-AEC2-1313B8922C3B}" name="Column11487"/>
    <tableColumn id="11508" xr3:uid="{738B9143-9A99-44A1-A3C4-268C7A57ADBB}" name="Column11488"/>
    <tableColumn id="11509" xr3:uid="{692CA6E7-108E-4712-84F0-E677DEB2129C}" name="Column11489"/>
    <tableColumn id="11510" xr3:uid="{D49D43EC-4EA6-401A-8993-81288C574C41}" name="Column11490"/>
    <tableColumn id="11511" xr3:uid="{BDB7E17B-E135-489C-A938-22ABFB34E4F8}" name="Column11491"/>
    <tableColumn id="11512" xr3:uid="{EABFC2E1-02B7-460F-93B4-A8B86BCA0073}" name="Column11492"/>
    <tableColumn id="11513" xr3:uid="{9F9D008E-4ADC-4229-9F1C-4073AA5E2967}" name="Column11493"/>
    <tableColumn id="11514" xr3:uid="{41292A30-7515-4937-B11F-7DB13364AE71}" name="Column11494"/>
    <tableColumn id="11515" xr3:uid="{21CF25A5-AE25-4C60-9AC5-2C7DD614AA13}" name="Column11495"/>
    <tableColumn id="11516" xr3:uid="{6793EB00-E43D-4A6F-A95A-4F473B190BEA}" name="Column11496"/>
    <tableColumn id="11517" xr3:uid="{69931406-16DB-42DC-A47E-5E0E58A0F4DC}" name="Column11497"/>
    <tableColumn id="11518" xr3:uid="{201FC9D5-7BAF-4A12-AE51-DAC26633AF6D}" name="Column11498"/>
    <tableColumn id="11519" xr3:uid="{7C57FCFC-81A2-4978-ACE1-793F6A2A8F42}" name="Column11499"/>
    <tableColumn id="11520" xr3:uid="{7B56FBD0-63BA-473D-A761-E99D3F31050E}" name="Column11500"/>
    <tableColumn id="11521" xr3:uid="{D23D898B-88C5-4CC7-BA44-90F39EBB37FE}" name="Column11501"/>
    <tableColumn id="11522" xr3:uid="{CBA54D29-D21F-4D7A-B9B3-E76EAB3FC601}" name="Column11502"/>
    <tableColumn id="11523" xr3:uid="{2F7B84A8-85AA-4DA4-BA4C-70C3DC0D5B67}" name="Column11503"/>
    <tableColumn id="11524" xr3:uid="{13B28E0E-BB52-4158-B718-C505490EE5DC}" name="Column11504"/>
    <tableColumn id="11525" xr3:uid="{E7EDB525-41E1-41E2-9582-D12AA29CC054}" name="Column11505"/>
    <tableColumn id="11526" xr3:uid="{DE7C3855-0B50-461B-A99A-822A5A658E6A}" name="Column11506"/>
    <tableColumn id="11527" xr3:uid="{86AB5E84-79F1-4775-9605-D55327CD74E9}" name="Column11507"/>
    <tableColumn id="11528" xr3:uid="{5FF2CC2F-9AC9-4F27-8D55-A941D5837A4D}" name="Column11508"/>
    <tableColumn id="11529" xr3:uid="{2348FF3F-65D7-4DA7-803B-CC652F54E297}" name="Column11509"/>
    <tableColumn id="11530" xr3:uid="{A6C97E5F-766B-419E-AF55-DF31AE75678A}" name="Column11510"/>
    <tableColumn id="11531" xr3:uid="{879E0277-5CE0-4B7B-9832-731F4FB7A7FB}" name="Column11511"/>
    <tableColumn id="11532" xr3:uid="{F3594EBC-F48B-44DD-8252-7B82B910AED9}" name="Column11512"/>
    <tableColumn id="11533" xr3:uid="{48B5FDEF-CDA6-46D2-8A21-38ADF70B8FC2}" name="Column11513"/>
    <tableColumn id="11534" xr3:uid="{98A015F4-4F48-46FA-B8D1-C6412408F001}" name="Column11514"/>
    <tableColumn id="11535" xr3:uid="{07322030-0042-4F7D-A8CA-5E15F5F357A6}" name="Column11515"/>
    <tableColumn id="11536" xr3:uid="{4FA0F2EF-9950-419A-9F78-E665B34ED4A7}" name="Column11516"/>
    <tableColumn id="11537" xr3:uid="{4092C02B-7344-4880-B03E-CF726916A0A1}" name="Column11517"/>
    <tableColumn id="11538" xr3:uid="{C345ADEA-45E9-4322-AAE4-7AB8F65B6E68}" name="Column11518"/>
    <tableColumn id="11539" xr3:uid="{DDCEBBC8-9326-487C-9BAD-75775EE759D7}" name="Column11519"/>
    <tableColumn id="11540" xr3:uid="{EF0DE6F5-2A27-4ABF-B5B4-9C38BA81FF73}" name="Column11520"/>
    <tableColumn id="11541" xr3:uid="{023C8ECC-4AD7-4A13-8993-1EFFABE6E70C}" name="Column11521"/>
    <tableColumn id="11542" xr3:uid="{725E84D0-8B10-4D7B-B2A4-7830AB61C571}" name="Column11522"/>
    <tableColumn id="11543" xr3:uid="{A6881D7C-6DD4-4FFA-8315-0EB31F676386}" name="Column11523"/>
    <tableColumn id="11544" xr3:uid="{0EFD1057-1CEF-4D08-98B8-5BC2D2AFC8AE}" name="Column11524"/>
    <tableColumn id="11545" xr3:uid="{500DF75E-64CF-4556-9AAF-56B6CE50578D}" name="Column11525"/>
    <tableColumn id="11546" xr3:uid="{06743E33-CC46-4E1C-AA2D-309B0B5E3823}" name="Column11526"/>
    <tableColumn id="11547" xr3:uid="{2527D5FF-ED33-46C0-80DA-E1EF1819C1C4}" name="Column11527"/>
    <tableColumn id="11548" xr3:uid="{078910F5-BFB9-4D5C-9ED8-6DB7A36D8726}" name="Column11528"/>
    <tableColumn id="11549" xr3:uid="{B6579625-FE55-418E-BDFB-457AC5DBE6BE}" name="Column11529"/>
    <tableColumn id="11550" xr3:uid="{776409B6-6052-4932-8969-03DBEB19E8EC}" name="Column11530"/>
    <tableColumn id="11551" xr3:uid="{A138DFEE-64B5-4A2D-B5A5-595C0380252A}" name="Column11531"/>
    <tableColumn id="11552" xr3:uid="{E57B9431-A8F4-4B1B-BA52-94F8C0C50900}" name="Column11532"/>
    <tableColumn id="11553" xr3:uid="{3C16E6C2-9536-4259-8FF9-185EA26816A1}" name="Column11533"/>
    <tableColumn id="11554" xr3:uid="{CD05F26B-7B74-4340-B79D-B26C3BED814B}" name="Column11534"/>
    <tableColumn id="11555" xr3:uid="{09A5AFFA-ABD7-47C9-8EF3-9F2870B657C7}" name="Column11535"/>
    <tableColumn id="11556" xr3:uid="{8EF027F7-CE03-4A0E-BDC0-42DC70A07464}" name="Column11536"/>
    <tableColumn id="11557" xr3:uid="{731F2035-0FE7-431F-A615-5EAD5376DB0B}" name="Column11537"/>
    <tableColumn id="11558" xr3:uid="{D7C74085-A5E8-43AB-AD67-156F2A1BE95C}" name="Column11538"/>
    <tableColumn id="11559" xr3:uid="{E87C895B-0874-4C98-AE8D-E00DEC462A5E}" name="Column11539"/>
    <tableColumn id="11560" xr3:uid="{3C361580-9329-4F9F-8994-C296B71D9FC6}" name="Column11540"/>
    <tableColumn id="11561" xr3:uid="{01A4FC9E-EC0E-45C4-8A68-4C1E7F942725}" name="Column11541"/>
    <tableColumn id="11562" xr3:uid="{C5C54FB2-CF2A-4B05-A533-E4B3A42D985A}" name="Column11542"/>
    <tableColumn id="11563" xr3:uid="{889B79C0-E1E4-4892-A65B-65FC62E9FDCD}" name="Column11543"/>
    <tableColumn id="11564" xr3:uid="{1B42A2E1-7B17-4FFC-A920-0BD05CCEE139}" name="Column11544"/>
    <tableColumn id="11565" xr3:uid="{3CD7F092-5167-4746-B567-FC6EF0C00BE6}" name="Column11545"/>
    <tableColumn id="11566" xr3:uid="{EAB21944-A851-4C23-A9DB-B89788F0ACF0}" name="Column11546"/>
    <tableColumn id="11567" xr3:uid="{F957F8ED-F6E1-439C-A49B-9228508DA5B8}" name="Column11547"/>
    <tableColumn id="11568" xr3:uid="{7B018B8B-5D72-4818-B436-57C301223DEC}" name="Column11548"/>
    <tableColumn id="11569" xr3:uid="{BA1B81C1-9BB1-49D0-9839-AC66D861B199}" name="Column11549"/>
    <tableColumn id="11570" xr3:uid="{97481E35-8CA9-4914-8BC8-8697C4F1864B}" name="Column11550"/>
    <tableColumn id="11571" xr3:uid="{51B71AF4-51B5-4005-8FB8-B8756D25A1BF}" name="Column11551"/>
    <tableColumn id="11572" xr3:uid="{F8549E17-A603-4167-A173-F04EACD0E7FB}" name="Column11552"/>
    <tableColumn id="11573" xr3:uid="{EC366437-4026-4A08-AACC-57DBAC48C254}" name="Column11553"/>
    <tableColumn id="11574" xr3:uid="{83624009-15B1-47FA-B2C9-146EB31E9060}" name="Column11554"/>
    <tableColumn id="11575" xr3:uid="{B49A940F-03F4-43F5-8186-352B0D93C0C4}" name="Column11555"/>
    <tableColumn id="11576" xr3:uid="{06231E59-F361-44A4-9F6A-87FC12238AAB}" name="Column11556"/>
    <tableColumn id="11577" xr3:uid="{B534B0CE-D319-4271-BD25-CC3C1776DCFA}" name="Column11557"/>
    <tableColumn id="11578" xr3:uid="{CF02E98B-1209-4A97-8A5D-0EF15AC85F23}" name="Column11558"/>
    <tableColumn id="11579" xr3:uid="{9FC96C49-9649-4EA8-93C8-3CE1CFE46830}" name="Column11559"/>
    <tableColumn id="11580" xr3:uid="{E19F17D7-1581-4D33-85D4-D6C9460DBF2B}" name="Column11560"/>
    <tableColumn id="11581" xr3:uid="{C4AE90EF-5504-47C7-8DEF-E75D2DB1AB89}" name="Column11561"/>
    <tableColumn id="11582" xr3:uid="{17079CC3-DE7C-4698-A52A-457DADAFC71C}" name="Column11562"/>
    <tableColumn id="11583" xr3:uid="{61F4DF73-C518-431D-B9B1-E0C30AB9D3E7}" name="Column11563"/>
    <tableColumn id="11584" xr3:uid="{5A15918D-F476-4ADA-B747-09DB836546D8}" name="Column11564"/>
    <tableColumn id="11585" xr3:uid="{0D1F4EF2-DA32-4185-8B74-B900058AFBBB}" name="Column11565"/>
    <tableColumn id="11586" xr3:uid="{0147F755-358B-4E1A-8432-101E9F376495}" name="Column11566"/>
    <tableColumn id="11587" xr3:uid="{8E5724C3-91BD-4EBB-B600-A51AEBF5DE2E}" name="Column11567"/>
    <tableColumn id="11588" xr3:uid="{DC4D8367-F79E-495E-B9AB-149F8F57A1F8}" name="Column11568"/>
    <tableColumn id="11589" xr3:uid="{D05FD0E9-7769-4F4E-9B06-A0D2810C7B61}" name="Column11569"/>
    <tableColumn id="11590" xr3:uid="{3AE66B41-786C-4D67-B098-FDA5808340EE}" name="Column11570"/>
    <tableColumn id="11591" xr3:uid="{8554F985-E070-4C25-8660-8A1A08B9803F}" name="Column11571"/>
    <tableColumn id="11592" xr3:uid="{39900EC9-4AE4-4B41-84F6-7C71D86C54F8}" name="Column11572"/>
    <tableColumn id="11593" xr3:uid="{E32870A6-806F-4A36-A42F-14691C8E4C69}" name="Column11573"/>
    <tableColumn id="11594" xr3:uid="{4B100824-232F-49C2-ADB0-9C3621A91120}" name="Column11574"/>
    <tableColumn id="11595" xr3:uid="{1066E277-7454-4248-A986-98C0CC3A3CF7}" name="Column11575"/>
    <tableColumn id="11596" xr3:uid="{D15A1B57-3296-4115-B35F-B0E39A850B49}" name="Column11576"/>
    <tableColumn id="11597" xr3:uid="{848A6745-8B3B-4574-A8AF-006274B79E62}" name="Column11577"/>
    <tableColumn id="11598" xr3:uid="{668D40B8-79CC-4500-B0D4-F83BD07D6FED}" name="Column11578"/>
    <tableColumn id="11599" xr3:uid="{3A21A706-5AA7-46E3-A300-0ED6974C5EE2}" name="Column11579"/>
    <tableColumn id="11600" xr3:uid="{ADD23D0D-6897-436D-9083-CD85FA446706}" name="Column11580"/>
    <tableColumn id="11601" xr3:uid="{56B65A79-8760-4371-A1B3-7801EC43477A}" name="Column11581"/>
    <tableColumn id="11602" xr3:uid="{2DCF9C73-3B39-4FC7-82D6-25BEA26F3E83}" name="Column11582"/>
    <tableColumn id="11603" xr3:uid="{7E776044-A9EE-4D05-A681-62F39C2FC840}" name="Column11583"/>
    <tableColumn id="11604" xr3:uid="{8A2D5688-B368-418C-8BA0-CD26D19F4158}" name="Column11584"/>
    <tableColumn id="11605" xr3:uid="{B0DC1A78-934D-4D8D-A419-522890AE332E}" name="Column11585"/>
    <tableColumn id="11606" xr3:uid="{C3CD5A1A-822B-432E-8CDA-B9DC3416DC25}" name="Column11586"/>
    <tableColumn id="11607" xr3:uid="{BD54CED0-C8E3-4E7C-81DB-E2301B9404A4}" name="Column11587"/>
    <tableColumn id="11608" xr3:uid="{F92D2292-4B73-4054-9A68-9BDABA4B2712}" name="Column11588"/>
    <tableColumn id="11609" xr3:uid="{52F0B673-D329-41E4-9EF4-AD1D0EFD1A72}" name="Column11589"/>
    <tableColumn id="11610" xr3:uid="{E6FD3ECB-3193-4E96-A1E5-1C11335409BE}" name="Column11590"/>
    <tableColumn id="11611" xr3:uid="{168B30A0-25AD-4F69-80CA-FF5B40843DE0}" name="Column11591"/>
    <tableColumn id="11612" xr3:uid="{52D8AF78-4122-4063-B125-61139B30914B}" name="Column11592"/>
    <tableColumn id="11613" xr3:uid="{F93FA70A-1098-42FB-82B7-3168FCBFA91F}" name="Column11593"/>
    <tableColumn id="11614" xr3:uid="{A3CFE5C1-C0C6-47DF-A9F6-4E0687DE02FE}" name="Column11594"/>
    <tableColumn id="11615" xr3:uid="{309FA5C3-5EB0-4CC8-855C-942923C4C036}" name="Column11595"/>
    <tableColumn id="11616" xr3:uid="{FECBDB64-1AD4-4662-B643-2A7679E00FB0}" name="Column11596"/>
    <tableColumn id="11617" xr3:uid="{9506F035-3D4C-4BF8-9C43-2A626749210C}" name="Column11597"/>
    <tableColumn id="11618" xr3:uid="{21896252-DE95-40F7-A034-B210405AFDB6}" name="Column11598"/>
    <tableColumn id="11619" xr3:uid="{86260944-8576-4FE2-819B-5E813587127A}" name="Column11599"/>
    <tableColumn id="11620" xr3:uid="{F0547B02-422B-4EED-9E52-779641CE0671}" name="Column11600"/>
    <tableColumn id="11621" xr3:uid="{DB2E1645-6BE4-4C67-9001-5BAF4569708A}" name="Column11601"/>
    <tableColumn id="11622" xr3:uid="{8670F6CB-C083-4CF5-B262-46C29A67A105}" name="Column11602"/>
    <tableColumn id="11623" xr3:uid="{2B535F6B-70B1-4D4F-8024-DA3FECB80EA1}" name="Column11603"/>
    <tableColumn id="11624" xr3:uid="{BD13FFB9-6A5C-49B3-82FC-1A1894AD647C}" name="Column11604"/>
    <tableColumn id="11625" xr3:uid="{FEED00FD-AA31-4968-8EAD-1C5675ACB1A6}" name="Column11605"/>
    <tableColumn id="11626" xr3:uid="{03C8F96F-4B8D-4768-BBC9-21E934A0BDBD}" name="Column11606"/>
    <tableColumn id="11627" xr3:uid="{65C4D758-52CD-4D23-90C7-A0691EAEBD57}" name="Column11607"/>
    <tableColumn id="11628" xr3:uid="{7009AA41-11F2-49F7-BA0B-818B0F792163}" name="Column11608"/>
    <tableColumn id="11629" xr3:uid="{C5A1F5AF-3306-4529-A845-1616F520A664}" name="Column11609"/>
    <tableColumn id="11630" xr3:uid="{CE124953-035A-433B-8F2B-AE394D3C89C7}" name="Column11610"/>
    <tableColumn id="11631" xr3:uid="{19E32B93-639D-4173-BD57-034C91277BA1}" name="Column11611"/>
    <tableColumn id="11632" xr3:uid="{23936F41-57AF-4786-85DB-A3CEF5DC1D14}" name="Column11612"/>
    <tableColumn id="11633" xr3:uid="{7469FAE4-C172-45C2-87F2-3CED7F2FA1C8}" name="Column11613"/>
    <tableColumn id="11634" xr3:uid="{AE96EB5A-EA26-4075-A825-075C95CE7DAA}" name="Column11614"/>
    <tableColumn id="11635" xr3:uid="{A8B3318D-E8DF-4BF9-94DC-3E9A831A41FF}" name="Column11615"/>
    <tableColumn id="11636" xr3:uid="{83FB07BD-BCE8-4005-8077-5D569061C065}" name="Column11616"/>
    <tableColumn id="11637" xr3:uid="{978BDFC2-5B78-4F8C-9B83-409D465EF455}" name="Column11617"/>
    <tableColumn id="11638" xr3:uid="{E0CFAB41-E7B6-46DE-9E4A-D5F5C5647707}" name="Column11618"/>
    <tableColumn id="11639" xr3:uid="{3E8227D1-8C78-4019-A0EE-52CF19CA1F10}" name="Column11619"/>
    <tableColumn id="11640" xr3:uid="{2E598D2E-7A4C-4244-BE61-B208C540B49C}" name="Column11620"/>
    <tableColumn id="11641" xr3:uid="{44496F3C-6EC2-48DF-AB45-46F4E5A74311}" name="Column11621"/>
    <tableColumn id="11642" xr3:uid="{155705EE-40C5-440F-83A9-FC7F2E83E8BA}" name="Column11622"/>
    <tableColumn id="11643" xr3:uid="{D76EB508-3B72-4B2C-ABA8-1063B00B5BCC}" name="Column11623"/>
    <tableColumn id="11644" xr3:uid="{EED6340B-58E5-48F1-A4F8-80F2B8D2DF6B}" name="Column11624"/>
    <tableColumn id="11645" xr3:uid="{F9157707-F14D-475B-8FB2-26B8DC1D8582}" name="Column11625"/>
    <tableColumn id="11646" xr3:uid="{499750ED-797B-4E02-B03C-E6D33201515D}" name="Column11626"/>
    <tableColumn id="11647" xr3:uid="{52CD7F65-B9DD-4B3A-A6E9-35CBE1EA2EE4}" name="Column11627"/>
    <tableColumn id="11648" xr3:uid="{273F3854-B39E-492A-9CD0-6638A9294AD0}" name="Column11628"/>
    <tableColumn id="11649" xr3:uid="{7A46AF9C-D154-4ACA-AA20-AB5E05C1063A}" name="Column11629"/>
    <tableColumn id="11650" xr3:uid="{F416E248-03F0-43B0-B4EC-47BA5F6A4102}" name="Column11630"/>
    <tableColumn id="11651" xr3:uid="{139A491E-4B1D-439C-AC1F-65B654EF599F}" name="Column11631"/>
    <tableColumn id="11652" xr3:uid="{6BA323DD-D83A-4CFC-87DD-D2BD5C7CA43A}" name="Column11632"/>
    <tableColumn id="11653" xr3:uid="{D214E88A-6A22-45BA-80A4-FD60748A56A1}" name="Column11633"/>
    <tableColumn id="11654" xr3:uid="{4BC22832-26FB-4E87-903A-2B1FF0E7B277}" name="Column11634"/>
    <tableColumn id="11655" xr3:uid="{427771D9-ABB0-46FD-A4C4-E6DC3BC6B523}" name="Column11635"/>
    <tableColumn id="11656" xr3:uid="{48A5459B-6D23-4F7F-9D6C-F9EE39A3357A}" name="Column11636"/>
    <tableColumn id="11657" xr3:uid="{308982D8-E91B-467E-809A-3A1FC563CF1B}" name="Column11637"/>
    <tableColumn id="11658" xr3:uid="{23B697D8-272A-489B-8797-1440342D2CDD}" name="Column11638"/>
    <tableColumn id="11659" xr3:uid="{1E8E194D-4085-42C6-A4F6-DF94F9102703}" name="Column11639"/>
    <tableColumn id="11660" xr3:uid="{D894205C-D269-4C6E-9BE7-A8D0BB35F8E3}" name="Column11640"/>
    <tableColumn id="11661" xr3:uid="{B876F839-3AA8-4F88-A55A-86A84F2F2298}" name="Column11641"/>
    <tableColumn id="11662" xr3:uid="{BA34C33A-1A89-4E08-B607-A1508DCDFD4E}" name="Column11642"/>
    <tableColumn id="11663" xr3:uid="{58D297C4-E539-4160-8468-91DDD09A2ACF}" name="Column11643"/>
    <tableColumn id="11664" xr3:uid="{4C115C19-706E-447D-BF1B-D5D4FC8497C7}" name="Column11644"/>
    <tableColumn id="11665" xr3:uid="{917AC84F-695D-4292-8D80-3AAA46672551}" name="Column11645"/>
    <tableColumn id="11666" xr3:uid="{A1CD0E0E-8F95-4BCA-A7C3-E97C14A3A35E}" name="Column11646"/>
    <tableColumn id="11667" xr3:uid="{55073069-03C2-42F1-996C-0FD7A81CD642}" name="Column11647"/>
    <tableColumn id="11668" xr3:uid="{EA7413C2-B30C-478C-8216-B5330F6CF628}" name="Column11648"/>
    <tableColumn id="11669" xr3:uid="{CC9A03F4-B83E-42FA-8358-5DAA7ED4EFA7}" name="Column11649"/>
    <tableColumn id="11670" xr3:uid="{A8FCB8A7-5218-4515-BABD-D76B1FA1E610}" name="Column11650"/>
    <tableColumn id="11671" xr3:uid="{60F82ED7-5C61-4507-8613-85FBF6D00CF9}" name="Column11651"/>
    <tableColumn id="11672" xr3:uid="{4F4F31F6-EE80-4694-A81C-06364CB9F729}" name="Column11652"/>
    <tableColumn id="11673" xr3:uid="{8A385182-713C-407B-BA71-2A70DE1D3F71}" name="Column11653"/>
    <tableColumn id="11674" xr3:uid="{85D5E600-2803-4C5D-A236-8E846591C36A}" name="Column11654"/>
    <tableColumn id="11675" xr3:uid="{8C0CE2A4-131C-47C7-B203-2F045890F897}" name="Column11655"/>
    <tableColumn id="11676" xr3:uid="{FD3D4EF4-8C80-472C-9677-D2874B4AA6BA}" name="Column11656"/>
    <tableColumn id="11677" xr3:uid="{A55BEF87-B3EE-4676-A338-9A8413AAFC8D}" name="Column11657"/>
    <tableColumn id="11678" xr3:uid="{B079A697-7599-4CBD-ABF0-FE7736504CA4}" name="Column11658"/>
    <tableColumn id="11679" xr3:uid="{9CEDDAA6-47E5-4D6E-A1F3-7C9A2BDB7E01}" name="Column11659"/>
    <tableColumn id="11680" xr3:uid="{C4B5A543-6765-440C-88F5-5B460B24AF47}" name="Column11660"/>
    <tableColumn id="11681" xr3:uid="{0196DA17-C3ED-4A7B-8A5B-3C5CEBD7985C}" name="Column11661"/>
    <tableColumn id="11682" xr3:uid="{280763D1-F1EC-4718-85E3-B9BABFF71AEC}" name="Column11662"/>
    <tableColumn id="11683" xr3:uid="{089EF1F2-670C-42D8-95B2-7B382BBBF62D}" name="Column11663"/>
    <tableColumn id="11684" xr3:uid="{412C39AB-BE84-40C8-8B4D-9489017CDC10}" name="Column11664"/>
    <tableColumn id="11685" xr3:uid="{081B8782-D628-4289-9162-5A998C669AF0}" name="Column11665"/>
    <tableColumn id="11686" xr3:uid="{746B2759-EB35-414F-8097-BFAA4D2DF019}" name="Column11666"/>
    <tableColumn id="11687" xr3:uid="{2BBDEC1E-8687-4E7C-9430-AF6FD0601CCB}" name="Column11667"/>
    <tableColumn id="11688" xr3:uid="{FE033586-D2EC-450D-BB4A-CF6A46B42392}" name="Column11668"/>
    <tableColumn id="11689" xr3:uid="{B02059D9-614B-4451-86FD-2EA5141180B8}" name="Column11669"/>
    <tableColumn id="11690" xr3:uid="{E1D50E83-D281-4CFB-88C6-B74CB68C3D98}" name="Column11670"/>
    <tableColumn id="11691" xr3:uid="{9A2B7844-0EC1-4CA9-8162-ED1032FAD366}" name="Column11671"/>
    <tableColumn id="11692" xr3:uid="{2DDF6BAD-65F8-422F-9375-A9310FC2436B}" name="Column11672"/>
    <tableColumn id="11693" xr3:uid="{7030C602-220C-419C-860C-28A8AC429D0D}" name="Column11673"/>
    <tableColumn id="11694" xr3:uid="{ABA925B4-3E3A-4AF4-892F-9FF0C3636C46}" name="Column11674"/>
    <tableColumn id="11695" xr3:uid="{D0DE6894-1171-4DF3-9854-EB52D3993605}" name="Column11675"/>
    <tableColumn id="11696" xr3:uid="{4F48BD37-CA38-44B9-A1C8-7E9FF84B8DD2}" name="Column11676"/>
    <tableColumn id="11697" xr3:uid="{47D16F01-34E1-4FE5-8F87-722A6AA7B1C4}" name="Column11677"/>
    <tableColumn id="11698" xr3:uid="{4BF44329-0DA3-422B-94D4-C0CAC3CDF65C}" name="Column11678"/>
    <tableColumn id="11699" xr3:uid="{C308A0F7-C973-4FB3-8CA8-4DF764806B82}" name="Column11679"/>
    <tableColumn id="11700" xr3:uid="{0EB1EAAC-E3B5-49B0-9E51-423607AFB2C9}" name="Column11680"/>
    <tableColumn id="11701" xr3:uid="{975F7E53-A5ED-48A7-AD52-F22653EF8733}" name="Column11681"/>
    <tableColumn id="11702" xr3:uid="{61160307-40DB-4BAF-9CE2-B7D22445C7B1}" name="Column11682"/>
    <tableColumn id="11703" xr3:uid="{EC164BA7-EE99-4133-9FA7-559A8F885C51}" name="Column11683"/>
    <tableColumn id="11704" xr3:uid="{241B3CCA-32DB-4242-B291-312353429E1B}" name="Column11684"/>
    <tableColumn id="11705" xr3:uid="{29F66593-CD4F-4211-8480-37563A2F5FC7}" name="Column11685"/>
    <tableColumn id="11706" xr3:uid="{72C13719-28CF-422E-AA6D-5E5B7059B099}" name="Column11686"/>
    <tableColumn id="11707" xr3:uid="{9DC8C824-1270-4438-9423-3DA204C3D3B2}" name="Column11687"/>
    <tableColumn id="11708" xr3:uid="{C4CE88B4-F98D-470A-9D83-1B8710134BA7}" name="Column11688"/>
    <tableColumn id="11709" xr3:uid="{9EE87104-EE5E-4524-B637-757DD1DC13B4}" name="Column11689"/>
    <tableColumn id="11710" xr3:uid="{1EC817A8-B2A6-44ED-9557-3FBEC6E6B1A4}" name="Column11690"/>
    <tableColumn id="11711" xr3:uid="{E1F983A5-F922-444B-AB59-6DC84A12367F}" name="Column11691"/>
    <tableColumn id="11712" xr3:uid="{5DB3C3BC-563B-46C9-98A1-3380135D92B0}" name="Column11692"/>
    <tableColumn id="11713" xr3:uid="{13887C27-B569-46C0-BB90-BDB8C9FBCAD7}" name="Column11693"/>
    <tableColumn id="11714" xr3:uid="{B3B1A1B3-32F6-4E81-9245-6E80E4B06670}" name="Column11694"/>
    <tableColumn id="11715" xr3:uid="{A74E469E-157F-4644-99CA-CC7EB2B4F167}" name="Column11695"/>
    <tableColumn id="11716" xr3:uid="{8D643A39-1270-4153-BF23-5C6174BB4A7B}" name="Column11696"/>
    <tableColumn id="11717" xr3:uid="{413F9C4F-D8BE-4553-BC2C-48F0BD321164}" name="Column11697"/>
    <tableColumn id="11718" xr3:uid="{EB6094F7-650E-4C12-AD3D-8F8CC6C087DE}" name="Column11698"/>
    <tableColumn id="11719" xr3:uid="{5A3E878B-F8C8-439A-B0D4-D49C459242E4}" name="Column11699"/>
    <tableColumn id="11720" xr3:uid="{DEF41D77-C644-4C03-9E4B-BD58860B2072}" name="Column11700"/>
    <tableColumn id="11721" xr3:uid="{56F258AC-C9EC-4086-8941-E948FAB3E548}" name="Column11701"/>
    <tableColumn id="11722" xr3:uid="{1B0E1289-64AE-4EFA-AECC-1CCC33D2C2C7}" name="Column11702"/>
    <tableColumn id="11723" xr3:uid="{E9F97226-F712-459F-AFE5-19EA11B8A6D3}" name="Column11703"/>
    <tableColumn id="11724" xr3:uid="{F2309C08-E78E-4E76-93BC-72F9B79B20DA}" name="Column11704"/>
    <tableColumn id="11725" xr3:uid="{0DE596CF-165B-4696-AC50-48D4F0488BD5}" name="Column11705"/>
    <tableColumn id="11726" xr3:uid="{9E13576A-7C6A-4981-9BD7-B0A1E05B99CE}" name="Column11706"/>
    <tableColumn id="11727" xr3:uid="{788C058B-6FF3-4595-86B0-A686773319B8}" name="Column11707"/>
    <tableColumn id="11728" xr3:uid="{4E352F2B-C01A-4AAE-84CA-3457BF5607D3}" name="Column11708"/>
    <tableColumn id="11729" xr3:uid="{A618AC4E-C396-4654-A046-44AA61ACEFCF}" name="Column11709"/>
    <tableColumn id="11730" xr3:uid="{EE16DBFC-AA54-4843-8189-94A2EDFC430F}" name="Column11710"/>
    <tableColumn id="11731" xr3:uid="{BC9804C9-F7ED-4297-98EF-33FB2545AD0F}" name="Column11711"/>
    <tableColumn id="11732" xr3:uid="{CDBC1BFE-41DA-4E8D-8EA7-D2B4E92B0E7A}" name="Column11712"/>
    <tableColumn id="11733" xr3:uid="{E302E2EE-C982-4CC4-BADB-3868D81A69DE}" name="Column11713"/>
    <tableColumn id="11734" xr3:uid="{FEE26FE2-9AE6-4382-BE4E-661D033BA012}" name="Column11714"/>
    <tableColumn id="11735" xr3:uid="{8C768401-2A2B-4246-8227-A1B933E82893}" name="Column11715"/>
    <tableColumn id="11736" xr3:uid="{81667369-4E1B-4DCA-93FA-819DA704CF15}" name="Column11716"/>
    <tableColumn id="11737" xr3:uid="{EA8F7425-A9CE-4679-98FB-ACA4ACB8ABDE}" name="Column11717"/>
    <tableColumn id="11738" xr3:uid="{B3B707C0-7768-4F85-89DD-E961837647D7}" name="Column11718"/>
    <tableColumn id="11739" xr3:uid="{D3F5FAA4-97EC-4873-8F6C-6B5D7F0E33CD}" name="Column11719"/>
    <tableColumn id="11740" xr3:uid="{5926680A-48A6-4B63-AD3B-C70C4910D22A}" name="Column11720"/>
    <tableColumn id="11741" xr3:uid="{131FAE81-F7B6-475A-99C1-4F9E21A85F82}" name="Column11721"/>
    <tableColumn id="11742" xr3:uid="{2A61AA16-B38D-4173-A422-18DADF933C19}" name="Column11722"/>
    <tableColumn id="11743" xr3:uid="{AAD97DD5-46AB-4CBE-8B35-D7953143E2E4}" name="Column11723"/>
    <tableColumn id="11744" xr3:uid="{9F7DABE8-5F7D-4A0D-84F1-5FC552AD17D7}" name="Column11724"/>
    <tableColumn id="11745" xr3:uid="{D16E0565-D3AF-4B41-AD80-39078AF07FE3}" name="Column11725"/>
    <tableColumn id="11746" xr3:uid="{3E6B2574-7553-4C6F-9DB8-DF1B65B43156}" name="Column11726"/>
    <tableColumn id="11747" xr3:uid="{A6E4F245-B121-440C-AF6A-E77A791DFD6E}" name="Column11727"/>
    <tableColumn id="11748" xr3:uid="{7FC0BA4A-FFE5-4D3A-82A4-B03FC627F067}" name="Column11728"/>
    <tableColumn id="11749" xr3:uid="{385A0AF6-62AF-4286-89CF-D4D6375C6458}" name="Column11729"/>
    <tableColumn id="11750" xr3:uid="{41707D60-F0D2-47D8-B157-3A544852BE00}" name="Column11730"/>
    <tableColumn id="11751" xr3:uid="{40B49EBD-6D34-4285-8306-D4E743814F27}" name="Column11731"/>
    <tableColumn id="11752" xr3:uid="{8489EFF3-F1FB-46BD-91CA-E19956E1EE06}" name="Column11732"/>
    <tableColumn id="11753" xr3:uid="{B02DB2F1-A794-4C6F-B5A9-235686473DE3}" name="Column11733"/>
    <tableColumn id="11754" xr3:uid="{350A1610-AFF4-476C-AC59-99C9CAED87AB}" name="Column11734"/>
    <tableColumn id="11755" xr3:uid="{FAE3A452-E50C-47B7-8A74-9220460E3D09}" name="Column11735"/>
    <tableColumn id="11756" xr3:uid="{E1FD4F37-6FE2-4874-B38B-8E16E45BB84D}" name="Column11736"/>
    <tableColumn id="11757" xr3:uid="{00FF82D8-4458-4ECC-88AC-55646AD4FE09}" name="Column11737"/>
    <tableColumn id="11758" xr3:uid="{D0B62E2B-25F5-4D94-B54A-20F1B49EFBCF}" name="Column11738"/>
    <tableColumn id="11759" xr3:uid="{45B8C2C0-9F7E-42B0-9D3B-D2799D35CFC1}" name="Column11739"/>
    <tableColumn id="11760" xr3:uid="{A194DBEB-ABEA-4344-94C8-394CFFC87F86}" name="Column11740"/>
    <tableColumn id="11761" xr3:uid="{F6D95668-C529-45DB-94F2-B8260BB8BF0A}" name="Column11741"/>
    <tableColumn id="11762" xr3:uid="{CCE61D01-5B6F-4BD3-8B4E-F28F30344E38}" name="Column11742"/>
    <tableColumn id="11763" xr3:uid="{EDCCEFAF-D443-4A5A-833E-34622AE225BD}" name="Column11743"/>
    <tableColumn id="11764" xr3:uid="{42C08E25-D119-429E-9B16-7670FEBA40B9}" name="Column11744"/>
    <tableColumn id="11765" xr3:uid="{EB3721D9-16E0-45C9-891D-363FB0D29EB6}" name="Column11745"/>
    <tableColumn id="11766" xr3:uid="{0F6FA2DC-D097-40C5-8425-8A4000A21721}" name="Column11746"/>
    <tableColumn id="11767" xr3:uid="{E47C684C-3F9E-462E-B8E0-7C9DF14367C0}" name="Column11747"/>
    <tableColumn id="11768" xr3:uid="{2B28A8A0-45E8-41C4-84FA-F0A66054DB9D}" name="Column11748"/>
    <tableColumn id="11769" xr3:uid="{18125752-37A9-4144-9AA6-1F6A3030EBB7}" name="Column11749"/>
    <tableColumn id="11770" xr3:uid="{748CFAAD-6D17-4B56-B406-A8B405DC42FB}" name="Column11750"/>
    <tableColumn id="11771" xr3:uid="{E699F4FA-CF52-4383-8D12-F7CCD8CD3286}" name="Column11751"/>
    <tableColumn id="11772" xr3:uid="{A569C9C6-FA8F-4D0B-8718-A16721D6C92D}" name="Column11752"/>
    <tableColumn id="11773" xr3:uid="{1D0A026C-3E84-47AD-917F-08BF35BCDC57}" name="Column11753"/>
    <tableColumn id="11774" xr3:uid="{00AE8634-414C-4635-9FC8-7941358BDDCD}" name="Column11754"/>
    <tableColumn id="11775" xr3:uid="{35435D03-556D-4C9E-B021-7E2CC295F246}" name="Column11755"/>
    <tableColumn id="11776" xr3:uid="{991AA10F-7006-4D14-9522-4FB7FF49BEB0}" name="Column11756"/>
    <tableColumn id="11777" xr3:uid="{1CF6FDE9-DC6F-48B4-820F-2090F00C1A52}" name="Column11757"/>
    <tableColumn id="11778" xr3:uid="{942D5407-EA89-4455-99FA-C25CCDE95862}" name="Column11758"/>
    <tableColumn id="11779" xr3:uid="{72127CF8-869E-4CED-819A-C2924CC0CA40}" name="Column11759"/>
    <tableColumn id="11780" xr3:uid="{47988B14-1C7E-4081-A409-42D7775051CC}" name="Column11760"/>
    <tableColumn id="11781" xr3:uid="{2B9B1306-F1A3-448F-B44E-1E442E54AE48}" name="Column11761"/>
    <tableColumn id="11782" xr3:uid="{8C600937-70F3-4B03-AB6F-BCC869D0FD9E}" name="Column11762"/>
    <tableColumn id="11783" xr3:uid="{FEEE8B08-48C2-414C-B5F3-DCCE030A6790}" name="Column11763"/>
    <tableColumn id="11784" xr3:uid="{4D3AF334-7FAF-4A76-ADA2-FBCE28D28B80}" name="Column11764"/>
    <tableColumn id="11785" xr3:uid="{DCB5E304-5D3B-4B33-AD3B-1566B0122498}" name="Column11765"/>
    <tableColumn id="11786" xr3:uid="{8CB10029-7DC5-490D-9FDF-CE2E9AAB888C}" name="Column11766"/>
    <tableColumn id="11787" xr3:uid="{454369A4-47B1-41F7-95D5-A41A69016A49}" name="Column11767"/>
    <tableColumn id="11788" xr3:uid="{A7893DCA-1610-42F7-9DCC-10FA34DE7642}" name="Column11768"/>
    <tableColumn id="11789" xr3:uid="{B591B6F8-9B07-4CD5-8C6E-31D73FA39665}" name="Column11769"/>
    <tableColumn id="11790" xr3:uid="{86843918-949A-4C4E-9CA4-15EBAD4BF28A}" name="Column11770"/>
    <tableColumn id="11791" xr3:uid="{DF5BF79A-5D6F-4A3A-ADF0-624C8E640455}" name="Column11771"/>
    <tableColumn id="11792" xr3:uid="{41BED99B-B635-4A74-A0FB-91A5274CFBEC}" name="Column11772"/>
    <tableColumn id="11793" xr3:uid="{63B52C44-C287-4F87-AC6B-62E490584467}" name="Column11773"/>
    <tableColumn id="11794" xr3:uid="{A20C4E78-55D5-4FDD-A5CB-793C49294B7A}" name="Column11774"/>
    <tableColumn id="11795" xr3:uid="{B04AE87F-5139-405D-96F3-B0A5670561DB}" name="Column11775"/>
    <tableColumn id="11796" xr3:uid="{CBAACB56-8801-4161-A87B-1D5B48ED79D6}" name="Column11776"/>
    <tableColumn id="11797" xr3:uid="{7927AA5D-5BCB-4906-9B7B-E37D1306BDBD}" name="Column11777"/>
    <tableColumn id="11798" xr3:uid="{134DD60C-B60B-42E2-A074-618B6BBFBB46}" name="Column11778"/>
    <tableColumn id="11799" xr3:uid="{E2DEDB6D-A778-43E7-A001-891EE0FF1CF5}" name="Column11779"/>
    <tableColumn id="11800" xr3:uid="{DA43CBAE-C6AA-4FF3-92D9-8E9630E034E3}" name="Column11780"/>
    <tableColumn id="11801" xr3:uid="{99F9209F-0C42-42F5-B779-04B1D4F697E8}" name="Column11781"/>
    <tableColumn id="11802" xr3:uid="{9B0C9285-21D4-4B8E-8796-C50C4AE23A43}" name="Column11782"/>
    <tableColumn id="11803" xr3:uid="{D82ED05A-1F4D-43EF-9CE7-8C7424E678F4}" name="Column11783"/>
    <tableColumn id="11804" xr3:uid="{C3FD514C-56A3-438A-9E28-EA841E400D9F}" name="Column11784"/>
    <tableColumn id="11805" xr3:uid="{95DCB9A9-17EB-4E76-B0FA-4D013C8F55E3}" name="Column11785"/>
    <tableColumn id="11806" xr3:uid="{7E138411-2EE0-452A-A92A-907754CF90F9}" name="Column11786"/>
    <tableColumn id="11807" xr3:uid="{8453A2BE-6976-4689-BE46-42358003D876}" name="Column11787"/>
    <tableColumn id="11808" xr3:uid="{62A1D9BB-FBEE-4146-B725-1DD69C863E2D}" name="Column11788"/>
    <tableColumn id="11809" xr3:uid="{456964D6-2818-4FB0-ACAD-7C24FC904A9F}" name="Column11789"/>
    <tableColumn id="11810" xr3:uid="{718F5335-E79C-4DE0-B97C-8D175AE83203}" name="Column11790"/>
    <tableColumn id="11811" xr3:uid="{661C8890-7C0A-4BF6-98AD-707B857D832E}" name="Column11791"/>
    <tableColumn id="11812" xr3:uid="{D8058166-2F11-4FC1-8BC2-D453402923A0}" name="Column11792"/>
    <tableColumn id="11813" xr3:uid="{7518590F-E3A9-4556-84E9-DF933CCD0FFB}" name="Column11793"/>
    <tableColumn id="11814" xr3:uid="{0BE3F472-F2B9-4FE3-948B-CBB3B9BAB8C4}" name="Column11794"/>
    <tableColumn id="11815" xr3:uid="{B2B1E9CF-BF89-41A9-B523-951E633D751E}" name="Column11795"/>
    <tableColumn id="11816" xr3:uid="{1B778FD9-9239-4300-9751-44031F5D5532}" name="Column11796"/>
    <tableColumn id="11817" xr3:uid="{69F46082-7317-4DBA-BA45-0F26D122C2B0}" name="Column11797"/>
    <tableColumn id="11818" xr3:uid="{FA219644-6CA5-4106-BF3E-E24BA77D7979}" name="Column11798"/>
    <tableColumn id="11819" xr3:uid="{4511300C-C6A8-4496-A4C1-20CA43B3CCDD}" name="Column11799"/>
    <tableColumn id="11820" xr3:uid="{69A73A72-E7EB-48D3-96C0-E27279D51A59}" name="Column11800"/>
    <tableColumn id="11821" xr3:uid="{E3937172-45A3-44CF-8AF3-20539B69B214}" name="Column11801"/>
    <tableColumn id="11822" xr3:uid="{07864CB7-A3D3-40EC-9A48-E72B4259BD8B}" name="Column11802"/>
    <tableColumn id="11823" xr3:uid="{F0976597-7D4D-435F-842A-9A8C11D687F9}" name="Column11803"/>
    <tableColumn id="11824" xr3:uid="{222424FC-C81E-4C03-A046-9459BBC64279}" name="Column11804"/>
    <tableColumn id="11825" xr3:uid="{F49807AC-CEBA-49B3-B536-69389F7802C0}" name="Column11805"/>
    <tableColumn id="11826" xr3:uid="{F0DC3EF3-019A-47A0-9E4D-368724FE6879}" name="Column11806"/>
    <tableColumn id="11827" xr3:uid="{DDB3F045-81ED-4643-97E7-B2291DC114E6}" name="Column11807"/>
    <tableColumn id="11828" xr3:uid="{A8F5FA81-09C6-49D9-A46E-42E831AE5A69}" name="Column11808"/>
    <tableColumn id="11829" xr3:uid="{27FCBB73-3954-4A25-AFB7-A020D4286291}" name="Column11809"/>
    <tableColumn id="11830" xr3:uid="{35F3224A-28C7-4332-99C8-CC628469FAD6}" name="Column11810"/>
    <tableColumn id="11831" xr3:uid="{EC90D666-D825-473F-94D5-828B21C0E997}" name="Column11811"/>
    <tableColumn id="11832" xr3:uid="{20874247-5D65-40C7-BB32-8655A2AE90D4}" name="Column11812"/>
    <tableColumn id="11833" xr3:uid="{A25A0512-D2A5-45DE-B625-43EF57B2D7AE}" name="Column11813"/>
    <tableColumn id="11834" xr3:uid="{ACE5CB9F-7051-4B9F-BA37-568AFE007B7C}" name="Column11814"/>
    <tableColumn id="11835" xr3:uid="{703BE883-502C-4A62-BD8E-935983939F24}" name="Column11815"/>
    <tableColumn id="11836" xr3:uid="{F32A9C2A-D00F-469A-A405-A6196A043AF3}" name="Column11816"/>
    <tableColumn id="11837" xr3:uid="{EBC71551-3BA4-4A34-BCCB-BB1AEC46671A}" name="Column11817"/>
    <tableColumn id="11838" xr3:uid="{46618FD6-24C1-4629-9D52-A86CA1101279}" name="Column11818"/>
    <tableColumn id="11839" xr3:uid="{E11F5CDE-F796-4E3F-B34E-79054FFACC7A}" name="Column11819"/>
    <tableColumn id="11840" xr3:uid="{164F0C23-AE46-4B52-9497-9B846CEA4BBB}" name="Column11820"/>
    <tableColumn id="11841" xr3:uid="{48511663-4EB7-4505-890D-B9657373D8BB}" name="Column11821"/>
    <tableColumn id="11842" xr3:uid="{89E269E7-DA0E-485D-B871-992EA8060380}" name="Column11822"/>
    <tableColumn id="11843" xr3:uid="{9CC99CE4-B6D8-477A-A050-52CE300E6813}" name="Column11823"/>
    <tableColumn id="11844" xr3:uid="{56E7A4B0-1650-4969-9097-BE6D2011B8B9}" name="Column11824"/>
    <tableColumn id="11845" xr3:uid="{6CF5E65F-64DE-473D-AD4E-AC0886AE7F35}" name="Column11825"/>
    <tableColumn id="11846" xr3:uid="{BD45EDB9-4B9A-4E36-A666-937C3F63E982}" name="Column11826"/>
    <tableColumn id="11847" xr3:uid="{612AF321-E3A9-47A6-BABA-C0ED41284591}" name="Column11827"/>
    <tableColumn id="11848" xr3:uid="{9DB3B57E-FAC1-479D-8331-639C7C84F5D9}" name="Column11828"/>
    <tableColumn id="11849" xr3:uid="{911443D2-431F-49EE-AB92-E61F865BA28A}" name="Column11829"/>
    <tableColumn id="11850" xr3:uid="{639A0E5D-CFA0-47B5-80D2-A315586E6B55}" name="Column11830"/>
    <tableColumn id="11851" xr3:uid="{D3624340-A15E-48A8-A5AC-957294BA8C77}" name="Column11831"/>
    <tableColumn id="11852" xr3:uid="{9B4F217D-C2CF-4C4C-9AF5-CF1F47B8C25B}" name="Column11832"/>
    <tableColumn id="11853" xr3:uid="{9C3EB19A-4BE4-4979-8E5F-8161A87BD8B9}" name="Column11833"/>
    <tableColumn id="11854" xr3:uid="{29D4C90E-53C9-4D63-BF19-729B48BC1A22}" name="Column11834"/>
    <tableColumn id="11855" xr3:uid="{67EEA045-6F49-414A-A39C-06B2CFB6720F}" name="Column11835"/>
    <tableColumn id="11856" xr3:uid="{6CE6049B-5C8C-4D88-99D8-878CCD6DA3CC}" name="Column11836"/>
    <tableColumn id="11857" xr3:uid="{2E845A85-193C-4D21-BB2F-5B7A9DB44DDF}" name="Column11837"/>
    <tableColumn id="11858" xr3:uid="{F9C1FB3F-3446-4CC3-83EB-54B4644098A4}" name="Column11838"/>
    <tableColumn id="11859" xr3:uid="{39E8FA7D-D316-47D1-A8B0-262759A19C16}" name="Column11839"/>
    <tableColumn id="11860" xr3:uid="{E8223E46-F05C-4E41-B724-31CF8B26BFFE}" name="Column11840"/>
    <tableColumn id="11861" xr3:uid="{1E8F7C74-6CD8-41E6-AF7A-BEAC29DDBCCA}" name="Column11841"/>
    <tableColumn id="11862" xr3:uid="{A34D40A0-0B13-4350-95CB-2E67092E0F58}" name="Column11842"/>
    <tableColumn id="11863" xr3:uid="{34951DE5-CB69-4E4D-ACEC-81F44992281F}" name="Column11843"/>
    <tableColumn id="11864" xr3:uid="{7D5E2489-BF3B-4117-9330-172E7F2D52CE}" name="Column11844"/>
    <tableColumn id="11865" xr3:uid="{73862DA6-47A0-456E-8C5B-B360C5F83B81}" name="Column11845"/>
    <tableColumn id="11866" xr3:uid="{B7F13385-E430-4642-AB3A-A030B352BB6A}" name="Column11846"/>
    <tableColumn id="11867" xr3:uid="{0DA50F1A-B504-43FC-A56F-D88D5E28C3B9}" name="Column11847"/>
    <tableColumn id="11868" xr3:uid="{7B362A49-AF69-4EE9-9235-919E273A43AC}" name="Column11848"/>
    <tableColumn id="11869" xr3:uid="{5BA58DC0-68C2-4B36-AE64-DFF67FF1BF8A}" name="Column11849"/>
    <tableColumn id="11870" xr3:uid="{F89416AE-B283-49C0-A2FA-7219FF9DBAE7}" name="Column11850"/>
    <tableColumn id="11871" xr3:uid="{D739D123-4A16-4C86-BDCB-E68BCD6F66F8}" name="Column11851"/>
    <tableColumn id="11872" xr3:uid="{08A46BAB-C378-40FD-93D1-3E972A8127A9}" name="Column11852"/>
    <tableColumn id="11873" xr3:uid="{EBCA6F77-160B-4A1C-BF15-9553E4073C0F}" name="Column11853"/>
    <tableColumn id="11874" xr3:uid="{F9E95C7C-2DAC-4FD6-BE56-D367634F2B24}" name="Column11854"/>
    <tableColumn id="11875" xr3:uid="{8B345D38-DA8C-4235-959C-6C89A5FB1EFB}" name="Column11855"/>
    <tableColumn id="11876" xr3:uid="{37217A58-AF93-4E63-BF6B-A853EC73E44A}" name="Column11856"/>
    <tableColumn id="11877" xr3:uid="{DA1C43EF-384C-4DB5-9DA9-B4B08EB8FB31}" name="Column11857"/>
    <tableColumn id="11878" xr3:uid="{2AB52387-4489-4C74-BC05-81F20D9F4A1D}" name="Column11858"/>
    <tableColumn id="11879" xr3:uid="{DC33CDB2-AE16-40D3-B539-B16B82C7AC2B}" name="Column11859"/>
    <tableColumn id="11880" xr3:uid="{0312F20A-85D7-46B9-991D-0B3DC80FD10D}" name="Column11860"/>
    <tableColumn id="11881" xr3:uid="{5A96D130-3489-4588-92B5-4F97083F97F4}" name="Column11861"/>
    <tableColumn id="11882" xr3:uid="{5FFFF43E-F33C-4286-B98A-867D0BFB4975}" name="Column11862"/>
    <tableColumn id="11883" xr3:uid="{B9255D26-0AF9-44CC-A002-99235A9EA972}" name="Column11863"/>
    <tableColumn id="11884" xr3:uid="{5E5A80A8-0BE9-4948-BF11-B2A338807103}" name="Column11864"/>
    <tableColumn id="11885" xr3:uid="{9ECD66E5-C8BF-40FC-B1B0-8C76250D3539}" name="Column11865"/>
    <tableColumn id="11886" xr3:uid="{3EDA25E1-7937-429E-AB78-674E630D726E}" name="Column11866"/>
    <tableColumn id="11887" xr3:uid="{0223B9F3-56C5-4305-8AEE-136F91126B0D}" name="Column11867"/>
    <tableColumn id="11888" xr3:uid="{D50176C2-6313-46EA-91DD-7D10CD362101}" name="Column11868"/>
    <tableColumn id="11889" xr3:uid="{A0EBEDE4-BFA3-4589-8B21-35C4C9130A3B}" name="Column11869"/>
    <tableColumn id="11890" xr3:uid="{B311A214-B779-4DA2-A705-DDFD31BE08BD}" name="Column11870"/>
    <tableColumn id="11891" xr3:uid="{2D20FEEE-91DD-4497-9AFC-820BDC535122}" name="Column11871"/>
    <tableColumn id="11892" xr3:uid="{B1306B64-D9D0-4449-82AD-FD23A5DCD01B}" name="Column11872"/>
    <tableColumn id="11893" xr3:uid="{33CF8875-05CE-455D-87B4-F047238C435F}" name="Column11873"/>
    <tableColumn id="11894" xr3:uid="{D7BB1746-8B06-4E92-9C74-5A5A0551ED11}" name="Column11874"/>
    <tableColumn id="11895" xr3:uid="{D430536D-AAA5-49D0-86AF-1404D78DC437}" name="Column11875"/>
    <tableColumn id="11896" xr3:uid="{17210EF2-DA63-4467-9DBA-EDB0F19DCE24}" name="Column11876"/>
    <tableColumn id="11897" xr3:uid="{08072A13-9B08-47E4-8732-4DCBBE84EF97}" name="Column11877"/>
    <tableColumn id="11898" xr3:uid="{85976AD5-E2AC-49D4-B6D7-0471BA78AF2E}" name="Column11878"/>
    <tableColumn id="11899" xr3:uid="{25465042-C204-447A-B33E-1B97BAFFB2E4}" name="Column11879"/>
    <tableColumn id="11900" xr3:uid="{00A681E5-5F29-4BDE-AC17-617B28ED1982}" name="Column11880"/>
    <tableColumn id="11901" xr3:uid="{B7FC3263-B735-4A19-8C8D-41C2C7278411}" name="Column11881"/>
    <tableColumn id="11902" xr3:uid="{B0DD2400-2BBF-4AD0-85DF-DFB064DB6839}" name="Column11882"/>
    <tableColumn id="11903" xr3:uid="{52BCA1F5-09E8-4DEF-9B74-CE102E84BD04}" name="Column11883"/>
    <tableColumn id="11904" xr3:uid="{13B524C1-F87E-4E1A-A389-8538F41C125F}" name="Column11884"/>
    <tableColumn id="11905" xr3:uid="{AD5089DE-931B-49B2-8D06-FCEB16085209}" name="Column11885"/>
    <tableColumn id="11906" xr3:uid="{17C589DA-348B-4EF4-9585-DEAA84FB0A62}" name="Column11886"/>
    <tableColumn id="11907" xr3:uid="{84C3AF93-8743-4EBC-BA87-6BDA66E4FA19}" name="Column11887"/>
    <tableColumn id="11908" xr3:uid="{0A69847F-5F3E-4BEC-B9C9-2E7E2BAD2290}" name="Column11888"/>
    <tableColumn id="11909" xr3:uid="{B3268C23-5FFF-4BD9-98D2-DF3EBCD6CB96}" name="Column11889"/>
    <tableColumn id="11910" xr3:uid="{DF1F9403-2632-47E9-B934-306DD0CE00DC}" name="Column11890"/>
    <tableColumn id="11911" xr3:uid="{CBB42D25-B42B-42B4-AC63-80D614CC7794}" name="Column11891"/>
    <tableColumn id="11912" xr3:uid="{EEBA7DCA-C241-4815-B281-F01D780A5F2A}" name="Column11892"/>
    <tableColumn id="11913" xr3:uid="{2B61772C-4BC9-48E6-A29C-2667B8A83DF7}" name="Column11893"/>
    <tableColumn id="11914" xr3:uid="{28037F5A-836C-4ECB-AB7A-AB0A76B830AD}" name="Column11894"/>
    <tableColumn id="11915" xr3:uid="{A5318EC3-DE77-4C2A-954E-BF4FF41FC387}" name="Column11895"/>
    <tableColumn id="11916" xr3:uid="{0C94E593-762D-494E-8F11-7E801B78F49E}" name="Column11896"/>
    <tableColumn id="11917" xr3:uid="{4BC8ACA0-32D0-4265-A55E-ACE107ACA44B}" name="Column11897"/>
    <tableColumn id="11918" xr3:uid="{1A2FD990-2178-41CB-AB92-EF07ADC60D0A}" name="Column11898"/>
    <tableColumn id="11919" xr3:uid="{40B93C24-BB53-4D56-A708-BF6792BAFB9A}" name="Column11899"/>
    <tableColumn id="11920" xr3:uid="{7474B025-EBA6-4299-B304-690621143CB7}" name="Column11900"/>
    <tableColumn id="11921" xr3:uid="{6B08AFF6-4513-421C-BCD9-66F21DD92F20}" name="Column11901"/>
    <tableColumn id="11922" xr3:uid="{5A2EE967-9EBC-45A7-9410-53B94A92E4EB}" name="Column11902"/>
    <tableColumn id="11923" xr3:uid="{4F6BB49E-16D9-4EAB-8593-114460ED9B2A}" name="Column11903"/>
    <tableColumn id="11924" xr3:uid="{E01A4EDF-47C9-4BF9-BAA7-1E6E5C4BEFC6}" name="Column11904"/>
    <tableColumn id="11925" xr3:uid="{37F476F8-402F-4B5B-8E22-CE33813B1FB9}" name="Column11905"/>
    <tableColumn id="11926" xr3:uid="{F7860A80-1DCE-4A17-B68C-7CE7E1FAA072}" name="Column11906"/>
    <tableColumn id="11927" xr3:uid="{73314FC6-3B8D-400D-9133-D18126A4DC59}" name="Column11907"/>
    <tableColumn id="11928" xr3:uid="{D3671DCC-CEBC-4275-81C9-AAA439641FD5}" name="Column11908"/>
    <tableColumn id="11929" xr3:uid="{9734C423-AAC1-4037-A923-9000E541B2DB}" name="Column11909"/>
    <tableColumn id="11930" xr3:uid="{D34948F3-8960-4C88-B577-DCAEE86EBDBD}" name="Column11910"/>
    <tableColumn id="11931" xr3:uid="{4DD68D00-5779-450D-A48A-E76A024E6DF1}" name="Column11911"/>
    <tableColumn id="11932" xr3:uid="{3B87B8FC-37BA-4AB5-A927-708525DC1744}" name="Column11912"/>
    <tableColumn id="11933" xr3:uid="{78C3A8D0-2F99-42EE-A5DB-C372D461C7BD}" name="Column11913"/>
    <tableColumn id="11934" xr3:uid="{63A743A6-50CE-4403-B615-61D09D55B842}" name="Column11914"/>
    <tableColumn id="11935" xr3:uid="{68E67BEA-D9A6-4A28-8628-E24BE6F23144}" name="Column11915"/>
    <tableColumn id="11936" xr3:uid="{D724ED2E-4FE8-4871-8D5B-151190B33F1A}" name="Column11916"/>
    <tableColumn id="11937" xr3:uid="{0D7C5260-6DB6-42D0-8F92-1F4926C1B19F}" name="Column11917"/>
    <tableColumn id="11938" xr3:uid="{A695BCF3-1AD0-4123-AD87-794B839AF5E4}" name="Column11918"/>
    <tableColumn id="11939" xr3:uid="{6AF6A2E9-78D1-44F2-9E03-D1AB03BCC4FF}" name="Column11919"/>
    <tableColumn id="11940" xr3:uid="{C0222253-96E3-4F98-A0CE-92BDF18DA323}" name="Column11920"/>
    <tableColumn id="11941" xr3:uid="{354350A1-130A-4A14-9152-97D468015BC0}" name="Column11921"/>
    <tableColumn id="11942" xr3:uid="{54CC9F1C-5E9C-4B26-974A-59C39D7EA9C6}" name="Column11922"/>
    <tableColumn id="11943" xr3:uid="{DD3E1DD5-CD23-4351-A113-B3AD891E4E4D}" name="Column11923"/>
    <tableColumn id="11944" xr3:uid="{01A73B39-7DEA-486C-8738-33E542F0D5AD}" name="Column11924"/>
    <tableColumn id="11945" xr3:uid="{5C63A942-D56D-4232-884D-273A560CC1C6}" name="Column11925"/>
    <tableColumn id="11946" xr3:uid="{8CD08BA0-A3EF-44D8-A1EB-8A894C4C12B8}" name="Column11926"/>
    <tableColumn id="11947" xr3:uid="{FB53602E-2D93-4043-97B7-3C2C38E49241}" name="Column11927"/>
    <tableColumn id="11948" xr3:uid="{4745ECF9-09E0-4A07-BE8B-C74C53F896D6}" name="Column11928"/>
    <tableColumn id="11949" xr3:uid="{273BC080-C401-4D56-8AA0-486B002184E7}" name="Column11929"/>
    <tableColumn id="11950" xr3:uid="{6D6D1285-3B15-4963-8A77-D8FC4EB36C53}" name="Column11930"/>
    <tableColumn id="11951" xr3:uid="{7026309F-5D7A-4A41-A357-738E4A90091B}" name="Column11931"/>
    <tableColumn id="11952" xr3:uid="{3A3C61AF-B5CC-45BC-9887-D81464F6A09B}" name="Column11932"/>
    <tableColumn id="11953" xr3:uid="{0AF9DBFE-F21F-403D-9440-D4F491DE5730}" name="Column11933"/>
    <tableColumn id="11954" xr3:uid="{B90289A1-7CB7-4D38-85B9-5AB30A190F6E}" name="Column11934"/>
    <tableColumn id="11955" xr3:uid="{21C1FE9E-81DA-4B53-B215-FE519C756168}" name="Column11935"/>
    <tableColumn id="11956" xr3:uid="{D0F9836D-25AC-4108-9613-3C6E18774BE5}" name="Column11936"/>
    <tableColumn id="11957" xr3:uid="{D812DC8C-F99E-4753-8AD7-F44F5F2B1E9B}" name="Column11937"/>
    <tableColumn id="11958" xr3:uid="{367AC52A-98E3-4CE9-8796-7F24F5032DE5}" name="Column11938"/>
    <tableColumn id="11959" xr3:uid="{CDE6BB38-888E-4AFD-9F2E-F0CAE518276A}" name="Column11939"/>
    <tableColumn id="11960" xr3:uid="{65D44E2E-DE5C-441A-AC0B-DAF4387EA680}" name="Column11940"/>
    <tableColumn id="11961" xr3:uid="{B9C8EBF9-0AE0-4510-808E-DCDDDB46F3AB}" name="Column11941"/>
    <tableColumn id="11962" xr3:uid="{CBA188F1-F95B-4797-A922-6DA200F16F93}" name="Column11942"/>
    <tableColumn id="11963" xr3:uid="{5BF6118B-6D37-48F3-8064-44923EC548CA}" name="Column11943"/>
    <tableColumn id="11964" xr3:uid="{8D2B382F-9173-4660-8B3A-8A69E3B9BB0C}" name="Column11944"/>
    <tableColumn id="11965" xr3:uid="{3F3D741F-3B05-4D94-8512-DC7C2E826140}" name="Column11945"/>
    <tableColumn id="11966" xr3:uid="{460ED997-CB70-4F34-8404-84915186AD4D}" name="Column11946"/>
    <tableColumn id="11967" xr3:uid="{993917E7-7519-4FD7-9609-BCF460372742}" name="Column11947"/>
    <tableColumn id="11968" xr3:uid="{A338CF90-F8A4-4FDE-88B8-A2A51EBBFBE9}" name="Column11948"/>
    <tableColumn id="11969" xr3:uid="{A0A315EC-4688-4E5F-BBF4-EB591318BA65}" name="Column11949"/>
    <tableColumn id="11970" xr3:uid="{C131CA7C-9D20-4865-84D8-A3694E302FAD}" name="Column11950"/>
    <tableColumn id="11971" xr3:uid="{4AFBEFC0-6FFB-4F5A-9178-71FE5A09AA05}" name="Column11951"/>
    <tableColumn id="11972" xr3:uid="{B97F08FE-E49A-4B68-86EC-1660378D568D}" name="Column11952"/>
    <tableColumn id="11973" xr3:uid="{C006FFBE-6B0E-4404-BCF1-AEA27D6C6162}" name="Column11953"/>
    <tableColumn id="11974" xr3:uid="{53752DBE-F21B-4FCB-9459-87B680E60771}" name="Column11954"/>
    <tableColumn id="11975" xr3:uid="{BAB2D4F5-2078-471A-9F84-00050C8AD953}" name="Column11955"/>
    <tableColumn id="11976" xr3:uid="{88BB372A-AD04-4F66-8CC9-F8A3625CE83B}" name="Column11956"/>
    <tableColumn id="11977" xr3:uid="{90A2BE69-732C-4CDE-9522-703145E436A2}" name="Column11957"/>
    <tableColumn id="11978" xr3:uid="{9EE3ABE1-7A26-43D8-9134-300A67CD9E48}" name="Column11958"/>
    <tableColumn id="11979" xr3:uid="{205C3DCF-45C9-4266-98B1-4A41F3B4BEB6}" name="Column11959"/>
    <tableColumn id="11980" xr3:uid="{2D10C611-957E-4804-BBEF-46811F00B837}" name="Column11960"/>
    <tableColumn id="11981" xr3:uid="{FE9134DB-E443-46C5-BAAD-42B482FA6C9D}" name="Column11961"/>
    <tableColumn id="11982" xr3:uid="{9CF6538A-3C6B-4619-9E56-5EBE04CC0DCA}" name="Column11962"/>
    <tableColumn id="11983" xr3:uid="{7AC77209-D51E-43E1-827C-1F5A0B827193}" name="Column11963"/>
    <tableColumn id="11984" xr3:uid="{9A308147-9BE9-4AEC-A093-7A677F6B7989}" name="Column11964"/>
    <tableColumn id="11985" xr3:uid="{C416D04A-3DFD-4247-A243-38E738B2A930}" name="Column11965"/>
    <tableColumn id="11986" xr3:uid="{0F5AD858-7C9F-437C-8DFD-0617C74E3457}" name="Column11966"/>
    <tableColumn id="11987" xr3:uid="{09CB70F5-1AC1-4359-909C-06F872D96021}" name="Column11967"/>
    <tableColumn id="11988" xr3:uid="{47F1378A-2AD6-45A4-B137-BBB2DCB9A6FC}" name="Column11968"/>
    <tableColumn id="11989" xr3:uid="{C673ED3A-29F6-401D-88BA-17D0653B7E50}" name="Column11969"/>
    <tableColumn id="11990" xr3:uid="{ECAD9446-E723-47B6-9F56-E77848DD6AD8}" name="Column11970"/>
    <tableColumn id="11991" xr3:uid="{15E792D0-490B-438E-9C72-97E3905F884D}" name="Column11971"/>
    <tableColumn id="11992" xr3:uid="{3ECC1C8A-351C-44D8-B05C-86A54716DECF}" name="Column11972"/>
    <tableColumn id="11993" xr3:uid="{6E741CC5-2FFD-4665-9215-8A02D87EAD6A}" name="Column11973"/>
    <tableColumn id="11994" xr3:uid="{866CCF8D-1380-4B25-9A90-6B08D57C9C30}" name="Column11974"/>
    <tableColumn id="11995" xr3:uid="{08061CBB-3582-448B-83BF-8194ABAE6550}" name="Column11975"/>
    <tableColumn id="11996" xr3:uid="{CCE64E03-0C50-4055-9246-7CB333B482B3}" name="Column11976"/>
    <tableColumn id="11997" xr3:uid="{0F73DD68-FDDE-4936-9EED-5ECBA00AD85A}" name="Column11977"/>
    <tableColumn id="11998" xr3:uid="{AF19481F-6770-4A92-BC92-250D059ADD63}" name="Column11978"/>
    <tableColumn id="11999" xr3:uid="{2686D5F9-A675-4E69-A78E-82ED747BC880}" name="Column11979"/>
    <tableColumn id="12000" xr3:uid="{6DF1CCE1-78B1-484C-8DCB-5B113BBED6E0}" name="Column11980"/>
    <tableColumn id="12001" xr3:uid="{B591F1BB-0D67-484B-BCFB-31F751178276}" name="Column11981"/>
    <tableColumn id="12002" xr3:uid="{FE8FF370-653C-48E9-A495-A113B7844FF8}" name="Column11982"/>
    <tableColumn id="12003" xr3:uid="{6A2725BA-5205-434C-A46D-79B4633E02A5}" name="Column11983"/>
    <tableColumn id="12004" xr3:uid="{E5387AE7-5E08-4F1A-8F81-1A8A349CB376}" name="Column11984"/>
    <tableColumn id="12005" xr3:uid="{5CD928CA-F7A5-4566-AF1B-20F5C22F8953}" name="Column11985"/>
    <tableColumn id="12006" xr3:uid="{9C2C05D3-BC53-4DE6-9AD2-ACD020ED601B}" name="Column11986"/>
    <tableColumn id="12007" xr3:uid="{8B87F34B-725E-45F4-A778-BA4B34A852C0}" name="Column11987"/>
    <tableColumn id="12008" xr3:uid="{37E10296-0D08-4D15-B225-A4077EFB0E2B}" name="Column11988"/>
    <tableColumn id="12009" xr3:uid="{7DE127A5-FEBD-48AC-9EF0-736880E3DCB9}" name="Column11989"/>
    <tableColumn id="12010" xr3:uid="{98F2C50F-E046-4378-9762-499DCB940C9E}" name="Column11990"/>
    <tableColumn id="12011" xr3:uid="{FE5D5924-D1CA-48CA-A851-520ED1CE22C8}" name="Column11991"/>
    <tableColumn id="12012" xr3:uid="{C55116CB-47B8-4951-B4CC-ADE3584A65D3}" name="Column11992"/>
    <tableColumn id="12013" xr3:uid="{390ED89D-DA09-4B3D-8EBB-96665EBE45CB}" name="Column11993"/>
    <tableColumn id="12014" xr3:uid="{0EF482DC-1624-4E18-9A91-712A959E7D18}" name="Column11994"/>
    <tableColumn id="12015" xr3:uid="{442FADC4-09A7-4EF7-92B6-E97BEBB2DF75}" name="Column11995"/>
    <tableColumn id="12016" xr3:uid="{C3DED6D5-8063-4283-BBF6-F083AAB943C2}" name="Column11996"/>
    <tableColumn id="12017" xr3:uid="{85BDB91D-3F8A-4A38-9A55-1298504694AC}" name="Column11997"/>
    <tableColumn id="12018" xr3:uid="{896C9975-B682-4BE2-B145-B942DFFF7201}" name="Column11998"/>
    <tableColumn id="12019" xr3:uid="{7CF92379-76F0-4E3B-B526-69EF8AA03FFE}" name="Column11999"/>
    <tableColumn id="12020" xr3:uid="{A6FC9B65-A56A-42C2-B51C-1E3E2A052DC8}" name="Column12000"/>
    <tableColumn id="12021" xr3:uid="{6A5F5C25-5267-42C7-9DCD-12BAA07AE8CE}" name="Column12001"/>
    <tableColumn id="12022" xr3:uid="{65339A8D-5D96-4B6A-91B1-131A4EDAFD05}" name="Column12002"/>
    <tableColumn id="12023" xr3:uid="{665AA621-BFD7-42C7-91D3-6D96B0C923BD}" name="Column12003"/>
    <tableColumn id="12024" xr3:uid="{1C9D37CB-497E-4F69-910B-13CF73EC402D}" name="Column12004"/>
    <tableColumn id="12025" xr3:uid="{9495139A-E989-453B-97F1-67AF2EB8FF93}" name="Column12005"/>
    <tableColumn id="12026" xr3:uid="{59DF1E45-F293-492A-94CF-2876C781672A}" name="Column12006"/>
    <tableColumn id="12027" xr3:uid="{2B046151-BC34-4F96-B878-E6DCAC5FA4E7}" name="Column12007"/>
    <tableColumn id="12028" xr3:uid="{8627045B-C446-4EA0-8E79-6473378282B0}" name="Column12008"/>
    <tableColumn id="12029" xr3:uid="{AF0DD9E6-9BB1-4F98-B96E-F159CA7CC5D8}" name="Column12009"/>
    <tableColumn id="12030" xr3:uid="{A91FF407-5A51-4BAC-A8DD-6FF91D593D10}" name="Column12010"/>
    <tableColumn id="12031" xr3:uid="{55454A5E-0AAF-40D4-B98B-E319D3FCA9E8}" name="Column12011"/>
    <tableColumn id="12032" xr3:uid="{E72F5A83-ED1B-47C5-9AD6-82B7119A270D}" name="Column12012"/>
    <tableColumn id="12033" xr3:uid="{84F6CA67-DA34-498B-9922-9E4AECA1787B}" name="Column12013"/>
    <tableColumn id="12034" xr3:uid="{F842F24F-6E6C-4DF0-BB54-45CEBB1A991A}" name="Column12014"/>
    <tableColumn id="12035" xr3:uid="{9636CB96-B3AB-4241-9984-1E90501BC3B3}" name="Column12015"/>
    <tableColumn id="12036" xr3:uid="{B8C65F60-1995-4A85-9541-44152EA14D4C}" name="Column12016"/>
    <tableColumn id="12037" xr3:uid="{60A526E3-6D44-4FE9-919C-21C2F49CDB8A}" name="Column12017"/>
    <tableColumn id="12038" xr3:uid="{B1F6994A-2814-48ED-A3A3-F4F5AAAEEB0C}" name="Column12018"/>
    <tableColumn id="12039" xr3:uid="{7CCC1482-9569-4A2C-BC0E-8E3C38CA21D4}" name="Column12019"/>
    <tableColumn id="12040" xr3:uid="{3598A7AE-E33F-4F76-AD6A-E7C3C2F7F755}" name="Column12020"/>
    <tableColumn id="12041" xr3:uid="{1EEDBC98-CE0D-4A86-BE6A-45BE336ED9EC}" name="Column12021"/>
    <tableColumn id="12042" xr3:uid="{2DC3B443-6AF1-49F1-A034-F5B084296985}" name="Column12022"/>
    <tableColumn id="12043" xr3:uid="{A2BEA001-D1F0-4E44-80D2-EE0DA012A907}" name="Column12023"/>
    <tableColumn id="12044" xr3:uid="{632DF45D-DD59-4354-A3A9-44A91D17B951}" name="Column12024"/>
    <tableColumn id="12045" xr3:uid="{DE6679AA-5041-40F8-9E12-F1CDABBCAB9F}" name="Column12025"/>
    <tableColumn id="12046" xr3:uid="{2E0BBA68-E99E-4D2E-BDB4-E9DE93595776}" name="Column12026"/>
    <tableColumn id="12047" xr3:uid="{FDFD1104-D0FC-47D8-AB28-914F073DF7C2}" name="Column12027"/>
    <tableColumn id="12048" xr3:uid="{EB49C08A-C75E-49B7-9165-2EE1225BA869}" name="Column12028"/>
    <tableColumn id="12049" xr3:uid="{29B8B566-A109-42DD-9E5E-7CD1C68D6D7C}" name="Column12029"/>
    <tableColumn id="12050" xr3:uid="{32047105-A5AE-473A-8E52-E4EF3D5008C7}" name="Column12030"/>
    <tableColumn id="12051" xr3:uid="{B83832EA-3E5C-4673-A5AA-A372D0BE54B4}" name="Column12031"/>
    <tableColumn id="12052" xr3:uid="{E2A51DB0-417B-4869-B463-65E42AC8EF0B}" name="Column12032"/>
    <tableColumn id="12053" xr3:uid="{6C84D144-83B8-41E8-A786-A758A1020DAD}" name="Column12033"/>
    <tableColumn id="12054" xr3:uid="{6248C705-7ACA-4381-A4C2-8B7309DDDE5C}" name="Column12034"/>
    <tableColumn id="12055" xr3:uid="{563F5C90-6E7A-4680-93B9-40F1F66D0069}" name="Column12035"/>
    <tableColumn id="12056" xr3:uid="{82CD6B28-9318-43B3-B281-59B854E775E1}" name="Column12036"/>
    <tableColumn id="12057" xr3:uid="{359D2548-372C-4D1C-A8BC-5CDCE7023D7A}" name="Column12037"/>
    <tableColumn id="12058" xr3:uid="{46CB301C-1CC7-4746-83BE-8B107A91B8A6}" name="Column12038"/>
    <tableColumn id="12059" xr3:uid="{A97155A0-23AE-46DD-B97A-D6E1E8742574}" name="Column12039"/>
    <tableColumn id="12060" xr3:uid="{EC3E1888-9519-41DC-A65A-D5D351063C62}" name="Column12040"/>
    <tableColumn id="12061" xr3:uid="{4F98B0B0-4919-46A4-AEB1-AE31E90274A5}" name="Column12041"/>
    <tableColumn id="12062" xr3:uid="{66A78F90-472B-4641-B3F0-617D681A6AFB}" name="Column12042"/>
    <tableColumn id="12063" xr3:uid="{67B2794B-8ECE-46E5-A9D4-A63AB956B873}" name="Column12043"/>
    <tableColumn id="12064" xr3:uid="{1A69900F-007C-4A01-BDE3-BF6CFB1B4DAD}" name="Column12044"/>
    <tableColumn id="12065" xr3:uid="{B4CAB387-E930-40CC-82C6-E023BF2D719C}" name="Column12045"/>
    <tableColumn id="12066" xr3:uid="{DB7B55A3-F4E0-4DC2-9369-22BDB11E9468}" name="Column12046"/>
    <tableColumn id="12067" xr3:uid="{A6F84F07-AAEF-4AFD-91C0-6D578C0B32E5}" name="Column12047"/>
    <tableColumn id="12068" xr3:uid="{FA6E55A9-CB4B-41F9-BA13-86CB30CD0933}" name="Column12048"/>
    <tableColumn id="12069" xr3:uid="{47DE354A-3D03-4583-B302-95525C86700F}" name="Column12049"/>
    <tableColumn id="12070" xr3:uid="{A9A53371-D1AB-4E2E-8583-B6A005872526}" name="Column12050"/>
    <tableColumn id="12071" xr3:uid="{1F92E3FC-243A-48C5-8684-C4835B773991}" name="Column12051"/>
    <tableColumn id="12072" xr3:uid="{CDFF87EC-074A-4E6C-8B7B-8398F38D5F31}" name="Column12052"/>
    <tableColumn id="12073" xr3:uid="{A63A9647-40A6-435D-A188-60D26BF9615C}" name="Column12053"/>
    <tableColumn id="12074" xr3:uid="{BCB31A2D-9D17-4F56-B19B-8E815D4781FB}" name="Column12054"/>
    <tableColumn id="12075" xr3:uid="{A5175B07-C7FE-4A0F-BE7A-A9DBE6BDC9E9}" name="Column12055"/>
    <tableColumn id="12076" xr3:uid="{FE9DCA2C-BC90-45A9-A953-91DCD5B56C7E}" name="Column12056"/>
    <tableColumn id="12077" xr3:uid="{7412A7BD-C1F7-4B23-ADE8-B30BD0162E26}" name="Column12057"/>
    <tableColumn id="12078" xr3:uid="{671E0621-E2DE-4042-94AA-5D0F6388B41B}" name="Column12058"/>
    <tableColumn id="12079" xr3:uid="{5C82B57F-7793-40CC-9D5B-4105B3C346D2}" name="Column12059"/>
    <tableColumn id="12080" xr3:uid="{E2869D8A-2765-40C7-A3FC-9B42D6744003}" name="Column12060"/>
    <tableColumn id="12081" xr3:uid="{C78A7132-FC8C-44C3-879A-A29AEAF34585}" name="Column12061"/>
    <tableColumn id="12082" xr3:uid="{4DA8202D-486F-4DF1-A768-F7D92C0ABA96}" name="Column12062"/>
    <tableColumn id="12083" xr3:uid="{4C2FEF7D-254C-402B-BD8B-DCCF784F2DBC}" name="Column12063"/>
    <tableColumn id="12084" xr3:uid="{B7F2766E-6565-4789-8E45-22FF8C3A0FEB}" name="Column12064"/>
    <tableColumn id="12085" xr3:uid="{4770FA45-4F0D-4D85-9494-19E6386EEDDE}" name="Column12065"/>
    <tableColumn id="12086" xr3:uid="{96E281AD-C302-42F5-8DEB-0EB3C8CAE471}" name="Column12066"/>
    <tableColumn id="12087" xr3:uid="{512A6A57-C997-4B23-A202-C50A17D3F45D}" name="Column12067"/>
    <tableColumn id="12088" xr3:uid="{DCB1D88C-B45C-4F62-8023-B29A75C462FA}" name="Column12068"/>
    <tableColumn id="12089" xr3:uid="{E559B5C8-7076-4B88-A385-C3D78DD0B610}" name="Column12069"/>
    <tableColumn id="12090" xr3:uid="{0F300517-7B6B-409F-A465-995943B3FD11}" name="Column12070"/>
    <tableColumn id="12091" xr3:uid="{6A9EE2B1-6220-442B-BFAB-BE9AEFEFE37A}" name="Column12071"/>
    <tableColumn id="12092" xr3:uid="{CB3F12AE-CCA7-4403-A385-7E9B9EB79681}" name="Column12072"/>
    <tableColumn id="12093" xr3:uid="{CF31E389-EB91-43A6-BD50-64B427532FBB}" name="Column12073"/>
    <tableColumn id="12094" xr3:uid="{5CB050F1-EBCE-4ABA-B156-8CCAC7B93E5E}" name="Column12074"/>
    <tableColumn id="12095" xr3:uid="{AB2028E6-F7F3-4BD6-AA58-1F19827F6044}" name="Column12075"/>
    <tableColumn id="12096" xr3:uid="{4FEADBD7-6640-48C2-8C17-A00A5427A6E0}" name="Column12076"/>
    <tableColumn id="12097" xr3:uid="{1EE56D8F-E04E-43ED-86FF-C8FC27F6AEA3}" name="Column12077"/>
    <tableColumn id="12098" xr3:uid="{FD12CF9D-093E-427D-B4CD-7A8D9C45DD69}" name="Column12078"/>
    <tableColumn id="12099" xr3:uid="{AFA74505-D5BE-439B-911C-6EFAAE2E82A6}" name="Column12079"/>
    <tableColumn id="12100" xr3:uid="{0213D434-776C-475B-A81A-242DC77E7377}" name="Column12080"/>
    <tableColumn id="12101" xr3:uid="{DE05A11B-8885-40AB-B79B-B03F01A2EDB2}" name="Column12081"/>
    <tableColumn id="12102" xr3:uid="{6E8C304B-CFD6-4DEA-9BD8-8AC925066C3C}" name="Column12082"/>
    <tableColumn id="12103" xr3:uid="{BAF1EA39-BBB8-43A3-8F75-12432366D0BF}" name="Column12083"/>
    <tableColumn id="12104" xr3:uid="{E0C1E425-56C5-472F-BB7D-DB3F3C442900}" name="Column12084"/>
    <tableColumn id="12105" xr3:uid="{BEC9BF6B-DC06-470B-A330-A97817CD3C3C}" name="Column12085"/>
    <tableColumn id="12106" xr3:uid="{6F7CE6C5-8EB6-4C75-9CE4-222028CD172A}" name="Column12086"/>
    <tableColumn id="12107" xr3:uid="{64692DD6-CEF8-4DEE-A41B-B727027DC0B6}" name="Column12087"/>
    <tableColumn id="12108" xr3:uid="{C0EB18CA-767A-4952-9E8A-6AF90978BEAC}" name="Column12088"/>
    <tableColumn id="12109" xr3:uid="{75033FDB-90BF-4C98-BD94-E3D33B46A2A9}" name="Column12089"/>
    <tableColumn id="12110" xr3:uid="{2FDA61B7-3A10-4C69-B531-3EE17BA40E1A}" name="Column12090"/>
    <tableColumn id="12111" xr3:uid="{6FE10C75-B645-4FE5-9A67-19C3E540B7A8}" name="Column12091"/>
    <tableColumn id="12112" xr3:uid="{46408EA7-F2B8-41F1-B17D-A1FFA13AD8B8}" name="Column12092"/>
    <tableColumn id="12113" xr3:uid="{89F21738-5691-4FDC-986B-3AE7893B7438}" name="Column12093"/>
    <tableColumn id="12114" xr3:uid="{546176D8-3B4D-4777-8F42-7C94D5E24FE4}" name="Column12094"/>
    <tableColumn id="12115" xr3:uid="{C2C8ED4E-5CFC-46C5-9A3D-0F58599D9E91}" name="Column12095"/>
    <tableColumn id="12116" xr3:uid="{40E3D601-E97E-4D20-8028-E8BAD53B2DCC}" name="Column12096"/>
    <tableColumn id="12117" xr3:uid="{1CC00944-4C3E-40BA-BFED-B499BF6F94C2}" name="Column12097"/>
    <tableColumn id="12118" xr3:uid="{A0B24699-9319-4252-A418-342D1811ED9B}" name="Column12098"/>
    <tableColumn id="12119" xr3:uid="{CF6CED54-C7C4-4E7C-B48E-81CF033D95ED}" name="Column12099"/>
    <tableColumn id="12120" xr3:uid="{5BAB344E-827B-4691-B27D-A7EA85053B96}" name="Column12100"/>
    <tableColumn id="12121" xr3:uid="{8F3B967E-1A5A-4C20-AEB7-F666D32C72D6}" name="Column12101"/>
    <tableColumn id="12122" xr3:uid="{7B799117-55F2-4E97-B108-1FA0C3AF9CEB}" name="Column12102"/>
    <tableColumn id="12123" xr3:uid="{A6F135E1-D209-4555-B4F3-FF128B751445}" name="Column12103"/>
    <tableColumn id="12124" xr3:uid="{04078A05-7F03-491B-BD72-3EA1CF0A5FD8}" name="Column12104"/>
    <tableColumn id="12125" xr3:uid="{ABAAF52D-4B26-47AF-8C13-7D6E70915897}" name="Column12105"/>
    <tableColumn id="12126" xr3:uid="{0FBD1875-BCCA-4886-B1BC-8A271FCD0550}" name="Column12106"/>
    <tableColumn id="12127" xr3:uid="{AB4BD9D7-C07E-40B4-AC2F-843E27564259}" name="Column12107"/>
    <tableColumn id="12128" xr3:uid="{B2C620A8-517F-48CE-8B0E-44FDA8637CBC}" name="Column12108"/>
    <tableColumn id="12129" xr3:uid="{AF9484F4-80AD-4723-A1CC-3A25D863190D}" name="Column12109"/>
    <tableColumn id="12130" xr3:uid="{80EFCAAF-C399-4C4E-9216-056F922B447D}" name="Column12110"/>
    <tableColumn id="12131" xr3:uid="{EE763E8D-3AF7-42B3-8DC1-AD4B607A7A7C}" name="Column12111"/>
    <tableColumn id="12132" xr3:uid="{1AC51D66-08DA-45A4-88C9-39AFC9A7645F}" name="Column12112"/>
    <tableColumn id="12133" xr3:uid="{F6F80468-BBD2-4683-954B-2E449CDF86F5}" name="Column12113"/>
    <tableColumn id="12134" xr3:uid="{BA9642F8-C03F-4DA7-98A6-04A41433A86B}" name="Column12114"/>
    <tableColumn id="12135" xr3:uid="{BF7C02EB-3BBA-45CC-AC4F-FA8D5F54F817}" name="Column12115"/>
    <tableColumn id="12136" xr3:uid="{D3D42369-CC26-4972-A210-832F6EBBE12C}" name="Column12116"/>
    <tableColumn id="12137" xr3:uid="{C49EFA0F-5A8F-45F0-BCC7-2DAEE29F97AA}" name="Column12117"/>
    <tableColumn id="12138" xr3:uid="{2BD5EE4A-D2B3-4704-952D-0A43B90658A0}" name="Column12118"/>
    <tableColumn id="12139" xr3:uid="{8CBB623B-0B08-4EAB-95AC-A89AD7DB7F3E}" name="Column12119"/>
    <tableColumn id="12140" xr3:uid="{02772C6E-FA0F-4B88-8075-DDB2312B2FBE}" name="Column12120"/>
    <tableColumn id="12141" xr3:uid="{34CA66A3-6F4D-46C8-AF3D-0A93B1B0FFC4}" name="Column12121"/>
    <tableColumn id="12142" xr3:uid="{14C3898B-EA2D-43C2-A9D7-74332BD9F08F}" name="Column12122"/>
    <tableColumn id="12143" xr3:uid="{AE9FEE24-F487-498E-90FC-F14CF03300FF}" name="Column12123"/>
    <tableColumn id="12144" xr3:uid="{70B7529D-D46D-48B8-B49B-95757455B269}" name="Column12124"/>
    <tableColumn id="12145" xr3:uid="{81EB8BC4-9E14-4FCE-B1B9-000ED68B47F3}" name="Column12125"/>
    <tableColumn id="12146" xr3:uid="{300D42A7-B320-42BC-B404-1BE5589AC938}" name="Column12126"/>
    <tableColumn id="12147" xr3:uid="{65E01D4C-FF76-455F-9730-6131BD2D55B9}" name="Column12127"/>
    <tableColumn id="12148" xr3:uid="{F221CD12-26E5-4533-A49F-539E9629C056}" name="Column12128"/>
    <tableColumn id="12149" xr3:uid="{89B89879-8FFD-4C4D-A0EA-9F3D402E5E89}" name="Column12129"/>
    <tableColumn id="12150" xr3:uid="{8DD131AA-5894-4152-9432-FD03F53A87C1}" name="Column12130"/>
    <tableColumn id="12151" xr3:uid="{3A00BDED-6927-4F8F-AD9C-9D813A9BD9AC}" name="Column12131"/>
    <tableColumn id="12152" xr3:uid="{7A9BCD2F-8F63-40A4-B709-440D0EB38EE0}" name="Column12132"/>
    <tableColumn id="12153" xr3:uid="{164F100B-AFEA-41F0-867E-C99C13EEB895}" name="Column12133"/>
    <tableColumn id="12154" xr3:uid="{9E581185-AF0F-44D8-9A20-FB3691E3EE24}" name="Column12134"/>
    <tableColumn id="12155" xr3:uid="{328E75BC-1321-4C0E-8173-275CFD18A7E2}" name="Column12135"/>
    <tableColumn id="12156" xr3:uid="{3F825B36-F23A-4FD4-9F85-92C72292D066}" name="Column12136"/>
    <tableColumn id="12157" xr3:uid="{B7513425-D6F9-470B-93E5-85199536FD97}" name="Column12137"/>
    <tableColumn id="12158" xr3:uid="{3771C5C2-1165-419D-9949-DAD82C043520}" name="Column12138"/>
    <tableColumn id="12159" xr3:uid="{3AD2C8C4-8E2F-4ED2-9B9D-D4A75B8EC655}" name="Column12139"/>
    <tableColumn id="12160" xr3:uid="{09F10090-5BB5-489E-80D0-7AF0BA20C770}" name="Column12140"/>
    <tableColumn id="12161" xr3:uid="{C90C678E-531C-4D2E-A7B9-A1C79B327E74}" name="Column12141"/>
    <tableColumn id="12162" xr3:uid="{E46552FB-1B0E-4E55-904C-251163E7EA68}" name="Column12142"/>
    <tableColumn id="12163" xr3:uid="{D6080288-D217-4C98-BEC8-6B6B17A3AFF0}" name="Column12143"/>
    <tableColumn id="12164" xr3:uid="{47304209-3D30-48C7-9C35-CC8B812E50D7}" name="Column12144"/>
    <tableColumn id="12165" xr3:uid="{8C0DD3CE-BB81-4C36-BFA9-68E81359CAFB}" name="Column12145"/>
    <tableColumn id="12166" xr3:uid="{73C6408F-E97B-474E-A9BD-2C2C6751ED35}" name="Column12146"/>
    <tableColumn id="12167" xr3:uid="{476113CE-594D-411A-9769-5837BF601D92}" name="Column12147"/>
    <tableColumn id="12168" xr3:uid="{DBACFAFB-B504-4BC3-96D4-23676E7D3F97}" name="Column12148"/>
    <tableColumn id="12169" xr3:uid="{7B7FEDC1-3EB4-41CC-8D72-8E066171E54D}" name="Column12149"/>
    <tableColumn id="12170" xr3:uid="{907E8DBB-A95C-42B8-A46F-014CC6D42142}" name="Column12150"/>
    <tableColumn id="12171" xr3:uid="{3E5860C8-3548-4977-B05B-4002D8810917}" name="Column12151"/>
    <tableColumn id="12172" xr3:uid="{E693DECB-4A99-4C81-882A-28BE3817BA9D}" name="Column12152"/>
    <tableColumn id="12173" xr3:uid="{23A4EA68-CEA5-4504-9E30-1A17B2351785}" name="Column12153"/>
    <tableColumn id="12174" xr3:uid="{DA8509AC-DD7D-4F03-BCA9-5842AA1EB5D1}" name="Column12154"/>
    <tableColumn id="12175" xr3:uid="{C449FD22-37ED-46CE-A910-76DD4324673A}" name="Column12155"/>
    <tableColumn id="12176" xr3:uid="{B30F2132-3779-434A-BF6A-72D720199864}" name="Column12156"/>
    <tableColumn id="12177" xr3:uid="{371EA871-9244-4E8B-8780-C594DA0FE2DD}" name="Column12157"/>
    <tableColumn id="12178" xr3:uid="{043A2E7D-F060-40F7-8C99-C7F7EE001777}" name="Column12158"/>
    <tableColumn id="12179" xr3:uid="{F19C3799-37A7-4628-BC1B-BD5A0FF56F5F}" name="Column12159"/>
    <tableColumn id="12180" xr3:uid="{E189D8B8-9505-419E-9D0B-08CF80904CF7}" name="Column12160"/>
    <tableColumn id="12181" xr3:uid="{F9FFD837-8B32-4AD8-836C-B9938FA43598}" name="Column12161"/>
    <tableColumn id="12182" xr3:uid="{C966DBC9-A883-4773-9541-ADB23B67D5C9}" name="Column12162"/>
    <tableColumn id="12183" xr3:uid="{F72C52BE-C9E7-4859-9714-CBDEB0CBB7AC}" name="Column12163"/>
    <tableColumn id="12184" xr3:uid="{41506150-0BA1-4187-83B8-4333E271B57E}" name="Column12164"/>
    <tableColumn id="12185" xr3:uid="{AAA0EF74-8223-441D-8FB6-A7FC30FC221D}" name="Column12165"/>
    <tableColumn id="12186" xr3:uid="{879110B9-D7E7-462D-A9C6-D7E9F09DB6ED}" name="Column12166"/>
    <tableColumn id="12187" xr3:uid="{2DA8B3C7-765F-436B-969B-30C896E3A1CD}" name="Column12167"/>
    <tableColumn id="12188" xr3:uid="{979AF2BD-5266-4894-BED7-02337DFC588C}" name="Column12168"/>
    <tableColumn id="12189" xr3:uid="{567461DB-77BA-42E3-B84E-0DFE98DB4783}" name="Column12169"/>
    <tableColumn id="12190" xr3:uid="{546EF8F3-B0B9-4E14-A83A-14FD725BC812}" name="Column12170"/>
    <tableColumn id="12191" xr3:uid="{80B0345B-AC49-4D53-AC08-ECAE91519A1C}" name="Column12171"/>
    <tableColumn id="12192" xr3:uid="{5EA4D409-41F2-4306-B875-78D6CAE6F3CE}" name="Column12172"/>
    <tableColumn id="12193" xr3:uid="{7DCFB13E-8FA1-415D-A621-15B41C1ED4B3}" name="Column12173"/>
    <tableColumn id="12194" xr3:uid="{0D8A6CC8-DC61-4F16-888E-EB2C54AC9677}" name="Column12174"/>
    <tableColumn id="12195" xr3:uid="{8C071D21-C059-415A-B7C4-0F95B4055595}" name="Column12175"/>
    <tableColumn id="12196" xr3:uid="{75DCF375-DBC3-42C0-A25C-3495B7814F7A}" name="Column12176"/>
    <tableColumn id="12197" xr3:uid="{3D0B587E-9104-48ED-AB22-B864C60B4BA3}" name="Column12177"/>
    <tableColumn id="12198" xr3:uid="{4A09E447-0B3B-4AE0-9044-223528A58E66}" name="Column12178"/>
    <tableColumn id="12199" xr3:uid="{A681884A-D4E4-4634-88D2-76BBDB87E0BA}" name="Column12179"/>
    <tableColumn id="12200" xr3:uid="{6D89589A-4FEB-4BAB-B33E-5B984464AB0A}" name="Column12180"/>
    <tableColumn id="12201" xr3:uid="{13789467-0186-45B0-B74A-C3BC3D977AB5}" name="Column12181"/>
    <tableColumn id="12202" xr3:uid="{6B46B01A-4D63-4FD5-B3EC-3AEB3C150B91}" name="Column12182"/>
    <tableColumn id="12203" xr3:uid="{EFA75EAD-7AEF-4554-A10E-00A8F872267F}" name="Column12183"/>
    <tableColumn id="12204" xr3:uid="{77EA0705-3BE8-4C14-B5F5-1A96E1D49476}" name="Column12184"/>
    <tableColumn id="12205" xr3:uid="{52007C12-DFBF-4CF6-B55F-F8CF88F34B0D}" name="Column12185"/>
    <tableColumn id="12206" xr3:uid="{405A5465-0237-4492-A1D7-F75760A913B0}" name="Column12186"/>
    <tableColumn id="12207" xr3:uid="{FFACDFC8-D10C-4477-80E5-A4D71FF64CA8}" name="Column12187"/>
    <tableColumn id="12208" xr3:uid="{0E1E8BE6-7DA7-4A9E-9E45-C5ACC0A879F3}" name="Column12188"/>
    <tableColumn id="12209" xr3:uid="{BA249EF4-EFE7-4981-9462-B07F6E983D4A}" name="Column12189"/>
    <tableColumn id="12210" xr3:uid="{B7598F5D-DE21-496F-B48C-B3761D2678D3}" name="Column12190"/>
    <tableColumn id="12211" xr3:uid="{36FFDAAB-538A-4660-954C-7714A922647C}" name="Column12191"/>
    <tableColumn id="12212" xr3:uid="{7C60F5DF-C8D5-4D32-9528-716F832EF22B}" name="Column12192"/>
    <tableColumn id="12213" xr3:uid="{FAA80040-9BF9-4EF3-8EB4-5D9D8C22A6CC}" name="Column12193"/>
    <tableColumn id="12214" xr3:uid="{4568C264-660C-44F6-955F-E85C815EAD65}" name="Column12194"/>
    <tableColumn id="12215" xr3:uid="{B41C488E-718E-4952-9F89-69B105408280}" name="Column12195"/>
    <tableColumn id="12216" xr3:uid="{B20B3D1D-F70C-4C2A-8AF2-D45B829A1B7D}" name="Column12196"/>
    <tableColumn id="12217" xr3:uid="{E6A80293-56DC-41D9-99FD-EC3C8E5F3A21}" name="Column12197"/>
    <tableColumn id="12218" xr3:uid="{B88E36A5-4747-4C11-A8B1-3CAA6193C9DA}" name="Column12198"/>
    <tableColumn id="12219" xr3:uid="{7FCD1C4F-C825-4806-B8C8-06D219B65285}" name="Column12199"/>
    <tableColumn id="12220" xr3:uid="{C66A59BA-0E42-4F9F-9E85-A048A799080F}" name="Column12200"/>
    <tableColumn id="12221" xr3:uid="{85D1E8EF-9E55-4BB6-8F43-37BBE9C9ADBF}" name="Column12201"/>
    <tableColumn id="12222" xr3:uid="{31681C79-8BB2-4CDF-B69C-73A043FD09F7}" name="Column12202"/>
    <tableColumn id="12223" xr3:uid="{8903AD41-CBEE-4923-AACC-B7B64CE06D5B}" name="Column12203"/>
    <tableColumn id="12224" xr3:uid="{BED561FC-4A55-4F9D-B428-147F2C6EEA85}" name="Column12204"/>
    <tableColumn id="12225" xr3:uid="{4E072A5A-243A-4C7F-BE5D-2C809115EE5C}" name="Column12205"/>
    <tableColumn id="12226" xr3:uid="{FC977FF3-E0A8-4F90-B7B6-AEB5C2841820}" name="Column12206"/>
    <tableColumn id="12227" xr3:uid="{8F946D79-A6DE-4AB5-A94B-C1DA24F727C9}" name="Column12207"/>
    <tableColumn id="12228" xr3:uid="{071596A6-3467-4044-91F0-FDBC7BB992B1}" name="Column12208"/>
    <tableColumn id="12229" xr3:uid="{B1287753-7ACB-4870-BB77-351026239FFE}" name="Column12209"/>
    <tableColumn id="12230" xr3:uid="{F024DAF9-70C5-4479-AC51-28FA52DD4DA9}" name="Column12210"/>
    <tableColumn id="12231" xr3:uid="{C12510ED-A008-4395-ABE3-21EDEE909EDF}" name="Column12211"/>
    <tableColumn id="12232" xr3:uid="{AAB74A34-EAE4-4D00-B42D-ADCB828AD7D3}" name="Column12212"/>
    <tableColumn id="12233" xr3:uid="{05A56799-3E3F-4B0B-8DDB-5ABD789BE902}" name="Column12213"/>
    <tableColumn id="12234" xr3:uid="{9556A028-9BD0-437B-9F6F-DB7BEB5AD39E}" name="Column12214"/>
    <tableColumn id="12235" xr3:uid="{C2AFB8DA-4CEB-4CE8-A7BB-C47E14F8441C}" name="Column12215"/>
    <tableColumn id="12236" xr3:uid="{A2CA7754-B497-466D-8B46-A6A85BB982EA}" name="Column12216"/>
    <tableColumn id="12237" xr3:uid="{D4D1F919-859D-4C6F-BDF9-FFE79D5879B2}" name="Column12217"/>
    <tableColumn id="12238" xr3:uid="{E7CD4750-BC77-4CAC-909D-07CB0A423F5D}" name="Column12218"/>
    <tableColumn id="12239" xr3:uid="{7FAAD536-3B7D-4C8B-A114-8188E5323403}" name="Column12219"/>
    <tableColumn id="12240" xr3:uid="{D05FEDA5-30B3-441A-9446-F55ABF2B94FD}" name="Column12220"/>
    <tableColumn id="12241" xr3:uid="{B846311A-191F-440F-9A8E-6767E35E6C99}" name="Column12221"/>
    <tableColumn id="12242" xr3:uid="{170E86F1-ED6E-4854-AC78-C6DA3B43869D}" name="Column12222"/>
    <tableColumn id="12243" xr3:uid="{C2C3774B-E605-4BE9-9215-9B626F387FBE}" name="Column12223"/>
    <tableColumn id="12244" xr3:uid="{5BDDBB21-4048-4B8F-93FD-ED54CF9CE91C}" name="Column12224"/>
    <tableColumn id="12245" xr3:uid="{C367BE1D-0836-4186-89F1-BFD2D33B8E04}" name="Column12225"/>
    <tableColumn id="12246" xr3:uid="{B7AEDBFB-DE8B-4693-9D1F-8A1B4211B72C}" name="Column12226"/>
    <tableColumn id="12247" xr3:uid="{D71FE8C2-94ED-4681-A1E7-91F80A409D3A}" name="Column12227"/>
    <tableColumn id="12248" xr3:uid="{4CF41FCE-149D-43CF-B887-68E6F18BE5D0}" name="Column12228"/>
    <tableColumn id="12249" xr3:uid="{BE6F6ED7-CBA0-477A-98E2-CF4B290448B6}" name="Column12229"/>
    <tableColumn id="12250" xr3:uid="{78AC3722-257A-48F6-A73D-8CA673C8DD50}" name="Column12230"/>
    <tableColumn id="12251" xr3:uid="{CBBDFF6B-DE47-46DD-9F4D-B35B01D921F9}" name="Column12231"/>
    <tableColumn id="12252" xr3:uid="{822B374C-A4A3-4CB5-B72A-D81EC5A5F140}" name="Column12232"/>
    <tableColumn id="12253" xr3:uid="{657C4137-AEDB-4D6E-A52D-4879751FC0E8}" name="Column12233"/>
    <tableColumn id="12254" xr3:uid="{C0C6BCC1-01EE-430D-9B1F-C3CEB1489694}" name="Column12234"/>
    <tableColumn id="12255" xr3:uid="{ACC78277-4251-45ED-9971-C5C2F4C3E88D}" name="Column12235"/>
    <tableColumn id="12256" xr3:uid="{4E5F811E-A6AB-43D8-8FD5-26236FE68EAB}" name="Column12236"/>
    <tableColumn id="12257" xr3:uid="{048B2F9C-BAB8-4296-AA0C-63F12CA8AF47}" name="Column12237"/>
    <tableColumn id="12258" xr3:uid="{C3E04367-63EE-4BF4-8414-37BC74F4EE25}" name="Column12238"/>
    <tableColumn id="12259" xr3:uid="{500D5A75-1DD8-40A6-AAA4-89D88DA38094}" name="Column12239"/>
    <tableColumn id="12260" xr3:uid="{35C729D1-D414-455C-90F4-B14FEC01E2CF}" name="Column12240"/>
    <tableColumn id="12261" xr3:uid="{476AEC66-ED07-4919-9C69-A9A95955DFFE}" name="Column12241"/>
    <tableColumn id="12262" xr3:uid="{E963F3A0-10E7-49EC-B9EC-1A07E5E2FE00}" name="Column12242"/>
    <tableColumn id="12263" xr3:uid="{EBA534A6-A038-4AA4-A2F0-1C21D3AB4B78}" name="Column12243"/>
    <tableColumn id="12264" xr3:uid="{75A07ABE-E33F-4B04-A618-C2024699AFA0}" name="Column12244"/>
    <tableColumn id="12265" xr3:uid="{298D0E97-9927-4804-8129-56B784CAD885}" name="Column12245"/>
    <tableColumn id="12266" xr3:uid="{89D41C29-3F30-4DE1-813D-7D750BAF0921}" name="Column12246"/>
    <tableColumn id="12267" xr3:uid="{FD456298-CE89-4440-9A32-FDD890FC391A}" name="Column12247"/>
    <tableColumn id="12268" xr3:uid="{DD26A2C3-A070-4FD7-A114-876CC8E8404A}" name="Column12248"/>
    <tableColumn id="12269" xr3:uid="{6F5AB42A-3929-49FA-82B8-67DD00D111EF}" name="Column12249"/>
    <tableColumn id="12270" xr3:uid="{FBAD48D8-AFD4-47B1-BAC3-19EF7CA742C4}" name="Column12250"/>
    <tableColumn id="12271" xr3:uid="{3B92958C-4792-454D-A907-20D65105C568}" name="Column12251"/>
    <tableColumn id="12272" xr3:uid="{4809F154-E2AC-4A8E-A1ED-4CD2F6832F35}" name="Column12252"/>
    <tableColumn id="12273" xr3:uid="{3C1A386C-F468-42F3-B207-A1655EA4DF4B}" name="Column12253"/>
    <tableColumn id="12274" xr3:uid="{A9483596-2CBE-495D-937E-C1B8FA0D13E1}" name="Column12254"/>
    <tableColumn id="12275" xr3:uid="{D5074AAC-65CC-44C4-AF45-4948BD569E8C}" name="Column12255"/>
    <tableColumn id="12276" xr3:uid="{95437D1F-4EFD-432E-AE83-9C9DB24851DF}" name="Column12256"/>
    <tableColumn id="12277" xr3:uid="{8A9595ED-0D6B-422A-8DE9-77A96E279090}" name="Column12257"/>
    <tableColumn id="12278" xr3:uid="{2EB43B98-A78C-4A9F-AD51-C12B2AC2921A}" name="Column12258"/>
    <tableColumn id="12279" xr3:uid="{870933E0-8ECD-4B78-93BA-6912741032D5}" name="Column12259"/>
    <tableColumn id="12280" xr3:uid="{481CCEDB-FE48-45EB-979C-B0E95E838EC5}" name="Column12260"/>
    <tableColumn id="12281" xr3:uid="{97541E45-F07C-4269-8A77-7C4F0B925B7E}" name="Column12261"/>
    <tableColumn id="12282" xr3:uid="{838837AE-C162-48AD-8B23-D4A6FFE78B7A}" name="Column12262"/>
    <tableColumn id="12283" xr3:uid="{11B6BCC2-EC64-4E69-A8E8-05D8AA1629C4}" name="Column12263"/>
    <tableColumn id="12284" xr3:uid="{711E3C2F-5358-48FD-9A9C-8B578158C0CD}" name="Column12264"/>
    <tableColumn id="12285" xr3:uid="{9AC17D4C-FDA8-4A09-B27C-61A90F3D2C30}" name="Column12265"/>
    <tableColumn id="12286" xr3:uid="{42CC1C8B-C682-4692-A20B-146C9971FE9F}" name="Column12266"/>
    <tableColumn id="12287" xr3:uid="{70705E1B-DEDE-4CA9-8824-69105DF6E163}" name="Column12267"/>
    <tableColumn id="12288" xr3:uid="{D08F6221-08F4-4216-AE8A-B110A997796A}" name="Column12268"/>
    <tableColumn id="12289" xr3:uid="{E4BB9513-822F-4FD9-A5B5-2D570ECEB166}" name="Column12269"/>
    <tableColumn id="12290" xr3:uid="{8F8216AF-E631-42E2-A23D-068CB54725AF}" name="Column12270"/>
    <tableColumn id="12291" xr3:uid="{C8B45CBB-7888-43A6-8E58-0720918D8F25}" name="Column12271"/>
    <tableColumn id="12292" xr3:uid="{4B275553-94D3-4686-B718-9FC0A0F7F0C4}" name="Column12272"/>
    <tableColumn id="12293" xr3:uid="{777B84D2-9476-4452-B080-365474558868}" name="Column12273"/>
    <tableColumn id="12294" xr3:uid="{CD7312AF-084C-420B-80B3-278332DA486E}" name="Column12274"/>
    <tableColumn id="12295" xr3:uid="{EFDF8B1F-6EE9-4D6A-A496-72A400E874F4}" name="Column12275"/>
    <tableColumn id="12296" xr3:uid="{E58DCF29-7821-422F-BA04-B55EDEA146F2}" name="Column12276"/>
    <tableColumn id="12297" xr3:uid="{BB83C765-BFD6-470D-82E0-E90F7FD28405}" name="Column12277"/>
    <tableColumn id="12298" xr3:uid="{7F1E14A2-6E47-49C8-8DC3-32539D1996A7}" name="Column12278"/>
    <tableColumn id="12299" xr3:uid="{E8CE8B9E-6970-487B-81F4-808267202D87}" name="Column12279"/>
    <tableColumn id="12300" xr3:uid="{28D7D7EB-EE31-4CB3-8716-DE5847BF3FA4}" name="Column12280"/>
    <tableColumn id="12301" xr3:uid="{5169571E-EFF4-499D-97FE-25EB3902E2B3}" name="Column12281"/>
    <tableColumn id="12302" xr3:uid="{555F46FB-48E7-483F-973A-D11B94E88F04}" name="Column12282"/>
    <tableColumn id="12303" xr3:uid="{26C89D68-2658-4EC4-AABA-ACEA42C2E5B0}" name="Column12283"/>
    <tableColumn id="12304" xr3:uid="{CE4C6677-7C2D-43E3-911A-011BEE76066B}" name="Column12284"/>
    <tableColumn id="12305" xr3:uid="{33BDAD2C-1282-4942-8BDB-25499D7B6011}" name="Column12285"/>
    <tableColumn id="12306" xr3:uid="{1CF2F850-D563-45CB-A462-CAFE26E42745}" name="Column12286"/>
    <tableColumn id="12307" xr3:uid="{5DC41462-9959-4BE9-BD55-3EB19271EA0A}" name="Column12287"/>
    <tableColumn id="12308" xr3:uid="{DAC28D04-0888-4E69-9527-24CE2F329B68}" name="Column12288"/>
    <tableColumn id="12309" xr3:uid="{B7AA763B-3A0B-43EC-B849-30B7783989C6}" name="Column12289"/>
    <tableColumn id="12310" xr3:uid="{9D2CF5D7-C595-4371-8D6E-DDF51BD633A0}" name="Column12290"/>
    <tableColumn id="12311" xr3:uid="{FF089EDF-7D34-4543-AB2A-8C0C9EE67A9E}" name="Column12291"/>
    <tableColumn id="12312" xr3:uid="{949944AB-07DA-49FF-86A3-C8D751CB8AE1}" name="Column12292"/>
    <tableColumn id="12313" xr3:uid="{9A9970EE-7258-41D9-9BDF-8CD97AE2F99A}" name="Column12293"/>
    <tableColumn id="12314" xr3:uid="{379E813B-D3A4-4FDC-B035-720DF5573DA3}" name="Column12294"/>
    <tableColumn id="12315" xr3:uid="{EF9818C7-8C95-4372-89C7-701B7C85024E}" name="Column12295"/>
    <tableColumn id="12316" xr3:uid="{2BFC7F70-8873-4859-9807-C24E2DDB9C21}" name="Column12296"/>
    <tableColumn id="12317" xr3:uid="{C43BC836-8775-4ECF-8117-7063F3CF5F6F}" name="Column12297"/>
    <tableColumn id="12318" xr3:uid="{8E5671D0-0C61-4AC6-9BFE-AC39402FE220}" name="Column12298"/>
    <tableColumn id="12319" xr3:uid="{237EA9E5-BAE3-4657-8172-9EA0DDD9CF1C}" name="Column12299"/>
    <tableColumn id="12320" xr3:uid="{3795CC7F-A332-4C41-AC30-1FBC2A021C75}" name="Column12300"/>
    <tableColumn id="12321" xr3:uid="{AF1E3551-CA0E-4240-99F8-59A6381F3800}" name="Column12301"/>
    <tableColumn id="12322" xr3:uid="{FAE52FCB-C63A-4338-9762-ABF548693150}" name="Column12302"/>
    <tableColumn id="12323" xr3:uid="{24768B4B-1200-42EE-A045-B6886B326C1A}" name="Column12303"/>
    <tableColumn id="12324" xr3:uid="{6B524217-4D06-43B1-81E4-FA2AEAED24D2}" name="Column12304"/>
    <tableColumn id="12325" xr3:uid="{D5D9DB65-9397-4864-A033-2E1D1F31FDCD}" name="Column12305"/>
    <tableColumn id="12326" xr3:uid="{F7DC9A85-8049-4968-9484-71EC65D9A333}" name="Column12306"/>
    <tableColumn id="12327" xr3:uid="{FB12F66A-78F8-4FD6-852D-2B81BCAE1507}" name="Column12307"/>
    <tableColumn id="12328" xr3:uid="{EE60D44E-E000-4A5A-B7D9-D749774CF9E2}" name="Column12308"/>
    <tableColumn id="12329" xr3:uid="{6C823F2A-3FDA-417D-892B-AFC9677C77E3}" name="Column12309"/>
    <tableColumn id="12330" xr3:uid="{75A77F99-CD18-4423-8DD0-2CCCA9B1095B}" name="Column12310"/>
    <tableColumn id="12331" xr3:uid="{845490AD-04F9-42E7-B6B8-898CDB79DB12}" name="Column12311"/>
    <tableColumn id="12332" xr3:uid="{5F20E516-B9DC-4654-8690-AC03E1F40A40}" name="Column12312"/>
    <tableColumn id="12333" xr3:uid="{0306D632-DB82-46EE-AE3D-BD264C2BE921}" name="Column12313"/>
    <tableColumn id="12334" xr3:uid="{FD23C529-0735-4A8E-B809-5178D7EECB3C}" name="Column12314"/>
    <tableColumn id="12335" xr3:uid="{F9C90089-BA35-4516-A904-DB7BBDA2A7D0}" name="Column12315"/>
    <tableColumn id="12336" xr3:uid="{7D16EBD6-37C9-4B20-B371-10A24DF71FEC}" name="Column12316"/>
    <tableColumn id="12337" xr3:uid="{275DD26B-BDB8-436B-B48F-538F4630A764}" name="Column12317"/>
    <tableColumn id="12338" xr3:uid="{52B4B1BF-F71C-4E47-A902-237A0DE7BE2D}" name="Column12318"/>
    <tableColumn id="12339" xr3:uid="{84C924E8-BBCC-4FCE-A39B-5C54D8FD1063}" name="Column12319"/>
    <tableColumn id="12340" xr3:uid="{973C32FC-F06E-4ED3-B809-208F132F6D1F}" name="Column12320"/>
    <tableColumn id="12341" xr3:uid="{45112AF2-E1AB-499E-A414-8BF9E97F45FE}" name="Column12321"/>
    <tableColumn id="12342" xr3:uid="{A42B3AFA-D59B-45F2-9256-C40E6E3BBBC4}" name="Column12322"/>
    <tableColumn id="12343" xr3:uid="{DAEE1D37-B4E7-4AEF-B761-8932A6DAD7A9}" name="Column12323"/>
    <tableColumn id="12344" xr3:uid="{528D552B-E742-4AB9-9F5C-6D922228ADCC}" name="Column12324"/>
    <tableColumn id="12345" xr3:uid="{3B439627-A610-4B84-B0A5-CF50A149C0E5}" name="Column12325"/>
    <tableColumn id="12346" xr3:uid="{808002B4-A7F2-4CD3-8993-450821A9B1F5}" name="Column12326"/>
    <tableColumn id="12347" xr3:uid="{F016184D-4333-4968-99E7-1BEDB4102A6B}" name="Column12327"/>
    <tableColumn id="12348" xr3:uid="{D58E7E74-376C-4F2A-B2DD-923D83589A83}" name="Column12328"/>
    <tableColumn id="12349" xr3:uid="{4F702D75-70B8-4D1D-A5C9-E2842A0BC33F}" name="Column12329"/>
    <tableColumn id="12350" xr3:uid="{498BEDA5-30BD-4229-87B4-E43D3E1D4D21}" name="Column12330"/>
    <tableColumn id="12351" xr3:uid="{4784ECD0-CA08-45A5-ACEB-51C12D374132}" name="Column12331"/>
    <tableColumn id="12352" xr3:uid="{CF0C4944-6545-4789-9441-7A23F9EB807E}" name="Column12332"/>
    <tableColumn id="12353" xr3:uid="{41B819B9-5119-4228-9CEE-8A2F736630D6}" name="Column12333"/>
    <tableColumn id="12354" xr3:uid="{61BD6DCA-98F5-4E46-8F6F-44003FD7BE15}" name="Column12334"/>
    <tableColumn id="12355" xr3:uid="{5EF46C0D-20D0-4113-A44F-4F454B56167F}" name="Column12335"/>
    <tableColumn id="12356" xr3:uid="{8BF53EFE-D01C-4E0F-8858-44641E02E3F8}" name="Column12336"/>
    <tableColumn id="12357" xr3:uid="{8766F0D6-85C6-4B99-BAD1-A1119FD73836}" name="Column12337"/>
    <tableColumn id="12358" xr3:uid="{E640340A-9C24-486D-A4DA-6558BE366167}" name="Column12338"/>
    <tableColumn id="12359" xr3:uid="{0A053502-9238-48E6-A8EB-19775FF57C4A}" name="Column12339"/>
    <tableColumn id="12360" xr3:uid="{641CED01-00C2-40B4-BEB2-81B3F89307CC}" name="Column12340"/>
    <tableColumn id="12361" xr3:uid="{969C54DB-C3B9-42C4-81D7-DC2F46280786}" name="Column12341"/>
    <tableColumn id="12362" xr3:uid="{14BE11F7-CC5A-4C67-BE7C-F0B61E028E90}" name="Column12342"/>
    <tableColumn id="12363" xr3:uid="{3656EE7E-CE86-47D3-81BC-098009B601C3}" name="Column12343"/>
    <tableColumn id="12364" xr3:uid="{F08D6CDA-0FDD-40E3-B370-0B61108E69B9}" name="Column12344"/>
    <tableColumn id="12365" xr3:uid="{ECF314F2-D497-49FF-8DF5-D62379348BF5}" name="Column12345"/>
    <tableColumn id="12366" xr3:uid="{244937F7-2E62-45E7-A191-62864AFF42C9}" name="Column12346"/>
    <tableColumn id="12367" xr3:uid="{623F66EA-641A-4CD9-9337-90C61B3EBFD2}" name="Column12347"/>
    <tableColumn id="12368" xr3:uid="{7912AA0F-6E88-4194-AAA8-BBDEAB7FBA00}" name="Column12348"/>
    <tableColumn id="12369" xr3:uid="{3E69E95E-33A9-43CC-8724-7569F05A555E}" name="Column12349"/>
    <tableColumn id="12370" xr3:uid="{F74410F2-D7B1-431D-99A6-FD0EE2A17293}" name="Column12350"/>
    <tableColumn id="12371" xr3:uid="{E17B690D-2430-4815-8F79-57F1969217F5}" name="Column12351"/>
    <tableColumn id="12372" xr3:uid="{EFFBEB02-78E0-4D20-BF3D-7DACFA4E25F0}" name="Column12352"/>
    <tableColumn id="12373" xr3:uid="{8DA79F1E-2A9D-466A-8C39-3B9E4096893E}" name="Column12353"/>
    <tableColumn id="12374" xr3:uid="{D86DAF5B-1905-4CED-938D-424135DC308E}" name="Column12354"/>
    <tableColumn id="12375" xr3:uid="{3A82E40F-AECF-4C30-9ABA-10C577BA7AD0}" name="Column12355"/>
    <tableColumn id="12376" xr3:uid="{827040E3-81E0-4636-863E-A6798E9A2E2B}" name="Column12356"/>
    <tableColumn id="12377" xr3:uid="{353EF26C-3B6F-49B5-8382-BD99D98ED93D}" name="Column12357"/>
    <tableColumn id="12378" xr3:uid="{C3F69ECD-566C-44BE-AB95-DAC35204E8B7}" name="Column12358"/>
    <tableColumn id="12379" xr3:uid="{8CDAD729-3D95-4F83-AEDC-B1BB1723D882}" name="Column12359"/>
    <tableColumn id="12380" xr3:uid="{07E14EB8-FD5E-4382-BE14-26E63995742F}" name="Column12360"/>
    <tableColumn id="12381" xr3:uid="{86348D34-10BF-4206-BD64-2E92340DA5A4}" name="Column12361"/>
    <tableColumn id="12382" xr3:uid="{4A9D4E23-FE4B-4C2D-956F-2F0651B9CC05}" name="Column12362"/>
    <tableColumn id="12383" xr3:uid="{BF3352FF-CF5C-40F7-B5EE-A98CBE7065E0}" name="Column12363"/>
    <tableColumn id="12384" xr3:uid="{357A8FDA-9D25-4CE7-84A9-BE91FB856588}" name="Column12364"/>
    <tableColumn id="12385" xr3:uid="{78E10C46-4F03-4E27-AFCF-80055BB4051E}" name="Column12365"/>
    <tableColumn id="12386" xr3:uid="{33264315-A0EE-4173-B46E-B2D5ACD48E2F}" name="Column12366"/>
    <tableColumn id="12387" xr3:uid="{C37442A8-D0BB-4F24-BB59-1429B6BD867E}" name="Column12367"/>
    <tableColumn id="12388" xr3:uid="{11DE4609-B1A6-4C58-8339-E81270F657B5}" name="Column12368"/>
    <tableColumn id="12389" xr3:uid="{CB804E54-65E5-4679-BB5D-82E417DAE9E8}" name="Column12369"/>
    <tableColumn id="12390" xr3:uid="{F00C6889-52E3-4B30-B5FD-36CE88C15069}" name="Column12370"/>
    <tableColumn id="12391" xr3:uid="{125FDED4-65D1-4CE7-B1DB-6C61EC4F7B2A}" name="Column12371"/>
    <tableColumn id="12392" xr3:uid="{7451E231-648E-4832-92C0-A4968A453515}" name="Column12372"/>
    <tableColumn id="12393" xr3:uid="{7E874A15-9CB2-4FF6-AF8C-CE1E5E9D3CE1}" name="Column12373"/>
    <tableColumn id="12394" xr3:uid="{A3074100-32AF-492A-9831-9FA9172D5090}" name="Column12374"/>
    <tableColumn id="12395" xr3:uid="{37490E30-CE95-4795-BC4C-2088981B4522}" name="Column12375"/>
    <tableColumn id="12396" xr3:uid="{2F544E66-F027-41EA-8BE6-3866A5A7B1D6}" name="Column12376"/>
    <tableColumn id="12397" xr3:uid="{25EAEDC6-7F7D-4B04-A021-E793EC6604C2}" name="Column12377"/>
    <tableColumn id="12398" xr3:uid="{51F13FA3-6B89-4039-BC82-F62467D30767}" name="Column12378"/>
    <tableColumn id="12399" xr3:uid="{5EDF9F96-7270-44D6-AC35-8306F67BAA88}" name="Column12379"/>
    <tableColumn id="12400" xr3:uid="{940741CE-1CDD-4784-AB89-5F83596EC410}" name="Column12380"/>
    <tableColumn id="12401" xr3:uid="{FBD0FD2B-AF00-4633-B69E-6AAA3EE09204}" name="Column12381"/>
    <tableColumn id="12402" xr3:uid="{BFD45E16-F1F8-43E5-9ACA-9893DEB14C24}" name="Column12382"/>
    <tableColumn id="12403" xr3:uid="{629BBEF4-036C-41AF-B427-8B8F22F1C177}" name="Column12383"/>
    <tableColumn id="12404" xr3:uid="{FC37E16C-2906-4AF4-A98A-B249F15E344E}" name="Column12384"/>
    <tableColumn id="12405" xr3:uid="{C511CE1D-9708-4CCD-A37C-7904314900C2}" name="Column12385"/>
    <tableColumn id="12406" xr3:uid="{E27D8EE6-8D85-4AA2-B395-D2C61CBABACD}" name="Column12386"/>
    <tableColumn id="12407" xr3:uid="{6AB081F6-82A5-4E88-BC9E-706DD1489EA9}" name="Column12387"/>
    <tableColumn id="12408" xr3:uid="{96B4CB5D-15A0-4255-9F83-2BBCDA1F0BB6}" name="Column12388"/>
    <tableColumn id="12409" xr3:uid="{E7212245-3205-4524-8F9B-33AE1D6EF13E}" name="Column12389"/>
    <tableColumn id="12410" xr3:uid="{C05D8BD5-261B-4631-A7F2-5D584F7EFB68}" name="Column12390"/>
    <tableColumn id="12411" xr3:uid="{85A438C4-1BCE-4152-A6AA-77A637D1BCDF}" name="Column12391"/>
    <tableColumn id="12412" xr3:uid="{51DC8E9D-6EC5-4564-9B5E-1DD7AB922E4C}" name="Column12392"/>
    <tableColumn id="12413" xr3:uid="{BC10E56D-8315-4FFF-8103-2E17CC3608DC}" name="Column12393"/>
    <tableColumn id="12414" xr3:uid="{FE7D5FB2-3ADF-45A9-8A8C-4B0680DD8609}" name="Column12394"/>
    <tableColumn id="12415" xr3:uid="{BC1199D2-EC63-4B0E-A6FE-6B35777E5334}" name="Column12395"/>
    <tableColumn id="12416" xr3:uid="{CDC95D5A-9272-462B-ABEF-941F7F3E6EF2}" name="Column12396"/>
    <tableColumn id="12417" xr3:uid="{C32421D6-F0BE-41A5-B407-4080D343168A}" name="Column12397"/>
    <tableColumn id="12418" xr3:uid="{E55D6A21-2587-484D-AA87-01CC2CFB7A70}" name="Column12398"/>
    <tableColumn id="12419" xr3:uid="{CB675AB4-34C3-45CD-B00A-F937C6FA3489}" name="Column12399"/>
    <tableColumn id="12420" xr3:uid="{78B9D99C-41AE-4E45-814C-CAC87E2B8602}" name="Column12400"/>
    <tableColumn id="12421" xr3:uid="{213A4347-1093-47C9-B50A-87F0B6DAAF6B}" name="Column12401"/>
    <tableColumn id="12422" xr3:uid="{D029BE05-1F88-4FD4-9D8B-E521E75B93C1}" name="Column12402"/>
    <tableColumn id="12423" xr3:uid="{17406447-FD34-4F2F-978C-45A1FDE702F7}" name="Column12403"/>
    <tableColumn id="12424" xr3:uid="{3F8F7A28-21C2-48EF-A287-9260D85A87D4}" name="Column12404"/>
    <tableColumn id="12425" xr3:uid="{7E1D215A-6F6C-4888-B7BF-21F7C7BB12BA}" name="Column12405"/>
    <tableColumn id="12426" xr3:uid="{D732EEFC-3EFE-4350-9ED4-AB4682E137C5}" name="Column12406"/>
    <tableColumn id="12427" xr3:uid="{FBF4C4AA-45E3-4C03-B129-26E69757A642}" name="Column12407"/>
    <tableColumn id="12428" xr3:uid="{97FAD3BB-62F7-4DB5-AC4D-5F97906F0301}" name="Column12408"/>
    <tableColumn id="12429" xr3:uid="{A1595984-486D-4401-B6A7-84F7C6233533}" name="Column12409"/>
    <tableColumn id="12430" xr3:uid="{AC1D363B-9A01-4436-AF24-FCE7D494C62B}" name="Column12410"/>
    <tableColumn id="12431" xr3:uid="{89475FE6-5F9D-4220-B966-186438D0E39F}" name="Column12411"/>
    <tableColumn id="12432" xr3:uid="{315ACBD4-4FD8-4D13-BFEF-04D1CFF9AE1B}" name="Column12412"/>
    <tableColumn id="12433" xr3:uid="{B9ADE69E-E05A-455D-80EE-1CB3C30FFE86}" name="Column12413"/>
    <tableColumn id="12434" xr3:uid="{C45922A0-E99B-4FB5-8206-86DBC32A495D}" name="Column12414"/>
    <tableColumn id="12435" xr3:uid="{367610CB-EDEE-4B76-961F-A4FA32A20587}" name="Column12415"/>
    <tableColumn id="12436" xr3:uid="{37C13AC5-54F0-498A-B71E-360BBD7E077D}" name="Column12416"/>
    <tableColumn id="12437" xr3:uid="{36228E82-B2A1-4E65-8A57-74652035AA64}" name="Column12417"/>
    <tableColumn id="12438" xr3:uid="{3AC3B173-AB6C-41BD-84A4-57BFAE19F517}" name="Column12418"/>
    <tableColumn id="12439" xr3:uid="{DEADE380-331C-4542-BA76-67A4FBB5693B}" name="Column12419"/>
    <tableColumn id="12440" xr3:uid="{E785C929-AAF8-499A-9C7A-154EE7809E6A}" name="Column12420"/>
    <tableColumn id="12441" xr3:uid="{817A6043-2256-46AC-A518-89F68133881A}" name="Column12421"/>
    <tableColumn id="12442" xr3:uid="{8A1323F4-69C3-45AE-907A-9CFA11DB1530}" name="Column12422"/>
    <tableColumn id="12443" xr3:uid="{5C059E81-1587-4E43-8A29-B4B3E9A104E0}" name="Column12423"/>
    <tableColumn id="12444" xr3:uid="{9241492E-DE94-4F2F-9A08-1EA610EAEE19}" name="Column12424"/>
    <tableColumn id="12445" xr3:uid="{298F7A1B-C817-4024-B601-239B2FD335FF}" name="Column12425"/>
    <tableColumn id="12446" xr3:uid="{AC8D5E25-63A9-4E5E-8AC2-5D61CD73507D}" name="Column12426"/>
    <tableColumn id="12447" xr3:uid="{7C3E01AD-3683-4CDE-84BA-A82B950C01C7}" name="Column12427"/>
    <tableColumn id="12448" xr3:uid="{63E70561-A7D9-48BB-A80A-3799C18FF964}" name="Column12428"/>
    <tableColumn id="12449" xr3:uid="{78B69AA5-3224-4B30-B552-E2B9EE97396D}" name="Column12429"/>
    <tableColumn id="12450" xr3:uid="{5402F2F0-E5B8-4B80-A506-1BAAAA6BB071}" name="Column12430"/>
    <tableColumn id="12451" xr3:uid="{29857AA1-8A71-474C-B73B-486DE0FC7E23}" name="Column12431"/>
    <tableColumn id="12452" xr3:uid="{8A85A282-A554-43BB-AC6E-EDE411610F91}" name="Column12432"/>
    <tableColumn id="12453" xr3:uid="{26298075-2D1B-4E07-B52D-399B9F7D87EA}" name="Column12433"/>
    <tableColumn id="12454" xr3:uid="{EF1F9241-D09E-4126-82D3-430F640A9A99}" name="Column12434"/>
    <tableColumn id="12455" xr3:uid="{BAB9B856-FC79-4527-B45F-4DC57C92BC53}" name="Column12435"/>
    <tableColumn id="12456" xr3:uid="{B76BDE04-D129-4654-A858-3D4A8FAF3228}" name="Column12436"/>
    <tableColumn id="12457" xr3:uid="{60DA8E95-1B48-47A5-9A7C-1C3A34628F7E}" name="Column12437"/>
    <tableColumn id="12458" xr3:uid="{3C3066C6-8412-4317-9726-DE52EFBE582E}" name="Column12438"/>
    <tableColumn id="12459" xr3:uid="{C4942056-4713-4584-9056-6D975AC7A0C7}" name="Column12439"/>
    <tableColumn id="12460" xr3:uid="{E9ED5425-62B0-4B7D-8B5D-1E230951D6D6}" name="Column12440"/>
    <tableColumn id="12461" xr3:uid="{BA6CB843-CCAF-4962-AFE9-353CED42B21E}" name="Column12441"/>
    <tableColumn id="12462" xr3:uid="{FAEB4F98-E040-4A98-AB51-2561766031FE}" name="Column12442"/>
    <tableColumn id="12463" xr3:uid="{D90FF29B-4137-4671-AE43-2392836D46EB}" name="Column12443"/>
    <tableColumn id="12464" xr3:uid="{28A7D332-BAC3-493F-BE96-457EA7AB964E}" name="Column12444"/>
    <tableColumn id="12465" xr3:uid="{DBCE99ED-41C7-4876-BF89-C8BBCBAF5997}" name="Column12445"/>
    <tableColumn id="12466" xr3:uid="{37EA6DFE-BB97-450F-AD44-632726A34999}" name="Column12446"/>
    <tableColumn id="12467" xr3:uid="{80EBCB94-6299-4C86-B97B-7BAB8F9DDC30}" name="Column12447"/>
    <tableColumn id="12468" xr3:uid="{EC1E4B93-E674-4FD6-BB86-BA1B8798F71A}" name="Column12448"/>
    <tableColumn id="12469" xr3:uid="{37D265F6-4C4F-47E0-AB23-1254D38EAC1C}" name="Column12449"/>
    <tableColumn id="12470" xr3:uid="{78AED3DB-15EE-4E43-9E23-821E19698920}" name="Column12450"/>
    <tableColumn id="12471" xr3:uid="{B55EAC2B-5EB5-4BB6-BE4A-13949185A32B}" name="Column12451"/>
    <tableColumn id="12472" xr3:uid="{ABB72A74-3591-4ADF-9BE2-99775C99C4F4}" name="Column12452"/>
    <tableColumn id="12473" xr3:uid="{8552F024-FBE4-468E-9897-6BACCA622F7C}" name="Column12453"/>
    <tableColumn id="12474" xr3:uid="{07EBFA63-5D29-40E4-9DF4-9855D235CB96}" name="Column12454"/>
    <tableColumn id="12475" xr3:uid="{D5EEEEED-A1F7-4AA5-A1FB-05BB70C5000B}" name="Column12455"/>
    <tableColumn id="12476" xr3:uid="{D1656201-DFEB-4F73-A2B4-098CA25D4EA6}" name="Column12456"/>
    <tableColumn id="12477" xr3:uid="{CBA52A50-06CE-4708-941D-3487F838A1A1}" name="Column12457"/>
    <tableColumn id="12478" xr3:uid="{FF4D89E3-CB84-46C1-BEE2-7113364EA7FE}" name="Column12458"/>
    <tableColumn id="12479" xr3:uid="{F42E7206-C4CB-4A90-AC45-050344D90D70}" name="Column12459"/>
    <tableColumn id="12480" xr3:uid="{85513338-88ED-48C0-9137-118E1E1AA887}" name="Column12460"/>
    <tableColumn id="12481" xr3:uid="{2B8BF4DD-BE27-47FB-A370-D653D02E7F1A}" name="Column12461"/>
    <tableColumn id="12482" xr3:uid="{42B69F96-B31D-47A8-8E43-2E554F4D6D66}" name="Column12462"/>
    <tableColumn id="12483" xr3:uid="{67471843-1F27-4E69-9162-A26080A780D4}" name="Column12463"/>
    <tableColumn id="12484" xr3:uid="{CDDFDDC2-B121-4DA8-B622-77C30F831C90}" name="Column12464"/>
    <tableColumn id="12485" xr3:uid="{F822F0D7-7453-45A7-8CC3-214627D19AC9}" name="Column12465"/>
    <tableColumn id="12486" xr3:uid="{D3A73792-25DF-435F-BC28-FE4CD795EFB6}" name="Column12466"/>
    <tableColumn id="12487" xr3:uid="{E2E56077-EB5E-4527-8819-055C131E062E}" name="Column12467"/>
    <tableColumn id="12488" xr3:uid="{3AD92C89-5797-4F0F-B293-2CC10F099C34}" name="Column12468"/>
    <tableColumn id="12489" xr3:uid="{5F4F39EF-DE33-4FF4-9708-A8FDE0DC8F1A}" name="Column12469"/>
    <tableColumn id="12490" xr3:uid="{7F3B9505-0B80-4B46-ADD1-68C4B9BE3568}" name="Column12470"/>
    <tableColumn id="12491" xr3:uid="{6D6A2982-7155-4988-94D9-ABA62D1D548C}" name="Column12471"/>
    <tableColumn id="12492" xr3:uid="{1B595464-051D-475B-B386-681E1C113FA7}" name="Column12472"/>
    <tableColumn id="12493" xr3:uid="{864E71DE-138C-4AFF-9A09-18DDD006BA38}" name="Column12473"/>
    <tableColumn id="12494" xr3:uid="{82FAEE67-E855-44BD-AF5A-FA0BF0409825}" name="Column12474"/>
    <tableColumn id="12495" xr3:uid="{77AB8F81-44FA-4621-AC83-31C675EFEDD3}" name="Column12475"/>
    <tableColumn id="12496" xr3:uid="{0AEB1E41-E97F-4A6C-92AD-71214A498DF6}" name="Column12476"/>
    <tableColumn id="12497" xr3:uid="{0BFCD2F7-F82E-47A9-93E1-01C7BC7B0EDE}" name="Column12477"/>
    <tableColumn id="12498" xr3:uid="{7D627E56-1DDF-4B0C-BBB6-AD2D487DB231}" name="Column12478"/>
    <tableColumn id="12499" xr3:uid="{9A48EFEE-03C3-44B2-B8A2-47B8A2CAB301}" name="Column12479"/>
    <tableColumn id="12500" xr3:uid="{EC998583-70C5-41D8-9C35-9C4996214C98}" name="Column12480"/>
    <tableColumn id="12501" xr3:uid="{40837BFB-5B67-4FFE-8FBF-13C913218551}" name="Column12481"/>
    <tableColumn id="12502" xr3:uid="{0AA3555C-DA0A-407E-B0DA-74D83F9D2D00}" name="Column12482"/>
    <tableColumn id="12503" xr3:uid="{F85A5583-8896-4984-83A3-27204E8E25C5}" name="Column12483"/>
    <tableColumn id="12504" xr3:uid="{AC13EBF6-9B69-4F26-9CD8-47CFA947658E}" name="Column12484"/>
    <tableColumn id="12505" xr3:uid="{6CFC287C-CBF7-4332-8A14-ED703DD744E9}" name="Column12485"/>
    <tableColumn id="12506" xr3:uid="{7C6DF42E-6160-4A27-AE6D-1C76DEB6DA0E}" name="Column12486"/>
    <tableColumn id="12507" xr3:uid="{42ABB183-4FEE-478C-841B-A883E919B59A}" name="Column12487"/>
    <tableColumn id="12508" xr3:uid="{5158F01B-0D1D-4862-8782-8998D6931F84}" name="Column12488"/>
    <tableColumn id="12509" xr3:uid="{DFD1E0E8-E61B-40E6-A990-BF79D36973E5}" name="Column12489"/>
    <tableColumn id="12510" xr3:uid="{ABB98819-1976-4B84-8B25-80F2E843A5EB}" name="Column12490"/>
    <tableColumn id="12511" xr3:uid="{272534DF-C8CC-4313-817D-22EA9EEDD918}" name="Column12491"/>
    <tableColumn id="12512" xr3:uid="{FD4E0647-3EEE-4AB9-A9F5-2E089F5FF950}" name="Column12492"/>
    <tableColumn id="12513" xr3:uid="{1B7B5D96-BBAD-4E5F-9678-4CFEC12DCD66}" name="Column12493"/>
    <tableColumn id="12514" xr3:uid="{84A5FDE1-AADB-44AA-BD62-FC33FD8E6CB8}" name="Column12494"/>
    <tableColumn id="12515" xr3:uid="{56E9F7CA-FF71-4B05-A3DF-7ADA699B3DC4}" name="Column12495"/>
    <tableColumn id="12516" xr3:uid="{AEE55C80-607E-4ABD-86AD-E62258A36877}" name="Column12496"/>
    <tableColumn id="12517" xr3:uid="{178E0881-1C24-4BE7-B890-A9F1D5EBE5E7}" name="Column12497"/>
    <tableColumn id="12518" xr3:uid="{363630D1-3085-4BE7-95A2-388E63D44B43}" name="Column12498"/>
    <tableColumn id="12519" xr3:uid="{EE37D62F-14D3-4134-BBB6-5787A827EA3B}" name="Column12499"/>
    <tableColumn id="12520" xr3:uid="{DCC4AA7B-9550-4090-99BB-E2DAB0D20148}" name="Column12500"/>
    <tableColumn id="12521" xr3:uid="{DD4DCFCB-7E50-4E5E-953E-ECF5E339E30D}" name="Column12501"/>
    <tableColumn id="12522" xr3:uid="{173BBE10-E6F1-4894-8116-80EFB657F938}" name="Column12502"/>
    <tableColumn id="12523" xr3:uid="{C25AB96E-BA62-4501-A7B9-1B41A0E96022}" name="Column12503"/>
    <tableColumn id="12524" xr3:uid="{89E8E679-B656-4289-BDA5-57A35E643D64}" name="Column12504"/>
    <tableColumn id="12525" xr3:uid="{59A1CBB2-75D1-4D39-A33D-85FF0E7D455A}" name="Column12505"/>
    <tableColumn id="12526" xr3:uid="{C95F8E91-40C0-4213-8D59-B0F2D0B3E460}" name="Column12506"/>
    <tableColumn id="12527" xr3:uid="{8A839795-600C-4E91-BA49-FDE257AC6BA7}" name="Column12507"/>
    <tableColumn id="12528" xr3:uid="{1DD68D11-5DA3-4A85-B3BA-440A901F8E15}" name="Column12508"/>
    <tableColumn id="12529" xr3:uid="{CE535FC5-A347-44A3-AC62-8BAF5E1A3CEE}" name="Column12509"/>
    <tableColumn id="12530" xr3:uid="{9A0BD63F-34E6-4199-8762-45BC74ED2AF1}" name="Column12510"/>
    <tableColumn id="12531" xr3:uid="{19AD195D-1B22-4453-BE5A-13206679D557}" name="Column12511"/>
    <tableColumn id="12532" xr3:uid="{4B2983FD-D744-4181-A7B9-99F60415C8DB}" name="Column12512"/>
    <tableColumn id="12533" xr3:uid="{AFA8E886-3806-4FF0-A08B-E9D061E21262}" name="Column12513"/>
    <tableColumn id="12534" xr3:uid="{2301FC65-ED4D-47F3-B553-10A31030FBF6}" name="Column12514"/>
    <tableColumn id="12535" xr3:uid="{3D61736E-9BC3-4CF3-A5DF-53E7766AC087}" name="Column12515"/>
    <tableColumn id="12536" xr3:uid="{87F85844-D1A1-4F85-844A-B909F5E6EB14}" name="Column12516"/>
    <tableColumn id="12537" xr3:uid="{68341C2C-2B1C-465B-898B-949E76BCBA3F}" name="Column12517"/>
    <tableColumn id="12538" xr3:uid="{1C5C4F63-9B4B-46F0-9655-7AD30785DF43}" name="Column12518"/>
    <tableColumn id="12539" xr3:uid="{A8DD079F-9879-4D64-89F9-45F3BAA46445}" name="Column12519"/>
    <tableColumn id="12540" xr3:uid="{E3CBFB54-C4E4-4DFC-A5C8-A7C4B8C8C0A4}" name="Column12520"/>
    <tableColumn id="12541" xr3:uid="{3612B7E7-520E-410E-A717-76EA0A45E1F4}" name="Column12521"/>
    <tableColumn id="12542" xr3:uid="{B54DA302-5F12-47DC-9424-DD9763B47729}" name="Column12522"/>
    <tableColumn id="12543" xr3:uid="{7926898A-55B1-442F-A95D-75EDFD910105}" name="Column12523"/>
    <tableColumn id="12544" xr3:uid="{CC8907D8-0E3B-458F-A4E0-CD89ACD18408}" name="Column12524"/>
    <tableColumn id="12545" xr3:uid="{7C5AE8C7-2C8E-46C7-A3D0-92D8002E33E9}" name="Column12525"/>
    <tableColumn id="12546" xr3:uid="{BACC554B-25F8-48A0-B8C7-0687212C5757}" name="Column12526"/>
    <tableColumn id="12547" xr3:uid="{1E35E60B-51F3-4F1B-8ED6-78D9F7904F20}" name="Column12527"/>
    <tableColumn id="12548" xr3:uid="{F7459C37-6B8D-4D3A-85AC-6AC2B0786505}" name="Column12528"/>
    <tableColumn id="12549" xr3:uid="{F4EB50E2-C79E-417C-8AD8-5DC25FF6CA70}" name="Column12529"/>
    <tableColumn id="12550" xr3:uid="{7B375D03-E919-4231-8EF2-1D3AADA286B4}" name="Column12530"/>
    <tableColumn id="12551" xr3:uid="{4A7E50BF-6DB8-4228-B101-F1D638153090}" name="Column12531"/>
    <tableColumn id="12552" xr3:uid="{480FC160-4DC8-45A9-A634-F37DF71C0752}" name="Column12532"/>
    <tableColumn id="12553" xr3:uid="{CC3AE0D3-9470-4AFE-848F-2A5461DE87D7}" name="Column12533"/>
    <tableColumn id="12554" xr3:uid="{F1D14512-86C9-47E2-A7A6-4C244C44B761}" name="Column12534"/>
    <tableColumn id="12555" xr3:uid="{96CC2A77-38C6-4B11-BC7D-39D1A857B9F0}" name="Column12535"/>
    <tableColumn id="12556" xr3:uid="{D6151D83-80B1-4456-B135-323E5F31D012}" name="Column12536"/>
    <tableColumn id="12557" xr3:uid="{AED170D3-6356-429A-AAA5-2D5703751A63}" name="Column12537"/>
    <tableColumn id="12558" xr3:uid="{9CD97655-85D0-43A3-A5C3-50086972008A}" name="Column12538"/>
    <tableColumn id="12559" xr3:uid="{64FA534D-2FB2-42E6-95A1-D38C44121209}" name="Column12539"/>
    <tableColumn id="12560" xr3:uid="{B9142050-C0A9-4527-B7C9-14A3522D8529}" name="Column12540"/>
    <tableColumn id="12561" xr3:uid="{1D81EA3E-FF3A-482C-89EB-081512505D90}" name="Column12541"/>
    <tableColumn id="12562" xr3:uid="{212C1C81-3AFF-4F1A-8775-665072C84D0F}" name="Column12542"/>
    <tableColumn id="12563" xr3:uid="{406DEE63-D57E-4E49-B351-F24DE19B57EC}" name="Column12543"/>
    <tableColumn id="12564" xr3:uid="{FFA425F4-5F2E-40F3-8695-CA324F2CC0EA}" name="Column12544"/>
    <tableColumn id="12565" xr3:uid="{616F8202-CE78-400D-A7DC-EF3941CE6D97}" name="Column12545"/>
    <tableColumn id="12566" xr3:uid="{89F68B80-014E-4EB1-9195-4664830C8E3D}" name="Column12546"/>
    <tableColumn id="12567" xr3:uid="{A4B5843D-6475-4A91-8E09-2916508EA927}" name="Column12547"/>
    <tableColumn id="12568" xr3:uid="{1A65B726-E760-4E5B-894F-55040E93026D}" name="Column12548"/>
    <tableColumn id="12569" xr3:uid="{DF78E7F6-E332-46B9-8D25-C415C8FEF994}" name="Column12549"/>
    <tableColumn id="12570" xr3:uid="{7D138A21-0D40-449C-9AF0-4EB6BAD03496}" name="Column12550"/>
    <tableColumn id="12571" xr3:uid="{86753D4E-4F8F-4C9C-85D5-51204EA00625}" name="Column12551"/>
    <tableColumn id="12572" xr3:uid="{4CF0B4C5-03B4-433C-B942-76632133842D}" name="Column12552"/>
    <tableColumn id="12573" xr3:uid="{94D072B0-E223-4C1B-A1FD-A86C50612432}" name="Column12553"/>
    <tableColumn id="12574" xr3:uid="{4ACF4B18-9BBC-4BD6-9323-346A5C44F281}" name="Column12554"/>
    <tableColumn id="12575" xr3:uid="{421DE118-7FF5-4608-BEF1-2F63F9776375}" name="Column12555"/>
    <tableColumn id="12576" xr3:uid="{694EE090-FFFC-4621-A542-1B91CF90FF5F}" name="Column12556"/>
    <tableColumn id="12577" xr3:uid="{2675E33E-C71F-40F8-BAEF-AA252DB7FD98}" name="Column12557"/>
    <tableColumn id="12578" xr3:uid="{131BC42F-79E4-4A2E-8981-9088F452AADD}" name="Column12558"/>
    <tableColumn id="12579" xr3:uid="{6E0A05AB-05FE-4BB2-B040-EFF9C3FBD969}" name="Column12559"/>
    <tableColumn id="12580" xr3:uid="{6541B786-3674-4711-BD70-3973E94C949B}" name="Column12560"/>
    <tableColumn id="12581" xr3:uid="{9C2A20DB-F986-4B2A-8085-AE2304090DF7}" name="Column12561"/>
    <tableColumn id="12582" xr3:uid="{DAA19A41-CBD4-4ED2-84DA-297AD191E221}" name="Column12562"/>
    <tableColumn id="12583" xr3:uid="{7D65EA6D-3AF2-440C-87D6-B658912F15DA}" name="Column12563"/>
    <tableColumn id="12584" xr3:uid="{9FC000C9-694D-4CE7-A6A3-B0A27A153EFE}" name="Column12564"/>
    <tableColumn id="12585" xr3:uid="{10B4582B-D56A-472E-96FE-26F61DAB397F}" name="Column12565"/>
    <tableColumn id="12586" xr3:uid="{6C60E320-C6BF-46CB-AD27-F40360441739}" name="Column12566"/>
    <tableColumn id="12587" xr3:uid="{1F881BC9-42B3-424C-A184-A274EE449077}" name="Column12567"/>
    <tableColumn id="12588" xr3:uid="{432E9FA5-3C6B-41AB-A689-A53ACCD7D975}" name="Column12568"/>
    <tableColumn id="12589" xr3:uid="{1AA33EAB-7438-4E26-A9AD-27ABD3631442}" name="Column12569"/>
    <tableColumn id="12590" xr3:uid="{30168EBC-079E-417A-88B0-4406254C4481}" name="Column12570"/>
    <tableColumn id="12591" xr3:uid="{B0713EAC-C7C3-47E4-B2F9-F66FDE1CE103}" name="Column12571"/>
    <tableColumn id="12592" xr3:uid="{29EF24D7-C3B0-4C45-A054-CC7EED80CA9F}" name="Column12572"/>
    <tableColumn id="12593" xr3:uid="{CC1C9FA1-AD38-4F90-8C09-FC8FB79CBB03}" name="Column12573"/>
    <tableColumn id="12594" xr3:uid="{E0E7FFC8-E67C-4578-A8E7-87E019A20357}" name="Column12574"/>
    <tableColumn id="12595" xr3:uid="{09F0E245-C657-488C-8C1A-FD04564F6C3A}" name="Column12575"/>
    <tableColumn id="12596" xr3:uid="{F7AC307B-48D1-479A-8467-3021766455DF}" name="Column12576"/>
    <tableColumn id="12597" xr3:uid="{309330A0-8CBD-4731-BDF2-6FEB4F043F15}" name="Column12577"/>
    <tableColumn id="12598" xr3:uid="{E1E7A221-E6E3-42D2-B17E-83D7C805097C}" name="Column12578"/>
    <tableColumn id="12599" xr3:uid="{6388CA77-E498-434B-ACE5-DA640E9BF133}" name="Column12579"/>
    <tableColumn id="12600" xr3:uid="{8B37086D-F291-402A-92E1-3BAED0A1909B}" name="Column12580"/>
    <tableColumn id="12601" xr3:uid="{3B7DAD18-4593-4DEF-B910-1D25B3B640A8}" name="Column12581"/>
    <tableColumn id="12602" xr3:uid="{69B9EE97-D93E-46B0-8FC0-3CF28E736CFD}" name="Column12582"/>
    <tableColumn id="12603" xr3:uid="{1C3A825F-143E-4C9A-B0B2-DBE2F7AD6186}" name="Column12583"/>
    <tableColumn id="12604" xr3:uid="{9000CC78-9277-4FA3-8A2C-11160EE15053}" name="Column12584"/>
    <tableColumn id="12605" xr3:uid="{F4BEC006-8C9A-4E8C-9BB8-7F4585D6C4CB}" name="Column12585"/>
    <tableColumn id="12606" xr3:uid="{CF3E7F04-6A63-47F9-BA74-11CFEBAE8D51}" name="Column12586"/>
    <tableColumn id="12607" xr3:uid="{64F710B8-11A5-4B03-BB06-F292D18DA47A}" name="Column12587"/>
    <tableColumn id="12608" xr3:uid="{3820F805-502C-443E-AE0D-9E7BC4E5D991}" name="Column12588"/>
    <tableColumn id="12609" xr3:uid="{A317132E-66E9-47EC-8EF2-8FD084A48BA3}" name="Column12589"/>
    <tableColumn id="12610" xr3:uid="{55DB6A6A-24D5-4855-B29E-D6A4AACF1CB8}" name="Column12590"/>
    <tableColumn id="12611" xr3:uid="{5DBDAE85-5777-4FAE-997B-0BD3A23CED00}" name="Column12591"/>
    <tableColumn id="12612" xr3:uid="{E1C7C647-009F-4D0B-A141-AEB5A2EC63D4}" name="Column12592"/>
    <tableColumn id="12613" xr3:uid="{A582CF05-9DF5-4CA0-B01D-7A8B4FE8712D}" name="Column12593"/>
    <tableColumn id="12614" xr3:uid="{DFA676DB-EF96-4A3D-BB2F-75743AA6048B}" name="Column12594"/>
    <tableColumn id="12615" xr3:uid="{2491640D-36C7-4C9D-8146-7314AB248F4B}" name="Column12595"/>
    <tableColumn id="12616" xr3:uid="{FA7B4EE8-ABEE-4F13-86AC-56129798457F}" name="Column12596"/>
    <tableColumn id="12617" xr3:uid="{2451EFAA-F45A-457C-BE71-BBA992839820}" name="Column12597"/>
    <tableColumn id="12618" xr3:uid="{05AD4244-B163-449C-A9EF-1266C6794B64}" name="Column12598"/>
    <tableColumn id="12619" xr3:uid="{1E062316-D0C0-43F5-9F1A-E52C71E88F58}" name="Column12599"/>
    <tableColumn id="12620" xr3:uid="{EBFE84B4-C4C5-4C33-B79D-2B16650ED44C}" name="Column12600"/>
    <tableColumn id="12621" xr3:uid="{717F1DEC-E10F-4D7F-B46C-DFED32A8C020}" name="Column12601"/>
    <tableColumn id="12622" xr3:uid="{78240D9E-9C07-47E5-8221-24FFB104AFEA}" name="Column12602"/>
    <tableColumn id="12623" xr3:uid="{3276435E-EB93-47DD-BE75-FBBA291FE2B3}" name="Column12603"/>
    <tableColumn id="12624" xr3:uid="{E91B704E-6B2B-461C-9CAE-2F94AE4B9DFE}" name="Column12604"/>
    <tableColumn id="12625" xr3:uid="{07D694DC-2E3D-4807-9209-F2379474ED07}" name="Column12605"/>
    <tableColumn id="12626" xr3:uid="{58F95CD9-A97C-4E2C-AEB4-80ABC2C3B6D9}" name="Column12606"/>
    <tableColumn id="12627" xr3:uid="{603A4347-A100-40D1-922D-BBE6E31C043A}" name="Column12607"/>
    <tableColumn id="12628" xr3:uid="{C74F965B-C5DD-4144-8448-259B6E9CA260}" name="Column12608"/>
    <tableColumn id="12629" xr3:uid="{1ED9677D-9C24-43A5-A979-E672BD784F41}" name="Column12609"/>
    <tableColumn id="12630" xr3:uid="{5783E553-1FC8-4159-B190-C8514B21A256}" name="Column12610"/>
    <tableColumn id="12631" xr3:uid="{D604BE6A-73E2-4278-8C99-F223EA69A8B2}" name="Column12611"/>
    <tableColumn id="12632" xr3:uid="{06DDEB2F-6366-40E7-A8E2-198D37104BAA}" name="Column12612"/>
    <tableColumn id="12633" xr3:uid="{578363B3-88D8-40C8-9049-BA3C570E8910}" name="Column12613"/>
    <tableColumn id="12634" xr3:uid="{6DC3CCF9-5F1F-4A7B-93E7-770EBA31FDDB}" name="Column12614"/>
    <tableColumn id="12635" xr3:uid="{75C5A3D2-25C1-4120-9B71-982AA2F223BD}" name="Column12615"/>
    <tableColumn id="12636" xr3:uid="{8538020C-BF9F-42B4-ADE9-A57E2C7A115E}" name="Column12616"/>
    <tableColumn id="12637" xr3:uid="{BF204DD3-27A7-4F37-BC6E-EE887962547F}" name="Column12617"/>
    <tableColumn id="12638" xr3:uid="{4C8EA8CE-8049-4C22-AD0B-ECEF479E1D05}" name="Column12618"/>
    <tableColumn id="12639" xr3:uid="{6EA02E4F-9938-4A16-9E37-982B073656B6}" name="Column12619"/>
    <tableColumn id="12640" xr3:uid="{F0A15292-C902-4060-9253-75E2E80E5694}" name="Column12620"/>
    <tableColumn id="12641" xr3:uid="{C8A76184-BB58-43F4-AC4E-1C238A1CAC3E}" name="Column12621"/>
    <tableColumn id="12642" xr3:uid="{D02F8103-1623-4DC5-A3BB-34CA96084F13}" name="Column12622"/>
    <tableColumn id="12643" xr3:uid="{B436FB54-C408-400A-BE74-AF4795457C4F}" name="Column12623"/>
    <tableColumn id="12644" xr3:uid="{40E5B85B-6B09-4761-B1B5-9D991017159D}" name="Column12624"/>
    <tableColumn id="12645" xr3:uid="{3DCE30AD-72EF-4928-B818-937E55622B63}" name="Column12625"/>
    <tableColumn id="12646" xr3:uid="{01B60707-03F4-4FEF-B3E9-AC37183AAFB7}" name="Column12626"/>
    <tableColumn id="12647" xr3:uid="{B0083D43-F7B1-4609-8BDD-871BF3EFE04D}" name="Column12627"/>
    <tableColumn id="12648" xr3:uid="{D090DF4C-1DDF-404E-B1B5-0052C694E7FE}" name="Column12628"/>
    <tableColumn id="12649" xr3:uid="{49F80285-9DEE-4880-A356-634426B9527A}" name="Column12629"/>
    <tableColumn id="12650" xr3:uid="{89B897D2-C4F0-48BD-A278-D162DB4A85DB}" name="Column12630"/>
    <tableColumn id="12651" xr3:uid="{8344BE0C-2E4A-44AC-8DF8-B46811DAFA96}" name="Column12631"/>
    <tableColumn id="12652" xr3:uid="{76900E7F-D967-4E23-9632-C973A7194B25}" name="Column12632"/>
    <tableColumn id="12653" xr3:uid="{F5F1A7CA-7FA1-45F1-9E9E-C22A073443C9}" name="Column12633"/>
    <tableColumn id="12654" xr3:uid="{EE3D9C7A-24ED-4C6B-A65F-ECB33D0C54E2}" name="Column12634"/>
    <tableColumn id="12655" xr3:uid="{EA1550D7-C346-4BF7-8184-9D99481007D2}" name="Column12635"/>
    <tableColumn id="12656" xr3:uid="{2192A21F-A233-40EB-A1E2-67B5795C2182}" name="Column12636"/>
    <tableColumn id="12657" xr3:uid="{6C635B77-019A-4515-95A5-5CF4FF0710AB}" name="Column12637"/>
    <tableColumn id="12658" xr3:uid="{243B968D-032F-442B-AB17-3129B3F7BB6A}" name="Column12638"/>
    <tableColumn id="12659" xr3:uid="{99BF967C-3BB1-4936-8857-E0979580B962}" name="Column12639"/>
    <tableColumn id="12660" xr3:uid="{FEF082F8-2002-41D9-9072-F319E02F41B1}" name="Column12640"/>
    <tableColumn id="12661" xr3:uid="{27858B94-F867-4E02-BF76-9CCB9A28A635}" name="Column12641"/>
    <tableColumn id="12662" xr3:uid="{CA4A84BE-A472-4735-9F03-D9404B97ACA1}" name="Column12642"/>
    <tableColumn id="12663" xr3:uid="{0FB088B0-1D67-4180-8A05-17D2519BB1D6}" name="Column12643"/>
    <tableColumn id="12664" xr3:uid="{10C63408-DA58-4B16-8E57-1B43D4CC4E4F}" name="Column12644"/>
    <tableColumn id="12665" xr3:uid="{F68C9AE4-D4D5-4FE6-A35F-97E817ADE694}" name="Column12645"/>
    <tableColumn id="12666" xr3:uid="{75E65F58-88D6-48F9-85D2-0948103097A8}" name="Column12646"/>
    <tableColumn id="12667" xr3:uid="{9B5DCF4D-5685-4A9C-AAB7-C33E4C33B81C}" name="Column12647"/>
    <tableColumn id="12668" xr3:uid="{2C084A91-F9FA-4012-99D4-3F89E2781103}" name="Column12648"/>
    <tableColumn id="12669" xr3:uid="{D4A5FF4C-ED98-4ED7-A12F-C037070279C4}" name="Column12649"/>
    <tableColumn id="12670" xr3:uid="{23E4605D-50B7-446A-ABC8-C5371B9D1D6B}" name="Column12650"/>
    <tableColumn id="12671" xr3:uid="{FFFA7112-6E4B-4619-9E2C-248BCC8E4CEC}" name="Column12651"/>
    <tableColumn id="12672" xr3:uid="{47C005D1-CD82-4BDE-84E8-D4381EADA220}" name="Column12652"/>
    <tableColumn id="12673" xr3:uid="{8ABFC705-23B9-4BA8-9A21-09C3394D7CF8}" name="Column12653"/>
    <tableColumn id="12674" xr3:uid="{2B2ED500-D813-48E9-9379-5FCE186C1F07}" name="Column12654"/>
    <tableColumn id="12675" xr3:uid="{CAA77DCD-3D3F-4169-93F5-44F78644386C}" name="Column12655"/>
    <tableColumn id="12676" xr3:uid="{1BF1432C-B289-4AD9-B1B2-AF09DB2EEC84}" name="Column12656"/>
    <tableColumn id="12677" xr3:uid="{695CC416-C9F4-4AB4-8950-CB354CDFFBFF}" name="Column12657"/>
    <tableColumn id="12678" xr3:uid="{05567CC9-4DB9-406C-B313-DCB357FEA64B}" name="Column12658"/>
    <tableColumn id="12679" xr3:uid="{6FDBA7BC-AEBE-4C1C-9372-A1F5248EADFD}" name="Column12659"/>
    <tableColumn id="12680" xr3:uid="{28BC6A69-A773-4EA3-88F1-D9663C625AFD}" name="Column12660"/>
    <tableColumn id="12681" xr3:uid="{FBA826BC-FD45-46A5-95C2-58951CFB17D7}" name="Column12661"/>
    <tableColumn id="12682" xr3:uid="{0482C90C-E432-492D-9651-D494BAA24811}" name="Column12662"/>
    <tableColumn id="12683" xr3:uid="{49951B4D-E2B8-4C58-BF35-2821AFDC4603}" name="Column12663"/>
    <tableColumn id="12684" xr3:uid="{9786CA5E-A536-49B1-B51A-51FC014F4B26}" name="Column12664"/>
    <tableColumn id="12685" xr3:uid="{FB857BAD-A6D1-46BC-A411-D75DA7E62829}" name="Column12665"/>
    <tableColumn id="12686" xr3:uid="{C22EE61B-85A3-40F7-91CB-B17D96F53A41}" name="Column12666"/>
    <tableColumn id="12687" xr3:uid="{5307F2E3-C959-410F-A111-B332BDDAB4DE}" name="Column12667"/>
    <tableColumn id="12688" xr3:uid="{F202EBA7-AF67-46C0-B751-FB3108BB48D1}" name="Column12668"/>
    <tableColumn id="12689" xr3:uid="{56E6D210-B51C-4E37-95E8-54425250FE76}" name="Column12669"/>
    <tableColumn id="12690" xr3:uid="{7D8068D2-D8D7-4607-A393-A09AE2C7DD5B}" name="Column12670"/>
    <tableColumn id="12691" xr3:uid="{26E182B4-97C2-45BC-9233-ADD02D223F43}" name="Column12671"/>
    <tableColumn id="12692" xr3:uid="{295C2D52-BBF1-473C-AE1F-3D52064E6164}" name="Column12672"/>
    <tableColumn id="12693" xr3:uid="{1949E265-AB0A-4DDE-9EAB-9A0DFA542F0F}" name="Column12673"/>
    <tableColumn id="12694" xr3:uid="{32B62CA4-056D-4E0D-BAAD-1D131D5E2B30}" name="Column12674"/>
    <tableColumn id="12695" xr3:uid="{E9D3865C-7E20-4585-855A-E66E324DD454}" name="Column12675"/>
    <tableColumn id="12696" xr3:uid="{4A7D9FAB-E131-4A1E-B912-B210D4C78C64}" name="Column12676"/>
    <tableColumn id="12697" xr3:uid="{246E7D8B-71EE-4C79-B13E-9A80F5296E88}" name="Column12677"/>
    <tableColumn id="12698" xr3:uid="{4FF98346-CB27-4F1C-9E73-E56BD2FB741A}" name="Column12678"/>
    <tableColumn id="12699" xr3:uid="{B7A5FDC0-D4E8-4DC7-A1A9-FB4F4090DD91}" name="Column12679"/>
    <tableColumn id="12700" xr3:uid="{3C41D80B-7968-481C-B313-FE6FC8F02A6E}" name="Column12680"/>
    <tableColumn id="12701" xr3:uid="{DF65E6B0-6DAC-488E-89DB-BA13A816BEAE}" name="Column12681"/>
    <tableColumn id="12702" xr3:uid="{EA6E3DB5-E702-46C0-AF2B-61F86CA8B8D3}" name="Column12682"/>
    <tableColumn id="12703" xr3:uid="{E5858273-C37D-4C1E-9884-30A243FD8678}" name="Column12683"/>
    <tableColumn id="12704" xr3:uid="{90ABD0F8-397E-44C6-88F1-156AD7218901}" name="Column12684"/>
    <tableColumn id="12705" xr3:uid="{51DCFB6F-4AD4-457B-90B2-58E38F362320}" name="Column12685"/>
    <tableColumn id="12706" xr3:uid="{2713F06A-4592-4CF1-8971-8F4050EBD5EA}" name="Column12686"/>
    <tableColumn id="12707" xr3:uid="{07230489-954C-498E-A236-3D0FF597C83A}" name="Column12687"/>
    <tableColumn id="12708" xr3:uid="{3051FF31-7221-4C20-B83A-655CD785E364}" name="Column12688"/>
    <tableColumn id="12709" xr3:uid="{010C4160-D161-4617-9219-4B6BA4226A92}" name="Column12689"/>
    <tableColumn id="12710" xr3:uid="{A2D800AE-A8F6-42E6-A251-7483EF129A57}" name="Column12690"/>
    <tableColumn id="12711" xr3:uid="{30B31B36-0E5D-4C14-856C-7824EF13F6B2}" name="Column12691"/>
    <tableColumn id="12712" xr3:uid="{8DBA4408-CC6D-474C-A0F7-A4756576E1B5}" name="Column12692"/>
    <tableColumn id="12713" xr3:uid="{A36FE132-4F67-461B-B329-C29DB5EF8030}" name="Column12693"/>
    <tableColumn id="12714" xr3:uid="{EAC4B92E-F8CB-482D-AFAD-E568EFD00F9A}" name="Column12694"/>
    <tableColumn id="12715" xr3:uid="{D2DB6FB3-A49C-44C2-ACB2-764861402E07}" name="Column12695"/>
    <tableColumn id="12716" xr3:uid="{B01E5144-59B0-4994-A5A1-B0000F7CB5EE}" name="Column12696"/>
    <tableColumn id="12717" xr3:uid="{AD4853AD-12EF-4087-AB0F-838BEFC8D1E5}" name="Column12697"/>
    <tableColumn id="12718" xr3:uid="{CD41860F-080E-4524-BE23-C8B02A911EF5}" name="Column12698"/>
    <tableColumn id="12719" xr3:uid="{B2A4EC9E-92F5-42AE-B611-6C3D8236754D}" name="Column12699"/>
    <tableColumn id="12720" xr3:uid="{34086029-0641-4621-B234-E844C7C20793}" name="Column12700"/>
    <tableColumn id="12721" xr3:uid="{9F8A78E7-7152-4B7E-BDA3-11E54DC942BB}" name="Column12701"/>
    <tableColumn id="12722" xr3:uid="{3917EC3F-230E-46B4-9AB1-2CC6A6776F7E}" name="Column12702"/>
    <tableColumn id="12723" xr3:uid="{AB8D8455-46EF-48CE-AEAD-6C7953CB37CF}" name="Column12703"/>
    <tableColumn id="12724" xr3:uid="{0FE77E5C-799E-4C4D-BA81-3BDF3078FDA5}" name="Column12704"/>
    <tableColumn id="12725" xr3:uid="{2FB8F942-D09A-48E1-B693-CA20739F9F18}" name="Column12705"/>
    <tableColumn id="12726" xr3:uid="{BEEEE336-FD24-425D-9329-39B8CFC98F9A}" name="Column12706"/>
    <tableColumn id="12727" xr3:uid="{F09B1C37-17CB-4065-96A8-7C30551634D7}" name="Column12707"/>
    <tableColumn id="12728" xr3:uid="{329256E6-B297-4778-BA11-AA2582747778}" name="Column12708"/>
    <tableColumn id="12729" xr3:uid="{713CB55E-83B2-4FC2-814C-84123720E705}" name="Column12709"/>
    <tableColumn id="12730" xr3:uid="{4E38FE3C-C14F-40EE-A766-F57170F2F8CC}" name="Column12710"/>
    <tableColumn id="12731" xr3:uid="{242D4122-8E6D-4E98-B677-96DC2F461F4F}" name="Column12711"/>
    <tableColumn id="12732" xr3:uid="{10AC422B-81BF-49EB-AB3E-DD012B9481CE}" name="Column12712"/>
    <tableColumn id="12733" xr3:uid="{38C4A38E-2053-41CC-905D-058F8B6EC111}" name="Column12713"/>
    <tableColumn id="12734" xr3:uid="{2CBAC3A6-ED39-4045-A94F-95B4E35B4968}" name="Column12714"/>
    <tableColumn id="12735" xr3:uid="{2F092FE7-B54A-4E94-9AE2-A26E0025006A}" name="Column12715"/>
    <tableColumn id="12736" xr3:uid="{D551474C-4BDF-4D68-8FFD-98654C9ED72D}" name="Column12716"/>
    <tableColumn id="12737" xr3:uid="{85F87A2E-A631-4DE0-BFC3-012913894D92}" name="Column12717"/>
    <tableColumn id="12738" xr3:uid="{9468C188-174E-4BCF-9A20-66BCDB655CCD}" name="Column12718"/>
    <tableColumn id="12739" xr3:uid="{F06AB2BD-ACBC-415E-B400-5613B8D1E5EF}" name="Column12719"/>
    <tableColumn id="12740" xr3:uid="{CE8F0A48-96DF-450C-95E2-8BB91D520E1C}" name="Column12720"/>
    <tableColumn id="12741" xr3:uid="{BDBBC3C5-0956-4E62-A130-A5854FBD1677}" name="Column12721"/>
    <tableColumn id="12742" xr3:uid="{770AD12E-F008-424C-AC90-CD09CAAE0C30}" name="Column12722"/>
    <tableColumn id="12743" xr3:uid="{D8C88F3D-2160-4D20-AE21-C067E43489ED}" name="Column12723"/>
    <tableColumn id="12744" xr3:uid="{55C6B6D3-3614-4C5E-B8F4-B9F896AE4993}" name="Column12724"/>
    <tableColumn id="12745" xr3:uid="{E90700F6-7083-428D-92A6-F088D04EAAF1}" name="Column12725"/>
    <tableColumn id="12746" xr3:uid="{B0E780E4-D955-4E49-A5EB-A162C15B8CFE}" name="Column12726"/>
    <tableColumn id="12747" xr3:uid="{626C22C6-6A07-4F56-95BF-0949C07199E7}" name="Column12727"/>
    <tableColumn id="12748" xr3:uid="{A387FF30-7CA9-4478-841A-F8A17C6E2FD1}" name="Column12728"/>
    <tableColumn id="12749" xr3:uid="{E445E045-B032-4FA0-B6B0-7920ED3BE785}" name="Column12729"/>
    <tableColumn id="12750" xr3:uid="{3F4B0D38-6302-467D-B2D2-45395DF9FBBC}" name="Column12730"/>
    <tableColumn id="12751" xr3:uid="{41377491-4910-49D5-A831-C316BA3A11B4}" name="Column12731"/>
    <tableColumn id="12752" xr3:uid="{34331B8A-FE7B-454C-B135-C536E49495A1}" name="Column12732"/>
    <tableColumn id="12753" xr3:uid="{5434094E-D047-45FC-A25E-9E3E3CD5F665}" name="Column12733"/>
    <tableColumn id="12754" xr3:uid="{A706DF36-615A-4B95-91ED-19E5947B49E4}" name="Column12734"/>
    <tableColumn id="12755" xr3:uid="{1130EE32-B670-4DCF-BCC7-9756C755E5CF}" name="Column12735"/>
    <tableColumn id="12756" xr3:uid="{5C341831-7A1F-45DD-BF09-C44A34B90863}" name="Column12736"/>
    <tableColumn id="12757" xr3:uid="{13F932D2-C886-49B7-8E71-BBC8F25D461E}" name="Column12737"/>
    <tableColumn id="12758" xr3:uid="{2BFF6218-F3CE-4F3F-8035-BF32276119C2}" name="Column12738"/>
    <tableColumn id="12759" xr3:uid="{8C30FC5D-67A1-47CA-814D-773F51CDF82A}" name="Column12739"/>
    <tableColumn id="12760" xr3:uid="{2A0448FB-89C4-48A1-B1B5-19BF75B56E3A}" name="Column12740"/>
    <tableColumn id="12761" xr3:uid="{EF5F8CF9-D9B3-480C-818E-72F414D7DB5B}" name="Column12741"/>
    <tableColumn id="12762" xr3:uid="{44E426F2-2D42-4141-8E36-658DD24D6C3F}" name="Column12742"/>
    <tableColumn id="12763" xr3:uid="{AF9B1AEA-4450-48B2-8A96-E5A18B2A02D3}" name="Column12743"/>
    <tableColumn id="12764" xr3:uid="{F596DC8F-0719-4D3B-B496-41F112730837}" name="Column12744"/>
    <tableColumn id="12765" xr3:uid="{0B860EEA-C158-46D1-8586-45D70F183214}" name="Column12745"/>
    <tableColumn id="12766" xr3:uid="{7ECEF9B7-9182-47D7-9AC9-7FDD31DBAF20}" name="Column12746"/>
    <tableColumn id="12767" xr3:uid="{43621A16-BD2D-47E4-980D-AC02DFDCD56B}" name="Column12747"/>
    <tableColumn id="12768" xr3:uid="{04B6D22D-789C-47CE-89CD-841604314FE5}" name="Column12748"/>
    <tableColumn id="12769" xr3:uid="{0C60758E-0ADE-4224-9167-78735C175EFC}" name="Column12749"/>
    <tableColumn id="12770" xr3:uid="{1F22878A-C1BE-4ACC-A729-3E64AA6C343A}" name="Column12750"/>
    <tableColumn id="12771" xr3:uid="{5EF32FC1-6B5B-4E95-B32B-83514DF92A66}" name="Column12751"/>
    <tableColumn id="12772" xr3:uid="{4410DED4-E76E-4ED7-BEA9-2C659D9C5165}" name="Column12752"/>
    <tableColumn id="12773" xr3:uid="{CCB2702E-BF2C-4C0F-8A49-1C918D56F62E}" name="Column12753"/>
    <tableColumn id="12774" xr3:uid="{320C6737-C487-42FD-AD2F-6738346C3A8F}" name="Column12754"/>
    <tableColumn id="12775" xr3:uid="{00E2E1D5-A9AF-48B6-96C2-739A8E71AE80}" name="Column12755"/>
    <tableColumn id="12776" xr3:uid="{57D84EF9-EEBB-4007-AAE2-240CB9AD64A4}" name="Column12756"/>
    <tableColumn id="12777" xr3:uid="{7F57E2DA-9B90-402A-BDF5-3ED865AEBC7C}" name="Column12757"/>
    <tableColumn id="12778" xr3:uid="{5491DD39-50FF-4845-AF51-D0BAD4C1BE37}" name="Column12758"/>
    <tableColumn id="12779" xr3:uid="{A4870D51-B15E-40F4-80C4-CC92F99B0D7F}" name="Column12759"/>
    <tableColumn id="12780" xr3:uid="{93373583-13ED-4000-8649-3917B0A1FF69}" name="Column12760"/>
    <tableColumn id="12781" xr3:uid="{CE5B3C22-3D0F-4805-8BB5-F48EA959E90C}" name="Column12761"/>
    <tableColumn id="12782" xr3:uid="{DD880C68-CB2A-4699-BB87-1E502CB1089B}" name="Column12762"/>
    <tableColumn id="12783" xr3:uid="{FF5A2B78-745A-470F-A088-0C17825BBF05}" name="Column12763"/>
    <tableColumn id="12784" xr3:uid="{176C27C9-700B-4F7C-B67C-01296E0349EB}" name="Column12764"/>
    <tableColumn id="12785" xr3:uid="{2D84D187-512A-4B00-A149-B49DFBA22B16}" name="Column12765"/>
    <tableColumn id="12786" xr3:uid="{F317AE22-CEC7-4514-9398-69471C5244D8}" name="Column12766"/>
    <tableColumn id="12787" xr3:uid="{B5102C1F-1859-436D-B4DC-BBBA8BFA7D22}" name="Column12767"/>
    <tableColumn id="12788" xr3:uid="{0FC83471-A504-4814-871D-64DD3520EDF5}" name="Column12768"/>
    <tableColumn id="12789" xr3:uid="{04C8B8DC-7EF8-4B8C-BEBA-4B218AD49D3E}" name="Column12769"/>
    <tableColumn id="12790" xr3:uid="{DD496715-B248-491A-AF75-91C1464C5270}" name="Column12770"/>
    <tableColumn id="12791" xr3:uid="{B74A2EA0-6D4A-4C44-A5EE-30B899A86A22}" name="Column12771"/>
    <tableColumn id="12792" xr3:uid="{4C668151-7970-4A98-808E-B28077257B21}" name="Column12772"/>
    <tableColumn id="12793" xr3:uid="{83B7408B-1F59-4563-9D54-32B1BEE53019}" name="Column12773"/>
    <tableColumn id="12794" xr3:uid="{EC690A3C-4F9C-4E33-96E1-2B3B99A6223D}" name="Column12774"/>
    <tableColumn id="12795" xr3:uid="{0D8FBA77-E4D7-4BF0-BB94-886A6505EE19}" name="Column12775"/>
    <tableColumn id="12796" xr3:uid="{8EAF1E40-FFBA-4650-8F56-8DE3658D061B}" name="Column12776"/>
    <tableColumn id="12797" xr3:uid="{2AB6CB30-44EE-43D8-81DA-6E34330460C5}" name="Column12777"/>
    <tableColumn id="12798" xr3:uid="{846B815A-4853-4113-8862-050F3F3399C3}" name="Column12778"/>
    <tableColumn id="12799" xr3:uid="{EA1DF803-2E27-430A-BE54-772E503803FE}" name="Column12779"/>
    <tableColumn id="12800" xr3:uid="{7FD7C440-D12D-4D15-BB53-A9EFEE11AC36}" name="Column12780"/>
    <tableColumn id="12801" xr3:uid="{72786CE5-B828-4C23-9F3F-44EDAAFE23D3}" name="Column12781"/>
    <tableColumn id="12802" xr3:uid="{C4CE7EBC-45B6-4737-98B9-A4BDA7CD575F}" name="Column12782"/>
    <tableColumn id="12803" xr3:uid="{BDCE4053-FEFE-4A8B-93D0-CD183DA565D1}" name="Column12783"/>
    <tableColumn id="12804" xr3:uid="{953445CC-A14C-4E7B-B64C-E9B39CE672FF}" name="Column12784"/>
    <tableColumn id="12805" xr3:uid="{4B43F1C5-C7B1-4254-8B3C-C37A76ADAEE9}" name="Column12785"/>
    <tableColumn id="12806" xr3:uid="{8268C04B-C6B4-4941-BC80-D40293BED1BD}" name="Column12786"/>
    <tableColumn id="12807" xr3:uid="{E1E18248-FAE1-443E-A238-4EE52809FB38}" name="Column12787"/>
    <tableColumn id="12808" xr3:uid="{1721A066-C3B6-4F6B-8A57-1BBE514F85AF}" name="Column12788"/>
    <tableColumn id="12809" xr3:uid="{7791D58A-FF80-493E-A181-29B396192821}" name="Column12789"/>
    <tableColumn id="12810" xr3:uid="{A8A9AC5A-467B-4A97-B8B3-569C6D61BCCB}" name="Column12790"/>
    <tableColumn id="12811" xr3:uid="{26F46008-1C52-4C57-A9DA-B772F055B899}" name="Column12791"/>
    <tableColumn id="12812" xr3:uid="{5938CECE-7F6C-41C1-8F6B-B0C710AE7C4F}" name="Column12792"/>
    <tableColumn id="12813" xr3:uid="{CF4D87E0-0FC8-429F-92B1-70147071FC33}" name="Column12793"/>
    <tableColumn id="12814" xr3:uid="{6CB4E3A5-7708-4E35-9EA3-2C61B8CAB9F2}" name="Column12794"/>
    <tableColumn id="12815" xr3:uid="{64B9970D-3205-42EB-861C-EBD3D881F635}" name="Column12795"/>
    <tableColumn id="12816" xr3:uid="{4BD360F1-141E-4176-B5E4-92312D61DD09}" name="Column12796"/>
    <tableColumn id="12817" xr3:uid="{AB74E480-C873-4E4F-BE12-BF7D059B9A1F}" name="Column12797"/>
    <tableColumn id="12818" xr3:uid="{77F3932A-ECF5-4945-BF21-DD7C464DB0EA}" name="Column12798"/>
    <tableColumn id="12819" xr3:uid="{AE06F10A-F421-490E-B77D-22DA1A609ABC}" name="Column12799"/>
    <tableColumn id="12820" xr3:uid="{0278DF29-91BF-4ABB-B14A-F5C4D46FAD94}" name="Column12800"/>
    <tableColumn id="12821" xr3:uid="{21FA5A83-1967-4033-8EB4-01BBDE41D3D4}" name="Column12801"/>
    <tableColumn id="12822" xr3:uid="{5E0E5044-BCC5-4FB7-94DE-A70BCC86597F}" name="Column12802"/>
    <tableColumn id="12823" xr3:uid="{1963EE07-B0BB-493E-9BAC-7E71CB562C09}" name="Column12803"/>
    <tableColumn id="12824" xr3:uid="{4358EF83-7C92-457D-9FA9-F1D87E868BAB}" name="Column12804"/>
    <tableColumn id="12825" xr3:uid="{EC467495-32EE-4D4F-9C82-A8586F54EE65}" name="Column12805"/>
    <tableColumn id="12826" xr3:uid="{89AC2459-0ED1-409D-8819-9F5FD7208236}" name="Column12806"/>
    <tableColumn id="12827" xr3:uid="{450817E8-026B-45D1-878A-286EAEB2F390}" name="Column12807"/>
    <tableColumn id="12828" xr3:uid="{5FF7C2B8-2976-4B9C-BAEF-8EB8D6882622}" name="Column12808"/>
    <tableColumn id="12829" xr3:uid="{25436A84-7650-4266-98D6-372B3A283D28}" name="Column12809"/>
    <tableColumn id="12830" xr3:uid="{CF9D00F2-4D42-4005-8AC7-ED93030FAC01}" name="Column12810"/>
    <tableColumn id="12831" xr3:uid="{DF5BED72-1033-4BB9-B995-8A926D84F539}" name="Column12811"/>
    <tableColumn id="12832" xr3:uid="{3BF95606-6C85-490C-8CFD-A91772C53BC5}" name="Column12812"/>
    <tableColumn id="12833" xr3:uid="{A102AC3A-5A05-4C6D-9080-100AD3A670B9}" name="Column12813"/>
    <tableColumn id="12834" xr3:uid="{0C785113-8659-4216-9C35-729B986E3719}" name="Column12814"/>
    <tableColumn id="12835" xr3:uid="{9F0236A9-8EE4-4FF0-9A56-CD590A2605F2}" name="Column12815"/>
    <tableColumn id="12836" xr3:uid="{54728C6E-0039-46C6-A8E9-81ECBC22EBA9}" name="Column12816"/>
    <tableColumn id="12837" xr3:uid="{D42AF3EB-EFD2-4AE8-B258-DAD3B6CE4B49}" name="Column12817"/>
    <tableColumn id="12838" xr3:uid="{E7191270-CE34-459D-AFAE-5328BD199992}" name="Column12818"/>
    <tableColumn id="12839" xr3:uid="{33E2D9F5-FA7F-4EC4-B35C-7C0C30D543F5}" name="Column12819"/>
    <tableColumn id="12840" xr3:uid="{01191AF5-5E5E-4E29-B18C-BE28216F2085}" name="Column12820"/>
    <tableColumn id="12841" xr3:uid="{C0BC2B64-1B34-4705-9983-1A79454C4E04}" name="Column12821"/>
    <tableColumn id="12842" xr3:uid="{79AF3E9E-ADC9-4CF6-A188-EAC83986A0FE}" name="Column12822"/>
    <tableColumn id="12843" xr3:uid="{1363929E-73C9-4F4A-BFBD-8C3E99E3AAF0}" name="Column12823"/>
    <tableColumn id="12844" xr3:uid="{4DFF560C-4DD4-46B4-8936-DCAF64F34F4F}" name="Column12824"/>
    <tableColumn id="12845" xr3:uid="{6E2196FF-7304-4BFB-B24C-5206CEDA3D26}" name="Column12825"/>
    <tableColumn id="12846" xr3:uid="{096DE5B2-A235-4E3F-90EC-96219B941227}" name="Column12826"/>
    <tableColumn id="12847" xr3:uid="{975C3A9B-9CD2-420F-911D-CAA416C98484}" name="Column12827"/>
    <tableColumn id="12848" xr3:uid="{EDFC954D-CEFA-4097-9D40-5FBBC8CF58CD}" name="Column12828"/>
    <tableColumn id="12849" xr3:uid="{C6224FEC-485B-4444-81C1-ED7D73B085F0}" name="Column12829"/>
    <tableColumn id="12850" xr3:uid="{B4182842-499A-41E2-AE96-E1DBC2946BBC}" name="Column12830"/>
    <tableColumn id="12851" xr3:uid="{72332E10-1F58-4B1F-A159-C685B881DD31}" name="Column12831"/>
    <tableColumn id="12852" xr3:uid="{9D75539B-5026-453F-9BB7-D2F10620DAEA}" name="Column12832"/>
    <tableColumn id="12853" xr3:uid="{9A22A9F6-81D4-4BD6-AA06-C7C58E8DBD12}" name="Column12833"/>
    <tableColumn id="12854" xr3:uid="{401ED3F1-4AEE-42FC-A451-05D054A6E6FC}" name="Column12834"/>
    <tableColumn id="12855" xr3:uid="{0C34C222-22F3-411B-B3E5-C5763BEE1F9C}" name="Column12835"/>
    <tableColumn id="12856" xr3:uid="{CBEA060F-7697-4EFA-A105-69F561ED3850}" name="Column12836"/>
    <tableColumn id="12857" xr3:uid="{6E801820-03AF-41FF-83C3-C7F0519E77BC}" name="Column12837"/>
    <tableColumn id="12858" xr3:uid="{E770DEA4-C7D5-4B39-86EA-45E4B5CAF2DF}" name="Column12838"/>
    <tableColumn id="12859" xr3:uid="{D7092545-FAF7-4F08-9E5D-0E5284DF1B88}" name="Column12839"/>
    <tableColumn id="12860" xr3:uid="{83A56DB6-9F26-4A96-9598-8A924CE8DA71}" name="Column12840"/>
    <tableColumn id="12861" xr3:uid="{EF5B80F3-A022-410C-A958-6864D559545D}" name="Column12841"/>
    <tableColumn id="12862" xr3:uid="{499F0470-7FD6-4EB2-B92A-7C0A07D0A0BB}" name="Column12842"/>
    <tableColumn id="12863" xr3:uid="{10A37289-558B-489C-83F2-388BC01E3743}" name="Column12843"/>
    <tableColumn id="12864" xr3:uid="{70139929-E8B7-46BA-81DD-2BE3E6F70688}" name="Column12844"/>
    <tableColumn id="12865" xr3:uid="{A9B9D088-51FE-4B9D-BD22-17AECFFFBACA}" name="Column12845"/>
    <tableColumn id="12866" xr3:uid="{DF92C5D5-C335-4907-9FEC-D9318812E248}" name="Column12846"/>
    <tableColumn id="12867" xr3:uid="{045B519B-A6EB-46F9-A954-2EF4D293AD1B}" name="Column12847"/>
    <tableColumn id="12868" xr3:uid="{86D54E29-5428-44DA-9C43-88867731FEF4}" name="Column12848"/>
    <tableColumn id="12869" xr3:uid="{2BB74E8E-E46B-4A16-80DA-D123033EC08C}" name="Column12849"/>
    <tableColumn id="12870" xr3:uid="{022D9AB2-6738-448B-90C3-1A87BAE86AFB}" name="Column12850"/>
    <tableColumn id="12871" xr3:uid="{11F91292-4F7A-40AC-89ED-B8B70583E0A7}" name="Column12851"/>
    <tableColumn id="12872" xr3:uid="{FB7C5D50-BE50-4ECB-9414-4715358B9035}" name="Column12852"/>
    <tableColumn id="12873" xr3:uid="{2CDF7B2E-5A26-42A1-AF5F-31A1C2693FF2}" name="Column12853"/>
    <tableColumn id="12874" xr3:uid="{DBA2A932-8A9E-4C9D-A331-77812B533D15}" name="Column12854"/>
    <tableColumn id="12875" xr3:uid="{4742CCB5-19B9-4417-A558-778C64017ED9}" name="Column12855"/>
    <tableColumn id="12876" xr3:uid="{2AA0DD32-1CC8-4B1D-BF29-99341A122217}" name="Column12856"/>
    <tableColumn id="12877" xr3:uid="{FA94A7A5-30F4-4418-9C57-A76C9BA1D055}" name="Column12857"/>
    <tableColumn id="12878" xr3:uid="{341525D3-BD97-4F76-B4A6-B1D7F85450C2}" name="Column12858"/>
    <tableColumn id="12879" xr3:uid="{97E1F2BD-FFE8-4C81-B6BB-18A9AC21866D}" name="Column12859"/>
    <tableColumn id="12880" xr3:uid="{EFDF49CF-32A7-4D05-B949-A8392314714C}" name="Column12860"/>
    <tableColumn id="12881" xr3:uid="{88CEDF4D-263D-44DF-ADEC-D71D14F4E660}" name="Column12861"/>
    <tableColumn id="12882" xr3:uid="{5C803235-B2CB-41DA-AA5A-D529FA5C5D61}" name="Column12862"/>
    <tableColumn id="12883" xr3:uid="{3ADC18A0-B824-47A6-9B06-A84C5B295B69}" name="Column12863"/>
    <tableColumn id="12884" xr3:uid="{5BCC3A66-6E88-410B-A129-62D1F06AB386}" name="Column12864"/>
    <tableColumn id="12885" xr3:uid="{C9AB3A35-F5EC-491C-AF52-32CA08BB7760}" name="Column12865"/>
    <tableColumn id="12886" xr3:uid="{2193FD61-4988-4BB4-8578-FA2D433FBBBA}" name="Column12866"/>
    <tableColumn id="12887" xr3:uid="{94ADA8BD-EBD2-42D1-9CA5-B06B17296240}" name="Column12867"/>
    <tableColumn id="12888" xr3:uid="{E127E8C4-F01F-4AC0-8190-E249FDE0801E}" name="Column12868"/>
    <tableColumn id="12889" xr3:uid="{55DCADF8-62BB-4E19-8E92-9713CF3F1AA3}" name="Column12869"/>
    <tableColumn id="12890" xr3:uid="{A20E172E-728D-44BC-AA48-ED7BA5AEB4E8}" name="Column12870"/>
    <tableColumn id="12891" xr3:uid="{FFB3BA07-1B0C-4BB4-A352-40C1D84A3245}" name="Column12871"/>
    <tableColumn id="12892" xr3:uid="{AA07684C-C84D-4C2A-8F11-89B034877D10}" name="Column12872"/>
    <tableColumn id="12893" xr3:uid="{7451A1AC-34BF-40E0-8302-5F0A6D7CE0A2}" name="Column12873"/>
    <tableColumn id="12894" xr3:uid="{7427162B-DEAC-4B16-98C0-45F19BEA390C}" name="Column12874"/>
    <tableColumn id="12895" xr3:uid="{5207BD9C-6A27-40BD-B72C-164501C3F1B1}" name="Column12875"/>
    <tableColumn id="12896" xr3:uid="{8B5CE1D3-92C3-434B-93DC-5EC0177CB9BF}" name="Column12876"/>
    <tableColumn id="12897" xr3:uid="{F4E67E5C-01C7-4007-A79B-5ECD85D6505D}" name="Column12877"/>
    <tableColumn id="12898" xr3:uid="{C26228F5-1C1A-423E-B79F-501BCF835F0A}" name="Column12878"/>
    <tableColumn id="12899" xr3:uid="{37B5D376-55A5-4581-A52E-71E87C430171}" name="Column12879"/>
    <tableColumn id="12900" xr3:uid="{FFC8A3A6-4828-4FDB-8E4E-4FD91611C7E8}" name="Column12880"/>
    <tableColumn id="12901" xr3:uid="{56C0D4B2-6CAF-4DFD-AFB3-33AF6262BECB}" name="Column12881"/>
    <tableColumn id="12902" xr3:uid="{B5789B42-E559-4A51-B551-B91BACD1925E}" name="Column12882"/>
    <tableColumn id="12903" xr3:uid="{8225FD48-33E4-4DFD-8E49-0D4319B41281}" name="Column12883"/>
    <tableColumn id="12904" xr3:uid="{53E00C7F-ABE0-4F34-BC35-66A4B40427E7}" name="Column12884"/>
    <tableColumn id="12905" xr3:uid="{FCAA8DAA-0A9E-4197-8B6F-6446DBB6A572}" name="Column12885"/>
    <tableColumn id="12906" xr3:uid="{A9F3A4BF-C52F-4718-8297-56626A006DEB}" name="Column12886"/>
    <tableColumn id="12907" xr3:uid="{DBCA7B8F-6893-488C-9F6C-E13A09A03D78}" name="Column12887"/>
    <tableColumn id="12908" xr3:uid="{04FF3BA9-2FAC-4795-8559-2CD2562C9E9F}" name="Column12888"/>
    <tableColumn id="12909" xr3:uid="{61184E6A-54B3-48C8-97A1-C9A075C28DE6}" name="Column12889"/>
    <tableColumn id="12910" xr3:uid="{47DF63C8-A8C8-4825-BE11-7A2DB19FE485}" name="Column12890"/>
    <tableColumn id="12911" xr3:uid="{D88E69F6-B4C6-4D31-8083-1FD973CE0353}" name="Column12891"/>
    <tableColumn id="12912" xr3:uid="{30A1C1E2-8E80-40B4-B4F4-0026B27364F1}" name="Column12892"/>
    <tableColumn id="12913" xr3:uid="{AFAD5C0B-3B56-414D-83E0-39E03C5D291B}" name="Column12893"/>
    <tableColumn id="12914" xr3:uid="{360BC929-64C3-4025-9A4D-B73832FA1D0F}" name="Column12894"/>
    <tableColumn id="12915" xr3:uid="{E997D067-90BE-4318-86FA-47F4C0E260FB}" name="Column12895"/>
    <tableColumn id="12916" xr3:uid="{E2C1F2D8-1D07-49F9-8F2F-10B3200CDE2B}" name="Column12896"/>
    <tableColumn id="12917" xr3:uid="{5515DB88-60DB-410D-8B24-3965628E11F6}" name="Column12897"/>
    <tableColumn id="12918" xr3:uid="{45E28E87-0533-4A67-80FB-077D3AA5C580}" name="Column12898"/>
    <tableColumn id="12919" xr3:uid="{9E64E9C1-34E7-4F8A-8DBA-9E6A9AF80916}" name="Column12899"/>
    <tableColumn id="12920" xr3:uid="{C1E7DE54-59D0-4616-B16E-0DD1E7A297BD}" name="Column12900"/>
    <tableColumn id="12921" xr3:uid="{F1D48983-382D-437F-90E0-EF977CD51B0B}" name="Column12901"/>
    <tableColumn id="12922" xr3:uid="{79F66A1D-2A60-4410-A290-DD644B9C2462}" name="Column12902"/>
    <tableColumn id="12923" xr3:uid="{B4BF3AD5-8759-49A9-B3C5-2B02788F29E9}" name="Column12903"/>
    <tableColumn id="12924" xr3:uid="{40B5C07B-9D65-4C00-A596-9E215AD16933}" name="Column12904"/>
    <tableColumn id="12925" xr3:uid="{CF54DF70-AF1F-43CD-A91E-FA730EAB319A}" name="Column12905"/>
    <tableColumn id="12926" xr3:uid="{697251C4-0BB8-48ED-9A69-9E937B85A22C}" name="Column12906"/>
    <tableColumn id="12927" xr3:uid="{D3779736-F5D9-4F69-8E0D-672DE0A62F3A}" name="Column12907"/>
    <tableColumn id="12928" xr3:uid="{F5BDC966-7465-4467-BB7A-50021E013CDB}" name="Column12908"/>
    <tableColumn id="12929" xr3:uid="{020854DE-5D46-4601-BF8B-34A610955910}" name="Column12909"/>
    <tableColumn id="12930" xr3:uid="{56F0B0B9-ECAF-4B56-9307-B6F651373A9F}" name="Column12910"/>
    <tableColumn id="12931" xr3:uid="{ACF2CA96-CAD9-4AF2-A888-7D2616F0CCAB}" name="Column12911"/>
    <tableColumn id="12932" xr3:uid="{599D3F00-F815-4475-A28E-B72549E7661F}" name="Column12912"/>
    <tableColumn id="12933" xr3:uid="{6642A0C7-C651-4347-BA9C-B1DCC350404D}" name="Column12913"/>
    <tableColumn id="12934" xr3:uid="{E875FD80-F9E1-4D9C-9A19-8E9896EE102F}" name="Column12914"/>
    <tableColumn id="12935" xr3:uid="{549B7C01-7C09-44F3-B218-8A5DC35531C1}" name="Column12915"/>
    <tableColumn id="12936" xr3:uid="{71B8BCCB-AF4A-4D01-BD73-95BCC1C2122A}" name="Column12916"/>
    <tableColumn id="12937" xr3:uid="{9E7A6DC6-D1BB-4956-B23A-C691A70D184F}" name="Column12917"/>
    <tableColumn id="12938" xr3:uid="{A010BD68-3B1F-4937-8290-8D1FF507F90A}" name="Column12918"/>
    <tableColumn id="12939" xr3:uid="{98117893-F2EB-4D8B-B006-50AFB2FD53DA}" name="Column12919"/>
    <tableColumn id="12940" xr3:uid="{EC7F31FD-C449-4FE8-8DAF-CC857F30FB9C}" name="Column12920"/>
    <tableColumn id="12941" xr3:uid="{A0783A21-E048-4F3F-90F7-31CEAFBCE2A1}" name="Column12921"/>
    <tableColumn id="12942" xr3:uid="{B4FBBE43-782D-4372-ADE9-DBF9545FC9BC}" name="Column12922"/>
    <tableColumn id="12943" xr3:uid="{8E8A51E4-5215-4E21-AA39-5CA306A4CB91}" name="Column12923"/>
    <tableColumn id="12944" xr3:uid="{A1263524-C7C9-44AA-94D1-52D50549BAF4}" name="Column12924"/>
    <tableColumn id="12945" xr3:uid="{53F76449-0651-4F02-8DFC-81733D10A340}" name="Column12925"/>
    <tableColumn id="12946" xr3:uid="{440FE1C6-A5BE-4A83-BEB3-2B1DB2B61CDE}" name="Column12926"/>
    <tableColumn id="12947" xr3:uid="{4A09EE65-F59D-4566-9DDC-BE0E339624B4}" name="Column12927"/>
    <tableColumn id="12948" xr3:uid="{C7E3FDDF-EF4E-45E2-8FB3-BA238659F901}" name="Column12928"/>
    <tableColumn id="12949" xr3:uid="{48E37392-FDC9-4378-8C18-2390917FE1C9}" name="Column12929"/>
    <tableColumn id="12950" xr3:uid="{DB2FB19F-5D53-47DD-8FC5-4D06DC729D60}" name="Column12930"/>
    <tableColumn id="12951" xr3:uid="{F529A7E1-9D0F-420A-8D56-4D156A6468D3}" name="Column12931"/>
    <tableColumn id="12952" xr3:uid="{A7C95AA4-0436-4A1A-BA53-90A10371FFDC}" name="Column12932"/>
    <tableColumn id="12953" xr3:uid="{765E3E36-D213-4F99-83B0-BA1B991FB06A}" name="Column12933"/>
    <tableColumn id="12954" xr3:uid="{8F2AD768-7ED3-4C01-ADED-A658A6B759DC}" name="Column12934"/>
    <tableColumn id="12955" xr3:uid="{1E4E943D-946E-4732-BEF8-8BAF3298C7DE}" name="Column12935"/>
    <tableColumn id="12956" xr3:uid="{D703010D-06B2-45BA-9468-E6F3006182FE}" name="Column12936"/>
    <tableColumn id="12957" xr3:uid="{9C7096BD-A69A-4208-904F-5BD838E60D77}" name="Column12937"/>
    <tableColumn id="12958" xr3:uid="{E12096E3-64E8-404F-9D1B-0AE34A212C66}" name="Column12938"/>
    <tableColumn id="12959" xr3:uid="{24AB4C5E-118F-4C90-9C4F-6D7BF6A9D928}" name="Column12939"/>
    <tableColumn id="12960" xr3:uid="{A16FFA43-979F-40B2-B659-F286190E0E91}" name="Column12940"/>
    <tableColumn id="12961" xr3:uid="{BA985D8C-700B-4861-A13B-DA85C7C5B7A8}" name="Column12941"/>
    <tableColumn id="12962" xr3:uid="{C9B00D0E-F9FF-415B-8A71-67EC5B115249}" name="Column12942"/>
    <tableColumn id="12963" xr3:uid="{6A33D5F5-F97E-4DC5-B253-07ABB621417B}" name="Column12943"/>
    <tableColumn id="12964" xr3:uid="{B6307F26-8B73-428B-803E-CC06DECFC8FA}" name="Column12944"/>
    <tableColumn id="12965" xr3:uid="{21385746-DC66-4171-ACE9-447C4916CA81}" name="Column12945"/>
    <tableColumn id="12966" xr3:uid="{0345D855-2251-4079-8ECD-130BB09CC6DC}" name="Column12946"/>
    <tableColumn id="12967" xr3:uid="{13071F3B-F0CB-4D19-94AF-45BD47F28E07}" name="Column12947"/>
    <tableColumn id="12968" xr3:uid="{6E666CE5-9FCB-4E3C-B917-07957276F5D4}" name="Column12948"/>
    <tableColumn id="12969" xr3:uid="{57253F2C-DC2D-4AF7-B5E6-4336299E0FD7}" name="Column12949"/>
    <tableColumn id="12970" xr3:uid="{A64B717D-A49F-43B7-A3CF-5780E13015DD}" name="Column12950"/>
    <tableColumn id="12971" xr3:uid="{E8CCA334-932C-4F2D-A62C-016C51BBA35A}" name="Column12951"/>
    <tableColumn id="12972" xr3:uid="{216A2D72-777A-4FD8-A792-DB71D919FDB8}" name="Column12952"/>
    <tableColumn id="12973" xr3:uid="{F36E8EED-BDC5-4617-8A3B-505CCD85C575}" name="Column12953"/>
    <tableColumn id="12974" xr3:uid="{DAD3AD75-D69B-4AD0-9874-75E3BE7A6C76}" name="Column12954"/>
    <tableColumn id="12975" xr3:uid="{5A7CB02B-648B-4054-B049-2F4F3459DC58}" name="Column12955"/>
    <tableColumn id="12976" xr3:uid="{C33C89D8-27AA-4C19-9CD5-AE1B2A59C323}" name="Column12956"/>
    <tableColumn id="12977" xr3:uid="{BD196E71-1DA5-43F5-8C70-9DB0C149A595}" name="Column12957"/>
    <tableColumn id="12978" xr3:uid="{03C404CB-253A-4B2E-A9A7-D201DE7286FD}" name="Column12958"/>
    <tableColumn id="12979" xr3:uid="{92622E47-BE8F-4E4C-A8A4-966A83CB3120}" name="Column12959"/>
    <tableColumn id="12980" xr3:uid="{CA11ED3B-8FE0-46CA-85B6-45C48494D1B4}" name="Column12960"/>
    <tableColumn id="12981" xr3:uid="{E9ADC0CD-F0BB-492E-AE42-07CAFE65F213}" name="Column12961"/>
    <tableColumn id="12982" xr3:uid="{BF3F7C4D-E37B-4BE4-8839-F4C9E31AFB32}" name="Column12962"/>
    <tableColumn id="12983" xr3:uid="{37EC49E0-63AD-42D4-AC10-F22E23E0AE5C}" name="Column12963"/>
    <tableColumn id="12984" xr3:uid="{F532D708-AFE8-4C4E-947F-9C498C5A269A}" name="Column12964"/>
    <tableColumn id="12985" xr3:uid="{71913919-2762-4255-B48D-CFB343332FE6}" name="Column12965"/>
    <tableColumn id="12986" xr3:uid="{A89AB383-6A89-420A-AB4C-4D27C95DF496}" name="Column12966"/>
    <tableColumn id="12987" xr3:uid="{F3BA7227-5A75-4617-9349-2057FA6CEA7D}" name="Column12967"/>
    <tableColumn id="12988" xr3:uid="{3F3D2A38-60C7-4286-BADB-3F5C3C32789E}" name="Column12968"/>
    <tableColumn id="12989" xr3:uid="{18FFE837-650C-4BA8-862D-0338E3173A13}" name="Column12969"/>
    <tableColumn id="12990" xr3:uid="{CB08B09D-6C70-40E5-99EF-194A7FD38D3E}" name="Column12970"/>
    <tableColumn id="12991" xr3:uid="{CFCD0F33-B39C-489E-BCCD-4670D3ADA039}" name="Column12971"/>
    <tableColumn id="12992" xr3:uid="{FD85F521-0CE7-48FF-B45E-8BEAF16E6D2E}" name="Column12972"/>
    <tableColumn id="12993" xr3:uid="{D6FB3AB4-681E-4572-B90B-4BD9AB7DCB7E}" name="Column12973"/>
    <tableColumn id="12994" xr3:uid="{AA726D25-17A3-41E3-B724-86131C38BE7C}" name="Column12974"/>
    <tableColumn id="12995" xr3:uid="{8A7A903A-C248-4A9E-B67C-169D8461D9A7}" name="Column12975"/>
    <tableColumn id="12996" xr3:uid="{6B9CE6CB-1289-422E-9AE5-ABE93C29FBD8}" name="Column12976"/>
    <tableColumn id="12997" xr3:uid="{FF4301A0-A99A-4F01-A3CE-2DF973BA5BC6}" name="Column12977"/>
    <tableColumn id="12998" xr3:uid="{BEF67EAB-6F09-443E-9AE6-DEEE85676CC2}" name="Column12978"/>
    <tableColumn id="12999" xr3:uid="{1EFA3B56-1588-4F0B-B912-E4161DF194A9}" name="Column12979"/>
    <tableColumn id="13000" xr3:uid="{DA42B4D8-7ED3-4F44-A4B2-27182C39455D}" name="Column12980"/>
    <tableColumn id="13001" xr3:uid="{E8B8D62A-816C-414E-9DDA-ABBFE7A1A062}" name="Column12981"/>
    <tableColumn id="13002" xr3:uid="{672D4231-8B49-483A-9572-EB74E728D068}" name="Column12982"/>
    <tableColumn id="13003" xr3:uid="{47ECB28E-F363-4CE1-8DEE-43D9B01146A4}" name="Column12983"/>
    <tableColumn id="13004" xr3:uid="{1C656DEE-937C-4C62-B886-18806A6B534D}" name="Column12984"/>
    <tableColumn id="13005" xr3:uid="{D344CB2C-9F37-427A-BC1A-9DC1A8A60063}" name="Column12985"/>
    <tableColumn id="13006" xr3:uid="{C987592A-8076-4645-8D8F-08FBE740F416}" name="Column12986"/>
    <tableColumn id="13007" xr3:uid="{0A296824-CAF1-440A-8413-F41929FC484D}" name="Column12987"/>
    <tableColumn id="13008" xr3:uid="{05208D5E-5107-480B-B622-16E9E50EF575}" name="Column12988"/>
    <tableColumn id="13009" xr3:uid="{C3B5C4DB-5FDA-43FD-9E68-E693724A414E}" name="Column12989"/>
    <tableColumn id="13010" xr3:uid="{080399A3-0A7D-4C28-B9B1-00447841557B}" name="Column12990"/>
    <tableColumn id="13011" xr3:uid="{0A4C416E-5B8C-4DE2-BCDB-5B6CC33F87B9}" name="Column12991"/>
    <tableColumn id="13012" xr3:uid="{9BA2D6F7-0AED-449F-B11B-5E9910E6D6A2}" name="Column12992"/>
    <tableColumn id="13013" xr3:uid="{022E099F-2707-4EF0-B5F3-21EE38DBBD31}" name="Column12993"/>
    <tableColumn id="13014" xr3:uid="{20BE6FAB-616E-4509-9B8A-EB9BBEEA6A37}" name="Column12994"/>
    <tableColumn id="13015" xr3:uid="{DF8EDB56-4DD3-4C6A-A083-FB9C2FF2793D}" name="Column12995"/>
    <tableColumn id="13016" xr3:uid="{DF364C2A-7084-4B43-BF3E-987AB7BCD8F4}" name="Column12996"/>
    <tableColumn id="13017" xr3:uid="{9698E0EC-8FCE-470E-9F36-8BEE21449030}" name="Column12997"/>
    <tableColumn id="13018" xr3:uid="{29CEE437-3A1A-4605-8AAF-DEDF4E6BEB5C}" name="Column12998"/>
    <tableColumn id="13019" xr3:uid="{30E884ED-CE8A-490B-835F-147D3D0AE7B3}" name="Column12999"/>
    <tableColumn id="13020" xr3:uid="{CA17B177-78B9-4D80-A1E4-936ACC8D41C5}" name="Column13000"/>
    <tableColumn id="13021" xr3:uid="{519A645A-B808-4214-8049-6AF3A9F8533C}" name="Column13001"/>
    <tableColumn id="13022" xr3:uid="{03BB171F-C062-4EC6-8679-628D0C534E4C}" name="Column13002"/>
    <tableColumn id="13023" xr3:uid="{D5A72FD2-7032-478D-8C81-45A39528175F}" name="Column13003"/>
    <tableColumn id="13024" xr3:uid="{AF8CFA8A-2E3D-4453-A6F3-A689CB845032}" name="Column13004"/>
    <tableColumn id="13025" xr3:uid="{82640EC9-4F84-46E4-B9F9-C008D964C9FD}" name="Column13005"/>
    <tableColumn id="13026" xr3:uid="{4C4960B3-427D-4E3E-AEBD-D32E941CFDBA}" name="Column13006"/>
    <tableColumn id="13027" xr3:uid="{FB0E4928-5E27-4BF3-AF81-ABD98D9B4171}" name="Column13007"/>
    <tableColumn id="13028" xr3:uid="{DDBD27C8-77F5-418E-B343-C8D9DE07DCE3}" name="Column13008"/>
    <tableColumn id="13029" xr3:uid="{1E94BF6E-CD5C-44AA-A966-BA0C9268C781}" name="Column13009"/>
    <tableColumn id="13030" xr3:uid="{4E54BEFF-ED2D-4A27-B9C7-1878C1A11900}" name="Column13010"/>
    <tableColumn id="13031" xr3:uid="{71F7BED1-95D3-4B4C-9FB0-148EEB351E68}" name="Column13011"/>
    <tableColumn id="13032" xr3:uid="{5FCA50BE-5DBC-4A06-AAA5-E075AE906F0E}" name="Column13012"/>
    <tableColumn id="13033" xr3:uid="{39636709-BD71-46D9-B4F0-1D86415739FD}" name="Column13013"/>
    <tableColumn id="13034" xr3:uid="{C42D7938-CEA5-47B8-A410-501084160726}" name="Column13014"/>
    <tableColumn id="13035" xr3:uid="{00D19FD4-E589-440B-B8A2-F7316A994DA7}" name="Column13015"/>
    <tableColumn id="13036" xr3:uid="{8FD7A4F6-C436-4B66-87B1-53C5663B7B54}" name="Column13016"/>
    <tableColumn id="13037" xr3:uid="{073D8EA7-D3BF-4E20-B296-987862D826B8}" name="Column13017"/>
    <tableColumn id="13038" xr3:uid="{E0ADC533-5CAD-43FD-954B-4D41837C5FDE}" name="Column13018"/>
    <tableColumn id="13039" xr3:uid="{1B74253B-4C48-4669-81D2-9E28EE422DBA}" name="Column13019"/>
    <tableColumn id="13040" xr3:uid="{E10EB2D2-9B12-41EA-B080-4D44D868586A}" name="Column13020"/>
    <tableColumn id="13041" xr3:uid="{708BD88F-C079-4D1A-95EF-BC1F2F8E0F0A}" name="Column13021"/>
    <tableColumn id="13042" xr3:uid="{0B83E2A5-8AA5-4DC7-A896-0DB6706747C1}" name="Column13022"/>
    <tableColumn id="13043" xr3:uid="{8A6EA941-5587-4B46-A601-BAF34D242DAC}" name="Column13023"/>
    <tableColumn id="13044" xr3:uid="{A75A1074-4EF8-4458-ADDD-82E4F8F32A3D}" name="Column13024"/>
    <tableColumn id="13045" xr3:uid="{06951470-A59B-47D1-9CFC-63108B02EC91}" name="Column13025"/>
    <tableColumn id="13046" xr3:uid="{4B19EDDA-2BF3-4A76-A97D-CA0A2F516115}" name="Column13026"/>
    <tableColumn id="13047" xr3:uid="{AE317538-F823-40C0-BDF7-942EBD1AE9F0}" name="Column13027"/>
    <tableColumn id="13048" xr3:uid="{C792699F-E5FC-4152-849F-96A23B8E5D97}" name="Column13028"/>
    <tableColumn id="13049" xr3:uid="{48B6C5DD-0733-4E4E-8E03-E40456F0D8E3}" name="Column13029"/>
    <tableColumn id="13050" xr3:uid="{D2041FAA-4AD4-4F0A-B9B4-1D2BA9AC16A1}" name="Column13030"/>
    <tableColumn id="13051" xr3:uid="{AC710487-4847-4F45-BD64-F170ADD8959E}" name="Column13031"/>
    <tableColumn id="13052" xr3:uid="{8476E408-9A82-4EEE-BCB9-313C6D7AA102}" name="Column13032"/>
    <tableColumn id="13053" xr3:uid="{C4BAB09A-8A30-4A30-A204-24A5E9BC0B39}" name="Column13033"/>
    <tableColumn id="13054" xr3:uid="{4369BC29-1B31-4856-A6CC-B47A29684340}" name="Column13034"/>
    <tableColumn id="13055" xr3:uid="{CABFEED0-996D-43C5-AA57-740FE72EF804}" name="Column13035"/>
    <tableColumn id="13056" xr3:uid="{765B7A9C-4671-4E5C-B30B-50B1D083480A}" name="Column13036"/>
    <tableColumn id="13057" xr3:uid="{90189EEB-04C5-4679-B584-ED357C93474B}" name="Column13037"/>
    <tableColumn id="13058" xr3:uid="{4296B419-1222-4AF7-9D88-901D655D335F}" name="Column13038"/>
    <tableColumn id="13059" xr3:uid="{0D1389B5-C674-4E51-8629-AE13B1CD3FD2}" name="Column13039"/>
    <tableColumn id="13060" xr3:uid="{02D49F33-BCEC-483E-8D5B-16FDFFDDDF74}" name="Column13040"/>
    <tableColumn id="13061" xr3:uid="{21FC03AD-2F27-4328-84BD-CBFBD43E535D}" name="Column13041"/>
    <tableColumn id="13062" xr3:uid="{6AAD6D44-7CA7-4D74-BE86-1ECECD8145DD}" name="Column13042"/>
    <tableColumn id="13063" xr3:uid="{BCDD8417-A24B-4723-B0F0-C1CDAFB0A28F}" name="Column13043"/>
    <tableColumn id="13064" xr3:uid="{7EB0AD24-3684-4F9C-89BC-F7CD4ECE7B04}" name="Column13044"/>
    <tableColumn id="13065" xr3:uid="{AFC9EB32-36FE-4BD5-AB71-D1E57C43E257}" name="Column13045"/>
    <tableColumn id="13066" xr3:uid="{5FCCDF6B-03C8-4957-9F9B-57B527952BEA}" name="Column13046"/>
    <tableColumn id="13067" xr3:uid="{472EFBC3-BE03-4E53-A801-1B7BBBF1D378}" name="Column13047"/>
    <tableColumn id="13068" xr3:uid="{A7AE6E59-503E-4F43-BB6B-7664AD052C52}" name="Column13048"/>
    <tableColumn id="13069" xr3:uid="{58171C82-DB3F-49B9-8F85-F46698BF0E65}" name="Column13049"/>
    <tableColumn id="13070" xr3:uid="{66D4C344-A760-405A-A80F-A1D99F872E8D}" name="Column13050"/>
    <tableColumn id="13071" xr3:uid="{D09BB032-AE7E-41FD-BC17-B1ECBEF5AA7E}" name="Column13051"/>
    <tableColumn id="13072" xr3:uid="{C16C576D-46FE-4C99-824C-020DEAABD7DF}" name="Column13052"/>
    <tableColumn id="13073" xr3:uid="{E46A06BD-B64B-4377-911A-DE7C4FC710DA}" name="Column13053"/>
    <tableColumn id="13074" xr3:uid="{3E6F6701-A50F-41FA-9BB8-7B33628C3B82}" name="Column13054"/>
    <tableColumn id="13075" xr3:uid="{76CF5B9D-8BAE-41D9-8849-9A35BD99CCE4}" name="Column13055"/>
    <tableColumn id="13076" xr3:uid="{BC1C2004-AF6A-4662-B9CD-2E962E75C304}" name="Column13056"/>
    <tableColumn id="13077" xr3:uid="{8F64D997-AAF6-4372-9FC5-B65D8BE6A555}" name="Column13057"/>
    <tableColumn id="13078" xr3:uid="{0CDCBE2A-3324-48A8-BDB4-FD029298804E}" name="Column13058"/>
    <tableColumn id="13079" xr3:uid="{20C5A342-CE49-4B84-803E-E4A00BA812F1}" name="Column13059"/>
    <tableColumn id="13080" xr3:uid="{A70FE993-B568-4A40-9E68-EB75195BC509}" name="Column13060"/>
    <tableColumn id="13081" xr3:uid="{28DEABF8-94C2-44C5-92E4-F13A727A98B3}" name="Column13061"/>
    <tableColumn id="13082" xr3:uid="{ADA4BFF3-E97C-4B4A-87BF-6B694FB3F405}" name="Column13062"/>
    <tableColumn id="13083" xr3:uid="{4CF0B02A-698D-4207-B55B-4A692A3F30C8}" name="Column13063"/>
    <tableColumn id="13084" xr3:uid="{25F27F68-25A6-4588-A064-09E82182D1B0}" name="Column13064"/>
    <tableColumn id="13085" xr3:uid="{9C52B1AF-89AE-4A47-88CC-770C29B870FD}" name="Column13065"/>
    <tableColumn id="13086" xr3:uid="{D184A997-9BF6-4A49-8F6A-8502C9FA2E8B}" name="Column13066"/>
    <tableColumn id="13087" xr3:uid="{1FDB3F2E-8A26-4226-9B53-F93AD8D1A71F}" name="Column13067"/>
    <tableColumn id="13088" xr3:uid="{7A6EC9E5-7508-4EEF-994C-42BB46760FE9}" name="Column13068"/>
    <tableColumn id="13089" xr3:uid="{140CBD22-54BE-4437-81B9-F4CBB1D2A307}" name="Column13069"/>
    <tableColumn id="13090" xr3:uid="{6F8C6E78-ECB7-4AFD-9624-B584BE3353C4}" name="Column13070"/>
    <tableColumn id="13091" xr3:uid="{390B3612-0C25-48C6-BABB-1A25F1DEC03B}" name="Column13071"/>
    <tableColumn id="13092" xr3:uid="{565EA27D-2673-4F08-9C22-016E85B3BB30}" name="Column13072"/>
    <tableColumn id="13093" xr3:uid="{E53A3EF9-2EBD-400F-9C34-2646D944DD54}" name="Column13073"/>
    <tableColumn id="13094" xr3:uid="{FDFE5A7B-702C-4259-9CE0-37D31668B723}" name="Column13074"/>
    <tableColumn id="13095" xr3:uid="{17FB2888-91DC-4072-AF51-F295D2100337}" name="Column13075"/>
    <tableColumn id="13096" xr3:uid="{211323B1-F275-441B-A0A8-EDB0E82B0DE3}" name="Column13076"/>
    <tableColumn id="13097" xr3:uid="{D3921F40-EED1-4CFE-A352-B380D2F2AFE7}" name="Column13077"/>
    <tableColumn id="13098" xr3:uid="{8F0B94DC-4809-4D9C-8F20-2BC3145CBC43}" name="Column13078"/>
    <tableColumn id="13099" xr3:uid="{4039A2F3-7D9F-4263-9F0B-C0C699334125}" name="Column13079"/>
    <tableColumn id="13100" xr3:uid="{188220E5-D40E-467F-AF15-57F00B7BD430}" name="Column13080"/>
    <tableColumn id="13101" xr3:uid="{AC577DE5-1E5C-43E2-9E3F-0516D2B08348}" name="Column13081"/>
    <tableColumn id="13102" xr3:uid="{97268D8E-CB99-4307-A976-454B93BC2BAE}" name="Column13082"/>
    <tableColumn id="13103" xr3:uid="{CBE6CF52-7423-4CCA-8E83-8F15F9C78B90}" name="Column13083"/>
    <tableColumn id="13104" xr3:uid="{EEC41212-B3D5-401F-AA85-1B7530D9C818}" name="Column13084"/>
    <tableColumn id="13105" xr3:uid="{1F9E8A33-1054-4938-99BF-8A4F92C6A464}" name="Column13085"/>
    <tableColumn id="13106" xr3:uid="{5D372235-5531-449A-A19B-A9D2FEDAE477}" name="Column13086"/>
    <tableColumn id="13107" xr3:uid="{429910ED-CEBE-44A1-9F5E-89B32B91047E}" name="Column13087"/>
    <tableColumn id="13108" xr3:uid="{FAE8775D-8383-4820-8929-ED0C1B650031}" name="Column13088"/>
    <tableColumn id="13109" xr3:uid="{0BBF7A0B-EF2D-462D-A9E5-597EFA5F53A1}" name="Column13089"/>
    <tableColumn id="13110" xr3:uid="{A03481AA-32CB-42DB-9DCD-B7729ACF45E8}" name="Column13090"/>
    <tableColumn id="13111" xr3:uid="{FDF6CC35-BD9D-48CC-876E-55EA1299E723}" name="Column13091"/>
    <tableColumn id="13112" xr3:uid="{A06A674A-2805-430A-B4EC-0D62D37821A0}" name="Column13092"/>
    <tableColumn id="13113" xr3:uid="{4085EB4F-F2DE-4D68-BBF0-13257338726F}" name="Column13093"/>
    <tableColumn id="13114" xr3:uid="{D0BDC491-250E-4678-A030-E36359162B05}" name="Column13094"/>
    <tableColumn id="13115" xr3:uid="{D69F9245-31E5-4B31-ACCD-2C8FA2043DD8}" name="Column13095"/>
    <tableColumn id="13116" xr3:uid="{B8AB3256-F936-4A1C-9D4F-124B500E56F9}" name="Column13096"/>
    <tableColumn id="13117" xr3:uid="{25A32DE8-0AB7-4611-BF45-32D76232C8D1}" name="Column13097"/>
    <tableColumn id="13118" xr3:uid="{3EFFAAD5-D2E0-4637-9979-B70684BC5CFB}" name="Column13098"/>
    <tableColumn id="13119" xr3:uid="{6E5297CB-FB1A-4D96-B1DB-5822AB79F708}" name="Column13099"/>
    <tableColumn id="13120" xr3:uid="{9DF16E55-1901-4D7D-82D8-02DDBF30FE14}" name="Column13100"/>
    <tableColumn id="13121" xr3:uid="{53A0591A-11FB-45FE-8D8D-B1C8AB442AE0}" name="Column13101"/>
    <tableColumn id="13122" xr3:uid="{6ADF5F02-ABBE-45C6-BAC5-CC728EDBC78F}" name="Column13102"/>
    <tableColumn id="13123" xr3:uid="{09997765-ADD4-4ABD-A634-29637C5318A3}" name="Column13103"/>
    <tableColumn id="13124" xr3:uid="{F2BE7FA4-E445-40E2-9E31-4303FA833262}" name="Column13104"/>
    <tableColumn id="13125" xr3:uid="{DAD89FD9-BBF7-4538-BAA2-46C17E7CFD70}" name="Column13105"/>
    <tableColumn id="13126" xr3:uid="{DCD67C84-D938-46CB-BBE5-4BBD27B9AC81}" name="Column13106"/>
    <tableColumn id="13127" xr3:uid="{9B7E83B2-DD94-489E-A659-0056BC929427}" name="Column13107"/>
    <tableColumn id="13128" xr3:uid="{CADF1E33-1D14-4FCB-AD31-AA17A891F2D6}" name="Column13108"/>
    <tableColumn id="13129" xr3:uid="{1C03A059-A41B-483A-9394-AB852648A40C}" name="Column13109"/>
    <tableColumn id="13130" xr3:uid="{66A83A3F-C181-4724-8428-AFB7B18F7E3B}" name="Column13110"/>
    <tableColumn id="13131" xr3:uid="{23F7A933-B272-4230-A9A8-0CDF44A0755F}" name="Column13111"/>
    <tableColumn id="13132" xr3:uid="{2369CDB5-7456-4BCA-9894-07A393484A3C}" name="Column13112"/>
    <tableColumn id="13133" xr3:uid="{A4183088-C1CA-4C3C-AD44-885168F14723}" name="Column13113"/>
    <tableColumn id="13134" xr3:uid="{47105AF6-9E96-4C17-A255-73FB64AFB926}" name="Column13114"/>
    <tableColumn id="13135" xr3:uid="{C1ACB5B5-3DC4-4DEE-9578-BD0FF6C745AA}" name="Column13115"/>
    <tableColumn id="13136" xr3:uid="{5283CEC8-EC0C-4E44-B33C-0FC829A627E5}" name="Column13116"/>
    <tableColumn id="13137" xr3:uid="{B6D01866-C5DC-4823-8815-716D73FC46A8}" name="Column13117"/>
    <tableColumn id="13138" xr3:uid="{89FA9056-8D9E-4D1B-B50B-440FC9826A91}" name="Column13118"/>
    <tableColumn id="13139" xr3:uid="{B6FF2FF0-189B-49B1-8D53-0A95DD351DAD}" name="Column13119"/>
    <tableColumn id="13140" xr3:uid="{B7849C50-3FCB-4A9E-B08C-5BF501117766}" name="Column13120"/>
    <tableColumn id="13141" xr3:uid="{ABBDDD2A-4EE3-4174-B836-71A3E085AB0A}" name="Column13121"/>
    <tableColumn id="13142" xr3:uid="{79423819-41CD-4983-B45D-0527031F5D9A}" name="Column13122"/>
    <tableColumn id="13143" xr3:uid="{24EC6F4D-1393-4CB7-860A-F3E0DED839AD}" name="Column13123"/>
    <tableColumn id="13144" xr3:uid="{85BED36C-C18C-40EE-A00D-3FFD0D7CBB29}" name="Column13124"/>
    <tableColumn id="13145" xr3:uid="{6FBB9DE9-E2CD-4612-952A-0E424C71526A}" name="Column13125"/>
    <tableColumn id="13146" xr3:uid="{89C7F699-8987-4474-9F9E-80A09B275C64}" name="Column13126"/>
    <tableColumn id="13147" xr3:uid="{568956FA-325E-4766-AA33-DF41A943C29F}" name="Column13127"/>
    <tableColumn id="13148" xr3:uid="{F577F99B-1CF9-4694-870C-8D4879E89674}" name="Column13128"/>
    <tableColumn id="13149" xr3:uid="{30D32FCD-A887-4054-AA4F-E85CCAABDA4F}" name="Column13129"/>
    <tableColumn id="13150" xr3:uid="{E2670DA2-0EF3-4F27-9090-120756DC66AC}" name="Column13130"/>
    <tableColumn id="13151" xr3:uid="{3C3C2DDA-2382-4ADA-BA13-37B8ECD07BA1}" name="Column13131"/>
    <tableColumn id="13152" xr3:uid="{5CB345D6-192C-4BFE-8054-29FCA140A66B}" name="Column13132"/>
    <tableColumn id="13153" xr3:uid="{015D9757-1100-43DE-8E91-E424D38AD8CC}" name="Column13133"/>
    <tableColumn id="13154" xr3:uid="{916ACA8E-0BDC-4BFB-87FE-06F2FCB812E3}" name="Column13134"/>
    <tableColumn id="13155" xr3:uid="{4A0B19B6-44B3-434F-9CA1-A822E3840D40}" name="Column13135"/>
    <tableColumn id="13156" xr3:uid="{3934A85B-218C-4BD0-9586-A51248DF2B1A}" name="Column13136"/>
    <tableColumn id="13157" xr3:uid="{E7C89C0E-F4DE-4CB3-A71C-E18C6394B311}" name="Column13137"/>
    <tableColumn id="13158" xr3:uid="{665C5BD1-0AAF-4978-B6D7-5F5BC51BB24D}" name="Column13138"/>
    <tableColumn id="13159" xr3:uid="{BA4400B6-B944-411E-9574-3B7023B09ECE}" name="Column13139"/>
    <tableColumn id="13160" xr3:uid="{42E64BFA-087E-4C70-B74F-A0181BBD59E5}" name="Column13140"/>
    <tableColumn id="13161" xr3:uid="{E320EF4C-FFB8-45F6-96B8-95697E2EDE57}" name="Column13141"/>
    <tableColumn id="13162" xr3:uid="{EEA5A4A2-F5DC-49B6-B8DE-1664B16860BB}" name="Column13142"/>
    <tableColumn id="13163" xr3:uid="{002FAF64-1D4A-4026-9C62-D30D8E73CB3C}" name="Column13143"/>
    <tableColumn id="13164" xr3:uid="{D1523406-9A60-4295-B390-7E12247E083C}" name="Column13144"/>
    <tableColumn id="13165" xr3:uid="{F173907E-4375-4620-A20A-6E9D50C387D9}" name="Column13145"/>
    <tableColumn id="13166" xr3:uid="{2A5E5F69-C394-4F97-A239-7EF185B00296}" name="Column13146"/>
    <tableColumn id="13167" xr3:uid="{7640D3CD-CF0F-4161-883F-D69052308672}" name="Column13147"/>
    <tableColumn id="13168" xr3:uid="{B4B98C19-0447-4A14-8954-F786D6CA586F}" name="Column13148"/>
    <tableColumn id="13169" xr3:uid="{F92F02DE-2C33-4642-8417-1A75A9E81CF4}" name="Column13149"/>
    <tableColumn id="13170" xr3:uid="{174704B5-BF36-4BD0-BBF3-D8D925D96598}" name="Column13150"/>
    <tableColumn id="13171" xr3:uid="{825F81CE-B274-4361-94D2-EAE5A823B769}" name="Column13151"/>
    <tableColumn id="13172" xr3:uid="{E6A49C2C-125E-442A-9FDA-011E4633C09E}" name="Column13152"/>
    <tableColumn id="13173" xr3:uid="{23396A64-7931-400D-8C5C-AC5EDE6091CC}" name="Column13153"/>
    <tableColumn id="13174" xr3:uid="{FFFABA28-0C44-4725-8720-DD31DADEF87A}" name="Column13154"/>
    <tableColumn id="13175" xr3:uid="{5DC713BE-522C-481C-8B81-0E0EC13B85E5}" name="Column13155"/>
    <tableColumn id="13176" xr3:uid="{E6CAD1F7-3147-4BED-9FF3-1114C8F2BA61}" name="Column13156"/>
    <tableColumn id="13177" xr3:uid="{FCA53D42-C585-41C3-8E28-4FA2CE81CC4A}" name="Column13157"/>
    <tableColumn id="13178" xr3:uid="{192E70E0-3123-4123-B646-ABDD4BDD28E7}" name="Column13158"/>
    <tableColumn id="13179" xr3:uid="{5AC19497-A71F-4490-907D-B74F30FAC388}" name="Column13159"/>
    <tableColumn id="13180" xr3:uid="{2B3C8003-A382-4448-9D16-CA54C0651945}" name="Column13160"/>
    <tableColumn id="13181" xr3:uid="{432355D7-9200-457F-8665-08171D946335}" name="Column13161"/>
    <tableColumn id="13182" xr3:uid="{3C632092-3122-4D5D-89E8-6B58E4C33657}" name="Column13162"/>
    <tableColumn id="13183" xr3:uid="{F53F1E08-9995-40CE-B034-797F393DAD85}" name="Column13163"/>
    <tableColumn id="13184" xr3:uid="{267F3E9B-8BF7-454C-8407-36F34BA13EDE}" name="Column13164"/>
    <tableColumn id="13185" xr3:uid="{A40F4C28-571D-460F-9776-94BB01857C26}" name="Column13165"/>
    <tableColumn id="13186" xr3:uid="{2CA98EF5-DFDB-4F8C-B564-FEA3C4881D78}" name="Column13166"/>
    <tableColumn id="13187" xr3:uid="{FBFAA9B7-D3F0-4AA5-A3C6-883271DE415D}" name="Column13167"/>
    <tableColumn id="13188" xr3:uid="{42F41554-3F97-486B-ACBE-AF145383FA6B}" name="Column13168"/>
    <tableColumn id="13189" xr3:uid="{11B9391F-5BB0-42DA-96BD-E4D5C0FEB45A}" name="Column13169"/>
    <tableColumn id="13190" xr3:uid="{9CB6A061-4F75-43DD-B184-F5E127BA15A9}" name="Column13170"/>
    <tableColumn id="13191" xr3:uid="{9DF17808-3CF9-4CFA-8F0B-AAD7D07CD911}" name="Column13171"/>
    <tableColumn id="13192" xr3:uid="{5B80C5E5-AA48-42F5-8482-1B75B62DA8EF}" name="Column13172"/>
    <tableColumn id="13193" xr3:uid="{D22BEC01-81D2-42DF-9C77-6973945D289B}" name="Column13173"/>
    <tableColumn id="13194" xr3:uid="{B1D88459-8E5A-42CB-ABFA-C2D4DE66469A}" name="Column13174"/>
    <tableColumn id="13195" xr3:uid="{6CEBC567-9665-4363-B988-8641C62DD0D4}" name="Column13175"/>
    <tableColumn id="13196" xr3:uid="{BE998934-5C88-4740-8D4C-A200059BD236}" name="Column13176"/>
    <tableColumn id="13197" xr3:uid="{D9818684-4D53-44E8-AD98-A9F4BC931E27}" name="Column13177"/>
    <tableColumn id="13198" xr3:uid="{8AF67B80-9454-4EDD-904D-5EB559FFB87E}" name="Column13178"/>
    <tableColumn id="13199" xr3:uid="{ACB85DD8-D9DB-4AE4-8A0D-FC63201BFE17}" name="Column13179"/>
    <tableColumn id="13200" xr3:uid="{44F2EA4D-08A2-4B88-939C-6844E46AF5DA}" name="Column13180"/>
    <tableColumn id="13201" xr3:uid="{BFE90DB4-0E37-4733-BEA5-514AFF14FD69}" name="Column13181"/>
    <tableColumn id="13202" xr3:uid="{ABE6321C-BBB0-407D-A128-37D9D7167AC8}" name="Column13182"/>
    <tableColumn id="13203" xr3:uid="{E790431C-7950-4109-8CB2-FA591C7A0E45}" name="Column13183"/>
    <tableColumn id="13204" xr3:uid="{CD7B8760-0DF6-44CC-AFB0-6099D60690F3}" name="Column13184"/>
    <tableColumn id="13205" xr3:uid="{5479A215-5E5D-4F45-97CB-2829CA9C66B0}" name="Column13185"/>
    <tableColumn id="13206" xr3:uid="{0CB83FB1-5AE3-4DAB-B2EB-67A0C66210E2}" name="Column13186"/>
    <tableColumn id="13207" xr3:uid="{6F8386FA-A8AB-41C4-B5BE-7B68AD45DBF7}" name="Column13187"/>
    <tableColumn id="13208" xr3:uid="{925BEEE2-ECB3-4FE0-869E-5B58A0ACE977}" name="Column13188"/>
    <tableColumn id="13209" xr3:uid="{67C2F947-7E50-4F70-8CBD-736AB9F9A7D1}" name="Column13189"/>
    <tableColumn id="13210" xr3:uid="{3E669AE2-BDCC-4A31-ADB0-B1923EB8C97F}" name="Column13190"/>
    <tableColumn id="13211" xr3:uid="{A6C6E0E3-AD17-4273-801F-17AA6F351D9F}" name="Column13191"/>
    <tableColumn id="13212" xr3:uid="{80CA1BD3-8E1B-49CC-938D-F215BFAC6E7B}" name="Column13192"/>
    <tableColumn id="13213" xr3:uid="{5F9C8EDC-4675-459F-AE03-ACD30EE0839E}" name="Column13193"/>
    <tableColumn id="13214" xr3:uid="{99E423AB-13C6-4192-9059-EBA35275BC0B}" name="Column13194"/>
    <tableColumn id="13215" xr3:uid="{9D7A546E-E38D-40DD-B203-481B1354E41B}" name="Column13195"/>
    <tableColumn id="13216" xr3:uid="{6783C55C-43BE-4CAD-81FE-04F173D5A2AA}" name="Column13196"/>
    <tableColumn id="13217" xr3:uid="{C86C1A1B-958A-43A8-8C76-208AFA335C4D}" name="Column13197"/>
    <tableColumn id="13218" xr3:uid="{8F215B8D-C1A2-4229-88DD-C79369C9B7A4}" name="Column13198"/>
    <tableColumn id="13219" xr3:uid="{8CE34C47-937E-4769-AC2D-8E01DEB16841}" name="Column13199"/>
    <tableColumn id="13220" xr3:uid="{29610FAB-ABBB-4C0B-B6A5-899DBE559719}" name="Column13200"/>
    <tableColumn id="13221" xr3:uid="{13AC72FF-B40A-4FFA-8DFE-0113749384FA}" name="Column13201"/>
    <tableColumn id="13222" xr3:uid="{19A4A91E-6B41-47FE-ACB5-B7A9BF36B74D}" name="Column13202"/>
    <tableColumn id="13223" xr3:uid="{51C06645-4543-44F9-8246-2B7776A250E9}" name="Column13203"/>
    <tableColumn id="13224" xr3:uid="{050146AD-B9A7-4BF4-AD01-0A57CF324EFE}" name="Column13204"/>
    <tableColumn id="13225" xr3:uid="{103B0C97-9A38-4DD5-83E6-4327E6906484}" name="Column13205"/>
    <tableColumn id="13226" xr3:uid="{EF2D2E4B-EA15-4F67-8C46-236C22B51816}" name="Column13206"/>
    <tableColumn id="13227" xr3:uid="{D954E17E-83E7-4829-BA2E-C269426BEA19}" name="Column13207"/>
    <tableColumn id="13228" xr3:uid="{F95A0A25-8567-4141-8A16-F3DD30F64896}" name="Column13208"/>
    <tableColumn id="13229" xr3:uid="{C8677844-8160-4B75-A858-66DEF9D93329}" name="Column13209"/>
    <tableColumn id="13230" xr3:uid="{3C6488DA-794A-46C8-B643-EADE9A152D42}" name="Column13210"/>
    <tableColumn id="13231" xr3:uid="{105C2E24-CB20-428A-B200-EF8E7617CC1E}" name="Column13211"/>
    <tableColumn id="13232" xr3:uid="{B312D60A-87F7-45D6-BFA7-A7B4785D7393}" name="Column13212"/>
    <tableColumn id="13233" xr3:uid="{28447B62-4411-48C3-B76C-FE0FACE80A06}" name="Column13213"/>
    <tableColumn id="13234" xr3:uid="{4DA0F925-1344-45FE-B8D4-F3A76F4A3AFC}" name="Column13214"/>
    <tableColumn id="13235" xr3:uid="{2DF1B815-34C0-48B4-A657-F0D48779B61A}" name="Column13215"/>
    <tableColumn id="13236" xr3:uid="{198C180E-79DE-4CC8-AA08-6EE651F67E07}" name="Column13216"/>
    <tableColumn id="13237" xr3:uid="{85BA280E-858B-4CF9-A966-0692BD20B7CE}" name="Column13217"/>
    <tableColumn id="13238" xr3:uid="{76AA0D47-C13B-4F83-927A-D8955AEEE012}" name="Column13218"/>
    <tableColumn id="13239" xr3:uid="{C2B5A595-4BE9-4E11-AE1A-D243277037C5}" name="Column13219"/>
    <tableColumn id="13240" xr3:uid="{478C51C3-D0CA-4866-831A-7EE14843FBEC}" name="Column13220"/>
    <tableColumn id="13241" xr3:uid="{6CEE5A9F-8D88-4FBB-8D76-4D10254DA776}" name="Column13221"/>
    <tableColumn id="13242" xr3:uid="{32BF9111-5D77-4278-B283-4F51BF08E835}" name="Column13222"/>
    <tableColumn id="13243" xr3:uid="{87329EA2-D9BA-42A1-82CA-04497E9270D2}" name="Column13223"/>
    <tableColumn id="13244" xr3:uid="{97296693-9F4B-4818-AA8B-7391AE8C78ED}" name="Column13224"/>
    <tableColumn id="13245" xr3:uid="{FE236B48-4B8F-4F08-A99E-599D32427619}" name="Column13225"/>
    <tableColumn id="13246" xr3:uid="{D656A377-04BC-4580-8E87-3A534DE6E704}" name="Column13226"/>
    <tableColumn id="13247" xr3:uid="{AB6CE1C1-2207-4087-91A6-E12E852F8145}" name="Column13227"/>
    <tableColumn id="13248" xr3:uid="{75B4AE77-5B07-4C48-8784-584ABDD8B690}" name="Column13228"/>
    <tableColumn id="13249" xr3:uid="{5FD05468-4038-420D-8F01-DDB0FF551A01}" name="Column13229"/>
    <tableColumn id="13250" xr3:uid="{DE3D64DB-8016-459C-85A1-71FBEB75AAC2}" name="Column13230"/>
    <tableColumn id="13251" xr3:uid="{7A22718C-8C22-4FEA-B52B-BE03CFF4FA9A}" name="Column13231"/>
    <tableColumn id="13252" xr3:uid="{3EF57001-66BD-4FC8-9335-1603823E6F53}" name="Column13232"/>
    <tableColumn id="13253" xr3:uid="{9870A4F9-A709-4455-848B-0142DDC364C7}" name="Column13233"/>
    <tableColumn id="13254" xr3:uid="{CAD2C80B-DC5A-40BA-866D-E8D4A73AD98F}" name="Column13234"/>
    <tableColumn id="13255" xr3:uid="{36C13F1D-4EE0-457B-8AA0-45A86B8C0A01}" name="Column13235"/>
    <tableColumn id="13256" xr3:uid="{7F8A6527-A249-45D1-9B79-1F1C95C8872A}" name="Column13236"/>
    <tableColumn id="13257" xr3:uid="{C8F9749F-D0AB-4236-88AF-8F4EA38926C0}" name="Column13237"/>
    <tableColumn id="13258" xr3:uid="{D1157160-DA1A-4F19-8AD5-23579DDCE7F8}" name="Column13238"/>
    <tableColumn id="13259" xr3:uid="{F0A2F89D-6FD7-461B-ADC5-EFCDA560AB13}" name="Column13239"/>
    <tableColumn id="13260" xr3:uid="{B7BFA0DE-F8AC-4194-8383-8D0DB81FC3D1}" name="Column13240"/>
    <tableColumn id="13261" xr3:uid="{9FDEE766-7B97-48B3-A0D1-444A0910499E}" name="Column13241"/>
    <tableColumn id="13262" xr3:uid="{03595ED7-D0CD-4F46-8371-AC241986857F}" name="Column13242"/>
    <tableColumn id="13263" xr3:uid="{AC708F43-7ADD-4220-B854-CA6615575CA7}" name="Column13243"/>
    <tableColumn id="13264" xr3:uid="{F87F04E7-F35A-4A7D-A981-6B5D1A03071D}" name="Column13244"/>
    <tableColumn id="13265" xr3:uid="{6731B0FC-8DAC-4E56-AA7D-41695C58BB48}" name="Column13245"/>
    <tableColumn id="13266" xr3:uid="{4D9B7031-4E34-4D52-ACC6-65C4C747B2C4}" name="Column13246"/>
    <tableColumn id="13267" xr3:uid="{FDF6FEDC-C6DE-4DF3-9222-F6FA38E47A72}" name="Column13247"/>
    <tableColumn id="13268" xr3:uid="{A656B1DD-C411-41BD-A2F4-0ED299A936D4}" name="Column13248"/>
    <tableColumn id="13269" xr3:uid="{57021075-557C-4230-88AA-FD2BA93E00A5}" name="Column13249"/>
    <tableColumn id="13270" xr3:uid="{1E20860C-9FCD-491A-8F77-1996CD90FBE8}" name="Column13250"/>
    <tableColumn id="13271" xr3:uid="{40ECC70E-C803-46C2-ABEA-6E4BADF7F627}" name="Column13251"/>
    <tableColumn id="13272" xr3:uid="{02652BFF-1405-48B1-9853-EFCBCE8CADD7}" name="Column13252"/>
    <tableColumn id="13273" xr3:uid="{93F604D1-CB14-4FD6-921F-21FEB2C476A0}" name="Column13253"/>
    <tableColumn id="13274" xr3:uid="{235555F7-6B72-4B88-85C9-750A87294955}" name="Column13254"/>
    <tableColumn id="13275" xr3:uid="{1FA4A363-2D6D-41B8-9F20-B58D10597112}" name="Column13255"/>
    <tableColumn id="13276" xr3:uid="{0D1F152F-59B3-4CC7-BE22-D57329D5829E}" name="Column13256"/>
    <tableColumn id="13277" xr3:uid="{88555064-841F-4DB9-8105-3672B6DBD93B}" name="Column13257"/>
    <tableColumn id="13278" xr3:uid="{3AA5FAA5-47B9-41BB-BCB5-92926C34841F}" name="Column13258"/>
    <tableColumn id="13279" xr3:uid="{50EF673C-010F-4E1F-92A9-3BEEF3047048}" name="Column13259"/>
    <tableColumn id="13280" xr3:uid="{7F4B7E05-9C26-4F01-9CD8-E67911AE5BED}" name="Column13260"/>
    <tableColumn id="13281" xr3:uid="{4649EFC0-1066-47B6-BC7B-2C3513297EB7}" name="Column13261"/>
    <tableColumn id="13282" xr3:uid="{E44CECF9-98E4-43D8-A658-BAF107F66CFB}" name="Column13262"/>
    <tableColumn id="13283" xr3:uid="{E4A90193-CA54-47DA-9CDA-1A4D89B31975}" name="Column13263"/>
    <tableColumn id="13284" xr3:uid="{72FECC1B-6390-4791-8E14-2D36AE61906B}" name="Column13264"/>
    <tableColumn id="13285" xr3:uid="{5E43422D-04DD-4EB9-8C6A-BC764AB6CFD2}" name="Column13265"/>
    <tableColumn id="13286" xr3:uid="{9632A3C4-8BDC-47B4-9714-9FBA8F05138E}" name="Column13266"/>
    <tableColumn id="13287" xr3:uid="{85667EF1-6067-4681-8E1C-32E2E63F3CA3}" name="Column13267"/>
    <tableColumn id="13288" xr3:uid="{66EE29EB-1F25-4075-9689-6E42CE502C1F}" name="Column13268"/>
    <tableColumn id="13289" xr3:uid="{F047ED3F-6361-42BF-98CA-449DF7F04370}" name="Column13269"/>
    <tableColumn id="13290" xr3:uid="{EDB8CC04-E860-4795-BFA9-C454CFB4E2CD}" name="Column13270"/>
    <tableColumn id="13291" xr3:uid="{CCEED7D8-C3DB-4C88-92C3-4A2859B1B8D4}" name="Column13271"/>
    <tableColumn id="13292" xr3:uid="{071761CA-68F1-4EFD-B532-47C81FA3757A}" name="Column13272"/>
    <tableColumn id="13293" xr3:uid="{467EC9ED-2E7C-4AA7-9FCE-DE3F08677F50}" name="Column13273"/>
    <tableColumn id="13294" xr3:uid="{6429806F-C52C-444A-B458-D72DAD9C780A}" name="Column13274"/>
    <tableColumn id="13295" xr3:uid="{090A2192-88D7-499D-9FAD-86C2355F2D87}" name="Column13275"/>
    <tableColumn id="13296" xr3:uid="{7EE4C4C0-178D-4039-B57C-EB349224AF98}" name="Column13276"/>
    <tableColumn id="13297" xr3:uid="{3F3F6AFE-5CB5-45C0-96F8-82528B92CF96}" name="Column13277"/>
    <tableColumn id="13298" xr3:uid="{8FDB5D92-1F51-4BF5-8549-0AEE93FE412F}" name="Column13278"/>
    <tableColumn id="13299" xr3:uid="{6BF30A28-1C08-4327-9790-81DDB6023585}" name="Column13279"/>
    <tableColumn id="13300" xr3:uid="{7D682F49-B7B4-4FA8-9A03-335B2DD04FD3}" name="Column13280"/>
    <tableColumn id="13301" xr3:uid="{075436DB-D447-4F37-AFC2-B8370547E06D}" name="Column13281"/>
    <tableColumn id="13302" xr3:uid="{F85F9567-A7DB-4861-9C82-57ABB511FD86}" name="Column13282"/>
    <tableColumn id="13303" xr3:uid="{E5468D7D-8A2E-40BF-B023-C846FAE1D6C8}" name="Column13283"/>
    <tableColumn id="13304" xr3:uid="{97B41FDA-7A74-45BA-8791-4C98621194CF}" name="Column13284"/>
    <tableColumn id="13305" xr3:uid="{A0A2C47F-AF93-46B0-B541-E663FE95F99C}" name="Column13285"/>
    <tableColumn id="13306" xr3:uid="{94A1FEA8-F205-4460-BF0A-7E6428E9162B}" name="Column13286"/>
    <tableColumn id="13307" xr3:uid="{0FD784E1-77EA-4CFB-BF27-BE3023C1CC91}" name="Column13287"/>
    <tableColumn id="13308" xr3:uid="{5B6667C7-42C1-4952-8F55-CA0C5DDF0E53}" name="Column13288"/>
    <tableColumn id="13309" xr3:uid="{F68F09F2-084D-4EA3-A3A2-5026ED8B9987}" name="Column13289"/>
    <tableColumn id="13310" xr3:uid="{EBAA8210-6654-4D39-AA06-1F46F744F96D}" name="Column13290"/>
    <tableColumn id="13311" xr3:uid="{38EF9BBF-F9FB-4D43-AEE0-2C7A0AD159C9}" name="Column13291"/>
    <tableColumn id="13312" xr3:uid="{A8B5FDA3-9E49-4A4E-A913-8CD534C3C82E}" name="Column13292"/>
    <tableColumn id="13313" xr3:uid="{7D1BE739-816A-4902-91E5-4F8E8613059A}" name="Column13293"/>
    <tableColumn id="13314" xr3:uid="{96B67710-5808-4EBA-9B22-ECD97C1A3343}" name="Column13294"/>
    <tableColumn id="13315" xr3:uid="{4E6776E6-6E64-425E-93F0-EDCC1838E289}" name="Column13295"/>
    <tableColumn id="13316" xr3:uid="{BFA91C8A-E655-4F2F-AC0E-FEA7846C3FC6}" name="Column13296"/>
    <tableColumn id="13317" xr3:uid="{301FBA3C-CD06-4598-9B80-8F776FB5D5DF}" name="Column13297"/>
    <tableColumn id="13318" xr3:uid="{95CE6EA0-55E4-44DB-BCB2-222F5F2DA081}" name="Column13298"/>
    <tableColumn id="13319" xr3:uid="{CCF295C6-378E-47A6-9CA3-CCE1B939151F}" name="Column13299"/>
    <tableColumn id="13320" xr3:uid="{E3EC660F-42C3-479F-AC14-BDF1ABBADC27}" name="Column13300"/>
    <tableColumn id="13321" xr3:uid="{588F3A62-7125-4B14-AA66-4DB0AD6340EC}" name="Column13301"/>
    <tableColumn id="13322" xr3:uid="{2FA923CB-0B75-4072-9983-4D8D57790A67}" name="Column13302"/>
    <tableColumn id="13323" xr3:uid="{24CB1A87-71C6-410F-BE21-E41933958751}" name="Column13303"/>
    <tableColumn id="13324" xr3:uid="{A2B0E316-92BC-4FE6-B940-F98FD2EFFC02}" name="Column13304"/>
    <tableColumn id="13325" xr3:uid="{18123A0B-91D1-4875-93DE-EEBE2DCE00A1}" name="Column13305"/>
    <tableColumn id="13326" xr3:uid="{FA23F2B5-EF07-453E-9536-64557CDB64CA}" name="Column13306"/>
    <tableColumn id="13327" xr3:uid="{488033C4-427B-41ED-AEF7-608E8E13F369}" name="Column13307"/>
    <tableColumn id="13328" xr3:uid="{87F73511-7369-42B1-B668-08FE5BF38924}" name="Column13308"/>
    <tableColumn id="13329" xr3:uid="{F43E750C-1CA7-48FB-82CF-A71CCB6472FE}" name="Column13309"/>
    <tableColumn id="13330" xr3:uid="{6467468D-8659-454F-804D-834A81F57B02}" name="Column13310"/>
    <tableColumn id="13331" xr3:uid="{178EAFA9-B559-43EF-B982-C61B0D4BD2FB}" name="Column13311"/>
    <tableColumn id="13332" xr3:uid="{EA78B3C5-0A7E-42B6-9872-57EC415C6527}" name="Column13312"/>
    <tableColumn id="13333" xr3:uid="{2A1C35C6-2380-4C6B-971D-6B33F64ECCFA}" name="Column13313"/>
    <tableColumn id="13334" xr3:uid="{19DCF2C9-3AE9-4346-9E16-F159D7A58E54}" name="Column13314"/>
    <tableColumn id="13335" xr3:uid="{2BF6ED7D-A9C0-4754-88AA-7E92C65F7794}" name="Column13315"/>
    <tableColumn id="13336" xr3:uid="{96683C54-84F9-4E1A-9D76-9660EA1D35DF}" name="Column13316"/>
    <tableColumn id="13337" xr3:uid="{54595C8D-FBEA-478D-BE3C-CBA7969F8BED}" name="Column13317"/>
    <tableColumn id="13338" xr3:uid="{73F8490F-7B11-4308-BCC2-5590CDF6CEE9}" name="Column13318"/>
    <tableColumn id="13339" xr3:uid="{B8BBE1B9-BF24-4229-B6C6-80CEDC6C3D2B}" name="Column13319"/>
    <tableColumn id="13340" xr3:uid="{013CEE2D-0AF4-40E0-B41E-D140F9790DD1}" name="Column13320"/>
    <tableColumn id="13341" xr3:uid="{77B34A75-F028-4105-8D6A-1BFB5D5EC0C0}" name="Column13321"/>
    <tableColumn id="13342" xr3:uid="{1B11CAF0-19DE-4A27-B4CD-938203A5DDF2}" name="Column13322"/>
    <tableColumn id="13343" xr3:uid="{A3FEEA0F-2951-4AA7-8ECC-EF782ACA668E}" name="Column13323"/>
    <tableColumn id="13344" xr3:uid="{CDE3F5B0-87AE-4F30-B7DD-6F94D0266519}" name="Column13324"/>
    <tableColumn id="13345" xr3:uid="{6298A1EA-47CD-4CB0-93C4-4AF2051EFF99}" name="Column13325"/>
    <tableColumn id="13346" xr3:uid="{D70851C0-6893-4A4D-86DD-95A685D5B221}" name="Column13326"/>
    <tableColumn id="13347" xr3:uid="{855481B3-6BA3-4EDD-91AF-92CB13522945}" name="Column13327"/>
    <tableColumn id="13348" xr3:uid="{060D53AD-0269-418A-B8C7-5337D49F3538}" name="Column13328"/>
    <tableColumn id="13349" xr3:uid="{C5096A5C-A9B4-4B84-AA4A-A7F7CE81A501}" name="Column13329"/>
    <tableColumn id="13350" xr3:uid="{535CE500-ACBE-469A-87FD-5A95AD0D21E3}" name="Column13330"/>
    <tableColumn id="13351" xr3:uid="{0EDD4B7F-A02A-44ED-873A-D32067092894}" name="Column13331"/>
    <tableColumn id="13352" xr3:uid="{11A62C92-421D-4714-92A4-1ACE6CC87744}" name="Column13332"/>
    <tableColumn id="13353" xr3:uid="{C83D089B-F049-401D-98F8-271B72F5A94A}" name="Column13333"/>
    <tableColumn id="13354" xr3:uid="{CAE382A9-02EF-4E60-870C-0B3FDE07F02A}" name="Column13334"/>
    <tableColumn id="13355" xr3:uid="{B38F5F43-9C52-476D-B36C-632AF0C48ABB}" name="Column13335"/>
    <tableColumn id="13356" xr3:uid="{C08E3FD0-6F55-4016-95A3-B1E2EB9557AB}" name="Column13336"/>
    <tableColumn id="13357" xr3:uid="{AB7FF275-9D65-41B7-8146-91721CA695AE}" name="Column13337"/>
    <tableColumn id="13358" xr3:uid="{3C5931C8-81E1-47AC-A500-A11A3178AD29}" name="Column13338"/>
    <tableColumn id="13359" xr3:uid="{D6406C7B-6A83-4D5B-BD57-445873F28F01}" name="Column13339"/>
    <tableColumn id="13360" xr3:uid="{EE16E928-E47A-435B-8DEC-5335F2040818}" name="Column13340"/>
    <tableColumn id="13361" xr3:uid="{BEF78EE2-E1D1-460F-83D9-EC669724D846}" name="Column13341"/>
    <tableColumn id="13362" xr3:uid="{7781DBDF-449A-4304-8312-55FE2301B6A9}" name="Column13342"/>
    <tableColumn id="13363" xr3:uid="{63CDC43D-BDCD-48BF-B758-264B17725E1E}" name="Column13343"/>
    <tableColumn id="13364" xr3:uid="{A368C246-0FB2-4AB4-87D5-834F7EAB0F96}" name="Column13344"/>
    <tableColumn id="13365" xr3:uid="{BBBD0A34-9D54-4501-9555-EDBFF97B58EA}" name="Column13345"/>
    <tableColumn id="13366" xr3:uid="{D20F74A1-8A05-4FB8-A4FB-6A7D464C922A}" name="Column13346"/>
    <tableColumn id="13367" xr3:uid="{E2FDB059-3831-4F2F-87E6-52BD1D886717}" name="Column13347"/>
    <tableColumn id="13368" xr3:uid="{0EC9E309-7DF4-4A16-9F6E-E692719036F5}" name="Column13348"/>
    <tableColumn id="13369" xr3:uid="{BDAAC9C4-A413-4D09-8957-2C25FF1C7964}" name="Column13349"/>
    <tableColumn id="13370" xr3:uid="{6BA6AD3D-2FEA-4F86-9BB7-27A42DB647EB}" name="Column13350"/>
    <tableColumn id="13371" xr3:uid="{EC920023-C59A-4D8E-BCC2-D1D3FF8E9B0E}" name="Column13351"/>
    <tableColumn id="13372" xr3:uid="{187C2926-8B7C-484E-96A6-769DFB389623}" name="Column13352"/>
    <tableColumn id="13373" xr3:uid="{E8053FCA-C3FD-48A5-9952-3EF682E8E007}" name="Column13353"/>
    <tableColumn id="13374" xr3:uid="{CA98A36E-CB61-487E-A4BB-7BFAC88677E4}" name="Column13354"/>
    <tableColumn id="13375" xr3:uid="{2C4B39A5-6227-4ABB-8537-7A39D6E1935F}" name="Column13355"/>
    <tableColumn id="13376" xr3:uid="{FCF35D25-F0E9-43DF-8AB2-2DEA0BEE8FE4}" name="Column13356"/>
    <tableColumn id="13377" xr3:uid="{A61A429E-AB50-44CE-8B9F-32C41BBAB39E}" name="Column13357"/>
    <tableColumn id="13378" xr3:uid="{9905792F-72AE-4CCD-8A65-67D1F2A5E652}" name="Column13358"/>
    <tableColumn id="13379" xr3:uid="{390AF61B-5833-4E9B-A04F-574DE49DA676}" name="Column13359"/>
    <tableColumn id="13380" xr3:uid="{96FBEBFF-3545-4D94-8739-90443567E1BB}" name="Column13360"/>
    <tableColumn id="13381" xr3:uid="{D215133A-7C61-49F6-8A62-D73950C3F1D5}" name="Column13361"/>
    <tableColumn id="13382" xr3:uid="{26684F84-3B03-4393-ACF6-072405DDB7D1}" name="Column13362"/>
    <tableColumn id="13383" xr3:uid="{7BD41CDA-A7A1-4C2E-A5C3-A76FC7DCCB74}" name="Column13363"/>
    <tableColumn id="13384" xr3:uid="{C56E6278-82A9-4072-B769-E193D3F5D82E}" name="Column13364"/>
    <tableColumn id="13385" xr3:uid="{CD41684D-CDB1-4E89-BAA5-531F08A5C465}" name="Column13365"/>
    <tableColumn id="13386" xr3:uid="{E6107A68-F92B-4442-BF34-2E9D8764806D}" name="Column13366"/>
    <tableColumn id="13387" xr3:uid="{4BEB56E0-50E7-4EEE-AB29-87C8ECB8913E}" name="Column13367"/>
    <tableColumn id="13388" xr3:uid="{709CC052-4A80-4587-A0CB-45F4386DE8E8}" name="Column13368"/>
    <tableColumn id="13389" xr3:uid="{6A31808F-20AD-4D26-AA99-51164BEBA46C}" name="Column13369"/>
    <tableColumn id="13390" xr3:uid="{27365949-7E69-4EE0-871D-96AC1DF3376E}" name="Column13370"/>
    <tableColumn id="13391" xr3:uid="{2F10C05D-8A9E-441D-9FDE-E53E5FEB9DFF}" name="Column13371"/>
    <tableColumn id="13392" xr3:uid="{6DAC9FBD-2E02-4204-A1EC-418781559DFC}" name="Column13372"/>
    <tableColumn id="13393" xr3:uid="{A2691E34-DB9D-4E8E-B93A-2C94A8C85024}" name="Column13373"/>
    <tableColumn id="13394" xr3:uid="{7EFCE1EE-3C30-48DA-9B13-F7F8D74D2B56}" name="Column13374"/>
    <tableColumn id="13395" xr3:uid="{728AC782-846F-466F-9368-310F3BA25FB8}" name="Column13375"/>
    <tableColumn id="13396" xr3:uid="{69BF0F58-E26A-4DC2-BBC3-CEC858416BAA}" name="Column13376"/>
    <tableColumn id="13397" xr3:uid="{D63D5C0C-E94F-48CC-9391-CC86CD813230}" name="Column13377"/>
    <tableColumn id="13398" xr3:uid="{07F353E6-A33C-4F18-A7B5-79F45BCFB29C}" name="Column13378"/>
    <tableColumn id="13399" xr3:uid="{D7DE789A-2302-4681-8F7A-70BE859BA8AA}" name="Column13379"/>
    <tableColumn id="13400" xr3:uid="{D4B06329-F88C-4ED8-83A3-EC85983BA0E2}" name="Column13380"/>
    <tableColumn id="13401" xr3:uid="{457F2960-361C-4A10-A51D-0CFBC42D156F}" name="Column13381"/>
    <tableColumn id="13402" xr3:uid="{4D76766E-8C8F-48DE-84DA-7870D7BA03EE}" name="Column13382"/>
    <tableColumn id="13403" xr3:uid="{790519B0-0038-4C73-8C4C-19454D4101F7}" name="Column13383"/>
    <tableColumn id="13404" xr3:uid="{031E9C89-5204-47D8-9E6C-E3A1BB1D5AB0}" name="Column13384"/>
    <tableColumn id="13405" xr3:uid="{84333E9B-F2FE-47A9-B63E-A50602BCBE43}" name="Column13385"/>
    <tableColumn id="13406" xr3:uid="{C90FBC98-8535-4699-B83D-2CB536AB4475}" name="Column13386"/>
    <tableColumn id="13407" xr3:uid="{D43473B4-1568-4AA8-BF8F-202FAB55742E}" name="Column13387"/>
    <tableColumn id="13408" xr3:uid="{84ECA7F5-867D-485A-A239-3A8389A66B53}" name="Column13388"/>
    <tableColumn id="13409" xr3:uid="{15EB6980-146A-409E-9DAD-71D973E94BFD}" name="Column13389"/>
    <tableColumn id="13410" xr3:uid="{15F4DB0F-0120-4E17-95B8-C46DE1E2BBF7}" name="Column13390"/>
    <tableColumn id="13411" xr3:uid="{55E7E16B-D2AC-4831-9678-04C9FAF9EF26}" name="Column13391"/>
    <tableColumn id="13412" xr3:uid="{CDD3AB98-E2E5-441B-B819-E29EA5CAB08C}" name="Column13392"/>
    <tableColumn id="13413" xr3:uid="{5300F5AD-E669-4DB7-A36A-0C47C5357A28}" name="Column13393"/>
    <tableColumn id="13414" xr3:uid="{DADFB569-892C-485D-B596-F4393912333F}" name="Column13394"/>
    <tableColumn id="13415" xr3:uid="{3E87D572-1423-4D72-83F9-8227F0A9DEE6}" name="Column13395"/>
    <tableColumn id="13416" xr3:uid="{421740A7-4FD6-4F7A-9C95-10C618920C30}" name="Column13396"/>
    <tableColumn id="13417" xr3:uid="{54BA85D5-44DE-4E28-A27F-B6308E277905}" name="Column13397"/>
    <tableColumn id="13418" xr3:uid="{4EED220A-0F14-403F-BDA1-820A08E401FE}" name="Column13398"/>
    <tableColumn id="13419" xr3:uid="{D357F4EA-085A-4CAC-B03B-3875099F48AC}" name="Column13399"/>
    <tableColumn id="13420" xr3:uid="{34AB493F-5EE3-4657-A59E-0778A4C0E84D}" name="Column13400"/>
    <tableColumn id="13421" xr3:uid="{04961D1B-79F3-4A38-9369-460E6FE222CD}" name="Column13401"/>
    <tableColumn id="13422" xr3:uid="{DF511769-E21A-449D-A44A-173E63E72668}" name="Column13402"/>
    <tableColumn id="13423" xr3:uid="{E4C06C59-1655-4385-B409-24560792849D}" name="Column13403"/>
    <tableColumn id="13424" xr3:uid="{5A8EEBF9-5F6E-4DF5-BBE0-B77540AC6313}" name="Column13404"/>
    <tableColumn id="13425" xr3:uid="{3E15576C-B7C7-453E-A42B-4DA7FB2457EA}" name="Column13405"/>
    <tableColumn id="13426" xr3:uid="{79F60098-1324-42AE-863E-02EF6827D1CF}" name="Column13406"/>
    <tableColumn id="13427" xr3:uid="{75AA8F11-7BF0-48F0-A1E3-6A56C001CCF8}" name="Column13407"/>
    <tableColumn id="13428" xr3:uid="{B1F548B7-1C82-4325-8205-3F5B8B016D6E}" name="Column13408"/>
    <tableColumn id="13429" xr3:uid="{3943CC3D-DB5C-4344-8FB4-D377B5B2D546}" name="Column13409"/>
    <tableColumn id="13430" xr3:uid="{1C245734-39CC-4A1B-BC52-5AB76948FCB5}" name="Column13410"/>
    <tableColumn id="13431" xr3:uid="{661F0D09-1471-4BA9-8FC5-512D81E117E9}" name="Column13411"/>
    <tableColumn id="13432" xr3:uid="{D915772A-21BE-4B06-97F9-A0DF847F74DC}" name="Column13412"/>
    <tableColumn id="13433" xr3:uid="{09C27F6A-A56A-4FA5-93C1-A658270F3696}" name="Column13413"/>
    <tableColumn id="13434" xr3:uid="{8A4A3B18-003F-4FE6-8DAD-81821DFEBD5A}" name="Column13414"/>
    <tableColumn id="13435" xr3:uid="{2896FBD1-2C6A-41E3-AC9C-49AABCEC0FFE}" name="Column13415"/>
    <tableColumn id="13436" xr3:uid="{BE45725F-134B-4F4F-9BBD-07576A9C2E53}" name="Column13416"/>
    <tableColumn id="13437" xr3:uid="{D19BD089-6F14-4C9D-A957-9421957A8797}" name="Column13417"/>
    <tableColumn id="13438" xr3:uid="{62B0B198-683D-4198-8D3A-85917E579B22}" name="Column13418"/>
    <tableColumn id="13439" xr3:uid="{E4B2EE37-08C4-4658-A63B-846D6A4A7794}" name="Column13419"/>
    <tableColumn id="13440" xr3:uid="{93DF9E9C-6B73-4AE0-8582-40F2E0A25605}" name="Column13420"/>
    <tableColumn id="13441" xr3:uid="{01485F3C-3C97-4459-89CC-2320D2BB90B1}" name="Column13421"/>
    <tableColumn id="13442" xr3:uid="{EF13D306-3AA6-496C-8C07-F53BFAA4E278}" name="Column13422"/>
    <tableColumn id="13443" xr3:uid="{1E1A2A8F-0EFE-4E63-9E7E-A0C736599AC6}" name="Column13423"/>
    <tableColumn id="13444" xr3:uid="{3EA25AD8-3E53-467B-8724-9D512F539618}" name="Column13424"/>
    <tableColumn id="13445" xr3:uid="{A65757BE-0C73-4847-8FD3-AE2C6A6FBA25}" name="Column13425"/>
    <tableColumn id="13446" xr3:uid="{87F1B7DB-AC98-4215-85B6-D94F58AADBC6}" name="Column13426"/>
    <tableColumn id="13447" xr3:uid="{C5776681-B201-410F-93B6-A21D3CCC8C17}" name="Column13427"/>
    <tableColumn id="13448" xr3:uid="{5DF54E46-8EBF-4C6B-AAB0-9DDEC70E6362}" name="Column13428"/>
    <tableColumn id="13449" xr3:uid="{191AE7A4-B066-4445-B3EF-B856BAB76359}" name="Column13429"/>
    <tableColumn id="13450" xr3:uid="{A93D901A-24B6-403D-A7BF-C5973E4E72EF}" name="Column13430"/>
    <tableColumn id="13451" xr3:uid="{E68E1AC8-DEA9-4121-9351-FDA8272685DF}" name="Column13431"/>
    <tableColumn id="13452" xr3:uid="{A341C112-8E91-49DE-A9EE-C11B69F67FC4}" name="Column13432"/>
    <tableColumn id="13453" xr3:uid="{1B655C2E-2BB6-409D-BD58-CBD4A570FDBF}" name="Column13433"/>
    <tableColumn id="13454" xr3:uid="{D449515C-D787-4326-8E3E-9AB2B0973196}" name="Column13434"/>
    <tableColumn id="13455" xr3:uid="{4A68CADA-A712-48E7-AA5D-4F9DD2C0797C}" name="Column13435"/>
    <tableColumn id="13456" xr3:uid="{EDF5DF70-C9CA-4319-947A-66D41CACA48B}" name="Column13436"/>
    <tableColumn id="13457" xr3:uid="{1566DA23-6079-4E74-8662-A62D9A061A7D}" name="Column13437"/>
    <tableColumn id="13458" xr3:uid="{7A7718D5-AA16-43B9-A353-9293FBFA4B62}" name="Column13438"/>
    <tableColumn id="13459" xr3:uid="{79464C5C-16B3-4465-B0B5-75C03F14569B}" name="Column13439"/>
    <tableColumn id="13460" xr3:uid="{78F0D932-6E02-4C80-820B-F94C048E3228}" name="Column13440"/>
    <tableColumn id="13461" xr3:uid="{3C7D622F-C605-442E-8780-FA6F6A9285FB}" name="Column13441"/>
    <tableColumn id="13462" xr3:uid="{8C9311D6-0EC3-45F6-AF37-82EA58E7429E}" name="Column13442"/>
    <tableColumn id="13463" xr3:uid="{22C62B58-B0E4-441D-A35D-385F22A46478}" name="Column13443"/>
    <tableColumn id="13464" xr3:uid="{2BF817AF-F7EB-4E03-AE94-A52977EC4AFB}" name="Column13444"/>
    <tableColumn id="13465" xr3:uid="{48DF2C83-AD82-4A61-9159-6D6EE1D0D6AE}" name="Column13445"/>
    <tableColumn id="13466" xr3:uid="{946808BF-E3FA-41B9-B0C8-CB03A58E1961}" name="Column13446"/>
    <tableColumn id="13467" xr3:uid="{FF2D721E-9CE0-441A-A3C8-DBED99787A55}" name="Column13447"/>
    <tableColumn id="13468" xr3:uid="{8F93AB35-3FD4-4E7A-A823-39BB01F689C5}" name="Column13448"/>
    <tableColumn id="13469" xr3:uid="{1E3BE8FA-8D35-40DB-952A-B0402DE57D7E}" name="Column13449"/>
    <tableColumn id="13470" xr3:uid="{4B7B0BDE-7EB6-41EB-89DC-CDAF8969A998}" name="Column13450"/>
    <tableColumn id="13471" xr3:uid="{65A474AB-DBDB-4273-B895-89E81C476CB5}" name="Column13451"/>
    <tableColumn id="13472" xr3:uid="{71489263-1315-4B3E-8A8F-0ADFC94709A7}" name="Column13452"/>
    <tableColumn id="13473" xr3:uid="{8E1F5D48-89B4-4867-A0AD-27FB45728B0B}" name="Column13453"/>
    <tableColumn id="13474" xr3:uid="{5E49A46A-B594-462F-B2D8-931DC4F871B9}" name="Column13454"/>
    <tableColumn id="13475" xr3:uid="{88E1F636-DBCC-489D-BF3D-96D38C6099C8}" name="Column13455"/>
    <tableColumn id="13476" xr3:uid="{BE242EE9-1B98-4774-8CC0-05DF7E59EAD9}" name="Column13456"/>
    <tableColumn id="13477" xr3:uid="{3997C608-E237-4DC6-9154-DCABCA5BCCC1}" name="Column13457"/>
    <tableColumn id="13478" xr3:uid="{58DD9508-9695-4F86-83A7-56A62287615B}" name="Column13458"/>
    <tableColumn id="13479" xr3:uid="{6DEBB2C0-8F85-4648-9CDB-CA051E7E40A2}" name="Column13459"/>
    <tableColumn id="13480" xr3:uid="{80E96018-53E0-4DED-A2F5-A0AC1C5F7C81}" name="Column13460"/>
    <tableColumn id="13481" xr3:uid="{9A2EB1AF-D86F-4DD4-92DD-A9AB3B19BC58}" name="Column13461"/>
    <tableColumn id="13482" xr3:uid="{7C6073FA-5D0D-4E1F-BF1E-4629D2134EC2}" name="Column13462"/>
    <tableColumn id="13483" xr3:uid="{373E1819-D746-4DA8-9059-46D2C117B89A}" name="Column13463"/>
    <tableColumn id="13484" xr3:uid="{DE3E4EC9-E85D-40B7-95D8-8FC698DEB680}" name="Column13464"/>
    <tableColumn id="13485" xr3:uid="{E3CF2B1E-DC80-41DE-AD03-BDD237211A44}" name="Column13465"/>
    <tableColumn id="13486" xr3:uid="{FB2FEA2B-6AF3-4CA5-A7AC-F90E2AD8DC4A}" name="Column13466"/>
    <tableColumn id="13487" xr3:uid="{B568106E-986E-4C98-8CE3-BBAB566C79C8}" name="Column13467"/>
    <tableColumn id="13488" xr3:uid="{B7C3ACE5-0F9A-460C-BE0C-F0837447623A}" name="Column13468"/>
    <tableColumn id="13489" xr3:uid="{36EB6B21-157F-4C04-91BC-49111D14512F}" name="Column13469"/>
    <tableColumn id="13490" xr3:uid="{52ECAA55-8A2A-434B-A541-4E99EE3D7ABB}" name="Column13470"/>
    <tableColumn id="13491" xr3:uid="{BE5AF170-A53D-42EF-A543-303F13D93D0F}" name="Column13471"/>
    <tableColumn id="13492" xr3:uid="{E11BB96B-FEC3-4E54-BA7D-B84EBDEC4693}" name="Column13472"/>
    <tableColumn id="13493" xr3:uid="{A1EE0FD2-276C-49A1-85C6-7496E7F1B9DA}" name="Column13473"/>
    <tableColumn id="13494" xr3:uid="{CC920D7A-6D04-47B1-A06D-4335C5A8348A}" name="Column13474"/>
    <tableColumn id="13495" xr3:uid="{73E5DC16-4039-4329-8629-A1C5385BEBFA}" name="Column13475"/>
    <tableColumn id="13496" xr3:uid="{2F121560-603E-4104-B9AF-9CDD5549228C}" name="Column13476"/>
    <tableColumn id="13497" xr3:uid="{2170ED78-A79F-45A3-9118-4EC12143075C}" name="Column13477"/>
    <tableColumn id="13498" xr3:uid="{4C50F0B1-7112-4A54-8CB4-930FAC173B32}" name="Column13478"/>
    <tableColumn id="13499" xr3:uid="{C4E91ABE-9393-434D-BA10-36D2A725843C}" name="Column13479"/>
    <tableColumn id="13500" xr3:uid="{75525E40-A2A7-46F2-8A0E-2B29174213E7}" name="Column13480"/>
    <tableColumn id="13501" xr3:uid="{0C235B59-C3C2-41F8-BD5D-EAD32E2853EA}" name="Column13481"/>
    <tableColumn id="13502" xr3:uid="{C137DFC2-45B3-4485-A85C-A21A107EFDB1}" name="Column13482"/>
    <tableColumn id="13503" xr3:uid="{7F2A7F93-D3AD-41AE-842C-1D7BDF296EA6}" name="Column13483"/>
    <tableColumn id="13504" xr3:uid="{54D9BAE7-E8E7-446F-A6C9-64C4DAC499F4}" name="Column13484"/>
    <tableColumn id="13505" xr3:uid="{B2E226AE-C256-4568-8A58-D462B0549DAA}" name="Column13485"/>
    <tableColumn id="13506" xr3:uid="{B3169B10-5AC9-48ED-B68A-5576124408E0}" name="Column13486"/>
    <tableColumn id="13507" xr3:uid="{4AAB225E-C7F8-489E-8C2C-898AE8032748}" name="Column13487"/>
    <tableColumn id="13508" xr3:uid="{E918916C-9F5F-4715-B17D-E29F8DE038FF}" name="Column13488"/>
    <tableColumn id="13509" xr3:uid="{32BC9BB5-24F1-4019-B0B0-FBB16A049A9F}" name="Column13489"/>
    <tableColumn id="13510" xr3:uid="{6ECAC206-D854-416F-A6CC-39CE36C80716}" name="Column13490"/>
    <tableColumn id="13511" xr3:uid="{C631F7A3-05F5-429F-8A46-84464AF36561}" name="Column13491"/>
    <tableColumn id="13512" xr3:uid="{D04F1242-44BB-48D7-9038-1E20C0B97ACF}" name="Column13492"/>
    <tableColumn id="13513" xr3:uid="{6FC653BA-FEB2-4F05-8DC7-32909595200C}" name="Column13493"/>
    <tableColumn id="13514" xr3:uid="{32A388C2-1214-456D-B026-056693A983D3}" name="Column13494"/>
    <tableColumn id="13515" xr3:uid="{1748A46D-FD99-47C2-99CD-8275E21301E2}" name="Column13495"/>
    <tableColumn id="13516" xr3:uid="{1829C859-F929-4A94-91CE-A9DE1B8E2C57}" name="Column13496"/>
    <tableColumn id="13517" xr3:uid="{7BD1D249-1A7B-46E9-AB98-1F8B14212196}" name="Column13497"/>
    <tableColumn id="13518" xr3:uid="{64541CC7-1680-4793-BC75-13DFFC8A6C12}" name="Column13498"/>
    <tableColumn id="13519" xr3:uid="{B7ACF43D-4AA8-4EF8-B3DE-91CDC83713FA}" name="Column13499"/>
    <tableColumn id="13520" xr3:uid="{6391D2EE-3ED6-43CF-AF29-B8FBE3A754B6}" name="Column13500"/>
    <tableColumn id="13521" xr3:uid="{B60FC1C4-0105-43A7-A1EB-97B9088151C4}" name="Column13501"/>
    <tableColumn id="13522" xr3:uid="{BF308B8C-0665-4297-983F-2A180EC966C8}" name="Column13502"/>
    <tableColumn id="13523" xr3:uid="{4ED7055A-F899-4D2A-B922-D9378A63AD86}" name="Column13503"/>
    <tableColumn id="13524" xr3:uid="{3BE822AE-58F2-4C4A-A810-6C8D9DC6F072}" name="Column13504"/>
    <tableColumn id="13525" xr3:uid="{93A5CDA3-D9D7-4C2B-8EF2-BA6E1922B676}" name="Column13505"/>
    <tableColumn id="13526" xr3:uid="{0B0B3F12-B6CD-482B-ACA8-0E253ECCBFF5}" name="Column13506"/>
    <tableColumn id="13527" xr3:uid="{770FC36B-2091-4B68-83E8-C1DBB523E8E1}" name="Column13507"/>
    <tableColumn id="13528" xr3:uid="{E49FBED1-361F-459C-8A94-1DB7809FF828}" name="Column13508"/>
    <tableColumn id="13529" xr3:uid="{6FAAEAAE-08D2-4D6F-A1A8-2A563A736C3B}" name="Column13509"/>
    <tableColumn id="13530" xr3:uid="{60DC825A-451D-4F95-AE84-2A24A54A91B3}" name="Column13510"/>
    <tableColumn id="13531" xr3:uid="{571452F6-D39E-4C1C-B2CE-D40032053CD0}" name="Column13511"/>
    <tableColumn id="13532" xr3:uid="{AB632F60-90BC-4DE6-BA6A-BA2C479B4CFE}" name="Column13512"/>
    <tableColumn id="13533" xr3:uid="{EF1C7786-6786-448A-8114-D61C321CDB44}" name="Column13513"/>
    <tableColumn id="13534" xr3:uid="{8C86F05E-B036-49D9-BC6F-CAE9F32E21E0}" name="Column13514"/>
    <tableColumn id="13535" xr3:uid="{D513662D-C931-46C6-8E98-B05B802E3C58}" name="Column13515"/>
    <tableColumn id="13536" xr3:uid="{046B6676-2ED6-48DF-8947-3DF746B2BABE}" name="Column13516"/>
    <tableColumn id="13537" xr3:uid="{CDFF99A4-7A7F-4AA6-9F81-4E77C9370547}" name="Column13517"/>
    <tableColumn id="13538" xr3:uid="{2B1DBC83-1DA5-4B58-8221-B14667DABEF5}" name="Column13518"/>
    <tableColumn id="13539" xr3:uid="{64FFE9F1-4D8D-465B-B085-54B90E32D62A}" name="Column13519"/>
    <tableColumn id="13540" xr3:uid="{33F58096-3426-499D-BDC1-09D3431F8406}" name="Column13520"/>
    <tableColumn id="13541" xr3:uid="{6C44172B-8339-4EEF-8C3E-3288692875D5}" name="Column13521"/>
    <tableColumn id="13542" xr3:uid="{17459D41-1EAC-4AE5-A96A-548C924DD974}" name="Column13522"/>
    <tableColumn id="13543" xr3:uid="{0CC895BB-8FB9-48E2-AB62-446F581E6749}" name="Column13523"/>
    <tableColumn id="13544" xr3:uid="{8C9F38FC-EAD0-408E-BB0E-A3EE9B0E78A0}" name="Column13524"/>
    <tableColumn id="13545" xr3:uid="{B5FFACBD-0344-4BAB-9257-CDCF8C5087FC}" name="Column13525"/>
    <tableColumn id="13546" xr3:uid="{5012318B-EF87-4308-995B-D523EECFC19B}" name="Column13526"/>
    <tableColumn id="13547" xr3:uid="{D7E8135D-22E4-4F98-BB65-C0C300A5232C}" name="Column13527"/>
    <tableColumn id="13548" xr3:uid="{B1F8AAFF-9A08-42C9-8A2B-EBA504802FCF}" name="Column13528"/>
    <tableColumn id="13549" xr3:uid="{D9749352-E758-42CB-BF45-1EF12332D3A9}" name="Column13529"/>
    <tableColumn id="13550" xr3:uid="{05A84F85-4F21-42E4-A8B0-E628EB813A85}" name="Column13530"/>
    <tableColumn id="13551" xr3:uid="{687F07F5-18EB-4E73-9047-EAB658BE6F07}" name="Column13531"/>
    <tableColumn id="13552" xr3:uid="{079E496F-1D99-449C-8B68-E9A2FDD2CA98}" name="Column13532"/>
    <tableColumn id="13553" xr3:uid="{8F0D5C16-84AD-42D2-AE88-D90893211A77}" name="Column13533"/>
    <tableColumn id="13554" xr3:uid="{EE7B7898-0FE0-452D-950D-ED357A6E7C00}" name="Column13534"/>
    <tableColumn id="13555" xr3:uid="{58A97CF8-08A5-4CF9-92F1-1F11BF5C332C}" name="Column13535"/>
    <tableColumn id="13556" xr3:uid="{CDDEDEA4-24D3-4F2E-B0B3-DD09B1F91A03}" name="Column13536"/>
    <tableColumn id="13557" xr3:uid="{FABC5F67-2C86-4B6B-95BD-97B794E5A010}" name="Column13537"/>
    <tableColumn id="13558" xr3:uid="{78F46455-C8C8-41DF-850F-6A0B4313B3E7}" name="Column13538"/>
    <tableColumn id="13559" xr3:uid="{874916DC-3A35-474B-9851-A9DC4DE435F2}" name="Column13539"/>
    <tableColumn id="13560" xr3:uid="{DDC8C632-6BFE-4597-A21B-883D1D5F4E43}" name="Column13540"/>
    <tableColumn id="13561" xr3:uid="{4BDCACDB-09A9-4FF0-93B9-EDA88595ED69}" name="Column13541"/>
    <tableColumn id="13562" xr3:uid="{85489BB3-C393-475B-AEEF-5F1195CE8037}" name="Column13542"/>
    <tableColumn id="13563" xr3:uid="{6E5D52AA-368C-4668-A291-0B81F8C7E265}" name="Column13543"/>
    <tableColumn id="13564" xr3:uid="{297B6C3D-DEB5-4C0F-9B5D-B5D12CF26D36}" name="Column13544"/>
    <tableColumn id="13565" xr3:uid="{CFA4E00E-8829-4400-B0AD-E582E0CCFA40}" name="Column13545"/>
    <tableColumn id="13566" xr3:uid="{3E29A260-AFEA-4D19-A741-CEB8EFC7500B}" name="Column13546"/>
    <tableColumn id="13567" xr3:uid="{4D87DF70-8DFD-48AF-A5CD-EB99BEB2EF78}" name="Column13547"/>
    <tableColumn id="13568" xr3:uid="{32DE835C-AF12-4674-8EF1-F84747629AF3}" name="Column13548"/>
    <tableColumn id="13569" xr3:uid="{F3BC3245-E9AA-4AD5-9EA4-75ED801B89FB}" name="Column13549"/>
    <tableColumn id="13570" xr3:uid="{2117D76F-7863-4A5C-B70E-520DC05C6FC0}" name="Column13550"/>
    <tableColumn id="13571" xr3:uid="{443F9B66-E9DB-43A2-904E-A43C43DF89DD}" name="Column13551"/>
    <tableColumn id="13572" xr3:uid="{95AB6F64-6E94-47CB-8C3D-48EC548B3D23}" name="Column13552"/>
    <tableColumn id="13573" xr3:uid="{1C96E9DA-0E9B-434E-AB75-AD8B454EE293}" name="Column13553"/>
    <tableColumn id="13574" xr3:uid="{F01358EC-7078-4576-9129-E431B6DC6E50}" name="Column13554"/>
    <tableColumn id="13575" xr3:uid="{9BEB1940-99E0-4ED7-841E-184F91D231EF}" name="Column13555"/>
    <tableColumn id="13576" xr3:uid="{40DFE03C-5613-4E4E-89E4-CD68CF121D66}" name="Column13556"/>
    <tableColumn id="13577" xr3:uid="{E8DE2009-E6F7-436F-8926-92C531602AEE}" name="Column13557"/>
    <tableColumn id="13578" xr3:uid="{36281C79-2798-4585-A3DB-BF12BF23A0EE}" name="Column13558"/>
    <tableColumn id="13579" xr3:uid="{34011C57-E5BB-4F69-BBDE-18AF47324DE7}" name="Column13559"/>
    <tableColumn id="13580" xr3:uid="{7EEAB143-C0DA-4999-B6B2-5744F75381C1}" name="Column13560"/>
    <tableColumn id="13581" xr3:uid="{02179E87-B332-4B88-945D-9D2E7E72A9C8}" name="Column13561"/>
    <tableColumn id="13582" xr3:uid="{4F33D96E-B52F-4C21-9366-F19335EC8C40}" name="Column13562"/>
    <tableColumn id="13583" xr3:uid="{61A3AD56-5F60-4DB3-AD13-9DB7748B69CF}" name="Column13563"/>
    <tableColumn id="13584" xr3:uid="{300C3AB2-BBF2-4B85-8617-4DF15BAD1DEE}" name="Column13564"/>
    <tableColumn id="13585" xr3:uid="{03FF8E17-9483-46C9-98AF-B9DC3BC20FB0}" name="Column13565"/>
    <tableColumn id="13586" xr3:uid="{EB01805C-EBE6-4E05-88B9-88D7D5171A94}" name="Column13566"/>
    <tableColumn id="13587" xr3:uid="{36E4C118-C840-4DE3-97F5-7E3EDB4AE2CD}" name="Column13567"/>
    <tableColumn id="13588" xr3:uid="{CFC251FA-B0F4-48C9-AEC6-D5F88F85C125}" name="Column13568"/>
    <tableColumn id="13589" xr3:uid="{6900C03C-3D94-4CB5-B04F-32F8E7AD594C}" name="Column13569"/>
    <tableColumn id="13590" xr3:uid="{EA10479B-4818-4E9E-B6D6-1BFB29090849}" name="Column13570"/>
    <tableColumn id="13591" xr3:uid="{E4B7AB93-586F-41F8-B2A5-311030EB38EA}" name="Column13571"/>
    <tableColumn id="13592" xr3:uid="{71C1128B-81C6-40E0-A315-043813DBB4CB}" name="Column13572"/>
    <tableColumn id="13593" xr3:uid="{3EFEE5BE-CE6B-4B97-91A5-9B7D70D8FECD}" name="Column13573"/>
    <tableColumn id="13594" xr3:uid="{6C6EB197-D523-464B-A374-7A64B6E9102A}" name="Column13574"/>
    <tableColumn id="13595" xr3:uid="{BFD77747-0B3B-4143-9944-E26D8DEA9744}" name="Column13575"/>
    <tableColumn id="13596" xr3:uid="{4E83A082-406D-4B3D-9BED-F03CCB4EC47F}" name="Column13576"/>
    <tableColumn id="13597" xr3:uid="{B564DBB4-AD19-4715-B6DE-816981E03549}" name="Column13577"/>
    <tableColumn id="13598" xr3:uid="{E3011BCE-ECE2-4C8F-9C7C-8248ABB4CE08}" name="Column13578"/>
    <tableColumn id="13599" xr3:uid="{8737D1FC-2323-4984-B707-AA1FB30CED17}" name="Column13579"/>
    <tableColumn id="13600" xr3:uid="{D9C8CAEB-2F63-4109-8AE3-A4DAB3B42C8D}" name="Column13580"/>
    <tableColumn id="13601" xr3:uid="{E260960E-F983-48EB-80B9-E16933534E16}" name="Column13581"/>
    <tableColumn id="13602" xr3:uid="{EF1827FD-5E75-40BC-9CEC-240E014F87AB}" name="Column13582"/>
    <tableColumn id="13603" xr3:uid="{67D7BA30-142C-4A25-98AE-7D2D8B2A1981}" name="Column13583"/>
    <tableColumn id="13604" xr3:uid="{D1F77FE3-502A-4969-A827-6BFB4826ED79}" name="Column13584"/>
    <tableColumn id="13605" xr3:uid="{133DD352-A965-4FFD-9063-B3FA8DD6F3E7}" name="Column13585"/>
    <tableColumn id="13606" xr3:uid="{169625A1-B9AD-4062-917E-E2D7ABF74922}" name="Column13586"/>
    <tableColumn id="13607" xr3:uid="{ED195E4D-0F34-46DF-8565-7208E1A01B54}" name="Column13587"/>
    <tableColumn id="13608" xr3:uid="{65722A50-29E6-428B-AA68-7485AC43AE73}" name="Column13588"/>
    <tableColumn id="13609" xr3:uid="{B6EB3984-33E6-493A-B494-32E9AA681E84}" name="Column13589"/>
    <tableColumn id="13610" xr3:uid="{FC4553B2-32BB-40AD-A165-D7B5806C3D81}" name="Column13590"/>
    <tableColumn id="13611" xr3:uid="{107B75CD-9BF5-43D7-8195-26A45F3BE438}" name="Column13591"/>
    <tableColumn id="13612" xr3:uid="{537CDC7A-FAE2-4A8D-819B-D8350F63CEA9}" name="Column13592"/>
    <tableColumn id="13613" xr3:uid="{1CE267FF-2F77-483B-A71F-3FD6C031B03F}" name="Column13593"/>
    <tableColumn id="13614" xr3:uid="{6210D4A5-E609-434C-98F4-EB4DA55C5D88}" name="Column13594"/>
    <tableColumn id="13615" xr3:uid="{9A5C2544-011E-426A-ADA5-805E7D395209}" name="Column13595"/>
    <tableColumn id="13616" xr3:uid="{7E4C594B-2CB4-40EE-A83F-C31D9DC1CCA9}" name="Column13596"/>
    <tableColumn id="13617" xr3:uid="{10B6F922-203D-4547-AD5F-68C9D32780F6}" name="Column13597"/>
    <tableColumn id="13618" xr3:uid="{065EE8F6-7C47-47DD-9AD5-8E16F481C0D1}" name="Column13598"/>
    <tableColumn id="13619" xr3:uid="{C6164A89-6286-4CBC-86ED-42E203994C1A}" name="Column13599"/>
    <tableColumn id="13620" xr3:uid="{DBCC3E68-F0BE-4ABC-9B2E-793643C04AD3}" name="Column13600"/>
    <tableColumn id="13621" xr3:uid="{C55F90C0-717F-4F16-B600-659BFD5E260C}" name="Column13601"/>
    <tableColumn id="13622" xr3:uid="{34DA1D95-9190-4159-A750-28BC083944B0}" name="Column13602"/>
    <tableColumn id="13623" xr3:uid="{996C298A-C8E8-4D68-9E53-72E846B0178A}" name="Column13603"/>
    <tableColumn id="13624" xr3:uid="{FD448A64-A13F-4FA0-87C2-21896163CBF1}" name="Column13604"/>
    <tableColumn id="13625" xr3:uid="{81E7DF63-6472-4C70-94DA-B36DE56D79A6}" name="Column13605"/>
    <tableColumn id="13626" xr3:uid="{4D043CE0-80D6-45AE-BA7D-8FB8915091CE}" name="Column13606"/>
    <tableColumn id="13627" xr3:uid="{28FEFA60-A236-4B5A-AF3E-C04BE4486C6A}" name="Column13607"/>
    <tableColumn id="13628" xr3:uid="{C2E3CC4A-ECAD-4CD0-AD95-32CA359A163A}" name="Column13608"/>
    <tableColumn id="13629" xr3:uid="{1446B268-1FBB-4C54-8375-D22F2FE8F76B}" name="Column13609"/>
    <tableColumn id="13630" xr3:uid="{9ABE3342-3625-47BB-986A-EDC7A1D045A2}" name="Column13610"/>
    <tableColumn id="13631" xr3:uid="{F5FECE61-8D61-402E-9FEE-FB3B366497E1}" name="Column13611"/>
    <tableColumn id="13632" xr3:uid="{AA071CEE-41A9-4B89-9FF6-9F4D9121FADF}" name="Column13612"/>
    <tableColumn id="13633" xr3:uid="{50F1F65B-1038-4E56-9A05-1FE2C5F6B76B}" name="Column13613"/>
    <tableColumn id="13634" xr3:uid="{5C1E8726-E96B-41FA-9CD7-BED9ABD62923}" name="Column13614"/>
    <tableColumn id="13635" xr3:uid="{CC0232CA-983D-40EC-A924-B667B6CED2C8}" name="Column13615"/>
    <tableColumn id="13636" xr3:uid="{E0CC394A-00F3-4CBE-BB1E-4FFF091B9E19}" name="Column13616"/>
    <tableColumn id="13637" xr3:uid="{8153370E-0761-4137-AA94-688BE3DA77B6}" name="Column13617"/>
    <tableColumn id="13638" xr3:uid="{99ED5877-5826-45B2-92E9-1F58AE48A932}" name="Column13618"/>
    <tableColumn id="13639" xr3:uid="{F6D76CD8-4950-4373-AF1C-0C34041D9542}" name="Column13619"/>
    <tableColumn id="13640" xr3:uid="{155A1C48-8754-445F-A16F-32F682A50F36}" name="Column13620"/>
    <tableColumn id="13641" xr3:uid="{A5CB241D-DF5D-4D7F-B4DB-1FD154FA911C}" name="Column13621"/>
    <tableColumn id="13642" xr3:uid="{D4449674-BBD2-4051-855D-6EE79BC14B95}" name="Column13622"/>
    <tableColumn id="13643" xr3:uid="{23A6C1D9-EDD3-4CA6-A134-EC368609C42B}" name="Column13623"/>
    <tableColumn id="13644" xr3:uid="{CDE87103-B698-468E-B012-26085D6066F7}" name="Column13624"/>
    <tableColumn id="13645" xr3:uid="{AF21E4CD-8F76-4FBC-9029-B1D8B742E1D4}" name="Column13625"/>
    <tableColumn id="13646" xr3:uid="{7F023126-DE3E-4F35-8368-9CD08F24B96D}" name="Column13626"/>
    <tableColumn id="13647" xr3:uid="{6509C6D1-2964-4558-B5A7-0BFB49A762C4}" name="Column13627"/>
    <tableColumn id="13648" xr3:uid="{DD5BEE2B-82B0-4802-9BCD-06EFE36300AA}" name="Column13628"/>
    <tableColumn id="13649" xr3:uid="{DC70612E-196F-485C-8C36-CB93226EE4D3}" name="Column13629"/>
    <tableColumn id="13650" xr3:uid="{98F31428-863D-456D-AE16-6CDDD6709038}" name="Column13630"/>
    <tableColumn id="13651" xr3:uid="{39BE2F60-AF81-4AB6-B859-C53328E387D1}" name="Column13631"/>
    <tableColumn id="13652" xr3:uid="{99BFDF11-2115-478F-B83D-42F926FA10DA}" name="Column13632"/>
    <tableColumn id="13653" xr3:uid="{752BD9BC-C5F4-4E4F-8424-DB26704E5DCE}" name="Column13633"/>
    <tableColumn id="13654" xr3:uid="{1C243083-1172-4B18-AD66-43A1216960CD}" name="Column13634"/>
    <tableColumn id="13655" xr3:uid="{DA2096BC-F944-4EC0-88E7-8E7A50A1FDF0}" name="Column13635"/>
    <tableColumn id="13656" xr3:uid="{9FC61BB7-FA56-4EB9-BECE-006E4660B97A}" name="Column13636"/>
    <tableColumn id="13657" xr3:uid="{DE92FF99-4DF7-46A9-9E15-C3CEFC3BE0D9}" name="Column13637"/>
    <tableColumn id="13658" xr3:uid="{5DB93BD1-2FFB-4A53-8C14-B86E084C2C6E}" name="Column13638"/>
    <tableColumn id="13659" xr3:uid="{D32E16C5-1348-4EB1-9C9E-98420B9C8052}" name="Column13639"/>
    <tableColumn id="13660" xr3:uid="{98B3BE0E-D2BB-43EC-BC7C-DF40B6548980}" name="Column13640"/>
    <tableColumn id="13661" xr3:uid="{E05CDC6F-1DD7-41FB-B2E2-43FF8FB46D38}" name="Column13641"/>
    <tableColumn id="13662" xr3:uid="{181C3E8D-41E1-49F9-A588-0F179898B41B}" name="Column13642"/>
    <tableColumn id="13663" xr3:uid="{0097977D-940F-4F90-BEC4-A1A034E91BF1}" name="Column13643"/>
    <tableColumn id="13664" xr3:uid="{6686C5C0-D4EF-4D09-AC4E-49AB1E65F0BA}" name="Column13644"/>
    <tableColumn id="13665" xr3:uid="{3EA7ABF4-3ADD-49D1-A079-9B022EEE53D5}" name="Column13645"/>
    <tableColumn id="13666" xr3:uid="{49737F2F-6F3E-4347-A3C4-4F96E703867E}" name="Column13646"/>
    <tableColumn id="13667" xr3:uid="{A32F1209-47C4-4645-83D2-027068D8C6FA}" name="Column13647"/>
    <tableColumn id="13668" xr3:uid="{5772EB93-478F-4072-AFB9-1FE97D0A8062}" name="Column13648"/>
    <tableColumn id="13669" xr3:uid="{17E2F74A-6906-42CC-8993-83A5D8F271EC}" name="Column13649"/>
    <tableColumn id="13670" xr3:uid="{9B1215AE-9877-477F-AF78-F0069670D3DE}" name="Column13650"/>
    <tableColumn id="13671" xr3:uid="{0BC89E9C-CD9A-4F08-B1DF-E77984E8AE59}" name="Column13651"/>
    <tableColumn id="13672" xr3:uid="{FDB85595-7792-4AC6-8AB1-F96DFA9ABC18}" name="Column13652"/>
    <tableColumn id="13673" xr3:uid="{FD0A8068-2ECE-4C1B-A3FB-8277852FB6AF}" name="Column13653"/>
    <tableColumn id="13674" xr3:uid="{ADC46829-55EC-4C6A-A860-F1D423306DFA}" name="Column13654"/>
    <tableColumn id="13675" xr3:uid="{824484E5-BCC8-4D59-B29A-D9CB41631BC1}" name="Column13655"/>
    <tableColumn id="13676" xr3:uid="{9A4A7875-9673-4506-9D00-F4FA2B96C248}" name="Column13656"/>
    <tableColumn id="13677" xr3:uid="{1138E186-9186-4DE0-958E-46186E94A982}" name="Column13657"/>
    <tableColumn id="13678" xr3:uid="{C5B69C89-1E39-4A12-A265-4A564C44F742}" name="Column13658"/>
    <tableColumn id="13679" xr3:uid="{B9E38101-E6A0-4D72-A15B-B350DAFAED85}" name="Column13659"/>
    <tableColumn id="13680" xr3:uid="{B6751571-9C96-4F49-899F-D54DE17F477D}" name="Column13660"/>
    <tableColumn id="13681" xr3:uid="{F9168F8C-891D-4A87-B805-7F4004B9946A}" name="Column13661"/>
    <tableColumn id="13682" xr3:uid="{AB6243A4-0728-4512-8914-F4C4569F57ED}" name="Column13662"/>
    <tableColumn id="13683" xr3:uid="{3CD70DF2-07F3-4033-A946-3D619997CCF6}" name="Column13663"/>
    <tableColumn id="13684" xr3:uid="{C3FD2FE5-6B2E-4B3E-88B0-BE5FCA35982D}" name="Column13664"/>
    <tableColumn id="13685" xr3:uid="{602E0421-D3B4-4187-9BB4-9BB79E83863E}" name="Column13665"/>
    <tableColumn id="13686" xr3:uid="{D1DACDB1-E301-49D6-ACE3-1EC734FC7648}" name="Column13666"/>
    <tableColumn id="13687" xr3:uid="{548B53CA-6260-4797-B484-C25D6A2CF784}" name="Column13667"/>
    <tableColumn id="13688" xr3:uid="{04959EB1-1FA6-4D9B-8EAB-AC97CE2A1141}" name="Column13668"/>
    <tableColumn id="13689" xr3:uid="{66E9C046-9238-4C3A-AC7B-37DBAA00E766}" name="Column13669"/>
    <tableColumn id="13690" xr3:uid="{C4777A9F-6799-4C22-88B3-0FBEB23BDFF4}" name="Column13670"/>
    <tableColumn id="13691" xr3:uid="{9448B370-2A06-4118-80BD-075849BFA6D0}" name="Column13671"/>
    <tableColumn id="13692" xr3:uid="{20997166-85D2-4D2B-BC34-F05E8EEC6C16}" name="Column13672"/>
    <tableColumn id="13693" xr3:uid="{FB96D890-A0EF-4893-BEF2-84EA1D6EB114}" name="Column13673"/>
    <tableColumn id="13694" xr3:uid="{3FA3ED66-F378-4392-A99F-57E0087099F7}" name="Column13674"/>
    <tableColumn id="13695" xr3:uid="{A3F024A6-8796-4D1E-8564-769A0A338533}" name="Column13675"/>
    <tableColumn id="13696" xr3:uid="{49A53A6A-3038-4B4F-A9F8-1708A897AD48}" name="Column13676"/>
    <tableColumn id="13697" xr3:uid="{14BC6C59-417F-4EFC-94BE-33C40C4FB0B4}" name="Column13677"/>
    <tableColumn id="13698" xr3:uid="{A50513AB-DD2B-4134-8520-96D3049BF99F}" name="Column13678"/>
    <tableColumn id="13699" xr3:uid="{820C2477-6789-42A8-80E4-6A5E61F7A112}" name="Column13679"/>
    <tableColumn id="13700" xr3:uid="{11B930EE-2B59-4BD9-B13C-91BD2149803A}" name="Column13680"/>
    <tableColumn id="13701" xr3:uid="{9863AC3E-C810-44B0-A8EA-14A5E15C24CC}" name="Column13681"/>
    <tableColumn id="13702" xr3:uid="{D0D8A1A7-ED63-48B1-8A09-C79A20C8E598}" name="Column13682"/>
    <tableColumn id="13703" xr3:uid="{D7329BE8-8C2D-41BA-ABED-4DEDA56E86CE}" name="Column13683"/>
    <tableColumn id="13704" xr3:uid="{059612C2-21B9-4BAE-A52A-9923903F565E}" name="Column13684"/>
    <tableColumn id="13705" xr3:uid="{39CB9BC4-7C58-4A15-8B04-6365E8C32BDF}" name="Column13685"/>
    <tableColumn id="13706" xr3:uid="{5266AA5D-5C34-4BEA-BC2B-1C56A51E9658}" name="Column13686"/>
    <tableColumn id="13707" xr3:uid="{3E475DBA-BFD4-4738-8400-91059BA26480}" name="Column13687"/>
    <tableColumn id="13708" xr3:uid="{027684A2-E2AA-46D2-BBA8-A942D6AAB356}" name="Column13688"/>
    <tableColumn id="13709" xr3:uid="{D52F5ECE-0641-42B8-B244-2D997AD00EB7}" name="Column13689"/>
    <tableColumn id="13710" xr3:uid="{69F28D1A-3373-44A4-9DA9-E40BA23699DF}" name="Column13690"/>
    <tableColumn id="13711" xr3:uid="{D4EC6C07-8C31-4CC7-A6B0-7E3876CF5F95}" name="Column13691"/>
    <tableColumn id="13712" xr3:uid="{A64EE1DB-ED0B-4810-AB2C-A884023DB079}" name="Column13692"/>
    <tableColumn id="13713" xr3:uid="{A20AE9AB-57AD-490C-9B3E-48A8C7E89E16}" name="Column13693"/>
    <tableColumn id="13714" xr3:uid="{E155765A-076E-48D2-9128-FECF40BA0C47}" name="Column13694"/>
    <tableColumn id="13715" xr3:uid="{7B6F3708-D9E8-490F-A1EF-7C1373385C6C}" name="Column13695"/>
    <tableColumn id="13716" xr3:uid="{8634781C-CAB9-4B29-9AFC-10A6ED408D70}" name="Column13696"/>
    <tableColumn id="13717" xr3:uid="{DBB2BDA3-929E-4E5E-8E05-EDDA3BA9981D}" name="Column13697"/>
    <tableColumn id="13718" xr3:uid="{7BFB0468-0143-4E39-AB19-B9FE63A88681}" name="Column13698"/>
    <tableColumn id="13719" xr3:uid="{AAE51DD9-E326-44C7-A518-1A8B9A38809E}" name="Column13699"/>
    <tableColumn id="13720" xr3:uid="{46AE270B-E444-46B2-90E9-50D82B921294}" name="Column13700"/>
    <tableColumn id="13721" xr3:uid="{DD1B2AE0-1FDC-462A-994A-862350ECF6DC}" name="Column13701"/>
    <tableColumn id="13722" xr3:uid="{0D2D0844-560C-42A2-8DF1-96337EC48CAD}" name="Column13702"/>
    <tableColumn id="13723" xr3:uid="{888E11B7-5C51-48B0-ABE3-E5D6A3CCB90C}" name="Column13703"/>
    <tableColumn id="13724" xr3:uid="{E4338774-CF89-4743-B2D3-939482C141E7}" name="Column13704"/>
    <tableColumn id="13725" xr3:uid="{27C653D4-CEEF-44B4-9850-F634BF323B64}" name="Column13705"/>
    <tableColumn id="13726" xr3:uid="{8365450D-E9D0-4DA3-90AE-5B32811AB516}" name="Column13706"/>
    <tableColumn id="13727" xr3:uid="{F22E6E91-692E-43E0-B9C2-9F05A368F4E4}" name="Column13707"/>
    <tableColumn id="13728" xr3:uid="{61389351-FEA4-4D0D-A035-4EBA8EA67B19}" name="Column13708"/>
    <tableColumn id="13729" xr3:uid="{6C0C82E0-48C5-4711-9229-EF0265336F88}" name="Column13709"/>
    <tableColumn id="13730" xr3:uid="{D8294966-A960-4C45-90E1-827568024E74}" name="Column13710"/>
    <tableColumn id="13731" xr3:uid="{D80273D4-7D52-49FC-975B-DDFBA35DFFA3}" name="Column13711"/>
    <tableColumn id="13732" xr3:uid="{6F1A1BC7-D4B4-4A94-80E8-3DF5712A56EE}" name="Column13712"/>
    <tableColumn id="13733" xr3:uid="{56E9FFCE-2DA6-4A49-B203-DCACFC3C5500}" name="Column13713"/>
    <tableColumn id="13734" xr3:uid="{DC7308F0-696B-422B-ABBE-C6BB88A90701}" name="Column13714"/>
    <tableColumn id="13735" xr3:uid="{5C810773-DAEA-4F2A-904A-C5CDD7E2B721}" name="Column13715"/>
    <tableColumn id="13736" xr3:uid="{48A48A44-0D18-408E-A73B-B66B30341FDF}" name="Column13716"/>
    <tableColumn id="13737" xr3:uid="{65F92DA2-DB73-4B45-A97C-3140B0CD0FC5}" name="Column13717"/>
    <tableColumn id="13738" xr3:uid="{912102D7-C16E-4FFA-A131-53C5408109A3}" name="Column13718"/>
    <tableColumn id="13739" xr3:uid="{DD816FB4-13FB-4E02-A3E9-1E5D98BF2071}" name="Column13719"/>
    <tableColumn id="13740" xr3:uid="{8F33FCE0-832A-4ACA-B647-9F5F8F51F8B0}" name="Column13720"/>
    <tableColumn id="13741" xr3:uid="{BD3C2014-D05A-4853-BB93-D0659DC91040}" name="Column13721"/>
    <tableColumn id="13742" xr3:uid="{8CE131AB-595E-470E-AD91-E0F1F29C5F24}" name="Column13722"/>
    <tableColumn id="13743" xr3:uid="{0757BBA1-3986-4419-9D52-F408EE9A9D58}" name="Column13723"/>
    <tableColumn id="13744" xr3:uid="{E9EAEFF0-AD2C-4DBB-A33A-6CA42D0EC54F}" name="Column13724"/>
    <tableColumn id="13745" xr3:uid="{15024115-A741-4B3A-8126-7D239C32C46B}" name="Column13725"/>
    <tableColumn id="13746" xr3:uid="{952D29A6-AD07-46A5-B53E-EBE57224A1A1}" name="Column13726"/>
    <tableColumn id="13747" xr3:uid="{B9E14D5C-68BB-4E02-A945-CAE7409B5F3D}" name="Column13727"/>
    <tableColumn id="13748" xr3:uid="{988B6462-ECEA-45BD-9F32-1E43BC7217D2}" name="Column13728"/>
    <tableColumn id="13749" xr3:uid="{1BDEDA67-CC5C-459F-A68B-BABE24E43FDE}" name="Column13729"/>
    <tableColumn id="13750" xr3:uid="{6F1156CB-E015-4755-AF3C-FFB4F044CE77}" name="Column13730"/>
    <tableColumn id="13751" xr3:uid="{047B8F85-8E6E-4B23-B83D-20F6CAE5992F}" name="Column13731"/>
    <tableColumn id="13752" xr3:uid="{6700E9BC-A13E-4C54-975A-A7AEFC67F34C}" name="Column13732"/>
    <tableColumn id="13753" xr3:uid="{8E2F6B75-0C18-42B1-B800-45B8A181D809}" name="Column13733"/>
    <tableColumn id="13754" xr3:uid="{567651C6-C5D2-4FC1-A49D-F26BFFC5F48B}" name="Column13734"/>
    <tableColumn id="13755" xr3:uid="{1ABC55BD-B09C-4D8B-BEB7-E692174C3389}" name="Column13735"/>
    <tableColumn id="13756" xr3:uid="{2F307643-B69A-4F22-B6D7-48A2FBEF8E62}" name="Column13736"/>
    <tableColumn id="13757" xr3:uid="{A962961F-8A7F-47FB-99BE-A2546A793D35}" name="Column13737"/>
    <tableColumn id="13758" xr3:uid="{31A7EE8C-9E73-4859-A1A4-1E9E1ACA5D1F}" name="Column13738"/>
    <tableColumn id="13759" xr3:uid="{B9B317EA-B2C0-431A-BB56-F693C6B45E6E}" name="Column13739"/>
    <tableColumn id="13760" xr3:uid="{4C6C55A1-992A-4A6A-BABC-4125CED5D52C}" name="Column13740"/>
    <tableColumn id="13761" xr3:uid="{B4EC360F-381A-40FE-8B18-766AA6F65FFA}" name="Column13741"/>
    <tableColumn id="13762" xr3:uid="{4309D8F2-C217-4AE8-AE18-3FEA4D012CA4}" name="Column13742"/>
    <tableColumn id="13763" xr3:uid="{3C5BD7B9-3401-4048-A187-7A2E414259C1}" name="Column13743"/>
    <tableColumn id="13764" xr3:uid="{79B26051-0EC0-4276-8A39-5E5A892647B2}" name="Column13744"/>
    <tableColumn id="13765" xr3:uid="{E1ABED2A-9387-42BD-9FE4-504AD00BDF7F}" name="Column13745"/>
    <tableColumn id="13766" xr3:uid="{B28730EB-9B5A-49A2-BCE6-F7255166FC1E}" name="Column13746"/>
    <tableColumn id="13767" xr3:uid="{B873B26D-7AB9-4294-814B-AA7B1DBC2BD8}" name="Column13747"/>
    <tableColumn id="13768" xr3:uid="{51924808-E179-46A0-A117-85764AA307BD}" name="Column13748"/>
    <tableColumn id="13769" xr3:uid="{C01FCDCF-8202-431A-B290-55A34A01FDCE}" name="Column13749"/>
    <tableColumn id="13770" xr3:uid="{04E7BE7F-9AE6-472A-A478-EC04CC3BA994}" name="Column13750"/>
    <tableColumn id="13771" xr3:uid="{9BC9873F-C75A-4D84-9C17-2EC0A3C5E869}" name="Column13751"/>
    <tableColumn id="13772" xr3:uid="{4A45351F-2850-4B56-B619-D42EA90FBA3D}" name="Column13752"/>
    <tableColumn id="13773" xr3:uid="{C3721500-DF07-4A96-ACCF-EC15A2CE6E6A}" name="Column13753"/>
    <tableColumn id="13774" xr3:uid="{428216DF-31D2-4B0D-9335-E3D746AE8B4F}" name="Column13754"/>
    <tableColumn id="13775" xr3:uid="{7BB2BF97-64BA-47E1-BBD0-D4D785352DA3}" name="Column13755"/>
    <tableColumn id="13776" xr3:uid="{2B196FE0-C717-4C60-AD96-0FFFE30664EF}" name="Column13756"/>
    <tableColumn id="13777" xr3:uid="{171F309B-E306-4595-86DD-E98AF208C030}" name="Column13757"/>
    <tableColumn id="13778" xr3:uid="{D53B982D-0D3A-4708-901D-B66125164899}" name="Column13758"/>
    <tableColumn id="13779" xr3:uid="{BA9201EC-7972-43F4-A59C-8916010A5DFB}" name="Column13759"/>
    <tableColumn id="13780" xr3:uid="{3AB0827D-8B8A-43E9-93BA-796E52CE38C1}" name="Column13760"/>
    <tableColumn id="13781" xr3:uid="{307E71D9-2D67-4487-91D8-1BBCE2FBA3AD}" name="Column13761"/>
    <tableColumn id="13782" xr3:uid="{AAA18D18-BDD2-466A-9ECD-C9C4DC35D6D3}" name="Column13762"/>
    <tableColumn id="13783" xr3:uid="{EC2B27B1-1E29-453E-B3C4-63D8A911D873}" name="Column13763"/>
    <tableColumn id="13784" xr3:uid="{8A48A06E-CF69-44C6-92B1-172055239A7B}" name="Column13764"/>
    <tableColumn id="13785" xr3:uid="{19DE7D17-616E-4DA7-BFE4-FC49A178D136}" name="Column13765"/>
    <tableColumn id="13786" xr3:uid="{87B4E224-7282-495F-AA36-F078E9F6DEA9}" name="Column13766"/>
    <tableColumn id="13787" xr3:uid="{5E3CFE41-E6AC-4A44-B11A-8B357BB15919}" name="Column13767"/>
    <tableColumn id="13788" xr3:uid="{57070584-5D7D-403D-B720-5CD53F27AEA4}" name="Column13768"/>
    <tableColumn id="13789" xr3:uid="{A2C959CC-2D7D-4D1D-9839-C5E1F84F8763}" name="Column13769"/>
    <tableColumn id="13790" xr3:uid="{DDB11E28-AC92-4503-9409-06C15318217E}" name="Column13770"/>
    <tableColumn id="13791" xr3:uid="{ED6B1D04-B45A-48B4-AC28-292DDB5695A9}" name="Column13771"/>
    <tableColumn id="13792" xr3:uid="{26AC4562-2938-4AAD-86D9-29F5C6D8E36C}" name="Column13772"/>
    <tableColumn id="13793" xr3:uid="{19727386-77A1-49E6-8A09-D6ACC6580428}" name="Column13773"/>
    <tableColumn id="13794" xr3:uid="{2071DCF9-148B-457E-A4B0-91874C726A18}" name="Column13774"/>
    <tableColumn id="13795" xr3:uid="{4EAA72E4-CDCA-4CA8-B3C3-58249E773179}" name="Column13775"/>
    <tableColumn id="13796" xr3:uid="{95EC2DF2-F982-4C55-8D71-E16B775D6E96}" name="Column13776"/>
    <tableColumn id="13797" xr3:uid="{65FF3CA4-C281-4BF3-8125-BA3998B9C23D}" name="Column13777"/>
    <tableColumn id="13798" xr3:uid="{D5D7465B-E121-45B9-8032-E5B5620AC204}" name="Column13778"/>
    <tableColumn id="13799" xr3:uid="{ACB968D2-ADA7-4754-A4F7-1C389E97C5E0}" name="Column13779"/>
    <tableColumn id="13800" xr3:uid="{3AD5E98E-8CDC-46EE-9953-5DFFA1F363F9}" name="Column13780"/>
    <tableColumn id="13801" xr3:uid="{40E0DC33-AFF6-4F88-B8DE-C1416436F508}" name="Column13781"/>
    <tableColumn id="13802" xr3:uid="{2CD32A73-B704-49C3-8332-4889CE9B1BD7}" name="Column13782"/>
    <tableColumn id="13803" xr3:uid="{3B03F85B-08F4-4767-BF17-FB4C39D1AD2F}" name="Column13783"/>
    <tableColumn id="13804" xr3:uid="{E3D641C7-8982-49CE-A8BF-8D4D83625C5E}" name="Column13784"/>
    <tableColumn id="13805" xr3:uid="{0BF88D00-9869-4038-ADA8-03434E23A51F}" name="Column13785"/>
    <tableColumn id="13806" xr3:uid="{141C18CC-F8E3-48A8-BAB5-21E0EDAC70E8}" name="Column13786"/>
    <tableColumn id="13807" xr3:uid="{4BE6E924-135B-4687-808C-EE02FE6C5486}" name="Column13787"/>
    <tableColumn id="13808" xr3:uid="{2DD798EE-A282-4CD8-8BC8-ABF8E038C57F}" name="Column13788"/>
    <tableColumn id="13809" xr3:uid="{413B29AA-DDD0-4CC4-A81C-8D9737AE3BE9}" name="Column13789"/>
    <tableColumn id="13810" xr3:uid="{4B88CCF1-54BA-4345-802D-533974E7E2D5}" name="Column13790"/>
    <tableColumn id="13811" xr3:uid="{E11A6516-3F1F-47DB-8BF3-6C2ADEFD1FC8}" name="Column13791"/>
    <tableColumn id="13812" xr3:uid="{A008C0B9-DC1C-4655-B2D6-24427B87D7A4}" name="Column13792"/>
    <tableColumn id="13813" xr3:uid="{0931249C-E054-46A0-9C8D-C55F43CF90C4}" name="Column13793"/>
    <tableColumn id="13814" xr3:uid="{83E4B1AB-D38C-4D09-9D9C-4C6AF94BE024}" name="Column13794"/>
    <tableColumn id="13815" xr3:uid="{9759CF99-94E9-44E7-96D7-0FCC21CC0049}" name="Column13795"/>
    <tableColumn id="13816" xr3:uid="{2ADBA3AA-601C-466A-81F5-EEDD56193192}" name="Column13796"/>
    <tableColumn id="13817" xr3:uid="{ED28A8AC-6B9B-47B4-8329-A840BE2E9481}" name="Column13797"/>
    <tableColumn id="13818" xr3:uid="{C1BEE755-A0B1-4F25-B316-74E4DF04338B}" name="Column13798"/>
    <tableColumn id="13819" xr3:uid="{94DE6763-7E27-4FAF-AB6E-DD08A079A313}" name="Column13799"/>
    <tableColumn id="13820" xr3:uid="{C80FD05F-CCA5-4100-84CF-0E6B4860E111}" name="Column13800"/>
    <tableColumn id="13821" xr3:uid="{AF97B2F6-FD18-41C5-AA42-4DAFD9E23AAB}" name="Column13801"/>
    <tableColumn id="13822" xr3:uid="{EDA0C98E-4A88-4982-BBD8-9BDBA86D605C}" name="Column13802"/>
    <tableColumn id="13823" xr3:uid="{3ED8AA12-DF8F-4ABF-9698-59C56D33D18B}" name="Column13803"/>
    <tableColumn id="13824" xr3:uid="{3F13ED94-48EA-4378-9B69-E9F6AA49AF6D}" name="Column13804"/>
    <tableColumn id="13825" xr3:uid="{6F58C8D0-CD2B-42D5-A31B-1E902C71582A}" name="Column13805"/>
    <tableColumn id="13826" xr3:uid="{DD3855DE-4D61-49DA-8E40-A3A50F4A9168}" name="Column13806"/>
    <tableColumn id="13827" xr3:uid="{9976BAE4-C80F-4DEE-8F48-3CD3EEED78F9}" name="Column13807"/>
    <tableColumn id="13828" xr3:uid="{3F7BD05F-D12C-421E-8BBB-ECA3E8F6C472}" name="Column13808"/>
    <tableColumn id="13829" xr3:uid="{550DD023-8A87-422C-ABD0-CB427192A503}" name="Column13809"/>
    <tableColumn id="13830" xr3:uid="{0B4874E8-1433-4407-8DD9-FCD632772E54}" name="Column13810"/>
    <tableColumn id="13831" xr3:uid="{4B99A097-34C0-4868-A444-5CB686AD6E3C}" name="Column13811"/>
    <tableColumn id="13832" xr3:uid="{C0E22C68-FEBF-495C-B53E-FF2AD131BE0C}" name="Column13812"/>
    <tableColumn id="13833" xr3:uid="{7D4E2221-69A7-4024-91DB-D9625EBF34B0}" name="Column13813"/>
    <tableColumn id="13834" xr3:uid="{3E6B882D-C64F-47FB-9680-7474007C0CCA}" name="Column13814"/>
    <tableColumn id="13835" xr3:uid="{196B2CDE-DB67-46A5-883A-A1511C250773}" name="Column13815"/>
    <tableColumn id="13836" xr3:uid="{E11F8985-1E9C-4F1B-9377-8423034702B4}" name="Column13816"/>
    <tableColumn id="13837" xr3:uid="{E47DDFF9-9647-4D6C-B555-EB7BB7CF46B3}" name="Column13817"/>
    <tableColumn id="13838" xr3:uid="{3E765696-EC6B-40C6-8AB3-E39B930740E9}" name="Column13818"/>
    <tableColumn id="13839" xr3:uid="{98857225-EB75-490C-B5BD-A4CDAACAB9F0}" name="Column13819"/>
    <tableColumn id="13840" xr3:uid="{A8A3B327-0D3C-41D2-93D9-F6262C8F22DE}" name="Column13820"/>
    <tableColumn id="13841" xr3:uid="{A2D2F3D4-C71D-4A1D-BFEA-E493008F9F4D}" name="Column13821"/>
    <tableColumn id="13842" xr3:uid="{39B0113A-C561-4927-BD41-E863D3675CBC}" name="Column13822"/>
    <tableColumn id="13843" xr3:uid="{EC8DFA81-A133-4162-BBB0-20F9BEF9AC7C}" name="Column13823"/>
    <tableColumn id="13844" xr3:uid="{3742AA4D-4245-4F55-808A-9463FC996509}" name="Column13824"/>
    <tableColumn id="13845" xr3:uid="{408AFE2A-89A5-44A1-8322-252F001502E5}" name="Column13825"/>
    <tableColumn id="13846" xr3:uid="{1669BFE6-E7C4-41B8-B945-91C452B6680F}" name="Column13826"/>
    <tableColumn id="13847" xr3:uid="{65376F35-D8D9-44FB-82EC-2617087EF868}" name="Column13827"/>
    <tableColumn id="13848" xr3:uid="{9FD1F1D2-7907-4A57-B655-8898AD07AC82}" name="Column13828"/>
    <tableColumn id="13849" xr3:uid="{75B67531-FA5F-43BB-A49A-7A319DB3EFD8}" name="Column13829"/>
    <tableColumn id="13850" xr3:uid="{2964BC05-1D24-4473-9A07-E5650633C328}" name="Column13830"/>
    <tableColumn id="13851" xr3:uid="{FD4F65A6-C681-4AAA-810A-02ED623261E6}" name="Column13831"/>
    <tableColumn id="13852" xr3:uid="{4668C1E5-B315-4C34-9709-94E1457D186B}" name="Column13832"/>
    <tableColumn id="13853" xr3:uid="{8BBA5F7A-D08D-462D-9631-7626BBDD3C14}" name="Column13833"/>
    <tableColumn id="13854" xr3:uid="{A782D939-5898-47F5-9772-BDA1C7A19EE9}" name="Column13834"/>
    <tableColumn id="13855" xr3:uid="{9B7FD3D9-A2E4-4257-A6EF-48EF9C03E554}" name="Column13835"/>
    <tableColumn id="13856" xr3:uid="{DE355A93-1647-4625-861F-A8FAAF5F7AD7}" name="Column13836"/>
    <tableColumn id="13857" xr3:uid="{DE2275E1-5EA4-4682-8834-552D343CA7A3}" name="Column13837"/>
    <tableColumn id="13858" xr3:uid="{A15498C7-7AF0-473F-9FD3-04756160B385}" name="Column13838"/>
    <tableColumn id="13859" xr3:uid="{DDF468DB-0BB9-4CAF-9435-F6D4B2B36F19}" name="Column13839"/>
    <tableColumn id="13860" xr3:uid="{E0FEC7F5-613E-49B8-9112-092FDD2C177E}" name="Column13840"/>
    <tableColumn id="13861" xr3:uid="{AED85CBB-0136-4180-A0D8-C22F8A9F3669}" name="Column13841"/>
    <tableColumn id="13862" xr3:uid="{BBF31E2D-47F7-464D-837B-16DBF86CEC08}" name="Column13842"/>
    <tableColumn id="13863" xr3:uid="{53B73BCC-12D8-48C8-9239-B9261A530E5E}" name="Column13843"/>
    <tableColumn id="13864" xr3:uid="{2229F488-A696-4922-8757-EB1C89CECF48}" name="Column13844"/>
    <tableColumn id="13865" xr3:uid="{91A1A101-3C21-453F-9033-2B762B24F13E}" name="Column13845"/>
    <tableColumn id="13866" xr3:uid="{C9C778A9-8FDF-44B5-A6F2-4115E2C0F5A4}" name="Column13846"/>
    <tableColumn id="13867" xr3:uid="{A145C77A-B163-4D5A-B240-7454EDDE0BB1}" name="Column13847"/>
    <tableColumn id="13868" xr3:uid="{774EEDDF-4DEE-4970-A1F7-560994FF8176}" name="Column13848"/>
    <tableColumn id="13869" xr3:uid="{1E9DE674-A4E8-45F4-B60C-C3F92E746362}" name="Column13849"/>
    <tableColumn id="13870" xr3:uid="{AC8F6D8E-6F6D-4019-A180-19BC5A4B760B}" name="Column13850"/>
    <tableColumn id="13871" xr3:uid="{8FDAEDBD-A752-402F-8A31-970B9B7E2BCA}" name="Column13851"/>
    <tableColumn id="13872" xr3:uid="{CC694C97-0F34-4CD0-9841-5BE2864AAECD}" name="Column13852"/>
    <tableColumn id="13873" xr3:uid="{4A39B786-392B-44D9-89D6-42645BDF0A0F}" name="Column13853"/>
    <tableColumn id="13874" xr3:uid="{4158F109-AF3A-4BAC-B7F9-302EA3AC379B}" name="Column13854"/>
    <tableColumn id="13875" xr3:uid="{B2FBD26B-CB85-42AC-B811-5F616F552C1E}" name="Column13855"/>
    <tableColumn id="13876" xr3:uid="{3C0341F7-C77F-44CC-A0ED-36FC654031EA}" name="Column13856"/>
    <tableColumn id="13877" xr3:uid="{9CB78A09-E1DE-4E05-B0A2-706EA2547406}" name="Column13857"/>
    <tableColumn id="13878" xr3:uid="{53A88A4C-116E-40B9-99C1-971E6B51E403}" name="Column13858"/>
    <tableColumn id="13879" xr3:uid="{9904EE92-8D63-4C91-BB0D-32FEED9B56A0}" name="Column13859"/>
    <tableColumn id="13880" xr3:uid="{0C466EF4-5227-4441-9A91-9C399908DD1C}" name="Column13860"/>
    <tableColumn id="13881" xr3:uid="{69FDF557-7AE4-4D87-AE16-262C1D7EA4FD}" name="Column13861"/>
    <tableColumn id="13882" xr3:uid="{EC92B3FF-A5D6-4E52-B9BE-0557A0E0DE33}" name="Column13862"/>
    <tableColumn id="13883" xr3:uid="{800C8139-D160-48E8-A058-4AC1ACBB6818}" name="Column13863"/>
    <tableColumn id="13884" xr3:uid="{BCEC0E88-8FB8-46A7-A841-B8243A77E442}" name="Column13864"/>
    <tableColumn id="13885" xr3:uid="{6DBC533C-6088-4504-B07A-4C45CE3F3F31}" name="Column13865"/>
    <tableColumn id="13886" xr3:uid="{089038A6-7393-4906-A997-4A2436E0F8BA}" name="Column13866"/>
    <tableColumn id="13887" xr3:uid="{F24D8FE5-76A2-483C-A044-96A5B8B6F219}" name="Column13867"/>
    <tableColumn id="13888" xr3:uid="{911A7C07-726A-42A5-8F6D-B6292635B7FA}" name="Column13868"/>
    <tableColumn id="13889" xr3:uid="{0C853A40-9D4F-4E38-993C-FC955CA46C15}" name="Column13869"/>
    <tableColumn id="13890" xr3:uid="{6881CC50-84F1-4AD6-9F66-33695F59AAF7}" name="Column13870"/>
    <tableColumn id="13891" xr3:uid="{0AF07DDC-DC91-44A7-929C-BBD06EF97AAA}" name="Column13871"/>
    <tableColumn id="13892" xr3:uid="{7926EA08-0B9D-4927-8586-387B829A65AA}" name="Column13872"/>
    <tableColumn id="13893" xr3:uid="{E375BB76-2ED8-446B-BE4A-59DFC1FE4B07}" name="Column13873"/>
    <tableColumn id="13894" xr3:uid="{9FB0DE85-B433-454C-8EB2-C7A13B5F21FE}" name="Column13874"/>
    <tableColumn id="13895" xr3:uid="{6C57DC50-E3B9-4E45-89E8-B61F8872C9A2}" name="Column13875"/>
    <tableColumn id="13896" xr3:uid="{B47F912E-3D0C-432F-A63E-55F42ED9AD0B}" name="Column13876"/>
    <tableColumn id="13897" xr3:uid="{A026E97C-F0FB-42B4-8174-8588D75ED009}" name="Column13877"/>
    <tableColumn id="13898" xr3:uid="{929AEBB4-1092-4C5D-8C6B-2D6A447201B3}" name="Column13878"/>
    <tableColumn id="13899" xr3:uid="{88BA22F7-1179-4909-A607-D9921A91F522}" name="Column13879"/>
    <tableColumn id="13900" xr3:uid="{5F2C582D-A9FD-4F0B-9130-BA994813CF35}" name="Column13880"/>
    <tableColumn id="13901" xr3:uid="{B149E857-376C-45C2-B92B-B9A6EC6E7BD6}" name="Column13881"/>
    <tableColumn id="13902" xr3:uid="{44F9286E-B168-46F1-978B-DFD88B4602FD}" name="Column13882"/>
    <tableColumn id="13903" xr3:uid="{B330A16D-A73D-4DF0-A555-2A84FC15C310}" name="Column13883"/>
    <tableColumn id="13904" xr3:uid="{149C2E04-D6E3-452E-9D22-D353DB195C84}" name="Column13884"/>
    <tableColumn id="13905" xr3:uid="{ED34F141-6744-4458-B05F-65B2454482BC}" name="Column13885"/>
    <tableColumn id="13906" xr3:uid="{A982FFE8-C32F-4501-8B18-2BFE000B24E3}" name="Column13886"/>
    <tableColumn id="13907" xr3:uid="{D2A8424C-2330-4CAA-B9A5-7AE987324068}" name="Column13887"/>
    <tableColumn id="13908" xr3:uid="{2DACA6CD-1C64-48C3-BEA0-195BC6B6CD3A}" name="Column13888"/>
    <tableColumn id="13909" xr3:uid="{6F7D1CB7-F22A-42A8-9173-787F9D45F90F}" name="Column13889"/>
    <tableColumn id="13910" xr3:uid="{DDBFE4DB-F126-4DE3-8496-63CDDCD1D75F}" name="Column13890"/>
    <tableColumn id="13911" xr3:uid="{30A094C0-37B2-4598-BB77-035F04623429}" name="Column13891"/>
    <tableColumn id="13912" xr3:uid="{3FAB6781-6B92-4B6C-A9B9-62749F05ABD5}" name="Column13892"/>
    <tableColumn id="13913" xr3:uid="{C451AE1B-CDCE-4C98-896B-59B3FE067D02}" name="Column13893"/>
    <tableColumn id="13914" xr3:uid="{2B2A446A-1FB6-4B3E-8D91-41ECCB1D8D6B}" name="Column13894"/>
    <tableColumn id="13915" xr3:uid="{FB6F031B-2C5D-4810-9343-568AD0AAD8DD}" name="Column13895"/>
    <tableColumn id="13916" xr3:uid="{72F38071-DCE2-4F97-89E1-2D04815987F1}" name="Column13896"/>
    <tableColumn id="13917" xr3:uid="{5143F338-BF24-4779-85E3-5A95D450E989}" name="Column13897"/>
    <tableColumn id="13918" xr3:uid="{AE8A5ACE-8D39-4912-9243-9CA846661CB4}" name="Column13898"/>
    <tableColumn id="13919" xr3:uid="{5BA45AB2-B8E5-47BC-AF67-28854A7992F9}" name="Column13899"/>
    <tableColumn id="13920" xr3:uid="{21E2C372-952A-45C6-B9D5-FCC31B37E717}" name="Column13900"/>
    <tableColumn id="13921" xr3:uid="{5EABABDD-D954-458E-ABAB-35AF2AB91AC2}" name="Column13901"/>
    <tableColumn id="13922" xr3:uid="{61906B12-363D-461B-ADDB-EDEB525CDA60}" name="Column13902"/>
    <tableColumn id="13923" xr3:uid="{B762456E-2BF3-4111-B151-7A6B405D9F6A}" name="Column13903"/>
    <tableColumn id="13924" xr3:uid="{0217F753-5046-4919-A15C-71489D8469C2}" name="Column13904"/>
    <tableColumn id="13925" xr3:uid="{5E5153CB-6AED-429D-AEC2-A48F7B4C2CFE}" name="Column13905"/>
    <tableColumn id="13926" xr3:uid="{95520683-B22B-48DA-BA1D-52E9765679BC}" name="Column13906"/>
    <tableColumn id="13927" xr3:uid="{94B069B4-5A57-4906-BF5A-BF4EF9A085D1}" name="Column13907"/>
    <tableColumn id="13928" xr3:uid="{1B618FF8-1898-4707-87FA-8D6017E91B3D}" name="Column13908"/>
    <tableColumn id="13929" xr3:uid="{6BF9B7D9-17A6-4A2A-9040-9CDCCBAAFF01}" name="Column13909"/>
    <tableColumn id="13930" xr3:uid="{A6D66E9F-6215-49DF-A64A-1C8699142296}" name="Column13910"/>
    <tableColumn id="13931" xr3:uid="{5B030DD4-4C28-4D4D-85F6-51CF4A47E249}" name="Column13911"/>
    <tableColumn id="13932" xr3:uid="{A00D8111-196C-4C41-8E32-910ABC9CB6A7}" name="Column13912"/>
    <tableColumn id="13933" xr3:uid="{87BB32F9-8236-4061-A9F2-3338134D96F2}" name="Column13913"/>
    <tableColumn id="13934" xr3:uid="{65E8EB3A-0376-4980-B9D4-81F572CB868C}" name="Column13914"/>
    <tableColumn id="13935" xr3:uid="{97416076-963D-4EB5-A5D8-FC74BACD9C9D}" name="Column13915"/>
    <tableColumn id="13936" xr3:uid="{1AC10528-E8B1-4B87-AC02-BBB4E36A531E}" name="Column13916"/>
    <tableColumn id="13937" xr3:uid="{629BC19F-E97F-43FC-91B4-56D550544D83}" name="Column13917"/>
    <tableColumn id="13938" xr3:uid="{1A9F27A0-9891-4878-8032-2E7EB6D445B7}" name="Column13918"/>
    <tableColumn id="13939" xr3:uid="{7DFAF225-6DDA-4980-BEF9-50A38EAA667F}" name="Column13919"/>
    <tableColumn id="13940" xr3:uid="{4D4D769E-40DE-4FB7-B052-41F256241EF6}" name="Column13920"/>
    <tableColumn id="13941" xr3:uid="{BAC9477A-078E-4FEF-A5EA-9AD5F46A2583}" name="Column13921"/>
    <tableColumn id="13942" xr3:uid="{43A73C88-2A30-4A50-97D7-1BB3DF3C672D}" name="Column13922"/>
    <tableColumn id="13943" xr3:uid="{E784237B-AA9E-4597-A38B-7EF6E0F3BE32}" name="Column13923"/>
    <tableColumn id="13944" xr3:uid="{840F47AB-4619-4057-B51F-B600D4E0C2F1}" name="Column13924"/>
    <tableColumn id="13945" xr3:uid="{ADF377E4-F82E-4E6C-A2EB-7C38D6E86716}" name="Column13925"/>
    <tableColumn id="13946" xr3:uid="{3F504821-3E4B-455C-B39D-19839EECC9FF}" name="Column13926"/>
    <tableColumn id="13947" xr3:uid="{351F0654-4915-464B-BB0E-FC2803DD42EE}" name="Column13927"/>
    <tableColumn id="13948" xr3:uid="{57F6FA40-0624-446F-A811-136FE8982ADE}" name="Column13928"/>
    <tableColumn id="13949" xr3:uid="{11725E26-2A31-422B-9F86-717788253739}" name="Column13929"/>
    <tableColumn id="13950" xr3:uid="{8708C585-E581-4BD9-A17F-E281B7A8AB6A}" name="Column13930"/>
    <tableColumn id="13951" xr3:uid="{4A7711AE-AAD1-4073-B3F0-4345D8D2E385}" name="Column13931"/>
    <tableColumn id="13952" xr3:uid="{D86CAE5E-90A0-432F-B11B-50B50D7C6D93}" name="Column13932"/>
    <tableColumn id="13953" xr3:uid="{D65F355C-A543-4E7C-9ECD-F1752A07591D}" name="Column13933"/>
    <tableColumn id="13954" xr3:uid="{8FB06577-109F-4AEC-BCB0-F36E753E290F}" name="Column13934"/>
    <tableColumn id="13955" xr3:uid="{0EE1495E-846D-4356-A896-82CAB257DE46}" name="Column13935"/>
    <tableColumn id="13956" xr3:uid="{9A4E21F0-A82D-484F-8356-3622544CE50B}" name="Column13936"/>
    <tableColumn id="13957" xr3:uid="{84AF5A97-E227-4D1D-9464-018273943BC5}" name="Column13937"/>
    <tableColumn id="13958" xr3:uid="{1C304C81-4021-483F-9DC5-D47D61EC0510}" name="Column13938"/>
    <tableColumn id="13959" xr3:uid="{D32CEBFC-944E-4183-B592-93812A124D0D}" name="Column13939"/>
    <tableColumn id="13960" xr3:uid="{B1574520-7022-4053-8A3F-3AD8E49665C0}" name="Column13940"/>
    <tableColumn id="13961" xr3:uid="{D0F67221-A66F-49F7-986B-AEDBC1779492}" name="Column13941"/>
    <tableColumn id="13962" xr3:uid="{E25E7F06-5BFB-48F7-BDED-1B1F08E1F20D}" name="Column13942"/>
    <tableColumn id="13963" xr3:uid="{F0C093D4-A8B4-4E29-A32C-11354B6FED6A}" name="Column13943"/>
    <tableColumn id="13964" xr3:uid="{C6165B25-52D8-420F-AB62-D1B8BB4F82DF}" name="Column13944"/>
    <tableColumn id="13965" xr3:uid="{3EA0977E-4AC2-4E84-81EB-6CF5B595C667}" name="Column13945"/>
    <tableColumn id="13966" xr3:uid="{4215AD87-0BFF-4E65-B33F-CC76D7C50B5F}" name="Column13946"/>
    <tableColumn id="13967" xr3:uid="{672E690F-4A27-4700-A16E-1173DCEBCD40}" name="Column13947"/>
    <tableColumn id="13968" xr3:uid="{BBF55A84-15DC-4B43-85EC-868AAE27EF64}" name="Column13948"/>
    <tableColumn id="13969" xr3:uid="{409E557B-DBAE-40FB-B3DB-4AEE6A35B3D7}" name="Column13949"/>
    <tableColumn id="13970" xr3:uid="{69FD53E0-B5AD-42EC-BBAB-401A46A9CDCE}" name="Column13950"/>
    <tableColumn id="13971" xr3:uid="{FAC97B52-4ECD-4639-A302-1099FBAD4C83}" name="Column13951"/>
    <tableColumn id="13972" xr3:uid="{429958E9-A7FD-4B75-AA6D-E696B2184A66}" name="Column13952"/>
    <tableColumn id="13973" xr3:uid="{D8229947-FA90-43E2-8ADC-83B2293FE735}" name="Column13953"/>
    <tableColumn id="13974" xr3:uid="{C345420C-5F05-472E-A101-1334EACD139B}" name="Column13954"/>
    <tableColumn id="13975" xr3:uid="{4229B2B4-1564-45B9-9634-61A264B59F1E}" name="Column13955"/>
    <tableColumn id="13976" xr3:uid="{B095253D-E10F-4504-A8A9-0E39CBD7FFDA}" name="Column13956"/>
    <tableColumn id="13977" xr3:uid="{95BB9055-6571-418D-BA8D-35EE6B638CF6}" name="Column13957"/>
    <tableColumn id="13978" xr3:uid="{1A231755-05B5-4328-B85F-F784767CC58F}" name="Column13958"/>
    <tableColumn id="13979" xr3:uid="{AD3EA687-1F27-42E4-BD2B-E3819A9CAE35}" name="Column13959"/>
    <tableColumn id="13980" xr3:uid="{526BC431-257A-4392-8EA3-E86472A74374}" name="Column13960"/>
    <tableColumn id="13981" xr3:uid="{B55CAA6B-E605-45B8-AA6D-12A171DA1300}" name="Column13961"/>
    <tableColumn id="13982" xr3:uid="{E5AD8084-9C4B-4427-9462-3B90B85E1F39}" name="Column13962"/>
    <tableColumn id="13983" xr3:uid="{93649687-A05E-42EC-963A-BDC87D083C34}" name="Column13963"/>
    <tableColumn id="13984" xr3:uid="{2F4F70E2-640B-4408-8683-8CF4F018C925}" name="Column13964"/>
    <tableColumn id="13985" xr3:uid="{9F37AA05-1A62-42FE-A805-F16CE5F34635}" name="Column13965"/>
    <tableColumn id="13986" xr3:uid="{E04C7AA0-369A-4496-AFCF-B0FBAA4D854A}" name="Column13966"/>
    <tableColumn id="13987" xr3:uid="{EB5D13B2-97C8-4EC6-9AA3-27D874C54FB1}" name="Column13967"/>
    <tableColumn id="13988" xr3:uid="{C58CA993-96EF-4A1E-A41A-3E95942D246F}" name="Column13968"/>
    <tableColumn id="13989" xr3:uid="{4F1C1071-8117-4FEB-9AFD-86966CAC6B68}" name="Column13969"/>
    <tableColumn id="13990" xr3:uid="{29A66C6B-CB2F-4D43-82BC-9587E6371A5C}" name="Column13970"/>
    <tableColumn id="13991" xr3:uid="{27A8011A-E060-45C5-B736-FB46055F0831}" name="Column13971"/>
    <tableColumn id="13992" xr3:uid="{27F1BF49-D84C-4397-9D14-2877CB7F0E4C}" name="Column13972"/>
    <tableColumn id="13993" xr3:uid="{B5A37E50-B96E-476D-A503-8B6650545582}" name="Column13973"/>
    <tableColumn id="13994" xr3:uid="{ACF4AC32-309B-47A2-AD03-89E7D14BB312}" name="Column13974"/>
    <tableColumn id="13995" xr3:uid="{7A9356CC-7D6D-4CCD-BCCC-C70510FF5648}" name="Column13975"/>
    <tableColumn id="13996" xr3:uid="{4ED2DA0D-5C33-4604-8406-E863110FE4A4}" name="Column13976"/>
    <tableColumn id="13997" xr3:uid="{4F066DE2-C5C8-42AD-912A-9D018B34C63B}" name="Column13977"/>
    <tableColumn id="13998" xr3:uid="{83ED0F68-C8B2-4D73-92B0-A8F44EA4FC44}" name="Column13978"/>
    <tableColumn id="13999" xr3:uid="{6188ACE5-7865-4321-B588-A75A8C5721CA}" name="Column13979"/>
    <tableColumn id="14000" xr3:uid="{166FC082-F6FA-465C-933B-087048B44969}" name="Column13980"/>
    <tableColumn id="14001" xr3:uid="{F91B90F6-5CBC-4C89-B0F9-FA6E4F811D57}" name="Column13981"/>
    <tableColumn id="14002" xr3:uid="{17607EA8-F53A-43D9-B035-BDD72DD36231}" name="Column13982"/>
    <tableColumn id="14003" xr3:uid="{31E5B0AF-47E8-47DA-A607-17E7A9F1EEDF}" name="Column13983"/>
    <tableColumn id="14004" xr3:uid="{B0A9FA0E-3C64-4744-AAD0-9F7EA7342D74}" name="Column13984"/>
    <tableColumn id="14005" xr3:uid="{4BBDC845-3CD5-437C-ADC0-1C7468764166}" name="Column13985"/>
    <tableColumn id="14006" xr3:uid="{A84852D4-7669-4B5B-A026-9D9472BF6C87}" name="Column13986"/>
    <tableColumn id="14007" xr3:uid="{BFD68A4C-AE77-4DEC-96BF-56B32DA49840}" name="Column13987"/>
    <tableColumn id="14008" xr3:uid="{F4846E81-F8FF-42DC-9683-2197163483D5}" name="Column13988"/>
    <tableColumn id="14009" xr3:uid="{00E7F3E2-0162-4943-AF45-47760C9C7F4B}" name="Column13989"/>
    <tableColumn id="14010" xr3:uid="{EA4FAA3B-BD73-43AB-B5B8-77B0A1147063}" name="Column13990"/>
    <tableColumn id="14011" xr3:uid="{1B2C939B-374A-4252-9449-B051BE07344A}" name="Column13991"/>
    <tableColumn id="14012" xr3:uid="{25C8F16F-3D3C-48B8-8181-529472A142FE}" name="Column13992"/>
    <tableColumn id="14013" xr3:uid="{B69D74FB-E5FB-4FD2-9716-B321EA4D6212}" name="Column13993"/>
    <tableColumn id="14014" xr3:uid="{08848231-190F-4A21-8038-F67875FB8880}" name="Column13994"/>
    <tableColumn id="14015" xr3:uid="{942194E8-48DC-4850-A806-A7AF25E2DA76}" name="Column13995"/>
    <tableColumn id="14016" xr3:uid="{790D22AC-0103-4966-8340-8E525584618C}" name="Column13996"/>
    <tableColumn id="14017" xr3:uid="{92CDF81E-53CC-41ED-B354-72F15D19BED4}" name="Column13997"/>
    <tableColumn id="14018" xr3:uid="{91E22AEC-EC2A-4D84-A745-363A77156FAF}" name="Column13998"/>
    <tableColumn id="14019" xr3:uid="{E6813926-482C-4E62-80B8-79C61876AE26}" name="Column13999"/>
    <tableColumn id="14020" xr3:uid="{23B4C173-C201-4E42-812D-1CD21C6A6141}" name="Column14000"/>
    <tableColumn id="14021" xr3:uid="{E5E296A8-C240-4379-9268-BB232615AFCA}" name="Column14001"/>
    <tableColumn id="14022" xr3:uid="{0E77EAAC-766A-4D74-8F33-82B8A9F7DC3A}" name="Column14002"/>
    <tableColumn id="14023" xr3:uid="{17724AB1-A362-4552-8BDD-CBAA2EC33D20}" name="Column14003"/>
    <tableColumn id="14024" xr3:uid="{48D8D4D9-9185-44B1-853C-0F54FB71D99A}" name="Column14004"/>
    <tableColumn id="14025" xr3:uid="{C041575E-9EE3-4A2B-8028-21EDAB9BB904}" name="Column14005"/>
    <tableColumn id="14026" xr3:uid="{F19F519B-0197-4A98-9330-40B3EC85C92B}" name="Column14006"/>
    <tableColumn id="14027" xr3:uid="{A440EA3C-701B-4939-A18E-787E6B63A9E9}" name="Column14007"/>
    <tableColumn id="14028" xr3:uid="{80511E09-B738-4408-AB03-3E9F99CDA7F9}" name="Column14008"/>
    <tableColumn id="14029" xr3:uid="{D8B77BEB-159D-440C-8335-4440520AC6D9}" name="Column14009"/>
    <tableColumn id="14030" xr3:uid="{5710D687-C76B-4F54-B161-1FC4986F57EF}" name="Column14010"/>
    <tableColumn id="14031" xr3:uid="{144B934C-0FA7-4686-A156-1C910B7522D1}" name="Column14011"/>
    <tableColumn id="14032" xr3:uid="{57DCC81C-0445-4CA6-A7D8-D50C462B939D}" name="Column14012"/>
    <tableColumn id="14033" xr3:uid="{7983EF9C-1043-4D17-B328-DEAF437046EF}" name="Column14013"/>
    <tableColumn id="14034" xr3:uid="{DB554990-2F61-4C06-948F-9A7E34608953}" name="Column14014"/>
    <tableColumn id="14035" xr3:uid="{532DD182-876A-459F-91FD-7ED65DE600F0}" name="Column14015"/>
    <tableColumn id="14036" xr3:uid="{498F6201-B21F-4851-BEF0-CA80B6420B73}" name="Column14016"/>
    <tableColumn id="14037" xr3:uid="{A3463EE6-04A5-4CA5-B836-7FD56C6A8DDD}" name="Column14017"/>
    <tableColumn id="14038" xr3:uid="{B8CF85EB-DC72-4387-871E-4FE721FF8CD6}" name="Column14018"/>
    <tableColumn id="14039" xr3:uid="{A5AEC04D-A570-4C2B-A5B9-9D98EE052272}" name="Column14019"/>
    <tableColumn id="14040" xr3:uid="{68558BC6-833D-4D43-AFE2-F90596D065FD}" name="Column14020"/>
    <tableColumn id="14041" xr3:uid="{7D5031B6-357A-457E-9858-6484F2667720}" name="Column14021"/>
    <tableColumn id="14042" xr3:uid="{13FE4FDB-EF93-45C7-950B-6671D41BB75A}" name="Column14022"/>
    <tableColumn id="14043" xr3:uid="{B683E139-0FC0-477D-9179-7FFB37AF389F}" name="Column14023"/>
    <tableColumn id="14044" xr3:uid="{77F52D39-E52B-439C-9FBE-CB9138EAF914}" name="Column14024"/>
    <tableColumn id="14045" xr3:uid="{ECDCC68F-3772-47CD-B523-AF6A75D81CAE}" name="Column14025"/>
    <tableColumn id="14046" xr3:uid="{07162A53-3741-4749-A97C-EE255EFC8460}" name="Column14026"/>
    <tableColumn id="14047" xr3:uid="{2B127A20-E009-40C9-8DCA-3B2CC0ADC1AA}" name="Column14027"/>
    <tableColumn id="14048" xr3:uid="{123D29C1-A88B-4A48-AA58-2B0186EF0FAF}" name="Column14028"/>
    <tableColumn id="14049" xr3:uid="{BE0F876E-3B02-4A40-BDF3-2FA46ABBA3FD}" name="Column14029"/>
    <tableColumn id="14050" xr3:uid="{6463BE30-6DCD-4C5F-859F-28F9950CA600}" name="Column14030"/>
    <tableColumn id="14051" xr3:uid="{71979B42-C93A-4D0F-A973-616029047933}" name="Column14031"/>
    <tableColumn id="14052" xr3:uid="{646F7A03-136E-48A3-9926-7DDBD51EA37E}" name="Column14032"/>
    <tableColumn id="14053" xr3:uid="{9427DA13-1910-45AA-BF6C-7D73EA62E158}" name="Column14033"/>
    <tableColumn id="14054" xr3:uid="{8729973D-0E36-42F6-8210-A429E97AFA0E}" name="Column14034"/>
    <tableColumn id="14055" xr3:uid="{2D31E164-42D3-4139-AD71-0BD558A91AAC}" name="Column14035"/>
    <tableColumn id="14056" xr3:uid="{2906437E-EE79-440B-91FE-AD5143DCA3CA}" name="Column14036"/>
    <tableColumn id="14057" xr3:uid="{EEFB4735-8DC0-4AD5-B624-AA1A8C4FFF0E}" name="Column14037"/>
    <tableColumn id="14058" xr3:uid="{4ECE571C-A85A-4218-8AD9-BDE22DA94157}" name="Column14038"/>
    <tableColumn id="14059" xr3:uid="{361E4DE8-CCBF-499B-B553-ADACBFB6DE23}" name="Column14039"/>
    <tableColumn id="14060" xr3:uid="{BB9BF588-90C6-4D1B-8F2C-1887078846FC}" name="Column14040"/>
    <tableColumn id="14061" xr3:uid="{AB0B0DAE-1AF4-4D16-9F88-0B01E97CF42E}" name="Column14041"/>
    <tableColumn id="14062" xr3:uid="{D35675C5-D9F9-4476-9618-208F553BA48B}" name="Column14042"/>
    <tableColumn id="14063" xr3:uid="{0F9328B2-13AB-43B6-9995-2140DE721330}" name="Column14043"/>
    <tableColumn id="14064" xr3:uid="{B78977E0-C0F7-4DC5-8F0A-2FED193E2DA2}" name="Column14044"/>
    <tableColumn id="14065" xr3:uid="{9193F58D-B020-439C-A6E1-FAEE28105F90}" name="Column14045"/>
    <tableColumn id="14066" xr3:uid="{76A8B0D5-4D59-4133-93AA-FD8D4E4CB902}" name="Column14046"/>
    <tableColumn id="14067" xr3:uid="{C058EE66-0CCE-4C2D-8C91-372836642203}" name="Column14047"/>
    <tableColumn id="14068" xr3:uid="{7F0F08DC-2CB3-4A3F-8333-B74BD2B0BB26}" name="Column14048"/>
    <tableColumn id="14069" xr3:uid="{043DFB0C-8BBF-49E5-A7B0-236E51A74CE9}" name="Column14049"/>
    <tableColumn id="14070" xr3:uid="{260362D3-398A-48D5-B93B-9946B5359962}" name="Column14050"/>
    <tableColumn id="14071" xr3:uid="{27F10F4D-612A-4623-B0FB-D0DE1E7AEBED}" name="Column14051"/>
    <tableColumn id="14072" xr3:uid="{963C2682-6E5F-458C-9C9A-F6AFE75F4E42}" name="Column14052"/>
    <tableColumn id="14073" xr3:uid="{1EC2A95A-65BF-4E76-B040-44AA6FE59C4F}" name="Column14053"/>
    <tableColumn id="14074" xr3:uid="{DB849B04-57AF-41C7-9811-27B16C73BD6A}" name="Column14054"/>
    <tableColumn id="14075" xr3:uid="{4578819A-1FBF-4E31-9ACB-A4CB25EEC178}" name="Column14055"/>
    <tableColumn id="14076" xr3:uid="{E614132B-6157-4495-A7DE-B792831D51E5}" name="Column14056"/>
    <tableColumn id="14077" xr3:uid="{6B2DA125-0FC4-4B34-B696-8C46BC509ACC}" name="Column14057"/>
    <tableColumn id="14078" xr3:uid="{6C617830-C4CA-41E9-9092-0F107D2656D3}" name="Column14058"/>
    <tableColumn id="14079" xr3:uid="{A8E14642-5D5D-446E-AD8D-65C1D1081F37}" name="Column14059"/>
    <tableColumn id="14080" xr3:uid="{8D8BB27D-1D70-4F2B-82B3-2F4EFBE37FB7}" name="Column14060"/>
    <tableColumn id="14081" xr3:uid="{6023ED1C-4220-4722-BF4E-1D80230FCEE7}" name="Column14061"/>
    <tableColumn id="14082" xr3:uid="{E9998E55-B05E-4500-A404-73DFFA38EE3E}" name="Column14062"/>
    <tableColumn id="14083" xr3:uid="{E389B023-55DB-4A8D-AE8C-3AF27587BF92}" name="Column14063"/>
    <tableColumn id="14084" xr3:uid="{2492789F-A6D4-4BBE-A4AF-E1D48C3D9A6F}" name="Column14064"/>
    <tableColumn id="14085" xr3:uid="{F021A23F-FF52-498B-A9A8-FF8726467962}" name="Column14065"/>
    <tableColumn id="14086" xr3:uid="{0F90A49D-DC70-4D0A-8124-1F012584638D}" name="Column14066"/>
    <tableColumn id="14087" xr3:uid="{D3B124F8-6F0F-4D0F-8389-5DD76DBD9B12}" name="Column14067"/>
    <tableColumn id="14088" xr3:uid="{EA0C6A33-DA6A-491C-807A-52EBCE8B9FF0}" name="Column14068"/>
    <tableColumn id="14089" xr3:uid="{28E7A49F-F48E-463D-ABDC-8F6C7D551FDA}" name="Column14069"/>
    <tableColumn id="14090" xr3:uid="{233B0AD2-A650-4680-9B1F-809D7D0417A4}" name="Column14070"/>
    <tableColumn id="14091" xr3:uid="{895C43BB-5B96-4FD2-AAB2-6C91B49F9805}" name="Column14071"/>
    <tableColumn id="14092" xr3:uid="{3ED9F04B-6C02-46BE-B363-B71501C97618}" name="Column14072"/>
    <tableColumn id="14093" xr3:uid="{AFB2D729-A5FE-46B5-9E92-2160DF2E4333}" name="Column14073"/>
    <tableColumn id="14094" xr3:uid="{ADB36362-CF87-4F4C-8F5E-7C6694C4FCD7}" name="Column14074"/>
    <tableColumn id="14095" xr3:uid="{4DFBA718-EAB3-4640-BAB7-85260A6FEAAD}" name="Column14075"/>
    <tableColumn id="14096" xr3:uid="{665A201A-20AD-45AC-A94C-7E0E56C4DD5B}" name="Column14076"/>
    <tableColumn id="14097" xr3:uid="{14629EEB-8763-4C7C-94F7-EB9CFE775321}" name="Column14077"/>
    <tableColumn id="14098" xr3:uid="{EA87700D-2DEC-44E7-AAAE-EA7C6CCD295A}" name="Column14078"/>
    <tableColumn id="14099" xr3:uid="{97383D96-78C6-4361-8E31-94B1622031D7}" name="Column14079"/>
    <tableColumn id="14100" xr3:uid="{F4C67720-6EF1-4785-8419-13B797006B3D}" name="Column14080"/>
    <tableColumn id="14101" xr3:uid="{6D72F102-D0C5-4F4E-AC02-D696518689B2}" name="Column14081"/>
    <tableColumn id="14102" xr3:uid="{32E1D6BC-706C-4B7E-9D24-4D710B69580B}" name="Column14082"/>
    <tableColumn id="14103" xr3:uid="{29CA5441-5114-4A60-AF65-59C0283B040C}" name="Column14083"/>
    <tableColumn id="14104" xr3:uid="{098169A2-5384-42B5-A147-45EA2E243316}" name="Column14084"/>
    <tableColumn id="14105" xr3:uid="{8C9359BD-B1E7-428B-9A5F-255B35D7C04E}" name="Column14085"/>
    <tableColumn id="14106" xr3:uid="{CB0F062C-8422-4717-9194-FDA09041107D}" name="Column14086"/>
    <tableColumn id="14107" xr3:uid="{DE92B64A-0E13-4E7C-BBBA-AFA934B7314A}" name="Column14087"/>
    <tableColumn id="14108" xr3:uid="{2D59242E-4571-428F-9A20-A901A1EC04F8}" name="Column14088"/>
    <tableColumn id="14109" xr3:uid="{4F747366-96C0-4CBE-A2FF-BD986322E1D1}" name="Column14089"/>
    <tableColumn id="14110" xr3:uid="{4F702D61-26C4-45CC-9EE5-6F81A93C8243}" name="Column14090"/>
    <tableColumn id="14111" xr3:uid="{9A49AE26-EFF0-4FAF-8E08-4834C748E858}" name="Column14091"/>
    <tableColumn id="14112" xr3:uid="{4ABA7892-D838-4CF3-8E91-C50055C76D17}" name="Column14092"/>
    <tableColumn id="14113" xr3:uid="{47A90B59-6450-4089-8A89-430DFDF538CE}" name="Column14093"/>
    <tableColumn id="14114" xr3:uid="{5EF4FDBA-2D5F-49A7-A0EF-763191C62000}" name="Column14094"/>
    <tableColumn id="14115" xr3:uid="{EED59299-F03E-4881-84AB-0521F4ECDB84}" name="Column14095"/>
    <tableColumn id="14116" xr3:uid="{205CAE0F-1C7D-4F0D-A9C3-5C4A1373D240}" name="Column14096"/>
    <tableColumn id="14117" xr3:uid="{604D6351-4BFA-4765-9E1D-449C682BFDA4}" name="Column14097"/>
    <tableColumn id="14118" xr3:uid="{31061B6B-A2E5-49A7-82A2-EEB60C267263}" name="Column14098"/>
    <tableColumn id="14119" xr3:uid="{93BAE736-F0C4-4A2F-9449-1B164367DAC9}" name="Column14099"/>
    <tableColumn id="14120" xr3:uid="{FA86B82E-B257-46A0-9E2F-E3D7B48B4CA3}" name="Column14100"/>
    <tableColumn id="14121" xr3:uid="{418729BE-1CDF-45E8-8E8D-9ECA72C0C8FD}" name="Column14101"/>
    <tableColumn id="14122" xr3:uid="{5263CCB8-D900-45B4-AA92-7B1C15E4EBF4}" name="Column14102"/>
    <tableColumn id="14123" xr3:uid="{0FFF4C52-AF77-45A9-96AF-B97028CD65E5}" name="Column14103"/>
    <tableColumn id="14124" xr3:uid="{493AB41D-4510-4C6D-8A58-CF08FC20381A}" name="Column14104"/>
    <tableColumn id="14125" xr3:uid="{26B6D2E2-59C0-4D00-AEE5-81EA149472FD}" name="Column14105"/>
    <tableColumn id="14126" xr3:uid="{F5388E05-78E8-4FAB-8AB8-1E79761F3187}" name="Column14106"/>
    <tableColumn id="14127" xr3:uid="{339DA394-269F-43C0-A339-8A23A2718444}" name="Column14107"/>
    <tableColumn id="14128" xr3:uid="{F6C392F3-B0C0-404F-A8E3-A7C12A17C5B5}" name="Column14108"/>
    <tableColumn id="14129" xr3:uid="{EC34629A-9684-4F04-852B-0CCC45A29BAC}" name="Column14109"/>
    <tableColumn id="14130" xr3:uid="{4ACC638F-72E1-4514-B657-C62F0CC44135}" name="Column14110"/>
    <tableColumn id="14131" xr3:uid="{6B8B0E14-2186-44CA-9BF3-43CDCFDDCF8A}" name="Column14111"/>
    <tableColumn id="14132" xr3:uid="{FFA58744-4287-4C58-8BFA-B8E78616BBE7}" name="Column14112"/>
    <tableColumn id="14133" xr3:uid="{D08B55EE-8607-4636-8625-DA08946850A1}" name="Column14113"/>
    <tableColumn id="14134" xr3:uid="{5B21CC59-69DC-4E0C-AE47-4506AE9BB5C8}" name="Column14114"/>
    <tableColumn id="14135" xr3:uid="{4454C66F-F786-4151-B291-7C9B78C29A19}" name="Column14115"/>
    <tableColumn id="14136" xr3:uid="{F1312AEF-AE7A-401C-812D-17F0843E3F3D}" name="Column14116"/>
    <tableColumn id="14137" xr3:uid="{929424B8-3918-4D12-82FF-E0D0CDB67BEF}" name="Column14117"/>
    <tableColumn id="14138" xr3:uid="{D8D0819D-F149-44DE-9F4D-7B2DFD42D2C2}" name="Column14118"/>
    <tableColumn id="14139" xr3:uid="{24AED14F-3A67-4B45-8C5D-8C70955E6E22}" name="Column14119"/>
    <tableColumn id="14140" xr3:uid="{4C9E8588-8C76-4BD5-A49A-240D83BFFCE7}" name="Column14120"/>
    <tableColumn id="14141" xr3:uid="{37E5455D-8437-4097-BA45-1CDF6C3DC44B}" name="Column14121"/>
    <tableColumn id="14142" xr3:uid="{471CA933-0B2B-4ED0-A09A-A7D14EE54A78}" name="Column14122"/>
    <tableColumn id="14143" xr3:uid="{11AA76A4-2053-4052-BEFA-CBD138529312}" name="Column14123"/>
    <tableColumn id="14144" xr3:uid="{832767EE-D9BC-43A5-BDF6-59971E2522E1}" name="Column14124"/>
    <tableColumn id="14145" xr3:uid="{1A14A8D1-E0A4-48EE-9844-1180922D2D02}" name="Column14125"/>
    <tableColumn id="14146" xr3:uid="{25E9EFF0-8821-4E25-9476-F2F6BBC76B75}" name="Column14126"/>
    <tableColumn id="14147" xr3:uid="{D6CAC787-0AAA-440C-BC75-83D2BE083041}" name="Column14127"/>
    <tableColumn id="14148" xr3:uid="{0C6F4002-A6F0-424C-A768-93103A302AFD}" name="Column14128"/>
    <tableColumn id="14149" xr3:uid="{827C8E6D-B52C-4D0F-8F37-0155F7B68923}" name="Column14129"/>
    <tableColumn id="14150" xr3:uid="{F446BF0B-0A35-4C4A-AA54-148E3BEA9798}" name="Column14130"/>
    <tableColumn id="14151" xr3:uid="{039EF1A8-C07B-4491-B18E-A66487AE3BFB}" name="Column14131"/>
    <tableColumn id="14152" xr3:uid="{27FDED13-FA18-4A9D-B8DC-98B8BB9B69C4}" name="Column14132"/>
    <tableColumn id="14153" xr3:uid="{FA415C5A-2D9F-4DD4-9F90-85292409B6F0}" name="Column14133"/>
    <tableColumn id="14154" xr3:uid="{239F0D12-7160-4DEB-B8C9-9BC9F08C9197}" name="Column14134"/>
    <tableColumn id="14155" xr3:uid="{924797C4-FC56-42EF-9E07-56B37B452667}" name="Column14135"/>
    <tableColumn id="14156" xr3:uid="{3D59A4E1-F64A-442A-BE0B-E9C006FC25DD}" name="Column14136"/>
    <tableColumn id="14157" xr3:uid="{FEE7FB9C-C0CB-48D0-8634-4C73A6CE9C2A}" name="Column14137"/>
    <tableColumn id="14158" xr3:uid="{1DB715B5-2144-4802-B719-476041633D38}" name="Column14138"/>
    <tableColumn id="14159" xr3:uid="{1365C9C8-77C7-46E8-9341-F0DF58BFCBB9}" name="Column14139"/>
    <tableColumn id="14160" xr3:uid="{853FCB18-40C1-4A82-A3FA-58ABE82223C5}" name="Column14140"/>
    <tableColumn id="14161" xr3:uid="{4B645815-7D98-45A9-824E-337ED8D1EA17}" name="Column14141"/>
    <tableColumn id="14162" xr3:uid="{B8E6488C-0250-4426-82E1-A1F634B23248}" name="Column14142"/>
    <tableColumn id="14163" xr3:uid="{47BA00FD-9C72-4E0F-AAFD-CCF97F0F9BAE}" name="Column14143"/>
    <tableColumn id="14164" xr3:uid="{BECA0F0D-043B-4037-99BE-6D59C9BD2390}" name="Column14144"/>
    <tableColumn id="14165" xr3:uid="{9103FB85-5C32-4CBA-B673-C3FAB0AB3F97}" name="Column14145"/>
    <tableColumn id="14166" xr3:uid="{F7AE8B03-FD5C-4765-87EC-3D83F23EF3BC}" name="Column14146"/>
    <tableColumn id="14167" xr3:uid="{528B9D2F-3B65-4DB4-B229-BEBD60CCED0F}" name="Column14147"/>
    <tableColumn id="14168" xr3:uid="{A6C2C290-04DF-48EF-8EEB-C6FB5A88CA85}" name="Column14148"/>
    <tableColumn id="14169" xr3:uid="{994F8698-939B-4B83-A140-5D75BA199BB1}" name="Column14149"/>
    <tableColumn id="14170" xr3:uid="{664D526C-FBBB-4F7E-ABCC-DABEBCEB5405}" name="Column14150"/>
    <tableColumn id="14171" xr3:uid="{7D350F0B-2B96-4938-9143-3DA20285FA0C}" name="Column14151"/>
    <tableColumn id="14172" xr3:uid="{67B78FFD-82DE-4C10-B46A-6F89E67677E4}" name="Column14152"/>
    <tableColumn id="14173" xr3:uid="{2520FCFE-E03C-4E16-AE34-C907E946AAB6}" name="Column14153"/>
    <tableColumn id="14174" xr3:uid="{251036FF-0F3E-46EF-AFAE-0F0E15F79DA2}" name="Column14154"/>
    <tableColumn id="14175" xr3:uid="{795BEC62-9575-46F3-8968-CB0D3606A38D}" name="Column14155"/>
    <tableColumn id="14176" xr3:uid="{50A530B4-3339-4569-9224-394B3CCD1898}" name="Column14156"/>
    <tableColumn id="14177" xr3:uid="{D5C2D663-D063-493B-B5C4-D191D3876FD3}" name="Column14157"/>
    <tableColumn id="14178" xr3:uid="{A2FA2A74-0BFF-42EA-BA13-C2B189774E4B}" name="Column14158"/>
    <tableColumn id="14179" xr3:uid="{E508D91B-B209-41B8-9B7E-2DC8E956BFD1}" name="Column14159"/>
    <tableColumn id="14180" xr3:uid="{32BC2AAD-1791-4BC2-A916-D9EE3F895653}" name="Column14160"/>
    <tableColumn id="14181" xr3:uid="{6875E64A-53E0-42EA-A404-04D550820026}" name="Column14161"/>
    <tableColumn id="14182" xr3:uid="{72E49FB7-BC0E-4088-A636-3FF5901D833E}" name="Column14162"/>
    <tableColumn id="14183" xr3:uid="{3CBDE5C0-6E02-45A0-BF13-4F25681104ED}" name="Column14163"/>
    <tableColumn id="14184" xr3:uid="{F0EF2CAA-7F05-4A9C-86ED-FAFBC01104B9}" name="Column14164"/>
    <tableColumn id="14185" xr3:uid="{8E2BB859-681E-4809-A882-EFEFF50A03A8}" name="Column14165"/>
    <tableColumn id="14186" xr3:uid="{3F4D72D7-D44C-4A0C-878D-8CC48CCB8C5D}" name="Column14166"/>
    <tableColumn id="14187" xr3:uid="{F03F827B-AE55-481E-A543-E149A75C10EF}" name="Column14167"/>
    <tableColumn id="14188" xr3:uid="{C9E3FA29-5CA8-44B6-BECC-6C887F82E4D6}" name="Column14168"/>
    <tableColumn id="14189" xr3:uid="{7E5374AB-693F-49DB-BEB6-2B2880F267D7}" name="Column14169"/>
    <tableColumn id="14190" xr3:uid="{351E855F-7811-4536-8C78-465B51F85CF9}" name="Column14170"/>
    <tableColumn id="14191" xr3:uid="{3F658B1A-A44D-4B76-9F11-9ED3ABF55B0D}" name="Column14171"/>
    <tableColumn id="14192" xr3:uid="{DEE0D149-1274-47BA-9B20-91D366EF0F13}" name="Column14172"/>
    <tableColumn id="14193" xr3:uid="{23E33D71-6B68-4BD9-A1C2-4BA6A99D6EAB}" name="Column14173"/>
    <tableColumn id="14194" xr3:uid="{CD684F02-FC89-41C3-ADE7-917A9EB22A79}" name="Column14174"/>
    <tableColumn id="14195" xr3:uid="{068A1B31-D5CE-4E08-88F0-68FF75472C8C}" name="Column14175"/>
    <tableColumn id="14196" xr3:uid="{44B84E8E-E9D9-45AC-A682-FC200F424351}" name="Column14176"/>
    <tableColumn id="14197" xr3:uid="{53ABE2DE-8F0C-4944-939C-35AE8D970BE9}" name="Column14177"/>
    <tableColumn id="14198" xr3:uid="{0671DA6D-6A28-4A16-BCED-4756D2D32142}" name="Column14178"/>
    <tableColumn id="14199" xr3:uid="{A43EB0A0-CCAA-4E48-9D59-F70D4D0AB6D6}" name="Column14179"/>
    <tableColumn id="14200" xr3:uid="{A0391D17-DA25-4B73-A296-E64BD519ED16}" name="Column14180"/>
    <tableColumn id="14201" xr3:uid="{3E641031-0672-4B67-8688-875A85F93841}" name="Column14181"/>
    <tableColumn id="14202" xr3:uid="{D37F9660-0BB3-4D85-880C-AF12BBCFE722}" name="Column14182"/>
    <tableColumn id="14203" xr3:uid="{5C9BF7AB-C9C7-4232-BEF9-C44310657D0E}" name="Column14183"/>
    <tableColumn id="14204" xr3:uid="{A8F16601-5B64-4190-8DA8-9D2BBF741C11}" name="Column14184"/>
    <tableColumn id="14205" xr3:uid="{1EBBCD48-A70E-40DC-8D33-4F37B1D4A0B5}" name="Column14185"/>
    <tableColumn id="14206" xr3:uid="{8ABCC1A2-F031-4391-8F6C-7A9B5DFDFA2D}" name="Column14186"/>
    <tableColumn id="14207" xr3:uid="{CE63B771-A1A6-4455-AD10-4FF7D08AD30E}" name="Column14187"/>
    <tableColumn id="14208" xr3:uid="{F1E04C72-0BD5-46E9-9689-8E6CED3CD606}" name="Column14188"/>
    <tableColumn id="14209" xr3:uid="{BEE6364A-A515-41D3-9F62-1357E2D762D1}" name="Column14189"/>
    <tableColumn id="14210" xr3:uid="{E12D6598-3BDA-4C9A-9542-C49223033A74}" name="Column14190"/>
    <tableColumn id="14211" xr3:uid="{E9A87F06-590D-4329-99B0-BBA5A229D41D}" name="Column14191"/>
    <tableColumn id="14212" xr3:uid="{AD2D77FD-F606-4E08-9FC8-0C088475103F}" name="Column14192"/>
    <tableColumn id="14213" xr3:uid="{36CB9C34-0916-42A9-9775-5640C243A3F1}" name="Column14193"/>
    <tableColumn id="14214" xr3:uid="{750A4B8A-35B2-4516-A715-B600FF07F8A0}" name="Column14194"/>
    <tableColumn id="14215" xr3:uid="{50F1751A-E04D-4DC4-9B54-4A7CC64652DA}" name="Column14195"/>
    <tableColumn id="14216" xr3:uid="{569A3765-58EA-4891-B839-61E10182DAB1}" name="Column14196"/>
    <tableColumn id="14217" xr3:uid="{244E04FD-49FF-410C-8E46-5F07A70A2654}" name="Column14197"/>
    <tableColumn id="14218" xr3:uid="{8564B4CD-226E-44F5-BCDE-E4091FD4AFD5}" name="Column14198"/>
    <tableColumn id="14219" xr3:uid="{B123913B-D241-421C-B2BF-946E8DF6A86F}" name="Column14199"/>
    <tableColumn id="14220" xr3:uid="{1C0EA700-79B9-49FF-B6E6-9805B0BAABA8}" name="Column14200"/>
    <tableColumn id="14221" xr3:uid="{DA0C70D1-3C88-4B06-BCF9-E4743CCFC522}" name="Column14201"/>
    <tableColumn id="14222" xr3:uid="{8B15F4C3-168C-4AB4-9966-7B0D56876919}" name="Column14202"/>
    <tableColumn id="14223" xr3:uid="{109F9A29-8B11-4390-B7F6-4D15FAB7C78D}" name="Column14203"/>
    <tableColumn id="14224" xr3:uid="{C71028E3-1717-455C-B87A-8452D828FA52}" name="Column14204"/>
    <tableColumn id="14225" xr3:uid="{34316C31-54B9-45B5-9F07-38D8F597541F}" name="Column14205"/>
    <tableColumn id="14226" xr3:uid="{5C197F80-02F1-4691-ABF9-1CFF697BD8B6}" name="Column14206"/>
    <tableColumn id="14227" xr3:uid="{0A116E3F-A45A-4459-8191-F8B69DAA3959}" name="Column14207"/>
    <tableColumn id="14228" xr3:uid="{594A3561-18EB-4C57-83B3-27517E990AA3}" name="Column14208"/>
    <tableColumn id="14229" xr3:uid="{0F411F92-A808-4EBC-B4E8-7288831C1D20}" name="Column14209"/>
    <tableColumn id="14230" xr3:uid="{A4694EB7-41E6-4C3A-83FF-2B027A310EBF}" name="Column14210"/>
    <tableColumn id="14231" xr3:uid="{74E491E3-B6F5-45B3-8113-BC4DBD5F2782}" name="Column14211"/>
    <tableColumn id="14232" xr3:uid="{76283930-398A-4029-B956-4F0100CC501C}" name="Column14212"/>
    <tableColumn id="14233" xr3:uid="{6A7549F9-7974-4B36-91F9-10560278BBA6}" name="Column14213"/>
    <tableColumn id="14234" xr3:uid="{29AC14E3-20D1-43A3-B6F8-02046F7FA748}" name="Column14214"/>
    <tableColumn id="14235" xr3:uid="{E14D38D6-A44C-4BA4-9D53-31E332FF2CB8}" name="Column14215"/>
    <tableColumn id="14236" xr3:uid="{0B4FB71B-C91E-4DC7-AFB2-806B67790744}" name="Column14216"/>
    <tableColumn id="14237" xr3:uid="{FD6401FE-2060-46DD-83FB-B321B75DE30E}" name="Column14217"/>
    <tableColumn id="14238" xr3:uid="{820419EB-1EBB-410D-8B5F-7B58430BE993}" name="Column14218"/>
    <tableColumn id="14239" xr3:uid="{6FC370D9-945C-49C2-8CD8-E03B6E6C48AA}" name="Column14219"/>
    <tableColumn id="14240" xr3:uid="{A07758FC-B148-4209-9D6C-9869245C75DE}" name="Column14220"/>
    <tableColumn id="14241" xr3:uid="{290708A7-EAAA-4011-AFA7-515428D04B37}" name="Column14221"/>
    <tableColumn id="14242" xr3:uid="{8ADA0740-DA65-491C-9F6F-9FA6B36EA691}" name="Column14222"/>
    <tableColumn id="14243" xr3:uid="{A1E97AA0-5B86-4EF6-BD17-851AFCB27A84}" name="Column14223"/>
    <tableColumn id="14244" xr3:uid="{1674A824-CBD5-4A91-9286-CF3187236451}" name="Column14224"/>
    <tableColumn id="14245" xr3:uid="{25FF2425-AF9B-4567-8E65-5387B0D73962}" name="Column14225"/>
    <tableColumn id="14246" xr3:uid="{25DD3080-916A-4A35-A6B0-70B41DF5DA3C}" name="Column14226"/>
    <tableColumn id="14247" xr3:uid="{C74994B5-532F-43B7-A024-C3DEE107798C}" name="Column14227"/>
    <tableColumn id="14248" xr3:uid="{1C375B4A-7524-4D0E-8B4C-913EF3BB9EA3}" name="Column14228"/>
    <tableColumn id="14249" xr3:uid="{70413162-B01D-4EF5-B1E8-AFE2D34995F2}" name="Column14229"/>
    <tableColumn id="14250" xr3:uid="{BABA340C-5E09-4671-AC30-4C1C30190A51}" name="Column14230"/>
    <tableColumn id="14251" xr3:uid="{AC4571B9-795C-4043-8158-B906BEE9F579}" name="Column14231"/>
    <tableColumn id="14252" xr3:uid="{FFF93DB0-B4F5-4ADC-BC83-FD210BCECB5B}" name="Column14232"/>
    <tableColumn id="14253" xr3:uid="{07257EEA-332E-43C3-8648-D43F7B310DA9}" name="Column14233"/>
    <tableColumn id="14254" xr3:uid="{A609B0E0-CB55-4B28-8D1C-6AF0E10E7820}" name="Column14234"/>
    <tableColumn id="14255" xr3:uid="{6EA7BC62-D568-4D0C-AB89-0B890D891575}" name="Column14235"/>
    <tableColumn id="14256" xr3:uid="{EC206947-DBC3-4FB2-8BD6-FD205BC74950}" name="Column14236"/>
    <tableColumn id="14257" xr3:uid="{C8E39DA4-610B-4466-BC11-00B0824DFAB1}" name="Column14237"/>
    <tableColumn id="14258" xr3:uid="{7822D808-6AE5-4917-9BEE-120C1D1F7039}" name="Column14238"/>
    <tableColumn id="14259" xr3:uid="{3CE1A43E-4E9F-48CE-994D-5BE8C5DB0B22}" name="Column14239"/>
    <tableColumn id="14260" xr3:uid="{CA2CAA03-C9C9-469D-BA04-2F10DE17DBB2}" name="Column14240"/>
    <tableColumn id="14261" xr3:uid="{6AD67C8B-01DE-4A7A-896E-A47263EAD7D4}" name="Column14241"/>
    <tableColumn id="14262" xr3:uid="{58C62703-D664-4415-8410-FBCB8A25A1EA}" name="Column14242"/>
    <tableColumn id="14263" xr3:uid="{6E991D42-E018-4F07-BA8A-AA85DFC723B1}" name="Column14243"/>
    <tableColumn id="14264" xr3:uid="{7DC7BF36-31B3-4492-ABC3-AF4460499E89}" name="Column14244"/>
    <tableColumn id="14265" xr3:uid="{25032D39-932D-40F8-B4DF-81E5676B014F}" name="Column14245"/>
    <tableColumn id="14266" xr3:uid="{9ECCAA19-18BA-4D81-823C-ECD67C0EEF5F}" name="Column14246"/>
    <tableColumn id="14267" xr3:uid="{46F6D4FF-8780-4B63-8C4B-435A63899C9E}" name="Column14247"/>
    <tableColumn id="14268" xr3:uid="{C0326F54-5D2A-406C-9D8A-F3413311379C}" name="Column14248"/>
    <tableColumn id="14269" xr3:uid="{0DC2AA8D-E06F-4423-A42F-F842296869D8}" name="Column14249"/>
    <tableColumn id="14270" xr3:uid="{2A7C3DDA-1FF3-42FE-B5B4-CC0F3A5E7E61}" name="Column14250"/>
    <tableColumn id="14271" xr3:uid="{D510A5CF-0928-4793-A418-CE75CC25F20D}" name="Column14251"/>
    <tableColumn id="14272" xr3:uid="{054C0016-2AB9-43D2-8350-CACDA0B4813F}" name="Column14252"/>
    <tableColumn id="14273" xr3:uid="{A2F7F034-9814-459E-842E-917D493F1B49}" name="Column14253"/>
    <tableColumn id="14274" xr3:uid="{26118176-652F-474C-A93E-79F74FE0E942}" name="Column14254"/>
    <tableColumn id="14275" xr3:uid="{686A6A73-4D60-4880-B94B-C68B13FF2C49}" name="Column14255"/>
    <tableColumn id="14276" xr3:uid="{FAB87FCF-985D-48FD-BB13-60BB062B918D}" name="Column14256"/>
    <tableColumn id="14277" xr3:uid="{00917993-B225-4431-A322-AE03EE7233D3}" name="Column14257"/>
    <tableColumn id="14278" xr3:uid="{46B8CA3B-76C1-420F-AC69-752A0B83F908}" name="Column14258"/>
    <tableColumn id="14279" xr3:uid="{ABFB2CE5-2D44-4BCD-947F-CCB4454D772F}" name="Column14259"/>
    <tableColumn id="14280" xr3:uid="{20A242C9-01C1-45D4-8DA2-884C48EC02EF}" name="Column14260"/>
    <tableColumn id="14281" xr3:uid="{C7B3F565-F74F-4981-A508-1BEDE0D38E54}" name="Column14261"/>
    <tableColumn id="14282" xr3:uid="{73209DE1-219B-4CD8-925A-724FA154BA64}" name="Column14262"/>
    <tableColumn id="14283" xr3:uid="{81DFAFC3-BD28-46C9-ABE0-CADC39252407}" name="Column14263"/>
    <tableColumn id="14284" xr3:uid="{593D5E31-0DE0-462E-AB1E-79C555BA4377}" name="Column14264"/>
    <tableColumn id="14285" xr3:uid="{0E0711FE-EA43-4EDA-87AE-3A8A3E813C3A}" name="Column14265"/>
    <tableColumn id="14286" xr3:uid="{CC75B858-2BCD-4910-A95E-82A194872D8B}" name="Column14266"/>
    <tableColumn id="14287" xr3:uid="{14D78637-A1F2-4BB1-9800-E15DA3C61A2D}" name="Column14267"/>
    <tableColumn id="14288" xr3:uid="{765AAE9D-7C90-40E7-B044-A170FD41A9A5}" name="Column14268"/>
    <tableColumn id="14289" xr3:uid="{08192229-7563-4455-AE8F-5BEB12F1A0FC}" name="Column14269"/>
    <tableColumn id="14290" xr3:uid="{9E5688E3-5A62-4BBF-84BB-A11B5E2E3ECA}" name="Column14270"/>
    <tableColumn id="14291" xr3:uid="{5CA8EEB9-7B86-4B38-BDFE-FC8F1A9131E4}" name="Column14271"/>
    <tableColumn id="14292" xr3:uid="{6C7F8AEA-8552-4F07-BD4D-401E547FE94E}" name="Column14272"/>
    <tableColumn id="14293" xr3:uid="{2D5236FF-42AE-40A5-A1B0-682DE0D9B507}" name="Column14273"/>
    <tableColumn id="14294" xr3:uid="{4FAEC151-8629-4EF3-8F57-8064173E541F}" name="Column14274"/>
    <tableColumn id="14295" xr3:uid="{AE0C64AD-15C0-4A2E-8C87-57CECA8A010D}" name="Column14275"/>
    <tableColumn id="14296" xr3:uid="{9F850CFC-A248-4807-ABB1-C47A059D4CFB}" name="Column14276"/>
    <tableColumn id="14297" xr3:uid="{C5A0C6FD-9324-45D6-8958-DB6B9F64ADFE}" name="Column14277"/>
    <tableColumn id="14298" xr3:uid="{CCFEEAE7-2A91-438C-B50B-E72CE659A52E}" name="Column14278"/>
    <tableColumn id="14299" xr3:uid="{AAD38484-3EA7-48B8-B4F5-DBF3F5B6F648}" name="Column14279"/>
    <tableColumn id="14300" xr3:uid="{7D14ABDE-86BB-47A7-BCD4-CAE5CC3043B4}" name="Column14280"/>
    <tableColumn id="14301" xr3:uid="{9055378A-5B6A-4AED-B52D-BBF72C685A0A}" name="Column14281"/>
    <tableColumn id="14302" xr3:uid="{6C68754E-DCA8-46AF-A251-489A796AB5AF}" name="Column14282"/>
    <tableColumn id="14303" xr3:uid="{C2F2436C-FF51-4D2A-9B3D-A200079CC48E}" name="Column14283"/>
    <tableColumn id="14304" xr3:uid="{92DE9A3E-811E-4D8E-9079-8B0464F8611D}" name="Column14284"/>
    <tableColumn id="14305" xr3:uid="{B89D0AB5-A4C0-493A-9119-0FED0FB977F4}" name="Column14285"/>
    <tableColumn id="14306" xr3:uid="{CF161B68-1C35-47FA-944B-11E0FE6F6F6C}" name="Column14286"/>
    <tableColumn id="14307" xr3:uid="{1217620E-7BC7-4561-AF7F-0ACB715C096F}" name="Column14287"/>
    <tableColumn id="14308" xr3:uid="{80F28B10-6153-40C8-BBC9-0F2F76620277}" name="Column14288"/>
    <tableColumn id="14309" xr3:uid="{E58A996E-7988-41BA-8048-58B51BCF7545}" name="Column14289"/>
    <tableColumn id="14310" xr3:uid="{0EC70025-2BA5-47AC-A226-B6510D9F38C7}" name="Column14290"/>
    <tableColumn id="14311" xr3:uid="{400755E7-266F-4B2F-A512-2B94AF167627}" name="Column14291"/>
    <tableColumn id="14312" xr3:uid="{E0080A2B-5AB3-4D24-A6F7-2EC4E6E5949A}" name="Column14292"/>
    <tableColumn id="14313" xr3:uid="{D4E4E815-EF8F-42C4-B579-190E028DBC91}" name="Column14293"/>
    <tableColumn id="14314" xr3:uid="{CB7C5A95-39DB-4A59-9C2B-7A821D8F5AFB}" name="Column14294"/>
    <tableColumn id="14315" xr3:uid="{C46814DC-90A2-4436-BC78-B7D606B16F3C}" name="Column14295"/>
    <tableColumn id="14316" xr3:uid="{71D85952-64C8-4ECB-B3C7-B615F109EBE6}" name="Column14296"/>
    <tableColumn id="14317" xr3:uid="{D8A337B8-9D8D-495B-A81D-670371BA9FD8}" name="Column14297"/>
    <tableColumn id="14318" xr3:uid="{9BE65286-2AEB-49B0-8323-8FA42D69DE69}" name="Column14298"/>
    <tableColumn id="14319" xr3:uid="{1827FD5B-BA99-4FCE-A78D-D863D5F1C2F3}" name="Column14299"/>
    <tableColumn id="14320" xr3:uid="{E077C204-96A8-41E4-8647-95E03F1D7F94}" name="Column14300"/>
    <tableColumn id="14321" xr3:uid="{968DBE9D-A71B-4E5E-8825-0101DA8A1B13}" name="Column14301"/>
    <tableColumn id="14322" xr3:uid="{734927ED-D420-46C3-9279-DF03337C8F8E}" name="Column14302"/>
    <tableColumn id="14323" xr3:uid="{5130C18C-35B5-4CC0-B055-A0B79C02EF41}" name="Column14303"/>
    <tableColumn id="14324" xr3:uid="{209210C7-C1E0-49D5-948B-443CC448AC0F}" name="Column14304"/>
    <tableColumn id="14325" xr3:uid="{0B9DF4E3-0C13-4AB7-BBFA-193CE0EDE6D7}" name="Column14305"/>
    <tableColumn id="14326" xr3:uid="{6F793F56-DC87-42E0-BEF1-8D5F5CF78F26}" name="Column14306"/>
    <tableColumn id="14327" xr3:uid="{FD3716CA-80C2-444E-A160-723B75DC9173}" name="Column14307"/>
    <tableColumn id="14328" xr3:uid="{C0EBADAF-BDE2-4472-9C55-70F13F2819C7}" name="Column14308"/>
    <tableColumn id="14329" xr3:uid="{F801109C-CE19-4D30-AEEC-72071100E001}" name="Column14309"/>
    <tableColumn id="14330" xr3:uid="{F6581469-B9A8-48EB-849C-F67044BCA060}" name="Column14310"/>
    <tableColumn id="14331" xr3:uid="{65A480D1-8F08-48D2-BD92-7423A7804F82}" name="Column14311"/>
    <tableColumn id="14332" xr3:uid="{A7BE299C-6F99-417C-837B-1E9E37A45434}" name="Column14312"/>
    <tableColumn id="14333" xr3:uid="{69868BAB-82ED-4FF1-951D-4602A93E4FF8}" name="Column14313"/>
    <tableColumn id="14334" xr3:uid="{33472AB5-524E-43C3-9D8D-0468826F3AAF}" name="Column14314"/>
    <tableColumn id="14335" xr3:uid="{8D2B8F08-8A0C-4EEB-B76D-AA11E426F426}" name="Column14315"/>
    <tableColumn id="14336" xr3:uid="{81470334-A38A-4A68-B688-098326B7415E}" name="Column14316"/>
    <tableColumn id="14337" xr3:uid="{A30D2056-D82E-4FAF-B39D-1B27CD302D3A}" name="Column14317"/>
    <tableColumn id="14338" xr3:uid="{FCBED881-EB12-4352-9C95-71074903EF02}" name="Column14318"/>
    <tableColumn id="14339" xr3:uid="{9132CA9D-8449-4E05-B631-23518618C3EF}" name="Column14319"/>
    <tableColumn id="14340" xr3:uid="{35C27450-1B0A-408C-B226-090BC8DF7B4D}" name="Column14320"/>
    <tableColumn id="14341" xr3:uid="{B1F09150-518D-4F28-A912-D55791BA711E}" name="Column14321"/>
    <tableColumn id="14342" xr3:uid="{1894CB86-4D6F-44F4-815C-F7DC44FC39E5}" name="Column14322"/>
    <tableColumn id="14343" xr3:uid="{42443064-8907-4C2B-ABFC-87860752E922}" name="Column14323"/>
    <tableColumn id="14344" xr3:uid="{D49A1E47-5E26-4D5B-A3CE-25F5EF0EB195}" name="Column14324"/>
    <tableColumn id="14345" xr3:uid="{93566332-08FB-42F0-A13A-B05D7DBE9DAE}" name="Column14325"/>
    <tableColumn id="14346" xr3:uid="{EFB44C14-0C21-44B2-BF76-C56E3CD5818E}" name="Column14326"/>
    <tableColumn id="14347" xr3:uid="{8F6F66E3-5157-49A2-9269-FA04732CC598}" name="Column14327"/>
    <tableColumn id="14348" xr3:uid="{213B0678-DABD-4D33-9001-3A0DDAF9BDFA}" name="Column14328"/>
    <tableColumn id="14349" xr3:uid="{0F8CAA44-9D88-4589-A33A-076F1C859EFF}" name="Column14329"/>
    <tableColumn id="14350" xr3:uid="{D82325B9-8F1A-4933-8095-5D15F7CE2683}" name="Column14330"/>
    <tableColumn id="14351" xr3:uid="{FAB230FE-60B7-4DE5-A3FA-11F34DE38C76}" name="Column14331"/>
    <tableColumn id="14352" xr3:uid="{8E6A1876-0CA7-4831-8956-BFFF9C10E91C}" name="Column14332"/>
    <tableColumn id="14353" xr3:uid="{CF3D3E9F-BACD-4176-9653-D679584FA617}" name="Column14333"/>
    <tableColumn id="14354" xr3:uid="{E9163F03-EBF0-4D87-96C9-FEEBCC12D5FD}" name="Column14334"/>
    <tableColumn id="14355" xr3:uid="{C02788DF-BD09-416A-964A-88EB14C10615}" name="Column14335"/>
    <tableColumn id="14356" xr3:uid="{08DBF925-BE68-4BB7-B0A3-2B645B70CF7C}" name="Column14336"/>
    <tableColumn id="14357" xr3:uid="{46059852-5937-4F60-B0D6-60F2739D12D6}" name="Column14337"/>
    <tableColumn id="14358" xr3:uid="{BBBC6083-76FB-40BC-9490-BCF3BCDB0E81}" name="Column14338"/>
    <tableColumn id="14359" xr3:uid="{A44F61D2-3BC9-45EF-8542-8E55C9476307}" name="Column14339"/>
    <tableColumn id="14360" xr3:uid="{5312C2B6-CB77-4186-8667-7E3DF9590841}" name="Column14340"/>
    <tableColumn id="14361" xr3:uid="{6A0021F0-ABDC-41C6-ABC9-3B14F9DDBA42}" name="Column14341"/>
    <tableColumn id="14362" xr3:uid="{EB2E48D9-3F62-453B-B287-C0E0BEA58429}" name="Column14342"/>
    <tableColumn id="14363" xr3:uid="{DE362BBB-B082-4E61-B053-2F6E25ADDECC}" name="Column14343"/>
    <tableColumn id="14364" xr3:uid="{1DCFFD85-60CC-4923-9A06-5C1422C629E0}" name="Column14344"/>
    <tableColumn id="14365" xr3:uid="{15877F0A-3625-4CCF-8AD3-7BDAE9AABB23}" name="Column14345"/>
    <tableColumn id="14366" xr3:uid="{D14A2BA7-E6E6-40F0-895F-AB02A0E49888}" name="Column14346"/>
    <tableColumn id="14367" xr3:uid="{915CA6DC-F53A-4741-B1C4-4A7B3175C33D}" name="Column14347"/>
    <tableColumn id="14368" xr3:uid="{3EDE5575-7EB1-4540-AFFA-77D62093D770}" name="Column14348"/>
    <tableColumn id="14369" xr3:uid="{49B90555-B280-418A-BFBD-559D3EA0CF34}" name="Column14349"/>
    <tableColumn id="14370" xr3:uid="{0CDACFF4-26B1-4A1F-BF84-37A8E7BFE312}" name="Column14350"/>
    <tableColumn id="14371" xr3:uid="{1766CC50-1BE9-4C40-9603-5DBE68D3BC88}" name="Column14351"/>
    <tableColumn id="14372" xr3:uid="{F054430C-EBCD-4E91-9DDA-C2504D125982}" name="Column14352"/>
    <tableColumn id="14373" xr3:uid="{EDF1007B-1D07-4191-86A1-2000CC94374D}" name="Column14353"/>
    <tableColumn id="14374" xr3:uid="{A3D6854C-8C9B-44C7-9067-C45C12521EEB}" name="Column14354"/>
    <tableColumn id="14375" xr3:uid="{4BA557DB-5609-4206-8B33-4E1A485CBB12}" name="Column14355"/>
    <tableColumn id="14376" xr3:uid="{66A6D95C-7273-40D4-95F8-F2D420B91C52}" name="Column14356"/>
    <tableColumn id="14377" xr3:uid="{E1A90921-A442-4671-A088-66B31C2B2C8A}" name="Column14357"/>
    <tableColumn id="14378" xr3:uid="{7CADBD7B-FA8E-4629-8CFB-04E2634FB383}" name="Column14358"/>
    <tableColumn id="14379" xr3:uid="{B8C612C8-EBED-42DC-8464-86E3000CD7E1}" name="Column14359"/>
    <tableColumn id="14380" xr3:uid="{BE15B32D-205D-4E05-A627-681BCB0371CA}" name="Column14360"/>
    <tableColumn id="14381" xr3:uid="{EF83790A-1982-4230-8C9C-7834624E7D60}" name="Column14361"/>
    <tableColumn id="14382" xr3:uid="{C116A5DB-27F5-4CC7-B9D6-169DE801A288}" name="Column14362"/>
    <tableColumn id="14383" xr3:uid="{766F74B1-C101-4A31-BBA5-F4B0F197C20C}" name="Column14363"/>
    <tableColumn id="14384" xr3:uid="{996EDA9F-F5F6-4A90-9BC4-8A43E298B95B}" name="Column14364"/>
    <tableColumn id="14385" xr3:uid="{5F246E95-93FB-4708-AFE3-21FF23E587BB}" name="Column14365"/>
    <tableColumn id="14386" xr3:uid="{57380781-E695-467F-8C2B-81B6A50902DA}" name="Column14366"/>
    <tableColumn id="14387" xr3:uid="{603F6422-3E9A-49FD-90DA-52F270707535}" name="Column14367"/>
    <tableColumn id="14388" xr3:uid="{E0465F67-E34B-41CF-BCC1-19990500EA78}" name="Column14368"/>
    <tableColumn id="14389" xr3:uid="{4B3A651D-ACAF-4947-B98A-A719D6B52ECA}" name="Column14369"/>
    <tableColumn id="14390" xr3:uid="{E37E1792-BD14-4BD7-B6AC-F0AB8F226BA1}" name="Column14370"/>
    <tableColumn id="14391" xr3:uid="{1B2D8FCF-A9E8-4C68-B37C-6F25DBD632AF}" name="Column14371"/>
    <tableColumn id="14392" xr3:uid="{7258B390-2E4E-4E65-98E1-7A9AD18910EA}" name="Column14372"/>
    <tableColumn id="14393" xr3:uid="{8EBBBF0A-7B2F-4C3A-A2F8-9B15CC56C3D0}" name="Column14373"/>
    <tableColumn id="14394" xr3:uid="{296BF92A-1857-45A3-AAAE-196740FB7A6D}" name="Column14374"/>
    <tableColumn id="14395" xr3:uid="{726B3A03-8383-45B2-902A-B8C717AF4E75}" name="Column14375"/>
    <tableColumn id="14396" xr3:uid="{B3F3D11F-E01E-40B3-8625-72F8748117E3}" name="Column14376"/>
    <tableColumn id="14397" xr3:uid="{D3FE7FD5-15C0-44E5-9626-A04C1DBF1C84}" name="Column14377"/>
    <tableColumn id="14398" xr3:uid="{50AD6548-611A-488B-B244-2E75AD2305DF}" name="Column14378"/>
    <tableColumn id="14399" xr3:uid="{D6A43996-EECB-4C9E-8D47-8644D0EA5863}" name="Column14379"/>
    <tableColumn id="14400" xr3:uid="{619C2FD4-7731-45DC-A6C8-E96FE5286218}" name="Column14380"/>
    <tableColumn id="14401" xr3:uid="{3D3D3181-6307-4030-8414-09F6F0ECDDAA}" name="Column14381"/>
    <tableColumn id="14402" xr3:uid="{4B56378F-FCF6-474D-8068-DF21C309ED7E}" name="Column14382"/>
    <tableColumn id="14403" xr3:uid="{B0A04100-C3A1-4963-90FA-F2DD506B6E4E}" name="Column14383"/>
    <tableColumn id="14404" xr3:uid="{2C6055D8-FD6A-4B05-AEBD-5B97DCACA02B}" name="Column14384"/>
    <tableColumn id="14405" xr3:uid="{48F2FB96-DD5F-4623-8907-995F264DC6CB}" name="Column14385"/>
    <tableColumn id="14406" xr3:uid="{33B31ACA-395F-499F-9574-AAA00D189939}" name="Column14386"/>
    <tableColumn id="14407" xr3:uid="{B5FF5489-72A9-40FD-B7E5-3C9D9AED6E56}" name="Column14387"/>
    <tableColumn id="14408" xr3:uid="{DB943107-0920-4A84-AAAD-F08A94E586BD}" name="Column14388"/>
    <tableColumn id="14409" xr3:uid="{ABDA7428-014F-448C-A67C-40543A1997D1}" name="Column14389"/>
    <tableColumn id="14410" xr3:uid="{5FF7D31B-8045-4944-B673-1288735700FD}" name="Column14390"/>
    <tableColumn id="14411" xr3:uid="{F9A98995-857A-4424-A15F-3DCABD7DE842}" name="Column14391"/>
    <tableColumn id="14412" xr3:uid="{9C28E7F2-EF04-49EC-92F4-D9A93A005FB5}" name="Column14392"/>
    <tableColumn id="14413" xr3:uid="{85F64D7C-B394-4A1B-8ACD-300EE7C8F293}" name="Column14393"/>
    <tableColumn id="14414" xr3:uid="{5106B83E-5EF3-478D-B182-9C207CFE2C21}" name="Column14394"/>
    <tableColumn id="14415" xr3:uid="{99C83A02-AF6D-4731-A7DC-FCCE4AB154F8}" name="Column14395"/>
    <tableColumn id="14416" xr3:uid="{45EE1EA0-16CC-4D4C-8194-D18B994A0C2D}" name="Column14396"/>
    <tableColumn id="14417" xr3:uid="{7A927FFD-C21B-40AD-B2CF-742DA21A03A8}" name="Column14397"/>
    <tableColumn id="14418" xr3:uid="{BAE59918-3AAB-41C7-84BD-60EA8E23F459}" name="Column14398"/>
    <tableColumn id="14419" xr3:uid="{929D500A-A53E-49B2-AEC9-CE23BB8B6F62}" name="Column14399"/>
    <tableColumn id="14420" xr3:uid="{FE27E9AA-5F6C-45C1-845F-0E50DB6618FF}" name="Column14400"/>
    <tableColumn id="14421" xr3:uid="{91D43DD8-48AD-43C9-9B47-3F27B968526D}" name="Column14401"/>
    <tableColumn id="14422" xr3:uid="{29FF391C-7DEA-4961-A007-5D35E0AFBA5F}" name="Column14402"/>
    <tableColumn id="14423" xr3:uid="{1A3D4D0E-F4CB-4A71-939C-111D75BEF602}" name="Column14403"/>
    <tableColumn id="14424" xr3:uid="{3B69F735-D47A-42BB-A01B-A1ECCA71AA7C}" name="Column14404"/>
    <tableColumn id="14425" xr3:uid="{071D9C75-BAAF-4B1A-85D4-63FE80D844FB}" name="Column14405"/>
    <tableColumn id="14426" xr3:uid="{6BFCC7A9-1198-4282-A472-A3C5F39F2213}" name="Column14406"/>
    <tableColumn id="14427" xr3:uid="{E71637AC-0E84-48A3-956F-5653DB1BF7D9}" name="Column14407"/>
    <tableColumn id="14428" xr3:uid="{7D25977E-B3A1-419A-9251-576AC4A1BDAB}" name="Column14408"/>
    <tableColumn id="14429" xr3:uid="{C074D39E-E3B2-4119-A6F8-845789786092}" name="Column14409"/>
    <tableColumn id="14430" xr3:uid="{F121AF57-8DAF-4507-94B5-717A21CDA61A}" name="Column14410"/>
    <tableColumn id="14431" xr3:uid="{9E233329-6317-4DF9-AF7F-49FC14BA3987}" name="Column14411"/>
    <tableColumn id="14432" xr3:uid="{D01E3E4A-D92F-4597-AE1B-9FE344AE678E}" name="Column14412"/>
    <tableColumn id="14433" xr3:uid="{5FEF1FDA-FA7B-46EA-84A4-87C90E36199C}" name="Column14413"/>
    <tableColumn id="14434" xr3:uid="{D42FF386-71B6-4F47-B084-C6D28514E333}" name="Column14414"/>
    <tableColumn id="14435" xr3:uid="{9228952D-C6CE-453E-86FC-94CD4BECF69C}" name="Column14415"/>
    <tableColumn id="14436" xr3:uid="{D258F99C-0EE4-4616-9424-521A8C0A3108}" name="Column14416"/>
    <tableColumn id="14437" xr3:uid="{4B3C2673-7E75-4896-ABFD-032D663D6F17}" name="Column14417"/>
    <tableColumn id="14438" xr3:uid="{CE7B7989-5D69-4B38-AF87-95FA214DA64D}" name="Column14418"/>
    <tableColumn id="14439" xr3:uid="{159E8C70-BC08-444E-95AC-217AFC874DA7}" name="Column14419"/>
    <tableColumn id="14440" xr3:uid="{D3D398EE-1425-4C3F-AB4A-36050E339B1E}" name="Column14420"/>
    <tableColumn id="14441" xr3:uid="{FB580EC4-3809-4476-AE01-F6C2592506E8}" name="Column14421"/>
    <tableColumn id="14442" xr3:uid="{84FFB1C5-B657-4782-8B99-B6714B8740E7}" name="Column14422"/>
    <tableColumn id="14443" xr3:uid="{56C3E88D-7F9D-4796-BA32-42667491ADD5}" name="Column14423"/>
    <tableColumn id="14444" xr3:uid="{E76743CC-16A7-4667-A4C9-3B26BC0A0160}" name="Column14424"/>
    <tableColumn id="14445" xr3:uid="{CE1971C6-CB98-4D31-A64D-1B03C1BD9A18}" name="Column14425"/>
    <tableColumn id="14446" xr3:uid="{BB3722AA-C7A9-4A9A-A2B8-D265040E5CE9}" name="Column14426"/>
    <tableColumn id="14447" xr3:uid="{01706DE0-3648-400B-A955-A1BDEDA0D02E}" name="Column14427"/>
    <tableColumn id="14448" xr3:uid="{968C08BF-E758-4F51-8C89-F2B359C5C439}" name="Column14428"/>
    <tableColumn id="14449" xr3:uid="{3AFF0C56-9145-4F8F-95DD-73BC4BA51AD9}" name="Column14429"/>
    <tableColumn id="14450" xr3:uid="{93D15793-8071-4A3B-8F0B-7B75E67CCEF4}" name="Column14430"/>
    <tableColumn id="14451" xr3:uid="{A50A9F1E-C214-4B38-8703-6D04EF421DC1}" name="Column14431"/>
    <tableColumn id="14452" xr3:uid="{2F653F10-A9B2-463A-BB5C-F8A9A5A7CCA0}" name="Column14432"/>
    <tableColumn id="14453" xr3:uid="{E895A3A5-F575-4797-B7B3-AB57FB1A7E80}" name="Column14433"/>
    <tableColumn id="14454" xr3:uid="{22FBA91C-3D00-4621-A2C1-2B89FC59BDCB}" name="Column14434"/>
    <tableColumn id="14455" xr3:uid="{0A671ECC-970A-476C-AA75-DFA6301C454C}" name="Column14435"/>
    <tableColumn id="14456" xr3:uid="{10A7E0C4-4717-436F-9E41-F589519BA68F}" name="Column14436"/>
    <tableColumn id="14457" xr3:uid="{51BCDDE1-F686-4C57-AB48-4BE732BF5374}" name="Column14437"/>
    <tableColumn id="14458" xr3:uid="{1A157DB5-B34D-4E6B-ABBE-CD1149FDD1D7}" name="Column14438"/>
    <tableColumn id="14459" xr3:uid="{7B3C8442-1E55-49B0-9D44-2CF464EB13AF}" name="Column14439"/>
    <tableColumn id="14460" xr3:uid="{FCB15C53-A620-47B8-B698-2B1DF779F2EF}" name="Column14440"/>
    <tableColumn id="14461" xr3:uid="{84639BC1-8E4A-4F4F-B9F9-4F49F97ED502}" name="Column14441"/>
    <tableColumn id="14462" xr3:uid="{0DE0DA6A-52D8-457C-BF3F-58632C35D44F}" name="Column14442"/>
    <tableColumn id="14463" xr3:uid="{82C0226E-5602-4179-898D-8722BCC01B71}" name="Column14443"/>
    <tableColumn id="14464" xr3:uid="{CA4D94F5-DCE3-4FD4-8455-4B8F703A0B3A}" name="Column14444"/>
    <tableColumn id="14465" xr3:uid="{9B28ADC1-A6B4-4AA2-BF9D-D930EC047F05}" name="Column14445"/>
    <tableColumn id="14466" xr3:uid="{9E794697-831B-4901-A319-A536408A6337}" name="Column14446"/>
    <tableColumn id="14467" xr3:uid="{DCE9AC0F-1938-4E5E-A883-501A0C2AD6E4}" name="Column14447"/>
    <tableColumn id="14468" xr3:uid="{14CB3DEF-FEFC-472A-90A7-36B8E016E9A3}" name="Column14448"/>
    <tableColumn id="14469" xr3:uid="{275ABF78-C8A9-49D7-AD4F-7F6B417CF9F7}" name="Column14449"/>
    <tableColumn id="14470" xr3:uid="{9F3F7005-4D43-451D-92CF-26EDBD421CBC}" name="Column14450"/>
    <tableColumn id="14471" xr3:uid="{9F392709-703B-4F6E-ACAA-28E15E1C7BF4}" name="Column14451"/>
    <tableColumn id="14472" xr3:uid="{9A93E711-CCCF-41C6-A3E0-D106C0AF100D}" name="Column14452"/>
    <tableColumn id="14473" xr3:uid="{10C188FE-09F2-4D9C-82CA-F3C1B01AAED8}" name="Column14453"/>
    <tableColumn id="14474" xr3:uid="{C6427506-3F7D-410A-B92E-CF2ACD289F77}" name="Column14454"/>
    <tableColumn id="14475" xr3:uid="{B98E67E6-0AFF-49F7-8421-2ADD13B59102}" name="Column14455"/>
    <tableColumn id="14476" xr3:uid="{6C7CD993-2219-4F58-9FEE-7F9F76AACBB1}" name="Column14456"/>
    <tableColumn id="14477" xr3:uid="{D4574C9D-22DC-431B-A5B6-1DA11E7D530D}" name="Column14457"/>
    <tableColumn id="14478" xr3:uid="{C5F4AC87-48B9-4123-8EE7-FBAA4C95A85D}" name="Column14458"/>
    <tableColumn id="14479" xr3:uid="{8621D717-ECB0-49B3-8D4B-92ADC744D4ED}" name="Column14459"/>
    <tableColumn id="14480" xr3:uid="{107D9768-E3D8-45AC-AD5A-21E5520181AD}" name="Column14460"/>
    <tableColumn id="14481" xr3:uid="{290EC977-1DF7-448E-AD65-A1CD9F73F6E1}" name="Column14461"/>
    <tableColumn id="14482" xr3:uid="{0356C8A2-8A4C-49E3-ABCC-5599C0F4A10C}" name="Column14462"/>
    <tableColumn id="14483" xr3:uid="{F6E98521-D1A9-401D-84EE-49425DD3A1F0}" name="Column14463"/>
    <tableColumn id="14484" xr3:uid="{21D6D94B-7F94-42D9-9A6E-BD2F019338FF}" name="Column14464"/>
    <tableColumn id="14485" xr3:uid="{08C14EB5-B9B7-4265-BD7D-7BE1DA2156B3}" name="Column14465"/>
    <tableColumn id="14486" xr3:uid="{E6639ED5-E38D-4C66-9F67-05C02013CE8F}" name="Column14466"/>
    <tableColumn id="14487" xr3:uid="{D48446D4-09BF-4189-A120-827B5DAB8410}" name="Column14467"/>
    <tableColumn id="14488" xr3:uid="{42DDF409-14A0-4C32-8062-EEFE608F4435}" name="Column14468"/>
    <tableColumn id="14489" xr3:uid="{F05E450D-4794-4342-8391-82185EAF7E76}" name="Column14469"/>
    <tableColumn id="14490" xr3:uid="{8E3B4E2E-A2E2-47C5-9264-211DBB572A68}" name="Column14470"/>
    <tableColumn id="14491" xr3:uid="{45061C8E-B59F-448A-B2D3-93E3103D4B46}" name="Column14471"/>
    <tableColumn id="14492" xr3:uid="{090AAB2B-0C55-4AD0-83DD-2CAA24D50918}" name="Column14472"/>
    <tableColumn id="14493" xr3:uid="{DC7A4416-CA77-44FD-8ADA-FCA7BEECB8C3}" name="Column14473"/>
    <tableColumn id="14494" xr3:uid="{D941AF6E-ADD4-4DA8-8405-5519D2355729}" name="Column14474"/>
    <tableColumn id="14495" xr3:uid="{D986D79B-1F5D-4CD7-B79A-D75A56D25ABE}" name="Column14475"/>
    <tableColumn id="14496" xr3:uid="{7EDDF297-D0A9-4D11-B768-1D9CA6D825EB}" name="Column14476"/>
    <tableColumn id="14497" xr3:uid="{CBD81827-6EA6-4617-93C1-140EFD920574}" name="Column14477"/>
    <tableColumn id="14498" xr3:uid="{F53BB51A-13CB-48AA-8337-5EFB44BE9E31}" name="Column14478"/>
    <tableColumn id="14499" xr3:uid="{252CF37F-93A8-427E-8E26-3BF50B9F4225}" name="Column14479"/>
    <tableColumn id="14500" xr3:uid="{C5F1C1D3-8534-4833-AF3F-A475CDFF52AF}" name="Column14480"/>
    <tableColumn id="14501" xr3:uid="{41D82FEE-D419-4E75-B5A0-6419C133EBBC}" name="Column14481"/>
    <tableColumn id="14502" xr3:uid="{26E30AFF-CE9B-44F9-9B52-FBF7088CD842}" name="Column14482"/>
    <tableColumn id="14503" xr3:uid="{F64D09C8-937F-4D54-9811-2F4D96BA76FA}" name="Column14483"/>
    <tableColumn id="14504" xr3:uid="{3A4AC653-4B5B-4E76-9601-0D04B7E589EC}" name="Column14484"/>
    <tableColumn id="14505" xr3:uid="{7F3A77E4-F7A2-46A5-A026-6CB41BFD14E4}" name="Column14485"/>
    <tableColumn id="14506" xr3:uid="{F698C87E-875C-4C7A-9DD0-8D083E3FF0FD}" name="Column14486"/>
    <tableColumn id="14507" xr3:uid="{05313430-0767-47D0-B021-34B03FABDE80}" name="Column14487"/>
    <tableColumn id="14508" xr3:uid="{1ABB9F62-3A05-40EB-A474-19D9AE5CC568}" name="Column14488"/>
    <tableColumn id="14509" xr3:uid="{EE84C199-9604-4A0F-B3A4-4D1A7A29774E}" name="Column14489"/>
    <tableColumn id="14510" xr3:uid="{8EF4A40B-A54E-4630-8AB5-72DF92A5D787}" name="Column14490"/>
    <tableColumn id="14511" xr3:uid="{09FA5DA0-0719-4712-9582-36C043773131}" name="Column14491"/>
    <tableColumn id="14512" xr3:uid="{9976F69F-20A8-4E5F-AD50-1E7F7726B1CF}" name="Column14492"/>
    <tableColumn id="14513" xr3:uid="{159C7668-D3EC-41DD-BD83-CCCDC5EF445C}" name="Column14493"/>
    <tableColumn id="14514" xr3:uid="{CDCE24C6-51D9-457C-8D18-FF29E8225FC1}" name="Column14494"/>
    <tableColumn id="14515" xr3:uid="{96FD1BB7-9145-48B9-9AFF-76D0D11B9402}" name="Column14495"/>
    <tableColumn id="14516" xr3:uid="{932DF9A7-3BA7-4990-AAAD-5540F23AE8FB}" name="Column14496"/>
    <tableColumn id="14517" xr3:uid="{D6D14375-B4F9-4D8C-A040-72A826C06D31}" name="Column14497"/>
    <tableColumn id="14518" xr3:uid="{89683730-0F77-4C36-8BFA-47D421DE1992}" name="Column14498"/>
    <tableColumn id="14519" xr3:uid="{432DA95C-ABBF-4EB1-B2EE-B153C6F2CD3D}" name="Column14499"/>
    <tableColumn id="14520" xr3:uid="{C3D9A2AC-9C8F-467F-8F80-59E2AA4C3489}" name="Column14500"/>
    <tableColumn id="14521" xr3:uid="{43809438-D224-437E-ACC9-75E647E86477}" name="Column14501"/>
    <tableColumn id="14522" xr3:uid="{4AA482E3-60D3-457C-967C-A156F91DD646}" name="Column14502"/>
    <tableColumn id="14523" xr3:uid="{022125FF-30DF-48FF-BBC8-5C445A69806D}" name="Column14503"/>
    <tableColumn id="14524" xr3:uid="{F7C7ECF2-66D2-492F-A592-5438471F4FD2}" name="Column14504"/>
    <tableColumn id="14525" xr3:uid="{3A8F8346-A896-47E4-A563-C41AE6192A6A}" name="Column14505"/>
    <tableColumn id="14526" xr3:uid="{532E4CB4-4E68-4AB0-962B-5F5682821212}" name="Column14506"/>
    <tableColumn id="14527" xr3:uid="{5ECBB746-3E04-490C-8940-F0BED4C1106D}" name="Column14507"/>
    <tableColumn id="14528" xr3:uid="{007B474A-685A-493D-BCEF-E17C1408D8C9}" name="Column14508"/>
    <tableColumn id="14529" xr3:uid="{01AAF16B-ACC7-4835-9D21-5A090B3E24BE}" name="Column14509"/>
    <tableColumn id="14530" xr3:uid="{908F3A27-8B52-4368-A8ED-4AA741A6CE08}" name="Column14510"/>
    <tableColumn id="14531" xr3:uid="{5F2401B2-7300-4B4A-A957-D0E5FC3299C8}" name="Column14511"/>
    <tableColumn id="14532" xr3:uid="{BAE4C9E1-E443-47AA-B880-65866E69635F}" name="Column14512"/>
    <tableColumn id="14533" xr3:uid="{9FCFBA83-8B03-4D74-ABE9-167ADD8B4061}" name="Column14513"/>
    <tableColumn id="14534" xr3:uid="{D95A1CB2-4739-4D9D-BEEC-87E7F6A1F3A7}" name="Column14514"/>
    <tableColumn id="14535" xr3:uid="{807F7A5D-0108-4373-BF81-E30F20554041}" name="Column14515"/>
    <tableColumn id="14536" xr3:uid="{91A49B20-5659-46C3-8B66-7E129D306EF6}" name="Column14516"/>
    <tableColumn id="14537" xr3:uid="{66CB984D-DFE8-422A-9192-E217C318E54C}" name="Column14517"/>
    <tableColumn id="14538" xr3:uid="{56BB4521-A3F4-4BFB-9850-62B4EC6CCDE1}" name="Column14518"/>
    <tableColumn id="14539" xr3:uid="{4BD35407-F2CD-442C-9C82-88F23808A7CC}" name="Column14519"/>
    <tableColumn id="14540" xr3:uid="{F1FA850B-6188-4FA6-99AC-E93AC0DB0AE2}" name="Column14520"/>
    <tableColumn id="14541" xr3:uid="{1E1E4E54-82BD-44A7-AF9D-31AD93126371}" name="Column14521"/>
    <tableColumn id="14542" xr3:uid="{49DB0D32-41FC-462D-9242-CB8F15C4F560}" name="Column14522"/>
    <tableColumn id="14543" xr3:uid="{E6B6C6BC-2FCA-4CE2-B832-84F162FD1E57}" name="Column14523"/>
    <tableColumn id="14544" xr3:uid="{8435A202-0BAC-4C3A-947C-5B0DA107CD31}" name="Column14524"/>
    <tableColumn id="14545" xr3:uid="{E08A66B3-664D-47B2-AD95-B885EE5980B4}" name="Column14525"/>
    <tableColumn id="14546" xr3:uid="{25610C4C-EC38-4638-B7E7-562991D7AC3A}" name="Column14526"/>
    <tableColumn id="14547" xr3:uid="{12998A81-267C-4E2E-9A94-AF8C8B2C2B75}" name="Column14527"/>
    <tableColumn id="14548" xr3:uid="{B1D5777A-638A-42DA-B198-3FF2E3FEF543}" name="Column14528"/>
    <tableColumn id="14549" xr3:uid="{A6B3FFAB-229A-4B3A-8FB7-F7D1F067D8D3}" name="Column14529"/>
    <tableColumn id="14550" xr3:uid="{8F60CCF2-9F44-49D8-BDE3-47AE5AD5CA9F}" name="Column14530"/>
    <tableColumn id="14551" xr3:uid="{25AEA3F9-6A4E-4D45-9B7F-3BCDAB358E0E}" name="Column14531"/>
    <tableColumn id="14552" xr3:uid="{B43732F0-FF8B-4879-8A8D-BAB4C1991E3C}" name="Column14532"/>
    <tableColumn id="14553" xr3:uid="{CD854642-212C-49CC-BFD9-C2D461BB7BD0}" name="Column14533"/>
    <tableColumn id="14554" xr3:uid="{E95810E3-75E9-49E7-B2EE-56A342277E6E}" name="Column14534"/>
    <tableColumn id="14555" xr3:uid="{8E271AE3-886C-4562-9E72-96E943A68029}" name="Column14535"/>
    <tableColumn id="14556" xr3:uid="{B2A5D95E-5A07-4EE1-B1A2-973E2F55EDAA}" name="Column14536"/>
    <tableColumn id="14557" xr3:uid="{58F3D953-A211-4C27-ACC9-58F3C6CC36B4}" name="Column14537"/>
    <tableColumn id="14558" xr3:uid="{738FA30A-FAAC-431B-9B84-4929035396AA}" name="Column14538"/>
    <tableColumn id="14559" xr3:uid="{EF697B82-3ED2-482A-AA9D-53F23581A728}" name="Column14539"/>
    <tableColumn id="14560" xr3:uid="{328DB460-4967-45B8-9DCB-547280103E0F}" name="Column14540"/>
    <tableColumn id="14561" xr3:uid="{4F44C029-3C73-4056-B8FF-AE5F6A99330B}" name="Column14541"/>
    <tableColumn id="14562" xr3:uid="{4EB3535C-DCBF-47BD-B8BA-58569174377E}" name="Column14542"/>
    <tableColumn id="14563" xr3:uid="{FCD3859A-632F-4058-B8A2-9C44A961BD35}" name="Column14543"/>
    <tableColumn id="14564" xr3:uid="{97E8A728-B0D4-4B2E-9380-C6E598B72D4E}" name="Column14544"/>
    <tableColumn id="14565" xr3:uid="{70986212-E070-4482-9E97-9C9576D25A54}" name="Column14545"/>
    <tableColumn id="14566" xr3:uid="{67BEF635-2F75-4AE4-B2D2-33A4159FE660}" name="Column14546"/>
    <tableColumn id="14567" xr3:uid="{C48B7D26-A696-4088-A3B6-9332600FEF5B}" name="Column14547"/>
    <tableColumn id="14568" xr3:uid="{60C9C8D4-0903-4360-8B04-A88A3F331342}" name="Column14548"/>
    <tableColumn id="14569" xr3:uid="{DBFA3DBC-1EC8-467C-A46D-C8AF211F07B2}" name="Column14549"/>
    <tableColumn id="14570" xr3:uid="{53B3C715-1447-4B8C-8D4C-067F00315CFC}" name="Column14550"/>
    <tableColumn id="14571" xr3:uid="{29076F58-7102-4F2B-B7C4-59E912316E70}" name="Column14551"/>
    <tableColumn id="14572" xr3:uid="{6FB458B5-6F0F-49EA-81AF-62B2CB96E1C4}" name="Column14552"/>
    <tableColumn id="14573" xr3:uid="{262437E5-6CDE-44CF-9565-5284A68D22CC}" name="Column14553"/>
    <tableColumn id="14574" xr3:uid="{1DA6BEF0-D3C2-4B25-B979-6F2DE11F1186}" name="Column14554"/>
    <tableColumn id="14575" xr3:uid="{84ABDE85-7589-4D68-95F9-434AC1CE17B2}" name="Column14555"/>
    <tableColumn id="14576" xr3:uid="{F601E206-9372-437E-B22C-9CFFFBA4AF47}" name="Column14556"/>
    <tableColumn id="14577" xr3:uid="{75241542-469D-4265-A0EE-D9960F48CFCE}" name="Column14557"/>
    <tableColumn id="14578" xr3:uid="{33FB4FE5-8050-4C15-8D45-9D374C134547}" name="Column14558"/>
    <tableColumn id="14579" xr3:uid="{6F5AC8C6-AAE4-43AB-9234-9411FB25A632}" name="Column14559"/>
    <tableColumn id="14580" xr3:uid="{7C43AD69-710B-48C8-B352-50CA162093A1}" name="Column14560"/>
    <tableColumn id="14581" xr3:uid="{04B636FB-64BB-49F7-ADAD-FD7C6AA32E81}" name="Column14561"/>
    <tableColumn id="14582" xr3:uid="{1382FC81-5F5B-4BC7-B877-C1D364679A16}" name="Column14562"/>
    <tableColumn id="14583" xr3:uid="{6124CDC3-4BA0-44BF-AAF9-0F92FB82FC17}" name="Column14563"/>
    <tableColumn id="14584" xr3:uid="{4D0FE617-723F-4A98-88A6-FCAD74394CB6}" name="Column14564"/>
    <tableColumn id="14585" xr3:uid="{C5113118-7300-43AC-9F95-53AAA7B98DC7}" name="Column14565"/>
    <tableColumn id="14586" xr3:uid="{462D513E-F55D-4136-83A1-C995B4DDAA16}" name="Column14566"/>
    <tableColumn id="14587" xr3:uid="{7FC22256-3CC1-48C9-9403-FAD193515041}" name="Column14567"/>
    <tableColumn id="14588" xr3:uid="{BB1BB5A3-8B90-49DA-A18D-7D2009C14564}" name="Column14568"/>
    <tableColumn id="14589" xr3:uid="{40607EB7-9C28-4094-A802-92BABB4B424F}" name="Column14569"/>
    <tableColumn id="14590" xr3:uid="{0D056D9E-A15F-4FAE-9CA9-E7504330A8BD}" name="Column14570"/>
    <tableColumn id="14591" xr3:uid="{20563EC7-108E-4CB8-85B2-B9A635170B76}" name="Column14571"/>
    <tableColumn id="14592" xr3:uid="{B6711853-53A4-4BE3-853F-7F9C036A77E9}" name="Column14572"/>
    <tableColumn id="14593" xr3:uid="{9642D6CD-5001-4750-AF8B-9E4DF4B14F48}" name="Column14573"/>
    <tableColumn id="14594" xr3:uid="{1C883932-110E-4B32-A19D-FB376AC813A3}" name="Column14574"/>
    <tableColumn id="14595" xr3:uid="{3AD49890-8790-4CC4-A4A8-E63F2BC0EB6B}" name="Column14575"/>
    <tableColumn id="14596" xr3:uid="{70624B20-27B5-4CF6-AF9C-624D649B8DED}" name="Column14576"/>
    <tableColumn id="14597" xr3:uid="{490769D4-DEFD-4A7B-BA66-4C738B6C565A}" name="Column14577"/>
    <tableColumn id="14598" xr3:uid="{39D36972-6768-4165-987E-AF2555E009B8}" name="Column14578"/>
    <tableColumn id="14599" xr3:uid="{B0FAFF2E-5D85-4322-9D5C-09D74A0A74BE}" name="Column14579"/>
    <tableColumn id="14600" xr3:uid="{EF238D4F-9074-4287-B199-DD98A536D9E8}" name="Column14580"/>
    <tableColumn id="14601" xr3:uid="{C62021BC-326E-4B3A-B064-A2AA81AFAC6B}" name="Column14581"/>
    <tableColumn id="14602" xr3:uid="{F92EABB0-30FD-4EEA-B5F4-BD431C8FF3F4}" name="Column14582"/>
    <tableColumn id="14603" xr3:uid="{EA1184A8-1E67-4053-AF5F-B2E45CFE0C77}" name="Column14583"/>
    <tableColumn id="14604" xr3:uid="{7FD35A5D-FC84-4C7B-B310-76A4F66A2E84}" name="Column14584"/>
    <tableColumn id="14605" xr3:uid="{3D448332-0D17-4ED8-965D-067504AD303F}" name="Column14585"/>
    <tableColumn id="14606" xr3:uid="{42B7E330-7E26-4C0D-9407-CE5CBB1C246C}" name="Column14586"/>
    <tableColumn id="14607" xr3:uid="{0B8CEECE-63A3-4915-A259-F74FDF955732}" name="Column14587"/>
    <tableColumn id="14608" xr3:uid="{B115A69B-093A-4FF0-8DE5-A4B03D3490E0}" name="Column14588"/>
    <tableColumn id="14609" xr3:uid="{B0196CE7-3601-4164-8CC2-B733BA7420A4}" name="Column14589"/>
    <tableColumn id="14610" xr3:uid="{DAE28936-9846-4372-9B3D-F40267D9201D}" name="Column14590"/>
    <tableColumn id="14611" xr3:uid="{AD5740C7-BA5D-4894-AEAE-14F3FA944CBE}" name="Column14591"/>
    <tableColumn id="14612" xr3:uid="{58737DE0-AFD9-49C5-A5DD-295700703AAB}" name="Column14592"/>
    <tableColumn id="14613" xr3:uid="{E0444614-4B70-4DD8-8FB3-DCA29F87E495}" name="Column14593"/>
    <tableColumn id="14614" xr3:uid="{9AD1B354-782A-4FB0-892B-BA741842AD5B}" name="Column14594"/>
    <tableColumn id="14615" xr3:uid="{B2A89588-2CE0-4104-8C76-E4977A0755B2}" name="Column14595"/>
    <tableColumn id="14616" xr3:uid="{189A53D3-DAA5-437D-BC9D-22BC35B52643}" name="Column14596"/>
    <tableColumn id="14617" xr3:uid="{AE65C558-0004-4C29-981E-C1D9B2D2E7E6}" name="Column14597"/>
    <tableColumn id="14618" xr3:uid="{FA59C174-9A1B-4BAE-926C-E6D0BEDB98A2}" name="Column14598"/>
    <tableColumn id="14619" xr3:uid="{758919D2-B905-4244-AC5C-EF301C90EF9D}" name="Column14599"/>
    <tableColumn id="14620" xr3:uid="{3296B52A-A18A-4302-BBCE-51F0C5899BE5}" name="Column14600"/>
    <tableColumn id="14621" xr3:uid="{354AC8D4-1B8C-4BE5-9292-B8CF634B2FD0}" name="Column14601"/>
    <tableColumn id="14622" xr3:uid="{5604FA8E-CD7B-475B-9EEC-E26FFFAA0DFC}" name="Column14602"/>
    <tableColumn id="14623" xr3:uid="{E2349EB8-2734-4EA2-9E7B-6325AFED49E9}" name="Column14603"/>
    <tableColumn id="14624" xr3:uid="{D17AC1FF-5A01-44AB-B53C-7EFB00CD5DE4}" name="Column14604"/>
    <tableColumn id="14625" xr3:uid="{CB3CB136-79AC-43EB-827E-EC6CE4D132BA}" name="Column14605"/>
    <tableColumn id="14626" xr3:uid="{E58F8F76-E4DE-426E-9511-2070A94CD947}" name="Column14606"/>
    <tableColumn id="14627" xr3:uid="{AEF6955D-5E24-4130-A3CE-41D97DB6445D}" name="Column14607"/>
    <tableColumn id="14628" xr3:uid="{341103C5-288C-44BF-A08F-D6280A89FC7C}" name="Column14608"/>
    <tableColumn id="14629" xr3:uid="{19957AC2-2E80-4C30-BABA-72F16CE1FCF2}" name="Column14609"/>
    <tableColumn id="14630" xr3:uid="{8C59DBAB-67B8-4097-9C7A-C5E836BBC779}" name="Column14610"/>
    <tableColumn id="14631" xr3:uid="{38498FB8-674B-49E5-8819-4ADDE147FE8F}" name="Column14611"/>
    <tableColumn id="14632" xr3:uid="{2F691822-4254-4AAA-A1B3-5AABAA8C3FE2}" name="Column14612"/>
    <tableColumn id="14633" xr3:uid="{924BE747-5985-4572-A016-F747FA9CBD4D}" name="Column14613"/>
    <tableColumn id="14634" xr3:uid="{E56FD904-A22A-46E4-A610-25356C0FF049}" name="Column14614"/>
    <tableColumn id="14635" xr3:uid="{FCA5CB9C-71D9-4773-8A9F-4BAD33E5F0CC}" name="Column14615"/>
    <tableColumn id="14636" xr3:uid="{76799594-6F97-4342-9735-ECFC562E740B}" name="Column14616"/>
    <tableColumn id="14637" xr3:uid="{A92A77EB-373A-4D7A-9CA9-F8C3C95687A8}" name="Column14617"/>
    <tableColumn id="14638" xr3:uid="{97061752-B4B2-4DB3-B15D-D7CB461EDB60}" name="Column14618"/>
    <tableColumn id="14639" xr3:uid="{14C23309-553B-478F-B84C-77CF69184A3D}" name="Column14619"/>
    <tableColumn id="14640" xr3:uid="{DB966A02-1878-4C63-95E1-A396B55879AD}" name="Column14620"/>
    <tableColumn id="14641" xr3:uid="{7AA2371C-FC54-40C7-A6DE-6FAB7F7FEE8C}" name="Column14621"/>
    <tableColumn id="14642" xr3:uid="{E8FE39C4-50EF-45EC-986C-C1481AD4D382}" name="Column14622"/>
    <tableColumn id="14643" xr3:uid="{3F03F98D-3332-420C-949B-95496DA16E2A}" name="Column14623"/>
    <tableColumn id="14644" xr3:uid="{62E09007-85B6-4C4C-8120-DABD5B8EFBE0}" name="Column14624"/>
    <tableColumn id="14645" xr3:uid="{1D90D758-B1FF-4FDB-BEB9-93CBC43A9688}" name="Column14625"/>
    <tableColumn id="14646" xr3:uid="{5CC267B8-C823-4466-BA55-B3EB4D648FD9}" name="Column14626"/>
    <tableColumn id="14647" xr3:uid="{5B3AB5A3-A216-4A9E-8560-EB55FCD9CCF8}" name="Column14627"/>
    <tableColumn id="14648" xr3:uid="{A4192794-45DC-4BB0-840D-622F60FF45A9}" name="Column14628"/>
    <tableColumn id="14649" xr3:uid="{D6119C4C-19E0-492D-BF9A-D7DD245BD698}" name="Column14629"/>
    <tableColumn id="14650" xr3:uid="{AAC1EA7C-256C-478B-BD4E-97B31EA28A0A}" name="Column14630"/>
    <tableColumn id="14651" xr3:uid="{4D8129C3-0BFB-414E-AF24-9AC5A3F39C19}" name="Column14631"/>
    <tableColumn id="14652" xr3:uid="{8A58E639-41EA-419C-8248-16488CA37330}" name="Column14632"/>
    <tableColumn id="14653" xr3:uid="{26ED37F4-8A9C-43FD-B8DB-E4B82D9E675D}" name="Column14633"/>
    <tableColumn id="14654" xr3:uid="{A957852C-3BCD-4FD7-82D8-9262861E9EE9}" name="Column14634"/>
    <tableColumn id="14655" xr3:uid="{F9054CAA-329B-4FFF-9338-42890BDB791C}" name="Column14635"/>
    <tableColumn id="14656" xr3:uid="{12D2E22F-814B-4EF2-A50B-B2B493B1D5C7}" name="Column14636"/>
    <tableColumn id="14657" xr3:uid="{C246B14D-8018-4E39-A89C-13450BF7EE7A}" name="Column14637"/>
    <tableColumn id="14658" xr3:uid="{322EEB93-C370-44F7-BF1C-D519C6FA3E02}" name="Column14638"/>
    <tableColumn id="14659" xr3:uid="{D9063A09-EEA3-4950-91D2-87C6EB266039}" name="Column14639"/>
    <tableColumn id="14660" xr3:uid="{87565006-7A4F-4062-9B17-36CFE2117A10}" name="Column14640"/>
    <tableColumn id="14661" xr3:uid="{C01BA4CA-EBC9-49CF-BED3-239251266FC5}" name="Column14641"/>
    <tableColumn id="14662" xr3:uid="{C2A4F0C8-EF9E-4982-8CE0-F9F10740DD37}" name="Column14642"/>
    <tableColumn id="14663" xr3:uid="{9D95572F-B7AE-4BA8-8F3F-1301704AB64B}" name="Column14643"/>
    <tableColumn id="14664" xr3:uid="{FBA91B8E-259F-4665-9F85-339F5B8DA889}" name="Column14644"/>
    <tableColumn id="14665" xr3:uid="{517F069E-C617-4A28-9F17-FB296B59B328}" name="Column14645"/>
    <tableColumn id="14666" xr3:uid="{0B2D778F-47DF-4ADF-8923-D29001F0DECE}" name="Column14646"/>
    <tableColumn id="14667" xr3:uid="{CD6B553A-1D19-44DB-8907-F07B2FC5A9E1}" name="Column14647"/>
    <tableColumn id="14668" xr3:uid="{2A82CE20-423E-4E6D-BDCB-692F5FF76F93}" name="Column14648"/>
    <tableColumn id="14669" xr3:uid="{93F13955-205C-44C1-B320-551B3672166E}" name="Column14649"/>
    <tableColumn id="14670" xr3:uid="{D15944FF-0575-48E9-8DDA-EB3B40F06574}" name="Column14650"/>
    <tableColumn id="14671" xr3:uid="{6B088411-5F63-4F62-8DD0-0C4706479E1C}" name="Column14651"/>
    <tableColumn id="14672" xr3:uid="{D8176067-65B5-4BA7-BD83-C1DC59C0EF7E}" name="Column14652"/>
    <tableColumn id="14673" xr3:uid="{F12066D7-F2DF-4C8C-9298-88BDB22ED140}" name="Column14653"/>
    <tableColumn id="14674" xr3:uid="{E0F7382E-37EF-431A-BFA2-89138AF807BA}" name="Column14654"/>
    <tableColumn id="14675" xr3:uid="{34107D13-C0B2-4E38-B203-02E2CC646A35}" name="Column14655"/>
    <tableColumn id="14676" xr3:uid="{89AEDE48-F58E-4750-8D7D-561698B5EB7F}" name="Column14656"/>
    <tableColumn id="14677" xr3:uid="{5608E910-EFE6-482A-B5FD-38790B53ACFA}" name="Column14657"/>
    <tableColumn id="14678" xr3:uid="{8E00F8F2-A5A7-409B-848E-4B4484033DE0}" name="Column14658"/>
    <tableColumn id="14679" xr3:uid="{0E1FE0A5-6714-485C-98E6-56008CABB049}" name="Column14659"/>
    <tableColumn id="14680" xr3:uid="{46204A00-7AE5-4E43-B587-73FD30EE1334}" name="Column14660"/>
    <tableColumn id="14681" xr3:uid="{8E6ECCCC-C427-4EFE-8174-75E6E5E738A9}" name="Column14661"/>
    <tableColumn id="14682" xr3:uid="{31611A2C-696B-4E33-B668-DB195F54D1BE}" name="Column14662"/>
    <tableColumn id="14683" xr3:uid="{C4BA6A6B-3A5F-46B8-A450-B68FEED0CC87}" name="Column14663"/>
    <tableColumn id="14684" xr3:uid="{A8EC2B26-6B05-4829-8750-F09BFCACF22F}" name="Column14664"/>
    <tableColumn id="14685" xr3:uid="{28DE93D0-5D48-4A01-80A2-92A1E11415E0}" name="Column14665"/>
    <tableColumn id="14686" xr3:uid="{73EB26A8-57CA-4CFA-A38E-92613BAEDAC9}" name="Column14666"/>
    <tableColumn id="14687" xr3:uid="{825758BD-18CD-4A05-9FF1-2C88A95F8AD7}" name="Column14667"/>
    <tableColumn id="14688" xr3:uid="{19759158-62FA-4331-9AC7-1C78DD1AD827}" name="Column14668"/>
    <tableColumn id="14689" xr3:uid="{79E549D2-279C-4612-AA05-5B37CEEE07E0}" name="Column14669"/>
    <tableColumn id="14690" xr3:uid="{E5DF07C5-16C7-4DF3-B0B1-C2F5508B5357}" name="Column14670"/>
    <tableColumn id="14691" xr3:uid="{981DAA69-18D9-43B1-896D-EE89A1C9F732}" name="Column14671"/>
    <tableColumn id="14692" xr3:uid="{FBA4BBBF-53C6-4444-BFFD-BDA24077201F}" name="Column14672"/>
    <tableColumn id="14693" xr3:uid="{67508CA1-7F6C-406C-9D10-F631E2C82DC7}" name="Column14673"/>
    <tableColumn id="14694" xr3:uid="{3798F597-6AFF-4E23-8386-B7D1420B2757}" name="Column14674"/>
    <tableColumn id="14695" xr3:uid="{87156C5C-E28E-49F3-B6E2-271D1EAA3528}" name="Column14675"/>
    <tableColumn id="14696" xr3:uid="{909293A0-867F-45BF-8E51-2ADBB3B495EA}" name="Column14676"/>
    <tableColumn id="14697" xr3:uid="{698ACF00-2ABC-4AB6-B020-90B8F83290C6}" name="Column14677"/>
    <tableColumn id="14698" xr3:uid="{C37218EB-54FB-4B20-847E-CAE70CDEF67F}" name="Column14678"/>
    <tableColumn id="14699" xr3:uid="{143D77D6-A667-45AD-9D75-8D891EBC49E7}" name="Column14679"/>
    <tableColumn id="14700" xr3:uid="{560CA7BE-E7D0-4707-B027-86CBF01F2DCD}" name="Column14680"/>
    <tableColumn id="14701" xr3:uid="{3A33F791-17E8-488E-B582-5769ED06BA6A}" name="Column14681"/>
    <tableColumn id="14702" xr3:uid="{FA760A9D-0FC8-4A72-BA09-2BC7C079A227}" name="Column14682"/>
    <tableColumn id="14703" xr3:uid="{810FE3A8-6EC9-41FC-A6FA-0449AEBEE7A1}" name="Column14683"/>
    <tableColumn id="14704" xr3:uid="{A8247579-80B9-433F-B3B2-1DC77E74B630}" name="Column14684"/>
    <tableColumn id="14705" xr3:uid="{250A5846-595B-45A7-AE59-22F2ED01139C}" name="Column14685"/>
    <tableColumn id="14706" xr3:uid="{67477AC8-D366-4707-98B9-3D0071561021}" name="Column14686"/>
    <tableColumn id="14707" xr3:uid="{B7C800AD-6008-42A0-A6F5-68585AA6762F}" name="Column14687"/>
    <tableColumn id="14708" xr3:uid="{10CACB39-896F-4F98-8ED3-23635F3072BF}" name="Column14688"/>
    <tableColumn id="14709" xr3:uid="{7EFFFADF-99B8-4BBA-A590-9FAD52E81F14}" name="Column14689"/>
    <tableColumn id="14710" xr3:uid="{421F42BE-C72B-419D-8434-74D9F48A47DB}" name="Column14690"/>
    <tableColumn id="14711" xr3:uid="{C5179A5B-4B04-436E-94B8-C5031DBA7DF4}" name="Column14691"/>
    <tableColumn id="14712" xr3:uid="{FE7834F3-83D4-42B9-8AFF-BEE124D5C67C}" name="Column14692"/>
    <tableColumn id="14713" xr3:uid="{3D20947A-9F55-49E0-9063-7931A2F2ECCE}" name="Column14693"/>
    <tableColumn id="14714" xr3:uid="{D1A4E42C-B08C-4B6E-BCD1-522AEFED3BC8}" name="Column14694"/>
    <tableColumn id="14715" xr3:uid="{037A575B-80B2-4E23-A54A-4647D1111B2A}" name="Column14695"/>
    <tableColumn id="14716" xr3:uid="{DFA5D4E0-EEA2-473D-996A-12169F018C85}" name="Column14696"/>
    <tableColumn id="14717" xr3:uid="{7FB3B8B1-F886-4EFA-A8B9-F8D98A69FA23}" name="Column14697"/>
    <tableColumn id="14718" xr3:uid="{0139254C-1CBF-4890-B549-299D5AE792A2}" name="Column14698"/>
    <tableColumn id="14719" xr3:uid="{C5058B8B-20DB-425C-A0FF-63D98DD0038E}" name="Column14699"/>
    <tableColumn id="14720" xr3:uid="{F90BBB3D-9E7C-4396-BB7F-EA8EBE92D282}" name="Column14700"/>
    <tableColumn id="14721" xr3:uid="{1A6A04CE-B626-48F6-B063-966294B6156A}" name="Column14701"/>
    <tableColumn id="14722" xr3:uid="{D29A0DE5-082D-4C69-BC79-2F6D362AAF16}" name="Column14702"/>
    <tableColumn id="14723" xr3:uid="{6CF340C8-EE48-47D0-82DB-64120350D750}" name="Column14703"/>
    <tableColumn id="14724" xr3:uid="{C6A7391D-A18E-441E-A9F6-AF524FCE1A90}" name="Column14704"/>
    <tableColumn id="14725" xr3:uid="{73844FA7-8815-4F83-A374-24BA33AD5C4A}" name="Column14705"/>
    <tableColumn id="14726" xr3:uid="{E7C3123B-ED3C-4737-8A04-59B56E93E175}" name="Column14706"/>
    <tableColumn id="14727" xr3:uid="{B9516302-374C-425F-A6A5-D4AB92D26A2D}" name="Column14707"/>
    <tableColumn id="14728" xr3:uid="{B17ED593-AE78-44E4-959D-5432EFB57C2F}" name="Column14708"/>
    <tableColumn id="14729" xr3:uid="{448C743D-059F-403A-B42F-863E3DA7B362}" name="Column14709"/>
    <tableColumn id="14730" xr3:uid="{1E595C60-6957-4D2F-BD42-DEFCE6EE5F58}" name="Column14710"/>
    <tableColumn id="14731" xr3:uid="{029C4ADB-4DD9-4F5F-A8D5-80CA12FD5475}" name="Column14711"/>
    <tableColumn id="14732" xr3:uid="{F80F2663-690F-41FE-A98C-5FB608FA48C5}" name="Column14712"/>
    <tableColumn id="14733" xr3:uid="{477505B6-7569-414D-94FB-DF1B9623B043}" name="Column14713"/>
    <tableColumn id="14734" xr3:uid="{B22E0C6C-D615-4B3C-B857-9C75FE2A7AC3}" name="Column14714"/>
    <tableColumn id="14735" xr3:uid="{4FAD896C-9A11-4411-9CBA-9F3CE8F724CA}" name="Column14715"/>
    <tableColumn id="14736" xr3:uid="{EF6FE9F1-43FA-4F23-A1D5-386B26E83A9E}" name="Column14716"/>
    <tableColumn id="14737" xr3:uid="{7F728882-82FB-49EA-9863-3D60C8911EEC}" name="Column14717"/>
    <tableColumn id="14738" xr3:uid="{9EB0AA8C-9DF1-4EC6-B82B-DC81F2D297FA}" name="Column14718"/>
    <tableColumn id="14739" xr3:uid="{7A46C0E6-CB5A-4B89-A27E-8D6FC2586F61}" name="Column14719"/>
    <tableColumn id="14740" xr3:uid="{256BAB71-0C29-44DA-8D10-29B88CE24E7C}" name="Column14720"/>
    <tableColumn id="14741" xr3:uid="{1E02B70B-5443-45BD-917A-2551F9620C61}" name="Column14721"/>
    <tableColumn id="14742" xr3:uid="{EE8EFF34-E203-463A-8023-B7490909E97A}" name="Column14722"/>
    <tableColumn id="14743" xr3:uid="{81A5502A-7D7C-4376-848E-4EC0D2137780}" name="Column14723"/>
    <tableColumn id="14744" xr3:uid="{A3CE4906-2ACD-4259-B350-4E19C7962786}" name="Column14724"/>
    <tableColumn id="14745" xr3:uid="{5239F5BE-8115-4C3D-AE18-0D28083AE46E}" name="Column14725"/>
    <tableColumn id="14746" xr3:uid="{8F65FD14-9E83-426B-AF9E-8F242F8BFA6D}" name="Column14726"/>
    <tableColumn id="14747" xr3:uid="{4CFEDDF7-906E-4E02-9F64-C1E7F3FE4BBA}" name="Column14727"/>
    <tableColumn id="14748" xr3:uid="{6FFC9F4E-A9ED-45B4-A86C-7DE1ECF29574}" name="Column14728"/>
    <tableColumn id="14749" xr3:uid="{7AC107B0-2396-4050-9125-3B70706E1C70}" name="Column14729"/>
    <tableColumn id="14750" xr3:uid="{48243D42-6864-4826-9B9B-ACE7D5F3D169}" name="Column14730"/>
    <tableColumn id="14751" xr3:uid="{65C7162A-E2A6-414C-A233-4002A65F6D71}" name="Column14731"/>
    <tableColumn id="14752" xr3:uid="{FC7E327C-39DB-48F8-B9FE-49BE48B425C1}" name="Column14732"/>
    <tableColumn id="14753" xr3:uid="{2781031C-F29D-4D6D-AE51-6AE1E05A7BEF}" name="Column14733"/>
    <tableColumn id="14754" xr3:uid="{5B56007F-9FD6-4BA0-AE51-1084574CC60F}" name="Column14734"/>
    <tableColumn id="14755" xr3:uid="{BA72CF7B-69E6-4B42-BB62-1D79D56BA128}" name="Column14735"/>
    <tableColumn id="14756" xr3:uid="{52FDFCC2-E88A-4FA4-B5AB-A0FFD02DCE20}" name="Column14736"/>
    <tableColumn id="14757" xr3:uid="{5BEE63AF-3A34-41F9-9080-C0C5AECC14B2}" name="Column14737"/>
    <tableColumn id="14758" xr3:uid="{412FBA53-E768-4F1A-8851-726F17DB74AC}" name="Column14738"/>
    <tableColumn id="14759" xr3:uid="{94153F18-0200-4069-9BE0-11FA5ED3499A}" name="Column14739"/>
    <tableColumn id="14760" xr3:uid="{13F0CC3A-1A99-4FA4-95E8-9B0D6FAACA69}" name="Column14740"/>
    <tableColumn id="14761" xr3:uid="{E156D1A0-1F20-41B0-944D-6D32F6C7FDC0}" name="Column14741"/>
    <tableColumn id="14762" xr3:uid="{3B2C06AC-92F6-41D3-8F0C-00E8D8845298}" name="Column14742"/>
    <tableColumn id="14763" xr3:uid="{D9359673-175F-4523-84A9-AFB52EF16143}" name="Column14743"/>
    <tableColumn id="14764" xr3:uid="{AE72483C-85B6-4F70-845A-1BCB41D47F3E}" name="Column14744"/>
    <tableColumn id="14765" xr3:uid="{90AEDB0B-EA79-4C67-8152-630FEB432AB2}" name="Column14745"/>
    <tableColumn id="14766" xr3:uid="{F470867F-86CE-4A1C-BF44-A0927F85BD96}" name="Column14746"/>
    <tableColumn id="14767" xr3:uid="{FE8D1BCD-17CA-4B70-A51C-56CDD6E5E716}" name="Column14747"/>
    <tableColumn id="14768" xr3:uid="{C74B4C3D-7CFA-4D29-A574-F853FEB31678}" name="Column14748"/>
    <tableColumn id="14769" xr3:uid="{104420FE-BF08-4D24-8652-C3CB460F342F}" name="Column14749"/>
    <tableColumn id="14770" xr3:uid="{3223922C-90AF-435D-84CD-DBB15F8CED09}" name="Column14750"/>
    <tableColumn id="14771" xr3:uid="{1031DC7E-8951-4987-8003-83DF734077BF}" name="Column14751"/>
    <tableColumn id="14772" xr3:uid="{65FA5960-1B7D-413F-8E45-74C11705DC45}" name="Column14752"/>
    <tableColumn id="14773" xr3:uid="{29D7B5B9-A88A-403F-A3D9-0EE38F371EB4}" name="Column14753"/>
    <tableColumn id="14774" xr3:uid="{E90DF964-4DFE-4DBC-8E1E-D070CBCED3B8}" name="Column14754"/>
    <tableColumn id="14775" xr3:uid="{36F5D20E-AD88-4E08-84D8-5C83C581ED78}" name="Column14755"/>
    <tableColumn id="14776" xr3:uid="{12A9D41E-AAEA-47FA-9DB9-795AEA3E1726}" name="Column14756"/>
    <tableColumn id="14777" xr3:uid="{E4AE791E-9C2C-465E-B7A9-1548160ADCBC}" name="Column14757"/>
    <tableColumn id="14778" xr3:uid="{60542D10-94A2-4F17-8454-376100B36CEF}" name="Column14758"/>
    <tableColumn id="14779" xr3:uid="{4E9E9842-7BFE-42EB-AA79-1E9B0D297E58}" name="Column14759"/>
    <tableColumn id="14780" xr3:uid="{4A97D991-4395-4F70-BA40-B496ED36ED1E}" name="Column14760"/>
    <tableColumn id="14781" xr3:uid="{60A7FC8D-2AFB-4EDE-BCC9-E5A897E7BD3B}" name="Column14761"/>
    <tableColumn id="14782" xr3:uid="{341E7517-4ACC-4B70-89FF-D3858A6ED41A}" name="Column14762"/>
    <tableColumn id="14783" xr3:uid="{E48CA896-743E-4277-AC16-924B85AAF64D}" name="Column14763"/>
    <tableColumn id="14784" xr3:uid="{2497DF66-D0CE-41DA-B5A1-639C8705789C}" name="Column14764"/>
    <tableColumn id="14785" xr3:uid="{6D3AB01E-EBD6-4B5E-A643-FEB1386B298A}" name="Column14765"/>
    <tableColumn id="14786" xr3:uid="{A2536B13-936A-4623-811F-93DFFDF64513}" name="Column14766"/>
    <tableColumn id="14787" xr3:uid="{B5C8B957-6FCF-4C08-8145-AEA1D988BADA}" name="Column14767"/>
    <tableColumn id="14788" xr3:uid="{9AAD1D00-61B0-4C07-A110-7EE3D964AB05}" name="Column14768"/>
    <tableColumn id="14789" xr3:uid="{779FC698-ECAA-4622-83D2-82B0550DDC20}" name="Column14769"/>
    <tableColumn id="14790" xr3:uid="{D68DCBDD-020F-4594-8FFA-0D213EB24B42}" name="Column14770"/>
    <tableColumn id="14791" xr3:uid="{D67E81D4-0024-446D-8770-BF4BF4148687}" name="Column14771"/>
    <tableColumn id="14792" xr3:uid="{B6975E9C-8B9B-4F51-9910-0CCBBA45793A}" name="Column14772"/>
    <tableColumn id="14793" xr3:uid="{0341F8F5-B717-42EE-839F-3BE5CB2DA2C3}" name="Column14773"/>
    <tableColumn id="14794" xr3:uid="{E72037DB-D083-4C36-89D2-86F576451430}" name="Column14774"/>
    <tableColumn id="14795" xr3:uid="{64EFD0B4-D6D4-4574-B52A-3B4546E669F0}" name="Column14775"/>
    <tableColumn id="14796" xr3:uid="{2657DE47-9425-474E-92D8-3C6B8895C42A}" name="Column14776"/>
    <tableColumn id="14797" xr3:uid="{F68DC8E4-EA85-42CD-83EF-F20B092A101A}" name="Column14777"/>
    <tableColumn id="14798" xr3:uid="{32B04117-7DF3-4CFF-91F3-9C026CAC10F4}" name="Column14778"/>
    <tableColumn id="14799" xr3:uid="{2C8898BE-C311-401D-B1CE-C2E7698517F0}" name="Column14779"/>
    <tableColumn id="14800" xr3:uid="{F9700A99-D481-4781-BC1E-D77383720699}" name="Column14780"/>
    <tableColumn id="14801" xr3:uid="{4029103C-544B-4087-B220-03BB6EEFF10C}" name="Column14781"/>
    <tableColumn id="14802" xr3:uid="{05E6FF3C-A2F3-4849-991E-95F9357E181D}" name="Column14782"/>
    <tableColumn id="14803" xr3:uid="{EDB54A60-F477-4946-8542-17982106F2DC}" name="Column14783"/>
    <tableColumn id="14804" xr3:uid="{1EAEC2D2-1648-4B79-8010-14950ABB8C7F}" name="Column14784"/>
    <tableColumn id="14805" xr3:uid="{BD52FED5-CDEE-40FD-8FC4-64AEE15DA949}" name="Column14785"/>
    <tableColumn id="14806" xr3:uid="{9A99F3D2-8CB2-4A66-976C-79E30A76EE0A}" name="Column14786"/>
    <tableColumn id="14807" xr3:uid="{44132DE8-7439-412E-8583-3176011B6445}" name="Column14787"/>
    <tableColumn id="14808" xr3:uid="{92C4384F-5925-4F5B-9A7A-D15E09FEB252}" name="Column14788"/>
    <tableColumn id="14809" xr3:uid="{B5E0E04F-1B71-48EB-8C2C-E66AFCA6AF80}" name="Column14789"/>
    <tableColumn id="14810" xr3:uid="{AF9B385D-7934-467A-8164-01A1C69486E8}" name="Column14790"/>
    <tableColumn id="14811" xr3:uid="{FA61045D-481B-4D49-8A66-CF02C5D41190}" name="Column14791"/>
    <tableColumn id="14812" xr3:uid="{977B5026-E4B9-4E5A-887B-B4EA7E92F9D9}" name="Column14792"/>
    <tableColumn id="14813" xr3:uid="{806CFA7C-DB75-4F77-B1F2-B0812B4DED60}" name="Column14793"/>
    <tableColumn id="14814" xr3:uid="{F97E73A0-B109-43EF-B913-34B8F6F4D93C}" name="Column14794"/>
    <tableColumn id="14815" xr3:uid="{C4EE43C5-CAF8-44CC-A288-0CE9353F1340}" name="Column14795"/>
    <tableColumn id="14816" xr3:uid="{08B8233E-39F9-495D-B4BB-46FCA0052EA4}" name="Column14796"/>
    <tableColumn id="14817" xr3:uid="{6D6CD412-4BD6-408D-9AB3-3159FB3DC379}" name="Column14797"/>
    <tableColumn id="14818" xr3:uid="{FF2FD60C-442A-4B12-BA33-758318443302}" name="Column14798"/>
    <tableColumn id="14819" xr3:uid="{A2A706EB-E490-4FAC-9A8C-C54F25426D8A}" name="Column14799"/>
    <tableColumn id="14820" xr3:uid="{51B248A2-FCE7-4B27-BD4B-C1C166707321}" name="Column14800"/>
    <tableColumn id="14821" xr3:uid="{1E9663A3-4675-4D39-9DDC-AF6CEAEDC942}" name="Column14801"/>
    <tableColumn id="14822" xr3:uid="{3772BA5C-998C-45C6-B4DB-B5A0FA2E7D8D}" name="Column14802"/>
    <tableColumn id="14823" xr3:uid="{C4BC391D-992F-42DC-AC13-A59802745277}" name="Column14803"/>
    <tableColumn id="14824" xr3:uid="{179AB1DA-D06D-4071-9C6C-ABC5C6854A96}" name="Column14804"/>
    <tableColumn id="14825" xr3:uid="{E214CF80-2ACF-4400-BE97-8D7BFAF1F40E}" name="Column14805"/>
    <tableColumn id="14826" xr3:uid="{5B338392-365B-48D4-987C-D8FB04C77EA6}" name="Column14806"/>
    <tableColumn id="14827" xr3:uid="{8BCCBEDE-791B-46FB-94F2-75F154D241F4}" name="Column14807"/>
    <tableColumn id="14828" xr3:uid="{F069D3F0-3341-4F8B-BA8D-1DC3CC7EA9B2}" name="Column14808"/>
    <tableColumn id="14829" xr3:uid="{24586C3A-3269-4BA6-8EF1-31CC394BED90}" name="Column14809"/>
    <tableColumn id="14830" xr3:uid="{91600AE2-D0D6-4A32-BCBD-515F2B5C3C52}" name="Column14810"/>
    <tableColumn id="14831" xr3:uid="{D02FE17E-8150-4F96-976D-15D9D19B524F}" name="Column14811"/>
    <tableColumn id="14832" xr3:uid="{243D8027-3208-4616-8944-D85762F9D869}" name="Column14812"/>
    <tableColumn id="14833" xr3:uid="{62568E82-9F0D-4520-9979-1CA573F7757A}" name="Column14813"/>
    <tableColumn id="14834" xr3:uid="{2FFDD4B1-7E4B-47B0-A29E-4C981126C6F9}" name="Column14814"/>
    <tableColumn id="14835" xr3:uid="{BEDC0C91-4BE5-4B95-B134-C7C035B2E826}" name="Column14815"/>
    <tableColumn id="14836" xr3:uid="{C35E886D-3CDD-4DB5-A831-C973CC6E79B5}" name="Column14816"/>
    <tableColumn id="14837" xr3:uid="{F4D37996-00C7-4155-B6E7-81F17973F445}" name="Column14817"/>
    <tableColumn id="14838" xr3:uid="{0C927BD4-825A-4F5F-9A04-C2C9003CB8E7}" name="Column14818"/>
    <tableColumn id="14839" xr3:uid="{56EB0047-C3A7-422D-8359-A1853B07FFB7}" name="Column14819"/>
    <tableColumn id="14840" xr3:uid="{FD917ABE-CDC1-40AD-8CE7-5262976A9155}" name="Column14820"/>
    <tableColumn id="14841" xr3:uid="{2BEBC963-74EC-44FF-8A8D-29F220743CBE}" name="Column14821"/>
    <tableColumn id="14842" xr3:uid="{7C3008E5-BAF9-4855-86DE-AE58492F424B}" name="Column14822"/>
    <tableColumn id="14843" xr3:uid="{8E208F05-4C21-446C-BCFA-BEA1D3290044}" name="Column14823"/>
    <tableColumn id="14844" xr3:uid="{3AA09A65-2CE6-4FC4-88B1-80728FEB13A6}" name="Column14824"/>
    <tableColumn id="14845" xr3:uid="{2964F6A4-6EAC-413D-879D-8CDC1AD6599D}" name="Column14825"/>
    <tableColumn id="14846" xr3:uid="{DBC4ED83-D079-40CF-B31B-545DBAD61657}" name="Column14826"/>
    <tableColumn id="14847" xr3:uid="{4406DE26-3CCB-4E6B-BA19-F9E629FFCEDD}" name="Column14827"/>
    <tableColumn id="14848" xr3:uid="{E5F5EBA0-7722-41FC-BC89-D7E29BE61C0F}" name="Column14828"/>
    <tableColumn id="14849" xr3:uid="{3691EA92-3862-46A5-BB5A-BD53C327428B}" name="Column14829"/>
    <tableColumn id="14850" xr3:uid="{9C249054-6621-4301-B6DB-D1D3DE4C1FC9}" name="Column14830"/>
    <tableColumn id="14851" xr3:uid="{26EFE75B-1F2B-4C37-AE04-5B41660966E4}" name="Column14831"/>
    <tableColumn id="14852" xr3:uid="{91702738-C968-453F-8F8B-E381B0660B54}" name="Column14832"/>
    <tableColumn id="14853" xr3:uid="{63C5BB9A-FEDA-4BE8-8949-7957C4E084D5}" name="Column14833"/>
    <tableColumn id="14854" xr3:uid="{11B1362D-536B-40C1-82C7-7E12296A3F2B}" name="Column14834"/>
    <tableColumn id="14855" xr3:uid="{7794CD45-9E6C-46C3-ACF4-6F1C87FECE74}" name="Column14835"/>
    <tableColumn id="14856" xr3:uid="{1B4762D2-058E-43BB-8422-16F37E8E2818}" name="Column14836"/>
    <tableColumn id="14857" xr3:uid="{C90C180E-51C0-4D00-9A08-12B4F2169F20}" name="Column14837"/>
    <tableColumn id="14858" xr3:uid="{8F97311C-322B-4CD1-B124-BAF76E7D4D34}" name="Column14838"/>
    <tableColumn id="14859" xr3:uid="{6524A204-923B-4D6F-AC4E-EB42A49B30BA}" name="Column14839"/>
    <tableColumn id="14860" xr3:uid="{407A3CC6-CC06-4536-8668-38E9843C6955}" name="Column14840"/>
    <tableColumn id="14861" xr3:uid="{CD2C7DC7-2607-4B40-9CB1-DD44C9BFC37C}" name="Column14841"/>
    <tableColumn id="14862" xr3:uid="{B646CF75-0E82-4211-A5D8-E7885936B102}" name="Column14842"/>
    <tableColumn id="14863" xr3:uid="{2106ACF1-FE0C-4010-81A3-176C9D40F2D2}" name="Column14843"/>
    <tableColumn id="14864" xr3:uid="{5746D168-73E2-423A-9A55-12F766B62969}" name="Column14844"/>
    <tableColumn id="14865" xr3:uid="{E576EBCC-D356-4029-BE28-B14BAAA9AC17}" name="Column14845"/>
    <tableColumn id="14866" xr3:uid="{75E2080B-9FE0-453D-AAFA-A6F3D2DDC131}" name="Column14846"/>
    <tableColumn id="14867" xr3:uid="{C5A248EC-C0F6-4C3B-90E5-34CD3CDF0B5A}" name="Column14847"/>
    <tableColumn id="14868" xr3:uid="{24A42BEE-7454-47A4-AB9A-8064C84F778F}" name="Column14848"/>
    <tableColumn id="14869" xr3:uid="{D474C68E-6EE2-4E78-A69F-5C336C12CAF0}" name="Column14849"/>
    <tableColumn id="14870" xr3:uid="{5431646B-B7F3-4C75-8236-AC281009DDB0}" name="Column14850"/>
    <tableColumn id="14871" xr3:uid="{A430724A-0BD3-4654-852B-EA50D294C128}" name="Column14851"/>
    <tableColumn id="14872" xr3:uid="{EA2D86FB-0782-4808-BB72-7630C05B1227}" name="Column14852"/>
    <tableColumn id="14873" xr3:uid="{B3FF6EC8-B676-4069-BBA3-4F682FD5DE2A}" name="Column14853"/>
    <tableColumn id="14874" xr3:uid="{2DC76E00-5BC8-48E1-8160-17F1A65A28A1}" name="Column14854"/>
    <tableColumn id="14875" xr3:uid="{6B9D1463-AE17-4B8B-92EE-7A2E4C6FE204}" name="Column14855"/>
    <tableColumn id="14876" xr3:uid="{81A01479-1BC5-494F-933C-9E745523E70D}" name="Column14856"/>
    <tableColumn id="14877" xr3:uid="{1B24D6E7-52E9-4183-A14A-B337EF6F68C9}" name="Column14857"/>
    <tableColumn id="14878" xr3:uid="{BA9CC039-0932-42E9-B16A-9BBFD4189A69}" name="Column14858"/>
    <tableColumn id="14879" xr3:uid="{1C126794-9E47-4E4B-85EE-FB078C543068}" name="Column14859"/>
    <tableColumn id="14880" xr3:uid="{2A95B792-2B1E-4D99-AE74-C06321EA3216}" name="Column14860"/>
    <tableColumn id="14881" xr3:uid="{3ED8C515-5E91-4B95-91DB-CF2B103CE740}" name="Column14861"/>
    <tableColumn id="14882" xr3:uid="{EE0D3A5C-3127-4148-8119-78332B2300E2}" name="Column14862"/>
    <tableColumn id="14883" xr3:uid="{0C4746CB-351C-41F1-B5A7-009ABA0A4211}" name="Column14863"/>
    <tableColumn id="14884" xr3:uid="{B1F538CE-02D1-47E1-9D73-9FFA19B86367}" name="Column14864"/>
    <tableColumn id="14885" xr3:uid="{8C9FDDD5-42A4-430A-9947-2FF42ADF22F5}" name="Column14865"/>
    <tableColumn id="14886" xr3:uid="{AF7B8CA7-DBF5-4979-8EB7-C0C7AF4F74A1}" name="Column14866"/>
    <tableColumn id="14887" xr3:uid="{1228CD4F-8A8D-4190-8F3B-75F7A720D34F}" name="Column14867"/>
    <tableColumn id="14888" xr3:uid="{66F8321B-8923-4FCD-A448-1BB4615D0CE6}" name="Column14868"/>
    <tableColumn id="14889" xr3:uid="{8FEE56CA-244C-430B-8AC1-55E21D95A099}" name="Column14869"/>
    <tableColumn id="14890" xr3:uid="{7957BD38-3979-456A-8F8C-30E9E6612BCE}" name="Column14870"/>
    <tableColumn id="14891" xr3:uid="{1EDF9C5C-7429-4CDD-9B29-AB8880F1CAD2}" name="Column14871"/>
    <tableColumn id="14892" xr3:uid="{09A9BE23-FC3B-460B-9FD1-E41BCA3EF92B}" name="Column14872"/>
    <tableColumn id="14893" xr3:uid="{CE518755-6132-4CF9-8D6C-D1E0EEC201CD}" name="Column14873"/>
    <tableColumn id="14894" xr3:uid="{8B34963A-E6A1-4263-B0A4-56C284F25139}" name="Column14874"/>
    <tableColumn id="14895" xr3:uid="{2268B253-59D2-4981-9423-BA593935DD12}" name="Column14875"/>
    <tableColumn id="14896" xr3:uid="{D9F89D03-E455-48AC-A4E0-566410BD1755}" name="Column14876"/>
    <tableColumn id="14897" xr3:uid="{FDE95CAB-5E89-47B1-8801-18EC40B62B44}" name="Column14877"/>
    <tableColumn id="14898" xr3:uid="{906CB414-7EB2-4EC5-8B33-60A43D39827C}" name="Column14878"/>
    <tableColumn id="14899" xr3:uid="{6656F22E-F618-464F-A360-19E0D04B134D}" name="Column14879"/>
    <tableColumn id="14900" xr3:uid="{3E62E9BD-D1A7-4A3B-885B-114167389B9D}" name="Column14880"/>
    <tableColumn id="14901" xr3:uid="{031D395C-B69E-458D-A381-170425157519}" name="Column14881"/>
    <tableColumn id="14902" xr3:uid="{BBA378F6-A1B2-4B26-90C7-BDA377031D24}" name="Column14882"/>
    <tableColumn id="14903" xr3:uid="{18663544-28DF-4903-9988-7DA6872221C3}" name="Column14883"/>
    <tableColumn id="14904" xr3:uid="{7BBAF91A-9C01-4833-AACF-CA47E7FC14B6}" name="Column14884"/>
    <tableColumn id="14905" xr3:uid="{A98D5E5B-68F7-44ED-9F9E-3008DC24B114}" name="Column14885"/>
    <tableColumn id="14906" xr3:uid="{4F025700-3040-423B-B25D-E13DC07B64D4}" name="Column14886"/>
    <tableColumn id="14907" xr3:uid="{22865095-705D-4590-B80A-26D02A671822}" name="Column14887"/>
    <tableColumn id="14908" xr3:uid="{9227E012-3842-457F-A447-7EE647541812}" name="Column14888"/>
    <tableColumn id="14909" xr3:uid="{033B4AC1-2D7B-4B4D-A701-F08E83E98C6C}" name="Column14889"/>
    <tableColumn id="14910" xr3:uid="{BA327A9F-F08D-44AC-BCD7-2A22B048E986}" name="Column14890"/>
    <tableColumn id="14911" xr3:uid="{F308F141-CEA3-42CB-959E-29A7DEA6ADCE}" name="Column14891"/>
    <tableColumn id="14912" xr3:uid="{F5028B81-89CD-4843-BB25-D7B748051BEB}" name="Column14892"/>
    <tableColumn id="14913" xr3:uid="{0E1A19F9-82F6-4D3D-9E1B-508A846817CD}" name="Column14893"/>
    <tableColumn id="14914" xr3:uid="{CB347536-9AF1-4795-BFF4-E58C79835042}" name="Column14894"/>
    <tableColumn id="14915" xr3:uid="{349FC15C-5D08-412F-8CEE-E2F920DCA126}" name="Column14895"/>
    <tableColumn id="14916" xr3:uid="{927686C5-53C0-4921-A1A3-090F21AA25A0}" name="Column14896"/>
    <tableColumn id="14917" xr3:uid="{C484A60B-3BAF-4B56-B991-D1EA8D046B98}" name="Column14897"/>
    <tableColumn id="14918" xr3:uid="{41CCACD0-862A-4C89-866C-DE80C99DDAE0}" name="Column14898"/>
    <tableColumn id="14919" xr3:uid="{3175C28D-4CBE-4634-A982-C1AA126573A9}" name="Column14899"/>
    <tableColumn id="14920" xr3:uid="{D2EFC4A2-00CA-4D0E-ABAF-32525635F14B}" name="Column14900"/>
    <tableColumn id="14921" xr3:uid="{84F79892-DA0E-4554-812B-61625F418B14}" name="Column14901"/>
    <tableColumn id="14922" xr3:uid="{90FD120B-A61A-4344-B656-86FF36E80D9F}" name="Column14902"/>
    <tableColumn id="14923" xr3:uid="{A94302A2-7EA9-4399-959D-6CDB109C534C}" name="Column14903"/>
    <tableColumn id="14924" xr3:uid="{5F430FE1-6DA8-40DB-A2E2-DF4015073FC4}" name="Column14904"/>
    <tableColumn id="14925" xr3:uid="{4B701B67-FD29-4F88-B1BB-CEF9CC0A0CBB}" name="Column14905"/>
    <tableColumn id="14926" xr3:uid="{60A39ED9-077B-405F-BEB7-2A1B89952C8A}" name="Column14906"/>
    <tableColumn id="14927" xr3:uid="{30DF278C-F717-4FD1-9FF6-8AB3E16055B7}" name="Column14907"/>
    <tableColumn id="14928" xr3:uid="{0FA2FE28-A399-4253-8DE2-719CC2137677}" name="Column14908"/>
    <tableColumn id="14929" xr3:uid="{B0603142-A61D-4FF0-82EB-A3D00D0F31B5}" name="Column14909"/>
    <tableColumn id="14930" xr3:uid="{49E5FC42-5F0D-49F4-B4DA-16AA475E38AD}" name="Column14910"/>
    <tableColumn id="14931" xr3:uid="{1E601AB2-69D8-47EF-B8F1-2F60CF6C9117}" name="Column14911"/>
    <tableColumn id="14932" xr3:uid="{5B8A7A57-893B-445F-8F1C-ABB99316278E}" name="Column14912"/>
    <tableColumn id="14933" xr3:uid="{3FCAA9A6-3C96-4AC6-8F46-6C22FF6D9072}" name="Column14913"/>
    <tableColumn id="14934" xr3:uid="{6273FCF6-66AC-4A18-9C59-7B110D2D73F9}" name="Column14914"/>
    <tableColumn id="14935" xr3:uid="{43D554D3-2CDB-4A59-83F5-723D43F6DC56}" name="Column14915"/>
    <tableColumn id="14936" xr3:uid="{2F8D433B-1DC8-4B13-B410-0BB7D35D10ED}" name="Column14916"/>
    <tableColumn id="14937" xr3:uid="{89EF662A-2D63-4515-AC61-B4197CE14603}" name="Column14917"/>
    <tableColumn id="14938" xr3:uid="{FBA4BF2A-B3D8-434E-B39B-CEE825DCD1CD}" name="Column14918"/>
    <tableColumn id="14939" xr3:uid="{C8842CEC-8C67-4288-9F86-6E25368EE315}" name="Column14919"/>
    <tableColumn id="14940" xr3:uid="{FA7F8576-7E92-43FD-91F0-A6D478566C86}" name="Column14920"/>
    <tableColumn id="14941" xr3:uid="{48DBF657-54BC-42DA-AF9A-5406F5BAFC7A}" name="Column14921"/>
    <tableColumn id="14942" xr3:uid="{D6D2FE7F-27D9-4F37-B9FF-4F43C318939B}" name="Column14922"/>
    <tableColumn id="14943" xr3:uid="{75166681-FF9C-4234-885C-4DB3E92A9E0A}" name="Column14923"/>
    <tableColumn id="14944" xr3:uid="{DB35DD7F-A3AB-4A4B-AEBD-1CAE118793A2}" name="Column14924"/>
    <tableColumn id="14945" xr3:uid="{7DA8A5B1-FBC5-4B98-818C-5B4ED0A3FD1A}" name="Column14925"/>
    <tableColumn id="14946" xr3:uid="{3E74DC5F-EEFC-407C-B100-557202EF569D}" name="Column14926"/>
    <tableColumn id="14947" xr3:uid="{82FBDC31-2D34-49E2-AA43-7699E8FBF032}" name="Column14927"/>
    <tableColumn id="14948" xr3:uid="{A3A8D4F5-43ED-4FF0-81EF-8EBB6D2C1B06}" name="Column14928"/>
    <tableColumn id="14949" xr3:uid="{F5A7E71F-9ECB-4625-BDB6-49397479F8FC}" name="Column14929"/>
    <tableColumn id="14950" xr3:uid="{0786523C-078E-459C-8C74-AACE8BC40A36}" name="Column14930"/>
    <tableColumn id="14951" xr3:uid="{793BF246-34FF-4238-91C5-A0E76F986F9D}" name="Column14931"/>
    <tableColumn id="14952" xr3:uid="{9A40B68D-CD2B-4E6E-B815-318F38A90865}" name="Column14932"/>
    <tableColumn id="14953" xr3:uid="{A84B967A-94F4-4C9E-945D-77635BA5EB16}" name="Column14933"/>
    <tableColumn id="14954" xr3:uid="{FB6C055C-F40C-4AA0-A865-6AA29EF423A1}" name="Column14934"/>
    <tableColumn id="14955" xr3:uid="{45820592-2A8A-4C3C-B078-B097FECAC9C2}" name="Column14935"/>
    <tableColumn id="14956" xr3:uid="{C0CC7E48-C62A-42E4-96D4-6FB8360B9E9B}" name="Column14936"/>
    <tableColumn id="14957" xr3:uid="{F0BF0706-63C8-4405-9459-98E64FA86697}" name="Column14937"/>
    <tableColumn id="14958" xr3:uid="{77F1C46C-034E-450B-9C73-81FC21B6FD26}" name="Column14938"/>
    <tableColumn id="14959" xr3:uid="{ABB315D6-BFBC-458F-976A-6694B3EA09A0}" name="Column14939"/>
    <tableColumn id="14960" xr3:uid="{90197E71-54C3-44B2-91D0-016BBCE29CAD}" name="Column14940"/>
    <tableColumn id="14961" xr3:uid="{447688C2-3B06-42C5-9DB3-99897A3D9EA9}" name="Column14941"/>
    <tableColumn id="14962" xr3:uid="{7E54BE7B-CA27-49E4-ABF7-ED198AB8FC91}" name="Column14942"/>
    <tableColumn id="14963" xr3:uid="{9ECD1F2E-0EAA-4385-BD0C-89F63DB3966E}" name="Column14943"/>
    <tableColumn id="14964" xr3:uid="{8145F569-A76A-4F98-9B53-F1DA81105423}" name="Column14944"/>
    <tableColumn id="14965" xr3:uid="{29A8BCA1-AFB0-4280-B5D7-296DF693A632}" name="Column14945"/>
    <tableColumn id="14966" xr3:uid="{FB35261E-563D-4A5A-9AF0-402EADEB2629}" name="Column14946"/>
    <tableColumn id="14967" xr3:uid="{0AB2AD2A-7EFF-49F7-BAA4-3E10D77C51F6}" name="Column14947"/>
    <tableColumn id="14968" xr3:uid="{8EA07518-22DA-4A3B-AA7E-095967700EC7}" name="Column14948"/>
    <tableColumn id="14969" xr3:uid="{FA172216-2209-4301-BFE2-CA9462E8DDE7}" name="Column14949"/>
    <tableColumn id="14970" xr3:uid="{3238E627-18D6-4205-88EE-2463220C9EAE}" name="Column14950"/>
    <tableColumn id="14971" xr3:uid="{C1286E23-4674-45CD-A8AA-5B31EEA07B7C}" name="Column14951"/>
    <tableColumn id="14972" xr3:uid="{90A2382B-FF57-42EA-B682-6E60FA5F27A8}" name="Column14952"/>
    <tableColumn id="14973" xr3:uid="{065E6865-32DF-458D-82DE-BD92FC200218}" name="Column14953"/>
    <tableColumn id="14974" xr3:uid="{BD3E7635-D3C8-4B9F-9850-BF0706CDD549}" name="Column14954"/>
    <tableColumn id="14975" xr3:uid="{491D26C2-D03A-4299-A00C-28014EF78BCF}" name="Column14955"/>
    <tableColumn id="14976" xr3:uid="{82043413-7F80-45D8-88CE-338A3D706E4F}" name="Column14956"/>
    <tableColumn id="14977" xr3:uid="{AB0E3978-6329-44D7-A091-9F3524EDE55E}" name="Column14957"/>
    <tableColumn id="14978" xr3:uid="{7E080B83-97D8-4EB7-A1A0-B89C70F04B6E}" name="Column14958"/>
    <tableColumn id="14979" xr3:uid="{22759E25-F9CB-4E7D-A2D9-AE8AEAB35143}" name="Column14959"/>
    <tableColumn id="14980" xr3:uid="{6B8C708C-22AD-41CA-B871-54477B12A861}" name="Column14960"/>
    <tableColumn id="14981" xr3:uid="{13A5E4EF-BAB8-4FFB-85A4-034CFCC6FD13}" name="Column14961"/>
    <tableColumn id="14982" xr3:uid="{02C0CD16-EBF1-4E04-BFF1-97D3D1181EC3}" name="Column14962"/>
    <tableColumn id="14983" xr3:uid="{428A1856-6046-4878-8D9B-99955F83BF85}" name="Column14963"/>
    <tableColumn id="14984" xr3:uid="{D0AC3657-0658-4486-A204-36DAD124852B}" name="Column14964"/>
    <tableColumn id="14985" xr3:uid="{4BD00E9F-C4F3-4818-A00A-3DBE92986430}" name="Column14965"/>
    <tableColumn id="14986" xr3:uid="{FD231BA9-CE20-4C84-A7BA-2C0748FE1470}" name="Column14966"/>
    <tableColumn id="14987" xr3:uid="{7035FD78-4622-4DE8-AEEA-FB1D1F461D28}" name="Column14967"/>
    <tableColumn id="14988" xr3:uid="{112345C2-D826-4786-83D4-E5B0AEA16FF8}" name="Column14968"/>
    <tableColumn id="14989" xr3:uid="{BAC57AAC-6627-4914-A133-C13F02DFAA51}" name="Column14969"/>
    <tableColumn id="14990" xr3:uid="{967F2828-E0A2-41A3-8020-14DFC2736C1C}" name="Column14970"/>
    <tableColumn id="14991" xr3:uid="{A3105D7F-29A4-46EE-8245-7925B59A062D}" name="Column14971"/>
    <tableColumn id="14992" xr3:uid="{5BDF89F3-B603-4908-BEA2-7717A1EF8732}" name="Column14972"/>
    <tableColumn id="14993" xr3:uid="{83966919-F248-42B6-A88B-4028E6A6ADCF}" name="Column14973"/>
    <tableColumn id="14994" xr3:uid="{F98894E5-416A-42E1-84B2-450F11C35DA7}" name="Column14974"/>
    <tableColumn id="14995" xr3:uid="{48DEA207-DA6D-4C77-A3DC-2FA9B0265FCF}" name="Column14975"/>
    <tableColumn id="14996" xr3:uid="{DF845DAF-7D06-4485-92BD-2CFE154E85C9}" name="Column14976"/>
    <tableColumn id="14997" xr3:uid="{A7A378F9-998E-4A73-AFDC-3E7845D403CD}" name="Column14977"/>
    <tableColumn id="14998" xr3:uid="{289EBCEE-AFFA-47B8-90C0-46E06E597C0D}" name="Column14978"/>
    <tableColumn id="14999" xr3:uid="{9B372B76-96C9-49AC-A5FE-E6F834E8551C}" name="Column14979"/>
    <tableColumn id="15000" xr3:uid="{DA0B6348-0429-4F25-978A-7DD8C516C86C}" name="Column14980"/>
    <tableColumn id="15001" xr3:uid="{33396352-537C-4476-AE35-FEDBC403FD55}" name="Column14981"/>
    <tableColumn id="15002" xr3:uid="{C20E8F53-D420-46BD-820F-7AE778288C37}" name="Column14982"/>
    <tableColumn id="15003" xr3:uid="{CE107BAE-904B-4BAA-8626-DCE5DF9D2829}" name="Column14983"/>
    <tableColumn id="15004" xr3:uid="{3CA78D89-DE23-47AB-B885-F8CEBB571728}" name="Column14984"/>
    <tableColumn id="15005" xr3:uid="{6949530B-9A02-4AB7-AF04-1B5A18DB4659}" name="Column14985"/>
    <tableColumn id="15006" xr3:uid="{1C91E904-E6D3-481C-A3BC-CA12584AA2C7}" name="Column14986"/>
    <tableColumn id="15007" xr3:uid="{ADE678E3-86DB-4457-8C45-1E21CBF5C5E1}" name="Column14987"/>
    <tableColumn id="15008" xr3:uid="{F7459B0C-32C7-43EE-A5A0-D4F5833488A2}" name="Column14988"/>
    <tableColumn id="15009" xr3:uid="{9D61CC45-7E61-4155-819E-C6660FA9C28E}" name="Column14989"/>
    <tableColumn id="15010" xr3:uid="{0880B27E-C7F7-40E2-986B-0E7A9AAC6487}" name="Column14990"/>
    <tableColumn id="15011" xr3:uid="{DFBC030C-4A21-4FFB-9420-8B2E6828ED68}" name="Column14991"/>
    <tableColumn id="15012" xr3:uid="{E058AF1E-FCFE-42EA-A084-6F5198B691BD}" name="Column14992"/>
    <tableColumn id="15013" xr3:uid="{E140F139-686A-4CE7-85D2-2EBA98F757EB}" name="Column14993"/>
    <tableColumn id="15014" xr3:uid="{811A465D-FC69-4557-A99C-845127B62DDA}" name="Column14994"/>
    <tableColumn id="15015" xr3:uid="{99330C3E-7076-4CAA-B771-1F44FAF9A70A}" name="Column14995"/>
    <tableColumn id="15016" xr3:uid="{CA1D5A84-9627-4D98-8F86-C9DA64870D9E}" name="Column14996"/>
    <tableColumn id="15017" xr3:uid="{AA182506-E13B-4B2B-966D-1060EE4BAD51}" name="Column14997"/>
    <tableColumn id="15018" xr3:uid="{90D8F392-723D-4781-B8E3-E7766BC4138F}" name="Column14998"/>
    <tableColumn id="15019" xr3:uid="{078B36DF-8F2F-4F1A-8E91-7839EBAA65AE}" name="Column14999"/>
    <tableColumn id="15020" xr3:uid="{D9D1B1E8-1FEE-4E60-9524-A93BF331DB30}" name="Column15000"/>
    <tableColumn id="15021" xr3:uid="{7974C4B3-CF09-4B77-BBF2-268DBB20A64B}" name="Column15001"/>
    <tableColumn id="15022" xr3:uid="{F79015FE-BBE6-44E3-81DD-8C3BEF313BBF}" name="Column15002"/>
    <tableColumn id="15023" xr3:uid="{0D3B6F18-645E-447F-9161-C69F2BB460F5}" name="Column15003"/>
    <tableColumn id="15024" xr3:uid="{45557A3B-3E17-4A12-9C4A-780E94DA879C}" name="Column15004"/>
    <tableColumn id="15025" xr3:uid="{3607AAAE-CA02-425C-A36B-445441DDB655}" name="Column15005"/>
    <tableColumn id="15026" xr3:uid="{1226D44A-45B0-4E19-9208-FFF460DBCB0A}" name="Column15006"/>
    <tableColumn id="15027" xr3:uid="{A73A1BDE-88EB-4062-BC50-71515CBC8944}" name="Column15007"/>
    <tableColumn id="15028" xr3:uid="{96A1B791-9BE4-4614-9D3D-662B050A735C}" name="Column15008"/>
    <tableColumn id="15029" xr3:uid="{819270A3-C724-42A3-9997-76D161DB9768}" name="Column15009"/>
    <tableColumn id="15030" xr3:uid="{E425093E-8E84-418B-A49A-6DE1F28759E3}" name="Column15010"/>
    <tableColumn id="15031" xr3:uid="{0135D9BC-55A0-42B9-ACE6-7AD495BBE141}" name="Column15011"/>
    <tableColumn id="15032" xr3:uid="{55A6A18C-5EFE-43DC-96F4-13CC5C2D6C16}" name="Column15012"/>
    <tableColumn id="15033" xr3:uid="{FEE5DE9A-B416-4E7E-B73F-D28AA7CA5B06}" name="Column15013"/>
    <tableColumn id="15034" xr3:uid="{2F0E302C-050D-470D-90C1-6E0CA736D32C}" name="Column15014"/>
    <tableColumn id="15035" xr3:uid="{CC03AEAD-3913-430A-87B4-313E99ADFEE7}" name="Column15015"/>
    <tableColumn id="15036" xr3:uid="{25F39917-CDEE-455B-BAB4-C9C7DD226394}" name="Column15016"/>
    <tableColumn id="15037" xr3:uid="{6132253F-EB29-40F6-804F-4D5FC6A7F01B}" name="Column15017"/>
    <tableColumn id="15038" xr3:uid="{96CD0A87-9D77-4DE4-A9FB-C4D5C9010D15}" name="Column15018"/>
    <tableColumn id="15039" xr3:uid="{9119A4FC-370A-4F59-893E-2C347ECA5B7E}" name="Column15019"/>
    <tableColumn id="15040" xr3:uid="{D5CC6707-158F-4D26-84E4-35232377AD57}" name="Column15020"/>
    <tableColumn id="15041" xr3:uid="{FEC6955A-7CF4-412C-8D8E-5285F65ED7D3}" name="Column15021"/>
    <tableColumn id="15042" xr3:uid="{EEA42933-4178-4A5E-A964-8A27CFA479F5}" name="Column15022"/>
    <tableColumn id="15043" xr3:uid="{C3A263C8-9C29-418D-8339-667E50AE521F}" name="Column15023"/>
    <tableColumn id="15044" xr3:uid="{BEE0224A-4CDB-4340-A852-CE9257D8D1BD}" name="Column15024"/>
    <tableColumn id="15045" xr3:uid="{3D423F17-B21D-4308-A499-2FC9ABCC195E}" name="Column15025"/>
    <tableColumn id="15046" xr3:uid="{593DD97E-03D8-436D-B9DB-49974677870C}" name="Column15026"/>
    <tableColumn id="15047" xr3:uid="{1E71F20C-E075-4455-91B2-3E5322963066}" name="Column15027"/>
    <tableColumn id="15048" xr3:uid="{71541F28-3B37-480A-B441-FB10BA64ECD1}" name="Column15028"/>
    <tableColumn id="15049" xr3:uid="{F39E8D2E-770A-4842-AFDC-0FB2662B381A}" name="Column15029"/>
    <tableColumn id="15050" xr3:uid="{E374CE1D-339E-4B4A-9A7C-AE6F540BBDAA}" name="Column15030"/>
    <tableColumn id="15051" xr3:uid="{3DF714C7-8C9A-47CA-A1C8-270B7C70B6AC}" name="Column15031"/>
    <tableColumn id="15052" xr3:uid="{014E6B19-F7D9-42F9-B908-1237BB91119D}" name="Column15032"/>
    <tableColumn id="15053" xr3:uid="{9F4F5F52-2949-446E-B155-AA6625AE01EF}" name="Column15033"/>
    <tableColumn id="15054" xr3:uid="{2783BF64-2A40-4259-A7E8-81F18E9CD333}" name="Column15034"/>
    <tableColumn id="15055" xr3:uid="{0B065C30-E68F-4E88-BD18-653A607E0E5A}" name="Column15035"/>
    <tableColumn id="15056" xr3:uid="{0A8AD138-ACD1-4253-8AD9-E9E14427BACF}" name="Column15036"/>
    <tableColumn id="15057" xr3:uid="{63D7240C-8E43-4323-A50B-F83275D6ED38}" name="Column15037"/>
    <tableColumn id="15058" xr3:uid="{95CAE777-4354-4298-B9B2-06D208F202F8}" name="Column15038"/>
    <tableColumn id="15059" xr3:uid="{2E37E72F-8A55-40B7-89EF-13539E68153E}" name="Column15039"/>
    <tableColumn id="15060" xr3:uid="{6A5A84AA-66D8-41D1-8B5B-61651083D797}" name="Column15040"/>
    <tableColumn id="15061" xr3:uid="{8ABEFED2-E301-43C4-AF9A-B87E6CD3EE08}" name="Column15041"/>
    <tableColumn id="15062" xr3:uid="{6DD38955-E104-44EA-897E-682B01981C9B}" name="Column15042"/>
    <tableColumn id="15063" xr3:uid="{6502AF6A-C6F2-4C87-A8F5-27F76D121523}" name="Column15043"/>
    <tableColumn id="15064" xr3:uid="{9DEF95CA-4F2E-4FA7-9355-1F698982F397}" name="Column15044"/>
    <tableColumn id="15065" xr3:uid="{EDB1CAB2-4B67-45DB-9DAA-CFF89F38BD39}" name="Column15045"/>
    <tableColumn id="15066" xr3:uid="{738D0776-6290-47B1-97F5-70EFDDFE1412}" name="Column15046"/>
    <tableColumn id="15067" xr3:uid="{91953866-2C9B-4DDA-82DE-CADAFC12F39B}" name="Column15047"/>
    <tableColumn id="15068" xr3:uid="{1A4196F2-F1BE-461E-B64C-6F4E44AA3ED7}" name="Column15048"/>
    <tableColumn id="15069" xr3:uid="{E5D5438A-DE1D-4B0A-BEFE-5DD260CC6858}" name="Column15049"/>
    <tableColumn id="15070" xr3:uid="{805E385F-8E2F-411F-B3D0-AF6B4531D29A}" name="Column15050"/>
    <tableColumn id="15071" xr3:uid="{85F88729-C502-40F1-A9E7-06A627EFFCB2}" name="Column15051"/>
    <tableColumn id="15072" xr3:uid="{B75FA53C-592A-4410-8C75-3F6E65AAF508}" name="Column15052"/>
    <tableColumn id="15073" xr3:uid="{ED0143AB-28DE-4576-ABA3-663C29C4A398}" name="Column15053"/>
    <tableColumn id="15074" xr3:uid="{4849B65F-A31E-4D2F-ABDC-7E7D694A05AE}" name="Column15054"/>
    <tableColumn id="15075" xr3:uid="{EECD213D-135C-4F25-BD9F-B9193FA6E922}" name="Column15055"/>
    <tableColumn id="15076" xr3:uid="{3F016218-2401-4A43-AA30-D6596DC03959}" name="Column15056"/>
    <tableColumn id="15077" xr3:uid="{68C19778-3E3B-404B-9F9B-B6BC7211ABD1}" name="Column15057"/>
    <tableColumn id="15078" xr3:uid="{098BBF39-4683-48A3-8B77-8850686ED1ED}" name="Column15058"/>
    <tableColumn id="15079" xr3:uid="{912F2F26-4B41-4499-BF9D-333C56A0E51E}" name="Column15059"/>
    <tableColumn id="15080" xr3:uid="{DBE35EA1-8F20-4ABB-AB29-B91FDD2F9997}" name="Column15060"/>
    <tableColumn id="15081" xr3:uid="{FCD0EFA7-C1B5-4482-9C5E-48C6369BF5C0}" name="Column15061"/>
    <tableColumn id="15082" xr3:uid="{A21E88D6-B63C-4217-A1D3-23B7AE1795C6}" name="Column15062"/>
    <tableColumn id="15083" xr3:uid="{BD1F8EC0-A039-4097-97C7-FB5AA76144E7}" name="Column15063"/>
    <tableColumn id="15084" xr3:uid="{5C916916-3A35-4A5F-A812-D5E45851BE70}" name="Column15064"/>
    <tableColumn id="15085" xr3:uid="{CB57E5E3-6D7E-4610-95B1-DAE17A847D20}" name="Column15065"/>
    <tableColumn id="15086" xr3:uid="{F14B950D-4F44-497C-A512-82635D10E021}" name="Column15066"/>
    <tableColumn id="15087" xr3:uid="{4F75E244-9658-4318-9153-A4639F044D01}" name="Column15067"/>
    <tableColumn id="15088" xr3:uid="{F28C494C-BF52-4679-AC62-36FBD1ED1ECC}" name="Column15068"/>
    <tableColumn id="15089" xr3:uid="{23098F40-3A8B-4418-BDF3-A05A33BD887C}" name="Column15069"/>
    <tableColumn id="15090" xr3:uid="{91A4DF2B-7615-4E99-9617-FF251D861168}" name="Column15070"/>
    <tableColumn id="15091" xr3:uid="{1AA87976-ACCC-4CB4-96D9-C1BEEAB63B84}" name="Column15071"/>
    <tableColumn id="15092" xr3:uid="{4EFA558B-A284-4CB9-A638-AEC9949CBD3D}" name="Column15072"/>
    <tableColumn id="15093" xr3:uid="{46FDBF01-8ACA-41D3-BD7B-826494A5C33B}" name="Column15073"/>
    <tableColumn id="15094" xr3:uid="{B8E46340-D39D-40AE-AC0F-D3DF1F9A165A}" name="Column15074"/>
    <tableColumn id="15095" xr3:uid="{71CBCB47-0B41-4F44-86C8-20F1CD3ADF32}" name="Column15075"/>
    <tableColumn id="15096" xr3:uid="{AFFE1F10-B106-42A2-81E7-DDDAB9C32E56}" name="Column15076"/>
    <tableColumn id="15097" xr3:uid="{38DA4752-7213-4A87-BFAD-2B2E17DCB93A}" name="Column15077"/>
    <tableColumn id="15098" xr3:uid="{B3A4A3CF-51E1-4C2E-9C82-5C0A1BAC771D}" name="Column15078"/>
    <tableColumn id="15099" xr3:uid="{D63E81A5-293C-4731-857D-3D625CBD3AB4}" name="Column15079"/>
    <tableColumn id="15100" xr3:uid="{D2EE5527-95E9-4EEC-A7C6-72C51B4584F9}" name="Column15080"/>
    <tableColumn id="15101" xr3:uid="{BDCA7B18-D469-48C3-9D98-33EAB058D866}" name="Column15081"/>
    <tableColumn id="15102" xr3:uid="{CAC98E28-5B44-4C2D-9B2E-9ACA9575BA37}" name="Column15082"/>
    <tableColumn id="15103" xr3:uid="{FB48255D-868D-41CC-A13E-396C2ED6F9AE}" name="Column15083"/>
    <tableColumn id="15104" xr3:uid="{3A36D60E-5BF4-4EBD-999B-3F7DABA576BA}" name="Column15084"/>
    <tableColumn id="15105" xr3:uid="{55F5627D-ABF7-4CE8-B684-98CD7229A29D}" name="Column15085"/>
    <tableColumn id="15106" xr3:uid="{F12AB4D1-9401-4115-AD0A-393F69B568B1}" name="Column15086"/>
    <tableColumn id="15107" xr3:uid="{74CBEAAD-ADDB-42DA-BD39-370626100B2B}" name="Column15087"/>
    <tableColumn id="15108" xr3:uid="{96652A96-0ECD-4722-830E-1ADFF894411E}" name="Column15088"/>
    <tableColumn id="15109" xr3:uid="{8C2873C0-7AB5-400E-B7D1-8006B95B4BB2}" name="Column15089"/>
    <tableColumn id="15110" xr3:uid="{943F7683-4FB8-468C-BF14-B14EC264AA95}" name="Column15090"/>
    <tableColumn id="15111" xr3:uid="{5F206267-3372-49B8-898E-0E98238BBA39}" name="Column15091"/>
    <tableColumn id="15112" xr3:uid="{70EB9059-D1F7-4FE1-AAB4-0A7468030101}" name="Column15092"/>
    <tableColumn id="15113" xr3:uid="{F11EC57C-4EC3-4E26-B6E7-45A85CD0F5B4}" name="Column15093"/>
    <tableColumn id="15114" xr3:uid="{52593E73-AC1F-4D9A-AF91-2E2963DB9327}" name="Column15094"/>
    <tableColumn id="15115" xr3:uid="{BD2A7A95-547B-4073-ADC5-6B12053FF3C0}" name="Column15095"/>
    <tableColumn id="15116" xr3:uid="{FB174EB2-9935-402A-A858-49840DA910ED}" name="Column15096"/>
    <tableColumn id="15117" xr3:uid="{9462BBCC-215D-4C6A-ABCF-8DD677C96456}" name="Column15097"/>
    <tableColumn id="15118" xr3:uid="{EC6DAEEC-6B32-4C48-AD38-66BCCAB0A00F}" name="Column15098"/>
    <tableColumn id="15119" xr3:uid="{FFF349A4-85A6-4AE9-95C7-752C9AAA926F}" name="Column15099"/>
    <tableColumn id="15120" xr3:uid="{DF9F1C18-8204-4B4D-8D10-53CED5C9C461}" name="Column15100"/>
    <tableColumn id="15121" xr3:uid="{6B126CF0-DB63-42A4-B3F9-5D44BF825791}" name="Column15101"/>
    <tableColumn id="15122" xr3:uid="{70511638-9D8C-47DF-B59E-984B6F37FD2E}" name="Column15102"/>
    <tableColumn id="15123" xr3:uid="{F11130CC-E2E4-4ECB-A7CF-7E2330D029F4}" name="Column15103"/>
    <tableColumn id="15124" xr3:uid="{F0728CED-D36A-4738-BCA4-4ABE4EACF758}" name="Column15104"/>
    <tableColumn id="15125" xr3:uid="{C996122A-A3BA-487D-A8D1-CEED313613A1}" name="Column15105"/>
    <tableColumn id="15126" xr3:uid="{296DCB54-91AE-48B6-86BD-CE469AC5D44E}" name="Column15106"/>
    <tableColumn id="15127" xr3:uid="{28D9F193-3DA4-4A83-A670-AA7472C6820D}" name="Column15107"/>
    <tableColumn id="15128" xr3:uid="{6F8E1DE2-284B-4087-B4B8-92192D87AF6E}" name="Column15108"/>
    <tableColumn id="15129" xr3:uid="{2422A53D-D7F5-4A79-8877-7D2790EBC9D5}" name="Column15109"/>
    <tableColumn id="15130" xr3:uid="{489DE26B-2964-48B8-814D-FCA3D26962E1}" name="Column15110"/>
    <tableColumn id="15131" xr3:uid="{03731AEA-FA66-4C9F-BEBB-DEFB00D23C01}" name="Column15111"/>
    <tableColumn id="15132" xr3:uid="{037CDF29-CE9F-4C38-AC9F-77333C2F87E1}" name="Column15112"/>
    <tableColumn id="15133" xr3:uid="{3027DB22-24FC-4EAB-9699-6D3AAFA98354}" name="Column15113"/>
    <tableColumn id="15134" xr3:uid="{F73AD64F-5FEE-45F0-93BB-D410AD3E1835}" name="Column15114"/>
    <tableColumn id="15135" xr3:uid="{806185D8-12CE-4714-A414-74C57D9682A3}" name="Column15115"/>
    <tableColumn id="15136" xr3:uid="{6E11B802-7C89-4E6B-BE8F-32425B1EA7CA}" name="Column15116"/>
    <tableColumn id="15137" xr3:uid="{91AC0E1B-C004-4398-90DC-87F8967686AF}" name="Column15117"/>
    <tableColumn id="15138" xr3:uid="{39596B1B-B661-4C33-914B-8F4F7DCF32F6}" name="Column15118"/>
    <tableColumn id="15139" xr3:uid="{B4D9D59A-36B5-426E-A4D3-059EFD53A923}" name="Column15119"/>
    <tableColumn id="15140" xr3:uid="{2D90017C-2A12-497B-B348-22A2AAFA2DA0}" name="Column15120"/>
    <tableColumn id="15141" xr3:uid="{ACD7454A-03F6-4EC1-AC05-3EE06541F1CD}" name="Column15121"/>
    <tableColumn id="15142" xr3:uid="{8A79CDFA-B8F6-48D8-8BB4-BB5669AFBC9C}" name="Column15122"/>
    <tableColumn id="15143" xr3:uid="{73A564B8-9A5D-419E-A4DC-432FAAEBEC34}" name="Column15123"/>
    <tableColumn id="15144" xr3:uid="{136408DF-90CA-4328-A768-A719845293D9}" name="Column15124"/>
    <tableColumn id="15145" xr3:uid="{80240491-C5FC-45AD-B001-D8BBA04E14B1}" name="Column15125"/>
    <tableColumn id="15146" xr3:uid="{C9A8C7D4-8EE1-4651-95E5-054B22051B82}" name="Column15126"/>
    <tableColumn id="15147" xr3:uid="{63E9F307-6ACA-4EEB-8CC6-C846E9F6EB67}" name="Column15127"/>
    <tableColumn id="15148" xr3:uid="{965E78DD-F83F-40B1-BF47-2B01E3C4155C}" name="Column15128"/>
    <tableColumn id="15149" xr3:uid="{0BE18EE7-CB0A-4197-AF86-7FFD8E0EFB98}" name="Column15129"/>
    <tableColumn id="15150" xr3:uid="{D08FEB24-FEA1-44DA-AB5F-E6483AD5FD13}" name="Column15130"/>
    <tableColumn id="15151" xr3:uid="{47DF2BC7-FBFC-4865-8DAD-8902A8A336FF}" name="Column15131"/>
    <tableColumn id="15152" xr3:uid="{CE0C6E3A-89D8-4B6A-943B-319F157EB7BE}" name="Column15132"/>
    <tableColumn id="15153" xr3:uid="{39C7B103-B553-45BA-840B-379615F55548}" name="Column15133"/>
    <tableColumn id="15154" xr3:uid="{F91A087F-E82F-4F0C-A773-3C8D8CEECC47}" name="Column15134"/>
    <tableColumn id="15155" xr3:uid="{12A0C704-3B44-411D-BF45-B5DABE85BE90}" name="Column15135"/>
    <tableColumn id="15156" xr3:uid="{DA7331BF-22B1-4A1A-8C15-D7AAA0BA5A83}" name="Column15136"/>
    <tableColumn id="15157" xr3:uid="{100F08F3-E359-4E37-8C1E-0A5123628797}" name="Column15137"/>
    <tableColumn id="15158" xr3:uid="{49FE4E4D-B4DF-4DDE-AB3F-3DEED0FB208F}" name="Column15138"/>
    <tableColumn id="15159" xr3:uid="{90C04F0F-7018-4CA3-AB55-740BEC3E1A10}" name="Column15139"/>
    <tableColumn id="15160" xr3:uid="{CDAA27FF-2949-4DBE-A7BD-5F510E1805C6}" name="Column15140"/>
    <tableColumn id="15161" xr3:uid="{FF0D7733-3ECB-425F-928E-89FD8CF02A82}" name="Column15141"/>
    <tableColumn id="15162" xr3:uid="{8D098779-40AF-417E-B0CC-B4A15D97E10C}" name="Column15142"/>
    <tableColumn id="15163" xr3:uid="{B328243E-2131-49F0-BA96-FFF7314600CA}" name="Column15143"/>
    <tableColumn id="15164" xr3:uid="{817A27C8-8F21-4709-A5F5-D8D1CC5A7FE8}" name="Column15144"/>
    <tableColumn id="15165" xr3:uid="{ACB47FF5-EF48-4DF8-A221-DF08A9B1D151}" name="Column15145"/>
    <tableColumn id="15166" xr3:uid="{1BEE1A53-C0EC-4586-B9D2-5B9A189E7AF5}" name="Column15146"/>
    <tableColumn id="15167" xr3:uid="{E0B2B648-7FE2-4E6F-BDB2-8A4C7AE3C12D}" name="Column15147"/>
    <tableColumn id="15168" xr3:uid="{AB5C0491-F884-4860-A5FD-0FDAC88F8654}" name="Column15148"/>
    <tableColumn id="15169" xr3:uid="{802233C6-734D-4161-8E72-01B3FF6B5EA3}" name="Column15149"/>
    <tableColumn id="15170" xr3:uid="{73A30299-D91B-4D97-ADAC-387B33646097}" name="Column15150"/>
    <tableColumn id="15171" xr3:uid="{0F49B89A-5646-4AC3-82E5-B1CD36592952}" name="Column15151"/>
    <tableColumn id="15172" xr3:uid="{403DB8D9-25BF-4224-B686-9E9C09CCE517}" name="Column15152"/>
    <tableColumn id="15173" xr3:uid="{73937D56-3659-420E-A4F6-D3B8CE89DF3D}" name="Column15153"/>
    <tableColumn id="15174" xr3:uid="{7339DA0C-2CE7-48B5-9257-E57679F21374}" name="Column15154"/>
    <tableColumn id="15175" xr3:uid="{6B46410F-FB5A-4ABB-8AAE-FFAE0BF5F0BB}" name="Column15155"/>
    <tableColumn id="15176" xr3:uid="{84C0AE88-1D61-499C-BF8B-CE5DD112495B}" name="Column15156"/>
    <tableColumn id="15177" xr3:uid="{B9D764A5-AC61-49E1-94EF-EACB6DD94918}" name="Column15157"/>
    <tableColumn id="15178" xr3:uid="{7A2C25B2-727D-40AC-A6A0-25950201A50C}" name="Column15158"/>
    <tableColumn id="15179" xr3:uid="{06035B97-1BE2-4FB3-A8F3-143491E83CBA}" name="Column15159"/>
    <tableColumn id="15180" xr3:uid="{CD4EBC02-A33A-431A-B4E1-C0CF1F54DCB3}" name="Column15160"/>
    <tableColumn id="15181" xr3:uid="{0C2DA30A-D13C-4239-843C-A05DE10244C4}" name="Column15161"/>
    <tableColumn id="15182" xr3:uid="{ECB6111D-6655-407C-8A17-D51C925EC918}" name="Column15162"/>
    <tableColumn id="15183" xr3:uid="{1AD3FD7A-0E6C-4ABF-A411-5AA9DF386320}" name="Column15163"/>
    <tableColumn id="15184" xr3:uid="{EBA70659-4C79-4205-9D6B-25960CFF68F2}" name="Column15164"/>
    <tableColumn id="15185" xr3:uid="{A517BDE4-D572-4C53-864D-F4AA8B0F6B3D}" name="Column15165"/>
    <tableColumn id="15186" xr3:uid="{B6AC2CF1-E5A6-4B39-9939-4900529DE38A}" name="Column15166"/>
    <tableColumn id="15187" xr3:uid="{F186FD13-B475-4E55-B349-B56C9ACF8A74}" name="Column15167"/>
    <tableColumn id="15188" xr3:uid="{74433669-3086-4F06-AF31-AFC5361E92B5}" name="Column15168"/>
    <tableColumn id="15189" xr3:uid="{B030CD61-B7DA-4FBE-8E08-3CEF727FEEAE}" name="Column15169"/>
    <tableColumn id="15190" xr3:uid="{0B77A5F3-CA2F-4582-911C-A07C86477637}" name="Column15170"/>
    <tableColumn id="15191" xr3:uid="{DBA59566-7CB6-4B9E-8610-2C0C87E199CC}" name="Column15171"/>
    <tableColumn id="15192" xr3:uid="{D59B3C91-1A89-486A-90F5-6579ACDF5A30}" name="Column15172"/>
    <tableColumn id="15193" xr3:uid="{989284CD-299B-44F9-AB22-1BBB9DA99CB9}" name="Column15173"/>
    <tableColumn id="15194" xr3:uid="{0B81E63A-87F4-42A5-8B71-370602CA25F5}" name="Column15174"/>
    <tableColumn id="15195" xr3:uid="{A595FE49-6F2C-499B-A14E-42F0E80FB8D9}" name="Column15175"/>
    <tableColumn id="15196" xr3:uid="{437EB371-D477-43DC-B405-B90448F9659D}" name="Column15176"/>
    <tableColumn id="15197" xr3:uid="{37F1DE52-E737-4882-A960-8E5D9512681A}" name="Column15177"/>
    <tableColumn id="15198" xr3:uid="{1AF81020-E64A-43E3-98A3-EF6EC9D46983}" name="Column15178"/>
    <tableColumn id="15199" xr3:uid="{912A0D6B-3304-4171-BA38-376E2DA2427F}" name="Column15179"/>
    <tableColumn id="15200" xr3:uid="{C0C3B7AA-DA95-4A81-9C32-2BDA5A650103}" name="Column15180"/>
    <tableColumn id="15201" xr3:uid="{974D924D-FEA5-41AA-9149-FC18EFDB41F5}" name="Column15181"/>
    <tableColumn id="15202" xr3:uid="{3E02734E-4A10-4D3C-92EF-74B4C5D5A6F3}" name="Column15182"/>
    <tableColumn id="15203" xr3:uid="{F7E26C6E-8CEB-47A4-AED9-076180880ECA}" name="Column15183"/>
    <tableColumn id="15204" xr3:uid="{17CC4F1A-506B-4FCC-95F8-E84A866A8106}" name="Column15184"/>
    <tableColumn id="15205" xr3:uid="{683FB096-3798-4DD0-8CF7-B707CAE5CF96}" name="Column15185"/>
    <tableColumn id="15206" xr3:uid="{2A5789EA-090F-4638-AD94-2469270D1955}" name="Column15186"/>
    <tableColumn id="15207" xr3:uid="{86DF9F0D-B6AD-47E7-92E4-2214798A5109}" name="Column15187"/>
    <tableColumn id="15208" xr3:uid="{E40ADC9D-CB17-4B69-8242-96189F94193B}" name="Column15188"/>
    <tableColumn id="15209" xr3:uid="{9BC12965-F229-4D5F-8574-F5413D55F0E5}" name="Column15189"/>
    <tableColumn id="15210" xr3:uid="{7454158E-3ACE-4423-97AC-0F72D9964A7F}" name="Column15190"/>
    <tableColumn id="15211" xr3:uid="{F1BF6764-9244-4723-81B3-F47C5A6BCFF9}" name="Column15191"/>
    <tableColumn id="15212" xr3:uid="{DDD3E2D6-9FCF-4C38-885C-53800861B987}" name="Column15192"/>
    <tableColumn id="15213" xr3:uid="{E927B8EE-91DE-4B03-8E91-1CD94DE9CC1C}" name="Column15193"/>
    <tableColumn id="15214" xr3:uid="{695DBE58-E545-4F51-8B44-E4EB7793CCAD}" name="Column15194"/>
    <tableColumn id="15215" xr3:uid="{CA35F017-232F-4F17-9C33-0CC7F37807A0}" name="Column15195"/>
    <tableColumn id="15216" xr3:uid="{82A1A8DA-B927-4E31-A232-22E8C43C7D81}" name="Column15196"/>
    <tableColumn id="15217" xr3:uid="{869F53CA-7BCB-421D-8E39-36BFBDE4128D}" name="Column15197"/>
    <tableColumn id="15218" xr3:uid="{69D83C0F-B7DD-48D9-AFF0-3FD4B3C3B433}" name="Column15198"/>
    <tableColumn id="15219" xr3:uid="{CD053710-EE25-4369-A90F-0DC39E849A3B}" name="Column15199"/>
    <tableColumn id="15220" xr3:uid="{9C3702E5-9747-4F2B-9651-CC00B195DA0B}" name="Column15200"/>
    <tableColumn id="15221" xr3:uid="{8CD12D8D-9198-432F-AA66-E87EF4C18200}" name="Column15201"/>
    <tableColumn id="15222" xr3:uid="{071B7D5B-41E0-4364-9D36-B223A55250DE}" name="Column15202"/>
    <tableColumn id="15223" xr3:uid="{BF48E75E-105E-4939-A19B-384AF706EF8E}" name="Column15203"/>
    <tableColumn id="15224" xr3:uid="{7112B2F0-C417-498A-85F2-740D3670ABA0}" name="Column15204"/>
    <tableColumn id="15225" xr3:uid="{5195F6F5-1907-4ED8-99D7-CAD4333C3FA5}" name="Column15205"/>
    <tableColumn id="15226" xr3:uid="{9A9D7E38-D77C-438C-83E2-8D7C0037A638}" name="Column15206"/>
    <tableColumn id="15227" xr3:uid="{0F1B1C07-560D-4960-9816-8F670D7D3C11}" name="Column15207"/>
    <tableColumn id="15228" xr3:uid="{DE28C215-6829-4C57-80FB-8107160D5FA6}" name="Column15208"/>
    <tableColumn id="15229" xr3:uid="{69DB99DE-0E94-4E79-BC06-B3245C0E77CF}" name="Column15209"/>
    <tableColumn id="15230" xr3:uid="{F1DE4BB5-48D3-4D2C-9782-04EE9A7EC34E}" name="Column15210"/>
    <tableColumn id="15231" xr3:uid="{7BF56D18-AA2F-4E78-B27C-24368F793658}" name="Column15211"/>
    <tableColumn id="15232" xr3:uid="{7D069B82-7938-4FAA-B901-A94556FCA088}" name="Column15212"/>
    <tableColumn id="15233" xr3:uid="{678A0502-0A73-4E68-9BAD-D0EBEBB00E9D}" name="Column15213"/>
    <tableColumn id="15234" xr3:uid="{8585505E-4129-486C-BF07-95C2D3AA0712}" name="Column15214"/>
    <tableColumn id="15235" xr3:uid="{926AC458-E033-4648-BCA2-A72D9CF16613}" name="Column15215"/>
    <tableColumn id="15236" xr3:uid="{BC5B5980-6554-439C-A82C-0914276BECEA}" name="Column15216"/>
    <tableColumn id="15237" xr3:uid="{9E25D558-6B02-4027-A9F8-0A80D128D4C8}" name="Column15217"/>
    <tableColumn id="15238" xr3:uid="{F74834F2-637A-40A9-B4A1-303FADB8D231}" name="Column15218"/>
    <tableColumn id="15239" xr3:uid="{33DC4F97-5779-49F3-9598-4F4B3E4E8D51}" name="Column15219"/>
    <tableColumn id="15240" xr3:uid="{CCF9884B-E3D2-4B7A-A9A0-1F14F2F249C9}" name="Column15220"/>
    <tableColumn id="15241" xr3:uid="{2A7CBD1E-D48B-4736-8EF1-01612B6BBF71}" name="Column15221"/>
    <tableColumn id="15242" xr3:uid="{2206CC13-5684-42F8-BA1D-4CF5E3FECC80}" name="Column15222"/>
    <tableColumn id="15243" xr3:uid="{FDC43702-0F27-4C86-AC09-CBA1597C2AAD}" name="Column15223"/>
    <tableColumn id="15244" xr3:uid="{F806B5C7-5728-4336-9716-5A143565E08D}" name="Column15224"/>
    <tableColumn id="15245" xr3:uid="{FD481AB4-905E-4A7E-92A0-9E3A43623A0F}" name="Column15225"/>
    <tableColumn id="15246" xr3:uid="{4EEFD65A-DDE7-4C1C-89D9-B1A4DC9BF1C8}" name="Column15226"/>
    <tableColumn id="15247" xr3:uid="{DB95E0E5-528D-4383-BAF2-6355A891F4F9}" name="Column15227"/>
    <tableColumn id="15248" xr3:uid="{25616A29-F3E8-4FB9-93EA-24BBE508CC7B}" name="Column15228"/>
    <tableColumn id="15249" xr3:uid="{BF2FD131-DAD6-44BA-9DC6-0E270AB55417}" name="Column15229"/>
    <tableColumn id="15250" xr3:uid="{EC9ECF10-AF08-4039-8879-142614BD883A}" name="Column15230"/>
    <tableColumn id="15251" xr3:uid="{118F7E9B-47A4-47E1-B5FE-02D87E1636C4}" name="Column15231"/>
    <tableColumn id="15252" xr3:uid="{250B85AA-F731-414C-9659-2149B38D3E04}" name="Column15232"/>
    <tableColumn id="15253" xr3:uid="{DB3BDFC9-CE79-4AEC-8FCA-663A751B1B1B}" name="Column15233"/>
    <tableColumn id="15254" xr3:uid="{62886511-7C81-4095-B2DF-0698A5BB5E0F}" name="Column15234"/>
    <tableColumn id="15255" xr3:uid="{AC75E707-3D73-4AB8-BEAE-2EA41F9D5B8F}" name="Column15235"/>
    <tableColumn id="15256" xr3:uid="{E03C0E35-0564-44C4-934C-04F596B63BFB}" name="Column15236"/>
    <tableColumn id="15257" xr3:uid="{75B063C4-7821-4C95-97F0-23CF3A0B6E4A}" name="Column15237"/>
    <tableColumn id="15258" xr3:uid="{915D440F-1BEE-40A0-95EA-057ADC28130C}" name="Column15238"/>
    <tableColumn id="15259" xr3:uid="{75FBCB28-50C4-4104-88E4-274129B6430D}" name="Column15239"/>
    <tableColumn id="15260" xr3:uid="{E04CE72D-E239-470F-8A19-40E87C425107}" name="Column15240"/>
    <tableColumn id="15261" xr3:uid="{C95DA988-38E2-44BA-9C90-E1B0DE368D2E}" name="Column15241"/>
    <tableColumn id="15262" xr3:uid="{F1DE4C6A-9440-4162-BA96-E13431BBC203}" name="Column15242"/>
    <tableColumn id="15263" xr3:uid="{96BB1A40-7F9A-45E4-9D52-6E0428C1E502}" name="Column15243"/>
    <tableColumn id="15264" xr3:uid="{FFACEF11-66B7-47B8-B19E-D478787C37CC}" name="Column15244"/>
    <tableColumn id="15265" xr3:uid="{47029940-704E-4AC7-AC22-C36989A6CE97}" name="Column15245"/>
    <tableColumn id="15266" xr3:uid="{441ECFA9-1B6A-4954-98BD-17F3FC824DFF}" name="Column15246"/>
    <tableColumn id="15267" xr3:uid="{1F301E4A-B811-4041-94D0-A459869C4ED6}" name="Column15247"/>
    <tableColumn id="15268" xr3:uid="{4446F698-7228-4276-8235-230A111510E7}" name="Column15248"/>
    <tableColumn id="15269" xr3:uid="{C0443BDC-C1B5-4876-912B-BE806572006B}" name="Column15249"/>
    <tableColumn id="15270" xr3:uid="{45044373-FDA4-4494-AB12-3DB38780CE6B}" name="Column15250"/>
    <tableColumn id="15271" xr3:uid="{8AAAB55E-26DC-4318-8385-F3F33AE3DCAB}" name="Column15251"/>
    <tableColumn id="15272" xr3:uid="{CD438674-F91C-4FD7-9608-CB7F6037D0B5}" name="Column15252"/>
    <tableColumn id="15273" xr3:uid="{C62A0DCE-5777-4A71-A25C-75020718270B}" name="Column15253"/>
    <tableColumn id="15274" xr3:uid="{FF04FC15-05E6-409B-A20C-527E2317CAF4}" name="Column15254"/>
    <tableColumn id="15275" xr3:uid="{1D264A5E-4A89-4E4F-A795-5365B5CCFA4F}" name="Column15255"/>
    <tableColumn id="15276" xr3:uid="{C1FAA5A4-3939-4EAD-B19F-19B5966DD839}" name="Column15256"/>
    <tableColumn id="15277" xr3:uid="{5B0F81EF-B78B-4B7A-AF76-6F5D8D262328}" name="Column15257"/>
    <tableColumn id="15278" xr3:uid="{10C4A744-0AF8-4953-B050-0A9AE82230E8}" name="Column15258"/>
    <tableColumn id="15279" xr3:uid="{F79F3F16-E627-4D9B-A2A8-1A624DAC25C6}" name="Column15259"/>
    <tableColumn id="15280" xr3:uid="{321C0E58-6807-459D-892B-5B6B5BBDCA84}" name="Column15260"/>
    <tableColumn id="15281" xr3:uid="{A51DAC2B-C705-4D74-BBD7-3CFADBCE25DE}" name="Column15261"/>
    <tableColumn id="15282" xr3:uid="{A9CD083D-2FAC-40BC-B725-898E8E4ACC9A}" name="Column15262"/>
    <tableColumn id="15283" xr3:uid="{40D11ECE-63A7-4FDB-80A3-F2BA8282B2DC}" name="Column15263"/>
    <tableColumn id="15284" xr3:uid="{2315810B-6305-4074-8896-942210B253EE}" name="Column15264"/>
    <tableColumn id="15285" xr3:uid="{F3AD8925-65AF-47A5-B753-35839C3CD855}" name="Column15265"/>
    <tableColumn id="15286" xr3:uid="{8A9EE361-BAB1-4ED9-8327-81642B5678D0}" name="Column15266"/>
    <tableColumn id="15287" xr3:uid="{449DCD0B-8064-48B2-8F83-723476D4518D}" name="Column15267"/>
    <tableColumn id="15288" xr3:uid="{13C58826-B428-4AB4-888C-11F9355B8EA2}" name="Column15268"/>
    <tableColumn id="15289" xr3:uid="{EE6CF20C-FFC6-4E44-8951-1DC112AAB177}" name="Column15269"/>
    <tableColumn id="15290" xr3:uid="{BA5BC75C-C632-4C99-A852-DFC2BB423217}" name="Column15270"/>
    <tableColumn id="15291" xr3:uid="{EAE280F0-428E-413B-95B7-F99023FC5DAB}" name="Column15271"/>
    <tableColumn id="15292" xr3:uid="{10176FA7-DFC2-4779-9353-6F1C68D39E8C}" name="Column15272"/>
    <tableColumn id="15293" xr3:uid="{01B557D4-3993-4FD6-B980-EB5CCA67A674}" name="Column15273"/>
    <tableColumn id="15294" xr3:uid="{870113EF-6DAD-40F4-8C9A-F1EDA4405A6C}" name="Column15274"/>
    <tableColumn id="15295" xr3:uid="{59E90C11-BC88-4A56-98DC-EBA01E386F10}" name="Column15275"/>
    <tableColumn id="15296" xr3:uid="{78D3D63A-AE1E-4DC4-82CC-C9A6A8CAE31D}" name="Column15276"/>
    <tableColumn id="15297" xr3:uid="{258DB8FE-A340-4F05-B74B-6A55556F7936}" name="Column15277"/>
    <tableColumn id="15298" xr3:uid="{1208D086-8A30-43CA-96C8-D60B02E54A29}" name="Column15278"/>
    <tableColumn id="15299" xr3:uid="{A31BBC38-DBB8-453C-8CC6-105AEEB40CD3}" name="Column15279"/>
    <tableColumn id="15300" xr3:uid="{D53D5D86-5748-4D30-9A53-DA1B607C4D6C}" name="Column15280"/>
    <tableColumn id="15301" xr3:uid="{D3E285E0-EB6F-44F0-B3A2-A1FC10874C76}" name="Column15281"/>
    <tableColumn id="15302" xr3:uid="{684628C3-FB85-4E9D-B3F8-969F842CC1C4}" name="Column15282"/>
    <tableColumn id="15303" xr3:uid="{09C92135-DA58-4BEE-A61D-2BB9E05CE2F4}" name="Column15283"/>
    <tableColumn id="15304" xr3:uid="{1B976C5A-8714-40B6-866E-E385C9FCE5A0}" name="Column15284"/>
    <tableColumn id="15305" xr3:uid="{00BF1E84-34F1-4C8D-B213-5D6F982097BA}" name="Column15285"/>
    <tableColumn id="15306" xr3:uid="{E6D1C230-B6DD-4A4B-B879-D2EF4CD3F7E0}" name="Column15286"/>
    <tableColumn id="15307" xr3:uid="{8B49B2E9-C7AE-4B8C-95FA-CF67C22D360F}" name="Column15287"/>
    <tableColumn id="15308" xr3:uid="{2EAAEA3E-2DB6-46E3-81AE-2B0705E09A81}" name="Column15288"/>
    <tableColumn id="15309" xr3:uid="{ADE756D1-C1F9-4F27-9357-98D5BCF5B065}" name="Column15289"/>
    <tableColumn id="15310" xr3:uid="{4DD63AA4-139E-43F3-8E71-352722418250}" name="Column15290"/>
    <tableColumn id="15311" xr3:uid="{9FEB1F65-6F77-4BCF-8EE1-91B65FB953E5}" name="Column15291"/>
    <tableColumn id="15312" xr3:uid="{57102556-20B5-471D-A8BB-097D57AE8686}" name="Column15292"/>
    <tableColumn id="15313" xr3:uid="{C3A37C57-16F1-4D82-9A64-7A4014001F52}" name="Column15293"/>
    <tableColumn id="15314" xr3:uid="{EEC3BC87-7925-4334-8CB5-091ADD0CB4FB}" name="Column15294"/>
    <tableColumn id="15315" xr3:uid="{5438B94D-3B61-494B-8B50-A01C9F46B5AB}" name="Column15295"/>
    <tableColumn id="15316" xr3:uid="{68E1A3BF-02E7-487A-9EC5-EB6AA2FCE631}" name="Column15296"/>
    <tableColumn id="15317" xr3:uid="{06257A91-9990-4B05-B057-F840E21B948E}" name="Column15297"/>
    <tableColumn id="15318" xr3:uid="{D1B83FA6-ED6A-4870-8B4E-652D2F303189}" name="Column15298"/>
    <tableColumn id="15319" xr3:uid="{A5ADD018-8878-45A9-B24E-8304B54B9BC8}" name="Column15299"/>
    <tableColumn id="15320" xr3:uid="{F2BD3646-8A0F-4CF2-A1E6-BC4163A90AF8}" name="Column15300"/>
    <tableColumn id="15321" xr3:uid="{D2B8EED3-7FE3-4A75-A035-2E1FBB86E0DE}" name="Column15301"/>
    <tableColumn id="15322" xr3:uid="{1E0BC7BF-6735-4A54-AB4A-DC83BCBB98C3}" name="Column15302"/>
    <tableColumn id="15323" xr3:uid="{D2B3DDC2-6EDC-43AC-A027-2D747F13790A}" name="Column15303"/>
    <tableColumn id="15324" xr3:uid="{B59E5F65-7320-435A-A7CE-B67816FECB45}" name="Column15304"/>
    <tableColumn id="15325" xr3:uid="{4F2776BC-9FDC-4FBB-9A5A-642649AB36AD}" name="Column15305"/>
    <tableColumn id="15326" xr3:uid="{7E1BBD6B-3275-4945-B3E3-45E6E4E2ED47}" name="Column15306"/>
    <tableColumn id="15327" xr3:uid="{CBF8728C-C109-40BE-A1C4-A14E24E29EB5}" name="Column15307"/>
    <tableColumn id="15328" xr3:uid="{AE476D91-21E4-4DCE-B66C-1FC299751098}" name="Column15308"/>
    <tableColumn id="15329" xr3:uid="{B8A7C1F2-37A9-4338-B004-34324B6A41E6}" name="Column15309"/>
    <tableColumn id="15330" xr3:uid="{895B4A0B-4E80-4674-B593-FCDB2E372DA1}" name="Column15310"/>
    <tableColumn id="15331" xr3:uid="{E4A52B55-249A-44CD-99F3-F59A872300C3}" name="Column15311"/>
    <tableColumn id="15332" xr3:uid="{08E4B628-A5FF-470A-B476-2BE1F4F12261}" name="Column15312"/>
    <tableColumn id="15333" xr3:uid="{092E128A-2070-4038-B969-8471EEE472D4}" name="Column15313"/>
    <tableColumn id="15334" xr3:uid="{3F34391B-96B8-4509-94F1-A5BAA4E43C6C}" name="Column15314"/>
    <tableColumn id="15335" xr3:uid="{64303AD2-30EE-40B5-9F16-94E06D2DCB7D}" name="Column15315"/>
    <tableColumn id="15336" xr3:uid="{535FA343-F063-414D-84D1-642079D46CCC}" name="Column15316"/>
    <tableColumn id="15337" xr3:uid="{DE7B9C72-7545-40BE-8186-A94BAC35624F}" name="Column15317"/>
    <tableColumn id="15338" xr3:uid="{AFF16D9C-E0B3-4B27-8694-9FE6FD077922}" name="Column15318"/>
    <tableColumn id="15339" xr3:uid="{A845C015-2C43-4B8F-81E4-AB65C68B0B4B}" name="Column15319"/>
    <tableColumn id="15340" xr3:uid="{8D1036FF-A8C5-452E-9461-AEC839E60AD1}" name="Column15320"/>
    <tableColumn id="15341" xr3:uid="{C1EE8BA2-C046-4159-9230-0C0954F4E032}" name="Column15321"/>
    <tableColumn id="15342" xr3:uid="{59E449AD-74F0-411F-9214-9DB0B9313FBC}" name="Column15322"/>
    <tableColumn id="15343" xr3:uid="{D69791E2-390B-4EF7-B27F-31BD7561D45B}" name="Column15323"/>
    <tableColumn id="15344" xr3:uid="{71E270DB-4F98-4485-9823-99EE4B472199}" name="Column15324"/>
    <tableColumn id="15345" xr3:uid="{A750C50D-5F18-4799-A0CD-E6970679EABB}" name="Column15325"/>
    <tableColumn id="15346" xr3:uid="{8FEE2386-A8F8-4744-88D4-65D2B6FC9EE0}" name="Column15326"/>
    <tableColumn id="15347" xr3:uid="{5B484BBF-BEF0-447C-BE76-063DBFE004E6}" name="Column15327"/>
    <tableColumn id="15348" xr3:uid="{5605DFBB-2847-41EB-836B-36B9C765739B}" name="Column15328"/>
    <tableColumn id="15349" xr3:uid="{1147EEDC-E98A-4860-87F3-83242A53AB94}" name="Column15329"/>
    <tableColumn id="15350" xr3:uid="{C7AEA0CC-E5C9-4AAB-B8BA-72CF1B2B3EE0}" name="Column15330"/>
    <tableColumn id="15351" xr3:uid="{3B67B4DC-1E35-4D69-BE1E-09771577D90A}" name="Column15331"/>
    <tableColumn id="15352" xr3:uid="{F7A94DAA-B4A7-4201-A2CF-15D30EE70B11}" name="Column15332"/>
    <tableColumn id="15353" xr3:uid="{3262B6B2-00FE-4323-87C2-C759507CA4D1}" name="Column15333"/>
    <tableColumn id="15354" xr3:uid="{E9155F75-3483-4B27-A098-54E887CAEDB0}" name="Column15334"/>
    <tableColumn id="15355" xr3:uid="{A4CF26A6-1D22-4ED1-894D-115DD01C5325}" name="Column15335"/>
    <tableColumn id="15356" xr3:uid="{BD0E4A34-D87C-49EF-A3FC-551C523C09B9}" name="Column15336"/>
    <tableColumn id="15357" xr3:uid="{F0425998-C4EC-470C-8A26-122F99FE5C37}" name="Column15337"/>
    <tableColumn id="15358" xr3:uid="{9EE708EF-6232-4665-BED9-B63D1EDC11CE}" name="Column15338"/>
    <tableColumn id="15359" xr3:uid="{3B090BDD-083D-4CAF-8F7F-06499C3988E3}" name="Column15339"/>
    <tableColumn id="15360" xr3:uid="{6BA520B0-3B91-49C3-8108-567D480AC947}" name="Column15340"/>
    <tableColumn id="15361" xr3:uid="{011BD6FA-7141-44EA-9DC9-9A73F8E4CF7F}" name="Column15341"/>
    <tableColumn id="15362" xr3:uid="{FD2ACA41-100B-44C9-AD1B-4C511CBE8EFA}" name="Column15342"/>
    <tableColumn id="15363" xr3:uid="{8851E89A-CFB0-4356-8438-50A62648316F}" name="Column15343"/>
    <tableColumn id="15364" xr3:uid="{A682B739-8824-404B-847A-AE75856928BA}" name="Column15344"/>
    <tableColumn id="15365" xr3:uid="{D0E4D677-5832-4436-BEC4-2A9F01B170F3}" name="Column15345"/>
    <tableColumn id="15366" xr3:uid="{FAF4E5DB-3FC9-4EF9-8BE2-69F47B3A0284}" name="Column15346"/>
    <tableColumn id="15367" xr3:uid="{30A9A2A1-14FC-4BD9-9B34-7047719049E7}" name="Column15347"/>
    <tableColumn id="15368" xr3:uid="{8C409B0A-9F15-4913-AEC7-BCD29027DBA0}" name="Column15348"/>
    <tableColumn id="15369" xr3:uid="{E07E9432-3B4F-4479-9115-E996C7BF8BB2}" name="Column15349"/>
    <tableColumn id="15370" xr3:uid="{29043AD3-CC09-4EE0-8B95-6D1D57E577B2}" name="Column15350"/>
    <tableColumn id="15371" xr3:uid="{C3E1DBE5-000C-4AD0-A5AA-33E3F41A1E97}" name="Column15351"/>
    <tableColumn id="15372" xr3:uid="{02DA5C31-4596-4287-A1D5-645E1D762AB0}" name="Column15352"/>
    <tableColumn id="15373" xr3:uid="{39B5D19E-6CAD-4C30-B6A9-D4A5E538A18A}" name="Column15353"/>
    <tableColumn id="15374" xr3:uid="{46FDA05E-DCF7-4049-9DE7-C4A4CF4BF537}" name="Column15354"/>
    <tableColumn id="15375" xr3:uid="{96849843-43B6-41D1-963E-B0ED2A908A1C}" name="Column15355"/>
    <tableColumn id="15376" xr3:uid="{4041C56A-B064-4428-91BE-D356B9DEC2D6}" name="Column15356"/>
    <tableColumn id="15377" xr3:uid="{250E6E36-7797-4489-9852-87BD77A33E8B}" name="Column15357"/>
    <tableColumn id="15378" xr3:uid="{7C76A2C0-87A9-4F2F-9DA1-A39F516F1BF8}" name="Column15358"/>
    <tableColumn id="15379" xr3:uid="{E2FDC4D1-866D-4592-80F5-C2FC2D39F156}" name="Column15359"/>
    <tableColumn id="15380" xr3:uid="{327BF39F-048F-4452-B849-0E1EDEC674A5}" name="Column15360"/>
    <tableColumn id="15381" xr3:uid="{6645E8EC-5F21-499B-B3A1-A8CFE216A75F}" name="Column15361"/>
    <tableColumn id="15382" xr3:uid="{47F47004-D618-4563-95C2-87698F31FC19}" name="Column15362"/>
    <tableColumn id="15383" xr3:uid="{3A5DE74C-6DA4-4967-8EEC-7E99A5A08285}" name="Column15363"/>
    <tableColumn id="15384" xr3:uid="{62BE9291-FA09-450F-8A49-71BD4643D4A3}" name="Column15364"/>
    <tableColumn id="15385" xr3:uid="{5E1FFC21-18A0-4645-AE0B-B663BAE4C20E}" name="Column15365"/>
    <tableColumn id="15386" xr3:uid="{DF893446-C381-46F4-B5E8-BB54F27DAC9A}" name="Column15366"/>
    <tableColumn id="15387" xr3:uid="{484625E0-8FE9-44CC-B9BB-A1CCC8F6D3BD}" name="Column15367"/>
    <tableColumn id="15388" xr3:uid="{F2BBC819-F5E0-4741-96BD-1D640C40361A}" name="Column15368"/>
    <tableColumn id="15389" xr3:uid="{C38477A6-B47A-4ECB-9227-CEF61376B998}" name="Column15369"/>
    <tableColumn id="15390" xr3:uid="{145A25F1-6FA0-40C5-BA83-38C4FE291409}" name="Column15370"/>
    <tableColumn id="15391" xr3:uid="{59369D26-384C-4A76-868B-EEB1A7395998}" name="Column15371"/>
    <tableColumn id="15392" xr3:uid="{0FB41A1C-2278-4991-9D36-797A4C2A9762}" name="Column15372"/>
    <tableColumn id="15393" xr3:uid="{BA4CCC0B-A4C5-4D76-8DC2-CBAFC2DDF5CF}" name="Column15373"/>
    <tableColumn id="15394" xr3:uid="{7FAB3E4D-C43B-434A-8D21-E6F44EC5DFDB}" name="Column15374"/>
    <tableColumn id="15395" xr3:uid="{E3251CCD-D03E-4D3B-BA0F-B8FFEC90CE68}" name="Column15375"/>
    <tableColumn id="15396" xr3:uid="{7644AECE-D79E-4B4A-AE58-4214E2BC16BA}" name="Column15376"/>
    <tableColumn id="15397" xr3:uid="{C8DE4239-ADEA-48DB-A53B-3BA9EB5097CD}" name="Column15377"/>
    <tableColumn id="15398" xr3:uid="{6FD66B3E-0DBD-4ADC-BBC7-C42F2780ADDA}" name="Column15378"/>
    <tableColumn id="15399" xr3:uid="{D3E1DA87-C208-4915-A2F6-6B82760D7866}" name="Column15379"/>
    <tableColumn id="15400" xr3:uid="{8632FD9E-6013-4388-ABCC-DBB61A91AEE1}" name="Column15380"/>
    <tableColumn id="15401" xr3:uid="{A2A2250B-B8D4-4127-A734-5C7D0A6F0097}" name="Column15381"/>
    <tableColumn id="15402" xr3:uid="{EE57A400-5D75-4B66-A8C8-2E93C9796D9C}" name="Column15382"/>
    <tableColumn id="15403" xr3:uid="{DBF7F96F-9B8A-4D1B-97D5-06663573652D}" name="Column15383"/>
    <tableColumn id="15404" xr3:uid="{C8B7DC99-F699-4120-982D-2C6CE9865D5C}" name="Column15384"/>
    <tableColumn id="15405" xr3:uid="{E40FCC78-4C86-47E1-AF75-6D0FBA279AE2}" name="Column15385"/>
    <tableColumn id="15406" xr3:uid="{64CCE7EC-2078-4054-A56A-ADCAEB197858}" name="Column15386"/>
    <tableColumn id="15407" xr3:uid="{80D780B3-43DB-4E7A-AACA-697BC4E55E25}" name="Column15387"/>
    <tableColumn id="15408" xr3:uid="{15EBA538-7709-4B23-A2BE-D5EA4D0017E9}" name="Column15388"/>
    <tableColumn id="15409" xr3:uid="{AD5692D9-D744-4C38-A900-AB2B612070D7}" name="Column15389"/>
    <tableColumn id="15410" xr3:uid="{B13C1BEF-8B37-40EB-A1DF-CFAB01A29B01}" name="Column15390"/>
    <tableColumn id="15411" xr3:uid="{2F651635-EFAF-4128-A03C-0B0DFCACD00B}" name="Column15391"/>
    <tableColumn id="15412" xr3:uid="{110E555F-F8E1-43D0-915F-7B2DD362CD38}" name="Column15392"/>
    <tableColumn id="15413" xr3:uid="{1B0446B1-34A8-4847-AF13-8226C8BD1A17}" name="Column15393"/>
    <tableColumn id="15414" xr3:uid="{F7A1A0D9-E46E-4C6D-8752-8F50ED1B87D6}" name="Column15394"/>
    <tableColumn id="15415" xr3:uid="{A47B9FD4-E045-4953-8BAA-6EFABE40F258}" name="Column15395"/>
    <tableColumn id="15416" xr3:uid="{3577308D-C3C9-421F-8964-9630573CB686}" name="Column15396"/>
    <tableColumn id="15417" xr3:uid="{162E1FD6-E263-4E4A-9DCA-162D77AD11B7}" name="Column15397"/>
    <tableColumn id="15418" xr3:uid="{FA11C916-3BA0-4A77-A043-AF6F60E1FDE0}" name="Column15398"/>
    <tableColumn id="15419" xr3:uid="{9E871895-E633-4DE0-A4BD-117A615A6F3D}" name="Column15399"/>
    <tableColumn id="15420" xr3:uid="{563A8280-1D00-46AF-A745-A024F8347FDD}" name="Column15400"/>
    <tableColumn id="15421" xr3:uid="{BCC0C70F-6BA2-4F6F-83B3-BA004141BB90}" name="Column15401"/>
    <tableColumn id="15422" xr3:uid="{38A1901C-973C-4DAA-84EA-0BAB56E7ED59}" name="Column15402"/>
    <tableColumn id="15423" xr3:uid="{1711F3C7-7453-4624-8EC9-70E962C891A3}" name="Column15403"/>
    <tableColumn id="15424" xr3:uid="{E7C31578-9BB9-4542-9617-CF294F88A682}" name="Column15404"/>
    <tableColumn id="15425" xr3:uid="{2A93A505-83DB-4951-B9A7-08EA9D3F6C53}" name="Column15405"/>
    <tableColumn id="15426" xr3:uid="{2562C445-60F7-4049-B9D3-3CC5843A7132}" name="Column15406"/>
    <tableColumn id="15427" xr3:uid="{A57E845B-F33D-4E5C-BD22-482DBC3EC8CB}" name="Column15407"/>
    <tableColumn id="15428" xr3:uid="{65E73D0B-0867-4511-8632-681E4E219CBD}" name="Column15408"/>
    <tableColumn id="15429" xr3:uid="{1A088AA1-0A17-43AE-9044-20ADC4D2BC86}" name="Column15409"/>
    <tableColumn id="15430" xr3:uid="{7B58C04B-0B3D-4E11-B392-F38D0547112D}" name="Column15410"/>
    <tableColumn id="15431" xr3:uid="{743DA55D-5983-457D-8096-16ACDB53E75B}" name="Column15411"/>
    <tableColumn id="15432" xr3:uid="{BEDEE3D6-0C2B-47AD-BE64-B069A98B6743}" name="Column15412"/>
    <tableColumn id="15433" xr3:uid="{FB0F47F0-3860-4913-BB2B-1CBA703EA8F5}" name="Column15413"/>
    <tableColumn id="15434" xr3:uid="{A8D18135-99CA-43EE-A2E5-D0C9935431DA}" name="Column15414"/>
    <tableColumn id="15435" xr3:uid="{B97549B4-0501-4E55-9D93-4BC1A8734301}" name="Column15415"/>
    <tableColumn id="15436" xr3:uid="{0217E273-1391-4B27-9C75-40908B8F0D44}" name="Column15416"/>
    <tableColumn id="15437" xr3:uid="{02ADC9A7-9A72-4026-B0A0-5120E5D9F50D}" name="Column15417"/>
    <tableColumn id="15438" xr3:uid="{BE71046A-BB8A-45C0-93FA-A13BF894B1A6}" name="Column15418"/>
    <tableColumn id="15439" xr3:uid="{848D442A-774B-4D54-A767-41DCC87A0117}" name="Column15419"/>
    <tableColumn id="15440" xr3:uid="{4F3F5151-88AF-4BCA-9965-115BA4351D8F}" name="Column15420"/>
    <tableColumn id="15441" xr3:uid="{BD6A32AC-31FB-4028-A981-E01E908A19DF}" name="Column15421"/>
    <tableColumn id="15442" xr3:uid="{473AC75F-4457-44D9-80A9-394F0B43A44A}" name="Column15422"/>
    <tableColumn id="15443" xr3:uid="{7EB60A80-CCFE-4C15-BE23-88C2AAA427C7}" name="Column15423"/>
    <tableColumn id="15444" xr3:uid="{D552B9C0-CDD7-4CF4-AA8C-898C364BCEE5}" name="Column15424"/>
    <tableColumn id="15445" xr3:uid="{06F38E07-3241-4AF4-8382-E0AD94BD3E24}" name="Column15425"/>
    <tableColumn id="15446" xr3:uid="{FB52F6CB-02B1-4B68-B52C-D9BD0C46930E}" name="Column15426"/>
    <tableColumn id="15447" xr3:uid="{AC8A0D04-3178-41AA-B12D-B6D03FB21791}" name="Column15427"/>
    <tableColumn id="15448" xr3:uid="{060702A7-AB0E-45DB-9844-A38A4A636F1F}" name="Column15428"/>
    <tableColumn id="15449" xr3:uid="{9A0070B0-811B-4D45-88FB-3035952D1B46}" name="Column15429"/>
    <tableColumn id="15450" xr3:uid="{FBF43E02-3181-4807-8050-93D70C99E47B}" name="Column15430"/>
    <tableColumn id="15451" xr3:uid="{468FAD3B-52E2-475D-A3AF-7DA394B48686}" name="Column15431"/>
    <tableColumn id="15452" xr3:uid="{4921B009-C403-4B60-BB6A-EC0A4D9ED011}" name="Column15432"/>
    <tableColumn id="15453" xr3:uid="{A654CD79-F411-4B46-A349-604EA035DBA0}" name="Column15433"/>
    <tableColumn id="15454" xr3:uid="{56109CC1-813B-4840-85F2-D26074021B2C}" name="Column15434"/>
    <tableColumn id="15455" xr3:uid="{690EA71B-690F-443B-AE95-4F21EC95F939}" name="Column15435"/>
    <tableColumn id="15456" xr3:uid="{2596B65F-4E17-4299-A087-AFAA3265734B}" name="Column15436"/>
    <tableColumn id="15457" xr3:uid="{DC9C275D-8F0F-4148-9C51-6E0B0491CBA2}" name="Column15437"/>
    <tableColumn id="15458" xr3:uid="{0A34FD9A-5E48-4ABB-B611-8D078CEFF2F4}" name="Column15438"/>
    <tableColumn id="15459" xr3:uid="{41E0F78E-4068-4AAA-B5C6-C5E3216F05BA}" name="Column15439"/>
    <tableColumn id="15460" xr3:uid="{6CF056B2-5397-4567-A142-8B98AE01F8FC}" name="Column15440"/>
    <tableColumn id="15461" xr3:uid="{2899FF7E-F9AB-4522-B5FA-4976441FD738}" name="Column15441"/>
    <tableColumn id="15462" xr3:uid="{0D03CF18-2634-4BD1-947F-8F23A90BCBEB}" name="Column15442"/>
    <tableColumn id="15463" xr3:uid="{6854D3AB-0AE3-43D9-A900-03FFAB527C36}" name="Column15443"/>
    <tableColumn id="15464" xr3:uid="{1584E26C-6440-4FF0-B835-78F38B6FC17D}" name="Column15444"/>
    <tableColumn id="15465" xr3:uid="{A4CB6998-1765-406E-82A4-D66C5D476E5F}" name="Column15445"/>
    <tableColumn id="15466" xr3:uid="{FBBF2041-C4E2-4B17-82EE-8FFCB1EB085D}" name="Column15446"/>
    <tableColumn id="15467" xr3:uid="{E3F3ED8C-53D6-434C-9D98-8CC3BB496C42}" name="Column15447"/>
    <tableColumn id="15468" xr3:uid="{0E68B353-04E2-4892-8F05-3DA4351FD425}" name="Column15448"/>
    <tableColumn id="15469" xr3:uid="{C9931806-EC3A-41F3-A729-3CDC61452F7B}" name="Column15449"/>
    <tableColumn id="15470" xr3:uid="{7BFFD584-6E3E-4F7F-BA87-84C06978D645}" name="Column15450"/>
    <tableColumn id="15471" xr3:uid="{890433A1-674C-421B-9CFB-465C09757630}" name="Column15451"/>
    <tableColumn id="15472" xr3:uid="{1350C63F-CDB0-4BBE-990C-98F44D78B32F}" name="Column15452"/>
    <tableColumn id="15473" xr3:uid="{ADF15764-59F5-474D-98E2-FA8E6D8C0501}" name="Column15453"/>
    <tableColumn id="15474" xr3:uid="{BACE43F4-27D3-4AEB-A5EF-2261F61CDED7}" name="Column15454"/>
    <tableColumn id="15475" xr3:uid="{6CC87F89-7FC8-43AB-AA1F-CF00A44F6CA4}" name="Column15455"/>
    <tableColumn id="15476" xr3:uid="{3832BC23-8B69-4FA9-B14B-9B1DF6160920}" name="Column15456"/>
    <tableColumn id="15477" xr3:uid="{B89A67A0-1005-45D9-9284-1F8DECB071E2}" name="Column15457"/>
    <tableColumn id="15478" xr3:uid="{E6BFA827-2A9C-417A-A6FD-B9D987744A70}" name="Column15458"/>
    <tableColumn id="15479" xr3:uid="{83DC8ABA-AFC9-48A9-B924-A6C88EE2F790}" name="Column15459"/>
    <tableColumn id="15480" xr3:uid="{A5060CCE-69BE-4A9A-AA8F-B2C56C73B01D}" name="Column15460"/>
    <tableColumn id="15481" xr3:uid="{FDBD141D-5DEB-4DC3-9027-368C413A3082}" name="Column15461"/>
    <tableColumn id="15482" xr3:uid="{4A091994-DD26-4F2A-AA38-40116D4573DD}" name="Column15462"/>
    <tableColumn id="15483" xr3:uid="{7119E20E-D401-480D-8635-B7F428C16944}" name="Column15463"/>
    <tableColumn id="15484" xr3:uid="{CBAF19DE-3275-4BCF-BD81-324207E82851}" name="Column15464"/>
    <tableColumn id="15485" xr3:uid="{9816D6BE-1360-4FF7-9848-6FF3875488E6}" name="Column15465"/>
    <tableColumn id="15486" xr3:uid="{0537C163-8E95-4DEB-898F-439E4CACAA77}" name="Column15466"/>
    <tableColumn id="15487" xr3:uid="{A6241FF8-4186-4570-8474-C2F231AD23E0}" name="Column15467"/>
    <tableColumn id="15488" xr3:uid="{DE08991E-5C49-47E3-80E7-E98032B90882}" name="Column15468"/>
    <tableColumn id="15489" xr3:uid="{10AE01D4-CE7D-4544-A677-643F3538A3A8}" name="Column15469"/>
    <tableColumn id="15490" xr3:uid="{0AA45F4B-4485-49C6-A403-641C3D76EFE3}" name="Column15470"/>
    <tableColumn id="15491" xr3:uid="{2BDA567C-02FB-43F8-87E0-FAA702ED7BDD}" name="Column15471"/>
    <tableColumn id="15492" xr3:uid="{7932AD9C-54AE-4814-B9C7-EE9E918172F5}" name="Column15472"/>
    <tableColumn id="15493" xr3:uid="{43F133D1-F16F-4E4F-9E81-FBCC88647E09}" name="Column15473"/>
    <tableColumn id="15494" xr3:uid="{38ED501F-98C7-411C-BC56-916F7F9EB423}" name="Column15474"/>
    <tableColumn id="15495" xr3:uid="{207DC241-7190-4A43-AE7A-4533A33E2C0E}" name="Column15475"/>
    <tableColumn id="15496" xr3:uid="{32E274D0-F0ED-4FD2-AB69-9F7CDB70545E}" name="Column15476"/>
    <tableColumn id="15497" xr3:uid="{7DCD7410-9A8C-443F-8640-1C3E80135214}" name="Column15477"/>
    <tableColumn id="15498" xr3:uid="{5A204607-5C6D-45A8-866D-38C510AFF362}" name="Column15478"/>
    <tableColumn id="15499" xr3:uid="{8E961D88-9BE8-494A-B03E-44A7AF8C7A25}" name="Column15479"/>
    <tableColumn id="15500" xr3:uid="{8FF9B86E-847C-48CC-AE4F-27320176856E}" name="Column15480"/>
    <tableColumn id="15501" xr3:uid="{C9C67703-63DE-4EA9-95B8-7482AD3129F7}" name="Column15481"/>
    <tableColumn id="15502" xr3:uid="{E45534D1-7F61-4B99-B294-17958985C1CE}" name="Column15482"/>
    <tableColumn id="15503" xr3:uid="{E2B9EDA5-EFBE-47CA-B782-6CC7A4DC91FA}" name="Column15483"/>
    <tableColumn id="15504" xr3:uid="{2AD5A1AE-9A75-4717-936E-AAC2F75D4A4E}" name="Column15484"/>
    <tableColumn id="15505" xr3:uid="{ADE01D68-8D67-4A01-A766-710F49438645}" name="Column15485"/>
    <tableColumn id="15506" xr3:uid="{4629ED0C-62E4-48BF-A820-5885BADE178D}" name="Column15486"/>
    <tableColumn id="15507" xr3:uid="{AFED78C8-E264-4958-AE18-F5DBFF787F07}" name="Column15487"/>
    <tableColumn id="15508" xr3:uid="{1959AA5F-397F-43BD-9E64-DEFDE3AB11E3}" name="Column15488"/>
    <tableColumn id="15509" xr3:uid="{2C8AB65A-3F96-4460-88E7-DDBE4CAF03B2}" name="Column15489"/>
    <tableColumn id="15510" xr3:uid="{56EAF917-9642-4B5C-A760-C9A0B39F9246}" name="Column15490"/>
    <tableColumn id="15511" xr3:uid="{E92018E9-EECE-4152-906B-4FDCD3EED6FA}" name="Column15491"/>
    <tableColumn id="15512" xr3:uid="{9CBE91DE-CCF3-4C3F-ACCA-B35A6B8EE5A8}" name="Column15492"/>
    <tableColumn id="15513" xr3:uid="{5E224F0C-9349-4371-A075-3B16EBD1501A}" name="Column15493"/>
    <tableColumn id="15514" xr3:uid="{EA9B175E-7BCB-47F8-B230-F00AAEA7618F}" name="Column15494"/>
    <tableColumn id="15515" xr3:uid="{26943A56-04EC-4154-B4CC-D61E0B310A1D}" name="Column15495"/>
    <tableColumn id="15516" xr3:uid="{2649A533-E772-4515-B4A8-01CFF7222BD8}" name="Column15496"/>
    <tableColumn id="15517" xr3:uid="{03B51CEA-59AB-4482-9421-806C920E3BA3}" name="Column15497"/>
    <tableColumn id="15518" xr3:uid="{11FBBEC1-57BD-4AD0-8F2B-37BBB4A0C5CF}" name="Column15498"/>
    <tableColumn id="15519" xr3:uid="{325FB02D-8492-4470-A469-F5864EF11992}" name="Column15499"/>
    <tableColumn id="15520" xr3:uid="{BAF10B02-BD61-4494-BDA3-D9CC209D6890}" name="Column15500"/>
    <tableColumn id="15521" xr3:uid="{5CC4E221-8A73-43BF-8815-765B9B9C277E}" name="Column15501"/>
    <tableColumn id="15522" xr3:uid="{DFAC156F-6B4B-4A2A-8603-96367B7CAC81}" name="Column15502"/>
    <tableColumn id="15523" xr3:uid="{3CADB20F-445C-49A1-AA95-6EB51A7088CC}" name="Column15503"/>
    <tableColumn id="15524" xr3:uid="{14AB4383-35AF-4E82-B9D0-5D39B57CCAAE}" name="Column15504"/>
    <tableColumn id="15525" xr3:uid="{B4A423A0-0BED-4B14-B6DB-92FE52C52FFA}" name="Column15505"/>
    <tableColumn id="15526" xr3:uid="{DCFA2CA2-43CE-43E2-BE43-E30A313DFCE9}" name="Column15506"/>
    <tableColumn id="15527" xr3:uid="{0007CED1-AF77-4ACB-8CA1-201B86062849}" name="Column15507"/>
    <tableColumn id="15528" xr3:uid="{6BBD9A18-46CB-46C5-91FB-E21367426428}" name="Column15508"/>
    <tableColumn id="15529" xr3:uid="{F4BAAF6A-1792-487F-81EB-14B983A83F8A}" name="Column15509"/>
    <tableColumn id="15530" xr3:uid="{BA1D6B47-027F-4E99-AAE4-621FACA0BA93}" name="Column15510"/>
    <tableColumn id="15531" xr3:uid="{AA862843-3257-4A13-93F8-5D52E0EC599E}" name="Column15511"/>
    <tableColumn id="15532" xr3:uid="{48E4C5A3-E3B8-4F03-AA5D-B2D86F61F550}" name="Column15512"/>
    <tableColumn id="15533" xr3:uid="{C6B45E78-0C8B-4518-AF7A-8829A72F0BAC}" name="Column15513"/>
    <tableColumn id="15534" xr3:uid="{E586E230-0355-4EA7-A1BA-07F9A2D2E5FA}" name="Column15514"/>
    <tableColumn id="15535" xr3:uid="{DA441586-F3F9-465E-8195-E25AD10ED621}" name="Column15515"/>
    <tableColumn id="15536" xr3:uid="{DD48C529-DF05-4258-8BC4-CC3E15751990}" name="Column15516"/>
    <tableColumn id="15537" xr3:uid="{E3591100-74AF-4077-8B0A-39C0B42C84C8}" name="Column15517"/>
    <tableColumn id="15538" xr3:uid="{841B1817-696C-4F00-885B-27957327854E}" name="Column15518"/>
    <tableColumn id="15539" xr3:uid="{8BACB353-47AE-446C-A800-109E64389BD5}" name="Column15519"/>
    <tableColumn id="15540" xr3:uid="{BA6D7785-34CB-4916-BED1-EF42E4C34858}" name="Column15520"/>
    <tableColumn id="15541" xr3:uid="{0CBDCC17-AD30-478A-9084-CA236F631E92}" name="Column15521"/>
    <tableColumn id="15542" xr3:uid="{C5D98677-BD57-4C0F-BD68-82C5CCC099A3}" name="Column15522"/>
    <tableColumn id="15543" xr3:uid="{5FF77EC9-9B5F-4403-B92B-33D3CCAAA3CE}" name="Column15523"/>
    <tableColumn id="15544" xr3:uid="{165FE166-FDDA-4028-93BA-CAA74D1C1A00}" name="Column15524"/>
    <tableColumn id="15545" xr3:uid="{7057797A-4200-4340-A299-A8D27A76B28D}" name="Column15525"/>
    <tableColumn id="15546" xr3:uid="{4FBF38D6-BACD-4C6D-81F3-E494D64F68AF}" name="Column15526"/>
    <tableColumn id="15547" xr3:uid="{07C71095-2469-4D45-9708-D8F734F7D1F3}" name="Column15527"/>
    <tableColumn id="15548" xr3:uid="{A3A2E1CC-E809-4CF2-9A84-43B0EA383249}" name="Column15528"/>
    <tableColumn id="15549" xr3:uid="{4EB101B7-C890-42D1-A897-C5967ECDDDA0}" name="Column15529"/>
    <tableColumn id="15550" xr3:uid="{1613986B-7C3F-42AB-8161-9A9CB6789CF0}" name="Column15530"/>
    <tableColumn id="15551" xr3:uid="{A5A250EC-CDE3-47C4-B2C8-B422F88163B3}" name="Column15531"/>
    <tableColumn id="15552" xr3:uid="{E99DF399-5AED-4A2C-B9B8-2A14D791AC39}" name="Column15532"/>
    <tableColumn id="15553" xr3:uid="{06E57296-7FDE-47BC-A115-926A5FF9D09E}" name="Column15533"/>
    <tableColumn id="15554" xr3:uid="{2AB787BC-00F9-497B-A045-A62304046DA6}" name="Column15534"/>
    <tableColumn id="15555" xr3:uid="{3F7B8D87-B8D1-4ACE-826C-4E90BADF1099}" name="Column15535"/>
    <tableColumn id="15556" xr3:uid="{11954A51-7368-4804-B890-FFE28E679467}" name="Column15536"/>
    <tableColumn id="15557" xr3:uid="{9EE7118B-9D01-4AFB-A10B-34716ABB9AD4}" name="Column15537"/>
    <tableColumn id="15558" xr3:uid="{021F570D-E3CE-4960-9325-EC5E131FA233}" name="Column15538"/>
    <tableColumn id="15559" xr3:uid="{1FF00F40-2291-4602-98F5-CEF3826A3541}" name="Column15539"/>
    <tableColumn id="15560" xr3:uid="{A9120434-C9AE-4B21-874D-14C1EBA8A60B}" name="Column15540"/>
    <tableColumn id="15561" xr3:uid="{92AEF3BA-ECE7-4A04-B15B-95EBA2D979F9}" name="Column15541"/>
    <tableColumn id="15562" xr3:uid="{295285F8-40F6-491B-B465-4D06D09A6376}" name="Column15542"/>
    <tableColumn id="15563" xr3:uid="{68B12C10-8B09-4795-931C-9AAE50707354}" name="Column15543"/>
    <tableColumn id="15564" xr3:uid="{2EF04681-93AB-4B71-A6DD-1BB0EE414161}" name="Column15544"/>
    <tableColumn id="15565" xr3:uid="{19A322D0-9CC4-4622-B75C-D7E201937248}" name="Column15545"/>
    <tableColumn id="15566" xr3:uid="{803E7A4F-67B9-4154-8164-825F841BF635}" name="Column15546"/>
    <tableColumn id="15567" xr3:uid="{8F832622-8CAE-493B-82F9-35E08337EA45}" name="Column15547"/>
    <tableColumn id="15568" xr3:uid="{C7D63E50-20DB-46E9-90C6-2DE68583023B}" name="Column15548"/>
    <tableColumn id="15569" xr3:uid="{70B6DA9D-F334-43DB-942E-659490CBAEE3}" name="Column15549"/>
    <tableColumn id="15570" xr3:uid="{BCF0FFB3-4BFB-4853-9EBC-46C8307666C3}" name="Column15550"/>
    <tableColumn id="15571" xr3:uid="{183C8422-44B7-4607-9EB1-54B41103D753}" name="Column15551"/>
    <tableColumn id="15572" xr3:uid="{F844EC93-C43E-4154-A218-3FE5C41E082D}" name="Column15552"/>
    <tableColumn id="15573" xr3:uid="{06605CED-687F-4E4D-9463-1C7358B32C42}" name="Column15553"/>
    <tableColumn id="15574" xr3:uid="{0C184D35-C287-4403-87C3-B3C459E8D731}" name="Column15554"/>
    <tableColumn id="15575" xr3:uid="{F848F33C-DF9C-4B3B-872D-D075B57D272D}" name="Column15555"/>
    <tableColumn id="15576" xr3:uid="{57B6D353-0546-4BE1-AD5F-D0F247998B97}" name="Column15556"/>
    <tableColumn id="15577" xr3:uid="{90C8BBDA-D17B-4D90-AB15-E636D2FF862C}" name="Column15557"/>
    <tableColumn id="15578" xr3:uid="{C7CEFDD0-3CFA-48E6-8E70-FA27B3F7F5E8}" name="Column15558"/>
    <tableColumn id="15579" xr3:uid="{9BC55515-654B-42C2-89CC-0E9684555A9F}" name="Column15559"/>
    <tableColumn id="15580" xr3:uid="{1A7C058D-D93B-4E82-AF91-9565FB7567C4}" name="Column15560"/>
    <tableColumn id="15581" xr3:uid="{5EA19730-140F-4DA7-9AC1-9F01C2E17A49}" name="Column15561"/>
    <tableColumn id="15582" xr3:uid="{B299F1DE-811A-45C6-B920-25EA08C94982}" name="Column15562"/>
    <tableColumn id="15583" xr3:uid="{0A9E110C-23CC-465B-9290-814C92D4C72D}" name="Column15563"/>
    <tableColumn id="15584" xr3:uid="{84BB552D-82AB-4D14-B37A-BACE1D9717E6}" name="Column15564"/>
    <tableColumn id="15585" xr3:uid="{7EC7DD41-3425-4547-BF7C-99CA2C953ADB}" name="Column15565"/>
    <tableColumn id="15586" xr3:uid="{43D765E8-474A-4A6C-B498-4EF266A595A2}" name="Column15566"/>
    <tableColumn id="15587" xr3:uid="{293BCF1C-567E-44E8-A0CF-0CA2D31E7092}" name="Column15567"/>
    <tableColumn id="15588" xr3:uid="{50D55760-E587-47E3-A831-098705CFEB6B}" name="Column15568"/>
    <tableColumn id="15589" xr3:uid="{8F1FF541-265E-43D2-88D8-E218C7DAE14B}" name="Column15569"/>
    <tableColumn id="15590" xr3:uid="{90E4E6DE-B8A0-4626-8341-F279A4E3D418}" name="Column15570"/>
    <tableColumn id="15591" xr3:uid="{FDA27CCE-32EC-44C6-8065-2D268695137D}" name="Column15571"/>
    <tableColumn id="15592" xr3:uid="{ACE4B40A-7E47-4A57-B9F8-D236A17B290B}" name="Column15572"/>
    <tableColumn id="15593" xr3:uid="{8FBC4A88-62CB-470F-8962-93066CA6E3A1}" name="Column15573"/>
    <tableColumn id="15594" xr3:uid="{8A2B61DA-C6DC-4003-9122-264CE2184C33}" name="Column15574"/>
    <tableColumn id="15595" xr3:uid="{4CE4476A-482D-4774-A537-301EDFCC3FA7}" name="Column15575"/>
    <tableColumn id="15596" xr3:uid="{C18A6786-2AE6-43F2-B7DC-5D929A04238D}" name="Column15576"/>
    <tableColumn id="15597" xr3:uid="{44D4FE46-A8B9-4D05-B844-1F0C3E0F8ED1}" name="Column15577"/>
    <tableColumn id="15598" xr3:uid="{C8985924-CB68-46A5-B0C2-1FB2C48DD270}" name="Column15578"/>
    <tableColumn id="15599" xr3:uid="{29613CE3-17C9-4DA2-9AB7-9C85E037D731}" name="Column15579"/>
    <tableColumn id="15600" xr3:uid="{25A4754E-8850-4C99-A4B4-E43AEE1C71D9}" name="Column15580"/>
    <tableColumn id="15601" xr3:uid="{CEBD6906-2A18-4F0D-8167-D323C92C7F92}" name="Column15581"/>
    <tableColumn id="15602" xr3:uid="{6C1A5C3D-F5FC-4B33-BD3E-BB2E97C7E823}" name="Column15582"/>
    <tableColumn id="15603" xr3:uid="{972A6D09-FA98-4DFC-94C1-3F05CD827AD4}" name="Column15583"/>
    <tableColumn id="15604" xr3:uid="{E054D400-88FD-47DA-B9D1-56986E24146C}" name="Column15584"/>
    <tableColumn id="15605" xr3:uid="{6500C671-8770-4E5F-86FF-FB5931E0F6D9}" name="Column15585"/>
    <tableColumn id="15606" xr3:uid="{1A3E4EE2-E7EA-4819-9512-07176BCA7FCC}" name="Column15586"/>
    <tableColumn id="15607" xr3:uid="{776787E8-1926-4F9F-BADA-1F627F16BF12}" name="Column15587"/>
    <tableColumn id="15608" xr3:uid="{12EBF9FE-B1EE-4903-99DD-91BFB0A8B1EC}" name="Column15588"/>
    <tableColumn id="15609" xr3:uid="{91503A7D-7207-48BA-BC21-E301822C7A41}" name="Column15589"/>
    <tableColumn id="15610" xr3:uid="{F2825231-2C28-4A60-8A51-1265CE7B3154}" name="Column15590"/>
    <tableColumn id="15611" xr3:uid="{E5A38760-BB4C-4EB7-AF6A-F1307255BBFB}" name="Column15591"/>
    <tableColumn id="15612" xr3:uid="{B9DACEAC-2AE8-446C-8D36-0B22ABE41059}" name="Column15592"/>
    <tableColumn id="15613" xr3:uid="{25A65A51-7618-4C55-BDC5-1DFB7CC066FA}" name="Column15593"/>
    <tableColumn id="15614" xr3:uid="{DCD78D80-8580-46FB-A932-A23BFB84D0F3}" name="Column15594"/>
    <tableColumn id="15615" xr3:uid="{B81B9951-F9D2-481D-B973-7FD46D5186B7}" name="Column15595"/>
    <tableColumn id="15616" xr3:uid="{20D324EE-B0A1-4AE4-84E3-7CD0DC9B6E62}" name="Column15596"/>
    <tableColumn id="15617" xr3:uid="{9A2BD183-7531-47F7-B3DC-6DE01760DF4B}" name="Column15597"/>
    <tableColumn id="15618" xr3:uid="{4E14ABA4-6A6D-4776-9C0F-33673C494B6C}" name="Column15598"/>
    <tableColumn id="15619" xr3:uid="{D6B7BB75-7E04-4AA0-B3D2-BA2118AB59C4}" name="Column15599"/>
    <tableColumn id="15620" xr3:uid="{E24A7D6B-9153-4B89-9B55-B845B40F962B}" name="Column15600"/>
    <tableColumn id="15621" xr3:uid="{CFAF92EB-A780-41D2-BB7E-D56FF58BB7BD}" name="Column15601"/>
    <tableColumn id="15622" xr3:uid="{E5C190C6-22ED-417B-9440-5639E24862CE}" name="Column15602"/>
    <tableColumn id="15623" xr3:uid="{8AA84590-ABF3-4837-A9E8-4D62DA2C82FB}" name="Column15603"/>
    <tableColumn id="15624" xr3:uid="{926052B0-8127-46A1-97E6-032C7526E633}" name="Column15604"/>
    <tableColumn id="15625" xr3:uid="{D17B80BE-E150-4027-8F24-E4FB5DDEAA19}" name="Column15605"/>
    <tableColumn id="15626" xr3:uid="{C2F517C6-EAB7-49A3-9468-F0E2699D3DA4}" name="Column15606"/>
    <tableColumn id="15627" xr3:uid="{CA5273EF-F66B-4672-85D7-EF6E4DA6AF94}" name="Column15607"/>
    <tableColumn id="15628" xr3:uid="{BD4C654A-FB75-4611-A374-4B8D6D0835ED}" name="Column15608"/>
    <tableColumn id="15629" xr3:uid="{D866D9E9-04D7-4999-AF59-A9E01D9B10E7}" name="Column15609"/>
    <tableColumn id="15630" xr3:uid="{9B479BD2-050A-48F3-B0E3-C67D8175795A}" name="Column15610"/>
    <tableColumn id="15631" xr3:uid="{33A741FB-BC97-4EE8-BC33-33094A7AB802}" name="Column15611"/>
    <tableColumn id="15632" xr3:uid="{26C346D9-BFB4-42D0-B1AD-17A88F622B85}" name="Column15612"/>
    <tableColumn id="15633" xr3:uid="{863F8A94-069F-4982-B453-1D59D45C6F5C}" name="Column15613"/>
    <tableColumn id="15634" xr3:uid="{3F1E25CD-4FDF-43AB-9381-C28478426BB6}" name="Column15614"/>
    <tableColumn id="15635" xr3:uid="{AB919E25-2DA9-4D16-97E8-0EBFBF857766}" name="Column15615"/>
    <tableColumn id="15636" xr3:uid="{133E0504-2C65-4B2C-B0A9-6222B4C57555}" name="Column15616"/>
    <tableColumn id="15637" xr3:uid="{4DB8D500-5120-4AA4-932B-AAE1611E356D}" name="Column15617"/>
    <tableColumn id="15638" xr3:uid="{D5B21AEE-1F59-4F86-991E-8219FE0A5A9D}" name="Column15618"/>
    <tableColumn id="15639" xr3:uid="{0C132A79-6C66-48CD-B6BD-B8748D4AF180}" name="Column15619"/>
    <tableColumn id="15640" xr3:uid="{25BA73AE-0636-4CD5-A514-7C0214E427AD}" name="Column15620"/>
    <tableColumn id="15641" xr3:uid="{6BC62F96-5298-4E4E-9826-B9D967498F5E}" name="Column15621"/>
    <tableColumn id="15642" xr3:uid="{4D0BBA34-442F-42B9-85F3-E14A7C8C35D0}" name="Column15622"/>
    <tableColumn id="15643" xr3:uid="{EB5AB76C-C53E-40FE-B4D6-AF67D3681F0B}" name="Column15623"/>
    <tableColumn id="15644" xr3:uid="{45B7862C-08C3-44E0-B316-40BF6AC1461D}" name="Column15624"/>
    <tableColumn id="15645" xr3:uid="{05C93C19-D74F-4DC1-9D2E-15C6563478AF}" name="Column15625"/>
    <tableColumn id="15646" xr3:uid="{B236BFEF-A6D3-43B8-B713-6071EC3BCBB5}" name="Column15626"/>
    <tableColumn id="15647" xr3:uid="{2E1F838C-3671-4DD4-B713-5D94D4416B36}" name="Column15627"/>
    <tableColumn id="15648" xr3:uid="{BEF8C215-E61D-479E-B558-4F28F7133283}" name="Column15628"/>
    <tableColumn id="15649" xr3:uid="{DD55777F-A495-438A-A1D6-448DE47F25D8}" name="Column15629"/>
    <tableColumn id="15650" xr3:uid="{55612B02-8715-4E81-B2CC-4170CDF5CE6C}" name="Column15630"/>
    <tableColumn id="15651" xr3:uid="{1BAD98E8-6227-42E3-AAB9-B8AA12743749}" name="Column15631"/>
    <tableColumn id="15652" xr3:uid="{0EF4F1F5-203D-47DA-9B0A-78E78ACB7FAB}" name="Column15632"/>
    <tableColumn id="15653" xr3:uid="{BE9DFC1F-A4FE-4B6A-801F-1D0776028784}" name="Column15633"/>
    <tableColumn id="15654" xr3:uid="{5F8EA476-ACB1-4F12-ADA2-2856E432D2EE}" name="Column15634"/>
    <tableColumn id="15655" xr3:uid="{205AD0C2-3F37-4982-A7E2-54866771E98D}" name="Column15635"/>
    <tableColumn id="15656" xr3:uid="{B6D21B87-EA05-4E07-84D3-582B1CABD2A6}" name="Column15636"/>
    <tableColumn id="15657" xr3:uid="{626E115F-8BFA-4F4D-A7D9-233A36E6DCE4}" name="Column15637"/>
    <tableColumn id="15658" xr3:uid="{CE04988D-BC68-429D-AFDD-6D70F882C1EC}" name="Column15638"/>
    <tableColumn id="15659" xr3:uid="{FAB94929-1A36-4F9E-8A73-562A0D9161CC}" name="Column15639"/>
    <tableColumn id="15660" xr3:uid="{F66BBBC5-BE4F-4F25-920D-A1C1CFE14408}" name="Column15640"/>
    <tableColumn id="15661" xr3:uid="{0563A9D7-CAED-4F9A-AEC6-5F55BE8C1446}" name="Column15641"/>
    <tableColumn id="15662" xr3:uid="{1F9FE539-72A5-453B-972F-885F8D36F79C}" name="Column15642"/>
    <tableColumn id="15663" xr3:uid="{ABF00351-1489-491D-86C6-DE5CFC167603}" name="Column15643"/>
    <tableColumn id="15664" xr3:uid="{3B4117C0-EE43-46E8-9D3C-5A6136BCEB37}" name="Column15644"/>
    <tableColumn id="15665" xr3:uid="{5A653B79-56F4-482A-880B-EB2E8159973F}" name="Column15645"/>
    <tableColumn id="15666" xr3:uid="{5E2C3069-B53A-45D3-B332-87A44A1A9AAE}" name="Column15646"/>
    <tableColumn id="15667" xr3:uid="{1DC6A278-1699-42CC-961C-7403623255AC}" name="Column15647"/>
    <tableColumn id="15668" xr3:uid="{49B8D87C-203E-4DD4-A1DA-BA67CB2D9B73}" name="Column15648"/>
    <tableColumn id="15669" xr3:uid="{EFA951D6-BDEF-4C8E-9993-E37A87D2B2DE}" name="Column15649"/>
    <tableColumn id="15670" xr3:uid="{642AE40F-8784-4B75-B516-14FC14C45458}" name="Column15650"/>
    <tableColumn id="15671" xr3:uid="{971CF0BB-E242-4BCB-92BB-B3FA78BE1BFE}" name="Column15651"/>
    <tableColumn id="15672" xr3:uid="{EBA95BA6-BDAC-423D-875D-64754051B296}" name="Column15652"/>
    <tableColumn id="15673" xr3:uid="{5FE5A90A-C13A-439F-8287-BA23B116C094}" name="Column15653"/>
    <tableColumn id="15674" xr3:uid="{9207482A-E0B8-46B9-99EA-85A5F60C8D21}" name="Column15654"/>
    <tableColumn id="15675" xr3:uid="{4C5FBDF0-F533-420D-B035-E0C8D8B8DFE9}" name="Column15655"/>
    <tableColumn id="15676" xr3:uid="{DE657ADC-C0EC-4FBE-B6C0-18AA7186EF9B}" name="Column15656"/>
    <tableColumn id="15677" xr3:uid="{CDD4FAD7-3BC0-4A55-82BF-8FD00BF6BCFF}" name="Column15657"/>
    <tableColumn id="15678" xr3:uid="{0EBE0A74-0504-42E6-8368-472CFFEE273D}" name="Column15658"/>
    <tableColumn id="15679" xr3:uid="{E2562AAA-EC3E-4624-B07D-D2A8700149E0}" name="Column15659"/>
    <tableColumn id="15680" xr3:uid="{17ECF424-5C1B-407B-9EEE-980F7C54C4CA}" name="Column15660"/>
    <tableColumn id="15681" xr3:uid="{9B224359-5862-47A6-8BB0-29EBAE556545}" name="Column15661"/>
    <tableColumn id="15682" xr3:uid="{31027FE2-770C-4D67-A3DF-B3127D6B9EA3}" name="Column15662"/>
    <tableColumn id="15683" xr3:uid="{3372954A-896C-4295-94D0-9478A6542D9A}" name="Column15663"/>
    <tableColumn id="15684" xr3:uid="{46E69828-BF5A-41A7-A82B-72A40B5AA161}" name="Column15664"/>
    <tableColumn id="15685" xr3:uid="{DBB27462-0B13-42DA-ABC9-9D018FB3BA9C}" name="Column15665"/>
    <tableColumn id="15686" xr3:uid="{60574990-9EC5-43E4-8D47-35AA4F59BDEF}" name="Column15666"/>
    <tableColumn id="15687" xr3:uid="{8D00C90E-A5DF-4767-9994-6F1BF7743279}" name="Column15667"/>
    <tableColumn id="15688" xr3:uid="{AF3548AE-D92B-4C93-9BAF-51E3074EF49A}" name="Column15668"/>
    <tableColumn id="15689" xr3:uid="{925DF96F-C919-48D1-BC7E-C1B0027C2126}" name="Column15669"/>
    <tableColumn id="15690" xr3:uid="{DF228EE4-065A-41FB-9A44-8C49BFA96514}" name="Column15670"/>
    <tableColumn id="15691" xr3:uid="{D92BB51B-C50A-431C-B7F4-84670773D260}" name="Column15671"/>
    <tableColumn id="15692" xr3:uid="{56347B6B-49AE-43FC-BADA-B7E67D5861F3}" name="Column15672"/>
    <tableColumn id="15693" xr3:uid="{3C34FD41-234C-4E07-BF71-BBD946E9412A}" name="Column15673"/>
    <tableColumn id="15694" xr3:uid="{A5761BB3-28FE-4C59-B73B-7A6B4A4D50E7}" name="Column15674"/>
    <tableColumn id="15695" xr3:uid="{2297A117-EE1C-4496-B807-F389CC49053C}" name="Column15675"/>
    <tableColumn id="15696" xr3:uid="{C06A0569-C07A-4C07-BE68-FE0465AB11DE}" name="Column15676"/>
    <tableColumn id="15697" xr3:uid="{661CED08-5DB5-4E62-87C9-566832961773}" name="Column15677"/>
    <tableColumn id="15698" xr3:uid="{76981F5C-1C79-4479-833E-0E793D18E475}" name="Column15678"/>
    <tableColumn id="15699" xr3:uid="{3E69E2A2-F5D3-49D1-8316-97FCD90C63B0}" name="Column15679"/>
    <tableColumn id="15700" xr3:uid="{B866E065-7846-456D-9522-9F4D0DA983EE}" name="Column15680"/>
    <tableColumn id="15701" xr3:uid="{11957600-AE56-40AF-B105-F0C948D95EAD}" name="Column15681"/>
    <tableColumn id="15702" xr3:uid="{60E8196C-662A-4E0C-9E34-2C82F35B03C3}" name="Column15682"/>
    <tableColumn id="15703" xr3:uid="{43BA67B6-9897-4E01-9988-C069BBF38D0E}" name="Column15683"/>
    <tableColumn id="15704" xr3:uid="{69295BED-3D31-4680-9A3E-CA3707C5DD3E}" name="Column15684"/>
    <tableColumn id="15705" xr3:uid="{98754B2E-DF13-48CA-94C0-AA6C8ADD4023}" name="Column15685"/>
    <tableColumn id="15706" xr3:uid="{A4F186BA-B64B-49F5-9AB1-50B8BA1A8300}" name="Column15686"/>
    <tableColumn id="15707" xr3:uid="{0F456730-7D23-42AF-9F77-C4D4849B4297}" name="Column15687"/>
    <tableColumn id="15708" xr3:uid="{E473622E-C80F-4095-90EC-ACC830A61D98}" name="Column15688"/>
    <tableColumn id="15709" xr3:uid="{8790B9C7-BD37-44B1-B743-4BDDA3FE6C3B}" name="Column15689"/>
    <tableColumn id="15710" xr3:uid="{EF8B299E-6D09-4B3B-A728-62FF0F31E310}" name="Column15690"/>
    <tableColumn id="15711" xr3:uid="{B2615D2E-2D6B-4B1E-8D26-EFFCC628B8AA}" name="Column15691"/>
    <tableColumn id="15712" xr3:uid="{76736CF4-51E8-450B-A174-1B3C1D23966A}" name="Column15692"/>
    <tableColumn id="15713" xr3:uid="{45F037D9-7EFD-42FE-9736-1713F3D5414A}" name="Column15693"/>
    <tableColumn id="15714" xr3:uid="{B5E917DB-0A5D-4654-8AB8-8831EBB68E39}" name="Column15694"/>
    <tableColumn id="15715" xr3:uid="{0B5412C1-0FB5-4424-90AB-F4D6BA8C63CC}" name="Column15695"/>
    <tableColumn id="15716" xr3:uid="{9C56B471-0310-42F1-BADC-7ABE500C931D}" name="Column15696"/>
    <tableColumn id="15717" xr3:uid="{151DEA8E-7172-4F0C-9682-32D54C4935BD}" name="Column15697"/>
    <tableColumn id="15718" xr3:uid="{09E29BF5-ED0C-4183-B768-5610F88D2752}" name="Column15698"/>
    <tableColumn id="15719" xr3:uid="{035E1815-9320-4901-9AE7-0377CE284A7C}" name="Column15699"/>
    <tableColumn id="15720" xr3:uid="{FBC0309B-3CD3-48A1-97C2-D3146DB83F65}" name="Column15700"/>
    <tableColumn id="15721" xr3:uid="{8305DE94-A827-4279-8B07-D6F097C6F716}" name="Column15701"/>
    <tableColumn id="15722" xr3:uid="{5E65B601-0B24-43BD-AFE6-38386BCFDA99}" name="Column15702"/>
    <tableColumn id="15723" xr3:uid="{51126FBC-CA2C-4DC6-ABDB-E609C6D3F624}" name="Column15703"/>
    <tableColumn id="15724" xr3:uid="{2D105A1C-0048-4F2D-9748-76306BBE86F5}" name="Column15704"/>
    <tableColumn id="15725" xr3:uid="{94D8BB60-4909-40FB-9F2C-1000E810B985}" name="Column15705"/>
    <tableColumn id="15726" xr3:uid="{93788B81-F6B8-437D-A3F0-DC8B4D716EEF}" name="Column15706"/>
    <tableColumn id="15727" xr3:uid="{1AAD9770-828F-4D1D-9E7C-EB6E08F539DF}" name="Column15707"/>
    <tableColumn id="15728" xr3:uid="{1C75203F-4C21-40D5-9520-6606BCEFCD96}" name="Column15708"/>
    <tableColumn id="15729" xr3:uid="{F2762EE5-D01F-4833-8524-9D73EAF025AB}" name="Column15709"/>
    <tableColumn id="15730" xr3:uid="{80DBCDBF-085B-4833-BC93-219D07CFDD63}" name="Column15710"/>
    <tableColumn id="15731" xr3:uid="{AF557D17-9919-4AF5-8541-314641470317}" name="Column15711"/>
    <tableColumn id="15732" xr3:uid="{DC1B5E95-0023-4BC7-8720-D6C8D75DE724}" name="Column15712"/>
    <tableColumn id="15733" xr3:uid="{3FDF7209-2C77-47EF-93E4-3160CA534EE8}" name="Column15713"/>
    <tableColumn id="15734" xr3:uid="{8E40A2A4-BE75-4621-8236-CC744AECEDFC}" name="Column15714"/>
    <tableColumn id="15735" xr3:uid="{8D769712-8EA0-447F-8221-FD66625D7A6D}" name="Column15715"/>
    <tableColumn id="15736" xr3:uid="{CC6FEFFB-9455-4750-BF48-809B2394AD93}" name="Column15716"/>
    <tableColumn id="15737" xr3:uid="{487FE978-1EAE-466F-A08B-71A659BF3B59}" name="Column15717"/>
    <tableColumn id="15738" xr3:uid="{D136A00D-6C0B-426C-8D5D-5D3D11DEF265}" name="Column15718"/>
    <tableColumn id="15739" xr3:uid="{1D1BDE98-60F9-4B13-A35F-CA5CD791E751}" name="Column15719"/>
    <tableColumn id="15740" xr3:uid="{02BF2AEB-5FB7-491D-977D-ED35E49DE8EB}" name="Column15720"/>
    <tableColumn id="15741" xr3:uid="{9CD5ADD1-ED82-43DB-A03D-2C726FF8C67E}" name="Column15721"/>
    <tableColumn id="15742" xr3:uid="{674286B8-0A1C-4DFD-871F-347635F965A7}" name="Column15722"/>
    <tableColumn id="15743" xr3:uid="{5AB2BA9D-A081-43C0-A2CA-F7E97B3A207D}" name="Column15723"/>
    <tableColumn id="15744" xr3:uid="{779F1702-C5AD-4CBD-BE56-9B4C5745CA95}" name="Column15724"/>
    <tableColumn id="15745" xr3:uid="{76F8888E-AC8D-48AE-94BF-1B6529676446}" name="Column15725"/>
    <tableColumn id="15746" xr3:uid="{1540E0FA-C37D-4C89-9618-2F2501CE23AD}" name="Column15726"/>
    <tableColumn id="15747" xr3:uid="{90765C63-DBEF-4409-AA13-E761E0D74294}" name="Column15727"/>
    <tableColumn id="15748" xr3:uid="{3872C4F0-EBB9-4C14-B6C4-525517F0709A}" name="Column15728"/>
    <tableColumn id="15749" xr3:uid="{EB75D89D-F854-411C-B4E2-4AC4B6685B86}" name="Column15729"/>
    <tableColumn id="15750" xr3:uid="{AEC07290-81AF-4A0B-A589-A5E20F29F5AA}" name="Column15730"/>
    <tableColumn id="15751" xr3:uid="{73839357-47C2-427B-96F2-929B2258CC2E}" name="Column15731"/>
    <tableColumn id="15752" xr3:uid="{0445BC54-9C10-478F-BB58-BEA8F7CAF9A3}" name="Column15732"/>
    <tableColumn id="15753" xr3:uid="{AADAF9AA-2888-426C-A91C-4D9CA4755B9C}" name="Column15733"/>
    <tableColumn id="15754" xr3:uid="{CDEF1FE5-2BFA-4D5D-8994-67F1A9612664}" name="Column15734"/>
    <tableColumn id="15755" xr3:uid="{7A74E256-4762-4E18-A44C-57EF27B2A55A}" name="Column15735"/>
    <tableColumn id="15756" xr3:uid="{184DDE66-6690-46D4-94AC-7AB3EFA74375}" name="Column15736"/>
    <tableColumn id="15757" xr3:uid="{87E568DB-81B4-4228-AA00-4843C0A62F85}" name="Column15737"/>
    <tableColumn id="15758" xr3:uid="{34A29DF9-DFC7-4C01-B345-92801BB68304}" name="Column15738"/>
    <tableColumn id="15759" xr3:uid="{6F81086A-8260-4947-A4F5-3D55A2D535CC}" name="Column15739"/>
    <tableColumn id="15760" xr3:uid="{AE0F9472-299B-425A-BE35-8FA1448D22B5}" name="Column15740"/>
    <tableColumn id="15761" xr3:uid="{60792E9F-B43B-4E81-BF2F-1D647659FB0D}" name="Column15741"/>
    <tableColumn id="15762" xr3:uid="{65053EE6-B15E-45B5-AA9E-33571E49C346}" name="Column15742"/>
    <tableColumn id="15763" xr3:uid="{25DCBF2F-B5A2-4AA3-A332-6937499E90CD}" name="Column15743"/>
    <tableColumn id="15764" xr3:uid="{C1269FAF-E5BA-4AB9-A842-63ADAB901754}" name="Column15744"/>
    <tableColumn id="15765" xr3:uid="{F2BC7D83-89EF-4200-ABEB-292CEE0AF617}" name="Column15745"/>
    <tableColumn id="15766" xr3:uid="{6E80D8DC-74DA-48B0-93B9-DE4D09ED0830}" name="Column15746"/>
    <tableColumn id="15767" xr3:uid="{71049846-CD0C-4283-8BD5-C79A67746999}" name="Column15747"/>
    <tableColumn id="15768" xr3:uid="{615FF30F-B272-40C0-B545-E78496EEB181}" name="Column15748"/>
    <tableColumn id="15769" xr3:uid="{649E11CF-93D4-45E8-99CC-E6F4D0559E09}" name="Column15749"/>
    <tableColumn id="15770" xr3:uid="{77A9AAC0-7E29-49D4-ABAA-1AF6844823CF}" name="Column15750"/>
    <tableColumn id="15771" xr3:uid="{46280DDD-322D-401D-BDE4-98D1DF0FD31D}" name="Column15751"/>
    <tableColumn id="15772" xr3:uid="{AC54521F-1605-4F48-9A64-AE7802E7CC4E}" name="Column15752"/>
    <tableColumn id="15773" xr3:uid="{F1D5CBD5-5CAF-4864-B5F3-55E05106DA12}" name="Column15753"/>
    <tableColumn id="15774" xr3:uid="{3DDA7B1B-AA66-4248-B0BF-D350758A2B5B}" name="Column15754"/>
    <tableColumn id="15775" xr3:uid="{49E6DB6F-144F-44E9-8271-0CE0B43C0BD4}" name="Column15755"/>
    <tableColumn id="15776" xr3:uid="{D62B08C1-D180-42BA-89B5-78196DB1BBF6}" name="Column15756"/>
    <tableColumn id="15777" xr3:uid="{FB8F0031-4711-4E68-AD6A-8DFEC8A7DAFF}" name="Column15757"/>
    <tableColumn id="15778" xr3:uid="{61B63C46-6D3C-476E-9660-D15004652A55}" name="Column15758"/>
    <tableColumn id="15779" xr3:uid="{FB556E00-D8C4-4067-A38A-952E128AB621}" name="Column15759"/>
    <tableColumn id="15780" xr3:uid="{BD0C71DF-BF31-448A-8EEB-ACFC1B387508}" name="Column15760"/>
    <tableColumn id="15781" xr3:uid="{ADDC5965-3D3D-4C3D-BA15-9C728B2C255D}" name="Column15761"/>
    <tableColumn id="15782" xr3:uid="{5D1D2423-2D53-458E-93C4-96469991E948}" name="Column15762"/>
    <tableColumn id="15783" xr3:uid="{A4DD3BD3-A65F-4D83-8444-2CC4E7B54D5D}" name="Column15763"/>
    <tableColumn id="15784" xr3:uid="{154F220C-60D9-4D71-8D7A-0598F95659E3}" name="Column15764"/>
    <tableColumn id="15785" xr3:uid="{7FF82714-10BE-4775-BC44-EC068667EBDC}" name="Column15765"/>
    <tableColumn id="15786" xr3:uid="{D08AB7CB-CF75-46DD-9B17-1044DF40D769}" name="Column15766"/>
    <tableColumn id="15787" xr3:uid="{0B745A36-2E47-41D5-B988-6FF787F5F8F0}" name="Column15767"/>
    <tableColumn id="15788" xr3:uid="{B70BCDE0-C4CE-4E5F-BA8B-6ABFF4CFF09E}" name="Column15768"/>
    <tableColumn id="15789" xr3:uid="{6004438B-B9AA-480B-953B-7FF5136D56F4}" name="Column15769"/>
    <tableColumn id="15790" xr3:uid="{50642CBE-F2FA-46AB-BDE3-89B79C124FAB}" name="Column15770"/>
    <tableColumn id="15791" xr3:uid="{6C3CE25E-0F3E-439C-AE31-93EB81E08722}" name="Column15771"/>
    <tableColumn id="15792" xr3:uid="{59C539E7-6BD1-4505-95D1-9775F851C844}" name="Column15772"/>
    <tableColumn id="15793" xr3:uid="{34E121B1-0314-465B-AD04-7CC1A0F01512}" name="Column15773"/>
    <tableColumn id="15794" xr3:uid="{EB272398-5114-4F29-8473-2A389C39A429}" name="Column15774"/>
    <tableColumn id="15795" xr3:uid="{9E85631E-D888-4CE5-88A9-EBA9D1F1DE26}" name="Column15775"/>
    <tableColumn id="15796" xr3:uid="{A4816B66-0DE7-4404-B7D8-C822F5304EAF}" name="Column15776"/>
    <tableColumn id="15797" xr3:uid="{58E62966-1961-4938-B7FE-009C449C52AD}" name="Column15777"/>
    <tableColumn id="15798" xr3:uid="{C78D7719-A905-4A68-B160-C6B2FC4C1ECE}" name="Column15778"/>
    <tableColumn id="15799" xr3:uid="{D610CA77-9DD9-40B7-8A28-CCBE539A9297}" name="Column15779"/>
    <tableColumn id="15800" xr3:uid="{911BF30E-D7AA-4BAC-A683-BA32E2A10AE0}" name="Column15780"/>
    <tableColumn id="15801" xr3:uid="{27DD0316-2EC4-4DDD-BAB6-BF12841E6D05}" name="Column15781"/>
    <tableColumn id="15802" xr3:uid="{20C4B507-D83C-486A-B223-0620CFD2836D}" name="Column15782"/>
    <tableColumn id="15803" xr3:uid="{0DD3091B-1AEF-4CA7-BD66-D996A9CB5F6C}" name="Column15783"/>
    <tableColumn id="15804" xr3:uid="{337275C1-24C4-46E1-8EC3-195F2868B58F}" name="Column15784"/>
    <tableColumn id="15805" xr3:uid="{5CAA7538-5B69-4B68-A94A-080DA4B6E6D3}" name="Column15785"/>
    <tableColumn id="15806" xr3:uid="{E14DE9B5-046A-45E3-8324-18E933C4DBB4}" name="Column15786"/>
    <tableColumn id="15807" xr3:uid="{FF347BEA-1A70-4120-95E2-43990D7C692D}" name="Column15787"/>
    <tableColumn id="15808" xr3:uid="{EA815D72-6DE8-44B5-B5E6-EC9D41E04A62}" name="Column15788"/>
    <tableColumn id="15809" xr3:uid="{21740AC4-6F6E-4362-B8BD-223B14EDE8C3}" name="Column15789"/>
    <tableColumn id="15810" xr3:uid="{E1F9B213-F558-42F2-A8F9-F9E52758E57A}" name="Column15790"/>
    <tableColumn id="15811" xr3:uid="{6732824A-EAE7-449B-B8B1-3820B3330766}" name="Column15791"/>
    <tableColumn id="15812" xr3:uid="{885E0931-0736-4C19-AC81-679834E6268D}" name="Column15792"/>
    <tableColumn id="15813" xr3:uid="{01B4160A-DD55-426B-AB3D-EECF836B95B7}" name="Column15793"/>
    <tableColumn id="15814" xr3:uid="{B568C16E-C7C2-4298-865E-3DDA33262A9E}" name="Column15794"/>
    <tableColumn id="15815" xr3:uid="{B34F1FB6-862B-424C-A156-FD094A9C575C}" name="Column15795"/>
    <tableColumn id="15816" xr3:uid="{E8C2E8B5-9311-4099-923E-662F3CCC7603}" name="Column15796"/>
    <tableColumn id="15817" xr3:uid="{45529720-DA9B-47F0-A392-6D389A404E80}" name="Column15797"/>
    <tableColumn id="15818" xr3:uid="{A10B7C8A-EABD-462E-A1AE-94BD5F2475EA}" name="Column15798"/>
    <tableColumn id="15819" xr3:uid="{8F772AF0-455B-4502-8E69-135456C28FC6}" name="Column15799"/>
    <tableColumn id="15820" xr3:uid="{7A572BBB-FE2D-4097-8764-275326F60DE0}" name="Column15800"/>
    <tableColumn id="15821" xr3:uid="{6E9C6324-AA3F-4A81-8BFC-18993FE64ABC}" name="Column15801"/>
    <tableColumn id="15822" xr3:uid="{DE9A1D29-2EBB-4780-9A64-4AA2935B8B23}" name="Column15802"/>
    <tableColumn id="15823" xr3:uid="{4D7D8B43-3B71-4B0B-B397-30F50C821999}" name="Column15803"/>
    <tableColumn id="15824" xr3:uid="{3FA32813-C263-4399-8E7E-93414425DD16}" name="Column15804"/>
    <tableColumn id="15825" xr3:uid="{46112983-F5C7-401D-9C9A-026B9DEB19BC}" name="Column15805"/>
    <tableColumn id="15826" xr3:uid="{067C8BB2-6389-471F-900B-E4045535701A}" name="Column15806"/>
    <tableColumn id="15827" xr3:uid="{FC53D46F-AD15-4639-8E02-BB47DEC4AB5C}" name="Column15807"/>
    <tableColumn id="15828" xr3:uid="{DE1F0381-FCEA-4536-B878-178AA6DFE0A5}" name="Column15808"/>
    <tableColumn id="15829" xr3:uid="{0D6599C0-2BDC-4C88-A82E-DE125F747E4B}" name="Column15809"/>
    <tableColumn id="15830" xr3:uid="{A71F5EB6-DF35-404F-9B57-A4DAE09282BD}" name="Column15810"/>
    <tableColumn id="15831" xr3:uid="{B58CA104-4912-4EAA-8B3D-3892A83809CA}" name="Column15811"/>
    <tableColumn id="15832" xr3:uid="{25D80558-120E-484E-90C1-F5B0F7B76CD7}" name="Column15812"/>
    <tableColumn id="15833" xr3:uid="{99040B07-6AAC-4D83-BCBD-C06FDDA4F5A3}" name="Column15813"/>
    <tableColumn id="15834" xr3:uid="{75E64442-6D5F-46DE-A3D1-0B9039CAA4B9}" name="Column15814"/>
    <tableColumn id="15835" xr3:uid="{870D621E-B218-4A54-AC8C-6AF9B78AE3C4}" name="Column15815"/>
    <tableColumn id="15836" xr3:uid="{2CEA2001-65C4-448D-B269-5007B7A6131E}" name="Column15816"/>
    <tableColumn id="15837" xr3:uid="{F487C183-7BB8-41DB-B9DF-38AAC821B0B8}" name="Column15817"/>
    <tableColumn id="15838" xr3:uid="{96D38E86-CA04-41EF-B827-0053C52E33EC}" name="Column15818"/>
    <tableColumn id="15839" xr3:uid="{BE5652D8-33B1-4409-A284-8E5B32BC4E0D}" name="Column15819"/>
    <tableColumn id="15840" xr3:uid="{9996CF4B-3D58-4429-A5E2-B3542CA6E0B6}" name="Column15820"/>
    <tableColumn id="15841" xr3:uid="{3A1ABDF0-8580-4279-A8AF-144B93366C36}" name="Column15821"/>
    <tableColumn id="15842" xr3:uid="{BA77745D-F360-40E9-BC4A-FFBA57068349}" name="Column15822"/>
    <tableColumn id="15843" xr3:uid="{6B10895D-ACF0-41DE-BCC3-659DB6CEB6DD}" name="Column15823"/>
    <tableColumn id="15844" xr3:uid="{707EF2E0-B097-40AD-8244-3B3D9202E9D5}" name="Column15824"/>
    <tableColumn id="15845" xr3:uid="{341CB53F-C295-4D64-B40F-497F30FA0A6E}" name="Column15825"/>
    <tableColumn id="15846" xr3:uid="{6650EE99-413C-46DC-BFCE-106C83DCE38B}" name="Column15826"/>
    <tableColumn id="15847" xr3:uid="{551ABBA3-D7EB-4C03-A5F3-F75F4807E42C}" name="Column15827"/>
    <tableColumn id="15848" xr3:uid="{1829FF8C-98F6-4A83-8809-416137D99272}" name="Column15828"/>
    <tableColumn id="15849" xr3:uid="{FB93618E-24CE-4562-A24B-614CD914B710}" name="Column15829"/>
    <tableColumn id="15850" xr3:uid="{6E926AB1-7035-4124-9129-C62B625FF6CF}" name="Column15830"/>
    <tableColumn id="15851" xr3:uid="{03AB8E17-E5B7-4155-AA57-054BA1446BD7}" name="Column15831"/>
    <tableColumn id="15852" xr3:uid="{DEB8C4D8-B62D-4AAE-B90B-061288F2597F}" name="Column15832"/>
    <tableColumn id="15853" xr3:uid="{2B6BBAEB-16C6-4A3C-BAA4-1C310F357B95}" name="Column15833"/>
    <tableColumn id="15854" xr3:uid="{E3C3F1E1-A3F2-48D2-AA41-0C794822E912}" name="Column15834"/>
    <tableColumn id="15855" xr3:uid="{A8759768-CD09-488D-8F70-9A2E23C3447D}" name="Column15835"/>
    <tableColumn id="15856" xr3:uid="{C4F3D3A7-BCD2-41D3-9CAA-39FDEAE53178}" name="Column15836"/>
    <tableColumn id="15857" xr3:uid="{015C9AFB-5293-4CED-AC69-D90CD42AD0DB}" name="Column15837"/>
    <tableColumn id="15858" xr3:uid="{3F91A95E-AC43-49AD-937B-DA3C1D83C0A4}" name="Column15838"/>
    <tableColumn id="15859" xr3:uid="{931B37AC-BF3C-455B-821D-0114AC26AC3E}" name="Column15839"/>
    <tableColumn id="15860" xr3:uid="{61737F01-C3F5-4088-AFB5-C7E3FC17EA7A}" name="Column15840"/>
    <tableColumn id="15861" xr3:uid="{A34CEFC7-27CF-4A55-A603-F9CB7247F17A}" name="Column15841"/>
    <tableColumn id="15862" xr3:uid="{B922F2D2-0922-4D61-9B4C-334AE7CAABB1}" name="Column15842"/>
    <tableColumn id="15863" xr3:uid="{EFC1F845-5518-4F03-AC2E-0CF348BD5E2E}" name="Column15843"/>
    <tableColumn id="15864" xr3:uid="{35767820-51B1-4713-AC8C-8C99EEC69A79}" name="Column15844"/>
    <tableColumn id="15865" xr3:uid="{BDC620B9-BBCB-4762-9593-43978D8D14E7}" name="Column15845"/>
    <tableColumn id="15866" xr3:uid="{ACD2E276-0D63-4CC6-A19C-AC8718156D1A}" name="Column15846"/>
    <tableColumn id="15867" xr3:uid="{2A9B70C7-0544-4DDA-BA76-A65DA30433D4}" name="Column15847"/>
    <tableColumn id="15868" xr3:uid="{6DCB1268-E328-4FD8-A917-96D90D8B2FF6}" name="Column15848"/>
    <tableColumn id="15869" xr3:uid="{1A1B2453-1FA6-482B-8E27-2B9A4754868C}" name="Column15849"/>
    <tableColumn id="15870" xr3:uid="{E4D736DB-FB63-448F-A956-F07FE942F70D}" name="Column15850"/>
    <tableColumn id="15871" xr3:uid="{E7E84EA5-E56D-477D-9DE8-6AC14A088138}" name="Column15851"/>
    <tableColumn id="15872" xr3:uid="{E3F5F231-FA73-46F8-8055-64A27115702C}" name="Column15852"/>
    <tableColumn id="15873" xr3:uid="{B92C45C2-4A21-4277-B62D-72153ADD9B03}" name="Column15853"/>
    <tableColumn id="15874" xr3:uid="{5B6C1F2A-7F8A-4EDB-9A48-DCDB2CCCEC96}" name="Column15854"/>
    <tableColumn id="15875" xr3:uid="{EC255F86-18C1-465D-B5CC-C5464BD72691}" name="Column15855"/>
    <tableColumn id="15876" xr3:uid="{0FD7C0E9-3F8B-4751-86FB-792EB362B517}" name="Column15856"/>
    <tableColumn id="15877" xr3:uid="{B48BE676-94C8-42C8-90D5-712121E75D5D}" name="Column15857"/>
    <tableColumn id="15878" xr3:uid="{59649D31-C481-4C85-9A75-F5C939549E59}" name="Column15858"/>
    <tableColumn id="15879" xr3:uid="{A94A9E10-3692-4C8C-80AD-9F58EB3416AE}" name="Column15859"/>
    <tableColumn id="15880" xr3:uid="{E3748542-D2A6-41C6-AF5D-5F65B7DD1F16}" name="Column15860"/>
    <tableColumn id="15881" xr3:uid="{CB7CF1C9-E025-438B-B6EB-E99F3DB34F62}" name="Column15861"/>
    <tableColumn id="15882" xr3:uid="{F78E91E3-03BE-45DB-B74F-F75E84F1DD8F}" name="Column15862"/>
    <tableColumn id="15883" xr3:uid="{9EF72E33-7BAC-4B60-93D0-0BEAAD1B16AD}" name="Column15863"/>
    <tableColumn id="15884" xr3:uid="{6A7E2AF2-9B9B-40A8-8E68-9E9F3C3195E9}" name="Column15864"/>
    <tableColumn id="15885" xr3:uid="{17C773BB-35C0-4CF9-8387-599679A2F5AC}" name="Column15865"/>
    <tableColumn id="15886" xr3:uid="{D3A75D6E-7D7D-4E9E-AB0A-191AF6C834EA}" name="Column15866"/>
    <tableColumn id="15887" xr3:uid="{1078AF0E-8C10-4F53-AC0E-249600ADAE18}" name="Column15867"/>
    <tableColumn id="15888" xr3:uid="{32506D6D-1F77-453E-9F39-2ED3A83905FE}" name="Column15868"/>
    <tableColumn id="15889" xr3:uid="{5CEF1DB5-9A41-4184-98D1-AC90B9690A9C}" name="Column15869"/>
    <tableColumn id="15890" xr3:uid="{14CDFB4D-111E-44EF-9A5F-553FADB6AD61}" name="Column15870"/>
    <tableColumn id="15891" xr3:uid="{B2566A30-066E-419D-B7B8-3CB2EB5CA041}" name="Column15871"/>
    <tableColumn id="15892" xr3:uid="{60D6F5A8-1784-4A62-93C2-66F9BFE5B629}" name="Column15872"/>
    <tableColumn id="15893" xr3:uid="{692CF776-55B3-495A-8819-50F7CE875765}" name="Column15873"/>
    <tableColumn id="15894" xr3:uid="{47F689B6-E9C1-4356-A808-090E71C8F149}" name="Column15874"/>
    <tableColumn id="15895" xr3:uid="{7187036F-02CD-4DEA-80CE-86DAB695EBE0}" name="Column15875"/>
    <tableColumn id="15896" xr3:uid="{A1F56E1F-3ECA-4EB0-A1BC-AB1C9CFF35A2}" name="Column15876"/>
    <tableColumn id="15897" xr3:uid="{0B333717-7A8E-46B0-8875-D5FB41BED291}" name="Column15877"/>
    <tableColumn id="15898" xr3:uid="{7056D939-B804-4F66-B725-48177855AB77}" name="Column15878"/>
    <tableColumn id="15899" xr3:uid="{3B05D17F-4B01-4B8D-A198-C9B4A1DB0500}" name="Column15879"/>
    <tableColumn id="15900" xr3:uid="{3BA1B08D-C5B6-4673-B286-AC7364F932DE}" name="Column15880"/>
    <tableColumn id="15901" xr3:uid="{97F46329-9763-4B49-B5AC-EABCF7079353}" name="Column15881"/>
    <tableColumn id="15902" xr3:uid="{2DC0DF02-BFD7-4426-AF3E-617BEF29F5F8}" name="Column15882"/>
    <tableColumn id="15903" xr3:uid="{F3E9A594-CE0D-453B-8162-9E5975586410}" name="Column15883"/>
    <tableColumn id="15904" xr3:uid="{DB4DC65A-CFAE-4049-A1D0-99F5FA4B8A4E}" name="Column15884"/>
    <tableColumn id="15905" xr3:uid="{B99C014D-6D5B-44E7-B92C-FE2BFBD03692}" name="Column15885"/>
    <tableColumn id="15906" xr3:uid="{1A5BF13E-67B8-4233-9E4E-F119DCA9C879}" name="Column15886"/>
    <tableColumn id="15907" xr3:uid="{C4930FEE-B835-4875-9719-2BB10F292C0B}" name="Column15887"/>
    <tableColumn id="15908" xr3:uid="{06C02AC1-03E9-4A81-B6A3-CE17B883EFC1}" name="Column15888"/>
    <tableColumn id="15909" xr3:uid="{5A8D8A67-9B5D-419D-9497-9CBD5F2A37C1}" name="Column15889"/>
    <tableColumn id="15910" xr3:uid="{736A4895-800B-4D6D-AFE9-626C91BEE138}" name="Column15890"/>
    <tableColumn id="15911" xr3:uid="{88127DA3-1442-43A8-AC8E-229081F119BF}" name="Column15891"/>
    <tableColumn id="15912" xr3:uid="{B4A22346-55AB-4537-951D-1FFCEC0C04A9}" name="Column15892"/>
    <tableColumn id="15913" xr3:uid="{5DE99395-7292-48DA-BCFF-8D4A368A0BDB}" name="Column15893"/>
    <tableColumn id="15914" xr3:uid="{7B1BA026-D88B-4AD3-8BB7-2E670E63FFA3}" name="Column15894"/>
    <tableColumn id="15915" xr3:uid="{77C35CD7-DEAD-4FD8-AE46-EFDDE26984DF}" name="Column15895"/>
    <tableColumn id="15916" xr3:uid="{43A740B9-33B8-45F7-B2F3-CBCE0E62179D}" name="Column15896"/>
    <tableColumn id="15917" xr3:uid="{3BC58E1F-8A40-4812-B459-F0F46ECE3F8A}" name="Column15897"/>
    <tableColumn id="15918" xr3:uid="{A45F0790-6598-4A79-BE16-CD502BFBE346}" name="Column15898"/>
    <tableColumn id="15919" xr3:uid="{0B2739F1-2ED7-4F2A-AF52-20420D0D72C2}" name="Column15899"/>
    <tableColumn id="15920" xr3:uid="{6E6269F4-981C-4529-A18A-C5CAA7CF1D6F}" name="Column15900"/>
    <tableColumn id="15921" xr3:uid="{93A3C274-5CEC-4C05-892B-FB6626B9C2C5}" name="Column15901"/>
    <tableColumn id="15922" xr3:uid="{F3847888-D84E-4E37-839D-E409C64CEC4F}" name="Column15902"/>
    <tableColumn id="15923" xr3:uid="{59B37CAD-22DE-44AB-91DD-856BE6DEF9D2}" name="Column15903"/>
    <tableColumn id="15924" xr3:uid="{D5DB7E16-B344-434F-AC72-CA04867AF725}" name="Column15904"/>
    <tableColumn id="15925" xr3:uid="{511267F2-1D31-4CB4-9A5E-A45B83F7E155}" name="Column15905"/>
    <tableColumn id="15926" xr3:uid="{A0B35CBE-A9C7-439F-8FA9-684AE6A66CF5}" name="Column15906"/>
    <tableColumn id="15927" xr3:uid="{F9EA9C8A-49BD-477A-9A36-7B2BAE7BA1C4}" name="Column15907"/>
    <tableColumn id="15928" xr3:uid="{4A9B98E7-119E-4224-8D37-5DADE3BFE96E}" name="Column15908"/>
    <tableColumn id="15929" xr3:uid="{2C468BAF-0667-4054-A31C-879AF6ECF1A5}" name="Column15909"/>
    <tableColumn id="15930" xr3:uid="{6F0392F6-5117-4870-B100-7592107AD72E}" name="Column15910"/>
    <tableColumn id="15931" xr3:uid="{D002495B-486E-4E42-8D73-BF9CB801321E}" name="Column15911"/>
    <tableColumn id="15932" xr3:uid="{56EF3A03-AE17-4169-879B-310D5D3FC8BE}" name="Column15912"/>
    <tableColumn id="15933" xr3:uid="{86B86E7A-ECB4-47C8-A201-A6529F2E2EDF}" name="Column15913"/>
    <tableColumn id="15934" xr3:uid="{A2AB8C0F-B0A9-4CD1-BD61-33CD5E302339}" name="Column15914"/>
    <tableColumn id="15935" xr3:uid="{641160C9-9ED6-4DC6-9361-2DA6B9C9597C}" name="Column15915"/>
    <tableColumn id="15936" xr3:uid="{186347E3-57CB-47CB-B268-6E907FA00C5A}" name="Column15916"/>
    <tableColumn id="15937" xr3:uid="{8BB6EF77-D629-41D1-8011-A99EBC987A05}" name="Column15917"/>
    <tableColumn id="15938" xr3:uid="{CE413EA3-DDD5-4242-84C0-087823E9F1FE}" name="Column15918"/>
    <tableColumn id="15939" xr3:uid="{1FA6845D-721D-4EA2-8B27-04E4C9E4488A}" name="Column15919"/>
    <tableColumn id="15940" xr3:uid="{16B51FAF-B73E-452F-A6E0-B0890CE07827}" name="Column15920"/>
    <tableColumn id="15941" xr3:uid="{5CD73700-EA52-49DB-9F32-C820C82E0856}" name="Column15921"/>
    <tableColumn id="15942" xr3:uid="{C189234B-7D0E-43CE-AFF5-C9E1627C586D}" name="Column15922"/>
    <tableColumn id="15943" xr3:uid="{18EC209D-C0C5-49A0-938C-5E279C6F8066}" name="Column15923"/>
    <tableColumn id="15944" xr3:uid="{E57E57EB-33C0-4F94-B199-5B07F102EB82}" name="Column15924"/>
    <tableColumn id="15945" xr3:uid="{9368628A-A019-45EE-9B27-FFC8B85B1166}" name="Column15925"/>
    <tableColumn id="15946" xr3:uid="{778D3A65-E0F6-4D82-874D-94FD3D3397AF}" name="Column15926"/>
    <tableColumn id="15947" xr3:uid="{B003966F-C4D6-4889-8CFD-F6EF93483649}" name="Column15927"/>
    <tableColumn id="15948" xr3:uid="{091FDCD4-E20E-4E53-9051-031E9C3B3A61}" name="Column15928"/>
    <tableColumn id="15949" xr3:uid="{B6C946F2-2314-4B5D-9EEA-91E68EF13453}" name="Column15929"/>
    <tableColumn id="15950" xr3:uid="{2F3C215C-BC67-41D8-A834-2B9615843B6D}" name="Column15930"/>
    <tableColumn id="15951" xr3:uid="{C80A9DD3-4B13-4819-B658-7A880BC25251}" name="Column15931"/>
    <tableColumn id="15952" xr3:uid="{EB377EE8-892A-4E6C-A0E5-9BA7E2F918AB}" name="Column15932"/>
    <tableColumn id="15953" xr3:uid="{C27A4496-F36E-4B8A-823F-CD22F18CCCF7}" name="Column15933"/>
    <tableColumn id="15954" xr3:uid="{539CC831-597B-4F93-A80D-79087DB43D10}" name="Column15934"/>
    <tableColumn id="15955" xr3:uid="{669DF43C-350E-47EB-978B-154C8A35E4F1}" name="Column15935"/>
    <tableColumn id="15956" xr3:uid="{AD04FEFE-47D0-46D7-B064-AA13EF1466BA}" name="Column15936"/>
    <tableColumn id="15957" xr3:uid="{87608503-4DAB-4FE4-ABBF-D73045733FC5}" name="Column15937"/>
    <tableColumn id="15958" xr3:uid="{A099B64D-2D0D-42DC-A43A-E22BF09B899B}" name="Column15938"/>
    <tableColumn id="15959" xr3:uid="{6236298F-36F3-4AB0-8782-06B99F508ADA}" name="Column15939"/>
    <tableColumn id="15960" xr3:uid="{747B2209-7D5E-4C8E-85BB-EC0954DEA629}" name="Column15940"/>
    <tableColumn id="15961" xr3:uid="{3966A35B-9ABE-4506-9999-833F91251CCB}" name="Column15941"/>
    <tableColumn id="15962" xr3:uid="{9A5C1B12-27F9-4CCC-9908-8ED8643788E0}" name="Column15942"/>
    <tableColumn id="15963" xr3:uid="{8902F7F5-CAC4-47A6-A881-AFFCC0BD2758}" name="Column15943"/>
    <tableColumn id="15964" xr3:uid="{05A8624D-3C60-4FAA-B10E-ECA66D031371}" name="Column15944"/>
    <tableColumn id="15965" xr3:uid="{279EC431-D071-4545-8D77-FA167B758017}" name="Column15945"/>
    <tableColumn id="15966" xr3:uid="{890DC106-AC58-4C7F-8B8F-26908FD73B4C}" name="Column15946"/>
    <tableColumn id="15967" xr3:uid="{06D877C8-A8F5-4E28-A02D-53F6C7D9175E}" name="Column15947"/>
    <tableColumn id="15968" xr3:uid="{DA0C4267-29C9-4DE2-AD05-336A5B65C6FB}" name="Column15948"/>
    <tableColumn id="15969" xr3:uid="{37BE08EC-5139-4004-8B5C-5366BE699AC2}" name="Column15949"/>
    <tableColumn id="15970" xr3:uid="{9507A727-CB3F-4328-B8A3-DD3FB938A19F}" name="Column15950"/>
    <tableColumn id="15971" xr3:uid="{F75E17BC-B0D0-481B-A142-2167BC5A6F01}" name="Column15951"/>
    <tableColumn id="15972" xr3:uid="{813690A0-8351-4552-A6A1-8F48E68708B0}" name="Column15952"/>
    <tableColumn id="15973" xr3:uid="{A950E864-7302-4F1E-B350-48C679668B2E}" name="Column15953"/>
    <tableColumn id="15974" xr3:uid="{B1DA0141-FAD1-4837-B376-4335E168BEA6}" name="Column15954"/>
    <tableColumn id="15975" xr3:uid="{06070AF9-ACC5-49FE-B9ED-0D7D99941E0E}" name="Column15955"/>
    <tableColumn id="15976" xr3:uid="{07575011-5CF3-484A-88CB-2C543A0A531D}" name="Column15956"/>
    <tableColumn id="15977" xr3:uid="{20FF311E-D2F8-4D67-ACAC-92006FD7CAA1}" name="Column15957"/>
    <tableColumn id="15978" xr3:uid="{64C3EA28-5810-4229-9C94-85035A097A9C}" name="Column15958"/>
    <tableColumn id="15979" xr3:uid="{BC83CBF6-C4E3-4804-92A3-8952DF8A4BB6}" name="Column15959"/>
    <tableColumn id="15980" xr3:uid="{E5C694C3-5D56-4263-8072-65EA2B2B1129}" name="Column15960"/>
    <tableColumn id="15981" xr3:uid="{CB325762-E5AA-42C5-A85D-C1836F8677AA}" name="Column15961"/>
    <tableColumn id="15982" xr3:uid="{DC8DAA3C-D141-46F0-87C7-4F189E7A7AA1}" name="Column15962"/>
    <tableColumn id="15983" xr3:uid="{1E3B8974-6924-4F66-BCA9-64473F99BD5E}" name="Column15963"/>
    <tableColumn id="15984" xr3:uid="{4DAB8532-82AF-4F1E-89C5-94CF9F0F10B7}" name="Column15964"/>
    <tableColumn id="15985" xr3:uid="{0C7886E4-CA53-4CF7-AE10-42938D68D801}" name="Column15965"/>
    <tableColumn id="15986" xr3:uid="{602276D1-F883-4691-99BB-F3139B11AB7A}" name="Column15966"/>
    <tableColumn id="15987" xr3:uid="{EB0109C0-B0DA-4363-9EA8-5E716D371841}" name="Column15967"/>
    <tableColumn id="15988" xr3:uid="{C9F09BED-6AE2-4035-8058-962E00A524DC}" name="Column15968"/>
    <tableColumn id="15989" xr3:uid="{930E9231-4863-4819-916D-B3AE5495F12F}" name="Column15969"/>
    <tableColumn id="15990" xr3:uid="{08A7B4A0-4A7A-44F2-AF3D-DC03142642A9}" name="Column15970"/>
    <tableColumn id="15991" xr3:uid="{52A2C57B-0DD7-466E-869F-F11BD2BA9B44}" name="Column15971"/>
    <tableColumn id="15992" xr3:uid="{2BF03AC4-4054-4881-B143-0EE185C6322B}" name="Column15972"/>
    <tableColumn id="15993" xr3:uid="{939448CE-0B88-4B9F-A9B1-2629B9E67D1B}" name="Column15973"/>
    <tableColumn id="15994" xr3:uid="{3F1D037D-0066-481C-A6C5-F6877C700835}" name="Column15974"/>
    <tableColumn id="15995" xr3:uid="{6D9339AB-A62A-4398-990B-27C65E35FA1F}" name="Column15975"/>
    <tableColumn id="15996" xr3:uid="{FDFD6FC3-BD75-4591-B6B4-5625AC32B1CE}" name="Column15976"/>
    <tableColumn id="15997" xr3:uid="{6BC7FCDD-AFDD-4047-ACB0-8234A4C91FE5}" name="Column15977"/>
    <tableColumn id="15998" xr3:uid="{AC77F92E-CB35-4B68-81D3-6C0099CA66E4}" name="Column15978"/>
    <tableColumn id="15999" xr3:uid="{634B570A-8098-4649-A4C6-25BD71873F4D}" name="Column15979"/>
    <tableColumn id="16000" xr3:uid="{86D546AD-1B5C-4B53-810D-74E1B1AEE0E0}" name="Column15980"/>
    <tableColumn id="16001" xr3:uid="{7129743B-6278-4B57-B582-12FD59B77077}" name="Column15981"/>
    <tableColumn id="16002" xr3:uid="{101D81A2-E6D8-446F-90AE-CF0C1EC0FD3B}" name="Column15982"/>
    <tableColumn id="16003" xr3:uid="{89618B5D-BF4F-4FB1-BC2E-69B3E5DE13B4}" name="Column15983"/>
    <tableColumn id="16004" xr3:uid="{D5755A41-E503-476A-AB02-389C6FBD0AF4}" name="Column15984"/>
    <tableColumn id="16005" xr3:uid="{ABC98F89-4F7B-4A3A-89ED-7A61B08A2799}" name="Column15985"/>
    <tableColumn id="16006" xr3:uid="{6BD7453E-2A74-4009-A61E-00FEBD3C8083}" name="Column15986"/>
    <tableColumn id="16007" xr3:uid="{37F8F8E8-4909-4444-8EDD-79CFD2D5210D}" name="Column15987"/>
    <tableColumn id="16008" xr3:uid="{3E450807-CB5B-40E8-8EBA-E223E703AFCE}" name="Column15988"/>
    <tableColumn id="16009" xr3:uid="{70A4DEB6-F996-4CBB-B59A-DC07F1E7459E}" name="Column15989"/>
    <tableColumn id="16010" xr3:uid="{EFA6FAF6-5EFE-4196-BFE2-316E52EF7241}" name="Column15990"/>
    <tableColumn id="16011" xr3:uid="{3A632783-5293-4122-9024-1FD158C1205F}" name="Column15991"/>
    <tableColumn id="16012" xr3:uid="{81C3A909-7C0D-40AB-9620-EE7C7F3AE16B}" name="Column15992"/>
    <tableColumn id="16013" xr3:uid="{B462BD5D-92F5-47D8-B80B-787F663854F3}" name="Column15993"/>
    <tableColumn id="16014" xr3:uid="{6420440A-F033-43ED-B05A-40F6F338E07D}" name="Column15994"/>
    <tableColumn id="16015" xr3:uid="{15F2F7E6-F60E-4B88-BBAE-C47B0420987B}" name="Column15995"/>
    <tableColumn id="16016" xr3:uid="{1F5F8B69-E90F-4996-8545-6C51EBE3B8A2}" name="Column15996"/>
    <tableColumn id="16017" xr3:uid="{B89CB738-6BA0-44DF-9738-E77659D90ABA}" name="Column15997"/>
    <tableColumn id="16018" xr3:uid="{ECF3295B-CBCB-427F-9CF3-EE6A3E24BA99}" name="Column15998"/>
    <tableColumn id="16019" xr3:uid="{C73B934C-57C5-4FBB-A3F9-8657B50BE536}" name="Column15999"/>
    <tableColumn id="16020" xr3:uid="{7F45E481-1C07-4952-AC11-C7A169C7F826}" name="Column16000"/>
    <tableColumn id="16021" xr3:uid="{18C54DCE-2D09-4F53-9942-2228C0ABC275}" name="Column16001"/>
    <tableColumn id="16022" xr3:uid="{E162318C-11E3-447F-8761-974BFFB52120}" name="Column16002"/>
    <tableColumn id="16023" xr3:uid="{8748D504-8EF9-481C-894E-BBDC1D8A5051}" name="Column16003"/>
    <tableColumn id="16024" xr3:uid="{BA97D1C9-3BD2-4D7E-A648-F6BC6E1EF324}" name="Column16004"/>
    <tableColumn id="16025" xr3:uid="{8A2D7D6C-BA7B-40D9-822E-FC33B18FF2D4}" name="Column16005"/>
    <tableColumn id="16026" xr3:uid="{D5172F22-992E-4E0B-8B38-84F6DB98A8FC}" name="Column16006"/>
    <tableColumn id="16027" xr3:uid="{0D79D9F8-A4EA-48FC-A912-5D923BDF08BF}" name="Column16007"/>
    <tableColumn id="16028" xr3:uid="{C54080FF-BD56-4621-B5C6-37A352A771E7}" name="Column16008"/>
    <tableColumn id="16029" xr3:uid="{DDC300FB-7928-4734-93E3-0B11BBFA4CCE}" name="Column16009"/>
    <tableColumn id="16030" xr3:uid="{F592CEA3-A4BA-44A8-AC18-9A4C1063AA67}" name="Column16010"/>
    <tableColumn id="16031" xr3:uid="{3F78833F-7EAC-48A5-A935-A99A7490D120}" name="Column16011"/>
    <tableColumn id="16032" xr3:uid="{AFA05BB9-1570-477B-A6BE-5FD4A73B7C02}" name="Column16012"/>
    <tableColumn id="16033" xr3:uid="{F306A894-82A9-4735-B2FA-3DFF455E0E99}" name="Column16013"/>
    <tableColumn id="16034" xr3:uid="{FCF1821A-2233-4055-AD0A-896343FD3D07}" name="Column16014"/>
    <tableColumn id="16035" xr3:uid="{7FF552A5-09D9-4ED2-8EBC-8359F11071CB}" name="Column16015"/>
    <tableColumn id="16036" xr3:uid="{4DFCB9E1-24F3-4C81-9306-60443D526538}" name="Column16016"/>
    <tableColumn id="16037" xr3:uid="{BEC44EA4-3DA2-4FF3-8C5B-F080520E2984}" name="Column16017"/>
    <tableColumn id="16038" xr3:uid="{9452AFF1-9A7B-49A6-85C0-00BCF412171B}" name="Column16018"/>
    <tableColumn id="16039" xr3:uid="{E8598624-078A-4A0B-A63E-67EA4721E1B5}" name="Column16019"/>
    <tableColumn id="16040" xr3:uid="{3A41A4C4-2E36-40EB-89EA-B38508BBD97F}" name="Column16020"/>
    <tableColumn id="16041" xr3:uid="{0E212516-BF3E-4C30-98AC-742DA386D01B}" name="Column16021"/>
    <tableColumn id="16042" xr3:uid="{359DC3FE-6F53-45F0-9920-059846A8106F}" name="Column16022"/>
    <tableColumn id="16043" xr3:uid="{4F641612-026A-4BE8-889B-224849C91477}" name="Column16023"/>
    <tableColumn id="16044" xr3:uid="{4734B024-AC1B-437A-93E8-E555662723E0}" name="Column16024"/>
    <tableColumn id="16045" xr3:uid="{6B9F8A2A-C2A8-4326-8782-9AB4BD0FFEC7}" name="Column16025"/>
    <tableColumn id="16046" xr3:uid="{0692C653-B6AE-4792-80CA-8975FDCA099A}" name="Column16026"/>
    <tableColumn id="16047" xr3:uid="{B32ADFD7-B679-4E3A-8725-F1EDE5FEAAE1}" name="Column16027"/>
    <tableColumn id="16048" xr3:uid="{10A6968C-6909-4CE9-AE0B-45EF8E356289}" name="Column16028"/>
    <tableColumn id="16049" xr3:uid="{A6A1A3E2-2601-4EBB-AFCD-B1C584D34072}" name="Column16029"/>
    <tableColumn id="16050" xr3:uid="{DFF4F3FC-3C89-4264-95B9-27542AA5210D}" name="Column16030"/>
    <tableColumn id="16051" xr3:uid="{D13A9AC0-7A91-4A8C-B8F9-F1ADBD82748B}" name="Column16031"/>
    <tableColumn id="16052" xr3:uid="{7C83D26F-990A-4CFA-9920-37CF8F10FA10}" name="Column16032"/>
    <tableColumn id="16053" xr3:uid="{92A52E16-B396-4023-A29B-4A4DD8BE71C8}" name="Column16033"/>
    <tableColumn id="16054" xr3:uid="{A68B4ADB-10F3-4912-AD88-B944161F8806}" name="Column16034"/>
    <tableColumn id="16055" xr3:uid="{9D410ACC-B80C-4CC5-944F-6E6843996E9D}" name="Column16035"/>
    <tableColumn id="16056" xr3:uid="{8A657DA1-9C91-4908-8A98-BC5F0B33B805}" name="Column16036"/>
    <tableColumn id="16057" xr3:uid="{952B6C75-D67F-452E-B458-F1D222ED5FE7}" name="Column16037"/>
    <tableColumn id="16058" xr3:uid="{5F16BACD-F159-4F7A-98B9-402DD6BCB2B4}" name="Column16038"/>
    <tableColumn id="16059" xr3:uid="{C10F9D3D-87EB-4473-9624-F28E636F317A}" name="Column16039"/>
    <tableColumn id="16060" xr3:uid="{DC8FF717-6ECD-4415-9B84-96FE16128DD8}" name="Column16040"/>
    <tableColumn id="16061" xr3:uid="{06F08E86-58AC-4073-828C-DF7156371419}" name="Column16041"/>
    <tableColumn id="16062" xr3:uid="{08A9BE69-BEBF-4CCD-A6C9-9217921B474B}" name="Column16042"/>
    <tableColumn id="16063" xr3:uid="{67491281-325F-48D9-906E-3E5B0D999D66}" name="Column16043"/>
    <tableColumn id="16064" xr3:uid="{C69E2CBE-461E-45C6-97BB-4346D2B27CD8}" name="Column16044"/>
    <tableColumn id="16065" xr3:uid="{C9E46A18-61F3-48EE-9D66-2F69E2ED52C7}" name="Column16045"/>
    <tableColumn id="16066" xr3:uid="{060DC3DC-40F4-4C37-83BB-E6F61076AAA4}" name="Column16046"/>
    <tableColumn id="16067" xr3:uid="{D8594840-62D8-458D-B5B5-403B54EB7E76}" name="Column16047"/>
    <tableColumn id="16068" xr3:uid="{D177AD7E-7B2F-4B99-9745-B0DF2A7C6538}" name="Column16048"/>
    <tableColumn id="16069" xr3:uid="{91447946-6B0E-45EC-ACBA-80562B5F987C}" name="Column16049"/>
    <tableColumn id="16070" xr3:uid="{E8E65226-7A6A-4145-8E5F-C4EC19E1DD7A}" name="Column16050"/>
    <tableColumn id="16071" xr3:uid="{356031F7-5FB2-4D86-B4B2-5C1D7DF4DE72}" name="Column16051"/>
    <tableColumn id="16072" xr3:uid="{D130FA13-8043-4EF2-84F8-869443A25CC0}" name="Column16052"/>
    <tableColumn id="16073" xr3:uid="{DACFF167-8166-4C43-AA64-17384C259C48}" name="Column16053"/>
    <tableColumn id="16074" xr3:uid="{6A793D30-2267-443C-B822-2C50138C3360}" name="Column16054"/>
    <tableColumn id="16075" xr3:uid="{5F8DC4A8-676F-4433-8414-F5EDD24B6367}" name="Column16055"/>
    <tableColumn id="16076" xr3:uid="{E11DA49B-80D8-42EF-B8B8-AE646EA4AE0D}" name="Column16056"/>
    <tableColumn id="16077" xr3:uid="{124EEA37-74A0-4000-A54B-5F7FDD92CAA8}" name="Column16057"/>
    <tableColumn id="16078" xr3:uid="{C1CE06BE-3A07-4EC0-907C-64678B840E42}" name="Column16058"/>
    <tableColumn id="16079" xr3:uid="{19DE1675-B3F1-4915-A086-8BD37502E9A6}" name="Column16059"/>
    <tableColumn id="16080" xr3:uid="{080E66F0-8B68-4C46-8052-7180FDEA7DFB}" name="Column16060"/>
    <tableColumn id="16081" xr3:uid="{D95BEB92-9330-43E0-A966-6B3C99DDE53A}" name="Column16061"/>
    <tableColumn id="16082" xr3:uid="{4D6AD665-E21C-4F1C-A141-0223BAC68AA9}" name="Column16062"/>
    <tableColumn id="16083" xr3:uid="{2A2A6111-0C30-4630-A8F8-6B7B670F4FF5}" name="Column16063"/>
    <tableColumn id="16084" xr3:uid="{AFAC9904-D369-4FC3-AAB1-B0B74F3F79AE}" name="Column16064"/>
    <tableColumn id="16085" xr3:uid="{BF52F2EE-C93D-467E-B830-4D8E87C93A16}" name="Column16065"/>
    <tableColumn id="16086" xr3:uid="{25653473-4880-4FCA-8F6F-1AB967761D48}" name="Column16066"/>
    <tableColumn id="16087" xr3:uid="{303EA5BA-D2B2-43E1-AF1B-B7ABA5D0F2C9}" name="Column16067"/>
    <tableColumn id="16088" xr3:uid="{D0A81E1D-9953-44F3-B958-C61DD43D87E6}" name="Column16068"/>
    <tableColumn id="16089" xr3:uid="{7F14F8E0-43D6-457B-B5AC-A926AADC1B04}" name="Column16069"/>
    <tableColumn id="16090" xr3:uid="{2DFF18A4-D3FD-484A-B1C2-59446E5DC7E7}" name="Column16070"/>
    <tableColumn id="16091" xr3:uid="{47E873F4-FA9E-41CE-A04D-D91CA7FFB760}" name="Column16071"/>
    <tableColumn id="16092" xr3:uid="{5CAD55F8-075F-4B25-9687-9464A768811B}" name="Column16072"/>
    <tableColumn id="16093" xr3:uid="{8FE06DBF-C415-478B-BE8A-DA1DE9EC462B}" name="Column16073"/>
    <tableColumn id="16094" xr3:uid="{975DA163-60B2-472B-8D65-3DEE8B609CF9}" name="Column16074"/>
    <tableColumn id="16095" xr3:uid="{8E99D11E-9EFD-4B46-BFF0-C370896F7C5E}" name="Column16075"/>
    <tableColumn id="16096" xr3:uid="{2068313E-A169-4D8D-9E66-09EF7B7EC7E1}" name="Column16076"/>
    <tableColumn id="16097" xr3:uid="{2842CDE3-97E3-49B8-9A60-1AE5F20DF917}" name="Column16077"/>
    <tableColumn id="16098" xr3:uid="{D3CA2A1C-EA8C-4659-8B81-E4E5873F7144}" name="Column16078"/>
    <tableColumn id="16099" xr3:uid="{266217DD-3095-4484-A906-5B9134B58AD4}" name="Column16079"/>
    <tableColumn id="16100" xr3:uid="{B663D287-DEEE-4B95-B7F5-AFA28CA4D606}" name="Column16080"/>
    <tableColumn id="16101" xr3:uid="{7CCE7D49-1A29-42EC-8FB1-5B3A4B9307AD}" name="Column16081"/>
    <tableColumn id="16102" xr3:uid="{E485AA79-1B44-4DBC-ADA2-804B96C43213}" name="Column16082"/>
    <tableColumn id="16103" xr3:uid="{251A04BC-A531-4ED0-9005-60F58E4E1963}" name="Column16083"/>
    <tableColumn id="16104" xr3:uid="{4C0DDE4D-6424-40C9-8EB9-C285CCF6CAD8}" name="Column16084"/>
    <tableColumn id="16105" xr3:uid="{47D7DB68-A330-4B6E-B06C-648BBF877073}" name="Column16085"/>
    <tableColumn id="16106" xr3:uid="{8EBF6D84-4025-4BE2-A3C7-AAF43578FD67}" name="Column16086"/>
    <tableColumn id="16107" xr3:uid="{21897AF2-49FF-4452-A0FF-CC136A297500}" name="Column16087"/>
    <tableColumn id="16108" xr3:uid="{1EB64EEB-735C-41F8-9D8C-03643F983572}" name="Column16088"/>
    <tableColumn id="16109" xr3:uid="{E2818B1E-F2DC-4FE8-ACEB-0CDE8A415F5B}" name="Column16089"/>
    <tableColumn id="16110" xr3:uid="{5DD6B1EA-7A3E-4AC0-83FC-93EA49E48CD2}" name="Column16090"/>
    <tableColumn id="16111" xr3:uid="{183F06F1-A99A-40CC-8975-0D99DCF11071}" name="Column16091"/>
    <tableColumn id="16112" xr3:uid="{563AE196-C9CC-4956-AD52-DAE27564C415}" name="Column16092"/>
    <tableColumn id="16113" xr3:uid="{62BC899C-77F7-4C6F-AE90-DFA62400BDAB}" name="Column16093"/>
    <tableColumn id="16114" xr3:uid="{3353A7D5-77E9-459C-8DD4-944D47AA9A1D}" name="Column16094"/>
    <tableColumn id="16115" xr3:uid="{8A9BF298-3923-479B-A654-96A118659881}" name="Column16095"/>
    <tableColumn id="16116" xr3:uid="{9D322D95-90F8-4C0C-A770-4612A1D4084E}" name="Column16096"/>
    <tableColumn id="16117" xr3:uid="{4E865BAD-4195-46AC-AEDF-FE7494FA7B6E}" name="Column16097"/>
    <tableColumn id="16118" xr3:uid="{CA7E6556-F45F-44F1-8B5E-925236AE9BF2}" name="Column16098"/>
    <tableColumn id="16119" xr3:uid="{C67747F1-AEA7-4483-9F26-06A19660CFB9}" name="Column16099"/>
    <tableColumn id="16120" xr3:uid="{B3A65531-347B-4746-8947-42CA5DCE9018}" name="Column16100"/>
    <tableColumn id="16121" xr3:uid="{5638CA7D-4611-4260-9097-E13692D10F16}" name="Column16101"/>
    <tableColumn id="16122" xr3:uid="{49DBC45B-64B8-4C17-A99E-4EF53E317EC5}" name="Column16102"/>
    <tableColumn id="16123" xr3:uid="{401F61E1-C233-40C3-999B-643A6CE6561E}" name="Column16103"/>
    <tableColumn id="16124" xr3:uid="{0E2410DC-B3A3-49C9-981A-AFCBE8BDE1ED}" name="Column16104"/>
    <tableColumn id="16125" xr3:uid="{27760658-ECDD-4B11-84FF-0EDA12BBAA5E}" name="Column16105"/>
    <tableColumn id="16126" xr3:uid="{D1D99624-4C17-42FA-A240-7893D737F932}" name="Column16106"/>
    <tableColumn id="16127" xr3:uid="{38DCA8D0-2232-434D-B83C-EA0678D697E9}" name="Column16107"/>
    <tableColumn id="16128" xr3:uid="{0BDF5156-C933-423B-A5F7-3BB82072ABEF}" name="Column16108"/>
    <tableColumn id="16129" xr3:uid="{18E39574-E25A-4A74-9A45-B8BE3FE40D7F}" name="Column16109"/>
    <tableColumn id="16130" xr3:uid="{BB72FAF1-81B3-411D-A337-6127C126EBB7}" name="Column16110"/>
    <tableColumn id="16131" xr3:uid="{74EB816C-02D0-4728-A9BE-F49709CA7B1A}" name="Column16111"/>
    <tableColumn id="16132" xr3:uid="{957555B2-7FF0-428B-9719-9A14B926D23B}" name="Column16112"/>
    <tableColumn id="16133" xr3:uid="{A52A0373-1218-4FE7-9CEC-5C7A5F3BDF85}" name="Column16113"/>
    <tableColumn id="16134" xr3:uid="{52515C30-5D81-41BD-AD8B-4A62CFB60C9E}" name="Column16114"/>
    <tableColumn id="16135" xr3:uid="{0570080E-CADD-4E52-808E-3B5933A306BE}" name="Column16115"/>
    <tableColumn id="16136" xr3:uid="{951B56A7-7C00-4055-A376-B9A1ABFF7545}" name="Column16116"/>
    <tableColumn id="16137" xr3:uid="{DE89EC50-CADA-48D9-A899-EBE528B4851B}" name="Column16117"/>
    <tableColumn id="16138" xr3:uid="{4CA6796F-0A71-48E0-B9E4-BACB75B459FE}" name="Column16118"/>
    <tableColumn id="16139" xr3:uid="{9FB9E4D2-BCE9-457A-8001-056375B7737B}" name="Column16119"/>
    <tableColumn id="16140" xr3:uid="{CB1169B3-5B64-409D-A79F-60368246761C}" name="Column16120"/>
    <tableColumn id="16141" xr3:uid="{AEDBDD0D-7575-4BD2-9B8A-EB3B336279C4}" name="Column16121"/>
    <tableColumn id="16142" xr3:uid="{9435DF7F-2C8C-4204-B837-42EE42464392}" name="Column16122"/>
    <tableColumn id="16143" xr3:uid="{88A8B4D8-49CA-4985-8B43-086E2F137FD3}" name="Column16123"/>
    <tableColumn id="16144" xr3:uid="{A31B7DFD-EDBD-4AE9-BD9A-3764FB37ECFF}" name="Column16124"/>
    <tableColumn id="16145" xr3:uid="{B38F8547-877C-4586-A4E3-EADBE43FDB27}" name="Column16125"/>
    <tableColumn id="16146" xr3:uid="{18CBC0B2-2661-4540-B838-8DAAC336E7C5}" name="Column16126"/>
    <tableColumn id="16147" xr3:uid="{616D3918-6670-43B6-A6C1-8B31A70B8BF6}" name="Column16127"/>
    <tableColumn id="16148" xr3:uid="{A023766D-83B0-46B5-BC51-AE8B6A1E40DF}" name="Column16128"/>
    <tableColumn id="16149" xr3:uid="{86FC521F-5034-49D8-BAB7-ED9DE9277248}" name="Column16129"/>
    <tableColumn id="16150" xr3:uid="{9464373B-3A6A-4729-81A5-B42BD4028B2D}" name="Column16130"/>
    <tableColumn id="16151" xr3:uid="{BE5F7D16-F68D-4A82-94AA-D0EE7D3EDAA3}" name="Column16131"/>
    <tableColumn id="16152" xr3:uid="{BF4B4B4C-7944-4867-B0A7-F10CE8A64B87}" name="Column16132"/>
    <tableColumn id="16153" xr3:uid="{4B99A663-5E71-4EB5-B99B-11127F48B294}" name="Column16133"/>
    <tableColumn id="16154" xr3:uid="{61727A9F-6550-437E-9B05-B80222AD93E9}" name="Column16134"/>
    <tableColumn id="16155" xr3:uid="{70D1309E-9DCB-409D-BBAB-163E065B28B3}" name="Column16135"/>
    <tableColumn id="16156" xr3:uid="{F523E922-1759-43D2-8DD1-43B7697A77F4}" name="Column16136"/>
    <tableColumn id="16157" xr3:uid="{7E2195FF-A84C-44ED-9E4C-A8C5DF09297E}" name="Column16137"/>
    <tableColumn id="16158" xr3:uid="{C0C6C4E4-F501-457D-9A4E-A5CE22E54386}" name="Column16138"/>
    <tableColumn id="16159" xr3:uid="{E5AA2D57-C588-4A63-B265-34AE284F328D}" name="Column16139"/>
    <tableColumn id="16160" xr3:uid="{9D209475-69DC-4B1E-BDAB-A1A17605ABE3}" name="Column16140"/>
    <tableColumn id="16161" xr3:uid="{D46A42EA-ED9E-4D5E-9377-10248C708C44}" name="Column16141"/>
    <tableColumn id="16162" xr3:uid="{E927BF8A-E0B9-4160-B8F8-C49E55551633}" name="Column16142"/>
    <tableColumn id="16163" xr3:uid="{67A58E91-2AFA-452D-9D74-F2D3E10600DB}" name="Column16143"/>
    <tableColumn id="16164" xr3:uid="{5FCA7A14-0A88-4592-A2DF-494B659E4805}" name="Column16144"/>
    <tableColumn id="16165" xr3:uid="{A634B7BD-67E9-46D1-9C84-EFF6EDFB420F}" name="Column16145"/>
    <tableColumn id="16166" xr3:uid="{1A105ADC-686D-4F11-A91C-B908D78980F5}" name="Column16146"/>
    <tableColumn id="16167" xr3:uid="{05AC568A-B90E-42AB-A619-F93E3A551CFF}" name="Column16147"/>
    <tableColumn id="16168" xr3:uid="{876EF6E7-F312-4759-8CB8-C6FD653EB6FB}" name="Column16148"/>
    <tableColumn id="16169" xr3:uid="{5271FB66-05EE-454E-BD62-72C2AAA654D7}" name="Column16149"/>
    <tableColumn id="16170" xr3:uid="{8C5C548D-70C7-4CB1-8BAB-D35736B9DBB7}" name="Column16150"/>
    <tableColumn id="16171" xr3:uid="{ACE16CAD-75C6-4D85-B4F6-358B3CDD5F32}" name="Column16151"/>
    <tableColumn id="16172" xr3:uid="{F9AB774D-D712-497C-87A3-0FE6CA5DC786}" name="Column16152"/>
    <tableColumn id="16173" xr3:uid="{BB176BF5-F305-4E11-83FE-5E5A91C12324}" name="Column16153"/>
    <tableColumn id="16174" xr3:uid="{F3A31282-AE37-4FF6-94DA-AD20AFF02400}" name="Column16154"/>
    <tableColumn id="16175" xr3:uid="{22909D82-EDD6-435D-BA77-654B67999F02}" name="Column16155"/>
    <tableColumn id="16176" xr3:uid="{68483C06-D715-49F2-A8B4-A89072AD79F9}" name="Column16156"/>
    <tableColumn id="16177" xr3:uid="{327E28E6-53C7-4D94-9B34-2C2ED262DD37}" name="Column16157"/>
    <tableColumn id="16178" xr3:uid="{EC91D120-22AE-42A4-9AE2-EE1A41461AF3}" name="Column16158"/>
    <tableColumn id="16179" xr3:uid="{7EE085EC-379F-45D5-810E-D8A2FFE04B82}" name="Column16159"/>
    <tableColumn id="16180" xr3:uid="{8BC81D42-0587-49BD-86FC-1157B0B68976}" name="Column16160"/>
    <tableColumn id="16181" xr3:uid="{A2F67C11-32DB-42EC-88A8-CF3739094441}" name="Column16161"/>
    <tableColumn id="16182" xr3:uid="{7C42112D-7381-45E6-9D92-DE199EB8AD6F}" name="Column16162"/>
    <tableColumn id="16183" xr3:uid="{C103D631-611D-4B7E-9799-72F87D677CA7}" name="Column16163"/>
    <tableColumn id="16184" xr3:uid="{B0BCEC0E-A263-47EF-99B1-EE9401AE423B}" name="Column16164"/>
    <tableColumn id="16185" xr3:uid="{911DB6EC-2ECF-4B80-8884-ACD99BCF4418}" name="Column16165"/>
    <tableColumn id="16186" xr3:uid="{4433091F-5EBC-46AF-B143-E6B5790D2EC3}" name="Column16166"/>
    <tableColumn id="16187" xr3:uid="{FA1C900C-A405-45EC-8647-D35AF7FD4090}" name="Column16167"/>
    <tableColumn id="16188" xr3:uid="{A7C9F330-8B83-44BE-AE41-E024376FE649}" name="Column16168"/>
    <tableColumn id="16189" xr3:uid="{4C1F6630-CA7F-49CA-8104-F7D69CCF66A9}" name="Column16169"/>
    <tableColumn id="16190" xr3:uid="{87CE9118-4352-45C6-B5F9-022730E094A3}" name="Column16170"/>
    <tableColumn id="16191" xr3:uid="{A0542062-452A-403F-A7A5-9402974A01EE}" name="Column16171"/>
    <tableColumn id="16192" xr3:uid="{2BA221B2-1A88-4371-AB2F-300C2C58631A}" name="Column16172"/>
    <tableColumn id="16193" xr3:uid="{9129AB6E-842C-45C9-951D-1F92A8D1E30D}" name="Column16173"/>
    <tableColumn id="16194" xr3:uid="{26D554B3-B707-4140-AC3A-0B4FDC20D6F1}" name="Column16174"/>
    <tableColumn id="16195" xr3:uid="{483B905C-C5E8-4689-B7AB-B658BCE3710A}" name="Column16175"/>
    <tableColumn id="16196" xr3:uid="{8EB9AE5F-C179-44BE-A61F-9398B4CEF0BB}" name="Column16176"/>
    <tableColumn id="16197" xr3:uid="{8433FFDA-06EC-464B-90D3-0EEBB5608151}" name="Column16177"/>
    <tableColumn id="16198" xr3:uid="{3FA78F76-313C-435F-A300-D69686F886A6}" name="Column16178"/>
    <tableColumn id="16199" xr3:uid="{876D1613-99F6-43D6-AFEF-A332377E1EE6}" name="Column16179"/>
    <tableColumn id="16200" xr3:uid="{DF17A242-7AB0-404A-89F3-9CEE078D4B9E}" name="Column16180"/>
    <tableColumn id="16201" xr3:uid="{43633CDE-18D2-49FC-85E1-516ACA963E8A}" name="Column16181"/>
    <tableColumn id="16202" xr3:uid="{D2DA82D6-624E-40DA-A644-714DE3E47EF4}" name="Column16182"/>
    <tableColumn id="16203" xr3:uid="{3FF10205-013A-48CF-9CCB-C4C12D9DB44E}" name="Column16183"/>
    <tableColumn id="16204" xr3:uid="{1260A9BB-A229-4619-9B9E-92510BEB65CB}" name="Column16184"/>
    <tableColumn id="16205" xr3:uid="{B0B3AC82-AB87-47FC-B91F-D92870CC00B5}" name="Column16185"/>
    <tableColumn id="16206" xr3:uid="{84843921-A104-4545-8398-986B4B95DBB3}" name="Column16186"/>
    <tableColumn id="16207" xr3:uid="{6D3FE32F-568A-4955-B40B-42D4D492613D}" name="Column16187"/>
    <tableColumn id="16208" xr3:uid="{8E25C394-34AB-4325-BB55-26681C567C70}" name="Column16188"/>
    <tableColumn id="16209" xr3:uid="{F8997F81-6A64-4EC5-9BBB-41F2796FD0BE}" name="Column16189"/>
    <tableColumn id="16210" xr3:uid="{7F4A260C-AADA-4365-BD52-8EE56482CC8D}" name="Column16190"/>
    <tableColumn id="16211" xr3:uid="{380C5441-B0F9-4A00-877B-BAA1D7433CA8}" name="Column16191"/>
    <tableColumn id="16212" xr3:uid="{5FFBFAFA-072C-45DA-95D2-B72433B7E4AD}" name="Column16192"/>
    <tableColumn id="16213" xr3:uid="{36FF00B4-A161-45A4-A817-019390B37039}" name="Column16193"/>
    <tableColumn id="16214" xr3:uid="{28102EFE-D25E-4520-A5BB-0C52B5A4A576}" name="Column16194"/>
    <tableColumn id="16215" xr3:uid="{FD5A5C6C-0DFA-43D6-A9C9-22B7F64968B1}" name="Column16195"/>
    <tableColumn id="16216" xr3:uid="{A3997D09-2D07-4E4A-BEA9-4EF12AFE8159}" name="Column16196"/>
    <tableColumn id="16217" xr3:uid="{C5771005-AC82-421A-B644-2E156F7197A1}" name="Column16197"/>
    <tableColumn id="16218" xr3:uid="{6941EA1E-BD6A-45D7-88B6-39618BB6933D}" name="Column16198"/>
    <tableColumn id="16219" xr3:uid="{B901E0B6-D195-42D1-BD32-66D0A5B5D680}" name="Column16199"/>
    <tableColumn id="16220" xr3:uid="{FB703012-E79E-450F-9C72-D766BD3DF75F}" name="Column16200"/>
    <tableColumn id="16221" xr3:uid="{BA602052-7B9B-46D6-96D6-F47A43DFFEF3}" name="Column16201"/>
    <tableColumn id="16222" xr3:uid="{AFC657E3-4697-45FA-8804-9880FA1695BA}" name="Column16202"/>
    <tableColumn id="16223" xr3:uid="{5D8EEABE-4161-41C1-B93E-D4349A68173F}" name="Column16203"/>
    <tableColumn id="16224" xr3:uid="{F499AE61-2834-4B31-96A5-0862753D31A4}" name="Column16204"/>
    <tableColumn id="16225" xr3:uid="{92BB779B-CCA6-4469-9352-C4574C2BC779}" name="Column16205"/>
    <tableColumn id="16226" xr3:uid="{A482A08A-5945-46C3-8D96-68798EBD083A}" name="Column16206"/>
    <tableColumn id="16227" xr3:uid="{DBFFEDF0-653E-4ABF-B3E3-116163444CAC}" name="Column16207"/>
    <tableColumn id="16228" xr3:uid="{42E57E8E-62BA-4EDC-9453-6F0CD29C03EA}" name="Column16208"/>
    <tableColumn id="16229" xr3:uid="{56AA1618-CB14-4647-94AA-E691510ED98F}" name="Column16209"/>
    <tableColumn id="16230" xr3:uid="{076FAB30-F52C-4FA6-820A-A585AE7CFD7F}" name="Column16210"/>
    <tableColumn id="16231" xr3:uid="{8C599491-C995-4985-AAE9-794611C45B9D}" name="Column16211"/>
    <tableColumn id="16232" xr3:uid="{E2AD3390-C1C9-4630-A2EB-DD2F33875A7A}" name="Column16212"/>
    <tableColumn id="16233" xr3:uid="{B3974386-25D7-463D-899A-C8C5D14F4AB1}" name="Column16213"/>
    <tableColumn id="16234" xr3:uid="{07353C36-9908-4E87-BF09-AC44BE89A04B}" name="Column16214"/>
    <tableColumn id="16235" xr3:uid="{F67013BE-517B-4C52-AFA3-58A82A8AF6DD}" name="Column16215"/>
    <tableColumn id="16236" xr3:uid="{F88320D1-675B-4E8E-AF58-A172D81613F4}" name="Column16216"/>
    <tableColumn id="16237" xr3:uid="{DF6600E8-FD5B-490F-88E0-DB722610A68E}" name="Column16217"/>
    <tableColumn id="16238" xr3:uid="{910B268F-B489-4064-98AF-F4F9B74C6237}" name="Column16218"/>
    <tableColumn id="16239" xr3:uid="{9742F062-8D9F-41E3-A1D4-1129E39CC222}" name="Column16219"/>
    <tableColumn id="16240" xr3:uid="{04192338-A6B7-4976-BD24-C8924ADBD5CE}" name="Column16220"/>
    <tableColumn id="16241" xr3:uid="{76C55706-790F-4A87-9A05-09136EC07533}" name="Column16221"/>
    <tableColumn id="16242" xr3:uid="{01AFBA0B-5F2D-439B-9309-2B578D3FE0B6}" name="Column16222"/>
    <tableColumn id="16243" xr3:uid="{1FAC5AEF-F1C3-4B64-97AD-3644F995DA2F}" name="Column16223"/>
    <tableColumn id="16244" xr3:uid="{F84B473B-AC75-49D5-B9C8-6B57BAF9F2BB}" name="Column16224"/>
    <tableColumn id="16245" xr3:uid="{58264DB7-E68B-40EE-B0F6-44FFF8130C16}" name="Column16225"/>
    <tableColumn id="16246" xr3:uid="{012AAADE-61C6-428B-8B92-2262AF024524}" name="Column16226"/>
    <tableColumn id="16247" xr3:uid="{AA3B5659-D739-4E6C-AFB8-573E28608D1B}" name="Column16227"/>
    <tableColumn id="16248" xr3:uid="{4E5F7453-AD74-415B-9F5E-FAE6390F7A4A}" name="Column16228"/>
    <tableColumn id="16249" xr3:uid="{D0653AA8-19CB-4F9D-992A-F591CB1DBEF9}" name="Column16229"/>
    <tableColumn id="16250" xr3:uid="{0870EF92-561D-4C2A-8C2D-CD4258A986E1}" name="Column16230"/>
    <tableColumn id="16251" xr3:uid="{0CDBD043-FD80-42B8-9C46-558F20C35ACB}" name="Column16231"/>
    <tableColumn id="16252" xr3:uid="{906CD4E7-7FFB-4BF4-9693-C3D384F86EF7}" name="Column16232"/>
    <tableColumn id="16253" xr3:uid="{85D63520-C3AC-4B0D-81B1-23AFFE409626}" name="Column16233"/>
    <tableColumn id="16254" xr3:uid="{82A1D9C9-DC81-4A83-98B4-9566BD239718}" name="Column16234"/>
    <tableColumn id="16255" xr3:uid="{1DBD0FDD-43A5-4E91-AF3F-FFF09C515999}" name="Column16235"/>
    <tableColumn id="16256" xr3:uid="{EC915E42-B9BB-4E62-A58A-9B49430F18F8}" name="Column16236"/>
    <tableColumn id="16257" xr3:uid="{8AC5F2CF-5780-4A45-9038-B158DB43C391}" name="Column16237"/>
    <tableColumn id="16258" xr3:uid="{A004A091-C920-45ED-B7CE-DD1F917CA5C4}" name="Column16238"/>
    <tableColumn id="16259" xr3:uid="{432B98FC-C669-46EC-8EE3-FFD41A2F72B4}" name="Column16239"/>
    <tableColumn id="16260" xr3:uid="{9180A65D-4AAA-464D-8890-30ED072D212A}" name="Column16240"/>
    <tableColumn id="16261" xr3:uid="{2D5E60D5-C41D-48FF-A866-18123655A245}" name="Column16241"/>
    <tableColumn id="16262" xr3:uid="{B0B8C9E8-A49E-4F1F-8BF8-07C4420AF991}" name="Column16242"/>
    <tableColumn id="16263" xr3:uid="{A6B1389C-B6D0-48EC-897E-DA8B4E45F756}" name="Column16243"/>
    <tableColumn id="16264" xr3:uid="{6302C66A-81DF-4942-838F-FEC543E185BE}" name="Column16244"/>
    <tableColumn id="16265" xr3:uid="{7243CD66-6020-4F9F-80C7-89AAF2C93A65}" name="Column16245"/>
    <tableColumn id="16266" xr3:uid="{592A8448-8BCE-491A-A07E-8ABFD044190F}" name="Column16246"/>
    <tableColumn id="16267" xr3:uid="{5F29B517-05B5-4876-B203-F9E2C1CA6642}" name="Column16247"/>
    <tableColumn id="16268" xr3:uid="{7957643E-9C66-4E2C-8C4F-57A1BEEFB8F1}" name="Column16248"/>
    <tableColumn id="16269" xr3:uid="{036A2942-D46B-4526-A9FD-2DD7D0ACDA17}" name="Column16249"/>
    <tableColumn id="16270" xr3:uid="{E685985A-A26D-4500-A0DF-9C839C45F6BD}" name="Column16250"/>
    <tableColumn id="16271" xr3:uid="{EB7CE8C8-3F1E-4A86-93F4-BB06BE8E1069}" name="Column16251"/>
    <tableColumn id="16272" xr3:uid="{FAC4C97E-3251-4E00-86B2-125D0BDAF7D7}" name="Column16252"/>
    <tableColumn id="16273" xr3:uid="{12E3EFB1-390E-412C-97EA-FEA79AFF3B32}" name="Column16253"/>
    <tableColumn id="16274" xr3:uid="{A472C544-8D2D-4395-B251-69673D692B4E}" name="Column16254"/>
    <tableColumn id="16275" xr3:uid="{CCD11B81-CF10-4271-AAFB-D55FA3B345A1}" name="Column16255"/>
    <tableColumn id="16276" xr3:uid="{659203F5-1286-4DD7-B6FE-66668B6673E8}" name="Column16256"/>
    <tableColumn id="16277" xr3:uid="{D8C3AF02-47B2-4DFB-94FC-00F270027E6D}" name="Column16257"/>
    <tableColumn id="16278" xr3:uid="{FC38BF41-12F8-4BC5-8D0D-DA24D89A81BE}" name="Column16258"/>
    <tableColumn id="16279" xr3:uid="{B85B9EC1-02D5-4683-AB82-62EE14591133}" name="Column16259"/>
    <tableColumn id="16280" xr3:uid="{DA5E9888-5BE6-4035-A99A-C27D1ACAEBAB}" name="Column16260"/>
    <tableColumn id="16281" xr3:uid="{6C3CC837-3BAB-4E63-874B-03D5B37B9BE3}" name="Column16261"/>
    <tableColumn id="16282" xr3:uid="{A7DEFB8E-ABB9-420F-8DC6-0012C247C563}" name="Column16262"/>
    <tableColumn id="16283" xr3:uid="{D9855B72-40B6-4634-994E-E6461B3984FF}" name="Column16263"/>
    <tableColumn id="16284" xr3:uid="{4B334C4C-9217-4DC0-98E3-2D58CDEB082A}" name="Column16264"/>
    <tableColumn id="16285" xr3:uid="{74ECB932-C985-4138-A319-22DFB1282AC6}" name="Column16265"/>
    <tableColumn id="16286" xr3:uid="{2EAAE77F-14AC-4883-BC82-D8BF7125E61D}" name="Column16266"/>
    <tableColumn id="16287" xr3:uid="{B84F5490-7EE3-4E6D-936E-9D54FED12461}" name="Column16267"/>
    <tableColumn id="16288" xr3:uid="{91B5777C-6BFF-4B07-BD26-645668246EEB}" name="Column16268"/>
    <tableColumn id="16289" xr3:uid="{D0E6A754-2629-4C76-A45B-F856E29D178A}" name="Column16269"/>
    <tableColumn id="16290" xr3:uid="{AC35FDC8-BED6-49E7-A2BD-D001493ED937}" name="Column16270"/>
    <tableColumn id="16291" xr3:uid="{34A8759A-CCCF-436A-ADC4-72EDD63523D4}" name="Column16271"/>
    <tableColumn id="16292" xr3:uid="{CB3FDD1B-AC65-4CD8-9049-7EEF9C5C4B3B}" name="Column16272"/>
    <tableColumn id="16293" xr3:uid="{E93D0110-D3A5-415D-AD4A-C8AA9E6DFA47}" name="Column16273"/>
    <tableColumn id="16294" xr3:uid="{61704C29-9B9D-4672-BE8F-2919FE808FD1}" name="Column16274"/>
    <tableColumn id="16295" xr3:uid="{85ABFD1D-1E81-493D-A17C-A8DC9CCA6A37}" name="Column16275"/>
    <tableColumn id="16296" xr3:uid="{F8BD368F-0A11-46B5-8FA1-22BFED37399D}" name="Column16276"/>
    <tableColumn id="16297" xr3:uid="{A8B2FD1E-0409-4C25-81C3-66868505DE5D}" name="Column16277"/>
    <tableColumn id="16298" xr3:uid="{99981832-7C4F-4F32-880C-FA5FA2D5A744}" name="Column16278"/>
    <tableColumn id="16299" xr3:uid="{F18FCA6F-4E8A-45D7-BE8F-38DD1E9A9C54}" name="Column16279"/>
    <tableColumn id="16300" xr3:uid="{4B878123-69FD-4EBC-B0A4-48B6AFFF396E}" name="Column16280"/>
    <tableColumn id="16301" xr3:uid="{135D4318-BB4D-4DFF-B395-FE253BDE0B52}" name="Column16281"/>
    <tableColumn id="16302" xr3:uid="{933C75B9-C751-42B5-9646-D55122B13540}" name="Column16282"/>
    <tableColumn id="16303" xr3:uid="{B6C1B0A5-04E6-4197-9C88-09079FDA8AAA}" name="Column16283"/>
    <tableColumn id="16304" xr3:uid="{664967E0-0EBE-4160-A38D-4952F796527A}" name="Column16284"/>
    <tableColumn id="16305" xr3:uid="{86B5D313-E228-42B5-B0EA-097887DF87C5}" name="Column16285"/>
    <tableColumn id="16306" xr3:uid="{2C764E37-E83B-41DC-B99F-C5FC2EC6F5CA}" name="Column16286"/>
    <tableColumn id="16307" xr3:uid="{37848B25-6170-4D79-9197-F1D2AB7D5F35}" name="Column16287"/>
    <tableColumn id="16308" xr3:uid="{7E53AC0E-4EE5-4EE1-8107-1282FD6A2500}" name="Column16288"/>
    <tableColumn id="16309" xr3:uid="{A3E37072-7C8F-4E49-875D-4C068A6DED08}" name="Column16289"/>
    <tableColumn id="16310" xr3:uid="{C2D4881E-64B6-41D9-930A-4FAE273E7F9A}" name="Column16290"/>
    <tableColumn id="16311" xr3:uid="{F0D1365C-833F-49E2-A879-7941A5E450CB}" name="Column16291"/>
    <tableColumn id="16312" xr3:uid="{986B7360-B632-422B-843B-1AB52BA7B0F8}" name="Column16292"/>
    <tableColumn id="16313" xr3:uid="{959E34BF-5D53-4329-B241-59BA6DD7062D}" name="Column16293"/>
    <tableColumn id="16314" xr3:uid="{7E050B76-019A-41AA-8A4C-53B2AE4AF21B}" name="Column16294"/>
    <tableColumn id="16315" xr3:uid="{71227F9F-F001-41AC-82B1-B10197512550}" name="Column16295"/>
    <tableColumn id="16316" xr3:uid="{1E798F1E-2046-40EC-B3EA-81F6B4FAC6B9}" name="Column16296"/>
    <tableColumn id="16317" xr3:uid="{A19A1AC8-BAEF-4060-B212-CF44F1E96B33}" name="Column16297"/>
    <tableColumn id="16318" xr3:uid="{4A163C32-7BB0-4120-8424-4A1E0A2E6E38}" name="Column16298"/>
    <tableColumn id="16319" xr3:uid="{EAEB391B-6714-4778-A985-61FD9C9709F3}" name="Column16299"/>
    <tableColumn id="16320" xr3:uid="{7399DFF8-2590-4151-BC84-A8A264DFB1B6}" name="Column16300"/>
    <tableColumn id="16321" xr3:uid="{5B3DD365-4628-4055-A333-762CB5671918}" name="Column16301"/>
    <tableColumn id="16322" xr3:uid="{5D68DC83-6707-462C-8234-ED3413A5FD8E}" name="Column16302"/>
    <tableColumn id="16323" xr3:uid="{16866859-AE2F-4FD5-B4DC-3094363CB5E3}" name="Column16303"/>
    <tableColumn id="16324" xr3:uid="{8079C038-74C8-402E-88A9-0C288FE0A219}" name="Column16304"/>
    <tableColumn id="16325" xr3:uid="{7171428C-6409-4A41-ADF3-70BDB58CEFC2}" name="Column16305"/>
    <tableColumn id="16326" xr3:uid="{969AEFE9-112A-4E51-AD38-FBBB665DAB2E}" name="Column16306"/>
    <tableColumn id="16327" xr3:uid="{F7CE838A-D78F-4B51-B4A7-D2908A4C8447}" name="Column16307"/>
    <tableColumn id="16328" xr3:uid="{7CC547BC-575F-4028-B5E3-7B933A2D235E}" name="Column16308"/>
    <tableColumn id="16329" xr3:uid="{3D685C74-99D8-48F4-A901-8E6F0EDE058D}" name="Column16309"/>
    <tableColumn id="16330" xr3:uid="{C9068FAB-8691-4CE0-9D07-940B74F2450C}" name="Column16310"/>
    <tableColumn id="16331" xr3:uid="{6E7579FB-F15F-4C26-BB29-1F41012FEE93}" name="Column16311"/>
    <tableColumn id="16332" xr3:uid="{18B40536-6399-4CD3-9313-B5D5DB47ABB8}" name="Column16312"/>
    <tableColumn id="16333" xr3:uid="{A73D2AF1-A249-4AD3-BBDD-68354242D55F}" name="Column16313"/>
    <tableColumn id="16334" xr3:uid="{6966C425-2AE9-45BB-B88D-D9CAC8861AE2}" name="Column16314"/>
    <tableColumn id="16335" xr3:uid="{4CF475DC-98E5-4536-ACC5-7B477283CBC9}" name="Column16315"/>
    <tableColumn id="16336" xr3:uid="{D4B555D8-B6D7-4660-8A36-CB8D33698ECC}" name="Column16316"/>
    <tableColumn id="16337" xr3:uid="{3BC1C29B-70D1-4250-93B9-BD1295129940}" name="Column16317"/>
    <tableColumn id="16338" xr3:uid="{E04D513B-863B-4F77-8C04-0D9F72CCC323}" name="Column16318"/>
    <tableColumn id="16339" xr3:uid="{9D72CD39-4EC9-41D2-870C-52558C207F3E}" name="Column16319"/>
    <tableColumn id="16340" xr3:uid="{F468C207-8A6E-48F5-8211-7FD4946C3746}" name="Column16320"/>
    <tableColumn id="16341" xr3:uid="{C5DBD848-225A-4F83-AD7A-D5FC91EE3BC4}" name="Column16321"/>
    <tableColumn id="16342" xr3:uid="{42305463-A50B-4817-81D2-860E7074DD76}" name="Column16322"/>
    <tableColumn id="16343" xr3:uid="{C3981436-8869-4D21-91DF-78808D398215}" name="Column16323"/>
    <tableColumn id="16344" xr3:uid="{0DF4CB11-4837-453E-A2C2-ED1E327E5949}" name="Column16324"/>
    <tableColumn id="16345" xr3:uid="{7004ECDF-B576-4860-9533-991001C9DCD1}" name="Column16325"/>
    <tableColumn id="16346" xr3:uid="{9D909E27-E451-4B9B-B28F-518BBC3EC6C9}" name="Column16326"/>
    <tableColumn id="16347" xr3:uid="{5694EE82-1B9A-429B-B908-1687347B859B}" name="Column16327"/>
    <tableColumn id="16348" xr3:uid="{7E303FDC-658F-4E83-B4B1-488973BE68B8}" name="Column16328"/>
    <tableColumn id="16349" xr3:uid="{37EDA751-2B76-46D2-B996-8B7C91B75776}" name="Column16329"/>
    <tableColumn id="16350" xr3:uid="{80CC1CA6-0E06-480D-83AD-41ADD3FD16D8}" name="Column16330"/>
    <tableColumn id="16351" xr3:uid="{965B19CA-6B88-4F2D-A86C-2242A4A7C7B0}" name="Column16331"/>
    <tableColumn id="16352" xr3:uid="{B105361A-AB3E-46B3-8ADC-AFF2A1C6EC60}" name="Column16332"/>
    <tableColumn id="16353" xr3:uid="{FE278CB1-D5B4-4548-AE85-E1F2098A6AA0}" name="Column16333"/>
    <tableColumn id="16354" xr3:uid="{75DD563A-0A0F-4D78-AAB7-744604766446}" name="Column16334"/>
    <tableColumn id="16355" xr3:uid="{1B745556-A5F4-4925-A434-CE555B5CA3DC}" name="Column16335"/>
    <tableColumn id="16356" xr3:uid="{830F2FDB-7AF2-4214-8C6B-F9559953CB08}" name="Column16336"/>
    <tableColumn id="16357" xr3:uid="{524FCDDA-DA25-4287-8E61-BA702557ED11}" name="Column16337"/>
    <tableColumn id="16358" xr3:uid="{FE35CB10-E63B-4957-9F7A-864415EC4FC2}" name="Column16338"/>
    <tableColumn id="16359" xr3:uid="{09A72AA7-17E3-4766-A68A-BF63358800DC}" name="Column16339"/>
    <tableColumn id="16360" xr3:uid="{55BB8766-51E5-4EE7-B13F-47122520C2E9}" name="Column16340"/>
    <tableColumn id="16361" xr3:uid="{A1B65A9B-B0F6-43BF-86CA-B9CAECEAE787}" name="Column16341"/>
    <tableColumn id="16362" xr3:uid="{E37C599B-996A-48DB-89BF-0C9EE652E01A}" name="Column16342"/>
    <tableColumn id="16363" xr3:uid="{4D47C57A-AB98-4408-A6D1-6F13ECCF300A}" name="Column16343"/>
    <tableColumn id="16364" xr3:uid="{DF0DAFD6-057E-4AB3-9194-A7DD90F7DF1A}" name="Column16344"/>
    <tableColumn id="16365" xr3:uid="{FDE3E089-0354-4432-9644-7D9B426FF7B4}" name="Column16345"/>
    <tableColumn id="16366" xr3:uid="{854AA672-85FA-437B-8013-8F4D3640A164}" name="Column16346"/>
    <tableColumn id="16367" xr3:uid="{70B1C39D-6D91-4A14-9731-86C62794B74D}" name="Column16347"/>
    <tableColumn id="16368" xr3:uid="{07700C8E-08DA-462B-9FC8-F78013233EE2}" name="Column16348"/>
    <tableColumn id="16369" xr3:uid="{922D8563-16FE-49E1-8CF7-6D0EE5876793}" name="Column16349"/>
    <tableColumn id="16370" xr3:uid="{97B12E9C-0164-43B0-A228-78B0649980D7}" name="Column16350"/>
    <tableColumn id="16371" xr3:uid="{02057707-81AA-468F-856F-69E8D42ED62F}" name="Column16351"/>
    <tableColumn id="16372" xr3:uid="{36119CF1-BF3D-445E-82F2-C627E780180C}" name="Column16352"/>
    <tableColumn id="16373" xr3:uid="{49B94923-0BD1-44AF-AD7C-A4D6DD5C99BE}" name="Column16353"/>
    <tableColumn id="16374" xr3:uid="{6D026097-C2D9-4C82-9125-63FE2821C3A3}" name="Column16354"/>
    <tableColumn id="16375" xr3:uid="{57F96CE5-5165-4149-92C4-ECBD92AC6951}" name="Column16355"/>
    <tableColumn id="16376" xr3:uid="{78323554-9F8B-4289-8366-7A3072D66F44}" name="Column16356"/>
    <tableColumn id="16377" xr3:uid="{1690260D-B33B-465C-8029-9AC1F9E00CA7}" name="Column16357"/>
    <tableColumn id="16378" xr3:uid="{B58F3BA6-6885-4213-B9CC-4341703A0DCB}" name="Column16358"/>
    <tableColumn id="16379" xr3:uid="{694342DC-F393-4CC6-9CCC-BE2EEC6AEA92}" name="Column16359"/>
    <tableColumn id="16380" xr3:uid="{9835E6F7-2741-4FE1-8E9A-964C98033912}" name="Column16360"/>
    <tableColumn id="16381" xr3:uid="{BCA20F5A-8056-416B-A031-2C36A61F01F3}" name="Column16361"/>
    <tableColumn id="16382" xr3:uid="{35A5A2D1-9A42-4499-967F-AC6924436590}" name="Column16362"/>
    <tableColumn id="16383" xr3:uid="{694CE53A-1C42-406C-8742-0620DF1432C2}" name="Column16363"/>
    <tableColumn id="16384" xr3:uid="{EA751D41-5DA1-4D56-82CF-088D44B53DF6}" name="Column1636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B343B-998E-4F4D-BE64-04A264C78F54}">
  <dimension ref="A1:F14"/>
  <sheetViews>
    <sheetView workbookViewId="0">
      <selection activeCell="D4" sqref="D4"/>
    </sheetView>
  </sheetViews>
  <sheetFormatPr defaultRowHeight="14.4" x14ac:dyDescent="0.3"/>
  <cols>
    <col min="1" max="1" width="13.5546875" bestFit="1" customWidth="1"/>
    <col min="2" max="2" width="10" bestFit="1" customWidth="1"/>
    <col min="3" max="3" width="6.109375" bestFit="1" customWidth="1"/>
    <col min="4" max="4" width="8.88671875" bestFit="1" customWidth="1"/>
    <col min="5" max="5" width="4.33203125" bestFit="1" customWidth="1"/>
    <col min="6" max="7" width="11.33203125" bestFit="1" customWidth="1"/>
    <col min="8" max="8" width="3.44140625" bestFit="1" customWidth="1"/>
    <col min="9" max="9" width="3" bestFit="1" customWidth="1"/>
    <col min="10" max="10" width="3.109375" bestFit="1" customWidth="1"/>
    <col min="11" max="11" width="3.5546875" bestFit="1" customWidth="1"/>
    <col min="12" max="12" width="3.44140625" bestFit="1" customWidth="1"/>
    <col min="13" max="14" width="2.5546875" bestFit="1" customWidth="1"/>
    <col min="15" max="15" width="3.33203125" bestFit="1" customWidth="1"/>
    <col min="16" max="16" width="4" bestFit="1" customWidth="1"/>
    <col min="17" max="17" width="3.33203125" bestFit="1" customWidth="1"/>
    <col min="18" max="18" width="3.88671875" bestFit="1" customWidth="1"/>
    <col min="19" max="19" width="3.44140625" bestFit="1" customWidth="1"/>
    <col min="20" max="20" width="3" bestFit="1" customWidth="1"/>
    <col min="21" max="22" width="3.44140625" bestFit="1" customWidth="1"/>
    <col min="23" max="23" width="7.33203125" bestFit="1" customWidth="1"/>
    <col min="24" max="24" width="11.33203125" bestFit="1" customWidth="1"/>
  </cols>
  <sheetData>
    <row r="1" spans="1:6" x14ac:dyDescent="0.3">
      <c r="A1" s="8" t="s">
        <v>8223</v>
      </c>
      <c r="B1" t="s">
        <v>8318</v>
      </c>
    </row>
    <row r="3" spans="1:6" x14ac:dyDescent="0.3">
      <c r="A3" s="8" t="s">
        <v>8319</v>
      </c>
    </row>
    <row r="4" spans="1:6" x14ac:dyDescent="0.3">
      <c r="B4" t="s">
        <v>8219</v>
      </c>
      <c r="C4" t="s">
        <v>8221</v>
      </c>
      <c r="D4" t="s">
        <v>8220</v>
      </c>
      <c r="E4" t="s">
        <v>8222</v>
      </c>
      <c r="F4" t="s">
        <v>8316</v>
      </c>
    </row>
    <row r="5" spans="1:6" x14ac:dyDescent="0.3">
      <c r="A5" s="9" t="s">
        <v>8307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8308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8309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8310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8311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8312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8313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8314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8316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E5E89-0981-4B24-8463-7469BBEE0D8C}">
  <dimension ref="A1:F47"/>
  <sheetViews>
    <sheetView workbookViewId="0">
      <selection activeCell="D5" sqref="D5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7" width="11.33203125" bestFit="1" customWidth="1"/>
  </cols>
  <sheetData>
    <row r="1" spans="1:6" x14ac:dyDescent="0.3">
      <c r="A1" s="8" t="s">
        <v>8223</v>
      </c>
      <c r="B1" t="s">
        <v>8318</v>
      </c>
    </row>
    <row r="2" spans="1:6" x14ac:dyDescent="0.3">
      <c r="A2" s="8" t="s">
        <v>8364</v>
      </c>
      <c r="B2" t="s">
        <v>8318</v>
      </c>
    </row>
    <row r="4" spans="1:6" x14ac:dyDescent="0.3">
      <c r="A4" s="8" t="s">
        <v>8319</v>
      </c>
      <c r="B4" s="8" t="s">
        <v>8317</v>
      </c>
    </row>
    <row r="5" spans="1:6" x14ac:dyDescent="0.3">
      <c r="A5" s="8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8316</v>
      </c>
    </row>
    <row r="6" spans="1:6" x14ac:dyDescent="0.3">
      <c r="A6" s="9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8321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8322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8323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8326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8327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8328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8329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8330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8331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8332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8333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8334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8336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8338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8339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8340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8341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8342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8344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8346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8347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8348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8349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8350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8352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8353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8354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8355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8356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8357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8358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8359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8360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8316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6CEB8-ABB3-41FB-9D8C-82F8ED645555}">
  <dimension ref="A1:E18"/>
  <sheetViews>
    <sheetView workbookViewId="0">
      <selection activeCell="D28" sqref="D28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8" t="s">
        <v>8364</v>
      </c>
      <c r="B1" t="s">
        <v>8318</v>
      </c>
    </row>
    <row r="2" spans="1:5" x14ac:dyDescent="0.3">
      <c r="A2" s="8" t="s">
        <v>24743</v>
      </c>
      <c r="B2" t="s">
        <v>8318</v>
      </c>
    </row>
    <row r="4" spans="1:5" x14ac:dyDescent="0.3">
      <c r="A4" s="8" t="s">
        <v>8319</v>
      </c>
      <c r="B4" s="8" t="s">
        <v>8317</v>
      </c>
    </row>
    <row r="5" spans="1:5" x14ac:dyDescent="0.3">
      <c r="A5" s="8" t="s">
        <v>8306</v>
      </c>
      <c r="B5" t="s">
        <v>8219</v>
      </c>
      <c r="C5" t="s">
        <v>8221</v>
      </c>
      <c r="D5" t="s">
        <v>8220</v>
      </c>
      <c r="E5" t="s">
        <v>8316</v>
      </c>
    </row>
    <row r="6" spans="1:5" x14ac:dyDescent="0.3">
      <c r="A6" s="9" t="s">
        <v>24737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9" t="s">
        <v>24738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9" t="s">
        <v>24739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9" t="s">
        <v>24740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9" t="s">
        <v>24731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9" t="s">
        <v>24741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9" t="s">
        <v>24732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9" t="s">
        <v>24733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9" t="s">
        <v>24734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9" t="s">
        <v>24735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9" t="s">
        <v>24736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9" t="s">
        <v>24742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9" t="s">
        <v>8316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115"/>
  <sheetViews>
    <sheetView zoomScale="55" zoomScaleNormal="55" workbookViewId="0">
      <pane ySplit="1" topLeftCell="A3757" activePane="bottomLeft" state="frozen"/>
      <selection activeCell="D1" sqref="D1"/>
      <selection pane="bottomLeft" activeCell="P2237" sqref="P2237:P376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44140625" style="10" bestFit="1" customWidth="1"/>
    <col min="5" max="5" width="16.44140625" customWidth="1"/>
    <col min="6" max="6" width="21.88671875" customWidth="1"/>
    <col min="7" max="7" width="24.6640625" style="7" customWidth="1"/>
    <col min="8" max="8" width="21.33203125" customWidth="1"/>
    <col min="9" max="9" width="17.88671875" customWidth="1"/>
    <col min="10" max="10" width="19.88671875" customWidth="1"/>
    <col min="11" max="11" width="19.33203125" customWidth="1"/>
    <col min="12" max="12" width="31.109375" customWidth="1"/>
    <col min="13" max="13" width="17.88671875" customWidth="1"/>
    <col min="14" max="14" width="33.33203125" style="7" customWidth="1"/>
    <col min="15" max="15" width="15.88671875" customWidth="1"/>
    <col min="16" max="16" width="24.5546875" customWidth="1"/>
    <col min="17" max="17" width="36.44140625" customWidth="1"/>
    <col min="18" max="18" width="41.109375" customWidth="1"/>
    <col min="19" max="19" width="14.5546875" customWidth="1"/>
    <col min="20" max="20" width="19.44140625" customWidth="1"/>
    <col min="21" max="21" width="13.33203125" customWidth="1"/>
    <col min="22" max="24" width="13.6640625" customWidth="1"/>
    <col min="25" max="25" width="13.5546875" customWidth="1"/>
    <col min="26" max="26" width="13.6640625" customWidth="1"/>
    <col min="27" max="27" width="13.5546875" customWidth="1"/>
    <col min="28" max="29" width="13.6640625" customWidth="1"/>
    <col min="30" max="30" width="14.88671875" customWidth="1"/>
    <col min="31" max="31" width="14.33203125" customWidth="1"/>
    <col min="32" max="34" width="14.88671875" customWidth="1"/>
    <col min="35" max="35" width="14.5546875" customWidth="1"/>
    <col min="36" max="36" width="14.88671875" customWidth="1"/>
    <col min="37" max="37" width="14.5546875" customWidth="1"/>
    <col min="38" max="39" width="14.88671875" customWidth="1"/>
    <col min="40" max="40" width="15.33203125" customWidth="1"/>
    <col min="41" max="41" width="14.88671875" customWidth="1"/>
    <col min="42" max="44" width="15.33203125" customWidth="1"/>
    <col min="45" max="45" width="15" customWidth="1"/>
    <col min="46" max="46" width="15.33203125" customWidth="1"/>
    <col min="47" max="47" width="15" customWidth="1"/>
    <col min="48" max="50" width="15.33203125" customWidth="1"/>
    <col min="51" max="51" width="14.88671875" customWidth="1"/>
    <col min="52" max="54" width="15.33203125" customWidth="1"/>
    <col min="55" max="55" width="15" customWidth="1"/>
    <col min="56" max="56" width="15.33203125" customWidth="1"/>
    <col min="57" max="57" width="15" customWidth="1"/>
    <col min="58" max="60" width="15.33203125" customWidth="1"/>
    <col min="61" max="61" width="14.88671875" customWidth="1"/>
    <col min="62" max="64" width="15.33203125" customWidth="1"/>
    <col min="65" max="65" width="15" customWidth="1"/>
    <col min="66" max="66" width="15.33203125" customWidth="1"/>
    <col min="67" max="67" width="15" customWidth="1"/>
    <col min="68" max="69" width="15.33203125" customWidth="1"/>
    <col min="70" max="70" width="15" customWidth="1"/>
    <col min="71" max="71" width="14.5546875" customWidth="1"/>
    <col min="72" max="74" width="15" customWidth="1"/>
    <col min="75" max="75" width="14.88671875" customWidth="1"/>
    <col min="76" max="76" width="15" customWidth="1"/>
    <col min="77" max="77" width="14.88671875" customWidth="1"/>
    <col min="78" max="79" width="15" customWidth="1"/>
    <col min="80" max="80" width="15.33203125" customWidth="1"/>
    <col min="81" max="81" width="14.88671875" customWidth="1"/>
    <col min="82" max="84" width="15.33203125" customWidth="1"/>
    <col min="85" max="85" width="15" customWidth="1"/>
    <col min="86" max="86" width="15.33203125" customWidth="1"/>
    <col min="87" max="87" width="15" customWidth="1"/>
    <col min="88" max="89" width="15.33203125" customWidth="1"/>
    <col min="90" max="90" width="15" customWidth="1"/>
    <col min="91" max="91" width="14.5546875" customWidth="1"/>
    <col min="92" max="94" width="15" customWidth="1"/>
    <col min="95" max="95" width="14.88671875" customWidth="1"/>
    <col min="96" max="96" width="15" customWidth="1"/>
    <col min="97" max="97" width="14.88671875" customWidth="1"/>
    <col min="98" max="99" width="15" customWidth="1"/>
    <col min="100" max="100" width="15.33203125" customWidth="1"/>
    <col min="101" max="101" width="14.88671875" customWidth="1"/>
    <col min="102" max="104" width="15.33203125" customWidth="1"/>
    <col min="105" max="105" width="15" customWidth="1"/>
    <col min="106" max="106" width="15.33203125" customWidth="1"/>
    <col min="107" max="107" width="15" customWidth="1"/>
    <col min="108" max="110" width="15.33203125" customWidth="1"/>
    <col min="111" max="111" width="14.88671875" customWidth="1"/>
    <col min="112" max="114" width="15.33203125" customWidth="1"/>
    <col min="115" max="115" width="15" customWidth="1"/>
    <col min="116" max="116" width="15.33203125" customWidth="1"/>
    <col min="117" max="117" width="15" customWidth="1"/>
    <col min="118" max="119" width="15.33203125" customWidth="1"/>
    <col min="120" max="120" width="16.44140625" customWidth="1"/>
    <col min="121" max="121" width="15.88671875" customWidth="1"/>
    <col min="122" max="124" width="16.44140625" customWidth="1"/>
    <col min="125" max="125" width="16.109375" customWidth="1"/>
    <col min="126" max="126" width="16.44140625" customWidth="1"/>
    <col min="127" max="127" width="16.109375" customWidth="1"/>
    <col min="128" max="129" width="16.44140625" customWidth="1"/>
    <col min="130" max="130" width="15.88671875" customWidth="1"/>
    <col min="131" max="131" width="15.33203125" customWidth="1"/>
    <col min="132" max="134" width="15.88671875" customWidth="1"/>
    <col min="135" max="135" width="15.5546875" customWidth="1"/>
    <col min="136" max="136" width="15.88671875" customWidth="1"/>
    <col min="137" max="137" width="15.5546875" customWidth="1"/>
    <col min="138" max="139" width="15.88671875" customWidth="1"/>
    <col min="140" max="140" width="16.44140625" customWidth="1"/>
    <col min="141" max="141" width="15.88671875" customWidth="1"/>
    <col min="142" max="144" width="16.44140625" customWidth="1"/>
    <col min="145" max="145" width="16.109375" customWidth="1"/>
    <col min="146" max="146" width="16.44140625" customWidth="1"/>
    <col min="147" max="147" width="16.109375" customWidth="1"/>
    <col min="148" max="150" width="16.44140625" customWidth="1"/>
    <col min="151" max="151" width="15.88671875" customWidth="1"/>
    <col min="152" max="154" width="16.44140625" customWidth="1"/>
    <col min="155" max="155" width="16.109375" customWidth="1"/>
    <col min="156" max="156" width="16.44140625" customWidth="1"/>
    <col min="157" max="157" width="16.109375" customWidth="1"/>
    <col min="158" max="160" width="16.44140625" customWidth="1"/>
    <col min="161" max="161" width="15.88671875" customWidth="1"/>
    <col min="162" max="164" width="16.44140625" customWidth="1"/>
    <col min="165" max="165" width="16.109375" customWidth="1"/>
    <col min="166" max="166" width="16.44140625" customWidth="1"/>
    <col min="167" max="167" width="16.109375" customWidth="1"/>
    <col min="168" max="169" width="16.44140625" customWidth="1"/>
    <col min="170" max="170" width="16.109375" customWidth="1"/>
    <col min="171" max="171" width="15.5546875" customWidth="1"/>
    <col min="172" max="174" width="16.109375" customWidth="1"/>
    <col min="175" max="175" width="15.88671875" customWidth="1"/>
    <col min="176" max="176" width="16.109375" customWidth="1"/>
    <col min="177" max="177" width="15.88671875" customWidth="1"/>
    <col min="178" max="179" width="16.109375" customWidth="1"/>
    <col min="180" max="180" width="16.44140625" customWidth="1"/>
    <col min="181" max="181" width="15.88671875" customWidth="1"/>
    <col min="182" max="184" width="16.44140625" customWidth="1"/>
    <col min="185" max="185" width="16.109375" customWidth="1"/>
    <col min="186" max="186" width="16.44140625" customWidth="1"/>
    <col min="187" max="187" width="16.109375" customWidth="1"/>
    <col min="188" max="189" width="16.44140625" customWidth="1"/>
    <col min="190" max="190" width="16.109375" customWidth="1"/>
    <col min="191" max="191" width="15.5546875" customWidth="1"/>
    <col min="192" max="194" width="16.109375" customWidth="1"/>
    <col min="195" max="195" width="15.88671875" customWidth="1"/>
    <col min="196" max="196" width="16.109375" customWidth="1"/>
    <col min="197" max="197" width="15.88671875" customWidth="1"/>
    <col min="198" max="199" width="16.109375" customWidth="1"/>
    <col min="200" max="200" width="16.44140625" customWidth="1"/>
    <col min="201" max="201" width="15.88671875" customWidth="1"/>
    <col min="202" max="204" width="16.44140625" customWidth="1"/>
    <col min="205" max="205" width="16.109375" customWidth="1"/>
    <col min="206" max="206" width="16.44140625" customWidth="1"/>
    <col min="207" max="207" width="16.109375" customWidth="1"/>
    <col min="208" max="210" width="16.44140625" customWidth="1"/>
    <col min="211" max="211" width="15.88671875" customWidth="1"/>
    <col min="212" max="214" width="16.44140625" customWidth="1"/>
    <col min="215" max="215" width="16.109375" customWidth="1"/>
    <col min="216" max="216" width="16.44140625" customWidth="1"/>
    <col min="217" max="217" width="16.109375" customWidth="1"/>
    <col min="218" max="219" width="16.44140625" customWidth="1"/>
    <col min="220" max="220" width="16.88671875" customWidth="1"/>
    <col min="221" max="221" width="16.44140625" customWidth="1"/>
    <col min="222" max="224" width="16.88671875" customWidth="1"/>
    <col min="225" max="225" width="16.5546875" customWidth="1"/>
    <col min="226" max="226" width="16.88671875" customWidth="1"/>
    <col min="227" max="227" width="16.5546875" customWidth="1"/>
    <col min="228" max="229" width="16.88671875" customWidth="1"/>
    <col min="230" max="230" width="16.44140625" customWidth="1"/>
    <col min="231" max="231" width="15.88671875" customWidth="1"/>
    <col min="232" max="234" width="16.44140625" customWidth="1"/>
    <col min="235" max="235" width="16.109375" customWidth="1"/>
    <col min="236" max="236" width="16.44140625" customWidth="1"/>
    <col min="237" max="237" width="16.109375" customWidth="1"/>
    <col min="238" max="239" width="16.44140625" customWidth="1"/>
    <col min="240" max="240" width="16.88671875" customWidth="1"/>
    <col min="241" max="241" width="16.44140625" customWidth="1"/>
    <col min="242" max="244" width="16.88671875" customWidth="1"/>
    <col min="245" max="245" width="16.5546875" customWidth="1"/>
    <col min="246" max="246" width="16.88671875" customWidth="1"/>
    <col min="247" max="247" width="16.5546875" customWidth="1"/>
    <col min="248" max="250" width="16.88671875" customWidth="1"/>
    <col min="251" max="251" width="16.44140625" customWidth="1"/>
    <col min="252" max="254" width="16.88671875" customWidth="1"/>
    <col min="255" max="255" width="16.5546875" customWidth="1"/>
    <col min="256" max="256" width="16.88671875" customWidth="1"/>
    <col min="257" max="257" width="16.5546875" customWidth="1"/>
    <col min="258" max="260" width="16.88671875" customWidth="1"/>
    <col min="261" max="261" width="16.44140625" customWidth="1"/>
    <col min="262" max="264" width="16.88671875" customWidth="1"/>
    <col min="265" max="265" width="16.5546875" customWidth="1"/>
    <col min="266" max="266" width="16.88671875" customWidth="1"/>
    <col min="267" max="267" width="16.5546875" customWidth="1"/>
    <col min="268" max="269" width="16.88671875" customWidth="1"/>
    <col min="270" max="270" width="16.5546875" customWidth="1"/>
    <col min="271" max="271" width="16.109375" customWidth="1"/>
    <col min="272" max="274" width="16.5546875" customWidth="1"/>
    <col min="275" max="275" width="16.44140625" customWidth="1"/>
    <col min="276" max="276" width="16.5546875" customWidth="1"/>
    <col min="277" max="277" width="16.44140625" customWidth="1"/>
    <col min="278" max="279" width="16.5546875" customWidth="1"/>
    <col min="280" max="280" width="16.88671875" customWidth="1"/>
    <col min="281" max="281" width="16.44140625" customWidth="1"/>
    <col min="282" max="284" width="16.88671875" customWidth="1"/>
    <col min="285" max="285" width="16.5546875" customWidth="1"/>
    <col min="286" max="286" width="16.88671875" customWidth="1"/>
    <col min="287" max="287" width="16.5546875" customWidth="1"/>
    <col min="288" max="289" width="16.88671875" customWidth="1"/>
    <col min="290" max="290" width="16.5546875" customWidth="1"/>
    <col min="291" max="291" width="16.109375" customWidth="1"/>
    <col min="292" max="294" width="16.5546875" customWidth="1"/>
    <col min="295" max="295" width="16.44140625" customWidth="1"/>
    <col min="296" max="296" width="16.5546875" customWidth="1"/>
    <col min="297" max="297" width="16.44140625" customWidth="1"/>
    <col min="298" max="299" width="16.5546875" customWidth="1"/>
    <col min="300" max="300" width="16.88671875" customWidth="1"/>
    <col min="301" max="301" width="16.44140625" customWidth="1"/>
    <col min="302" max="304" width="16.88671875" customWidth="1"/>
    <col min="305" max="305" width="16.5546875" customWidth="1"/>
    <col min="306" max="306" width="16.88671875" customWidth="1"/>
    <col min="307" max="307" width="16.5546875" customWidth="1"/>
    <col min="308" max="310" width="16.88671875" customWidth="1"/>
    <col min="311" max="311" width="16.44140625" customWidth="1"/>
    <col min="312" max="314" width="16.88671875" customWidth="1"/>
    <col min="315" max="315" width="16.5546875" customWidth="1"/>
    <col min="316" max="316" width="16.88671875" customWidth="1"/>
    <col min="317" max="317" width="16.5546875" customWidth="1"/>
    <col min="318" max="320" width="16.88671875" customWidth="1"/>
    <col min="321" max="321" width="16.44140625" customWidth="1"/>
    <col min="322" max="324" width="16.88671875" customWidth="1"/>
    <col min="325" max="325" width="16.5546875" customWidth="1"/>
    <col min="326" max="326" width="16.88671875" customWidth="1"/>
    <col min="327" max="327" width="16.5546875" customWidth="1"/>
    <col min="328" max="329" width="16.88671875" customWidth="1"/>
    <col min="330" max="330" width="16.44140625" customWidth="1"/>
    <col min="331" max="331" width="15.88671875" customWidth="1"/>
    <col min="332" max="334" width="16.44140625" customWidth="1"/>
    <col min="335" max="335" width="16.109375" customWidth="1"/>
    <col min="336" max="336" width="16.44140625" customWidth="1"/>
    <col min="337" max="337" width="16.109375" customWidth="1"/>
    <col min="338" max="339" width="16.44140625" customWidth="1"/>
    <col min="340" max="340" width="16.88671875" customWidth="1"/>
    <col min="341" max="341" width="16.44140625" customWidth="1"/>
    <col min="342" max="344" width="16.88671875" customWidth="1"/>
    <col min="345" max="345" width="16.5546875" customWidth="1"/>
    <col min="346" max="346" width="16.88671875" customWidth="1"/>
    <col min="347" max="347" width="16.5546875" customWidth="1"/>
    <col min="348" max="350" width="16.88671875" customWidth="1"/>
    <col min="351" max="351" width="16.44140625" customWidth="1"/>
    <col min="352" max="354" width="16.88671875" customWidth="1"/>
    <col min="355" max="355" width="16.5546875" customWidth="1"/>
    <col min="356" max="356" width="16.88671875" customWidth="1"/>
    <col min="357" max="357" width="16.5546875" customWidth="1"/>
    <col min="358" max="360" width="16.88671875" customWidth="1"/>
    <col min="361" max="361" width="16.44140625" customWidth="1"/>
    <col min="362" max="364" width="16.88671875" customWidth="1"/>
    <col min="365" max="365" width="16.5546875" customWidth="1"/>
    <col min="366" max="366" width="16.88671875" customWidth="1"/>
    <col min="367" max="367" width="16.5546875" customWidth="1"/>
    <col min="368" max="369" width="16.88671875" customWidth="1"/>
    <col min="370" max="370" width="16.5546875" customWidth="1"/>
    <col min="371" max="371" width="16.109375" customWidth="1"/>
    <col min="372" max="374" width="16.5546875" customWidth="1"/>
    <col min="375" max="375" width="16.44140625" customWidth="1"/>
    <col min="376" max="376" width="16.5546875" customWidth="1"/>
    <col min="377" max="377" width="16.44140625" customWidth="1"/>
    <col min="378" max="379" width="16.5546875" customWidth="1"/>
    <col min="380" max="380" width="16.88671875" customWidth="1"/>
    <col min="381" max="381" width="16.44140625" customWidth="1"/>
    <col min="382" max="384" width="16.88671875" customWidth="1"/>
    <col min="385" max="385" width="16.5546875" customWidth="1"/>
    <col min="386" max="386" width="16.88671875" customWidth="1"/>
    <col min="387" max="387" width="16.5546875" customWidth="1"/>
    <col min="388" max="389" width="16.88671875" customWidth="1"/>
    <col min="390" max="390" width="16.5546875" customWidth="1"/>
    <col min="391" max="391" width="16.109375" customWidth="1"/>
    <col min="392" max="394" width="16.5546875" customWidth="1"/>
    <col min="395" max="395" width="16.44140625" customWidth="1"/>
    <col min="396" max="396" width="16.5546875" customWidth="1"/>
    <col min="397" max="397" width="16.44140625" customWidth="1"/>
    <col min="398" max="399" width="16.5546875" customWidth="1"/>
    <col min="400" max="400" width="16.88671875" customWidth="1"/>
    <col min="401" max="401" width="16.44140625" customWidth="1"/>
    <col min="402" max="404" width="16.88671875" customWidth="1"/>
    <col min="405" max="405" width="16.5546875" customWidth="1"/>
    <col min="406" max="406" width="16.88671875" customWidth="1"/>
    <col min="407" max="407" width="16.5546875" customWidth="1"/>
    <col min="408" max="410" width="16.88671875" customWidth="1"/>
    <col min="411" max="411" width="16.44140625" customWidth="1"/>
    <col min="412" max="414" width="16.88671875" customWidth="1"/>
    <col min="415" max="415" width="16.5546875" customWidth="1"/>
    <col min="416" max="416" width="16.88671875" customWidth="1"/>
    <col min="417" max="417" width="16.5546875" customWidth="1"/>
    <col min="418" max="420" width="16.88671875" customWidth="1"/>
    <col min="421" max="421" width="16.44140625" customWidth="1"/>
    <col min="422" max="424" width="16.88671875" customWidth="1"/>
    <col min="425" max="425" width="16.5546875" customWidth="1"/>
    <col min="426" max="426" width="16.88671875" customWidth="1"/>
    <col min="427" max="427" width="16.5546875" customWidth="1"/>
    <col min="428" max="429" width="16.88671875" customWidth="1"/>
    <col min="430" max="430" width="16.44140625" customWidth="1"/>
    <col min="431" max="431" width="15.88671875" customWidth="1"/>
    <col min="432" max="434" width="16.44140625" customWidth="1"/>
    <col min="435" max="435" width="16.109375" customWidth="1"/>
    <col min="436" max="436" width="16.44140625" customWidth="1"/>
    <col min="437" max="437" width="16.109375" customWidth="1"/>
    <col min="438" max="439" width="16.44140625" customWidth="1"/>
    <col min="440" max="440" width="16.88671875" customWidth="1"/>
    <col min="441" max="441" width="16.44140625" customWidth="1"/>
    <col min="442" max="444" width="16.88671875" customWidth="1"/>
    <col min="445" max="445" width="16.5546875" customWidth="1"/>
    <col min="446" max="446" width="16.88671875" customWidth="1"/>
    <col min="447" max="447" width="16.5546875" customWidth="1"/>
    <col min="448" max="450" width="16.88671875" customWidth="1"/>
    <col min="451" max="451" width="16.44140625" customWidth="1"/>
    <col min="452" max="454" width="16.88671875" customWidth="1"/>
    <col min="455" max="455" width="16.5546875" customWidth="1"/>
    <col min="456" max="456" width="16.88671875" customWidth="1"/>
    <col min="457" max="457" width="16.5546875" customWidth="1"/>
    <col min="458" max="460" width="16.88671875" customWidth="1"/>
    <col min="461" max="461" width="16.44140625" customWidth="1"/>
    <col min="462" max="464" width="16.88671875" customWidth="1"/>
    <col min="465" max="465" width="16.5546875" customWidth="1"/>
    <col min="466" max="466" width="16.88671875" customWidth="1"/>
    <col min="467" max="467" width="16.5546875" customWidth="1"/>
    <col min="468" max="469" width="16.88671875" customWidth="1"/>
    <col min="470" max="470" width="16.5546875" customWidth="1"/>
    <col min="471" max="471" width="16.109375" customWidth="1"/>
    <col min="472" max="474" width="16.5546875" customWidth="1"/>
    <col min="475" max="475" width="16.44140625" customWidth="1"/>
    <col min="476" max="476" width="16.5546875" customWidth="1"/>
    <col min="477" max="477" width="16.44140625" customWidth="1"/>
    <col min="478" max="479" width="16.5546875" customWidth="1"/>
    <col min="480" max="480" width="16.88671875" customWidth="1"/>
    <col min="481" max="481" width="16.44140625" customWidth="1"/>
    <col min="482" max="484" width="16.88671875" customWidth="1"/>
    <col min="485" max="485" width="16.5546875" customWidth="1"/>
    <col min="486" max="486" width="16.88671875" customWidth="1"/>
    <col min="487" max="487" width="16.5546875" customWidth="1"/>
    <col min="488" max="489" width="16.88671875" customWidth="1"/>
    <col min="490" max="490" width="16.5546875" customWidth="1"/>
    <col min="491" max="491" width="16.109375" customWidth="1"/>
    <col min="492" max="494" width="16.5546875" customWidth="1"/>
    <col min="495" max="495" width="16.44140625" customWidth="1"/>
    <col min="496" max="496" width="16.5546875" customWidth="1"/>
    <col min="497" max="497" width="16.44140625" customWidth="1"/>
    <col min="498" max="499" width="16.5546875" customWidth="1"/>
    <col min="500" max="500" width="16.88671875" customWidth="1"/>
    <col min="501" max="501" width="16.44140625" customWidth="1"/>
    <col min="502" max="504" width="16.88671875" customWidth="1"/>
    <col min="505" max="505" width="16.5546875" customWidth="1"/>
    <col min="506" max="506" width="16.88671875" customWidth="1"/>
    <col min="507" max="507" width="16.5546875" customWidth="1"/>
    <col min="508" max="510" width="16.88671875" customWidth="1"/>
    <col min="511" max="511" width="16.44140625" customWidth="1"/>
    <col min="512" max="514" width="16.88671875" customWidth="1"/>
    <col min="515" max="515" width="16.5546875" customWidth="1"/>
    <col min="516" max="516" width="16.88671875" customWidth="1"/>
    <col min="517" max="517" width="16.5546875" customWidth="1"/>
    <col min="518" max="519" width="16.88671875" customWidth="1"/>
    <col min="520" max="520" width="16.5546875" customWidth="1"/>
    <col min="521" max="521" width="16.109375" customWidth="1"/>
    <col min="522" max="524" width="16.5546875" customWidth="1"/>
    <col min="525" max="525" width="16.44140625" customWidth="1"/>
    <col min="526" max="526" width="16.5546875" customWidth="1"/>
    <col min="527" max="527" width="16.44140625" customWidth="1"/>
    <col min="528" max="529" width="16.5546875" customWidth="1"/>
    <col min="530" max="530" width="16.109375" customWidth="1"/>
    <col min="531" max="531" width="15.5546875" customWidth="1"/>
    <col min="532" max="534" width="16.109375" customWidth="1"/>
    <col min="535" max="535" width="15.88671875" customWidth="1"/>
    <col min="536" max="536" width="16.109375" customWidth="1"/>
    <col min="537" max="537" width="15.88671875" customWidth="1"/>
    <col min="538" max="539" width="16.109375" customWidth="1"/>
    <col min="540" max="540" width="16.5546875" customWidth="1"/>
    <col min="541" max="541" width="16.109375" customWidth="1"/>
    <col min="542" max="544" width="16.5546875" customWidth="1"/>
    <col min="545" max="545" width="16.44140625" customWidth="1"/>
    <col min="546" max="546" width="16.5546875" customWidth="1"/>
    <col min="547" max="547" width="16.44140625" customWidth="1"/>
    <col min="548" max="550" width="16.5546875" customWidth="1"/>
    <col min="551" max="551" width="16.109375" customWidth="1"/>
    <col min="552" max="554" width="16.5546875" customWidth="1"/>
    <col min="555" max="555" width="16.44140625" customWidth="1"/>
    <col min="556" max="556" width="16.5546875" customWidth="1"/>
    <col min="557" max="557" width="16.44140625" customWidth="1"/>
    <col min="558" max="560" width="16.5546875" customWidth="1"/>
    <col min="561" max="561" width="16.109375" customWidth="1"/>
    <col min="562" max="564" width="16.5546875" customWidth="1"/>
    <col min="565" max="565" width="16.44140625" customWidth="1"/>
    <col min="566" max="566" width="16.5546875" customWidth="1"/>
    <col min="567" max="567" width="16.44140625" customWidth="1"/>
    <col min="568" max="569" width="16.5546875" customWidth="1"/>
    <col min="570" max="570" width="16.44140625" customWidth="1"/>
    <col min="571" max="571" width="15.88671875" customWidth="1"/>
    <col min="572" max="574" width="16.44140625" customWidth="1"/>
    <col min="575" max="575" width="16.109375" customWidth="1"/>
    <col min="576" max="576" width="16.44140625" customWidth="1"/>
    <col min="577" max="577" width="16.109375" customWidth="1"/>
    <col min="578" max="579" width="16.44140625" customWidth="1"/>
    <col min="580" max="580" width="16.5546875" customWidth="1"/>
    <col min="581" max="581" width="16.109375" customWidth="1"/>
    <col min="582" max="584" width="16.5546875" customWidth="1"/>
    <col min="585" max="585" width="16.44140625" customWidth="1"/>
    <col min="586" max="586" width="16.5546875" customWidth="1"/>
    <col min="587" max="587" width="16.44140625" customWidth="1"/>
    <col min="588" max="589" width="16.5546875" customWidth="1"/>
    <col min="590" max="590" width="16.44140625" customWidth="1"/>
    <col min="591" max="591" width="15.88671875" customWidth="1"/>
    <col min="592" max="594" width="16.44140625" customWidth="1"/>
    <col min="595" max="595" width="16.109375" customWidth="1"/>
    <col min="596" max="596" width="16.44140625" customWidth="1"/>
    <col min="597" max="597" width="16.109375" customWidth="1"/>
    <col min="598" max="599" width="16.44140625" customWidth="1"/>
    <col min="600" max="600" width="16.5546875" customWidth="1"/>
    <col min="601" max="601" width="16.109375" customWidth="1"/>
    <col min="602" max="604" width="16.5546875" customWidth="1"/>
    <col min="605" max="605" width="16.44140625" customWidth="1"/>
    <col min="606" max="606" width="16.5546875" customWidth="1"/>
    <col min="607" max="607" width="16.44140625" customWidth="1"/>
    <col min="608" max="610" width="16.5546875" customWidth="1"/>
    <col min="611" max="611" width="16.109375" customWidth="1"/>
    <col min="612" max="614" width="16.5546875" customWidth="1"/>
    <col min="615" max="615" width="16.44140625" customWidth="1"/>
    <col min="616" max="616" width="16.5546875" customWidth="1"/>
    <col min="617" max="617" width="16.44140625" customWidth="1"/>
    <col min="618" max="619" width="16.5546875" customWidth="1"/>
    <col min="620" max="620" width="16.88671875" customWidth="1"/>
    <col min="621" max="621" width="16.44140625" customWidth="1"/>
    <col min="622" max="624" width="16.88671875" customWidth="1"/>
    <col min="625" max="625" width="16.5546875" customWidth="1"/>
    <col min="626" max="626" width="16.88671875" customWidth="1"/>
    <col min="627" max="627" width="16.5546875" customWidth="1"/>
    <col min="628" max="629" width="16.88671875" customWidth="1"/>
    <col min="630" max="630" width="16.44140625" customWidth="1"/>
    <col min="631" max="631" width="15.88671875" customWidth="1"/>
    <col min="632" max="634" width="16.44140625" customWidth="1"/>
    <col min="635" max="635" width="16.109375" customWidth="1"/>
    <col min="636" max="636" width="16.44140625" customWidth="1"/>
    <col min="637" max="637" width="16.109375" customWidth="1"/>
    <col min="638" max="639" width="16.44140625" customWidth="1"/>
    <col min="640" max="640" width="16.88671875" customWidth="1"/>
    <col min="641" max="641" width="16.44140625" customWidth="1"/>
    <col min="642" max="644" width="16.88671875" customWidth="1"/>
    <col min="645" max="645" width="16.5546875" customWidth="1"/>
    <col min="646" max="646" width="16.88671875" customWidth="1"/>
    <col min="647" max="647" width="16.5546875" customWidth="1"/>
    <col min="648" max="650" width="16.88671875" customWidth="1"/>
    <col min="651" max="651" width="16.44140625" customWidth="1"/>
    <col min="652" max="654" width="16.88671875" customWidth="1"/>
    <col min="655" max="655" width="16.5546875" customWidth="1"/>
    <col min="656" max="656" width="16.88671875" customWidth="1"/>
    <col min="657" max="657" width="16.5546875" customWidth="1"/>
    <col min="658" max="660" width="16.88671875" customWidth="1"/>
    <col min="661" max="661" width="16.44140625" customWidth="1"/>
    <col min="662" max="664" width="16.88671875" customWidth="1"/>
    <col min="665" max="665" width="16.5546875" customWidth="1"/>
    <col min="666" max="666" width="16.88671875" customWidth="1"/>
    <col min="667" max="667" width="16.5546875" customWidth="1"/>
    <col min="668" max="669" width="16.88671875" customWidth="1"/>
    <col min="670" max="670" width="16.5546875" customWidth="1"/>
    <col min="671" max="671" width="16.109375" customWidth="1"/>
    <col min="672" max="674" width="16.5546875" customWidth="1"/>
    <col min="675" max="675" width="16.44140625" customWidth="1"/>
    <col min="676" max="676" width="16.5546875" customWidth="1"/>
    <col min="677" max="677" width="16.44140625" customWidth="1"/>
    <col min="678" max="679" width="16.5546875" customWidth="1"/>
    <col min="680" max="680" width="16.88671875" customWidth="1"/>
    <col min="681" max="681" width="16.44140625" customWidth="1"/>
    <col min="682" max="684" width="16.88671875" customWidth="1"/>
    <col min="685" max="685" width="16.5546875" customWidth="1"/>
    <col min="686" max="686" width="16.88671875" customWidth="1"/>
    <col min="687" max="687" width="16.5546875" customWidth="1"/>
    <col min="688" max="689" width="16.88671875" customWidth="1"/>
    <col min="690" max="690" width="16.5546875" customWidth="1"/>
    <col min="691" max="691" width="16.109375" customWidth="1"/>
    <col min="692" max="694" width="16.5546875" customWidth="1"/>
    <col min="695" max="695" width="16.44140625" customWidth="1"/>
    <col min="696" max="696" width="16.5546875" customWidth="1"/>
    <col min="697" max="697" width="16.44140625" customWidth="1"/>
    <col min="698" max="699" width="16.5546875" customWidth="1"/>
    <col min="700" max="700" width="16.88671875" customWidth="1"/>
    <col min="701" max="701" width="16.44140625" customWidth="1"/>
    <col min="702" max="704" width="16.88671875" customWidth="1"/>
    <col min="705" max="705" width="16.5546875" customWidth="1"/>
    <col min="706" max="706" width="16.88671875" customWidth="1"/>
    <col min="707" max="707" width="16.5546875" customWidth="1"/>
    <col min="708" max="710" width="16.88671875" customWidth="1"/>
    <col min="711" max="711" width="16.44140625" customWidth="1"/>
    <col min="712" max="714" width="16.88671875" customWidth="1"/>
    <col min="715" max="715" width="16.5546875" customWidth="1"/>
    <col min="716" max="716" width="16.88671875" customWidth="1"/>
    <col min="717" max="717" width="16.5546875" customWidth="1"/>
    <col min="718" max="719" width="16.88671875" customWidth="1"/>
    <col min="720" max="720" width="16.5546875" customWidth="1"/>
    <col min="721" max="721" width="16.109375" customWidth="1"/>
    <col min="722" max="724" width="16.5546875" customWidth="1"/>
    <col min="725" max="725" width="16.44140625" customWidth="1"/>
    <col min="726" max="726" width="16.5546875" customWidth="1"/>
    <col min="727" max="727" width="16.44140625" customWidth="1"/>
    <col min="728" max="729" width="16.5546875" customWidth="1"/>
    <col min="730" max="730" width="16.109375" customWidth="1"/>
    <col min="731" max="731" width="15.5546875" customWidth="1"/>
    <col min="732" max="734" width="16.109375" customWidth="1"/>
    <col min="735" max="735" width="15.88671875" customWidth="1"/>
    <col min="736" max="736" width="16.109375" customWidth="1"/>
    <col min="737" max="737" width="15.88671875" customWidth="1"/>
    <col min="738" max="739" width="16.109375" customWidth="1"/>
    <col min="740" max="740" width="16.5546875" customWidth="1"/>
    <col min="741" max="741" width="16.109375" customWidth="1"/>
    <col min="742" max="744" width="16.5546875" customWidth="1"/>
    <col min="745" max="745" width="16.44140625" customWidth="1"/>
    <col min="746" max="746" width="16.5546875" customWidth="1"/>
    <col min="747" max="747" width="16.44140625" customWidth="1"/>
    <col min="748" max="750" width="16.5546875" customWidth="1"/>
    <col min="751" max="751" width="16.109375" customWidth="1"/>
    <col min="752" max="754" width="16.5546875" customWidth="1"/>
    <col min="755" max="755" width="16.44140625" customWidth="1"/>
    <col min="756" max="756" width="16.5546875" customWidth="1"/>
    <col min="757" max="757" width="16.44140625" customWidth="1"/>
    <col min="758" max="760" width="16.5546875" customWidth="1"/>
    <col min="761" max="761" width="16.109375" customWidth="1"/>
    <col min="762" max="764" width="16.5546875" customWidth="1"/>
    <col min="765" max="765" width="16.44140625" customWidth="1"/>
    <col min="766" max="766" width="16.5546875" customWidth="1"/>
    <col min="767" max="767" width="16.44140625" customWidth="1"/>
    <col min="768" max="769" width="16.5546875" customWidth="1"/>
    <col min="770" max="770" width="16.44140625" customWidth="1"/>
    <col min="771" max="771" width="15.88671875" customWidth="1"/>
    <col min="772" max="774" width="16.44140625" customWidth="1"/>
    <col min="775" max="775" width="16.109375" customWidth="1"/>
    <col min="776" max="776" width="16.44140625" customWidth="1"/>
    <col min="777" max="777" width="16.109375" customWidth="1"/>
    <col min="778" max="779" width="16.44140625" customWidth="1"/>
    <col min="780" max="780" width="16.5546875" customWidth="1"/>
    <col min="781" max="781" width="16.109375" customWidth="1"/>
    <col min="782" max="784" width="16.5546875" customWidth="1"/>
    <col min="785" max="785" width="16.44140625" customWidth="1"/>
    <col min="786" max="786" width="16.5546875" customWidth="1"/>
    <col min="787" max="787" width="16.44140625" customWidth="1"/>
    <col min="788" max="789" width="16.5546875" customWidth="1"/>
    <col min="790" max="790" width="16.44140625" customWidth="1"/>
    <col min="791" max="791" width="15.88671875" customWidth="1"/>
    <col min="792" max="794" width="16.44140625" customWidth="1"/>
    <col min="795" max="795" width="16.109375" customWidth="1"/>
    <col min="796" max="796" width="16.44140625" customWidth="1"/>
    <col min="797" max="797" width="16.109375" customWidth="1"/>
    <col min="798" max="799" width="16.44140625" customWidth="1"/>
    <col min="800" max="800" width="16.5546875" customWidth="1"/>
    <col min="801" max="801" width="16.109375" customWidth="1"/>
    <col min="802" max="804" width="16.5546875" customWidth="1"/>
    <col min="805" max="805" width="16.44140625" customWidth="1"/>
    <col min="806" max="806" width="16.5546875" customWidth="1"/>
    <col min="807" max="807" width="16.44140625" customWidth="1"/>
    <col min="808" max="810" width="16.5546875" customWidth="1"/>
    <col min="811" max="811" width="16.109375" customWidth="1"/>
    <col min="812" max="814" width="16.5546875" customWidth="1"/>
    <col min="815" max="815" width="16.44140625" customWidth="1"/>
    <col min="816" max="816" width="16.5546875" customWidth="1"/>
    <col min="817" max="817" width="16.44140625" customWidth="1"/>
    <col min="818" max="819" width="16.5546875" customWidth="1"/>
    <col min="820" max="820" width="16.88671875" customWidth="1"/>
    <col min="821" max="821" width="16.44140625" customWidth="1"/>
    <col min="822" max="824" width="16.88671875" customWidth="1"/>
    <col min="825" max="825" width="16.5546875" customWidth="1"/>
    <col min="826" max="826" width="16.88671875" customWidth="1"/>
    <col min="827" max="827" width="16.5546875" customWidth="1"/>
    <col min="828" max="829" width="16.88671875" customWidth="1"/>
    <col min="830" max="830" width="16.44140625" customWidth="1"/>
    <col min="831" max="831" width="15.88671875" customWidth="1"/>
    <col min="832" max="834" width="16.44140625" customWidth="1"/>
    <col min="835" max="835" width="16.109375" customWidth="1"/>
    <col min="836" max="836" width="16.44140625" customWidth="1"/>
    <col min="837" max="837" width="16.109375" customWidth="1"/>
    <col min="838" max="839" width="16.44140625" customWidth="1"/>
    <col min="840" max="840" width="16.88671875" customWidth="1"/>
    <col min="841" max="841" width="16.44140625" customWidth="1"/>
    <col min="842" max="844" width="16.88671875" customWidth="1"/>
    <col min="845" max="845" width="16.5546875" customWidth="1"/>
    <col min="846" max="846" width="16.88671875" customWidth="1"/>
    <col min="847" max="847" width="16.5546875" customWidth="1"/>
    <col min="848" max="850" width="16.88671875" customWidth="1"/>
    <col min="851" max="851" width="16.44140625" customWidth="1"/>
    <col min="852" max="854" width="16.88671875" customWidth="1"/>
    <col min="855" max="855" width="16.5546875" customWidth="1"/>
    <col min="856" max="856" width="16.88671875" customWidth="1"/>
    <col min="857" max="857" width="16.5546875" customWidth="1"/>
    <col min="858" max="860" width="16.88671875" customWidth="1"/>
    <col min="861" max="861" width="16.44140625" customWidth="1"/>
    <col min="862" max="864" width="16.88671875" customWidth="1"/>
    <col min="865" max="865" width="16.5546875" customWidth="1"/>
    <col min="866" max="866" width="16.88671875" customWidth="1"/>
    <col min="867" max="867" width="16.5546875" customWidth="1"/>
    <col min="868" max="869" width="16.88671875" customWidth="1"/>
    <col min="870" max="870" width="16.5546875" customWidth="1"/>
    <col min="871" max="871" width="16.109375" customWidth="1"/>
    <col min="872" max="874" width="16.5546875" customWidth="1"/>
    <col min="875" max="875" width="16.44140625" customWidth="1"/>
    <col min="876" max="876" width="16.5546875" customWidth="1"/>
    <col min="877" max="877" width="16.44140625" customWidth="1"/>
    <col min="878" max="879" width="16.5546875" customWidth="1"/>
    <col min="880" max="880" width="16.88671875" customWidth="1"/>
    <col min="881" max="881" width="16.44140625" customWidth="1"/>
    <col min="882" max="884" width="16.88671875" customWidth="1"/>
    <col min="885" max="885" width="16.5546875" customWidth="1"/>
    <col min="886" max="886" width="16.88671875" customWidth="1"/>
    <col min="887" max="887" width="16.5546875" customWidth="1"/>
    <col min="888" max="889" width="16.88671875" customWidth="1"/>
    <col min="890" max="890" width="16.5546875" customWidth="1"/>
    <col min="891" max="891" width="16.109375" customWidth="1"/>
    <col min="892" max="894" width="16.5546875" customWidth="1"/>
    <col min="895" max="895" width="16.44140625" customWidth="1"/>
    <col min="896" max="896" width="16.5546875" customWidth="1"/>
    <col min="897" max="897" width="16.44140625" customWidth="1"/>
    <col min="898" max="899" width="16.5546875" customWidth="1"/>
    <col min="900" max="900" width="16.88671875" customWidth="1"/>
    <col min="901" max="901" width="16.44140625" customWidth="1"/>
    <col min="902" max="904" width="16.88671875" customWidth="1"/>
    <col min="905" max="905" width="16.5546875" customWidth="1"/>
    <col min="906" max="906" width="16.88671875" customWidth="1"/>
    <col min="907" max="907" width="16.5546875" customWidth="1"/>
    <col min="908" max="910" width="16.88671875" customWidth="1"/>
    <col min="911" max="911" width="16.44140625" customWidth="1"/>
    <col min="912" max="914" width="16.88671875" customWidth="1"/>
    <col min="915" max="915" width="16.5546875" customWidth="1"/>
    <col min="916" max="916" width="16.88671875" customWidth="1"/>
    <col min="917" max="917" width="16.5546875" customWidth="1"/>
    <col min="918" max="920" width="16.88671875" customWidth="1"/>
    <col min="921" max="921" width="16.44140625" customWidth="1"/>
    <col min="922" max="924" width="16.88671875" customWidth="1"/>
    <col min="925" max="925" width="16.5546875" customWidth="1"/>
    <col min="926" max="926" width="16.88671875" customWidth="1"/>
    <col min="927" max="927" width="16.5546875" customWidth="1"/>
    <col min="928" max="929" width="16.88671875" customWidth="1"/>
    <col min="930" max="930" width="16.44140625" customWidth="1"/>
    <col min="931" max="931" width="15.88671875" customWidth="1"/>
    <col min="932" max="934" width="16.44140625" customWidth="1"/>
    <col min="935" max="935" width="16.109375" customWidth="1"/>
    <col min="936" max="936" width="16.44140625" customWidth="1"/>
    <col min="937" max="937" width="16.109375" customWidth="1"/>
    <col min="938" max="939" width="16.44140625" customWidth="1"/>
    <col min="940" max="940" width="16.88671875" customWidth="1"/>
    <col min="941" max="941" width="16.44140625" customWidth="1"/>
    <col min="942" max="944" width="16.88671875" customWidth="1"/>
    <col min="945" max="945" width="16.5546875" customWidth="1"/>
    <col min="946" max="946" width="16.88671875" customWidth="1"/>
    <col min="947" max="947" width="16.5546875" customWidth="1"/>
    <col min="948" max="950" width="16.88671875" customWidth="1"/>
    <col min="951" max="951" width="16.44140625" customWidth="1"/>
    <col min="952" max="954" width="16.88671875" customWidth="1"/>
    <col min="955" max="955" width="16.5546875" customWidth="1"/>
    <col min="956" max="956" width="16.88671875" customWidth="1"/>
    <col min="957" max="957" width="16.5546875" customWidth="1"/>
    <col min="958" max="960" width="16.88671875" customWidth="1"/>
    <col min="961" max="961" width="16.44140625" customWidth="1"/>
    <col min="962" max="964" width="16.88671875" customWidth="1"/>
    <col min="965" max="965" width="16.5546875" customWidth="1"/>
    <col min="966" max="966" width="16.88671875" customWidth="1"/>
    <col min="967" max="967" width="16.5546875" customWidth="1"/>
    <col min="968" max="969" width="16.88671875" customWidth="1"/>
    <col min="970" max="970" width="16.5546875" customWidth="1"/>
    <col min="971" max="971" width="16.109375" customWidth="1"/>
    <col min="972" max="974" width="16.5546875" customWidth="1"/>
    <col min="975" max="975" width="16.44140625" customWidth="1"/>
    <col min="976" max="976" width="16.5546875" customWidth="1"/>
    <col min="977" max="977" width="16.44140625" customWidth="1"/>
    <col min="978" max="979" width="16.5546875" customWidth="1"/>
    <col min="980" max="980" width="16.88671875" customWidth="1"/>
    <col min="981" max="981" width="16.44140625" customWidth="1"/>
    <col min="982" max="984" width="16.88671875" customWidth="1"/>
    <col min="985" max="985" width="16.5546875" customWidth="1"/>
    <col min="986" max="986" width="16.88671875" customWidth="1"/>
    <col min="987" max="987" width="16.5546875" customWidth="1"/>
    <col min="988" max="989" width="16.88671875" customWidth="1"/>
    <col min="990" max="990" width="16.5546875" customWidth="1"/>
    <col min="991" max="991" width="16.109375" customWidth="1"/>
    <col min="992" max="994" width="16.5546875" customWidth="1"/>
    <col min="995" max="995" width="16.44140625" customWidth="1"/>
    <col min="996" max="996" width="16.5546875" customWidth="1"/>
    <col min="997" max="997" width="16.44140625" customWidth="1"/>
    <col min="998" max="999" width="16.5546875" customWidth="1"/>
    <col min="1000" max="1000" width="16.88671875" customWidth="1"/>
    <col min="1001" max="1001" width="16.44140625" customWidth="1"/>
    <col min="1002" max="1004" width="16.88671875" customWidth="1"/>
    <col min="1005" max="1005" width="16.5546875" customWidth="1"/>
    <col min="1006" max="1006" width="16.88671875" customWidth="1"/>
    <col min="1007" max="1007" width="16.5546875" customWidth="1"/>
    <col min="1008" max="1010" width="16.88671875" customWidth="1"/>
    <col min="1011" max="1011" width="16.44140625" customWidth="1"/>
    <col min="1012" max="1014" width="16.88671875" customWidth="1"/>
    <col min="1015" max="1015" width="16.5546875" customWidth="1"/>
    <col min="1016" max="1016" width="16.88671875" customWidth="1"/>
    <col min="1017" max="1017" width="16.5546875" customWidth="1"/>
    <col min="1018" max="1019" width="16.88671875" customWidth="1"/>
    <col min="1020" max="1020" width="17.88671875" customWidth="1"/>
    <col min="1021" max="1021" width="17.44140625" customWidth="1"/>
    <col min="1022" max="1024" width="17.88671875" customWidth="1"/>
    <col min="1025" max="1025" width="17.6640625" customWidth="1"/>
    <col min="1026" max="1026" width="17.88671875" customWidth="1"/>
    <col min="1027" max="1027" width="17.6640625" customWidth="1"/>
    <col min="1028" max="1029" width="17.88671875" customWidth="1"/>
    <col min="1030" max="1030" width="17.44140625" customWidth="1"/>
    <col min="1031" max="1031" width="16.88671875" customWidth="1"/>
    <col min="1032" max="1034" width="17.44140625" customWidth="1"/>
    <col min="1035" max="1035" width="17.109375" customWidth="1"/>
    <col min="1036" max="1036" width="17.44140625" customWidth="1"/>
    <col min="1037" max="1037" width="17.109375" customWidth="1"/>
    <col min="1038" max="1039" width="17.44140625" customWidth="1"/>
    <col min="1040" max="1040" width="17.88671875" customWidth="1"/>
    <col min="1041" max="1041" width="17.44140625" customWidth="1"/>
    <col min="1042" max="1044" width="17.88671875" customWidth="1"/>
    <col min="1045" max="1045" width="17.6640625" customWidth="1"/>
    <col min="1046" max="1046" width="17.88671875" customWidth="1"/>
    <col min="1047" max="1047" width="17.6640625" customWidth="1"/>
    <col min="1048" max="1050" width="17.88671875" customWidth="1"/>
    <col min="1051" max="1051" width="17.44140625" customWidth="1"/>
    <col min="1052" max="1054" width="17.88671875" customWidth="1"/>
    <col min="1055" max="1055" width="17.6640625" customWidth="1"/>
    <col min="1056" max="1056" width="17.88671875" customWidth="1"/>
    <col min="1057" max="1057" width="17.6640625" customWidth="1"/>
    <col min="1058" max="1060" width="17.88671875" customWidth="1"/>
    <col min="1061" max="1061" width="17.44140625" customWidth="1"/>
    <col min="1062" max="1064" width="17.88671875" customWidth="1"/>
    <col min="1065" max="1065" width="17.6640625" customWidth="1"/>
    <col min="1066" max="1066" width="17.88671875" customWidth="1"/>
    <col min="1067" max="1067" width="17.6640625" customWidth="1"/>
    <col min="1068" max="1069" width="17.88671875" customWidth="1"/>
    <col min="1070" max="1070" width="17.6640625" customWidth="1"/>
    <col min="1071" max="1071" width="17.109375" customWidth="1"/>
    <col min="1072" max="1074" width="17.6640625" customWidth="1"/>
    <col min="1075" max="1075" width="17.44140625" customWidth="1"/>
    <col min="1076" max="1076" width="17.6640625" customWidth="1"/>
    <col min="1077" max="1077" width="17.44140625" customWidth="1"/>
    <col min="1078" max="1079" width="17.6640625" customWidth="1"/>
    <col min="1080" max="1080" width="17.88671875" customWidth="1"/>
    <col min="1081" max="1081" width="17.44140625" customWidth="1"/>
    <col min="1082" max="1084" width="17.88671875" customWidth="1"/>
    <col min="1085" max="1085" width="17.6640625" customWidth="1"/>
    <col min="1086" max="1086" width="17.88671875" customWidth="1"/>
    <col min="1087" max="1087" width="17.6640625" customWidth="1"/>
    <col min="1088" max="1089" width="17.88671875" customWidth="1"/>
    <col min="1090" max="1090" width="17.6640625" customWidth="1"/>
    <col min="1091" max="1091" width="17.109375" customWidth="1"/>
    <col min="1092" max="1094" width="17.6640625" customWidth="1"/>
    <col min="1095" max="1095" width="17.44140625" customWidth="1"/>
    <col min="1096" max="1096" width="17.6640625" customWidth="1"/>
    <col min="1097" max="1097" width="17.44140625" customWidth="1"/>
    <col min="1098" max="1099" width="17.6640625" customWidth="1"/>
    <col min="1100" max="1100" width="17.88671875" customWidth="1"/>
    <col min="1101" max="1101" width="17.44140625" customWidth="1"/>
    <col min="1102" max="1104" width="17.88671875" customWidth="1"/>
    <col min="1105" max="1105" width="17.6640625" customWidth="1"/>
    <col min="1106" max="1106" width="17.88671875" customWidth="1"/>
    <col min="1107" max="1107" width="17.6640625" customWidth="1"/>
    <col min="1108" max="1110" width="17.88671875" customWidth="1"/>
    <col min="1111" max="1111" width="17.44140625" customWidth="1"/>
    <col min="1112" max="1114" width="17.88671875" customWidth="1"/>
    <col min="1115" max="1115" width="17.6640625" customWidth="1"/>
    <col min="1116" max="1116" width="17.88671875" customWidth="1"/>
    <col min="1117" max="1117" width="17.6640625" customWidth="1"/>
    <col min="1118" max="1119" width="17.88671875" customWidth="1"/>
    <col min="1120" max="1120" width="17.44140625" customWidth="1"/>
    <col min="1121" max="1121" width="16.88671875" customWidth="1"/>
    <col min="1122" max="1124" width="17.44140625" customWidth="1"/>
    <col min="1125" max="1125" width="17.109375" customWidth="1"/>
    <col min="1126" max="1126" width="17.44140625" customWidth="1"/>
    <col min="1127" max="1127" width="17.109375" customWidth="1"/>
    <col min="1128" max="1129" width="17.44140625" customWidth="1"/>
    <col min="1130" max="1130" width="16.88671875" customWidth="1"/>
    <col min="1131" max="1131" width="16.44140625" customWidth="1"/>
    <col min="1132" max="1134" width="16.88671875" customWidth="1"/>
    <col min="1135" max="1135" width="16.5546875" customWidth="1"/>
    <col min="1136" max="1136" width="16.88671875" customWidth="1"/>
    <col min="1137" max="1137" width="16.5546875" customWidth="1"/>
    <col min="1138" max="1139" width="16.88671875" customWidth="1"/>
    <col min="1140" max="1140" width="17.44140625" customWidth="1"/>
    <col min="1141" max="1141" width="16.88671875" customWidth="1"/>
    <col min="1142" max="1144" width="17.44140625" customWidth="1"/>
    <col min="1145" max="1145" width="17.109375" customWidth="1"/>
    <col min="1146" max="1146" width="17.44140625" customWidth="1"/>
    <col min="1147" max="1147" width="17.109375" customWidth="1"/>
    <col min="1148" max="1150" width="17.44140625" customWidth="1"/>
    <col min="1151" max="1151" width="16.88671875" customWidth="1"/>
    <col min="1152" max="1154" width="17.44140625" customWidth="1"/>
    <col min="1155" max="1155" width="17.109375" customWidth="1"/>
    <col min="1156" max="1156" width="17.44140625" customWidth="1"/>
    <col min="1157" max="1157" width="17.109375" customWidth="1"/>
    <col min="1158" max="1160" width="17.44140625" customWidth="1"/>
    <col min="1161" max="1161" width="16.88671875" customWidth="1"/>
    <col min="1162" max="1164" width="17.44140625" customWidth="1"/>
    <col min="1165" max="1165" width="17.109375" customWidth="1"/>
    <col min="1166" max="1166" width="17.44140625" customWidth="1"/>
    <col min="1167" max="1167" width="17.109375" customWidth="1"/>
    <col min="1168" max="1169" width="17.44140625" customWidth="1"/>
    <col min="1170" max="1170" width="17.109375" customWidth="1"/>
    <col min="1171" max="1171" width="16.5546875" customWidth="1"/>
    <col min="1172" max="1174" width="17.109375" customWidth="1"/>
    <col min="1175" max="1175" width="16.88671875" customWidth="1"/>
    <col min="1176" max="1176" width="17.109375" customWidth="1"/>
    <col min="1177" max="1177" width="16.88671875" customWidth="1"/>
    <col min="1178" max="1179" width="17.109375" customWidth="1"/>
    <col min="1180" max="1180" width="17.44140625" customWidth="1"/>
    <col min="1181" max="1181" width="16.88671875" customWidth="1"/>
    <col min="1182" max="1184" width="17.44140625" customWidth="1"/>
    <col min="1185" max="1185" width="17.109375" customWidth="1"/>
    <col min="1186" max="1186" width="17.44140625" customWidth="1"/>
    <col min="1187" max="1187" width="17.109375" customWidth="1"/>
    <col min="1188" max="1189" width="17.44140625" customWidth="1"/>
    <col min="1190" max="1190" width="17.109375" customWidth="1"/>
    <col min="1191" max="1191" width="16.5546875" customWidth="1"/>
    <col min="1192" max="1194" width="17.109375" customWidth="1"/>
    <col min="1195" max="1195" width="16.88671875" customWidth="1"/>
    <col min="1196" max="1196" width="17.109375" customWidth="1"/>
    <col min="1197" max="1197" width="16.88671875" customWidth="1"/>
    <col min="1198" max="1199" width="17.109375" customWidth="1"/>
    <col min="1200" max="1200" width="17.44140625" customWidth="1"/>
    <col min="1201" max="1201" width="16.88671875" customWidth="1"/>
    <col min="1202" max="1204" width="17.44140625" customWidth="1"/>
    <col min="1205" max="1205" width="17.109375" customWidth="1"/>
    <col min="1206" max="1206" width="17.44140625" customWidth="1"/>
    <col min="1207" max="1207" width="17.109375" customWidth="1"/>
    <col min="1208" max="1210" width="17.44140625" customWidth="1"/>
    <col min="1211" max="1211" width="16.88671875" customWidth="1"/>
    <col min="1212" max="1214" width="17.44140625" customWidth="1"/>
    <col min="1215" max="1215" width="17.109375" customWidth="1"/>
    <col min="1216" max="1216" width="17.44140625" customWidth="1"/>
    <col min="1217" max="1217" width="17.109375" customWidth="1"/>
    <col min="1218" max="1219" width="17.44140625" customWidth="1"/>
    <col min="1220" max="1220" width="17.88671875" customWidth="1"/>
    <col min="1221" max="1221" width="17.44140625" customWidth="1"/>
    <col min="1222" max="1224" width="17.88671875" customWidth="1"/>
    <col min="1225" max="1225" width="17.6640625" customWidth="1"/>
    <col min="1226" max="1226" width="17.88671875" customWidth="1"/>
    <col min="1227" max="1227" width="17.6640625" customWidth="1"/>
    <col min="1228" max="1229" width="17.88671875" customWidth="1"/>
    <col min="1230" max="1230" width="17.44140625" customWidth="1"/>
    <col min="1231" max="1231" width="16.88671875" customWidth="1"/>
    <col min="1232" max="1234" width="17.44140625" customWidth="1"/>
    <col min="1235" max="1235" width="17.109375" customWidth="1"/>
    <col min="1236" max="1236" width="17.44140625" customWidth="1"/>
    <col min="1237" max="1237" width="17.109375" customWidth="1"/>
    <col min="1238" max="1239" width="17.44140625" customWidth="1"/>
    <col min="1240" max="1240" width="17.88671875" customWidth="1"/>
    <col min="1241" max="1241" width="17.44140625" customWidth="1"/>
    <col min="1242" max="1244" width="17.88671875" customWidth="1"/>
    <col min="1245" max="1245" width="17.6640625" customWidth="1"/>
    <col min="1246" max="1246" width="17.88671875" customWidth="1"/>
    <col min="1247" max="1247" width="17.6640625" customWidth="1"/>
    <col min="1248" max="1250" width="17.88671875" customWidth="1"/>
    <col min="1251" max="1251" width="17.44140625" customWidth="1"/>
    <col min="1252" max="1254" width="17.88671875" customWidth="1"/>
    <col min="1255" max="1255" width="17.6640625" customWidth="1"/>
    <col min="1256" max="1256" width="17.88671875" customWidth="1"/>
    <col min="1257" max="1257" width="17.6640625" customWidth="1"/>
    <col min="1258" max="1260" width="17.88671875" customWidth="1"/>
    <col min="1261" max="1261" width="17.44140625" customWidth="1"/>
    <col min="1262" max="1264" width="17.88671875" customWidth="1"/>
    <col min="1265" max="1265" width="17.6640625" customWidth="1"/>
    <col min="1266" max="1266" width="17.88671875" customWidth="1"/>
    <col min="1267" max="1267" width="17.6640625" customWidth="1"/>
    <col min="1268" max="1269" width="17.88671875" customWidth="1"/>
    <col min="1270" max="1270" width="17.6640625" customWidth="1"/>
    <col min="1271" max="1271" width="17.109375" customWidth="1"/>
    <col min="1272" max="1274" width="17.6640625" customWidth="1"/>
    <col min="1275" max="1275" width="17.44140625" customWidth="1"/>
    <col min="1276" max="1276" width="17.6640625" customWidth="1"/>
    <col min="1277" max="1277" width="17.44140625" customWidth="1"/>
    <col min="1278" max="1279" width="17.6640625" customWidth="1"/>
    <col min="1280" max="1280" width="17.88671875" customWidth="1"/>
    <col min="1281" max="1281" width="17.44140625" customWidth="1"/>
    <col min="1282" max="1284" width="17.88671875" customWidth="1"/>
    <col min="1285" max="1285" width="17.6640625" customWidth="1"/>
    <col min="1286" max="1286" width="17.88671875" customWidth="1"/>
    <col min="1287" max="1287" width="17.6640625" customWidth="1"/>
    <col min="1288" max="1289" width="17.88671875" customWidth="1"/>
    <col min="1290" max="1290" width="17.6640625" customWidth="1"/>
    <col min="1291" max="1291" width="17.109375" customWidth="1"/>
    <col min="1292" max="1294" width="17.6640625" customWidth="1"/>
    <col min="1295" max="1295" width="17.44140625" customWidth="1"/>
    <col min="1296" max="1296" width="17.6640625" customWidth="1"/>
    <col min="1297" max="1297" width="17.44140625" customWidth="1"/>
    <col min="1298" max="1299" width="17.6640625" customWidth="1"/>
    <col min="1300" max="1300" width="17.88671875" customWidth="1"/>
    <col min="1301" max="1301" width="17.44140625" customWidth="1"/>
    <col min="1302" max="1304" width="17.88671875" customWidth="1"/>
    <col min="1305" max="1305" width="17.6640625" customWidth="1"/>
    <col min="1306" max="1306" width="17.88671875" customWidth="1"/>
    <col min="1307" max="1307" width="17.6640625" customWidth="1"/>
    <col min="1308" max="1310" width="17.88671875" customWidth="1"/>
    <col min="1311" max="1311" width="17.44140625" customWidth="1"/>
    <col min="1312" max="1314" width="17.88671875" customWidth="1"/>
    <col min="1315" max="1315" width="17.6640625" customWidth="1"/>
    <col min="1316" max="1316" width="17.88671875" customWidth="1"/>
    <col min="1317" max="1317" width="17.6640625" customWidth="1"/>
    <col min="1318" max="1320" width="17.88671875" customWidth="1"/>
    <col min="1321" max="1321" width="17.44140625" customWidth="1"/>
    <col min="1322" max="1324" width="17.88671875" customWidth="1"/>
    <col min="1325" max="1325" width="17.6640625" customWidth="1"/>
    <col min="1326" max="1326" width="17.88671875" customWidth="1"/>
    <col min="1327" max="1327" width="17.6640625" customWidth="1"/>
    <col min="1328" max="1329" width="17.88671875" customWidth="1"/>
    <col min="1330" max="1330" width="17.44140625" customWidth="1"/>
    <col min="1331" max="1331" width="16.88671875" customWidth="1"/>
    <col min="1332" max="1334" width="17.44140625" customWidth="1"/>
    <col min="1335" max="1335" width="17.109375" customWidth="1"/>
    <col min="1336" max="1336" width="17.44140625" customWidth="1"/>
    <col min="1337" max="1337" width="17.109375" customWidth="1"/>
    <col min="1338" max="1339" width="17.44140625" customWidth="1"/>
    <col min="1340" max="1340" width="17.88671875" customWidth="1"/>
    <col min="1341" max="1341" width="17.44140625" customWidth="1"/>
    <col min="1342" max="1344" width="17.88671875" customWidth="1"/>
    <col min="1345" max="1345" width="17.6640625" customWidth="1"/>
    <col min="1346" max="1346" width="17.88671875" customWidth="1"/>
    <col min="1347" max="1347" width="17.6640625" customWidth="1"/>
    <col min="1348" max="1350" width="17.88671875" customWidth="1"/>
    <col min="1351" max="1351" width="17.44140625" customWidth="1"/>
    <col min="1352" max="1354" width="17.88671875" customWidth="1"/>
    <col min="1355" max="1355" width="17.6640625" customWidth="1"/>
    <col min="1356" max="1356" width="17.88671875" customWidth="1"/>
    <col min="1357" max="1357" width="17.6640625" customWidth="1"/>
    <col min="1358" max="1360" width="17.88671875" customWidth="1"/>
    <col min="1361" max="1361" width="17.44140625" customWidth="1"/>
    <col min="1362" max="1364" width="17.88671875" customWidth="1"/>
    <col min="1365" max="1365" width="17.6640625" customWidth="1"/>
    <col min="1366" max="1366" width="17.88671875" customWidth="1"/>
    <col min="1367" max="1367" width="17.6640625" customWidth="1"/>
    <col min="1368" max="1369" width="17.88671875" customWidth="1"/>
    <col min="1370" max="1370" width="17.6640625" customWidth="1"/>
    <col min="1371" max="1371" width="17.109375" customWidth="1"/>
    <col min="1372" max="1374" width="17.6640625" customWidth="1"/>
    <col min="1375" max="1375" width="17.44140625" customWidth="1"/>
    <col min="1376" max="1376" width="17.6640625" customWidth="1"/>
    <col min="1377" max="1377" width="17.44140625" customWidth="1"/>
    <col min="1378" max="1379" width="17.6640625" customWidth="1"/>
    <col min="1380" max="1380" width="17.88671875" customWidth="1"/>
    <col min="1381" max="1381" width="17.44140625" customWidth="1"/>
    <col min="1382" max="1384" width="17.88671875" customWidth="1"/>
    <col min="1385" max="1385" width="17.6640625" customWidth="1"/>
    <col min="1386" max="1386" width="17.88671875" customWidth="1"/>
    <col min="1387" max="1387" width="17.6640625" customWidth="1"/>
    <col min="1388" max="1389" width="17.88671875" customWidth="1"/>
    <col min="1390" max="1390" width="17.6640625" customWidth="1"/>
    <col min="1391" max="1391" width="17.109375" customWidth="1"/>
    <col min="1392" max="1394" width="17.6640625" customWidth="1"/>
    <col min="1395" max="1395" width="17.44140625" customWidth="1"/>
    <col min="1396" max="1396" width="17.6640625" customWidth="1"/>
    <col min="1397" max="1397" width="17.44140625" customWidth="1"/>
    <col min="1398" max="1399" width="17.6640625" customWidth="1"/>
    <col min="1400" max="1400" width="17.88671875" customWidth="1"/>
    <col min="1401" max="1401" width="17.44140625" customWidth="1"/>
    <col min="1402" max="1404" width="17.88671875" customWidth="1"/>
    <col min="1405" max="1405" width="17.6640625" customWidth="1"/>
    <col min="1406" max="1406" width="17.88671875" customWidth="1"/>
    <col min="1407" max="1407" width="17.6640625" customWidth="1"/>
    <col min="1408" max="1410" width="17.88671875" customWidth="1"/>
    <col min="1411" max="1411" width="17.44140625" customWidth="1"/>
    <col min="1412" max="1414" width="17.88671875" customWidth="1"/>
    <col min="1415" max="1415" width="17.6640625" customWidth="1"/>
    <col min="1416" max="1416" width="17.88671875" customWidth="1"/>
    <col min="1417" max="1417" width="17.6640625" customWidth="1"/>
    <col min="1418" max="1420" width="17.88671875" customWidth="1"/>
    <col min="1421" max="1421" width="17.44140625" customWidth="1"/>
    <col min="1422" max="1424" width="17.88671875" customWidth="1"/>
    <col min="1425" max="1425" width="17.6640625" customWidth="1"/>
    <col min="1426" max="1426" width="17.88671875" customWidth="1"/>
    <col min="1427" max="1427" width="17.6640625" customWidth="1"/>
    <col min="1428" max="1429" width="17.88671875" customWidth="1"/>
    <col min="1430" max="1430" width="17.44140625" customWidth="1"/>
    <col min="1431" max="1431" width="16.88671875" customWidth="1"/>
    <col min="1432" max="1434" width="17.44140625" customWidth="1"/>
    <col min="1435" max="1435" width="17.109375" customWidth="1"/>
    <col min="1436" max="1436" width="17.44140625" customWidth="1"/>
    <col min="1437" max="1437" width="17.109375" customWidth="1"/>
    <col min="1438" max="1439" width="17.44140625" customWidth="1"/>
    <col min="1440" max="1440" width="17.88671875" customWidth="1"/>
    <col min="1441" max="1441" width="17.44140625" customWidth="1"/>
    <col min="1442" max="1444" width="17.88671875" customWidth="1"/>
    <col min="1445" max="1445" width="17.6640625" customWidth="1"/>
    <col min="1446" max="1446" width="17.88671875" customWidth="1"/>
    <col min="1447" max="1447" width="17.6640625" customWidth="1"/>
    <col min="1448" max="1450" width="17.88671875" customWidth="1"/>
    <col min="1451" max="1451" width="17.44140625" customWidth="1"/>
    <col min="1452" max="1454" width="17.88671875" customWidth="1"/>
    <col min="1455" max="1455" width="17.6640625" customWidth="1"/>
    <col min="1456" max="1456" width="17.88671875" customWidth="1"/>
    <col min="1457" max="1457" width="17.6640625" customWidth="1"/>
    <col min="1458" max="1460" width="17.88671875" customWidth="1"/>
    <col min="1461" max="1461" width="17.44140625" customWidth="1"/>
    <col min="1462" max="1464" width="17.88671875" customWidth="1"/>
    <col min="1465" max="1465" width="17.6640625" customWidth="1"/>
    <col min="1466" max="1466" width="17.88671875" customWidth="1"/>
    <col min="1467" max="1467" width="17.6640625" customWidth="1"/>
    <col min="1468" max="1469" width="17.88671875" customWidth="1"/>
    <col min="1470" max="1470" width="17.6640625" customWidth="1"/>
    <col min="1471" max="1471" width="17.109375" customWidth="1"/>
    <col min="1472" max="1474" width="17.6640625" customWidth="1"/>
    <col min="1475" max="1475" width="17.44140625" customWidth="1"/>
    <col min="1476" max="1476" width="17.6640625" customWidth="1"/>
    <col min="1477" max="1477" width="17.44140625" customWidth="1"/>
    <col min="1478" max="1479" width="17.6640625" customWidth="1"/>
    <col min="1480" max="1480" width="17.88671875" customWidth="1"/>
    <col min="1481" max="1481" width="17.44140625" customWidth="1"/>
    <col min="1482" max="1484" width="17.88671875" customWidth="1"/>
    <col min="1485" max="1485" width="17.6640625" customWidth="1"/>
    <col min="1486" max="1486" width="17.88671875" customWidth="1"/>
    <col min="1487" max="1487" width="17.6640625" customWidth="1"/>
    <col min="1488" max="1489" width="17.88671875" customWidth="1"/>
    <col min="1490" max="1490" width="17.6640625" customWidth="1"/>
    <col min="1491" max="1491" width="17.109375" customWidth="1"/>
    <col min="1492" max="1494" width="17.6640625" customWidth="1"/>
    <col min="1495" max="1495" width="17.44140625" customWidth="1"/>
    <col min="1496" max="1496" width="17.6640625" customWidth="1"/>
    <col min="1497" max="1497" width="17.44140625" customWidth="1"/>
    <col min="1498" max="1499" width="17.6640625" customWidth="1"/>
    <col min="1500" max="1500" width="17.88671875" customWidth="1"/>
    <col min="1501" max="1501" width="17.44140625" customWidth="1"/>
    <col min="1502" max="1504" width="17.88671875" customWidth="1"/>
    <col min="1505" max="1505" width="17.6640625" customWidth="1"/>
    <col min="1506" max="1506" width="17.88671875" customWidth="1"/>
    <col min="1507" max="1507" width="17.6640625" customWidth="1"/>
    <col min="1508" max="1510" width="17.88671875" customWidth="1"/>
    <col min="1511" max="1511" width="17.44140625" customWidth="1"/>
    <col min="1512" max="1514" width="17.88671875" customWidth="1"/>
    <col min="1515" max="1515" width="17.6640625" customWidth="1"/>
    <col min="1516" max="1516" width="17.88671875" customWidth="1"/>
    <col min="1517" max="1517" width="17.6640625" customWidth="1"/>
    <col min="1518" max="1519" width="17.88671875" customWidth="1"/>
    <col min="1520" max="1520" width="17.6640625" customWidth="1"/>
    <col min="1521" max="1521" width="17.109375" customWidth="1"/>
    <col min="1522" max="1524" width="17.6640625" customWidth="1"/>
    <col min="1525" max="1525" width="17.44140625" customWidth="1"/>
    <col min="1526" max="1526" width="17.6640625" customWidth="1"/>
    <col min="1527" max="1527" width="17.44140625" customWidth="1"/>
    <col min="1528" max="1529" width="17.6640625" customWidth="1"/>
    <col min="1530" max="1530" width="17.109375" customWidth="1"/>
    <col min="1531" max="1531" width="16.5546875" customWidth="1"/>
    <col min="1532" max="1534" width="17.109375" customWidth="1"/>
    <col min="1535" max="1535" width="16.88671875" customWidth="1"/>
    <col min="1536" max="1536" width="17.109375" customWidth="1"/>
    <col min="1537" max="1537" width="16.88671875" customWidth="1"/>
    <col min="1538" max="1539" width="17.109375" customWidth="1"/>
    <col min="1540" max="1540" width="17.6640625" customWidth="1"/>
    <col min="1541" max="1541" width="17.109375" customWidth="1"/>
    <col min="1542" max="1544" width="17.6640625" customWidth="1"/>
    <col min="1545" max="1545" width="17.44140625" customWidth="1"/>
    <col min="1546" max="1546" width="17.6640625" customWidth="1"/>
    <col min="1547" max="1547" width="17.44140625" customWidth="1"/>
    <col min="1548" max="1550" width="17.6640625" customWidth="1"/>
    <col min="1551" max="1551" width="17.109375" customWidth="1"/>
    <col min="1552" max="1554" width="17.6640625" customWidth="1"/>
    <col min="1555" max="1555" width="17.44140625" customWidth="1"/>
    <col min="1556" max="1556" width="17.6640625" customWidth="1"/>
    <col min="1557" max="1557" width="17.44140625" customWidth="1"/>
    <col min="1558" max="1560" width="17.6640625" customWidth="1"/>
    <col min="1561" max="1561" width="17.109375" customWidth="1"/>
    <col min="1562" max="1564" width="17.6640625" customWidth="1"/>
    <col min="1565" max="1565" width="17.44140625" customWidth="1"/>
    <col min="1566" max="1566" width="17.6640625" customWidth="1"/>
    <col min="1567" max="1567" width="17.44140625" customWidth="1"/>
    <col min="1568" max="1569" width="17.6640625" customWidth="1"/>
    <col min="1570" max="1570" width="17.44140625" customWidth="1"/>
    <col min="1571" max="1571" width="16.88671875" customWidth="1"/>
    <col min="1572" max="1574" width="17.44140625" customWidth="1"/>
    <col min="1575" max="1575" width="17.109375" customWidth="1"/>
    <col min="1576" max="1576" width="17.44140625" customWidth="1"/>
    <col min="1577" max="1577" width="17.109375" customWidth="1"/>
    <col min="1578" max="1579" width="17.44140625" customWidth="1"/>
    <col min="1580" max="1580" width="17.6640625" customWidth="1"/>
    <col min="1581" max="1581" width="17.109375" customWidth="1"/>
    <col min="1582" max="1584" width="17.6640625" customWidth="1"/>
    <col min="1585" max="1585" width="17.44140625" customWidth="1"/>
    <col min="1586" max="1586" width="17.6640625" customWidth="1"/>
    <col min="1587" max="1587" width="17.44140625" customWidth="1"/>
    <col min="1588" max="1589" width="17.6640625" customWidth="1"/>
    <col min="1590" max="1590" width="17.44140625" customWidth="1"/>
    <col min="1591" max="1591" width="16.88671875" customWidth="1"/>
    <col min="1592" max="1594" width="17.44140625" customWidth="1"/>
    <col min="1595" max="1595" width="17.109375" customWidth="1"/>
    <col min="1596" max="1596" width="17.44140625" customWidth="1"/>
    <col min="1597" max="1597" width="17.109375" customWidth="1"/>
    <col min="1598" max="1599" width="17.44140625" customWidth="1"/>
    <col min="1600" max="1600" width="17.6640625" customWidth="1"/>
    <col min="1601" max="1601" width="17.109375" customWidth="1"/>
    <col min="1602" max="1604" width="17.6640625" customWidth="1"/>
    <col min="1605" max="1605" width="17.44140625" customWidth="1"/>
    <col min="1606" max="1606" width="17.6640625" customWidth="1"/>
    <col min="1607" max="1607" width="17.44140625" customWidth="1"/>
    <col min="1608" max="1610" width="17.6640625" customWidth="1"/>
    <col min="1611" max="1611" width="17.109375" customWidth="1"/>
    <col min="1612" max="1614" width="17.6640625" customWidth="1"/>
    <col min="1615" max="1615" width="17.44140625" customWidth="1"/>
    <col min="1616" max="1616" width="17.6640625" customWidth="1"/>
    <col min="1617" max="1617" width="17.44140625" customWidth="1"/>
    <col min="1618" max="1619" width="17.6640625" customWidth="1"/>
    <col min="1620" max="1620" width="17.88671875" customWidth="1"/>
    <col min="1621" max="1621" width="17.44140625" customWidth="1"/>
    <col min="1622" max="1624" width="17.88671875" customWidth="1"/>
    <col min="1625" max="1625" width="17.6640625" customWidth="1"/>
    <col min="1626" max="1626" width="17.88671875" customWidth="1"/>
    <col min="1627" max="1627" width="17.6640625" customWidth="1"/>
    <col min="1628" max="1629" width="17.88671875" customWidth="1"/>
    <col min="1630" max="1630" width="17.44140625" customWidth="1"/>
    <col min="1631" max="1631" width="16.88671875" customWidth="1"/>
    <col min="1632" max="1634" width="17.44140625" customWidth="1"/>
    <col min="1635" max="1635" width="17.109375" customWidth="1"/>
    <col min="1636" max="1636" width="17.44140625" customWidth="1"/>
    <col min="1637" max="1637" width="17.109375" customWidth="1"/>
    <col min="1638" max="1639" width="17.44140625" customWidth="1"/>
    <col min="1640" max="1640" width="17.88671875" customWidth="1"/>
    <col min="1641" max="1641" width="17.44140625" customWidth="1"/>
    <col min="1642" max="1644" width="17.88671875" customWidth="1"/>
    <col min="1645" max="1645" width="17.6640625" customWidth="1"/>
    <col min="1646" max="1646" width="17.88671875" customWidth="1"/>
    <col min="1647" max="1647" width="17.6640625" customWidth="1"/>
    <col min="1648" max="1650" width="17.88671875" customWidth="1"/>
    <col min="1651" max="1651" width="17.44140625" customWidth="1"/>
    <col min="1652" max="1654" width="17.88671875" customWidth="1"/>
    <col min="1655" max="1655" width="17.6640625" customWidth="1"/>
    <col min="1656" max="1656" width="17.88671875" customWidth="1"/>
    <col min="1657" max="1657" width="17.6640625" customWidth="1"/>
    <col min="1658" max="1660" width="17.88671875" customWidth="1"/>
    <col min="1661" max="1661" width="17.44140625" customWidth="1"/>
    <col min="1662" max="1664" width="17.88671875" customWidth="1"/>
    <col min="1665" max="1665" width="17.6640625" customWidth="1"/>
    <col min="1666" max="1666" width="17.88671875" customWidth="1"/>
    <col min="1667" max="1667" width="17.6640625" customWidth="1"/>
    <col min="1668" max="1669" width="17.88671875" customWidth="1"/>
    <col min="1670" max="1670" width="17.6640625" customWidth="1"/>
    <col min="1671" max="1671" width="17.109375" customWidth="1"/>
    <col min="1672" max="1674" width="17.6640625" customWidth="1"/>
    <col min="1675" max="1675" width="17.44140625" customWidth="1"/>
    <col min="1676" max="1676" width="17.6640625" customWidth="1"/>
    <col min="1677" max="1677" width="17.44140625" customWidth="1"/>
    <col min="1678" max="1679" width="17.6640625" customWidth="1"/>
    <col min="1680" max="1680" width="17.88671875" customWidth="1"/>
    <col min="1681" max="1681" width="17.44140625" customWidth="1"/>
    <col min="1682" max="1684" width="17.88671875" customWidth="1"/>
    <col min="1685" max="1685" width="17.6640625" customWidth="1"/>
    <col min="1686" max="1686" width="17.88671875" customWidth="1"/>
    <col min="1687" max="1687" width="17.6640625" customWidth="1"/>
    <col min="1688" max="1689" width="17.88671875" customWidth="1"/>
    <col min="1690" max="1690" width="17.6640625" customWidth="1"/>
    <col min="1691" max="1691" width="17.109375" customWidth="1"/>
    <col min="1692" max="1694" width="17.6640625" customWidth="1"/>
    <col min="1695" max="1695" width="17.44140625" customWidth="1"/>
    <col min="1696" max="1696" width="17.6640625" customWidth="1"/>
    <col min="1697" max="1697" width="17.44140625" customWidth="1"/>
    <col min="1698" max="1699" width="17.6640625" customWidth="1"/>
    <col min="1700" max="1700" width="17.88671875" customWidth="1"/>
    <col min="1701" max="1701" width="17.44140625" customWidth="1"/>
    <col min="1702" max="1704" width="17.88671875" customWidth="1"/>
    <col min="1705" max="1705" width="17.6640625" customWidth="1"/>
    <col min="1706" max="1706" width="17.88671875" customWidth="1"/>
    <col min="1707" max="1707" width="17.6640625" customWidth="1"/>
    <col min="1708" max="1710" width="17.88671875" customWidth="1"/>
    <col min="1711" max="1711" width="17.44140625" customWidth="1"/>
    <col min="1712" max="1714" width="17.88671875" customWidth="1"/>
    <col min="1715" max="1715" width="17.6640625" customWidth="1"/>
    <col min="1716" max="1716" width="17.88671875" customWidth="1"/>
    <col min="1717" max="1717" width="17.6640625" customWidth="1"/>
    <col min="1718" max="1719" width="17.88671875" customWidth="1"/>
    <col min="1720" max="1720" width="17.6640625" customWidth="1"/>
    <col min="1721" max="1721" width="17.109375" customWidth="1"/>
    <col min="1722" max="1724" width="17.6640625" customWidth="1"/>
    <col min="1725" max="1725" width="17.44140625" customWidth="1"/>
    <col min="1726" max="1726" width="17.6640625" customWidth="1"/>
    <col min="1727" max="1727" width="17.44140625" customWidth="1"/>
    <col min="1728" max="1729" width="17.6640625" customWidth="1"/>
    <col min="1730" max="1730" width="17.109375" customWidth="1"/>
    <col min="1731" max="1731" width="16.5546875" customWidth="1"/>
    <col min="1732" max="1734" width="17.109375" customWidth="1"/>
    <col min="1735" max="1735" width="16.88671875" customWidth="1"/>
    <col min="1736" max="1736" width="17.109375" customWidth="1"/>
    <col min="1737" max="1737" width="16.88671875" customWidth="1"/>
    <col min="1738" max="1739" width="17.109375" customWidth="1"/>
    <col min="1740" max="1740" width="17.6640625" customWidth="1"/>
    <col min="1741" max="1741" width="17.109375" customWidth="1"/>
    <col min="1742" max="1744" width="17.6640625" customWidth="1"/>
    <col min="1745" max="1745" width="17.44140625" customWidth="1"/>
    <col min="1746" max="1746" width="17.6640625" customWidth="1"/>
    <col min="1747" max="1747" width="17.44140625" customWidth="1"/>
    <col min="1748" max="1750" width="17.6640625" customWidth="1"/>
    <col min="1751" max="1751" width="17.109375" customWidth="1"/>
    <col min="1752" max="1754" width="17.6640625" customWidth="1"/>
    <col min="1755" max="1755" width="17.44140625" customWidth="1"/>
    <col min="1756" max="1756" width="17.6640625" customWidth="1"/>
    <col min="1757" max="1757" width="17.44140625" customWidth="1"/>
    <col min="1758" max="1760" width="17.6640625" customWidth="1"/>
    <col min="1761" max="1761" width="17.109375" customWidth="1"/>
    <col min="1762" max="1764" width="17.6640625" customWidth="1"/>
    <col min="1765" max="1765" width="17.44140625" customWidth="1"/>
    <col min="1766" max="1766" width="17.6640625" customWidth="1"/>
    <col min="1767" max="1767" width="17.44140625" customWidth="1"/>
    <col min="1768" max="1769" width="17.6640625" customWidth="1"/>
    <col min="1770" max="1770" width="17.44140625" customWidth="1"/>
    <col min="1771" max="1771" width="16.88671875" customWidth="1"/>
    <col min="1772" max="1774" width="17.44140625" customWidth="1"/>
    <col min="1775" max="1775" width="17.109375" customWidth="1"/>
    <col min="1776" max="1776" width="17.44140625" customWidth="1"/>
    <col min="1777" max="1777" width="17.109375" customWidth="1"/>
    <col min="1778" max="1779" width="17.44140625" customWidth="1"/>
    <col min="1780" max="1780" width="17.6640625" customWidth="1"/>
    <col min="1781" max="1781" width="17.109375" customWidth="1"/>
    <col min="1782" max="1784" width="17.6640625" customWidth="1"/>
    <col min="1785" max="1785" width="17.44140625" customWidth="1"/>
    <col min="1786" max="1786" width="17.6640625" customWidth="1"/>
    <col min="1787" max="1787" width="17.44140625" customWidth="1"/>
    <col min="1788" max="1789" width="17.6640625" customWidth="1"/>
    <col min="1790" max="1790" width="17.44140625" customWidth="1"/>
    <col min="1791" max="1791" width="16.88671875" customWidth="1"/>
    <col min="1792" max="1794" width="17.44140625" customWidth="1"/>
    <col min="1795" max="1795" width="17.109375" customWidth="1"/>
    <col min="1796" max="1796" width="17.44140625" customWidth="1"/>
    <col min="1797" max="1797" width="17.109375" customWidth="1"/>
    <col min="1798" max="1799" width="17.44140625" customWidth="1"/>
    <col min="1800" max="1800" width="17.6640625" customWidth="1"/>
    <col min="1801" max="1801" width="17.109375" customWidth="1"/>
    <col min="1802" max="1804" width="17.6640625" customWidth="1"/>
    <col min="1805" max="1805" width="17.44140625" customWidth="1"/>
    <col min="1806" max="1806" width="17.6640625" customWidth="1"/>
    <col min="1807" max="1807" width="17.44140625" customWidth="1"/>
    <col min="1808" max="1810" width="17.6640625" customWidth="1"/>
    <col min="1811" max="1811" width="17.109375" customWidth="1"/>
    <col min="1812" max="1814" width="17.6640625" customWidth="1"/>
    <col min="1815" max="1815" width="17.44140625" customWidth="1"/>
    <col min="1816" max="1816" width="17.6640625" customWidth="1"/>
    <col min="1817" max="1817" width="17.44140625" customWidth="1"/>
    <col min="1818" max="1819" width="17.6640625" customWidth="1"/>
    <col min="1820" max="1820" width="17.88671875" customWidth="1"/>
    <col min="1821" max="1821" width="17.44140625" customWidth="1"/>
    <col min="1822" max="1824" width="17.88671875" customWidth="1"/>
    <col min="1825" max="1825" width="17.6640625" customWidth="1"/>
    <col min="1826" max="1826" width="17.88671875" customWidth="1"/>
    <col min="1827" max="1827" width="17.6640625" customWidth="1"/>
    <col min="1828" max="1829" width="17.88671875" customWidth="1"/>
    <col min="1830" max="1830" width="17.44140625" customWidth="1"/>
    <col min="1831" max="1831" width="16.88671875" customWidth="1"/>
    <col min="1832" max="1834" width="17.44140625" customWidth="1"/>
    <col min="1835" max="1835" width="17.109375" customWidth="1"/>
    <col min="1836" max="1836" width="17.44140625" customWidth="1"/>
    <col min="1837" max="1837" width="17.109375" customWidth="1"/>
    <col min="1838" max="1839" width="17.44140625" customWidth="1"/>
    <col min="1840" max="1840" width="17.88671875" customWidth="1"/>
    <col min="1841" max="1841" width="17.44140625" customWidth="1"/>
    <col min="1842" max="1844" width="17.88671875" customWidth="1"/>
    <col min="1845" max="1845" width="17.6640625" customWidth="1"/>
    <col min="1846" max="1846" width="17.88671875" customWidth="1"/>
    <col min="1847" max="1847" width="17.6640625" customWidth="1"/>
    <col min="1848" max="1850" width="17.88671875" customWidth="1"/>
    <col min="1851" max="1851" width="17.44140625" customWidth="1"/>
    <col min="1852" max="1854" width="17.88671875" customWidth="1"/>
    <col min="1855" max="1855" width="17.6640625" customWidth="1"/>
    <col min="1856" max="1856" width="17.88671875" customWidth="1"/>
    <col min="1857" max="1857" width="17.6640625" customWidth="1"/>
    <col min="1858" max="1860" width="17.88671875" customWidth="1"/>
    <col min="1861" max="1861" width="17.44140625" customWidth="1"/>
    <col min="1862" max="1864" width="17.88671875" customWidth="1"/>
    <col min="1865" max="1865" width="17.6640625" customWidth="1"/>
    <col min="1866" max="1866" width="17.88671875" customWidth="1"/>
    <col min="1867" max="1867" width="17.6640625" customWidth="1"/>
    <col min="1868" max="1869" width="17.88671875" customWidth="1"/>
    <col min="1870" max="1870" width="17.6640625" customWidth="1"/>
    <col min="1871" max="1871" width="17.109375" customWidth="1"/>
    <col min="1872" max="1874" width="17.6640625" customWidth="1"/>
    <col min="1875" max="1875" width="17.44140625" customWidth="1"/>
    <col min="1876" max="1876" width="17.6640625" customWidth="1"/>
    <col min="1877" max="1877" width="17.44140625" customWidth="1"/>
    <col min="1878" max="1879" width="17.6640625" customWidth="1"/>
    <col min="1880" max="1880" width="17.88671875" customWidth="1"/>
    <col min="1881" max="1881" width="17.44140625" customWidth="1"/>
    <col min="1882" max="1884" width="17.88671875" customWidth="1"/>
    <col min="1885" max="1885" width="17.6640625" customWidth="1"/>
    <col min="1886" max="1886" width="17.88671875" customWidth="1"/>
    <col min="1887" max="1887" width="17.6640625" customWidth="1"/>
    <col min="1888" max="1889" width="17.88671875" customWidth="1"/>
    <col min="1890" max="1890" width="17.6640625" customWidth="1"/>
    <col min="1891" max="1891" width="17.109375" customWidth="1"/>
    <col min="1892" max="1894" width="17.6640625" customWidth="1"/>
    <col min="1895" max="1895" width="17.44140625" customWidth="1"/>
    <col min="1896" max="1896" width="17.6640625" customWidth="1"/>
    <col min="1897" max="1897" width="17.44140625" customWidth="1"/>
    <col min="1898" max="1899" width="17.6640625" customWidth="1"/>
    <col min="1900" max="1900" width="17.88671875" customWidth="1"/>
    <col min="1901" max="1901" width="17.44140625" customWidth="1"/>
    <col min="1902" max="1904" width="17.88671875" customWidth="1"/>
    <col min="1905" max="1905" width="17.6640625" customWidth="1"/>
    <col min="1906" max="1906" width="17.88671875" customWidth="1"/>
    <col min="1907" max="1907" width="17.6640625" customWidth="1"/>
    <col min="1908" max="1910" width="17.88671875" customWidth="1"/>
    <col min="1911" max="1911" width="17.44140625" customWidth="1"/>
    <col min="1912" max="1914" width="17.88671875" customWidth="1"/>
    <col min="1915" max="1915" width="17.6640625" customWidth="1"/>
    <col min="1916" max="1916" width="17.88671875" customWidth="1"/>
    <col min="1917" max="1917" width="17.6640625" customWidth="1"/>
    <col min="1918" max="1920" width="17.88671875" customWidth="1"/>
    <col min="1921" max="1921" width="17.44140625" customWidth="1"/>
    <col min="1922" max="1924" width="17.88671875" customWidth="1"/>
    <col min="1925" max="1925" width="17.6640625" customWidth="1"/>
    <col min="1926" max="1926" width="17.88671875" customWidth="1"/>
    <col min="1927" max="1927" width="17.6640625" customWidth="1"/>
    <col min="1928" max="1929" width="17.88671875" customWidth="1"/>
    <col min="1930" max="1930" width="17.44140625" customWidth="1"/>
    <col min="1931" max="1931" width="16.88671875" customWidth="1"/>
    <col min="1932" max="1934" width="17.44140625" customWidth="1"/>
    <col min="1935" max="1935" width="17.109375" customWidth="1"/>
    <col min="1936" max="1936" width="17.44140625" customWidth="1"/>
    <col min="1937" max="1937" width="17.109375" customWidth="1"/>
    <col min="1938" max="1939" width="17.44140625" customWidth="1"/>
    <col min="1940" max="1940" width="17.88671875" customWidth="1"/>
    <col min="1941" max="1941" width="17.44140625" customWidth="1"/>
    <col min="1942" max="1944" width="17.88671875" customWidth="1"/>
    <col min="1945" max="1945" width="17.6640625" customWidth="1"/>
    <col min="1946" max="1946" width="17.88671875" customWidth="1"/>
    <col min="1947" max="1947" width="17.6640625" customWidth="1"/>
    <col min="1948" max="1950" width="17.88671875" customWidth="1"/>
    <col min="1951" max="1951" width="17.44140625" customWidth="1"/>
    <col min="1952" max="1954" width="17.88671875" customWidth="1"/>
    <col min="1955" max="1955" width="17.6640625" customWidth="1"/>
    <col min="1956" max="1956" width="17.88671875" customWidth="1"/>
    <col min="1957" max="1957" width="17.6640625" customWidth="1"/>
    <col min="1958" max="1960" width="17.88671875" customWidth="1"/>
    <col min="1961" max="1961" width="17.44140625" customWidth="1"/>
    <col min="1962" max="1964" width="17.88671875" customWidth="1"/>
    <col min="1965" max="1965" width="17.6640625" customWidth="1"/>
    <col min="1966" max="1966" width="17.88671875" customWidth="1"/>
    <col min="1967" max="1967" width="17.6640625" customWidth="1"/>
    <col min="1968" max="1969" width="17.88671875" customWidth="1"/>
    <col min="1970" max="1970" width="17.6640625" customWidth="1"/>
    <col min="1971" max="1971" width="17.109375" customWidth="1"/>
    <col min="1972" max="1974" width="17.6640625" customWidth="1"/>
    <col min="1975" max="1975" width="17.44140625" customWidth="1"/>
    <col min="1976" max="1976" width="17.6640625" customWidth="1"/>
    <col min="1977" max="1977" width="17.44140625" customWidth="1"/>
    <col min="1978" max="1979" width="17.6640625" customWidth="1"/>
    <col min="1980" max="1980" width="17.88671875" customWidth="1"/>
    <col min="1981" max="1981" width="17.44140625" customWidth="1"/>
    <col min="1982" max="1984" width="17.88671875" customWidth="1"/>
    <col min="1985" max="1985" width="17.6640625" customWidth="1"/>
    <col min="1986" max="1986" width="17.88671875" customWidth="1"/>
    <col min="1987" max="1987" width="17.6640625" customWidth="1"/>
    <col min="1988" max="1989" width="17.88671875" customWidth="1"/>
    <col min="1990" max="1990" width="17.6640625" customWidth="1"/>
    <col min="1991" max="1991" width="17.109375" customWidth="1"/>
    <col min="1992" max="1994" width="17.6640625" customWidth="1"/>
    <col min="1995" max="1995" width="17.44140625" customWidth="1"/>
    <col min="1996" max="1996" width="17.6640625" customWidth="1"/>
    <col min="1997" max="1997" width="17.44140625" customWidth="1"/>
    <col min="1998" max="1999" width="17.6640625" customWidth="1"/>
    <col min="2000" max="2000" width="17.88671875" customWidth="1"/>
    <col min="2001" max="2001" width="17.44140625" customWidth="1"/>
    <col min="2002" max="2004" width="17.88671875" customWidth="1"/>
    <col min="2005" max="2005" width="17.6640625" customWidth="1"/>
    <col min="2006" max="2006" width="17.88671875" customWidth="1"/>
    <col min="2007" max="2007" width="17.6640625" customWidth="1"/>
    <col min="2008" max="2010" width="17.88671875" customWidth="1"/>
    <col min="2011" max="2011" width="17.44140625" customWidth="1"/>
    <col min="2012" max="2014" width="17.88671875" customWidth="1"/>
    <col min="2015" max="2015" width="17.6640625" customWidth="1"/>
    <col min="2016" max="2016" width="17.88671875" customWidth="1"/>
    <col min="2017" max="2017" width="17.6640625" customWidth="1"/>
    <col min="2018" max="2019" width="17.88671875" customWidth="1"/>
    <col min="2020" max="2020" width="18.44140625" customWidth="1"/>
    <col min="2021" max="2021" width="17.88671875" customWidth="1"/>
    <col min="2022" max="2024" width="18.44140625" customWidth="1"/>
    <col min="2025" max="2025" width="18.109375" customWidth="1"/>
    <col min="2026" max="2026" width="18.44140625" customWidth="1"/>
    <col min="2027" max="2027" width="18.109375" customWidth="1"/>
    <col min="2028" max="2029" width="18.44140625" customWidth="1"/>
    <col min="2030" max="2030" width="17.88671875" customWidth="1"/>
    <col min="2031" max="2031" width="17.44140625" customWidth="1"/>
    <col min="2032" max="2034" width="17.88671875" customWidth="1"/>
    <col min="2035" max="2035" width="17.6640625" customWidth="1"/>
    <col min="2036" max="2036" width="17.88671875" customWidth="1"/>
    <col min="2037" max="2037" width="17.6640625" customWidth="1"/>
    <col min="2038" max="2039" width="17.88671875" customWidth="1"/>
    <col min="2040" max="2040" width="18.44140625" customWidth="1"/>
    <col min="2041" max="2041" width="17.88671875" customWidth="1"/>
    <col min="2042" max="2044" width="18.44140625" customWidth="1"/>
    <col min="2045" max="2045" width="18.109375" customWidth="1"/>
    <col min="2046" max="2046" width="18.44140625" customWidth="1"/>
    <col min="2047" max="2047" width="18.109375" customWidth="1"/>
    <col min="2048" max="2050" width="18.44140625" customWidth="1"/>
    <col min="2051" max="2051" width="17.88671875" customWidth="1"/>
    <col min="2052" max="2054" width="18.44140625" customWidth="1"/>
    <col min="2055" max="2055" width="18.109375" customWidth="1"/>
    <col min="2056" max="2056" width="18.44140625" customWidth="1"/>
    <col min="2057" max="2057" width="18.109375" customWidth="1"/>
    <col min="2058" max="2060" width="18.44140625" customWidth="1"/>
    <col min="2061" max="2061" width="17.88671875" customWidth="1"/>
    <col min="2062" max="2064" width="18.44140625" customWidth="1"/>
    <col min="2065" max="2065" width="18.109375" customWidth="1"/>
    <col min="2066" max="2066" width="18.44140625" customWidth="1"/>
    <col min="2067" max="2067" width="18.109375" customWidth="1"/>
    <col min="2068" max="2069" width="18.44140625" customWidth="1"/>
    <col min="2070" max="2070" width="18.109375" customWidth="1"/>
    <col min="2071" max="2071" width="17.6640625" customWidth="1"/>
    <col min="2072" max="2074" width="18.109375" customWidth="1"/>
    <col min="2075" max="2075" width="17.88671875" customWidth="1"/>
    <col min="2076" max="2076" width="18.109375" customWidth="1"/>
    <col min="2077" max="2077" width="17.88671875" customWidth="1"/>
    <col min="2078" max="2079" width="18.109375" customWidth="1"/>
    <col min="2080" max="2080" width="18.44140625" customWidth="1"/>
    <col min="2081" max="2081" width="17.88671875" customWidth="1"/>
    <col min="2082" max="2084" width="18.44140625" customWidth="1"/>
    <col min="2085" max="2085" width="18.109375" customWidth="1"/>
    <col min="2086" max="2086" width="18.44140625" customWidth="1"/>
    <col min="2087" max="2087" width="18.109375" customWidth="1"/>
    <col min="2088" max="2089" width="18.44140625" customWidth="1"/>
    <col min="2090" max="2090" width="18.109375" customWidth="1"/>
    <col min="2091" max="2091" width="17.6640625" customWidth="1"/>
    <col min="2092" max="2094" width="18.109375" customWidth="1"/>
    <col min="2095" max="2095" width="17.88671875" customWidth="1"/>
    <col min="2096" max="2096" width="18.109375" customWidth="1"/>
    <col min="2097" max="2097" width="17.88671875" customWidth="1"/>
    <col min="2098" max="2099" width="18.109375" customWidth="1"/>
    <col min="2100" max="2100" width="18.44140625" customWidth="1"/>
    <col min="2101" max="2101" width="17.88671875" customWidth="1"/>
    <col min="2102" max="2104" width="18.44140625" customWidth="1"/>
    <col min="2105" max="2105" width="18.109375" customWidth="1"/>
    <col min="2106" max="2106" width="18.44140625" customWidth="1"/>
    <col min="2107" max="2107" width="18.109375" customWidth="1"/>
    <col min="2108" max="2110" width="18.44140625" customWidth="1"/>
    <col min="2111" max="2111" width="17.88671875" customWidth="1"/>
    <col min="2112" max="2114" width="18.44140625" customWidth="1"/>
    <col min="2115" max="2115" width="18.109375" customWidth="1"/>
    <col min="2116" max="2116" width="18.44140625" customWidth="1"/>
    <col min="2117" max="2117" width="18.109375" customWidth="1"/>
    <col min="2118" max="2119" width="18.44140625" customWidth="1"/>
    <col min="2120" max="2120" width="17.88671875" customWidth="1"/>
    <col min="2121" max="2121" width="17.44140625" customWidth="1"/>
    <col min="2122" max="2124" width="17.88671875" customWidth="1"/>
    <col min="2125" max="2125" width="17.6640625" customWidth="1"/>
    <col min="2126" max="2126" width="17.88671875" customWidth="1"/>
    <col min="2127" max="2127" width="17.6640625" customWidth="1"/>
    <col min="2128" max="2129" width="17.88671875" customWidth="1"/>
    <col min="2130" max="2130" width="17.44140625" customWidth="1"/>
    <col min="2131" max="2131" width="16.88671875" customWidth="1"/>
    <col min="2132" max="2134" width="17.44140625" customWidth="1"/>
    <col min="2135" max="2135" width="17.109375" customWidth="1"/>
    <col min="2136" max="2136" width="17.44140625" customWidth="1"/>
    <col min="2137" max="2137" width="17.109375" customWidth="1"/>
    <col min="2138" max="2139" width="17.44140625" customWidth="1"/>
    <col min="2140" max="2140" width="17.88671875" customWidth="1"/>
    <col min="2141" max="2141" width="17.44140625" customWidth="1"/>
    <col min="2142" max="2144" width="17.88671875" customWidth="1"/>
    <col min="2145" max="2145" width="17.6640625" customWidth="1"/>
    <col min="2146" max="2146" width="17.88671875" customWidth="1"/>
    <col min="2147" max="2147" width="17.6640625" customWidth="1"/>
    <col min="2148" max="2150" width="17.88671875" customWidth="1"/>
    <col min="2151" max="2151" width="17.44140625" customWidth="1"/>
    <col min="2152" max="2154" width="17.88671875" customWidth="1"/>
    <col min="2155" max="2155" width="17.6640625" customWidth="1"/>
    <col min="2156" max="2156" width="17.88671875" customWidth="1"/>
    <col min="2157" max="2157" width="17.6640625" customWidth="1"/>
    <col min="2158" max="2160" width="17.88671875" customWidth="1"/>
    <col min="2161" max="2161" width="17.44140625" customWidth="1"/>
    <col min="2162" max="2164" width="17.88671875" customWidth="1"/>
    <col min="2165" max="2165" width="17.6640625" customWidth="1"/>
    <col min="2166" max="2166" width="17.88671875" customWidth="1"/>
    <col min="2167" max="2167" width="17.6640625" customWidth="1"/>
    <col min="2168" max="2169" width="17.88671875" customWidth="1"/>
    <col min="2170" max="2170" width="17.6640625" customWidth="1"/>
    <col min="2171" max="2171" width="17.109375" customWidth="1"/>
    <col min="2172" max="2174" width="17.6640625" customWidth="1"/>
    <col min="2175" max="2175" width="17.44140625" customWidth="1"/>
    <col min="2176" max="2176" width="17.6640625" customWidth="1"/>
    <col min="2177" max="2177" width="17.44140625" customWidth="1"/>
    <col min="2178" max="2179" width="17.6640625" customWidth="1"/>
    <col min="2180" max="2180" width="17.88671875" customWidth="1"/>
    <col min="2181" max="2181" width="17.44140625" customWidth="1"/>
    <col min="2182" max="2184" width="17.88671875" customWidth="1"/>
    <col min="2185" max="2185" width="17.6640625" customWidth="1"/>
    <col min="2186" max="2186" width="17.88671875" customWidth="1"/>
    <col min="2187" max="2187" width="17.6640625" customWidth="1"/>
    <col min="2188" max="2189" width="17.88671875" customWidth="1"/>
    <col min="2190" max="2190" width="17.6640625" customWidth="1"/>
    <col min="2191" max="2191" width="17.109375" customWidth="1"/>
    <col min="2192" max="2194" width="17.6640625" customWidth="1"/>
    <col min="2195" max="2195" width="17.44140625" customWidth="1"/>
    <col min="2196" max="2196" width="17.6640625" customWidth="1"/>
    <col min="2197" max="2197" width="17.44140625" customWidth="1"/>
    <col min="2198" max="2199" width="17.6640625" customWidth="1"/>
    <col min="2200" max="2200" width="17.88671875" customWidth="1"/>
    <col min="2201" max="2201" width="17.44140625" customWidth="1"/>
    <col min="2202" max="2204" width="17.88671875" customWidth="1"/>
    <col min="2205" max="2205" width="17.6640625" customWidth="1"/>
    <col min="2206" max="2206" width="17.88671875" customWidth="1"/>
    <col min="2207" max="2207" width="17.6640625" customWidth="1"/>
    <col min="2208" max="2210" width="17.88671875" customWidth="1"/>
    <col min="2211" max="2211" width="17.44140625" customWidth="1"/>
    <col min="2212" max="2214" width="17.88671875" customWidth="1"/>
    <col min="2215" max="2215" width="17.6640625" customWidth="1"/>
    <col min="2216" max="2216" width="17.88671875" customWidth="1"/>
    <col min="2217" max="2217" width="17.6640625" customWidth="1"/>
    <col min="2218" max="2219" width="17.88671875" customWidth="1"/>
    <col min="2220" max="2220" width="18.44140625" customWidth="1"/>
    <col min="2221" max="2221" width="17.88671875" customWidth="1"/>
    <col min="2222" max="2224" width="18.44140625" customWidth="1"/>
    <col min="2225" max="2225" width="18.109375" customWidth="1"/>
    <col min="2226" max="2226" width="18.44140625" customWidth="1"/>
    <col min="2227" max="2227" width="18.109375" customWidth="1"/>
    <col min="2228" max="2229" width="18.44140625" customWidth="1"/>
    <col min="2230" max="2230" width="17.88671875" customWidth="1"/>
    <col min="2231" max="2231" width="17.44140625" customWidth="1"/>
    <col min="2232" max="2234" width="17.88671875" customWidth="1"/>
    <col min="2235" max="2235" width="17.6640625" customWidth="1"/>
    <col min="2236" max="2236" width="17.88671875" customWidth="1"/>
    <col min="2237" max="2237" width="17.6640625" customWidth="1"/>
    <col min="2238" max="2239" width="17.88671875" customWidth="1"/>
    <col min="2240" max="2240" width="18.44140625" customWidth="1"/>
    <col min="2241" max="2241" width="17.88671875" customWidth="1"/>
    <col min="2242" max="2244" width="18.44140625" customWidth="1"/>
    <col min="2245" max="2245" width="18.109375" customWidth="1"/>
    <col min="2246" max="2246" width="18.44140625" customWidth="1"/>
    <col min="2247" max="2247" width="18.109375" customWidth="1"/>
    <col min="2248" max="2250" width="18.44140625" customWidth="1"/>
    <col min="2251" max="2251" width="17.88671875" customWidth="1"/>
    <col min="2252" max="2254" width="18.44140625" customWidth="1"/>
    <col min="2255" max="2255" width="18.109375" customWidth="1"/>
    <col min="2256" max="2256" width="18.44140625" customWidth="1"/>
    <col min="2257" max="2257" width="18.109375" customWidth="1"/>
    <col min="2258" max="2260" width="18.44140625" customWidth="1"/>
    <col min="2261" max="2261" width="17.88671875" customWidth="1"/>
    <col min="2262" max="2264" width="18.44140625" customWidth="1"/>
    <col min="2265" max="2265" width="18.109375" customWidth="1"/>
    <col min="2266" max="2266" width="18.44140625" customWidth="1"/>
    <col min="2267" max="2267" width="18.109375" customWidth="1"/>
    <col min="2268" max="2269" width="18.44140625" customWidth="1"/>
    <col min="2270" max="2270" width="18.109375" customWidth="1"/>
    <col min="2271" max="2271" width="17.6640625" customWidth="1"/>
    <col min="2272" max="2274" width="18.109375" customWidth="1"/>
    <col min="2275" max="2275" width="17.88671875" customWidth="1"/>
    <col min="2276" max="2276" width="18.109375" customWidth="1"/>
    <col min="2277" max="2277" width="17.88671875" customWidth="1"/>
    <col min="2278" max="2279" width="18.109375" customWidth="1"/>
    <col min="2280" max="2280" width="18.44140625" customWidth="1"/>
    <col min="2281" max="2281" width="17.88671875" customWidth="1"/>
    <col min="2282" max="2284" width="18.44140625" customWidth="1"/>
    <col min="2285" max="2285" width="18.109375" customWidth="1"/>
    <col min="2286" max="2286" width="18.44140625" customWidth="1"/>
    <col min="2287" max="2287" width="18.109375" customWidth="1"/>
    <col min="2288" max="2289" width="18.44140625" customWidth="1"/>
    <col min="2290" max="2290" width="18.109375" customWidth="1"/>
    <col min="2291" max="2291" width="17.6640625" customWidth="1"/>
    <col min="2292" max="2294" width="18.109375" customWidth="1"/>
    <col min="2295" max="2295" width="17.88671875" customWidth="1"/>
    <col min="2296" max="2296" width="18.109375" customWidth="1"/>
    <col min="2297" max="2297" width="17.88671875" customWidth="1"/>
    <col min="2298" max="2299" width="18.109375" customWidth="1"/>
    <col min="2300" max="2300" width="18.44140625" customWidth="1"/>
    <col min="2301" max="2301" width="17.88671875" customWidth="1"/>
    <col min="2302" max="2304" width="18.44140625" customWidth="1"/>
    <col min="2305" max="2305" width="18.109375" customWidth="1"/>
    <col min="2306" max="2306" width="18.44140625" customWidth="1"/>
    <col min="2307" max="2307" width="18.109375" customWidth="1"/>
    <col min="2308" max="2310" width="18.44140625" customWidth="1"/>
    <col min="2311" max="2311" width="17.88671875" customWidth="1"/>
    <col min="2312" max="2314" width="18.44140625" customWidth="1"/>
    <col min="2315" max="2315" width="18.109375" customWidth="1"/>
    <col min="2316" max="2316" width="18.44140625" customWidth="1"/>
    <col min="2317" max="2317" width="18.109375" customWidth="1"/>
    <col min="2318" max="2320" width="18.44140625" customWidth="1"/>
    <col min="2321" max="2321" width="17.88671875" customWidth="1"/>
    <col min="2322" max="2324" width="18.44140625" customWidth="1"/>
    <col min="2325" max="2325" width="18.109375" customWidth="1"/>
    <col min="2326" max="2326" width="18.44140625" customWidth="1"/>
    <col min="2327" max="2327" width="18.109375" customWidth="1"/>
    <col min="2328" max="2329" width="18.44140625" customWidth="1"/>
    <col min="2330" max="2330" width="17.88671875" customWidth="1"/>
    <col min="2331" max="2331" width="17.44140625" customWidth="1"/>
    <col min="2332" max="2334" width="17.88671875" customWidth="1"/>
    <col min="2335" max="2335" width="17.6640625" customWidth="1"/>
    <col min="2336" max="2336" width="17.88671875" customWidth="1"/>
    <col min="2337" max="2337" width="17.6640625" customWidth="1"/>
    <col min="2338" max="2339" width="17.88671875" customWidth="1"/>
    <col min="2340" max="2340" width="18.44140625" customWidth="1"/>
    <col min="2341" max="2341" width="17.88671875" customWidth="1"/>
    <col min="2342" max="2344" width="18.44140625" customWidth="1"/>
    <col min="2345" max="2345" width="18.109375" customWidth="1"/>
    <col min="2346" max="2346" width="18.44140625" customWidth="1"/>
    <col min="2347" max="2347" width="18.109375" customWidth="1"/>
    <col min="2348" max="2350" width="18.44140625" customWidth="1"/>
    <col min="2351" max="2351" width="17.88671875" customWidth="1"/>
    <col min="2352" max="2354" width="18.44140625" customWidth="1"/>
    <col min="2355" max="2355" width="18.109375" customWidth="1"/>
    <col min="2356" max="2356" width="18.44140625" customWidth="1"/>
    <col min="2357" max="2357" width="18.109375" customWidth="1"/>
    <col min="2358" max="2360" width="18.44140625" customWidth="1"/>
    <col min="2361" max="2361" width="17.88671875" customWidth="1"/>
    <col min="2362" max="2364" width="18.44140625" customWidth="1"/>
    <col min="2365" max="2365" width="18.109375" customWidth="1"/>
    <col min="2366" max="2366" width="18.44140625" customWidth="1"/>
    <col min="2367" max="2367" width="18.109375" customWidth="1"/>
    <col min="2368" max="2369" width="18.44140625" customWidth="1"/>
    <col min="2370" max="2370" width="18.109375" customWidth="1"/>
    <col min="2371" max="2371" width="17.6640625" customWidth="1"/>
    <col min="2372" max="2374" width="18.109375" customWidth="1"/>
    <col min="2375" max="2375" width="17.88671875" customWidth="1"/>
    <col min="2376" max="2376" width="18.109375" customWidth="1"/>
    <col min="2377" max="2377" width="17.88671875" customWidth="1"/>
    <col min="2378" max="2379" width="18.109375" customWidth="1"/>
    <col min="2380" max="2380" width="18.44140625" customWidth="1"/>
    <col min="2381" max="2381" width="17.88671875" customWidth="1"/>
    <col min="2382" max="2384" width="18.44140625" customWidth="1"/>
    <col min="2385" max="2385" width="18.109375" customWidth="1"/>
    <col min="2386" max="2386" width="18.44140625" customWidth="1"/>
    <col min="2387" max="2387" width="18.109375" customWidth="1"/>
    <col min="2388" max="2389" width="18.44140625" customWidth="1"/>
    <col min="2390" max="2390" width="18.109375" customWidth="1"/>
    <col min="2391" max="2391" width="17.6640625" customWidth="1"/>
    <col min="2392" max="2394" width="18.109375" customWidth="1"/>
    <col min="2395" max="2395" width="17.88671875" customWidth="1"/>
    <col min="2396" max="2396" width="18.109375" customWidth="1"/>
    <col min="2397" max="2397" width="17.88671875" customWidth="1"/>
    <col min="2398" max="2399" width="18.109375" customWidth="1"/>
    <col min="2400" max="2400" width="18.44140625" customWidth="1"/>
    <col min="2401" max="2401" width="17.88671875" customWidth="1"/>
    <col min="2402" max="2404" width="18.44140625" customWidth="1"/>
    <col min="2405" max="2405" width="18.109375" customWidth="1"/>
    <col min="2406" max="2406" width="18.44140625" customWidth="1"/>
    <col min="2407" max="2407" width="18.109375" customWidth="1"/>
    <col min="2408" max="2410" width="18.44140625" customWidth="1"/>
    <col min="2411" max="2411" width="17.88671875" customWidth="1"/>
    <col min="2412" max="2414" width="18.44140625" customWidth="1"/>
    <col min="2415" max="2415" width="18.109375" customWidth="1"/>
    <col min="2416" max="2416" width="18.44140625" customWidth="1"/>
    <col min="2417" max="2417" width="18.109375" customWidth="1"/>
    <col min="2418" max="2420" width="18.44140625" customWidth="1"/>
    <col min="2421" max="2421" width="17.88671875" customWidth="1"/>
    <col min="2422" max="2424" width="18.44140625" customWidth="1"/>
    <col min="2425" max="2425" width="18.109375" customWidth="1"/>
    <col min="2426" max="2426" width="18.44140625" customWidth="1"/>
    <col min="2427" max="2427" width="18.109375" customWidth="1"/>
    <col min="2428" max="2429" width="18.44140625" customWidth="1"/>
    <col min="2430" max="2430" width="17.88671875" customWidth="1"/>
    <col min="2431" max="2431" width="17.44140625" customWidth="1"/>
    <col min="2432" max="2434" width="17.88671875" customWidth="1"/>
    <col min="2435" max="2435" width="17.6640625" customWidth="1"/>
    <col min="2436" max="2436" width="17.88671875" customWidth="1"/>
    <col min="2437" max="2437" width="17.6640625" customWidth="1"/>
    <col min="2438" max="2439" width="17.88671875" customWidth="1"/>
    <col min="2440" max="2440" width="18.44140625" customWidth="1"/>
    <col min="2441" max="2441" width="17.88671875" customWidth="1"/>
    <col min="2442" max="2444" width="18.44140625" customWidth="1"/>
    <col min="2445" max="2445" width="18.109375" customWidth="1"/>
    <col min="2446" max="2446" width="18.44140625" customWidth="1"/>
    <col min="2447" max="2447" width="18.109375" customWidth="1"/>
    <col min="2448" max="2450" width="18.44140625" customWidth="1"/>
    <col min="2451" max="2451" width="17.88671875" customWidth="1"/>
    <col min="2452" max="2454" width="18.44140625" customWidth="1"/>
    <col min="2455" max="2455" width="18.109375" customWidth="1"/>
    <col min="2456" max="2456" width="18.44140625" customWidth="1"/>
    <col min="2457" max="2457" width="18.109375" customWidth="1"/>
    <col min="2458" max="2460" width="18.44140625" customWidth="1"/>
    <col min="2461" max="2461" width="17.88671875" customWidth="1"/>
    <col min="2462" max="2464" width="18.44140625" customWidth="1"/>
    <col min="2465" max="2465" width="18.109375" customWidth="1"/>
    <col min="2466" max="2466" width="18.44140625" customWidth="1"/>
    <col min="2467" max="2467" width="18.109375" customWidth="1"/>
    <col min="2468" max="2469" width="18.44140625" customWidth="1"/>
    <col min="2470" max="2470" width="18.109375" customWidth="1"/>
    <col min="2471" max="2471" width="17.6640625" customWidth="1"/>
    <col min="2472" max="2474" width="18.109375" customWidth="1"/>
    <col min="2475" max="2475" width="17.88671875" customWidth="1"/>
    <col min="2476" max="2476" width="18.109375" customWidth="1"/>
    <col min="2477" max="2477" width="17.88671875" customWidth="1"/>
    <col min="2478" max="2479" width="18.109375" customWidth="1"/>
    <col min="2480" max="2480" width="18.44140625" customWidth="1"/>
    <col min="2481" max="2481" width="17.88671875" customWidth="1"/>
    <col min="2482" max="2484" width="18.44140625" customWidth="1"/>
    <col min="2485" max="2485" width="18.109375" customWidth="1"/>
    <col min="2486" max="2486" width="18.44140625" customWidth="1"/>
    <col min="2487" max="2487" width="18.109375" customWidth="1"/>
    <col min="2488" max="2489" width="18.44140625" customWidth="1"/>
    <col min="2490" max="2490" width="18.109375" customWidth="1"/>
    <col min="2491" max="2491" width="17.6640625" customWidth="1"/>
    <col min="2492" max="2494" width="18.109375" customWidth="1"/>
    <col min="2495" max="2495" width="17.88671875" customWidth="1"/>
    <col min="2496" max="2496" width="18.109375" customWidth="1"/>
    <col min="2497" max="2497" width="17.88671875" customWidth="1"/>
    <col min="2498" max="2499" width="18.109375" customWidth="1"/>
    <col min="2500" max="2500" width="18.44140625" customWidth="1"/>
    <col min="2501" max="2501" width="17.88671875" customWidth="1"/>
    <col min="2502" max="2504" width="18.44140625" customWidth="1"/>
    <col min="2505" max="2505" width="18.109375" customWidth="1"/>
    <col min="2506" max="2506" width="18.44140625" customWidth="1"/>
    <col min="2507" max="2507" width="18.109375" customWidth="1"/>
    <col min="2508" max="2510" width="18.44140625" customWidth="1"/>
    <col min="2511" max="2511" width="17.88671875" customWidth="1"/>
    <col min="2512" max="2514" width="18.44140625" customWidth="1"/>
    <col min="2515" max="2515" width="18.109375" customWidth="1"/>
    <col min="2516" max="2516" width="18.44140625" customWidth="1"/>
    <col min="2517" max="2517" width="18.109375" customWidth="1"/>
    <col min="2518" max="2519" width="18.44140625" customWidth="1"/>
    <col min="2520" max="2520" width="18.109375" customWidth="1"/>
    <col min="2521" max="2521" width="17.6640625" customWidth="1"/>
    <col min="2522" max="2524" width="18.109375" customWidth="1"/>
    <col min="2525" max="2525" width="17.88671875" customWidth="1"/>
    <col min="2526" max="2526" width="18.109375" customWidth="1"/>
    <col min="2527" max="2527" width="17.88671875" customWidth="1"/>
    <col min="2528" max="2529" width="18.109375" customWidth="1"/>
    <col min="2530" max="2530" width="17.6640625" customWidth="1"/>
    <col min="2531" max="2531" width="17.109375" customWidth="1"/>
    <col min="2532" max="2534" width="17.6640625" customWidth="1"/>
    <col min="2535" max="2535" width="17.44140625" customWidth="1"/>
    <col min="2536" max="2536" width="17.6640625" customWidth="1"/>
    <col min="2537" max="2537" width="17.44140625" customWidth="1"/>
    <col min="2538" max="2539" width="17.6640625" customWidth="1"/>
    <col min="2540" max="2540" width="18.109375" customWidth="1"/>
    <col min="2541" max="2541" width="17.6640625" customWidth="1"/>
    <col min="2542" max="2544" width="18.109375" customWidth="1"/>
    <col min="2545" max="2545" width="17.88671875" customWidth="1"/>
    <col min="2546" max="2546" width="18.109375" customWidth="1"/>
    <col min="2547" max="2547" width="17.88671875" customWidth="1"/>
    <col min="2548" max="2550" width="18.109375" customWidth="1"/>
    <col min="2551" max="2551" width="17.6640625" customWidth="1"/>
    <col min="2552" max="2554" width="18.109375" customWidth="1"/>
    <col min="2555" max="2555" width="17.88671875" customWidth="1"/>
    <col min="2556" max="2556" width="18.109375" customWidth="1"/>
    <col min="2557" max="2557" width="17.88671875" customWidth="1"/>
    <col min="2558" max="2560" width="18.109375" customWidth="1"/>
    <col min="2561" max="2561" width="17.6640625" customWidth="1"/>
    <col min="2562" max="2564" width="18.109375" customWidth="1"/>
    <col min="2565" max="2565" width="17.88671875" customWidth="1"/>
    <col min="2566" max="2566" width="18.109375" customWidth="1"/>
    <col min="2567" max="2567" width="17.88671875" customWidth="1"/>
    <col min="2568" max="2569" width="18.109375" customWidth="1"/>
    <col min="2570" max="2570" width="17.88671875" customWidth="1"/>
    <col min="2571" max="2571" width="17.44140625" customWidth="1"/>
    <col min="2572" max="2574" width="17.88671875" customWidth="1"/>
    <col min="2575" max="2575" width="17.6640625" customWidth="1"/>
    <col min="2576" max="2576" width="17.88671875" customWidth="1"/>
    <col min="2577" max="2577" width="17.6640625" customWidth="1"/>
    <col min="2578" max="2579" width="17.88671875" customWidth="1"/>
    <col min="2580" max="2580" width="18.109375" customWidth="1"/>
    <col min="2581" max="2581" width="17.6640625" customWidth="1"/>
    <col min="2582" max="2584" width="18.109375" customWidth="1"/>
    <col min="2585" max="2585" width="17.88671875" customWidth="1"/>
    <col min="2586" max="2586" width="18.109375" customWidth="1"/>
    <col min="2587" max="2587" width="17.88671875" customWidth="1"/>
    <col min="2588" max="2589" width="18.109375" customWidth="1"/>
    <col min="2590" max="2590" width="17.88671875" customWidth="1"/>
    <col min="2591" max="2591" width="17.44140625" customWidth="1"/>
    <col min="2592" max="2594" width="17.88671875" customWidth="1"/>
    <col min="2595" max="2595" width="17.6640625" customWidth="1"/>
    <col min="2596" max="2596" width="17.88671875" customWidth="1"/>
    <col min="2597" max="2597" width="17.6640625" customWidth="1"/>
    <col min="2598" max="2599" width="17.88671875" customWidth="1"/>
    <col min="2600" max="2600" width="18.109375" customWidth="1"/>
    <col min="2601" max="2601" width="17.6640625" customWidth="1"/>
    <col min="2602" max="2604" width="18.109375" customWidth="1"/>
    <col min="2605" max="2605" width="17.88671875" customWidth="1"/>
    <col min="2606" max="2606" width="18.109375" customWidth="1"/>
    <col min="2607" max="2607" width="17.88671875" customWidth="1"/>
    <col min="2608" max="2610" width="18.109375" customWidth="1"/>
    <col min="2611" max="2611" width="17.6640625" customWidth="1"/>
    <col min="2612" max="2614" width="18.109375" customWidth="1"/>
    <col min="2615" max="2615" width="17.88671875" customWidth="1"/>
    <col min="2616" max="2616" width="18.109375" customWidth="1"/>
    <col min="2617" max="2617" width="17.88671875" customWidth="1"/>
    <col min="2618" max="2619" width="18.109375" customWidth="1"/>
    <col min="2620" max="2620" width="18.44140625" customWidth="1"/>
    <col min="2621" max="2621" width="17.88671875" customWidth="1"/>
    <col min="2622" max="2624" width="18.44140625" customWidth="1"/>
    <col min="2625" max="2625" width="18.109375" customWidth="1"/>
    <col min="2626" max="2626" width="18.44140625" customWidth="1"/>
    <col min="2627" max="2627" width="18.109375" customWidth="1"/>
    <col min="2628" max="2629" width="18.44140625" customWidth="1"/>
    <col min="2630" max="2630" width="17.88671875" customWidth="1"/>
    <col min="2631" max="2631" width="17.44140625" customWidth="1"/>
    <col min="2632" max="2634" width="17.88671875" customWidth="1"/>
    <col min="2635" max="2635" width="17.6640625" customWidth="1"/>
    <col min="2636" max="2636" width="17.88671875" customWidth="1"/>
    <col min="2637" max="2637" width="17.6640625" customWidth="1"/>
    <col min="2638" max="2639" width="17.88671875" customWidth="1"/>
    <col min="2640" max="2640" width="18.44140625" customWidth="1"/>
    <col min="2641" max="2641" width="17.88671875" customWidth="1"/>
    <col min="2642" max="2644" width="18.44140625" customWidth="1"/>
    <col min="2645" max="2645" width="18.109375" customWidth="1"/>
    <col min="2646" max="2646" width="18.44140625" customWidth="1"/>
    <col min="2647" max="2647" width="18.109375" customWidth="1"/>
    <col min="2648" max="2650" width="18.44140625" customWidth="1"/>
    <col min="2651" max="2651" width="17.88671875" customWidth="1"/>
    <col min="2652" max="2654" width="18.44140625" customWidth="1"/>
    <col min="2655" max="2655" width="18.109375" customWidth="1"/>
    <col min="2656" max="2656" width="18.44140625" customWidth="1"/>
    <col min="2657" max="2657" width="18.109375" customWidth="1"/>
    <col min="2658" max="2660" width="18.44140625" customWidth="1"/>
    <col min="2661" max="2661" width="17.88671875" customWidth="1"/>
    <col min="2662" max="2664" width="18.44140625" customWidth="1"/>
    <col min="2665" max="2665" width="18.109375" customWidth="1"/>
    <col min="2666" max="2666" width="18.44140625" customWidth="1"/>
    <col min="2667" max="2667" width="18.109375" customWidth="1"/>
    <col min="2668" max="2669" width="18.44140625" customWidth="1"/>
    <col min="2670" max="2670" width="18.109375" customWidth="1"/>
    <col min="2671" max="2671" width="17.6640625" customWidth="1"/>
    <col min="2672" max="2674" width="18.109375" customWidth="1"/>
    <col min="2675" max="2675" width="17.88671875" customWidth="1"/>
    <col min="2676" max="2676" width="18.109375" customWidth="1"/>
    <col min="2677" max="2677" width="17.88671875" customWidth="1"/>
    <col min="2678" max="2679" width="18.109375" customWidth="1"/>
    <col min="2680" max="2680" width="18.44140625" customWidth="1"/>
    <col min="2681" max="2681" width="17.88671875" customWidth="1"/>
    <col min="2682" max="2684" width="18.44140625" customWidth="1"/>
    <col min="2685" max="2685" width="18.109375" customWidth="1"/>
    <col min="2686" max="2686" width="18.44140625" customWidth="1"/>
    <col min="2687" max="2687" width="18.109375" customWidth="1"/>
    <col min="2688" max="2689" width="18.44140625" customWidth="1"/>
    <col min="2690" max="2690" width="18.109375" customWidth="1"/>
    <col min="2691" max="2691" width="17.6640625" customWidth="1"/>
    <col min="2692" max="2694" width="18.109375" customWidth="1"/>
    <col min="2695" max="2695" width="17.88671875" customWidth="1"/>
    <col min="2696" max="2696" width="18.109375" customWidth="1"/>
    <col min="2697" max="2697" width="17.88671875" customWidth="1"/>
    <col min="2698" max="2699" width="18.109375" customWidth="1"/>
    <col min="2700" max="2700" width="18.44140625" customWidth="1"/>
    <col min="2701" max="2701" width="17.88671875" customWidth="1"/>
    <col min="2702" max="2704" width="18.44140625" customWidth="1"/>
    <col min="2705" max="2705" width="18.109375" customWidth="1"/>
    <col min="2706" max="2706" width="18.44140625" customWidth="1"/>
    <col min="2707" max="2707" width="18.109375" customWidth="1"/>
    <col min="2708" max="2710" width="18.44140625" customWidth="1"/>
    <col min="2711" max="2711" width="17.88671875" customWidth="1"/>
    <col min="2712" max="2714" width="18.44140625" customWidth="1"/>
    <col min="2715" max="2715" width="18.109375" customWidth="1"/>
    <col min="2716" max="2716" width="18.44140625" customWidth="1"/>
    <col min="2717" max="2717" width="18.109375" customWidth="1"/>
    <col min="2718" max="2719" width="18.44140625" customWidth="1"/>
    <col min="2720" max="2720" width="18.109375" customWidth="1"/>
    <col min="2721" max="2721" width="17.6640625" customWidth="1"/>
    <col min="2722" max="2724" width="18.109375" customWidth="1"/>
    <col min="2725" max="2725" width="17.88671875" customWidth="1"/>
    <col min="2726" max="2726" width="18.109375" customWidth="1"/>
    <col min="2727" max="2727" width="17.88671875" customWidth="1"/>
    <col min="2728" max="2729" width="18.109375" customWidth="1"/>
    <col min="2730" max="2730" width="17.6640625" customWidth="1"/>
    <col min="2731" max="2731" width="17.109375" customWidth="1"/>
    <col min="2732" max="2734" width="17.6640625" customWidth="1"/>
    <col min="2735" max="2735" width="17.44140625" customWidth="1"/>
    <col min="2736" max="2736" width="17.6640625" customWidth="1"/>
    <col min="2737" max="2737" width="17.44140625" customWidth="1"/>
    <col min="2738" max="2739" width="17.6640625" customWidth="1"/>
    <col min="2740" max="2740" width="18.109375" customWidth="1"/>
    <col min="2741" max="2741" width="17.6640625" customWidth="1"/>
    <col min="2742" max="2744" width="18.109375" customWidth="1"/>
    <col min="2745" max="2745" width="17.88671875" customWidth="1"/>
    <col min="2746" max="2746" width="18.109375" customWidth="1"/>
    <col min="2747" max="2747" width="17.88671875" customWidth="1"/>
    <col min="2748" max="2750" width="18.109375" customWidth="1"/>
    <col min="2751" max="2751" width="17.6640625" customWidth="1"/>
    <col min="2752" max="2754" width="18.109375" customWidth="1"/>
    <col min="2755" max="2755" width="17.88671875" customWidth="1"/>
    <col min="2756" max="2756" width="18.109375" customWidth="1"/>
    <col min="2757" max="2757" width="17.88671875" customWidth="1"/>
    <col min="2758" max="2760" width="18.109375" customWidth="1"/>
    <col min="2761" max="2761" width="17.6640625" customWidth="1"/>
    <col min="2762" max="2764" width="18.109375" customWidth="1"/>
    <col min="2765" max="2765" width="17.88671875" customWidth="1"/>
    <col min="2766" max="2766" width="18.109375" customWidth="1"/>
    <col min="2767" max="2767" width="17.88671875" customWidth="1"/>
    <col min="2768" max="2769" width="18.109375" customWidth="1"/>
    <col min="2770" max="2770" width="17.88671875" customWidth="1"/>
    <col min="2771" max="2771" width="17.44140625" customWidth="1"/>
    <col min="2772" max="2774" width="17.88671875" customWidth="1"/>
    <col min="2775" max="2775" width="17.6640625" customWidth="1"/>
    <col min="2776" max="2776" width="17.88671875" customWidth="1"/>
    <col min="2777" max="2777" width="17.6640625" customWidth="1"/>
    <col min="2778" max="2779" width="17.88671875" customWidth="1"/>
    <col min="2780" max="2780" width="18.109375" customWidth="1"/>
    <col min="2781" max="2781" width="17.6640625" customWidth="1"/>
    <col min="2782" max="2784" width="18.109375" customWidth="1"/>
    <col min="2785" max="2785" width="17.88671875" customWidth="1"/>
    <col min="2786" max="2786" width="18.109375" customWidth="1"/>
    <col min="2787" max="2787" width="17.88671875" customWidth="1"/>
    <col min="2788" max="2789" width="18.109375" customWidth="1"/>
    <col min="2790" max="2790" width="17.88671875" customWidth="1"/>
    <col min="2791" max="2791" width="17.44140625" customWidth="1"/>
    <col min="2792" max="2794" width="17.88671875" customWidth="1"/>
    <col min="2795" max="2795" width="17.6640625" customWidth="1"/>
    <col min="2796" max="2796" width="17.88671875" customWidth="1"/>
    <col min="2797" max="2797" width="17.6640625" customWidth="1"/>
    <col min="2798" max="2799" width="17.88671875" customWidth="1"/>
    <col min="2800" max="2800" width="18.109375" customWidth="1"/>
    <col min="2801" max="2801" width="17.6640625" customWidth="1"/>
    <col min="2802" max="2804" width="18.109375" customWidth="1"/>
    <col min="2805" max="2805" width="17.88671875" customWidth="1"/>
    <col min="2806" max="2806" width="18.109375" customWidth="1"/>
    <col min="2807" max="2807" width="17.88671875" customWidth="1"/>
    <col min="2808" max="2810" width="18.109375" customWidth="1"/>
    <col min="2811" max="2811" width="17.6640625" customWidth="1"/>
    <col min="2812" max="2814" width="18.109375" customWidth="1"/>
    <col min="2815" max="2815" width="17.88671875" customWidth="1"/>
    <col min="2816" max="2816" width="18.109375" customWidth="1"/>
    <col min="2817" max="2817" width="17.88671875" customWidth="1"/>
    <col min="2818" max="2819" width="18.109375" customWidth="1"/>
    <col min="2820" max="2820" width="18.44140625" customWidth="1"/>
    <col min="2821" max="2821" width="17.88671875" customWidth="1"/>
    <col min="2822" max="2824" width="18.44140625" customWidth="1"/>
    <col min="2825" max="2825" width="18.109375" customWidth="1"/>
    <col min="2826" max="2826" width="18.44140625" customWidth="1"/>
    <col min="2827" max="2827" width="18.109375" customWidth="1"/>
    <col min="2828" max="2829" width="18.44140625" customWidth="1"/>
    <col min="2830" max="2830" width="17.88671875" customWidth="1"/>
    <col min="2831" max="2831" width="17.44140625" customWidth="1"/>
    <col min="2832" max="2834" width="17.88671875" customWidth="1"/>
    <col min="2835" max="2835" width="17.6640625" customWidth="1"/>
    <col min="2836" max="2836" width="17.88671875" customWidth="1"/>
    <col min="2837" max="2837" width="17.6640625" customWidth="1"/>
    <col min="2838" max="2839" width="17.88671875" customWidth="1"/>
    <col min="2840" max="2840" width="18.44140625" customWidth="1"/>
    <col min="2841" max="2841" width="17.88671875" customWidth="1"/>
    <col min="2842" max="2844" width="18.44140625" customWidth="1"/>
    <col min="2845" max="2845" width="18.109375" customWidth="1"/>
    <col min="2846" max="2846" width="18.44140625" customWidth="1"/>
    <col min="2847" max="2847" width="18.109375" customWidth="1"/>
    <col min="2848" max="2850" width="18.44140625" customWidth="1"/>
    <col min="2851" max="2851" width="17.88671875" customWidth="1"/>
    <col min="2852" max="2854" width="18.44140625" customWidth="1"/>
    <col min="2855" max="2855" width="18.109375" customWidth="1"/>
    <col min="2856" max="2856" width="18.44140625" customWidth="1"/>
    <col min="2857" max="2857" width="18.109375" customWidth="1"/>
    <col min="2858" max="2860" width="18.44140625" customWidth="1"/>
    <col min="2861" max="2861" width="17.88671875" customWidth="1"/>
    <col min="2862" max="2864" width="18.44140625" customWidth="1"/>
    <col min="2865" max="2865" width="18.109375" customWidth="1"/>
    <col min="2866" max="2866" width="18.44140625" customWidth="1"/>
    <col min="2867" max="2867" width="18.109375" customWidth="1"/>
    <col min="2868" max="2869" width="18.44140625" customWidth="1"/>
    <col min="2870" max="2870" width="18.109375" customWidth="1"/>
    <col min="2871" max="2871" width="17.6640625" customWidth="1"/>
    <col min="2872" max="2874" width="18.109375" customWidth="1"/>
    <col min="2875" max="2875" width="17.88671875" customWidth="1"/>
    <col min="2876" max="2876" width="18.109375" customWidth="1"/>
    <col min="2877" max="2877" width="17.88671875" customWidth="1"/>
    <col min="2878" max="2879" width="18.109375" customWidth="1"/>
    <col min="2880" max="2880" width="18.44140625" customWidth="1"/>
    <col min="2881" max="2881" width="17.88671875" customWidth="1"/>
    <col min="2882" max="2884" width="18.44140625" customWidth="1"/>
    <col min="2885" max="2885" width="18.109375" customWidth="1"/>
    <col min="2886" max="2886" width="18.44140625" customWidth="1"/>
    <col min="2887" max="2887" width="18.109375" customWidth="1"/>
    <col min="2888" max="2889" width="18.44140625" customWidth="1"/>
    <col min="2890" max="2890" width="18.109375" customWidth="1"/>
    <col min="2891" max="2891" width="17.6640625" customWidth="1"/>
    <col min="2892" max="2894" width="18.109375" customWidth="1"/>
    <col min="2895" max="2895" width="17.88671875" customWidth="1"/>
    <col min="2896" max="2896" width="18.109375" customWidth="1"/>
    <col min="2897" max="2897" width="17.88671875" customWidth="1"/>
    <col min="2898" max="2899" width="18.109375" customWidth="1"/>
    <col min="2900" max="2900" width="18.44140625" customWidth="1"/>
    <col min="2901" max="2901" width="17.88671875" customWidth="1"/>
    <col min="2902" max="2904" width="18.44140625" customWidth="1"/>
    <col min="2905" max="2905" width="18.109375" customWidth="1"/>
    <col min="2906" max="2906" width="18.44140625" customWidth="1"/>
    <col min="2907" max="2907" width="18.109375" customWidth="1"/>
    <col min="2908" max="2910" width="18.44140625" customWidth="1"/>
    <col min="2911" max="2911" width="17.88671875" customWidth="1"/>
    <col min="2912" max="2914" width="18.44140625" customWidth="1"/>
    <col min="2915" max="2915" width="18.109375" customWidth="1"/>
    <col min="2916" max="2916" width="18.44140625" customWidth="1"/>
    <col min="2917" max="2917" width="18.109375" customWidth="1"/>
    <col min="2918" max="2920" width="18.44140625" customWidth="1"/>
    <col min="2921" max="2921" width="17.88671875" customWidth="1"/>
    <col min="2922" max="2924" width="18.44140625" customWidth="1"/>
    <col min="2925" max="2925" width="18.109375" customWidth="1"/>
    <col min="2926" max="2926" width="18.44140625" customWidth="1"/>
    <col min="2927" max="2927" width="18.109375" customWidth="1"/>
    <col min="2928" max="2929" width="18.44140625" customWidth="1"/>
    <col min="2930" max="2930" width="17.88671875" customWidth="1"/>
    <col min="2931" max="2931" width="17.44140625" customWidth="1"/>
    <col min="2932" max="2934" width="17.88671875" customWidth="1"/>
    <col min="2935" max="2935" width="17.6640625" customWidth="1"/>
    <col min="2936" max="2936" width="17.88671875" customWidth="1"/>
    <col min="2937" max="2937" width="17.6640625" customWidth="1"/>
    <col min="2938" max="2939" width="17.88671875" customWidth="1"/>
    <col min="2940" max="2940" width="18.44140625" customWidth="1"/>
    <col min="2941" max="2941" width="17.88671875" customWidth="1"/>
    <col min="2942" max="2944" width="18.44140625" customWidth="1"/>
    <col min="2945" max="2945" width="18.109375" customWidth="1"/>
    <col min="2946" max="2946" width="18.44140625" customWidth="1"/>
    <col min="2947" max="2947" width="18.109375" customWidth="1"/>
    <col min="2948" max="2950" width="18.44140625" customWidth="1"/>
    <col min="2951" max="2951" width="17.88671875" customWidth="1"/>
    <col min="2952" max="2954" width="18.44140625" customWidth="1"/>
    <col min="2955" max="2955" width="18.109375" customWidth="1"/>
    <col min="2956" max="2956" width="18.44140625" customWidth="1"/>
    <col min="2957" max="2957" width="18.109375" customWidth="1"/>
    <col min="2958" max="2960" width="18.44140625" customWidth="1"/>
    <col min="2961" max="2961" width="17.88671875" customWidth="1"/>
    <col min="2962" max="2964" width="18.44140625" customWidth="1"/>
    <col min="2965" max="2965" width="18.109375" customWidth="1"/>
    <col min="2966" max="2966" width="18.44140625" customWidth="1"/>
    <col min="2967" max="2967" width="18.109375" customWidth="1"/>
    <col min="2968" max="2969" width="18.44140625" customWidth="1"/>
    <col min="2970" max="2970" width="18.109375" customWidth="1"/>
    <col min="2971" max="2971" width="17.6640625" customWidth="1"/>
    <col min="2972" max="2974" width="18.109375" customWidth="1"/>
    <col min="2975" max="2975" width="17.88671875" customWidth="1"/>
    <col min="2976" max="2976" width="18.109375" customWidth="1"/>
    <col min="2977" max="2977" width="17.88671875" customWidth="1"/>
    <col min="2978" max="2979" width="18.109375" customWidth="1"/>
    <col min="2980" max="2980" width="18.44140625" customWidth="1"/>
    <col min="2981" max="2981" width="17.88671875" customWidth="1"/>
    <col min="2982" max="2984" width="18.44140625" customWidth="1"/>
    <col min="2985" max="2985" width="18.109375" customWidth="1"/>
    <col min="2986" max="2986" width="18.44140625" customWidth="1"/>
    <col min="2987" max="2987" width="18.109375" customWidth="1"/>
    <col min="2988" max="2989" width="18.44140625" customWidth="1"/>
    <col min="2990" max="2990" width="18.109375" customWidth="1"/>
    <col min="2991" max="2991" width="17.6640625" customWidth="1"/>
    <col min="2992" max="2994" width="18.109375" customWidth="1"/>
    <col min="2995" max="2995" width="17.88671875" customWidth="1"/>
    <col min="2996" max="2996" width="18.109375" customWidth="1"/>
    <col min="2997" max="2997" width="17.88671875" customWidth="1"/>
    <col min="2998" max="2999" width="18.109375" customWidth="1"/>
    <col min="3000" max="3000" width="18.44140625" customWidth="1"/>
    <col min="3001" max="3001" width="17.88671875" customWidth="1"/>
    <col min="3002" max="3004" width="18.44140625" customWidth="1"/>
    <col min="3005" max="3005" width="18.109375" customWidth="1"/>
    <col min="3006" max="3006" width="18.44140625" customWidth="1"/>
    <col min="3007" max="3007" width="18.109375" customWidth="1"/>
    <col min="3008" max="3010" width="18.44140625" customWidth="1"/>
    <col min="3011" max="3011" width="17.88671875" customWidth="1"/>
    <col min="3012" max="3014" width="18.44140625" customWidth="1"/>
    <col min="3015" max="3015" width="18.109375" customWidth="1"/>
    <col min="3016" max="3016" width="18.44140625" customWidth="1"/>
    <col min="3017" max="3017" width="18.109375" customWidth="1"/>
    <col min="3018" max="3020" width="18.44140625" customWidth="1"/>
    <col min="3021" max="3021" width="17.88671875" customWidth="1"/>
    <col min="3022" max="3024" width="18.44140625" customWidth="1"/>
    <col min="3025" max="3025" width="18.109375" customWidth="1"/>
    <col min="3026" max="3026" width="18.44140625" customWidth="1"/>
    <col min="3027" max="3027" width="18.109375" customWidth="1"/>
    <col min="3028" max="3029" width="18.44140625" customWidth="1"/>
    <col min="3030" max="3030" width="17.88671875" customWidth="1"/>
    <col min="3031" max="3031" width="17.44140625" customWidth="1"/>
    <col min="3032" max="3034" width="17.88671875" customWidth="1"/>
    <col min="3035" max="3035" width="17.6640625" customWidth="1"/>
    <col min="3036" max="3036" width="17.88671875" customWidth="1"/>
    <col min="3037" max="3037" width="17.6640625" customWidth="1"/>
    <col min="3038" max="3039" width="17.88671875" customWidth="1"/>
    <col min="3040" max="3040" width="18.44140625" customWidth="1"/>
    <col min="3041" max="3041" width="17.88671875" customWidth="1"/>
    <col min="3042" max="3044" width="18.44140625" customWidth="1"/>
    <col min="3045" max="3045" width="18.109375" customWidth="1"/>
    <col min="3046" max="3046" width="18.44140625" customWidth="1"/>
    <col min="3047" max="3047" width="18.109375" customWidth="1"/>
    <col min="3048" max="3050" width="18.44140625" customWidth="1"/>
    <col min="3051" max="3051" width="17.88671875" customWidth="1"/>
    <col min="3052" max="3054" width="18.44140625" customWidth="1"/>
    <col min="3055" max="3055" width="18.109375" customWidth="1"/>
    <col min="3056" max="3056" width="18.44140625" customWidth="1"/>
    <col min="3057" max="3057" width="18.109375" customWidth="1"/>
    <col min="3058" max="3060" width="18.44140625" customWidth="1"/>
    <col min="3061" max="3061" width="17.88671875" customWidth="1"/>
    <col min="3062" max="3064" width="18.44140625" customWidth="1"/>
    <col min="3065" max="3065" width="18.109375" customWidth="1"/>
    <col min="3066" max="3066" width="18.44140625" customWidth="1"/>
    <col min="3067" max="3067" width="18.109375" customWidth="1"/>
    <col min="3068" max="3069" width="18.44140625" customWidth="1"/>
    <col min="3070" max="3070" width="18.109375" customWidth="1"/>
    <col min="3071" max="3071" width="17.6640625" customWidth="1"/>
    <col min="3072" max="3074" width="18.109375" customWidth="1"/>
    <col min="3075" max="3075" width="17.88671875" customWidth="1"/>
    <col min="3076" max="3076" width="18.109375" customWidth="1"/>
    <col min="3077" max="3077" width="17.88671875" customWidth="1"/>
    <col min="3078" max="3079" width="18.109375" customWidth="1"/>
    <col min="3080" max="3080" width="18.44140625" customWidth="1"/>
    <col min="3081" max="3081" width="17.88671875" customWidth="1"/>
    <col min="3082" max="3084" width="18.44140625" customWidth="1"/>
    <col min="3085" max="3085" width="18.109375" customWidth="1"/>
    <col min="3086" max="3086" width="18.44140625" customWidth="1"/>
    <col min="3087" max="3087" width="18.109375" customWidth="1"/>
    <col min="3088" max="3089" width="18.44140625" customWidth="1"/>
    <col min="3090" max="3090" width="18.109375" customWidth="1"/>
    <col min="3091" max="3091" width="17.6640625" customWidth="1"/>
    <col min="3092" max="3094" width="18.109375" customWidth="1"/>
    <col min="3095" max="3095" width="17.88671875" customWidth="1"/>
    <col min="3096" max="3096" width="18.109375" customWidth="1"/>
    <col min="3097" max="3097" width="17.88671875" customWidth="1"/>
    <col min="3098" max="3099" width="18.109375" customWidth="1"/>
    <col min="3100" max="3100" width="18.44140625" customWidth="1"/>
    <col min="3101" max="3101" width="17.88671875" customWidth="1"/>
    <col min="3102" max="3104" width="18.44140625" customWidth="1"/>
    <col min="3105" max="3105" width="18.109375" customWidth="1"/>
    <col min="3106" max="3106" width="18.44140625" customWidth="1"/>
    <col min="3107" max="3107" width="18.109375" customWidth="1"/>
    <col min="3108" max="3110" width="18.44140625" customWidth="1"/>
    <col min="3111" max="3111" width="17.88671875" customWidth="1"/>
    <col min="3112" max="3114" width="18.44140625" customWidth="1"/>
    <col min="3115" max="3115" width="18.109375" customWidth="1"/>
    <col min="3116" max="3116" width="18.44140625" customWidth="1"/>
    <col min="3117" max="3117" width="18.109375" customWidth="1"/>
    <col min="3118" max="3119" width="18.44140625" customWidth="1"/>
    <col min="3120" max="3120" width="17.88671875" customWidth="1"/>
    <col min="3121" max="3121" width="17.44140625" customWidth="1"/>
    <col min="3122" max="3124" width="17.88671875" customWidth="1"/>
    <col min="3125" max="3125" width="17.6640625" customWidth="1"/>
    <col min="3126" max="3126" width="17.88671875" customWidth="1"/>
    <col min="3127" max="3127" width="17.6640625" customWidth="1"/>
    <col min="3128" max="3129" width="17.88671875" customWidth="1"/>
    <col min="3130" max="3130" width="17.44140625" customWidth="1"/>
    <col min="3131" max="3131" width="16.88671875" customWidth="1"/>
    <col min="3132" max="3134" width="17.44140625" customWidth="1"/>
    <col min="3135" max="3135" width="17.109375" customWidth="1"/>
    <col min="3136" max="3136" width="17.44140625" customWidth="1"/>
    <col min="3137" max="3137" width="17.109375" customWidth="1"/>
    <col min="3138" max="3139" width="17.44140625" customWidth="1"/>
    <col min="3140" max="3140" width="17.88671875" customWidth="1"/>
    <col min="3141" max="3141" width="17.44140625" customWidth="1"/>
    <col min="3142" max="3144" width="17.88671875" customWidth="1"/>
    <col min="3145" max="3145" width="17.6640625" customWidth="1"/>
    <col min="3146" max="3146" width="17.88671875" customWidth="1"/>
    <col min="3147" max="3147" width="17.6640625" customWidth="1"/>
    <col min="3148" max="3150" width="17.88671875" customWidth="1"/>
    <col min="3151" max="3151" width="17.44140625" customWidth="1"/>
    <col min="3152" max="3154" width="17.88671875" customWidth="1"/>
    <col min="3155" max="3155" width="17.6640625" customWidth="1"/>
    <col min="3156" max="3156" width="17.88671875" customWidth="1"/>
    <col min="3157" max="3157" width="17.6640625" customWidth="1"/>
    <col min="3158" max="3160" width="17.88671875" customWidth="1"/>
    <col min="3161" max="3161" width="17.44140625" customWidth="1"/>
    <col min="3162" max="3164" width="17.88671875" customWidth="1"/>
    <col min="3165" max="3165" width="17.6640625" customWidth="1"/>
    <col min="3166" max="3166" width="17.88671875" customWidth="1"/>
    <col min="3167" max="3167" width="17.6640625" customWidth="1"/>
    <col min="3168" max="3169" width="17.88671875" customWidth="1"/>
    <col min="3170" max="3170" width="17.6640625" customWidth="1"/>
    <col min="3171" max="3171" width="17.109375" customWidth="1"/>
    <col min="3172" max="3174" width="17.6640625" customWidth="1"/>
    <col min="3175" max="3175" width="17.44140625" customWidth="1"/>
    <col min="3176" max="3176" width="17.6640625" customWidth="1"/>
    <col min="3177" max="3177" width="17.44140625" customWidth="1"/>
    <col min="3178" max="3179" width="17.6640625" customWidth="1"/>
    <col min="3180" max="3180" width="17.88671875" customWidth="1"/>
    <col min="3181" max="3181" width="17.44140625" customWidth="1"/>
    <col min="3182" max="3184" width="17.88671875" customWidth="1"/>
    <col min="3185" max="3185" width="17.6640625" customWidth="1"/>
    <col min="3186" max="3186" width="17.88671875" customWidth="1"/>
    <col min="3187" max="3187" width="17.6640625" customWidth="1"/>
    <col min="3188" max="3189" width="17.88671875" customWidth="1"/>
    <col min="3190" max="3190" width="17.6640625" customWidth="1"/>
    <col min="3191" max="3191" width="17.109375" customWidth="1"/>
    <col min="3192" max="3194" width="17.6640625" customWidth="1"/>
    <col min="3195" max="3195" width="17.44140625" customWidth="1"/>
    <col min="3196" max="3196" width="17.6640625" customWidth="1"/>
    <col min="3197" max="3197" width="17.44140625" customWidth="1"/>
    <col min="3198" max="3199" width="17.6640625" customWidth="1"/>
    <col min="3200" max="3200" width="17.88671875" customWidth="1"/>
    <col min="3201" max="3201" width="17.44140625" customWidth="1"/>
    <col min="3202" max="3204" width="17.88671875" customWidth="1"/>
    <col min="3205" max="3205" width="17.6640625" customWidth="1"/>
    <col min="3206" max="3206" width="17.88671875" customWidth="1"/>
    <col min="3207" max="3207" width="17.6640625" customWidth="1"/>
    <col min="3208" max="3210" width="17.88671875" customWidth="1"/>
    <col min="3211" max="3211" width="17.44140625" customWidth="1"/>
    <col min="3212" max="3214" width="17.88671875" customWidth="1"/>
    <col min="3215" max="3215" width="17.6640625" customWidth="1"/>
    <col min="3216" max="3216" width="17.88671875" customWidth="1"/>
    <col min="3217" max="3217" width="17.6640625" customWidth="1"/>
    <col min="3218" max="3219" width="17.88671875" customWidth="1"/>
    <col min="3220" max="3220" width="18.44140625" customWidth="1"/>
    <col min="3221" max="3221" width="17.88671875" customWidth="1"/>
    <col min="3222" max="3224" width="18.44140625" customWidth="1"/>
    <col min="3225" max="3225" width="18.109375" customWidth="1"/>
    <col min="3226" max="3226" width="18.44140625" customWidth="1"/>
    <col min="3227" max="3227" width="18.109375" customWidth="1"/>
    <col min="3228" max="3229" width="18.44140625" customWidth="1"/>
    <col min="3230" max="3230" width="17.88671875" customWidth="1"/>
    <col min="3231" max="3231" width="17.44140625" customWidth="1"/>
    <col min="3232" max="3234" width="17.88671875" customWidth="1"/>
    <col min="3235" max="3235" width="17.6640625" customWidth="1"/>
    <col min="3236" max="3236" width="17.88671875" customWidth="1"/>
    <col min="3237" max="3237" width="17.6640625" customWidth="1"/>
    <col min="3238" max="3239" width="17.88671875" customWidth="1"/>
    <col min="3240" max="3240" width="18.44140625" customWidth="1"/>
    <col min="3241" max="3241" width="17.88671875" customWidth="1"/>
    <col min="3242" max="3244" width="18.44140625" customWidth="1"/>
    <col min="3245" max="3245" width="18.109375" customWidth="1"/>
    <col min="3246" max="3246" width="18.44140625" customWidth="1"/>
    <col min="3247" max="3247" width="18.109375" customWidth="1"/>
    <col min="3248" max="3250" width="18.44140625" customWidth="1"/>
    <col min="3251" max="3251" width="17.88671875" customWidth="1"/>
    <col min="3252" max="3254" width="18.44140625" customWidth="1"/>
    <col min="3255" max="3255" width="18.109375" customWidth="1"/>
    <col min="3256" max="3256" width="18.44140625" customWidth="1"/>
    <col min="3257" max="3257" width="18.109375" customWidth="1"/>
    <col min="3258" max="3260" width="18.44140625" customWidth="1"/>
    <col min="3261" max="3261" width="17.88671875" customWidth="1"/>
    <col min="3262" max="3264" width="18.44140625" customWidth="1"/>
    <col min="3265" max="3265" width="18.109375" customWidth="1"/>
    <col min="3266" max="3266" width="18.44140625" customWidth="1"/>
    <col min="3267" max="3267" width="18.109375" customWidth="1"/>
    <col min="3268" max="3269" width="18.44140625" customWidth="1"/>
    <col min="3270" max="3270" width="18.109375" customWidth="1"/>
    <col min="3271" max="3271" width="17.6640625" customWidth="1"/>
    <col min="3272" max="3274" width="18.109375" customWidth="1"/>
    <col min="3275" max="3275" width="17.88671875" customWidth="1"/>
    <col min="3276" max="3276" width="18.109375" customWidth="1"/>
    <col min="3277" max="3277" width="17.88671875" customWidth="1"/>
    <col min="3278" max="3279" width="18.109375" customWidth="1"/>
    <col min="3280" max="3280" width="18.44140625" customWidth="1"/>
    <col min="3281" max="3281" width="17.88671875" customWidth="1"/>
    <col min="3282" max="3284" width="18.44140625" customWidth="1"/>
    <col min="3285" max="3285" width="18.109375" customWidth="1"/>
    <col min="3286" max="3286" width="18.44140625" customWidth="1"/>
    <col min="3287" max="3287" width="18.109375" customWidth="1"/>
    <col min="3288" max="3289" width="18.44140625" customWidth="1"/>
    <col min="3290" max="3290" width="18.109375" customWidth="1"/>
    <col min="3291" max="3291" width="17.6640625" customWidth="1"/>
    <col min="3292" max="3294" width="18.109375" customWidth="1"/>
    <col min="3295" max="3295" width="17.88671875" customWidth="1"/>
    <col min="3296" max="3296" width="18.109375" customWidth="1"/>
    <col min="3297" max="3297" width="17.88671875" customWidth="1"/>
    <col min="3298" max="3299" width="18.109375" customWidth="1"/>
    <col min="3300" max="3300" width="18.44140625" customWidth="1"/>
    <col min="3301" max="3301" width="17.88671875" customWidth="1"/>
    <col min="3302" max="3304" width="18.44140625" customWidth="1"/>
    <col min="3305" max="3305" width="18.109375" customWidth="1"/>
    <col min="3306" max="3306" width="18.44140625" customWidth="1"/>
    <col min="3307" max="3307" width="18.109375" customWidth="1"/>
    <col min="3308" max="3310" width="18.44140625" customWidth="1"/>
    <col min="3311" max="3311" width="17.88671875" customWidth="1"/>
    <col min="3312" max="3314" width="18.44140625" customWidth="1"/>
    <col min="3315" max="3315" width="18.109375" customWidth="1"/>
    <col min="3316" max="3316" width="18.44140625" customWidth="1"/>
    <col min="3317" max="3317" width="18.109375" customWidth="1"/>
    <col min="3318" max="3320" width="18.44140625" customWidth="1"/>
    <col min="3321" max="3321" width="17.88671875" customWidth="1"/>
    <col min="3322" max="3324" width="18.44140625" customWidth="1"/>
    <col min="3325" max="3325" width="18.109375" customWidth="1"/>
    <col min="3326" max="3326" width="18.44140625" customWidth="1"/>
    <col min="3327" max="3327" width="18.109375" customWidth="1"/>
    <col min="3328" max="3329" width="18.44140625" customWidth="1"/>
    <col min="3330" max="3330" width="17.88671875" customWidth="1"/>
    <col min="3331" max="3331" width="17.44140625" customWidth="1"/>
    <col min="3332" max="3334" width="17.88671875" customWidth="1"/>
    <col min="3335" max="3335" width="17.6640625" customWidth="1"/>
    <col min="3336" max="3336" width="17.88671875" customWidth="1"/>
    <col min="3337" max="3337" width="17.6640625" customWidth="1"/>
    <col min="3338" max="3339" width="17.88671875" customWidth="1"/>
    <col min="3340" max="3340" width="18.44140625" customWidth="1"/>
    <col min="3341" max="3341" width="17.88671875" customWidth="1"/>
    <col min="3342" max="3344" width="18.44140625" customWidth="1"/>
    <col min="3345" max="3345" width="18.109375" customWidth="1"/>
    <col min="3346" max="3346" width="18.44140625" customWidth="1"/>
    <col min="3347" max="3347" width="18.109375" customWidth="1"/>
    <col min="3348" max="3350" width="18.44140625" customWidth="1"/>
    <col min="3351" max="3351" width="17.88671875" customWidth="1"/>
    <col min="3352" max="3354" width="18.44140625" customWidth="1"/>
    <col min="3355" max="3355" width="18.109375" customWidth="1"/>
    <col min="3356" max="3356" width="18.44140625" customWidth="1"/>
    <col min="3357" max="3357" width="18.109375" customWidth="1"/>
    <col min="3358" max="3360" width="18.44140625" customWidth="1"/>
    <col min="3361" max="3361" width="17.88671875" customWidth="1"/>
    <col min="3362" max="3364" width="18.44140625" customWidth="1"/>
    <col min="3365" max="3365" width="18.109375" customWidth="1"/>
    <col min="3366" max="3366" width="18.44140625" customWidth="1"/>
    <col min="3367" max="3367" width="18.109375" customWidth="1"/>
    <col min="3368" max="3369" width="18.44140625" customWidth="1"/>
    <col min="3370" max="3370" width="18.109375" customWidth="1"/>
    <col min="3371" max="3371" width="17.6640625" customWidth="1"/>
    <col min="3372" max="3374" width="18.109375" customWidth="1"/>
    <col min="3375" max="3375" width="17.88671875" customWidth="1"/>
    <col min="3376" max="3376" width="18.109375" customWidth="1"/>
    <col min="3377" max="3377" width="17.88671875" customWidth="1"/>
    <col min="3378" max="3379" width="18.109375" customWidth="1"/>
    <col min="3380" max="3380" width="18.44140625" customWidth="1"/>
    <col min="3381" max="3381" width="17.88671875" customWidth="1"/>
    <col min="3382" max="3384" width="18.44140625" customWidth="1"/>
    <col min="3385" max="3385" width="18.109375" customWidth="1"/>
    <col min="3386" max="3386" width="18.44140625" customWidth="1"/>
    <col min="3387" max="3387" width="18.109375" customWidth="1"/>
    <col min="3388" max="3389" width="18.44140625" customWidth="1"/>
    <col min="3390" max="3390" width="18.109375" customWidth="1"/>
    <col min="3391" max="3391" width="17.6640625" customWidth="1"/>
    <col min="3392" max="3394" width="18.109375" customWidth="1"/>
    <col min="3395" max="3395" width="17.88671875" customWidth="1"/>
    <col min="3396" max="3396" width="18.109375" customWidth="1"/>
    <col min="3397" max="3397" width="17.88671875" customWidth="1"/>
    <col min="3398" max="3399" width="18.109375" customWidth="1"/>
    <col min="3400" max="3400" width="18.44140625" customWidth="1"/>
    <col min="3401" max="3401" width="17.88671875" customWidth="1"/>
    <col min="3402" max="3404" width="18.44140625" customWidth="1"/>
    <col min="3405" max="3405" width="18.109375" customWidth="1"/>
    <col min="3406" max="3406" width="18.44140625" customWidth="1"/>
    <col min="3407" max="3407" width="18.109375" customWidth="1"/>
    <col min="3408" max="3410" width="18.44140625" customWidth="1"/>
    <col min="3411" max="3411" width="17.88671875" customWidth="1"/>
    <col min="3412" max="3414" width="18.44140625" customWidth="1"/>
    <col min="3415" max="3415" width="18.109375" customWidth="1"/>
    <col min="3416" max="3416" width="18.44140625" customWidth="1"/>
    <col min="3417" max="3417" width="18.109375" customWidth="1"/>
    <col min="3418" max="3420" width="18.44140625" customWidth="1"/>
    <col min="3421" max="3421" width="17.88671875" customWidth="1"/>
    <col min="3422" max="3424" width="18.44140625" customWidth="1"/>
    <col min="3425" max="3425" width="18.109375" customWidth="1"/>
    <col min="3426" max="3426" width="18.44140625" customWidth="1"/>
    <col min="3427" max="3427" width="18.109375" customWidth="1"/>
    <col min="3428" max="3429" width="18.44140625" customWidth="1"/>
    <col min="3430" max="3430" width="17.88671875" customWidth="1"/>
    <col min="3431" max="3431" width="17.44140625" customWidth="1"/>
    <col min="3432" max="3434" width="17.88671875" customWidth="1"/>
    <col min="3435" max="3435" width="17.6640625" customWidth="1"/>
    <col min="3436" max="3436" width="17.88671875" customWidth="1"/>
    <col min="3437" max="3437" width="17.6640625" customWidth="1"/>
    <col min="3438" max="3439" width="17.88671875" customWidth="1"/>
    <col min="3440" max="3440" width="18.44140625" customWidth="1"/>
    <col min="3441" max="3441" width="17.88671875" customWidth="1"/>
    <col min="3442" max="3444" width="18.44140625" customWidth="1"/>
    <col min="3445" max="3445" width="18.109375" customWidth="1"/>
    <col min="3446" max="3446" width="18.44140625" customWidth="1"/>
    <col min="3447" max="3447" width="18.109375" customWidth="1"/>
    <col min="3448" max="3450" width="18.44140625" customWidth="1"/>
    <col min="3451" max="3451" width="17.88671875" customWidth="1"/>
    <col min="3452" max="3454" width="18.44140625" customWidth="1"/>
    <col min="3455" max="3455" width="18.109375" customWidth="1"/>
    <col min="3456" max="3456" width="18.44140625" customWidth="1"/>
    <col min="3457" max="3457" width="18.109375" customWidth="1"/>
    <col min="3458" max="3460" width="18.44140625" customWidth="1"/>
    <col min="3461" max="3461" width="17.88671875" customWidth="1"/>
    <col min="3462" max="3464" width="18.44140625" customWidth="1"/>
    <col min="3465" max="3465" width="18.109375" customWidth="1"/>
    <col min="3466" max="3466" width="18.44140625" customWidth="1"/>
    <col min="3467" max="3467" width="18.109375" customWidth="1"/>
    <col min="3468" max="3469" width="18.44140625" customWidth="1"/>
    <col min="3470" max="3470" width="18.109375" customWidth="1"/>
    <col min="3471" max="3471" width="17.6640625" customWidth="1"/>
    <col min="3472" max="3474" width="18.109375" customWidth="1"/>
    <col min="3475" max="3475" width="17.88671875" customWidth="1"/>
    <col min="3476" max="3476" width="18.109375" customWidth="1"/>
    <col min="3477" max="3477" width="17.88671875" customWidth="1"/>
    <col min="3478" max="3479" width="18.109375" customWidth="1"/>
    <col min="3480" max="3480" width="18.44140625" customWidth="1"/>
    <col min="3481" max="3481" width="17.88671875" customWidth="1"/>
    <col min="3482" max="3484" width="18.44140625" customWidth="1"/>
    <col min="3485" max="3485" width="18.109375" customWidth="1"/>
    <col min="3486" max="3486" width="18.44140625" customWidth="1"/>
    <col min="3487" max="3487" width="18.109375" customWidth="1"/>
    <col min="3488" max="3489" width="18.44140625" customWidth="1"/>
    <col min="3490" max="3490" width="18.109375" customWidth="1"/>
    <col min="3491" max="3491" width="17.6640625" customWidth="1"/>
    <col min="3492" max="3494" width="18.109375" customWidth="1"/>
    <col min="3495" max="3495" width="17.88671875" customWidth="1"/>
    <col min="3496" max="3496" width="18.109375" customWidth="1"/>
    <col min="3497" max="3497" width="17.88671875" customWidth="1"/>
    <col min="3498" max="3499" width="18.109375" customWidth="1"/>
    <col min="3500" max="3500" width="18.44140625" customWidth="1"/>
    <col min="3501" max="3501" width="17.88671875" customWidth="1"/>
    <col min="3502" max="3504" width="18.44140625" customWidth="1"/>
    <col min="3505" max="3505" width="18.109375" customWidth="1"/>
    <col min="3506" max="3506" width="18.44140625" customWidth="1"/>
    <col min="3507" max="3507" width="18.109375" customWidth="1"/>
    <col min="3508" max="3510" width="18.44140625" customWidth="1"/>
    <col min="3511" max="3511" width="17.88671875" customWidth="1"/>
    <col min="3512" max="3514" width="18.44140625" customWidth="1"/>
    <col min="3515" max="3515" width="18.109375" customWidth="1"/>
    <col min="3516" max="3516" width="18.44140625" customWidth="1"/>
    <col min="3517" max="3517" width="18.109375" customWidth="1"/>
    <col min="3518" max="3519" width="18.44140625" customWidth="1"/>
    <col min="3520" max="3520" width="18.109375" customWidth="1"/>
    <col min="3521" max="3521" width="17.6640625" customWidth="1"/>
    <col min="3522" max="3524" width="18.109375" customWidth="1"/>
    <col min="3525" max="3525" width="17.88671875" customWidth="1"/>
    <col min="3526" max="3526" width="18.109375" customWidth="1"/>
    <col min="3527" max="3527" width="17.88671875" customWidth="1"/>
    <col min="3528" max="3529" width="18.109375" customWidth="1"/>
    <col min="3530" max="3530" width="17.6640625" customWidth="1"/>
    <col min="3531" max="3531" width="17.109375" customWidth="1"/>
    <col min="3532" max="3534" width="17.6640625" customWidth="1"/>
    <col min="3535" max="3535" width="17.44140625" customWidth="1"/>
    <col min="3536" max="3536" width="17.6640625" customWidth="1"/>
    <col min="3537" max="3537" width="17.44140625" customWidth="1"/>
    <col min="3538" max="3539" width="17.6640625" customWidth="1"/>
    <col min="3540" max="3540" width="18.109375" customWidth="1"/>
    <col min="3541" max="3541" width="17.6640625" customWidth="1"/>
    <col min="3542" max="3544" width="18.109375" customWidth="1"/>
    <col min="3545" max="3545" width="17.88671875" customWidth="1"/>
    <col min="3546" max="3546" width="18.109375" customWidth="1"/>
    <col min="3547" max="3547" width="17.88671875" customWidth="1"/>
    <col min="3548" max="3550" width="18.109375" customWidth="1"/>
    <col min="3551" max="3551" width="17.6640625" customWidth="1"/>
    <col min="3552" max="3554" width="18.109375" customWidth="1"/>
    <col min="3555" max="3555" width="17.88671875" customWidth="1"/>
    <col min="3556" max="3556" width="18.109375" customWidth="1"/>
    <col min="3557" max="3557" width="17.88671875" customWidth="1"/>
    <col min="3558" max="3560" width="18.109375" customWidth="1"/>
    <col min="3561" max="3561" width="17.6640625" customWidth="1"/>
    <col min="3562" max="3564" width="18.109375" customWidth="1"/>
    <col min="3565" max="3565" width="17.88671875" customWidth="1"/>
    <col min="3566" max="3566" width="18.109375" customWidth="1"/>
    <col min="3567" max="3567" width="17.88671875" customWidth="1"/>
    <col min="3568" max="3569" width="18.109375" customWidth="1"/>
    <col min="3570" max="3570" width="17.88671875" customWidth="1"/>
    <col min="3571" max="3571" width="17.44140625" customWidth="1"/>
    <col min="3572" max="3574" width="17.88671875" customWidth="1"/>
    <col min="3575" max="3575" width="17.6640625" customWidth="1"/>
    <col min="3576" max="3576" width="17.88671875" customWidth="1"/>
    <col min="3577" max="3577" width="17.6640625" customWidth="1"/>
    <col min="3578" max="3579" width="17.88671875" customWidth="1"/>
    <col min="3580" max="3580" width="18.109375" customWidth="1"/>
    <col min="3581" max="3581" width="17.6640625" customWidth="1"/>
    <col min="3582" max="3584" width="18.109375" customWidth="1"/>
    <col min="3585" max="3585" width="17.88671875" customWidth="1"/>
    <col min="3586" max="3586" width="18.109375" customWidth="1"/>
    <col min="3587" max="3587" width="17.88671875" customWidth="1"/>
    <col min="3588" max="3589" width="18.109375" customWidth="1"/>
    <col min="3590" max="3590" width="17.88671875" customWidth="1"/>
    <col min="3591" max="3591" width="17.44140625" customWidth="1"/>
    <col min="3592" max="3594" width="17.88671875" customWidth="1"/>
    <col min="3595" max="3595" width="17.6640625" customWidth="1"/>
    <col min="3596" max="3596" width="17.88671875" customWidth="1"/>
    <col min="3597" max="3597" width="17.6640625" customWidth="1"/>
    <col min="3598" max="3599" width="17.88671875" customWidth="1"/>
    <col min="3600" max="3600" width="18.109375" customWidth="1"/>
    <col min="3601" max="3601" width="17.6640625" customWidth="1"/>
    <col min="3602" max="3604" width="18.109375" customWidth="1"/>
    <col min="3605" max="3605" width="17.88671875" customWidth="1"/>
    <col min="3606" max="3606" width="18.109375" customWidth="1"/>
    <col min="3607" max="3607" width="17.88671875" customWidth="1"/>
    <col min="3608" max="3610" width="18.109375" customWidth="1"/>
    <col min="3611" max="3611" width="17.6640625" customWidth="1"/>
    <col min="3612" max="3614" width="18.109375" customWidth="1"/>
    <col min="3615" max="3615" width="17.88671875" customWidth="1"/>
    <col min="3616" max="3616" width="18.109375" customWidth="1"/>
    <col min="3617" max="3617" width="17.88671875" customWidth="1"/>
    <col min="3618" max="3619" width="18.109375" customWidth="1"/>
    <col min="3620" max="3620" width="18.44140625" customWidth="1"/>
    <col min="3621" max="3621" width="17.88671875" customWidth="1"/>
    <col min="3622" max="3624" width="18.44140625" customWidth="1"/>
    <col min="3625" max="3625" width="18.109375" customWidth="1"/>
    <col min="3626" max="3626" width="18.44140625" customWidth="1"/>
    <col min="3627" max="3627" width="18.109375" customWidth="1"/>
    <col min="3628" max="3629" width="18.44140625" customWidth="1"/>
    <col min="3630" max="3630" width="17.88671875" customWidth="1"/>
    <col min="3631" max="3631" width="17.44140625" customWidth="1"/>
    <col min="3632" max="3634" width="17.88671875" customWidth="1"/>
    <col min="3635" max="3635" width="17.6640625" customWidth="1"/>
    <col min="3636" max="3636" width="17.88671875" customWidth="1"/>
    <col min="3637" max="3637" width="17.6640625" customWidth="1"/>
    <col min="3638" max="3639" width="17.88671875" customWidth="1"/>
    <col min="3640" max="3640" width="18.44140625" customWidth="1"/>
    <col min="3641" max="3641" width="17.88671875" customWidth="1"/>
    <col min="3642" max="3644" width="18.44140625" customWidth="1"/>
    <col min="3645" max="3645" width="18.109375" customWidth="1"/>
    <col min="3646" max="3646" width="18.44140625" customWidth="1"/>
    <col min="3647" max="3647" width="18.109375" customWidth="1"/>
    <col min="3648" max="3650" width="18.44140625" customWidth="1"/>
    <col min="3651" max="3651" width="17.88671875" customWidth="1"/>
    <col min="3652" max="3654" width="18.44140625" customWidth="1"/>
    <col min="3655" max="3655" width="18.109375" customWidth="1"/>
    <col min="3656" max="3656" width="18.44140625" customWidth="1"/>
    <col min="3657" max="3657" width="18.109375" customWidth="1"/>
    <col min="3658" max="3660" width="18.44140625" customWidth="1"/>
    <col min="3661" max="3661" width="17.88671875" customWidth="1"/>
    <col min="3662" max="3664" width="18.44140625" customWidth="1"/>
    <col min="3665" max="3665" width="18.109375" customWidth="1"/>
    <col min="3666" max="3666" width="18.44140625" customWidth="1"/>
    <col min="3667" max="3667" width="18.109375" customWidth="1"/>
    <col min="3668" max="3669" width="18.44140625" customWidth="1"/>
    <col min="3670" max="3670" width="18.109375" customWidth="1"/>
    <col min="3671" max="3671" width="17.6640625" customWidth="1"/>
    <col min="3672" max="3674" width="18.109375" customWidth="1"/>
    <col min="3675" max="3675" width="17.88671875" customWidth="1"/>
    <col min="3676" max="3676" width="18.109375" customWidth="1"/>
    <col min="3677" max="3677" width="17.88671875" customWidth="1"/>
    <col min="3678" max="3679" width="18.109375" customWidth="1"/>
    <col min="3680" max="3680" width="18.44140625" customWidth="1"/>
    <col min="3681" max="3681" width="17.88671875" customWidth="1"/>
    <col min="3682" max="3684" width="18.44140625" customWidth="1"/>
    <col min="3685" max="3685" width="18.109375" customWidth="1"/>
    <col min="3686" max="3686" width="18.44140625" customWidth="1"/>
    <col min="3687" max="3687" width="18.109375" customWidth="1"/>
    <col min="3688" max="3689" width="18.44140625" customWidth="1"/>
    <col min="3690" max="3690" width="18.109375" customWidth="1"/>
    <col min="3691" max="3691" width="17.6640625" customWidth="1"/>
    <col min="3692" max="3694" width="18.109375" customWidth="1"/>
    <col min="3695" max="3695" width="17.88671875" customWidth="1"/>
    <col min="3696" max="3696" width="18.109375" customWidth="1"/>
    <col min="3697" max="3697" width="17.88671875" customWidth="1"/>
    <col min="3698" max="3699" width="18.109375" customWidth="1"/>
    <col min="3700" max="3700" width="18.44140625" customWidth="1"/>
    <col min="3701" max="3701" width="17.88671875" customWidth="1"/>
    <col min="3702" max="3704" width="18.44140625" customWidth="1"/>
    <col min="3705" max="3705" width="18.109375" customWidth="1"/>
    <col min="3706" max="3706" width="18.44140625" customWidth="1"/>
    <col min="3707" max="3707" width="18.109375" customWidth="1"/>
    <col min="3708" max="3710" width="18.44140625" customWidth="1"/>
    <col min="3711" max="3711" width="17.88671875" customWidth="1"/>
    <col min="3712" max="3714" width="18.44140625" customWidth="1"/>
    <col min="3715" max="3715" width="18.109375" customWidth="1"/>
    <col min="3716" max="3716" width="18.44140625" customWidth="1"/>
    <col min="3717" max="3717" width="18.109375" customWidth="1"/>
    <col min="3718" max="3719" width="18.44140625" customWidth="1"/>
    <col min="3720" max="3720" width="18.109375" customWidth="1"/>
    <col min="3721" max="3721" width="17.6640625" customWidth="1"/>
    <col min="3722" max="3724" width="18.109375" customWidth="1"/>
    <col min="3725" max="3725" width="17.88671875" customWidth="1"/>
    <col min="3726" max="3726" width="18.109375" customWidth="1"/>
    <col min="3727" max="3727" width="17.88671875" customWidth="1"/>
    <col min="3728" max="3729" width="18.109375" customWidth="1"/>
    <col min="3730" max="3730" width="17.6640625" customWidth="1"/>
    <col min="3731" max="3731" width="17.109375" customWidth="1"/>
    <col min="3732" max="3734" width="17.6640625" customWidth="1"/>
    <col min="3735" max="3735" width="17.44140625" customWidth="1"/>
    <col min="3736" max="3736" width="17.6640625" customWidth="1"/>
    <col min="3737" max="3737" width="17.44140625" customWidth="1"/>
    <col min="3738" max="3739" width="17.6640625" customWidth="1"/>
    <col min="3740" max="3740" width="18.109375" customWidth="1"/>
    <col min="3741" max="3741" width="17.6640625" customWidth="1"/>
    <col min="3742" max="3744" width="18.109375" customWidth="1"/>
    <col min="3745" max="3745" width="17.88671875" customWidth="1"/>
    <col min="3746" max="3746" width="18.109375" customWidth="1"/>
    <col min="3747" max="3747" width="17.88671875" customWidth="1"/>
    <col min="3748" max="3750" width="18.109375" customWidth="1"/>
    <col min="3751" max="3751" width="17.6640625" customWidth="1"/>
    <col min="3752" max="3754" width="18.109375" customWidth="1"/>
    <col min="3755" max="3755" width="17.88671875" customWidth="1"/>
    <col min="3756" max="3756" width="18.109375" customWidth="1"/>
    <col min="3757" max="3757" width="17.88671875" customWidth="1"/>
    <col min="3758" max="3760" width="18.109375" customWidth="1"/>
    <col min="3761" max="3761" width="17.6640625" customWidth="1"/>
    <col min="3762" max="3764" width="18.109375" customWidth="1"/>
    <col min="3765" max="3765" width="17.88671875" customWidth="1"/>
    <col min="3766" max="3766" width="18.109375" customWidth="1"/>
    <col min="3767" max="3767" width="17.88671875" customWidth="1"/>
    <col min="3768" max="3769" width="18.109375" customWidth="1"/>
    <col min="3770" max="3770" width="17.88671875" customWidth="1"/>
    <col min="3771" max="3771" width="17.44140625" customWidth="1"/>
    <col min="3772" max="3774" width="17.88671875" customWidth="1"/>
    <col min="3775" max="3775" width="17.6640625" customWidth="1"/>
    <col min="3776" max="3776" width="17.88671875" customWidth="1"/>
    <col min="3777" max="3777" width="17.6640625" customWidth="1"/>
    <col min="3778" max="3779" width="17.88671875" customWidth="1"/>
    <col min="3780" max="3780" width="18.109375" customWidth="1"/>
    <col min="3781" max="3781" width="17.6640625" customWidth="1"/>
    <col min="3782" max="3784" width="18.109375" customWidth="1"/>
    <col min="3785" max="3785" width="17.88671875" customWidth="1"/>
    <col min="3786" max="3786" width="18.109375" customWidth="1"/>
    <col min="3787" max="3787" width="17.88671875" customWidth="1"/>
    <col min="3788" max="3789" width="18.109375" customWidth="1"/>
    <col min="3790" max="3790" width="17.88671875" customWidth="1"/>
    <col min="3791" max="3791" width="17.44140625" customWidth="1"/>
    <col min="3792" max="3794" width="17.88671875" customWidth="1"/>
    <col min="3795" max="3795" width="17.6640625" customWidth="1"/>
    <col min="3796" max="3796" width="17.88671875" customWidth="1"/>
    <col min="3797" max="3797" width="17.6640625" customWidth="1"/>
    <col min="3798" max="3799" width="17.88671875" customWidth="1"/>
    <col min="3800" max="3800" width="18.109375" customWidth="1"/>
    <col min="3801" max="3801" width="17.6640625" customWidth="1"/>
    <col min="3802" max="3804" width="18.109375" customWidth="1"/>
    <col min="3805" max="3805" width="17.88671875" customWidth="1"/>
    <col min="3806" max="3806" width="18.109375" customWidth="1"/>
    <col min="3807" max="3807" width="17.88671875" customWidth="1"/>
    <col min="3808" max="3810" width="18.109375" customWidth="1"/>
    <col min="3811" max="3811" width="17.6640625" customWidth="1"/>
    <col min="3812" max="3814" width="18.109375" customWidth="1"/>
    <col min="3815" max="3815" width="17.88671875" customWidth="1"/>
    <col min="3816" max="3816" width="18.109375" customWidth="1"/>
    <col min="3817" max="3817" width="17.88671875" customWidth="1"/>
    <col min="3818" max="3819" width="18.109375" customWidth="1"/>
    <col min="3820" max="3820" width="18.44140625" customWidth="1"/>
    <col min="3821" max="3821" width="17.88671875" customWidth="1"/>
    <col min="3822" max="3824" width="18.44140625" customWidth="1"/>
    <col min="3825" max="3825" width="18.109375" customWidth="1"/>
    <col min="3826" max="3826" width="18.44140625" customWidth="1"/>
    <col min="3827" max="3827" width="18.109375" customWidth="1"/>
    <col min="3828" max="3829" width="18.44140625" customWidth="1"/>
    <col min="3830" max="3830" width="17.88671875" customWidth="1"/>
    <col min="3831" max="3831" width="17.44140625" customWidth="1"/>
    <col min="3832" max="3834" width="17.88671875" customWidth="1"/>
    <col min="3835" max="3835" width="17.6640625" customWidth="1"/>
    <col min="3836" max="3836" width="17.88671875" customWidth="1"/>
    <col min="3837" max="3837" width="17.6640625" customWidth="1"/>
    <col min="3838" max="3839" width="17.88671875" customWidth="1"/>
    <col min="3840" max="3840" width="18.44140625" customWidth="1"/>
    <col min="3841" max="3841" width="17.88671875" customWidth="1"/>
    <col min="3842" max="3844" width="18.44140625" customWidth="1"/>
    <col min="3845" max="3845" width="18.109375" customWidth="1"/>
    <col min="3846" max="3846" width="18.44140625" customWidth="1"/>
    <col min="3847" max="3847" width="18.109375" customWidth="1"/>
    <col min="3848" max="3850" width="18.44140625" customWidth="1"/>
    <col min="3851" max="3851" width="17.88671875" customWidth="1"/>
    <col min="3852" max="3854" width="18.44140625" customWidth="1"/>
    <col min="3855" max="3855" width="18.109375" customWidth="1"/>
    <col min="3856" max="3856" width="18.44140625" customWidth="1"/>
    <col min="3857" max="3857" width="18.109375" customWidth="1"/>
    <col min="3858" max="3860" width="18.44140625" customWidth="1"/>
    <col min="3861" max="3861" width="17.88671875" customWidth="1"/>
    <col min="3862" max="3864" width="18.44140625" customWidth="1"/>
    <col min="3865" max="3865" width="18.109375" customWidth="1"/>
    <col min="3866" max="3866" width="18.44140625" customWidth="1"/>
    <col min="3867" max="3867" width="18.109375" customWidth="1"/>
    <col min="3868" max="3869" width="18.44140625" customWidth="1"/>
    <col min="3870" max="3870" width="18.109375" customWidth="1"/>
    <col min="3871" max="3871" width="17.6640625" customWidth="1"/>
    <col min="3872" max="3874" width="18.109375" customWidth="1"/>
    <col min="3875" max="3875" width="17.88671875" customWidth="1"/>
    <col min="3876" max="3876" width="18.109375" customWidth="1"/>
    <col min="3877" max="3877" width="17.88671875" customWidth="1"/>
    <col min="3878" max="3879" width="18.109375" customWidth="1"/>
    <col min="3880" max="3880" width="18.44140625" customWidth="1"/>
    <col min="3881" max="3881" width="17.88671875" customWidth="1"/>
    <col min="3882" max="3884" width="18.44140625" customWidth="1"/>
    <col min="3885" max="3885" width="18.109375" customWidth="1"/>
    <col min="3886" max="3886" width="18.44140625" customWidth="1"/>
    <col min="3887" max="3887" width="18.109375" customWidth="1"/>
    <col min="3888" max="3889" width="18.44140625" customWidth="1"/>
    <col min="3890" max="3890" width="18.109375" customWidth="1"/>
    <col min="3891" max="3891" width="17.6640625" customWidth="1"/>
    <col min="3892" max="3894" width="18.109375" customWidth="1"/>
    <col min="3895" max="3895" width="17.88671875" customWidth="1"/>
    <col min="3896" max="3896" width="18.109375" customWidth="1"/>
    <col min="3897" max="3897" width="17.88671875" customWidth="1"/>
    <col min="3898" max="3899" width="18.109375" customWidth="1"/>
    <col min="3900" max="3900" width="18.44140625" customWidth="1"/>
    <col min="3901" max="3901" width="17.88671875" customWidth="1"/>
    <col min="3902" max="3904" width="18.44140625" customWidth="1"/>
    <col min="3905" max="3905" width="18.109375" customWidth="1"/>
    <col min="3906" max="3906" width="18.44140625" customWidth="1"/>
    <col min="3907" max="3907" width="18.109375" customWidth="1"/>
    <col min="3908" max="3910" width="18.44140625" customWidth="1"/>
    <col min="3911" max="3911" width="17.88671875" customWidth="1"/>
    <col min="3912" max="3914" width="18.44140625" customWidth="1"/>
    <col min="3915" max="3915" width="18.109375" customWidth="1"/>
    <col min="3916" max="3916" width="18.44140625" customWidth="1"/>
    <col min="3917" max="3917" width="18.109375" customWidth="1"/>
    <col min="3918" max="3920" width="18.44140625" customWidth="1"/>
    <col min="3921" max="3921" width="17.88671875" customWidth="1"/>
    <col min="3922" max="3924" width="18.44140625" customWidth="1"/>
    <col min="3925" max="3925" width="18.109375" customWidth="1"/>
    <col min="3926" max="3926" width="18.44140625" customWidth="1"/>
    <col min="3927" max="3927" width="18.109375" customWidth="1"/>
    <col min="3928" max="3929" width="18.44140625" customWidth="1"/>
    <col min="3930" max="3930" width="17.88671875" customWidth="1"/>
    <col min="3931" max="3931" width="17.44140625" customWidth="1"/>
    <col min="3932" max="3934" width="17.88671875" customWidth="1"/>
    <col min="3935" max="3935" width="17.6640625" customWidth="1"/>
    <col min="3936" max="3936" width="17.88671875" customWidth="1"/>
    <col min="3937" max="3937" width="17.6640625" customWidth="1"/>
    <col min="3938" max="3939" width="17.88671875" customWidth="1"/>
    <col min="3940" max="3940" width="18.44140625" customWidth="1"/>
    <col min="3941" max="3941" width="17.88671875" customWidth="1"/>
    <col min="3942" max="3944" width="18.44140625" customWidth="1"/>
    <col min="3945" max="3945" width="18.109375" customWidth="1"/>
    <col min="3946" max="3946" width="18.44140625" customWidth="1"/>
    <col min="3947" max="3947" width="18.109375" customWidth="1"/>
    <col min="3948" max="3950" width="18.44140625" customWidth="1"/>
    <col min="3951" max="3951" width="17.88671875" customWidth="1"/>
    <col min="3952" max="3954" width="18.44140625" customWidth="1"/>
    <col min="3955" max="3955" width="18.109375" customWidth="1"/>
    <col min="3956" max="3956" width="18.44140625" customWidth="1"/>
    <col min="3957" max="3957" width="18.109375" customWidth="1"/>
    <col min="3958" max="3960" width="18.44140625" customWidth="1"/>
    <col min="3961" max="3961" width="17.88671875" customWidth="1"/>
    <col min="3962" max="3964" width="18.44140625" customWidth="1"/>
    <col min="3965" max="3965" width="18.109375" customWidth="1"/>
    <col min="3966" max="3966" width="18.44140625" customWidth="1"/>
    <col min="3967" max="3967" width="18.109375" customWidth="1"/>
    <col min="3968" max="3969" width="18.44140625" customWidth="1"/>
    <col min="3970" max="3970" width="18.109375" customWidth="1"/>
    <col min="3971" max="3971" width="17.6640625" customWidth="1"/>
    <col min="3972" max="3974" width="18.109375" customWidth="1"/>
    <col min="3975" max="3975" width="17.88671875" customWidth="1"/>
    <col min="3976" max="3976" width="18.109375" customWidth="1"/>
    <col min="3977" max="3977" width="17.88671875" customWidth="1"/>
    <col min="3978" max="3979" width="18.109375" customWidth="1"/>
    <col min="3980" max="3980" width="18.44140625" customWidth="1"/>
    <col min="3981" max="3981" width="17.88671875" customWidth="1"/>
    <col min="3982" max="3984" width="18.44140625" customWidth="1"/>
    <col min="3985" max="3985" width="18.109375" customWidth="1"/>
    <col min="3986" max="3986" width="18.44140625" customWidth="1"/>
    <col min="3987" max="3987" width="18.109375" customWidth="1"/>
    <col min="3988" max="3989" width="18.44140625" customWidth="1"/>
    <col min="3990" max="3990" width="18.109375" customWidth="1"/>
    <col min="3991" max="3991" width="17.6640625" customWidth="1"/>
    <col min="3992" max="3994" width="18.109375" customWidth="1"/>
    <col min="3995" max="3995" width="17.88671875" customWidth="1"/>
    <col min="3996" max="3996" width="18.109375" customWidth="1"/>
    <col min="3997" max="3997" width="17.88671875" customWidth="1"/>
    <col min="3998" max="3999" width="18.109375" customWidth="1"/>
    <col min="4000" max="4000" width="18.44140625" customWidth="1"/>
    <col min="4001" max="4001" width="17.88671875" customWidth="1"/>
    <col min="4002" max="4004" width="18.44140625" customWidth="1"/>
    <col min="4005" max="4005" width="18.109375" customWidth="1"/>
    <col min="4006" max="4006" width="18.44140625" customWidth="1"/>
    <col min="4007" max="4007" width="18.109375" customWidth="1"/>
    <col min="4008" max="4010" width="18.44140625" customWidth="1"/>
    <col min="4011" max="4011" width="17.88671875" customWidth="1"/>
    <col min="4012" max="4014" width="18.44140625" customWidth="1"/>
    <col min="4015" max="4015" width="18.109375" customWidth="1"/>
    <col min="4016" max="4016" width="18.44140625" customWidth="1"/>
    <col min="4017" max="4017" width="18.109375" customWidth="1"/>
    <col min="4018" max="4020" width="18.44140625" customWidth="1"/>
    <col min="4021" max="4021" width="17.88671875" customWidth="1"/>
    <col min="4022" max="4024" width="18.44140625" customWidth="1"/>
    <col min="4025" max="4025" width="18.109375" customWidth="1"/>
    <col min="4026" max="4026" width="18.44140625" customWidth="1"/>
    <col min="4027" max="4027" width="18.109375" customWidth="1"/>
    <col min="4028" max="4029" width="18.44140625" customWidth="1"/>
    <col min="4030" max="4030" width="17.88671875" customWidth="1"/>
    <col min="4031" max="4031" width="17.44140625" customWidth="1"/>
    <col min="4032" max="4034" width="17.88671875" customWidth="1"/>
    <col min="4035" max="4035" width="17.6640625" customWidth="1"/>
    <col min="4036" max="4036" width="17.88671875" customWidth="1"/>
    <col min="4037" max="4037" width="17.6640625" customWidth="1"/>
    <col min="4038" max="4039" width="17.88671875" customWidth="1"/>
    <col min="4040" max="4040" width="18.44140625" customWidth="1"/>
    <col min="4041" max="4041" width="17.88671875" customWidth="1"/>
    <col min="4042" max="4044" width="18.44140625" customWidth="1"/>
    <col min="4045" max="4045" width="18.109375" customWidth="1"/>
    <col min="4046" max="4046" width="18.44140625" customWidth="1"/>
    <col min="4047" max="4047" width="18.109375" customWidth="1"/>
    <col min="4048" max="4050" width="18.44140625" customWidth="1"/>
    <col min="4051" max="4051" width="17.88671875" customWidth="1"/>
    <col min="4052" max="4054" width="18.44140625" customWidth="1"/>
    <col min="4055" max="4055" width="18.109375" customWidth="1"/>
    <col min="4056" max="4056" width="18.44140625" customWidth="1"/>
    <col min="4057" max="4057" width="18.109375" customWidth="1"/>
    <col min="4058" max="4060" width="18.44140625" customWidth="1"/>
    <col min="4061" max="4061" width="17.88671875" customWidth="1"/>
    <col min="4062" max="4064" width="18.44140625" customWidth="1"/>
    <col min="4065" max="4065" width="18.109375" customWidth="1"/>
    <col min="4066" max="4066" width="18.44140625" customWidth="1"/>
    <col min="4067" max="4067" width="18.109375" customWidth="1"/>
    <col min="4068" max="4069" width="18.44140625" customWidth="1"/>
    <col min="4070" max="4070" width="18.109375" customWidth="1"/>
    <col min="4071" max="4071" width="17.6640625" customWidth="1"/>
    <col min="4072" max="4074" width="18.109375" customWidth="1"/>
    <col min="4075" max="4075" width="17.88671875" customWidth="1"/>
    <col min="4076" max="4076" width="18.109375" customWidth="1"/>
    <col min="4077" max="4077" width="17.88671875" customWidth="1"/>
    <col min="4078" max="4079" width="18.109375" customWidth="1"/>
    <col min="4080" max="4080" width="18.44140625" customWidth="1"/>
    <col min="4081" max="4081" width="17.88671875" customWidth="1"/>
    <col min="4082" max="4084" width="18.44140625" customWidth="1"/>
    <col min="4085" max="4085" width="18.109375" customWidth="1"/>
    <col min="4086" max="4086" width="18.44140625" customWidth="1"/>
    <col min="4087" max="4087" width="18.109375" customWidth="1"/>
    <col min="4088" max="4089" width="18.44140625" customWidth="1"/>
    <col min="4090" max="4090" width="18.109375" customWidth="1"/>
    <col min="4091" max="4091" width="17.6640625" customWidth="1"/>
    <col min="4092" max="4094" width="18.109375" customWidth="1"/>
    <col min="4095" max="4095" width="17.88671875" customWidth="1"/>
    <col min="4096" max="4096" width="18.109375" customWidth="1"/>
    <col min="4097" max="4097" width="17.88671875" customWidth="1"/>
    <col min="4098" max="4099" width="18.109375" customWidth="1"/>
    <col min="4100" max="4100" width="18.44140625" customWidth="1"/>
    <col min="4101" max="4101" width="17.88671875" customWidth="1"/>
    <col min="4102" max="4104" width="18.44140625" customWidth="1"/>
    <col min="4105" max="4105" width="18.109375" customWidth="1"/>
    <col min="4106" max="4106" width="18.44140625" customWidth="1"/>
    <col min="4107" max="4107" width="18.109375" customWidth="1"/>
    <col min="4108" max="4110" width="18.44140625" customWidth="1"/>
    <col min="4111" max="4111" width="17.88671875" customWidth="1"/>
    <col min="4112" max="4114" width="18.44140625" customWidth="1"/>
    <col min="4115" max="4115" width="18.109375" customWidth="1"/>
    <col min="4116" max="4116" width="18.44140625" customWidth="1"/>
    <col min="4117" max="4117" width="18.109375" customWidth="1"/>
    <col min="4118" max="4119" width="18.44140625" customWidth="1"/>
    <col min="4120" max="4120" width="17.88671875" customWidth="1"/>
    <col min="4121" max="4121" width="17.44140625" customWidth="1"/>
    <col min="4122" max="4124" width="17.88671875" customWidth="1"/>
    <col min="4125" max="4125" width="17.6640625" customWidth="1"/>
    <col min="4126" max="4126" width="17.88671875" customWidth="1"/>
    <col min="4127" max="4127" width="17.6640625" customWidth="1"/>
    <col min="4128" max="4129" width="17.88671875" customWidth="1"/>
    <col min="4130" max="4130" width="17.44140625" customWidth="1"/>
    <col min="4131" max="4131" width="16.88671875" customWidth="1"/>
    <col min="4132" max="4134" width="17.44140625" customWidth="1"/>
    <col min="4135" max="4135" width="17.109375" customWidth="1"/>
    <col min="4136" max="4136" width="17.44140625" customWidth="1"/>
    <col min="4137" max="4137" width="17.109375" customWidth="1"/>
    <col min="4138" max="4139" width="17.44140625" customWidth="1"/>
    <col min="4140" max="4140" width="17.88671875" customWidth="1"/>
    <col min="4141" max="4141" width="17.44140625" customWidth="1"/>
    <col min="4142" max="4144" width="17.88671875" customWidth="1"/>
    <col min="4145" max="4145" width="17.6640625" customWidth="1"/>
    <col min="4146" max="4146" width="17.88671875" customWidth="1"/>
    <col min="4147" max="4147" width="17.6640625" customWidth="1"/>
    <col min="4148" max="4150" width="17.88671875" customWidth="1"/>
    <col min="4151" max="4151" width="17.44140625" customWidth="1"/>
    <col min="4152" max="4154" width="17.88671875" customWidth="1"/>
    <col min="4155" max="4155" width="17.6640625" customWidth="1"/>
    <col min="4156" max="4156" width="17.88671875" customWidth="1"/>
    <col min="4157" max="4157" width="17.6640625" customWidth="1"/>
    <col min="4158" max="4160" width="17.88671875" customWidth="1"/>
    <col min="4161" max="4161" width="17.44140625" customWidth="1"/>
    <col min="4162" max="4164" width="17.88671875" customWidth="1"/>
    <col min="4165" max="4165" width="17.6640625" customWidth="1"/>
    <col min="4166" max="4166" width="17.88671875" customWidth="1"/>
    <col min="4167" max="4167" width="17.6640625" customWidth="1"/>
    <col min="4168" max="4169" width="17.88671875" customWidth="1"/>
    <col min="4170" max="4170" width="17.6640625" customWidth="1"/>
    <col min="4171" max="4171" width="17.109375" customWidth="1"/>
    <col min="4172" max="4174" width="17.6640625" customWidth="1"/>
    <col min="4175" max="4175" width="17.44140625" customWidth="1"/>
    <col min="4176" max="4176" width="17.6640625" customWidth="1"/>
    <col min="4177" max="4177" width="17.44140625" customWidth="1"/>
    <col min="4178" max="4179" width="17.6640625" customWidth="1"/>
    <col min="4180" max="4180" width="17.88671875" customWidth="1"/>
    <col min="4181" max="4181" width="17.44140625" customWidth="1"/>
    <col min="4182" max="4184" width="17.88671875" customWidth="1"/>
    <col min="4185" max="4185" width="17.6640625" customWidth="1"/>
    <col min="4186" max="4186" width="17.88671875" customWidth="1"/>
    <col min="4187" max="4187" width="17.6640625" customWidth="1"/>
    <col min="4188" max="4189" width="17.88671875" customWidth="1"/>
    <col min="4190" max="4190" width="17.6640625" customWidth="1"/>
    <col min="4191" max="4191" width="17.109375" customWidth="1"/>
    <col min="4192" max="4194" width="17.6640625" customWidth="1"/>
    <col min="4195" max="4195" width="17.44140625" customWidth="1"/>
    <col min="4196" max="4196" width="17.6640625" customWidth="1"/>
    <col min="4197" max="4197" width="17.44140625" customWidth="1"/>
    <col min="4198" max="4199" width="17.6640625" customWidth="1"/>
    <col min="4200" max="4200" width="17.88671875" customWidth="1"/>
    <col min="4201" max="4201" width="17.44140625" customWidth="1"/>
    <col min="4202" max="4204" width="17.88671875" customWidth="1"/>
    <col min="4205" max="4205" width="17.6640625" customWidth="1"/>
    <col min="4206" max="4206" width="17.88671875" customWidth="1"/>
    <col min="4207" max="4207" width="17.6640625" customWidth="1"/>
    <col min="4208" max="4210" width="17.88671875" customWidth="1"/>
    <col min="4211" max="4211" width="17.44140625" customWidth="1"/>
    <col min="4212" max="4214" width="17.88671875" customWidth="1"/>
    <col min="4215" max="4215" width="17.6640625" customWidth="1"/>
    <col min="4216" max="4216" width="17.88671875" customWidth="1"/>
    <col min="4217" max="4217" width="17.6640625" customWidth="1"/>
    <col min="4218" max="4219" width="17.88671875" customWidth="1"/>
    <col min="4220" max="4220" width="18.44140625" customWidth="1"/>
    <col min="4221" max="4221" width="17.88671875" customWidth="1"/>
    <col min="4222" max="4224" width="18.44140625" customWidth="1"/>
    <col min="4225" max="4225" width="18.109375" customWidth="1"/>
    <col min="4226" max="4226" width="18.44140625" customWidth="1"/>
    <col min="4227" max="4227" width="18.109375" customWidth="1"/>
    <col min="4228" max="4229" width="18.44140625" customWidth="1"/>
    <col min="4230" max="4230" width="17.88671875" customWidth="1"/>
    <col min="4231" max="4231" width="17.44140625" customWidth="1"/>
    <col min="4232" max="4234" width="17.88671875" customWidth="1"/>
    <col min="4235" max="4235" width="17.6640625" customWidth="1"/>
    <col min="4236" max="4236" width="17.88671875" customWidth="1"/>
    <col min="4237" max="4237" width="17.6640625" customWidth="1"/>
    <col min="4238" max="4239" width="17.88671875" customWidth="1"/>
    <col min="4240" max="4240" width="18.44140625" customWidth="1"/>
    <col min="4241" max="4241" width="17.88671875" customWidth="1"/>
    <col min="4242" max="4244" width="18.44140625" customWidth="1"/>
    <col min="4245" max="4245" width="18.109375" customWidth="1"/>
    <col min="4246" max="4246" width="18.44140625" customWidth="1"/>
    <col min="4247" max="4247" width="18.109375" customWidth="1"/>
    <col min="4248" max="4250" width="18.44140625" customWidth="1"/>
    <col min="4251" max="4251" width="17.88671875" customWidth="1"/>
    <col min="4252" max="4254" width="18.44140625" customWidth="1"/>
    <col min="4255" max="4255" width="18.109375" customWidth="1"/>
    <col min="4256" max="4256" width="18.44140625" customWidth="1"/>
    <col min="4257" max="4257" width="18.109375" customWidth="1"/>
    <col min="4258" max="4260" width="18.44140625" customWidth="1"/>
    <col min="4261" max="4261" width="17.88671875" customWidth="1"/>
    <col min="4262" max="4264" width="18.44140625" customWidth="1"/>
    <col min="4265" max="4265" width="18.109375" customWidth="1"/>
    <col min="4266" max="4266" width="18.44140625" customWidth="1"/>
    <col min="4267" max="4267" width="18.109375" customWidth="1"/>
    <col min="4268" max="4269" width="18.44140625" customWidth="1"/>
    <col min="4270" max="4270" width="18.109375" customWidth="1"/>
    <col min="4271" max="4271" width="17.6640625" customWidth="1"/>
    <col min="4272" max="4274" width="18.109375" customWidth="1"/>
    <col min="4275" max="4275" width="17.88671875" customWidth="1"/>
    <col min="4276" max="4276" width="18.109375" customWidth="1"/>
    <col min="4277" max="4277" width="17.88671875" customWidth="1"/>
    <col min="4278" max="4279" width="18.109375" customWidth="1"/>
    <col min="4280" max="4280" width="18.44140625" customWidth="1"/>
    <col min="4281" max="4281" width="17.88671875" customWidth="1"/>
    <col min="4282" max="4284" width="18.44140625" customWidth="1"/>
    <col min="4285" max="4285" width="18.109375" customWidth="1"/>
    <col min="4286" max="4286" width="18.44140625" customWidth="1"/>
    <col min="4287" max="4287" width="18.109375" customWidth="1"/>
    <col min="4288" max="4289" width="18.44140625" customWidth="1"/>
    <col min="4290" max="4290" width="18.109375" customWidth="1"/>
    <col min="4291" max="4291" width="17.6640625" customWidth="1"/>
    <col min="4292" max="4294" width="18.109375" customWidth="1"/>
    <col min="4295" max="4295" width="17.88671875" customWidth="1"/>
    <col min="4296" max="4296" width="18.109375" customWidth="1"/>
    <col min="4297" max="4297" width="17.88671875" customWidth="1"/>
    <col min="4298" max="4299" width="18.109375" customWidth="1"/>
    <col min="4300" max="4300" width="18.44140625" customWidth="1"/>
    <col min="4301" max="4301" width="17.88671875" customWidth="1"/>
    <col min="4302" max="4304" width="18.44140625" customWidth="1"/>
    <col min="4305" max="4305" width="18.109375" customWidth="1"/>
    <col min="4306" max="4306" width="18.44140625" customWidth="1"/>
    <col min="4307" max="4307" width="18.109375" customWidth="1"/>
    <col min="4308" max="4310" width="18.44140625" customWidth="1"/>
    <col min="4311" max="4311" width="17.88671875" customWidth="1"/>
    <col min="4312" max="4314" width="18.44140625" customWidth="1"/>
    <col min="4315" max="4315" width="18.109375" customWidth="1"/>
    <col min="4316" max="4316" width="18.44140625" customWidth="1"/>
    <col min="4317" max="4317" width="18.109375" customWidth="1"/>
    <col min="4318" max="4320" width="18.44140625" customWidth="1"/>
    <col min="4321" max="4321" width="17.88671875" customWidth="1"/>
    <col min="4322" max="4324" width="18.44140625" customWidth="1"/>
    <col min="4325" max="4325" width="18.109375" customWidth="1"/>
    <col min="4326" max="4326" width="18.44140625" customWidth="1"/>
    <col min="4327" max="4327" width="18.109375" customWidth="1"/>
    <col min="4328" max="4329" width="18.44140625" customWidth="1"/>
    <col min="4330" max="4330" width="17.88671875" customWidth="1"/>
    <col min="4331" max="4331" width="17.44140625" customWidth="1"/>
    <col min="4332" max="4334" width="17.88671875" customWidth="1"/>
    <col min="4335" max="4335" width="17.6640625" customWidth="1"/>
    <col min="4336" max="4336" width="17.88671875" customWidth="1"/>
    <col min="4337" max="4337" width="17.6640625" customWidth="1"/>
    <col min="4338" max="4339" width="17.88671875" customWidth="1"/>
    <col min="4340" max="4340" width="18.44140625" customWidth="1"/>
    <col min="4341" max="4341" width="17.88671875" customWidth="1"/>
    <col min="4342" max="4344" width="18.44140625" customWidth="1"/>
    <col min="4345" max="4345" width="18.109375" customWidth="1"/>
    <col min="4346" max="4346" width="18.44140625" customWidth="1"/>
    <col min="4347" max="4347" width="18.109375" customWidth="1"/>
    <col min="4348" max="4350" width="18.44140625" customWidth="1"/>
    <col min="4351" max="4351" width="17.88671875" customWidth="1"/>
    <col min="4352" max="4354" width="18.44140625" customWidth="1"/>
    <col min="4355" max="4355" width="18.109375" customWidth="1"/>
    <col min="4356" max="4356" width="18.44140625" customWidth="1"/>
    <col min="4357" max="4357" width="18.109375" customWidth="1"/>
    <col min="4358" max="4360" width="18.44140625" customWidth="1"/>
    <col min="4361" max="4361" width="17.88671875" customWidth="1"/>
    <col min="4362" max="4364" width="18.44140625" customWidth="1"/>
    <col min="4365" max="4365" width="18.109375" customWidth="1"/>
    <col min="4366" max="4366" width="18.44140625" customWidth="1"/>
    <col min="4367" max="4367" width="18.109375" customWidth="1"/>
    <col min="4368" max="4369" width="18.44140625" customWidth="1"/>
    <col min="4370" max="4370" width="18.109375" customWidth="1"/>
    <col min="4371" max="4371" width="17.6640625" customWidth="1"/>
    <col min="4372" max="4374" width="18.109375" customWidth="1"/>
    <col min="4375" max="4375" width="17.88671875" customWidth="1"/>
    <col min="4376" max="4376" width="18.109375" customWidth="1"/>
    <col min="4377" max="4377" width="17.88671875" customWidth="1"/>
    <col min="4378" max="4379" width="18.109375" customWidth="1"/>
    <col min="4380" max="4380" width="18.44140625" customWidth="1"/>
    <col min="4381" max="4381" width="17.88671875" customWidth="1"/>
    <col min="4382" max="4384" width="18.44140625" customWidth="1"/>
    <col min="4385" max="4385" width="18.109375" customWidth="1"/>
    <col min="4386" max="4386" width="18.44140625" customWidth="1"/>
    <col min="4387" max="4387" width="18.109375" customWidth="1"/>
    <col min="4388" max="4389" width="18.44140625" customWidth="1"/>
    <col min="4390" max="4390" width="18.109375" customWidth="1"/>
    <col min="4391" max="4391" width="17.6640625" customWidth="1"/>
    <col min="4392" max="4394" width="18.109375" customWidth="1"/>
    <col min="4395" max="4395" width="17.88671875" customWidth="1"/>
    <col min="4396" max="4396" width="18.109375" customWidth="1"/>
    <col min="4397" max="4397" width="17.88671875" customWidth="1"/>
    <col min="4398" max="4399" width="18.109375" customWidth="1"/>
    <col min="4400" max="4400" width="18.44140625" customWidth="1"/>
    <col min="4401" max="4401" width="17.88671875" customWidth="1"/>
    <col min="4402" max="4404" width="18.44140625" customWidth="1"/>
    <col min="4405" max="4405" width="18.109375" customWidth="1"/>
    <col min="4406" max="4406" width="18.44140625" customWidth="1"/>
    <col min="4407" max="4407" width="18.109375" customWidth="1"/>
    <col min="4408" max="4410" width="18.44140625" customWidth="1"/>
    <col min="4411" max="4411" width="17.88671875" customWidth="1"/>
    <col min="4412" max="4414" width="18.44140625" customWidth="1"/>
    <col min="4415" max="4415" width="18.109375" customWidth="1"/>
    <col min="4416" max="4416" width="18.44140625" customWidth="1"/>
    <col min="4417" max="4417" width="18.109375" customWidth="1"/>
    <col min="4418" max="4420" width="18.44140625" customWidth="1"/>
    <col min="4421" max="4421" width="17.88671875" customWidth="1"/>
    <col min="4422" max="4424" width="18.44140625" customWidth="1"/>
    <col min="4425" max="4425" width="18.109375" customWidth="1"/>
    <col min="4426" max="4426" width="18.44140625" customWidth="1"/>
    <col min="4427" max="4427" width="18.109375" customWidth="1"/>
    <col min="4428" max="4429" width="18.44140625" customWidth="1"/>
    <col min="4430" max="4430" width="17.88671875" customWidth="1"/>
    <col min="4431" max="4431" width="17.44140625" customWidth="1"/>
    <col min="4432" max="4434" width="17.88671875" customWidth="1"/>
    <col min="4435" max="4435" width="17.6640625" customWidth="1"/>
    <col min="4436" max="4436" width="17.88671875" customWidth="1"/>
    <col min="4437" max="4437" width="17.6640625" customWidth="1"/>
    <col min="4438" max="4439" width="17.88671875" customWidth="1"/>
    <col min="4440" max="4440" width="18.44140625" customWidth="1"/>
    <col min="4441" max="4441" width="17.88671875" customWidth="1"/>
    <col min="4442" max="4444" width="18.44140625" customWidth="1"/>
    <col min="4445" max="4445" width="18.109375" customWidth="1"/>
    <col min="4446" max="4446" width="18.44140625" customWidth="1"/>
    <col min="4447" max="4447" width="18.109375" customWidth="1"/>
    <col min="4448" max="4450" width="18.44140625" customWidth="1"/>
    <col min="4451" max="4451" width="17.88671875" customWidth="1"/>
    <col min="4452" max="4454" width="18.44140625" customWidth="1"/>
    <col min="4455" max="4455" width="18.109375" customWidth="1"/>
    <col min="4456" max="4456" width="18.44140625" customWidth="1"/>
    <col min="4457" max="4457" width="18.109375" customWidth="1"/>
    <col min="4458" max="4460" width="18.44140625" customWidth="1"/>
    <col min="4461" max="4461" width="17.88671875" customWidth="1"/>
    <col min="4462" max="4464" width="18.44140625" customWidth="1"/>
    <col min="4465" max="4465" width="18.109375" customWidth="1"/>
    <col min="4466" max="4466" width="18.44140625" customWidth="1"/>
    <col min="4467" max="4467" width="18.109375" customWidth="1"/>
    <col min="4468" max="4469" width="18.44140625" customWidth="1"/>
    <col min="4470" max="4470" width="18.109375" customWidth="1"/>
    <col min="4471" max="4471" width="17.6640625" customWidth="1"/>
    <col min="4472" max="4474" width="18.109375" customWidth="1"/>
    <col min="4475" max="4475" width="17.88671875" customWidth="1"/>
    <col min="4476" max="4476" width="18.109375" customWidth="1"/>
    <col min="4477" max="4477" width="17.88671875" customWidth="1"/>
    <col min="4478" max="4479" width="18.109375" customWidth="1"/>
    <col min="4480" max="4480" width="18.44140625" customWidth="1"/>
    <col min="4481" max="4481" width="17.88671875" customWidth="1"/>
    <col min="4482" max="4484" width="18.44140625" customWidth="1"/>
    <col min="4485" max="4485" width="18.109375" customWidth="1"/>
    <col min="4486" max="4486" width="18.44140625" customWidth="1"/>
    <col min="4487" max="4487" width="18.109375" customWidth="1"/>
    <col min="4488" max="4489" width="18.44140625" customWidth="1"/>
    <col min="4490" max="4490" width="18.109375" customWidth="1"/>
    <col min="4491" max="4491" width="17.6640625" customWidth="1"/>
    <col min="4492" max="4494" width="18.109375" customWidth="1"/>
    <col min="4495" max="4495" width="17.88671875" customWidth="1"/>
    <col min="4496" max="4496" width="18.109375" customWidth="1"/>
    <col min="4497" max="4497" width="17.88671875" customWidth="1"/>
    <col min="4498" max="4499" width="18.109375" customWidth="1"/>
    <col min="4500" max="4500" width="18.44140625" customWidth="1"/>
    <col min="4501" max="4501" width="17.88671875" customWidth="1"/>
    <col min="4502" max="4504" width="18.44140625" customWidth="1"/>
    <col min="4505" max="4505" width="18.109375" customWidth="1"/>
    <col min="4506" max="4506" width="18.44140625" customWidth="1"/>
    <col min="4507" max="4507" width="18.109375" customWidth="1"/>
    <col min="4508" max="4510" width="18.44140625" customWidth="1"/>
    <col min="4511" max="4511" width="17.88671875" customWidth="1"/>
    <col min="4512" max="4514" width="18.44140625" customWidth="1"/>
    <col min="4515" max="4515" width="18.109375" customWidth="1"/>
    <col min="4516" max="4516" width="18.44140625" customWidth="1"/>
    <col min="4517" max="4517" width="18.109375" customWidth="1"/>
    <col min="4518" max="4519" width="18.44140625" customWidth="1"/>
    <col min="4520" max="4520" width="18.109375" customWidth="1"/>
    <col min="4521" max="4521" width="17.6640625" customWidth="1"/>
    <col min="4522" max="4524" width="18.109375" customWidth="1"/>
    <col min="4525" max="4525" width="17.88671875" customWidth="1"/>
    <col min="4526" max="4526" width="18.109375" customWidth="1"/>
    <col min="4527" max="4527" width="17.88671875" customWidth="1"/>
    <col min="4528" max="4529" width="18.109375" customWidth="1"/>
    <col min="4530" max="4530" width="17.6640625" customWidth="1"/>
    <col min="4531" max="4531" width="17.109375" customWidth="1"/>
    <col min="4532" max="4534" width="17.6640625" customWidth="1"/>
    <col min="4535" max="4535" width="17.44140625" customWidth="1"/>
    <col min="4536" max="4536" width="17.6640625" customWidth="1"/>
    <col min="4537" max="4537" width="17.44140625" customWidth="1"/>
    <col min="4538" max="4539" width="17.6640625" customWidth="1"/>
    <col min="4540" max="4540" width="18.109375" customWidth="1"/>
    <col min="4541" max="4541" width="17.6640625" customWidth="1"/>
    <col min="4542" max="4544" width="18.109375" customWidth="1"/>
    <col min="4545" max="4545" width="17.88671875" customWidth="1"/>
    <col min="4546" max="4546" width="18.109375" customWidth="1"/>
    <col min="4547" max="4547" width="17.88671875" customWidth="1"/>
    <col min="4548" max="4550" width="18.109375" customWidth="1"/>
    <col min="4551" max="4551" width="17.6640625" customWidth="1"/>
    <col min="4552" max="4554" width="18.109375" customWidth="1"/>
    <col min="4555" max="4555" width="17.88671875" customWidth="1"/>
    <col min="4556" max="4556" width="18.109375" customWidth="1"/>
    <col min="4557" max="4557" width="17.88671875" customWidth="1"/>
    <col min="4558" max="4560" width="18.109375" customWidth="1"/>
    <col min="4561" max="4561" width="17.6640625" customWidth="1"/>
    <col min="4562" max="4564" width="18.109375" customWidth="1"/>
    <col min="4565" max="4565" width="17.88671875" customWidth="1"/>
    <col min="4566" max="4566" width="18.109375" customWidth="1"/>
    <col min="4567" max="4567" width="17.88671875" customWidth="1"/>
    <col min="4568" max="4569" width="18.109375" customWidth="1"/>
    <col min="4570" max="4570" width="17.88671875" customWidth="1"/>
    <col min="4571" max="4571" width="17.44140625" customWidth="1"/>
    <col min="4572" max="4574" width="17.88671875" customWidth="1"/>
    <col min="4575" max="4575" width="17.6640625" customWidth="1"/>
    <col min="4576" max="4576" width="17.88671875" customWidth="1"/>
    <col min="4577" max="4577" width="17.6640625" customWidth="1"/>
    <col min="4578" max="4579" width="17.88671875" customWidth="1"/>
    <col min="4580" max="4580" width="18.109375" customWidth="1"/>
    <col min="4581" max="4581" width="17.6640625" customWidth="1"/>
    <col min="4582" max="4584" width="18.109375" customWidth="1"/>
    <col min="4585" max="4585" width="17.88671875" customWidth="1"/>
    <col min="4586" max="4586" width="18.109375" customWidth="1"/>
    <col min="4587" max="4587" width="17.88671875" customWidth="1"/>
    <col min="4588" max="4589" width="18.109375" customWidth="1"/>
    <col min="4590" max="4590" width="17.88671875" customWidth="1"/>
    <col min="4591" max="4591" width="17.44140625" customWidth="1"/>
    <col min="4592" max="4594" width="17.88671875" customWidth="1"/>
    <col min="4595" max="4595" width="17.6640625" customWidth="1"/>
    <col min="4596" max="4596" width="17.88671875" customWidth="1"/>
    <col min="4597" max="4597" width="17.6640625" customWidth="1"/>
    <col min="4598" max="4599" width="17.88671875" customWidth="1"/>
    <col min="4600" max="4600" width="18.109375" customWidth="1"/>
    <col min="4601" max="4601" width="17.6640625" customWidth="1"/>
    <col min="4602" max="4604" width="18.109375" customWidth="1"/>
    <col min="4605" max="4605" width="17.88671875" customWidth="1"/>
    <col min="4606" max="4606" width="18.109375" customWidth="1"/>
    <col min="4607" max="4607" width="17.88671875" customWidth="1"/>
    <col min="4608" max="4610" width="18.109375" customWidth="1"/>
    <col min="4611" max="4611" width="17.6640625" customWidth="1"/>
    <col min="4612" max="4614" width="18.109375" customWidth="1"/>
    <col min="4615" max="4615" width="17.88671875" customWidth="1"/>
    <col min="4616" max="4616" width="18.109375" customWidth="1"/>
    <col min="4617" max="4617" width="17.88671875" customWidth="1"/>
    <col min="4618" max="4619" width="18.109375" customWidth="1"/>
    <col min="4620" max="4620" width="18.44140625" customWidth="1"/>
    <col min="4621" max="4621" width="17.88671875" customWidth="1"/>
    <col min="4622" max="4624" width="18.44140625" customWidth="1"/>
    <col min="4625" max="4625" width="18.109375" customWidth="1"/>
    <col min="4626" max="4626" width="18.44140625" customWidth="1"/>
    <col min="4627" max="4627" width="18.109375" customWidth="1"/>
    <col min="4628" max="4629" width="18.44140625" customWidth="1"/>
    <col min="4630" max="4630" width="17.88671875" customWidth="1"/>
    <col min="4631" max="4631" width="17.44140625" customWidth="1"/>
    <col min="4632" max="4634" width="17.88671875" customWidth="1"/>
    <col min="4635" max="4635" width="17.6640625" customWidth="1"/>
    <col min="4636" max="4636" width="17.88671875" customWidth="1"/>
    <col min="4637" max="4637" width="17.6640625" customWidth="1"/>
    <col min="4638" max="4639" width="17.88671875" customWidth="1"/>
    <col min="4640" max="4640" width="18.44140625" customWidth="1"/>
    <col min="4641" max="4641" width="17.88671875" customWidth="1"/>
    <col min="4642" max="4644" width="18.44140625" customWidth="1"/>
    <col min="4645" max="4645" width="18.109375" customWidth="1"/>
    <col min="4646" max="4646" width="18.44140625" customWidth="1"/>
    <col min="4647" max="4647" width="18.109375" customWidth="1"/>
    <col min="4648" max="4650" width="18.44140625" customWidth="1"/>
    <col min="4651" max="4651" width="17.88671875" customWidth="1"/>
    <col min="4652" max="4654" width="18.44140625" customWidth="1"/>
    <col min="4655" max="4655" width="18.109375" customWidth="1"/>
    <col min="4656" max="4656" width="18.44140625" customWidth="1"/>
    <col min="4657" max="4657" width="18.109375" customWidth="1"/>
    <col min="4658" max="4660" width="18.44140625" customWidth="1"/>
    <col min="4661" max="4661" width="17.88671875" customWidth="1"/>
    <col min="4662" max="4664" width="18.44140625" customWidth="1"/>
    <col min="4665" max="4665" width="18.109375" customWidth="1"/>
    <col min="4666" max="4666" width="18.44140625" customWidth="1"/>
    <col min="4667" max="4667" width="18.109375" customWidth="1"/>
    <col min="4668" max="4669" width="18.44140625" customWidth="1"/>
    <col min="4670" max="4670" width="18.109375" customWidth="1"/>
    <col min="4671" max="4671" width="17.6640625" customWidth="1"/>
    <col min="4672" max="4674" width="18.109375" customWidth="1"/>
    <col min="4675" max="4675" width="17.88671875" customWidth="1"/>
    <col min="4676" max="4676" width="18.109375" customWidth="1"/>
    <col min="4677" max="4677" width="17.88671875" customWidth="1"/>
    <col min="4678" max="4679" width="18.109375" customWidth="1"/>
    <col min="4680" max="4680" width="18.44140625" customWidth="1"/>
    <col min="4681" max="4681" width="17.88671875" customWidth="1"/>
    <col min="4682" max="4684" width="18.44140625" customWidth="1"/>
    <col min="4685" max="4685" width="18.109375" customWidth="1"/>
    <col min="4686" max="4686" width="18.44140625" customWidth="1"/>
    <col min="4687" max="4687" width="18.109375" customWidth="1"/>
    <col min="4688" max="4689" width="18.44140625" customWidth="1"/>
    <col min="4690" max="4690" width="18.109375" customWidth="1"/>
    <col min="4691" max="4691" width="17.6640625" customWidth="1"/>
    <col min="4692" max="4694" width="18.109375" customWidth="1"/>
    <col min="4695" max="4695" width="17.88671875" customWidth="1"/>
    <col min="4696" max="4696" width="18.109375" customWidth="1"/>
    <col min="4697" max="4697" width="17.88671875" customWidth="1"/>
    <col min="4698" max="4699" width="18.109375" customWidth="1"/>
    <col min="4700" max="4700" width="18.44140625" customWidth="1"/>
    <col min="4701" max="4701" width="17.88671875" customWidth="1"/>
    <col min="4702" max="4704" width="18.44140625" customWidth="1"/>
    <col min="4705" max="4705" width="18.109375" customWidth="1"/>
    <col min="4706" max="4706" width="18.44140625" customWidth="1"/>
    <col min="4707" max="4707" width="18.109375" customWidth="1"/>
    <col min="4708" max="4710" width="18.44140625" customWidth="1"/>
    <col min="4711" max="4711" width="17.88671875" customWidth="1"/>
    <col min="4712" max="4714" width="18.44140625" customWidth="1"/>
    <col min="4715" max="4715" width="18.109375" customWidth="1"/>
    <col min="4716" max="4716" width="18.44140625" customWidth="1"/>
    <col min="4717" max="4717" width="18.109375" customWidth="1"/>
    <col min="4718" max="4719" width="18.44140625" customWidth="1"/>
    <col min="4720" max="4720" width="18.109375" customWidth="1"/>
    <col min="4721" max="4721" width="17.6640625" customWidth="1"/>
    <col min="4722" max="4724" width="18.109375" customWidth="1"/>
    <col min="4725" max="4725" width="17.88671875" customWidth="1"/>
    <col min="4726" max="4726" width="18.109375" customWidth="1"/>
    <col min="4727" max="4727" width="17.88671875" customWidth="1"/>
    <col min="4728" max="4729" width="18.109375" customWidth="1"/>
    <col min="4730" max="4730" width="17.6640625" customWidth="1"/>
    <col min="4731" max="4731" width="17.109375" customWidth="1"/>
    <col min="4732" max="4734" width="17.6640625" customWidth="1"/>
    <col min="4735" max="4735" width="17.44140625" customWidth="1"/>
    <col min="4736" max="4736" width="17.6640625" customWidth="1"/>
    <col min="4737" max="4737" width="17.44140625" customWidth="1"/>
    <col min="4738" max="4739" width="17.6640625" customWidth="1"/>
    <col min="4740" max="4740" width="18.109375" customWidth="1"/>
    <col min="4741" max="4741" width="17.6640625" customWidth="1"/>
    <col min="4742" max="4744" width="18.109375" customWidth="1"/>
    <col min="4745" max="4745" width="17.88671875" customWidth="1"/>
    <col min="4746" max="4746" width="18.109375" customWidth="1"/>
    <col min="4747" max="4747" width="17.88671875" customWidth="1"/>
    <col min="4748" max="4750" width="18.109375" customWidth="1"/>
    <col min="4751" max="4751" width="17.6640625" customWidth="1"/>
    <col min="4752" max="4754" width="18.109375" customWidth="1"/>
    <col min="4755" max="4755" width="17.88671875" customWidth="1"/>
    <col min="4756" max="4756" width="18.109375" customWidth="1"/>
    <col min="4757" max="4757" width="17.88671875" customWidth="1"/>
    <col min="4758" max="4760" width="18.109375" customWidth="1"/>
    <col min="4761" max="4761" width="17.6640625" customWidth="1"/>
    <col min="4762" max="4764" width="18.109375" customWidth="1"/>
    <col min="4765" max="4765" width="17.88671875" customWidth="1"/>
    <col min="4766" max="4766" width="18.109375" customWidth="1"/>
    <col min="4767" max="4767" width="17.88671875" customWidth="1"/>
    <col min="4768" max="4769" width="18.109375" customWidth="1"/>
    <col min="4770" max="4770" width="17.88671875" customWidth="1"/>
    <col min="4771" max="4771" width="17.44140625" customWidth="1"/>
    <col min="4772" max="4774" width="17.88671875" customWidth="1"/>
    <col min="4775" max="4775" width="17.6640625" customWidth="1"/>
    <col min="4776" max="4776" width="17.88671875" customWidth="1"/>
    <col min="4777" max="4777" width="17.6640625" customWidth="1"/>
    <col min="4778" max="4779" width="17.88671875" customWidth="1"/>
    <col min="4780" max="4780" width="18.109375" customWidth="1"/>
    <col min="4781" max="4781" width="17.6640625" customWidth="1"/>
    <col min="4782" max="4784" width="18.109375" customWidth="1"/>
    <col min="4785" max="4785" width="17.88671875" customWidth="1"/>
    <col min="4786" max="4786" width="18.109375" customWidth="1"/>
    <col min="4787" max="4787" width="17.88671875" customWidth="1"/>
    <col min="4788" max="4789" width="18.109375" customWidth="1"/>
    <col min="4790" max="4790" width="17.88671875" customWidth="1"/>
    <col min="4791" max="4791" width="17.44140625" customWidth="1"/>
    <col min="4792" max="4794" width="17.88671875" customWidth="1"/>
    <col min="4795" max="4795" width="17.6640625" customWidth="1"/>
    <col min="4796" max="4796" width="17.88671875" customWidth="1"/>
    <col min="4797" max="4797" width="17.6640625" customWidth="1"/>
    <col min="4798" max="4799" width="17.88671875" customWidth="1"/>
    <col min="4800" max="4800" width="18.109375" customWidth="1"/>
    <col min="4801" max="4801" width="17.6640625" customWidth="1"/>
    <col min="4802" max="4804" width="18.109375" customWidth="1"/>
    <col min="4805" max="4805" width="17.88671875" customWidth="1"/>
    <col min="4806" max="4806" width="18.109375" customWidth="1"/>
    <col min="4807" max="4807" width="17.88671875" customWidth="1"/>
    <col min="4808" max="4810" width="18.109375" customWidth="1"/>
    <col min="4811" max="4811" width="17.6640625" customWidth="1"/>
    <col min="4812" max="4814" width="18.109375" customWidth="1"/>
    <col min="4815" max="4815" width="17.88671875" customWidth="1"/>
    <col min="4816" max="4816" width="18.109375" customWidth="1"/>
    <col min="4817" max="4817" width="17.88671875" customWidth="1"/>
    <col min="4818" max="4819" width="18.109375" customWidth="1"/>
    <col min="4820" max="4820" width="18.44140625" customWidth="1"/>
    <col min="4821" max="4821" width="17.88671875" customWidth="1"/>
    <col min="4822" max="4824" width="18.44140625" customWidth="1"/>
    <col min="4825" max="4825" width="18.109375" customWidth="1"/>
    <col min="4826" max="4826" width="18.44140625" customWidth="1"/>
    <col min="4827" max="4827" width="18.109375" customWidth="1"/>
    <col min="4828" max="4829" width="18.44140625" customWidth="1"/>
    <col min="4830" max="4830" width="17.88671875" customWidth="1"/>
    <col min="4831" max="4831" width="17.44140625" customWidth="1"/>
    <col min="4832" max="4834" width="17.88671875" customWidth="1"/>
    <col min="4835" max="4835" width="17.6640625" customWidth="1"/>
    <col min="4836" max="4836" width="17.88671875" customWidth="1"/>
    <col min="4837" max="4837" width="17.6640625" customWidth="1"/>
    <col min="4838" max="4839" width="17.88671875" customWidth="1"/>
    <col min="4840" max="4840" width="18.44140625" customWidth="1"/>
    <col min="4841" max="4841" width="17.88671875" customWidth="1"/>
    <col min="4842" max="4844" width="18.44140625" customWidth="1"/>
    <col min="4845" max="4845" width="18.109375" customWidth="1"/>
    <col min="4846" max="4846" width="18.44140625" customWidth="1"/>
    <col min="4847" max="4847" width="18.109375" customWidth="1"/>
    <col min="4848" max="4850" width="18.44140625" customWidth="1"/>
    <col min="4851" max="4851" width="17.88671875" customWidth="1"/>
    <col min="4852" max="4854" width="18.44140625" customWidth="1"/>
    <col min="4855" max="4855" width="18.109375" customWidth="1"/>
    <col min="4856" max="4856" width="18.44140625" customWidth="1"/>
    <col min="4857" max="4857" width="18.109375" customWidth="1"/>
    <col min="4858" max="4860" width="18.44140625" customWidth="1"/>
    <col min="4861" max="4861" width="17.88671875" customWidth="1"/>
    <col min="4862" max="4864" width="18.44140625" customWidth="1"/>
    <col min="4865" max="4865" width="18.109375" customWidth="1"/>
    <col min="4866" max="4866" width="18.44140625" customWidth="1"/>
    <col min="4867" max="4867" width="18.109375" customWidth="1"/>
    <col min="4868" max="4869" width="18.44140625" customWidth="1"/>
    <col min="4870" max="4870" width="18.109375" customWidth="1"/>
    <col min="4871" max="4871" width="17.6640625" customWidth="1"/>
    <col min="4872" max="4874" width="18.109375" customWidth="1"/>
    <col min="4875" max="4875" width="17.88671875" customWidth="1"/>
    <col min="4876" max="4876" width="18.109375" customWidth="1"/>
    <col min="4877" max="4877" width="17.88671875" customWidth="1"/>
    <col min="4878" max="4879" width="18.109375" customWidth="1"/>
    <col min="4880" max="4880" width="18.44140625" customWidth="1"/>
    <col min="4881" max="4881" width="17.88671875" customWidth="1"/>
    <col min="4882" max="4884" width="18.44140625" customWidth="1"/>
    <col min="4885" max="4885" width="18.109375" customWidth="1"/>
    <col min="4886" max="4886" width="18.44140625" customWidth="1"/>
    <col min="4887" max="4887" width="18.109375" customWidth="1"/>
    <col min="4888" max="4889" width="18.44140625" customWidth="1"/>
    <col min="4890" max="4890" width="18.109375" customWidth="1"/>
    <col min="4891" max="4891" width="17.6640625" customWidth="1"/>
    <col min="4892" max="4894" width="18.109375" customWidth="1"/>
    <col min="4895" max="4895" width="17.88671875" customWidth="1"/>
    <col min="4896" max="4896" width="18.109375" customWidth="1"/>
    <col min="4897" max="4897" width="17.88671875" customWidth="1"/>
    <col min="4898" max="4899" width="18.109375" customWidth="1"/>
    <col min="4900" max="4900" width="18.44140625" customWidth="1"/>
    <col min="4901" max="4901" width="17.88671875" customWidth="1"/>
    <col min="4902" max="4904" width="18.44140625" customWidth="1"/>
    <col min="4905" max="4905" width="18.109375" customWidth="1"/>
    <col min="4906" max="4906" width="18.44140625" customWidth="1"/>
    <col min="4907" max="4907" width="18.109375" customWidth="1"/>
    <col min="4908" max="4910" width="18.44140625" customWidth="1"/>
    <col min="4911" max="4911" width="17.88671875" customWidth="1"/>
    <col min="4912" max="4914" width="18.44140625" customWidth="1"/>
    <col min="4915" max="4915" width="18.109375" customWidth="1"/>
    <col min="4916" max="4916" width="18.44140625" customWidth="1"/>
    <col min="4917" max="4917" width="18.109375" customWidth="1"/>
    <col min="4918" max="4920" width="18.44140625" customWidth="1"/>
    <col min="4921" max="4921" width="17.88671875" customWidth="1"/>
    <col min="4922" max="4924" width="18.44140625" customWidth="1"/>
    <col min="4925" max="4925" width="18.109375" customWidth="1"/>
    <col min="4926" max="4926" width="18.44140625" customWidth="1"/>
    <col min="4927" max="4927" width="18.109375" customWidth="1"/>
    <col min="4928" max="4929" width="18.44140625" customWidth="1"/>
    <col min="4930" max="4930" width="17.88671875" customWidth="1"/>
    <col min="4931" max="4931" width="17.44140625" customWidth="1"/>
    <col min="4932" max="4934" width="17.88671875" customWidth="1"/>
    <col min="4935" max="4935" width="17.6640625" customWidth="1"/>
    <col min="4936" max="4936" width="17.88671875" customWidth="1"/>
    <col min="4937" max="4937" width="17.6640625" customWidth="1"/>
    <col min="4938" max="4939" width="17.88671875" customWidth="1"/>
    <col min="4940" max="4940" width="18.44140625" customWidth="1"/>
    <col min="4941" max="4941" width="17.88671875" customWidth="1"/>
    <col min="4942" max="4944" width="18.44140625" customWidth="1"/>
    <col min="4945" max="4945" width="18.109375" customWidth="1"/>
    <col min="4946" max="4946" width="18.44140625" customWidth="1"/>
    <col min="4947" max="4947" width="18.109375" customWidth="1"/>
    <col min="4948" max="4950" width="18.44140625" customWidth="1"/>
    <col min="4951" max="4951" width="17.88671875" customWidth="1"/>
    <col min="4952" max="4954" width="18.44140625" customWidth="1"/>
    <col min="4955" max="4955" width="18.109375" customWidth="1"/>
    <col min="4956" max="4956" width="18.44140625" customWidth="1"/>
    <col min="4957" max="4957" width="18.109375" customWidth="1"/>
    <col min="4958" max="4960" width="18.44140625" customWidth="1"/>
    <col min="4961" max="4961" width="17.88671875" customWidth="1"/>
    <col min="4962" max="4964" width="18.44140625" customWidth="1"/>
    <col min="4965" max="4965" width="18.109375" customWidth="1"/>
    <col min="4966" max="4966" width="18.44140625" customWidth="1"/>
    <col min="4967" max="4967" width="18.109375" customWidth="1"/>
    <col min="4968" max="4969" width="18.44140625" customWidth="1"/>
    <col min="4970" max="4970" width="18.109375" customWidth="1"/>
    <col min="4971" max="4971" width="17.6640625" customWidth="1"/>
    <col min="4972" max="4974" width="18.109375" customWidth="1"/>
    <col min="4975" max="4975" width="17.88671875" customWidth="1"/>
    <col min="4976" max="4976" width="18.109375" customWidth="1"/>
    <col min="4977" max="4977" width="17.88671875" customWidth="1"/>
    <col min="4978" max="4979" width="18.109375" customWidth="1"/>
    <col min="4980" max="4980" width="18.44140625" customWidth="1"/>
    <col min="4981" max="4981" width="17.88671875" customWidth="1"/>
    <col min="4982" max="4984" width="18.44140625" customWidth="1"/>
    <col min="4985" max="4985" width="18.109375" customWidth="1"/>
    <col min="4986" max="4986" width="18.44140625" customWidth="1"/>
    <col min="4987" max="4987" width="18.109375" customWidth="1"/>
    <col min="4988" max="4989" width="18.44140625" customWidth="1"/>
    <col min="4990" max="4990" width="18.109375" customWidth="1"/>
    <col min="4991" max="4991" width="17.6640625" customWidth="1"/>
    <col min="4992" max="4994" width="18.109375" customWidth="1"/>
    <col min="4995" max="4995" width="17.88671875" customWidth="1"/>
    <col min="4996" max="4996" width="18.109375" customWidth="1"/>
    <col min="4997" max="4997" width="17.88671875" customWidth="1"/>
    <col min="4998" max="4999" width="18.109375" customWidth="1"/>
    <col min="5000" max="5000" width="18.44140625" customWidth="1"/>
    <col min="5001" max="5001" width="17.88671875" customWidth="1"/>
    <col min="5002" max="5004" width="18.44140625" customWidth="1"/>
    <col min="5005" max="5005" width="18.109375" customWidth="1"/>
    <col min="5006" max="5006" width="18.44140625" customWidth="1"/>
    <col min="5007" max="5007" width="18.109375" customWidth="1"/>
    <col min="5008" max="5010" width="18.44140625" customWidth="1"/>
    <col min="5011" max="5011" width="17.88671875" customWidth="1"/>
    <col min="5012" max="5014" width="18.44140625" customWidth="1"/>
    <col min="5015" max="5015" width="18.109375" customWidth="1"/>
    <col min="5016" max="5016" width="18.44140625" customWidth="1"/>
    <col min="5017" max="5017" width="18.109375" customWidth="1"/>
    <col min="5018" max="5019" width="18.44140625" customWidth="1"/>
    <col min="5020" max="5020" width="18.109375" customWidth="1"/>
    <col min="5021" max="5021" width="17.6640625" customWidth="1"/>
    <col min="5022" max="5024" width="18.109375" customWidth="1"/>
    <col min="5025" max="5025" width="17.88671875" customWidth="1"/>
    <col min="5026" max="5026" width="18.109375" customWidth="1"/>
    <col min="5027" max="5027" width="17.88671875" customWidth="1"/>
    <col min="5028" max="5029" width="18.109375" customWidth="1"/>
    <col min="5030" max="5030" width="17.6640625" customWidth="1"/>
    <col min="5031" max="5031" width="17.109375" customWidth="1"/>
    <col min="5032" max="5034" width="17.6640625" customWidth="1"/>
    <col min="5035" max="5035" width="17.44140625" customWidth="1"/>
    <col min="5036" max="5036" width="17.6640625" customWidth="1"/>
    <col min="5037" max="5037" width="17.44140625" customWidth="1"/>
    <col min="5038" max="5039" width="17.6640625" customWidth="1"/>
    <col min="5040" max="5040" width="18.109375" customWidth="1"/>
    <col min="5041" max="5041" width="17.6640625" customWidth="1"/>
    <col min="5042" max="5044" width="18.109375" customWidth="1"/>
    <col min="5045" max="5045" width="17.88671875" customWidth="1"/>
    <col min="5046" max="5046" width="18.109375" customWidth="1"/>
    <col min="5047" max="5047" width="17.88671875" customWidth="1"/>
    <col min="5048" max="5050" width="18.109375" customWidth="1"/>
    <col min="5051" max="5051" width="17.6640625" customWidth="1"/>
    <col min="5052" max="5054" width="18.109375" customWidth="1"/>
    <col min="5055" max="5055" width="17.88671875" customWidth="1"/>
    <col min="5056" max="5056" width="18.109375" customWidth="1"/>
    <col min="5057" max="5057" width="17.88671875" customWidth="1"/>
    <col min="5058" max="5060" width="18.109375" customWidth="1"/>
    <col min="5061" max="5061" width="17.6640625" customWidth="1"/>
    <col min="5062" max="5064" width="18.109375" customWidth="1"/>
    <col min="5065" max="5065" width="17.88671875" customWidth="1"/>
    <col min="5066" max="5066" width="18.109375" customWidth="1"/>
    <col min="5067" max="5067" width="17.88671875" customWidth="1"/>
    <col min="5068" max="5069" width="18.109375" customWidth="1"/>
    <col min="5070" max="5070" width="17.88671875" customWidth="1"/>
    <col min="5071" max="5071" width="17.44140625" customWidth="1"/>
    <col min="5072" max="5074" width="17.88671875" customWidth="1"/>
    <col min="5075" max="5075" width="17.6640625" customWidth="1"/>
    <col min="5076" max="5076" width="17.88671875" customWidth="1"/>
    <col min="5077" max="5077" width="17.6640625" customWidth="1"/>
    <col min="5078" max="5079" width="17.88671875" customWidth="1"/>
    <col min="5080" max="5080" width="18.109375" customWidth="1"/>
    <col min="5081" max="5081" width="17.6640625" customWidth="1"/>
    <col min="5082" max="5084" width="18.109375" customWidth="1"/>
    <col min="5085" max="5085" width="17.88671875" customWidth="1"/>
    <col min="5086" max="5086" width="18.109375" customWidth="1"/>
    <col min="5087" max="5087" width="17.88671875" customWidth="1"/>
    <col min="5088" max="5089" width="18.109375" customWidth="1"/>
    <col min="5090" max="5090" width="17.88671875" customWidth="1"/>
    <col min="5091" max="5091" width="17.44140625" customWidth="1"/>
    <col min="5092" max="5094" width="17.88671875" customWidth="1"/>
    <col min="5095" max="5095" width="17.6640625" customWidth="1"/>
    <col min="5096" max="5096" width="17.88671875" customWidth="1"/>
    <col min="5097" max="5097" width="17.6640625" customWidth="1"/>
    <col min="5098" max="5099" width="17.88671875" customWidth="1"/>
    <col min="5100" max="5100" width="18.109375" customWidth="1"/>
    <col min="5101" max="5101" width="17.6640625" customWidth="1"/>
    <col min="5102" max="5104" width="18.109375" customWidth="1"/>
    <col min="5105" max="5105" width="17.88671875" customWidth="1"/>
    <col min="5106" max="5106" width="18.109375" customWidth="1"/>
    <col min="5107" max="5107" width="17.88671875" customWidth="1"/>
    <col min="5108" max="5110" width="18.109375" customWidth="1"/>
    <col min="5111" max="5111" width="17.6640625" customWidth="1"/>
    <col min="5112" max="5114" width="18.109375" customWidth="1"/>
    <col min="5115" max="5115" width="17.88671875" customWidth="1"/>
    <col min="5116" max="5116" width="18.109375" customWidth="1"/>
    <col min="5117" max="5117" width="17.88671875" customWidth="1"/>
    <col min="5118" max="5119" width="18.109375" customWidth="1"/>
    <col min="5120" max="5120" width="17.6640625" customWidth="1"/>
    <col min="5121" max="5121" width="17.109375" customWidth="1"/>
    <col min="5122" max="5124" width="17.6640625" customWidth="1"/>
    <col min="5125" max="5125" width="17.44140625" customWidth="1"/>
    <col min="5126" max="5126" width="17.6640625" customWidth="1"/>
    <col min="5127" max="5127" width="17.44140625" customWidth="1"/>
    <col min="5128" max="5129" width="17.6640625" customWidth="1"/>
    <col min="5130" max="5130" width="17.109375" customWidth="1"/>
    <col min="5131" max="5131" width="16.5546875" customWidth="1"/>
    <col min="5132" max="5134" width="17.109375" customWidth="1"/>
    <col min="5135" max="5135" width="16.88671875" customWidth="1"/>
    <col min="5136" max="5136" width="17.109375" customWidth="1"/>
    <col min="5137" max="5137" width="16.88671875" customWidth="1"/>
    <col min="5138" max="5139" width="17.109375" customWidth="1"/>
    <col min="5140" max="5140" width="17.6640625" customWidth="1"/>
    <col min="5141" max="5141" width="17.109375" customWidth="1"/>
    <col min="5142" max="5144" width="17.6640625" customWidth="1"/>
    <col min="5145" max="5145" width="17.44140625" customWidth="1"/>
    <col min="5146" max="5146" width="17.6640625" customWidth="1"/>
    <col min="5147" max="5147" width="17.44140625" customWidth="1"/>
    <col min="5148" max="5150" width="17.6640625" customWidth="1"/>
    <col min="5151" max="5151" width="17.109375" customWidth="1"/>
    <col min="5152" max="5154" width="17.6640625" customWidth="1"/>
    <col min="5155" max="5155" width="17.44140625" customWidth="1"/>
    <col min="5156" max="5156" width="17.6640625" customWidth="1"/>
    <col min="5157" max="5157" width="17.44140625" customWidth="1"/>
    <col min="5158" max="5160" width="17.6640625" customWidth="1"/>
    <col min="5161" max="5161" width="17.109375" customWidth="1"/>
    <col min="5162" max="5164" width="17.6640625" customWidth="1"/>
    <col min="5165" max="5165" width="17.44140625" customWidth="1"/>
    <col min="5166" max="5166" width="17.6640625" customWidth="1"/>
    <col min="5167" max="5167" width="17.44140625" customWidth="1"/>
    <col min="5168" max="5169" width="17.6640625" customWidth="1"/>
    <col min="5170" max="5170" width="17.44140625" customWidth="1"/>
    <col min="5171" max="5171" width="16.88671875" customWidth="1"/>
    <col min="5172" max="5174" width="17.44140625" customWidth="1"/>
    <col min="5175" max="5175" width="17.109375" customWidth="1"/>
    <col min="5176" max="5176" width="17.44140625" customWidth="1"/>
    <col min="5177" max="5177" width="17.109375" customWidth="1"/>
    <col min="5178" max="5179" width="17.44140625" customWidth="1"/>
    <col min="5180" max="5180" width="17.6640625" customWidth="1"/>
    <col min="5181" max="5181" width="17.109375" customWidth="1"/>
    <col min="5182" max="5184" width="17.6640625" customWidth="1"/>
    <col min="5185" max="5185" width="17.44140625" customWidth="1"/>
    <col min="5186" max="5186" width="17.6640625" customWidth="1"/>
    <col min="5187" max="5187" width="17.44140625" customWidth="1"/>
    <col min="5188" max="5189" width="17.6640625" customWidth="1"/>
    <col min="5190" max="5190" width="17.44140625" customWidth="1"/>
    <col min="5191" max="5191" width="16.88671875" customWidth="1"/>
    <col min="5192" max="5194" width="17.44140625" customWidth="1"/>
    <col min="5195" max="5195" width="17.109375" customWidth="1"/>
    <col min="5196" max="5196" width="17.44140625" customWidth="1"/>
    <col min="5197" max="5197" width="17.109375" customWidth="1"/>
    <col min="5198" max="5199" width="17.44140625" customWidth="1"/>
    <col min="5200" max="5200" width="17.6640625" customWidth="1"/>
    <col min="5201" max="5201" width="17.109375" customWidth="1"/>
    <col min="5202" max="5204" width="17.6640625" customWidth="1"/>
    <col min="5205" max="5205" width="17.44140625" customWidth="1"/>
    <col min="5206" max="5206" width="17.6640625" customWidth="1"/>
    <col min="5207" max="5207" width="17.44140625" customWidth="1"/>
    <col min="5208" max="5210" width="17.6640625" customWidth="1"/>
    <col min="5211" max="5211" width="17.109375" customWidth="1"/>
    <col min="5212" max="5214" width="17.6640625" customWidth="1"/>
    <col min="5215" max="5215" width="17.44140625" customWidth="1"/>
    <col min="5216" max="5216" width="17.6640625" customWidth="1"/>
    <col min="5217" max="5217" width="17.44140625" customWidth="1"/>
    <col min="5218" max="5219" width="17.6640625" customWidth="1"/>
    <col min="5220" max="5220" width="18.109375" customWidth="1"/>
    <col min="5221" max="5221" width="17.6640625" customWidth="1"/>
    <col min="5222" max="5224" width="18.109375" customWidth="1"/>
    <col min="5225" max="5225" width="17.88671875" customWidth="1"/>
    <col min="5226" max="5226" width="18.109375" customWidth="1"/>
    <col min="5227" max="5227" width="17.88671875" customWidth="1"/>
    <col min="5228" max="5229" width="18.109375" customWidth="1"/>
    <col min="5230" max="5230" width="17.6640625" customWidth="1"/>
    <col min="5231" max="5231" width="17.109375" customWidth="1"/>
    <col min="5232" max="5234" width="17.6640625" customWidth="1"/>
    <col min="5235" max="5235" width="17.44140625" customWidth="1"/>
    <col min="5236" max="5236" width="17.6640625" customWidth="1"/>
    <col min="5237" max="5237" width="17.44140625" customWidth="1"/>
    <col min="5238" max="5239" width="17.6640625" customWidth="1"/>
    <col min="5240" max="5240" width="18.109375" customWidth="1"/>
    <col min="5241" max="5241" width="17.6640625" customWidth="1"/>
    <col min="5242" max="5244" width="18.109375" customWidth="1"/>
    <col min="5245" max="5245" width="17.88671875" customWidth="1"/>
    <col min="5246" max="5246" width="18.109375" customWidth="1"/>
    <col min="5247" max="5247" width="17.88671875" customWidth="1"/>
    <col min="5248" max="5250" width="18.109375" customWidth="1"/>
    <col min="5251" max="5251" width="17.6640625" customWidth="1"/>
    <col min="5252" max="5254" width="18.109375" customWidth="1"/>
    <col min="5255" max="5255" width="17.88671875" customWidth="1"/>
    <col min="5256" max="5256" width="18.109375" customWidth="1"/>
    <col min="5257" max="5257" width="17.88671875" customWidth="1"/>
    <col min="5258" max="5260" width="18.109375" customWidth="1"/>
    <col min="5261" max="5261" width="17.6640625" customWidth="1"/>
    <col min="5262" max="5264" width="18.109375" customWidth="1"/>
    <col min="5265" max="5265" width="17.88671875" customWidth="1"/>
    <col min="5266" max="5266" width="18.109375" customWidth="1"/>
    <col min="5267" max="5267" width="17.88671875" customWidth="1"/>
    <col min="5268" max="5269" width="18.109375" customWidth="1"/>
    <col min="5270" max="5270" width="17.88671875" customWidth="1"/>
    <col min="5271" max="5271" width="17.44140625" customWidth="1"/>
    <col min="5272" max="5274" width="17.88671875" customWidth="1"/>
    <col min="5275" max="5275" width="17.6640625" customWidth="1"/>
    <col min="5276" max="5276" width="17.88671875" customWidth="1"/>
    <col min="5277" max="5277" width="17.6640625" customWidth="1"/>
    <col min="5278" max="5279" width="17.88671875" customWidth="1"/>
    <col min="5280" max="5280" width="18.109375" customWidth="1"/>
    <col min="5281" max="5281" width="17.6640625" customWidth="1"/>
    <col min="5282" max="5284" width="18.109375" customWidth="1"/>
    <col min="5285" max="5285" width="17.88671875" customWidth="1"/>
    <col min="5286" max="5286" width="18.109375" customWidth="1"/>
    <col min="5287" max="5287" width="17.88671875" customWidth="1"/>
    <col min="5288" max="5289" width="18.109375" customWidth="1"/>
    <col min="5290" max="5290" width="17.88671875" customWidth="1"/>
    <col min="5291" max="5291" width="17.44140625" customWidth="1"/>
    <col min="5292" max="5294" width="17.88671875" customWidth="1"/>
    <col min="5295" max="5295" width="17.6640625" customWidth="1"/>
    <col min="5296" max="5296" width="17.88671875" customWidth="1"/>
    <col min="5297" max="5297" width="17.6640625" customWidth="1"/>
    <col min="5298" max="5299" width="17.88671875" customWidth="1"/>
    <col min="5300" max="5300" width="18.109375" customWidth="1"/>
    <col min="5301" max="5301" width="17.6640625" customWidth="1"/>
    <col min="5302" max="5304" width="18.109375" customWidth="1"/>
    <col min="5305" max="5305" width="17.88671875" customWidth="1"/>
    <col min="5306" max="5306" width="18.109375" customWidth="1"/>
    <col min="5307" max="5307" width="17.88671875" customWidth="1"/>
    <col min="5308" max="5310" width="18.109375" customWidth="1"/>
    <col min="5311" max="5311" width="17.6640625" customWidth="1"/>
    <col min="5312" max="5314" width="18.109375" customWidth="1"/>
    <col min="5315" max="5315" width="17.88671875" customWidth="1"/>
    <col min="5316" max="5316" width="18.109375" customWidth="1"/>
    <col min="5317" max="5317" width="17.88671875" customWidth="1"/>
    <col min="5318" max="5320" width="18.109375" customWidth="1"/>
    <col min="5321" max="5321" width="17.6640625" customWidth="1"/>
    <col min="5322" max="5324" width="18.109375" customWidth="1"/>
    <col min="5325" max="5325" width="17.88671875" customWidth="1"/>
    <col min="5326" max="5326" width="18.109375" customWidth="1"/>
    <col min="5327" max="5327" width="17.88671875" customWidth="1"/>
    <col min="5328" max="5329" width="18.109375" customWidth="1"/>
    <col min="5330" max="5330" width="17.6640625" customWidth="1"/>
    <col min="5331" max="5331" width="17.109375" customWidth="1"/>
    <col min="5332" max="5334" width="17.6640625" customWidth="1"/>
    <col min="5335" max="5335" width="17.44140625" customWidth="1"/>
    <col min="5336" max="5336" width="17.6640625" customWidth="1"/>
    <col min="5337" max="5337" width="17.44140625" customWidth="1"/>
    <col min="5338" max="5339" width="17.6640625" customWidth="1"/>
    <col min="5340" max="5340" width="18.109375" customWidth="1"/>
    <col min="5341" max="5341" width="17.6640625" customWidth="1"/>
    <col min="5342" max="5344" width="18.109375" customWidth="1"/>
    <col min="5345" max="5345" width="17.88671875" customWidth="1"/>
    <col min="5346" max="5346" width="18.109375" customWidth="1"/>
    <col min="5347" max="5347" width="17.88671875" customWidth="1"/>
    <col min="5348" max="5350" width="18.109375" customWidth="1"/>
    <col min="5351" max="5351" width="17.6640625" customWidth="1"/>
    <col min="5352" max="5354" width="18.109375" customWidth="1"/>
    <col min="5355" max="5355" width="17.88671875" customWidth="1"/>
    <col min="5356" max="5356" width="18.109375" customWidth="1"/>
    <col min="5357" max="5357" width="17.88671875" customWidth="1"/>
    <col min="5358" max="5360" width="18.109375" customWidth="1"/>
    <col min="5361" max="5361" width="17.6640625" customWidth="1"/>
    <col min="5362" max="5364" width="18.109375" customWidth="1"/>
    <col min="5365" max="5365" width="17.88671875" customWidth="1"/>
    <col min="5366" max="5366" width="18.109375" customWidth="1"/>
    <col min="5367" max="5367" width="17.88671875" customWidth="1"/>
    <col min="5368" max="5369" width="18.109375" customWidth="1"/>
    <col min="5370" max="5370" width="17.88671875" customWidth="1"/>
    <col min="5371" max="5371" width="17.44140625" customWidth="1"/>
    <col min="5372" max="5374" width="17.88671875" customWidth="1"/>
    <col min="5375" max="5375" width="17.6640625" customWidth="1"/>
    <col min="5376" max="5376" width="17.88671875" customWidth="1"/>
    <col min="5377" max="5377" width="17.6640625" customWidth="1"/>
    <col min="5378" max="5379" width="17.88671875" customWidth="1"/>
    <col min="5380" max="5380" width="18.109375" customWidth="1"/>
    <col min="5381" max="5381" width="17.6640625" customWidth="1"/>
    <col min="5382" max="5384" width="18.109375" customWidth="1"/>
    <col min="5385" max="5385" width="17.88671875" customWidth="1"/>
    <col min="5386" max="5386" width="18.109375" customWidth="1"/>
    <col min="5387" max="5387" width="17.88671875" customWidth="1"/>
    <col min="5388" max="5389" width="18.109375" customWidth="1"/>
    <col min="5390" max="5390" width="17.88671875" customWidth="1"/>
    <col min="5391" max="5391" width="17.44140625" customWidth="1"/>
    <col min="5392" max="5394" width="17.88671875" customWidth="1"/>
    <col min="5395" max="5395" width="17.6640625" customWidth="1"/>
    <col min="5396" max="5396" width="17.88671875" customWidth="1"/>
    <col min="5397" max="5397" width="17.6640625" customWidth="1"/>
    <col min="5398" max="5399" width="17.88671875" customWidth="1"/>
    <col min="5400" max="5400" width="18.109375" customWidth="1"/>
    <col min="5401" max="5401" width="17.6640625" customWidth="1"/>
    <col min="5402" max="5404" width="18.109375" customWidth="1"/>
    <col min="5405" max="5405" width="17.88671875" customWidth="1"/>
    <col min="5406" max="5406" width="18.109375" customWidth="1"/>
    <col min="5407" max="5407" width="17.88671875" customWidth="1"/>
    <col min="5408" max="5410" width="18.109375" customWidth="1"/>
    <col min="5411" max="5411" width="17.6640625" customWidth="1"/>
    <col min="5412" max="5414" width="18.109375" customWidth="1"/>
    <col min="5415" max="5415" width="17.88671875" customWidth="1"/>
    <col min="5416" max="5416" width="18.109375" customWidth="1"/>
    <col min="5417" max="5417" width="17.88671875" customWidth="1"/>
    <col min="5418" max="5420" width="18.109375" customWidth="1"/>
    <col min="5421" max="5421" width="17.6640625" customWidth="1"/>
    <col min="5422" max="5424" width="18.109375" customWidth="1"/>
    <col min="5425" max="5425" width="17.88671875" customWidth="1"/>
    <col min="5426" max="5426" width="18.109375" customWidth="1"/>
    <col min="5427" max="5427" width="17.88671875" customWidth="1"/>
    <col min="5428" max="5429" width="18.109375" customWidth="1"/>
    <col min="5430" max="5430" width="17.6640625" customWidth="1"/>
    <col min="5431" max="5431" width="17.109375" customWidth="1"/>
    <col min="5432" max="5434" width="17.6640625" customWidth="1"/>
    <col min="5435" max="5435" width="17.44140625" customWidth="1"/>
    <col min="5436" max="5436" width="17.6640625" customWidth="1"/>
    <col min="5437" max="5437" width="17.44140625" customWidth="1"/>
    <col min="5438" max="5439" width="17.6640625" customWidth="1"/>
    <col min="5440" max="5440" width="18.109375" customWidth="1"/>
    <col min="5441" max="5441" width="17.6640625" customWidth="1"/>
    <col min="5442" max="5444" width="18.109375" customWidth="1"/>
    <col min="5445" max="5445" width="17.88671875" customWidth="1"/>
    <col min="5446" max="5446" width="18.109375" customWidth="1"/>
    <col min="5447" max="5447" width="17.88671875" customWidth="1"/>
    <col min="5448" max="5450" width="18.109375" customWidth="1"/>
    <col min="5451" max="5451" width="17.6640625" customWidth="1"/>
    <col min="5452" max="5454" width="18.109375" customWidth="1"/>
    <col min="5455" max="5455" width="17.88671875" customWidth="1"/>
    <col min="5456" max="5456" width="18.109375" customWidth="1"/>
    <col min="5457" max="5457" width="17.88671875" customWidth="1"/>
    <col min="5458" max="5460" width="18.109375" customWidth="1"/>
    <col min="5461" max="5461" width="17.6640625" customWidth="1"/>
    <col min="5462" max="5464" width="18.109375" customWidth="1"/>
    <col min="5465" max="5465" width="17.88671875" customWidth="1"/>
    <col min="5466" max="5466" width="18.109375" customWidth="1"/>
    <col min="5467" max="5467" width="17.88671875" customWidth="1"/>
    <col min="5468" max="5469" width="18.109375" customWidth="1"/>
    <col min="5470" max="5470" width="17.88671875" customWidth="1"/>
    <col min="5471" max="5471" width="17.44140625" customWidth="1"/>
    <col min="5472" max="5474" width="17.88671875" customWidth="1"/>
    <col min="5475" max="5475" width="17.6640625" customWidth="1"/>
    <col min="5476" max="5476" width="17.88671875" customWidth="1"/>
    <col min="5477" max="5477" width="17.6640625" customWidth="1"/>
    <col min="5478" max="5479" width="17.88671875" customWidth="1"/>
    <col min="5480" max="5480" width="18.109375" customWidth="1"/>
    <col min="5481" max="5481" width="17.6640625" customWidth="1"/>
    <col min="5482" max="5484" width="18.109375" customWidth="1"/>
    <col min="5485" max="5485" width="17.88671875" customWidth="1"/>
    <col min="5486" max="5486" width="18.109375" customWidth="1"/>
    <col min="5487" max="5487" width="17.88671875" customWidth="1"/>
    <col min="5488" max="5489" width="18.109375" customWidth="1"/>
    <col min="5490" max="5490" width="17.88671875" customWidth="1"/>
    <col min="5491" max="5491" width="17.44140625" customWidth="1"/>
    <col min="5492" max="5494" width="17.88671875" customWidth="1"/>
    <col min="5495" max="5495" width="17.6640625" customWidth="1"/>
    <col min="5496" max="5496" width="17.88671875" customWidth="1"/>
    <col min="5497" max="5497" width="17.6640625" customWidth="1"/>
    <col min="5498" max="5499" width="17.88671875" customWidth="1"/>
    <col min="5500" max="5500" width="18.109375" customWidth="1"/>
    <col min="5501" max="5501" width="17.6640625" customWidth="1"/>
    <col min="5502" max="5504" width="18.109375" customWidth="1"/>
    <col min="5505" max="5505" width="17.88671875" customWidth="1"/>
    <col min="5506" max="5506" width="18.109375" customWidth="1"/>
    <col min="5507" max="5507" width="17.88671875" customWidth="1"/>
    <col min="5508" max="5510" width="18.109375" customWidth="1"/>
    <col min="5511" max="5511" width="17.6640625" customWidth="1"/>
    <col min="5512" max="5514" width="18.109375" customWidth="1"/>
    <col min="5515" max="5515" width="17.88671875" customWidth="1"/>
    <col min="5516" max="5516" width="18.109375" customWidth="1"/>
    <col min="5517" max="5517" width="17.88671875" customWidth="1"/>
    <col min="5518" max="5519" width="18.109375" customWidth="1"/>
    <col min="5520" max="5520" width="17.88671875" customWidth="1"/>
    <col min="5521" max="5521" width="17.44140625" customWidth="1"/>
    <col min="5522" max="5524" width="17.88671875" customWidth="1"/>
    <col min="5525" max="5525" width="17.6640625" customWidth="1"/>
    <col min="5526" max="5526" width="17.88671875" customWidth="1"/>
    <col min="5527" max="5527" width="17.6640625" customWidth="1"/>
    <col min="5528" max="5529" width="17.88671875" customWidth="1"/>
    <col min="5530" max="5530" width="17.44140625" customWidth="1"/>
    <col min="5531" max="5531" width="16.88671875" customWidth="1"/>
    <col min="5532" max="5534" width="17.44140625" customWidth="1"/>
    <col min="5535" max="5535" width="17.109375" customWidth="1"/>
    <col min="5536" max="5536" width="17.44140625" customWidth="1"/>
    <col min="5537" max="5537" width="17.109375" customWidth="1"/>
    <col min="5538" max="5539" width="17.44140625" customWidth="1"/>
    <col min="5540" max="5540" width="17.88671875" customWidth="1"/>
    <col min="5541" max="5541" width="17.44140625" customWidth="1"/>
    <col min="5542" max="5544" width="17.88671875" customWidth="1"/>
    <col min="5545" max="5545" width="17.6640625" customWidth="1"/>
    <col min="5546" max="5546" width="17.88671875" customWidth="1"/>
    <col min="5547" max="5547" width="17.6640625" customWidth="1"/>
    <col min="5548" max="5550" width="17.88671875" customWidth="1"/>
    <col min="5551" max="5551" width="17.44140625" customWidth="1"/>
    <col min="5552" max="5554" width="17.88671875" customWidth="1"/>
    <col min="5555" max="5555" width="17.6640625" customWidth="1"/>
    <col min="5556" max="5556" width="17.88671875" customWidth="1"/>
    <col min="5557" max="5557" width="17.6640625" customWidth="1"/>
    <col min="5558" max="5560" width="17.88671875" customWidth="1"/>
    <col min="5561" max="5561" width="17.44140625" customWidth="1"/>
    <col min="5562" max="5564" width="17.88671875" customWidth="1"/>
    <col min="5565" max="5565" width="17.6640625" customWidth="1"/>
    <col min="5566" max="5566" width="17.88671875" customWidth="1"/>
    <col min="5567" max="5567" width="17.6640625" customWidth="1"/>
    <col min="5568" max="5569" width="17.88671875" customWidth="1"/>
    <col min="5570" max="5570" width="17.6640625" customWidth="1"/>
    <col min="5571" max="5571" width="17.109375" customWidth="1"/>
    <col min="5572" max="5574" width="17.6640625" customWidth="1"/>
    <col min="5575" max="5575" width="17.44140625" customWidth="1"/>
    <col min="5576" max="5576" width="17.6640625" customWidth="1"/>
    <col min="5577" max="5577" width="17.44140625" customWidth="1"/>
    <col min="5578" max="5579" width="17.6640625" customWidth="1"/>
    <col min="5580" max="5580" width="17.88671875" customWidth="1"/>
    <col min="5581" max="5581" width="17.44140625" customWidth="1"/>
    <col min="5582" max="5584" width="17.88671875" customWidth="1"/>
    <col min="5585" max="5585" width="17.6640625" customWidth="1"/>
    <col min="5586" max="5586" width="17.88671875" customWidth="1"/>
    <col min="5587" max="5587" width="17.6640625" customWidth="1"/>
    <col min="5588" max="5589" width="17.88671875" customWidth="1"/>
    <col min="5590" max="5590" width="17.6640625" customWidth="1"/>
    <col min="5591" max="5591" width="17.109375" customWidth="1"/>
    <col min="5592" max="5594" width="17.6640625" customWidth="1"/>
    <col min="5595" max="5595" width="17.44140625" customWidth="1"/>
    <col min="5596" max="5596" width="17.6640625" customWidth="1"/>
    <col min="5597" max="5597" width="17.44140625" customWidth="1"/>
    <col min="5598" max="5599" width="17.6640625" customWidth="1"/>
    <col min="5600" max="5600" width="17.88671875" customWidth="1"/>
    <col min="5601" max="5601" width="17.44140625" customWidth="1"/>
    <col min="5602" max="5604" width="17.88671875" customWidth="1"/>
    <col min="5605" max="5605" width="17.6640625" customWidth="1"/>
    <col min="5606" max="5606" width="17.88671875" customWidth="1"/>
    <col min="5607" max="5607" width="17.6640625" customWidth="1"/>
    <col min="5608" max="5610" width="17.88671875" customWidth="1"/>
    <col min="5611" max="5611" width="17.44140625" customWidth="1"/>
    <col min="5612" max="5614" width="17.88671875" customWidth="1"/>
    <col min="5615" max="5615" width="17.6640625" customWidth="1"/>
    <col min="5616" max="5616" width="17.88671875" customWidth="1"/>
    <col min="5617" max="5617" width="17.6640625" customWidth="1"/>
    <col min="5618" max="5619" width="17.88671875" customWidth="1"/>
    <col min="5620" max="5620" width="18.109375" customWidth="1"/>
    <col min="5621" max="5621" width="17.6640625" customWidth="1"/>
    <col min="5622" max="5624" width="18.109375" customWidth="1"/>
    <col min="5625" max="5625" width="17.88671875" customWidth="1"/>
    <col min="5626" max="5626" width="18.109375" customWidth="1"/>
    <col min="5627" max="5627" width="17.88671875" customWidth="1"/>
    <col min="5628" max="5629" width="18.109375" customWidth="1"/>
    <col min="5630" max="5630" width="17.6640625" customWidth="1"/>
    <col min="5631" max="5631" width="17.109375" customWidth="1"/>
    <col min="5632" max="5634" width="17.6640625" customWidth="1"/>
    <col min="5635" max="5635" width="17.44140625" customWidth="1"/>
    <col min="5636" max="5636" width="17.6640625" customWidth="1"/>
    <col min="5637" max="5637" width="17.44140625" customWidth="1"/>
    <col min="5638" max="5639" width="17.6640625" customWidth="1"/>
    <col min="5640" max="5640" width="18.109375" customWidth="1"/>
    <col min="5641" max="5641" width="17.6640625" customWidth="1"/>
    <col min="5642" max="5644" width="18.109375" customWidth="1"/>
    <col min="5645" max="5645" width="17.88671875" customWidth="1"/>
    <col min="5646" max="5646" width="18.109375" customWidth="1"/>
    <col min="5647" max="5647" width="17.88671875" customWidth="1"/>
    <col min="5648" max="5650" width="18.109375" customWidth="1"/>
    <col min="5651" max="5651" width="17.6640625" customWidth="1"/>
    <col min="5652" max="5654" width="18.109375" customWidth="1"/>
    <col min="5655" max="5655" width="17.88671875" customWidth="1"/>
    <col min="5656" max="5656" width="18.109375" customWidth="1"/>
    <col min="5657" max="5657" width="17.88671875" customWidth="1"/>
    <col min="5658" max="5660" width="18.109375" customWidth="1"/>
    <col min="5661" max="5661" width="17.6640625" customWidth="1"/>
    <col min="5662" max="5664" width="18.109375" customWidth="1"/>
    <col min="5665" max="5665" width="17.88671875" customWidth="1"/>
    <col min="5666" max="5666" width="18.109375" customWidth="1"/>
    <col min="5667" max="5667" width="17.88671875" customWidth="1"/>
    <col min="5668" max="5669" width="18.109375" customWidth="1"/>
    <col min="5670" max="5670" width="17.88671875" customWidth="1"/>
    <col min="5671" max="5671" width="17.44140625" customWidth="1"/>
    <col min="5672" max="5674" width="17.88671875" customWidth="1"/>
    <col min="5675" max="5675" width="17.6640625" customWidth="1"/>
    <col min="5676" max="5676" width="17.88671875" customWidth="1"/>
    <col min="5677" max="5677" width="17.6640625" customWidth="1"/>
    <col min="5678" max="5679" width="17.88671875" customWidth="1"/>
    <col min="5680" max="5680" width="18.109375" customWidth="1"/>
    <col min="5681" max="5681" width="17.6640625" customWidth="1"/>
    <col min="5682" max="5684" width="18.109375" customWidth="1"/>
    <col min="5685" max="5685" width="17.88671875" customWidth="1"/>
    <col min="5686" max="5686" width="18.109375" customWidth="1"/>
    <col min="5687" max="5687" width="17.88671875" customWidth="1"/>
    <col min="5688" max="5689" width="18.109375" customWidth="1"/>
    <col min="5690" max="5690" width="17.88671875" customWidth="1"/>
    <col min="5691" max="5691" width="17.44140625" customWidth="1"/>
    <col min="5692" max="5694" width="17.88671875" customWidth="1"/>
    <col min="5695" max="5695" width="17.6640625" customWidth="1"/>
    <col min="5696" max="5696" width="17.88671875" customWidth="1"/>
    <col min="5697" max="5697" width="17.6640625" customWidth="1"/>
    <col min="5698" max="5699" width="17.88671875" customWidth="1"/>
    <col min="5700" max="5700" width="18.109375" customWidth="1"/>
    <col min="5701" max="5701" width="17.6640625" customWidth="1"/>
    <col min="5702" max="5704" width="18.109375" customWidth="1"/>
    <col min="5705" max="5705" width="17.88671875" customWidth="1"/>
    <col min="5706" max="5706" width="18.109375" customWidth="1"/>
    <col min="5707" max="5707" width="17.88671875" customWidth="1"/>
    <col min="5708" max="5710" width="18.109375" customWidth="1"/>
    <col min="5711" max="5711" width="17.6640625" customWidth="1"/>
    <col min="5712" max="5714" width="18.109375" customWidth="1"/>
    <col min="5715" max="5715" width="17.88671875" customWidth="1"/>
    <col min="5716" max="5716" width="18.109375" customWidth="1"/>
    <col min="5717" max="5717" width="17.88671875" customWidth="1"/>
    <col min="5718" max="5719" width="18.109375" customWidth="1"/>
    <col min="5720" max="5720" width="17.88671875" customWidth="1"/>
    <col min="5721" max="5721" width="17.44140625" customWidth="1"/>
    <col min="5722" max="5724" width="17.88671875" customWidth="1"/>
    <col min="5725" max="5725" width="17.6640625" customWidth="1"/>
    <col min="5726" max="5726" width="17.88671875" customWidth="1"/>
    <col min="5727" max="5727" width="17.6640625" customWidth="1"/>
    <col min="5728" max="5729" width="17.88671875" customWidth="1"/>
    <col min="5730" max="5730" width="17.44140625" customWidth="1"/>
    <col min="5731" max="5731" width="16.88671875" customWidth="1"/>
    <col min="5732" max="5734" width="17.44140625" customWidth="1"/>
    <col min="5735" max="5735" width="17.109375" customWidth="1"/>
    <col min="5736" max="5736" width="17.44140625" customWidth="1"/>
    <col min="5737" max="5737" width="17.109375" customWidth="1"/>
    <col min="5738" max="5739" width="17.44140625" customWidth="1"/>
    <col min="5740" max="5740" width="17.88671875" customWidth="1"/>
    <col min="5741" max="5741" width="17.44140625" customWidth="1"/>
    <col min="5742" max="5744" width="17.88671875" customWidth="1"/>
    <col min="5745" max="5745" width="17.6640625" customWidth="1"/>
    <col min="5746" max="5746" width="17.88671875" customWidth="1"/>
    <col min="5747" max="5747" width="17.6640625" customWidth="1"/>
    <col min="5748" max="5750" width="17.88671875" customWidth="1"/>
    <col min="5751" max="5751" width="17.44140625" customWidth="1"/>
    <col min="5752" max="5754" width="17.88671875" customWidth="1"/>
    <col min="5755" max="5755" width="17.6640625" customWidth="1"/>
    <col min="5756" max="5756" width="17.88671875" customWidth="1"/>
    <col min="5757" max="5757" width="17.6640625" customWidth="1"/>
    <col min="5758" max="5760" width="17.88671875" customWidth="1"/>
    <col min="5761" max="5761" width="17.44140625" customWidth="1"/>
    <col min="5762" max="5764" width="17.88671875" customWidth="1"/>
    <col min="5765" max="5765" width="17.6640625" customWidth="1"/>
    <col min="5766" max="5766" width="17.88671875" customWidth="1"/>
    <col min="5767" max="5767" width="17.6640625" customWidth="1"/>
    <col min="5768" max="5769" width="17.88671875" customWidth="1"/>
    <col min="5770" max="5770" width="17.6640625" customWidth="1"/>
    <col min="5771" max="5771" width="17.109375" customWidth="1"/>
    <col min="5772" max="5774" width="17.6640625" customWidth="1"/>
    <col min="5775" max="5775" width="17.44140625" customWidth="1"/>
    <col min="5776" max="5776" width="17.6640625" customWidth="1"/>
    <col min="5777" max="5777" width="17.44140625" customWidth="1"/>
    <col min="5778" max="5779" width="17.6640625" customWidth="1"/>
    <col min="5780" max="5780" width="17.88671875" customWidth="1"/>
    <col min="5781" max="5781" width="17.44140625" customWidth="1"/>
    <col min="5782" max="5784" width="17.88671875" customWidth="1"/>
    <col min="5785" max="5785" width="17.6640625" customWidth="1"/>
    <col min="5786" max="5786" width="17.88671875" customWidth="1"/>
    <col min="5787" max="5787" width="17.6640625" customWidth="1"/>
    <col min="5788" max="5789" width="17.88671875" customWidth="1"/>
    <col min="5790" max="5790" width="17.6640625" customWidth="1"/>
    <col min="5791" max="5791" width="17.109375" customWidth="1"/>
    <col min="5792" max="5794" width="17.6640625" customWidth="1"/>
    <col min="5795" max="5795" width="17.44140625" customWidth="1"/>
    <col min="5796" max="5796" width="17.6640625" customWidth="1"/>
    <col min="5797" max="5797" width="17.44140625" customWidth="1"/>
    <col min="5798" max="5799" width="17.6640625" customWidth="1"/>
    <col min="5800" max="5800" width="17.88671875" customWidth="1"/>
    <col min="5801" max="5801" width="17.44140625" customWidth="1"/>
    <col min="5802" max="5804" width="17.88671875" customWidth="1"/>
    <col min="5805" max="5805" width="17.6640625" customWidth="1"/>
    <col min="5806" max="5806" width="17.88671875" customWidth="1"/>
    <col min="5807" max="5807" width="17.6640625" customWidth="1"/>
    <col min="5808" max="5810" width="17.88671875" customWidth="1"/>
    <col min="5811" max="5811" width="17.44140625" customWidth="1"/>
    <col min="5812" max="5814" width="17.88671875" customWidth="1"/>
    <col min="5815" max="5815" width="17.6640625" customWidth="1"/>
    <col min="5816" max="5816" width="17.88671875" customWidth="1"/>
    <col min="5817" max="5817" width="17.6640625" customWidth="1"/>
    <col min="5818" max="5819" width="17.88671875" customWidth="1"/>
    <col min="5820" max="5820" width="18.109375" customWidth="1"/>
    <col min="5821" max="5821" width="17.6640625" customWidth="1"/>
    <col min="5822" max="5824" width="18.109375" customWidth="1"/>
    <col min="5825" max="5825" width="17.88671875" customWidth="1"/>
    <col min="5826" max="5826" width="18.109375" customWidth="1"/>
    <col min="5827" max="5827" width="17.88671875" customWidth="1"/>
    <col min="5828" max="5829" width="18.109375" customWidth="1"/>
    <col min="5830" max="5830" width="17.6640625" customWidth="1"/>
    <col min="5831" max="5831" width="17.109375" customWidth="1"/>
    <col min="5832" max="5834" width="17.6640625" customWidth="1"/>
    <col min="5835" max="5835" width="17.44140625" customWidth="1"/>
    <col min="5836" max="5836" width="17.6640625" customWidth="1"/>
    <col min="5837" max="5837" width="17.44140625" customWidth="1"/>
    <col min="5838" max="5839" width="17.6640625" customWidth="1"/>
    <col min="5840" max="5840" width="18.109375" customWidth="1"/>
    <col min="5841" max="5841" width="17.6640625" customWidth="1"/>
    <col min="5842" max="5844" width="18.109375" customWidth="1"/>
    <col min="5845" max="5845" width="17.88671875" customWidth="1"/>
    <col min="5846" max="5846" width="18.109375" customWidth="1"/>
    <col min="5847" max="5847" width="17.88671875" customWidth="1"/>
    <col min="5848" max="5850" width="18.109375" customWidth="1"/>
    <col min="5851" max="5851" width="17.6640625" customWidth="1"/>
    <col min="5852" max="5854" width="18.109375" customWidth="1"/>
    <col min="5855" max="5855" width="17.88671875" customWidth="1"/>
    <col min="5856" max="5856" width="18.109375" customWidth="1"/>
    <col min="5857" max="5857" width="17.88671875" customWidth="1"/>
    <col min="5858" max="5860" width="18.109375" customWidth="1"/>
    <col min="5861" max="5861" width="17.6640625" customWidth="1"/>
    <col min="5862" max="5864" width="18.109375" customWidth="1"/>
    <col min="5865" max="5865" width="17.88671875" customWidth="1"/>
    <col min="5866" max="5866" width="18.109375" customWidth="1"/>
    <col min="5867" max="5867" width="17.88671875" customWidth="1"/>
    <col min="5868" max="5869" width="18.109375" customWidth="1"/>
    <col min="5870" max="5870" width="17.88671875" customWidth="1"/>
    <col min="5871" max="5871" width="17.44140625" customWidth="1"/>
    <col min="5872" max="5874" width="17.88671875" customWidth="1"/>
    <col min="5875" max="5875" width="17.6640625" customWidth="1"/>
    <col min="5876" max="5876" width="17.88671875" customWidth="1"/>
    <col min="5877" max="5877" width="17.6640625" customWidth="1"/>
    <col min="5878" max="5879" width="17.88671875" customWidth="1"/>
    <col min="5880" max="5880" width="18.109375" customWidth="1"/>
    <col min="5881" max="5881" width="17.6640625" customWidth="1"/>
    <col min="5882" max="5884" width="18.109375" customWidth="1"/>
    <col min="5885" max="5885" width="17.88671875" customWidth="1"/>
    <col min="5886" max="5886" width="18.109375" customWidth="1"/>
    <col min="5887" max="5887" width="17.88671875" customWidth="1"/>
    <col min="5888" max="5889" width="18.109375" customWidth="1"/>
    <col min="5890" max="5890" width="17.88671875" customWidth="1"/>
    <col min="5891" max="5891" width="17.44140625" customWidth="1"/>
    <col min="5892" max="5894" width="17.88671875" customWidth="1"/>
    <col min="5895" max="5895" width="17.6640625" customWidth="1"/>
    <col min="5896" max="5896" width="17.88671875" customWidth="1"/>
    <col min="5897" max="5897" width="17.6640625" customWidth="1"/>
    <col min="5898" max="5899" width="17.88671875" customWidth="1"/>
    <col min="5900" max="5900" width="18.109375" customWidth="1"/>
    <col min="5901" max="5901" width="17.6640625" customWidth="1"/>
    <col min="5902" max="5904" width="18.109375" customWidth="1"/>
    <col min="5905" max="5905" width="17.88671875" customWidth="1"/>
    <col min="5906" max="5906" width="18.109375" customWidth="1"/>
    <col min="5907" max="5907" width="17.88671875" customWidth="1"/>
    <col min="5908" max="5910" width="18.109375" customWidth="1"/>
    <col min="5911" max="5911" width="17.6640625" customWidth="1"/>
    <col min="5912" max="5914" width="18.109375" customWidth="1"/>
    <col min="5915" max="5915" width="17.88671875" customWidth="1"/>
    <col min="5916" max="5916" width="18.109375" customWidth="1"/>
    <col min="5917" max="5917" width="17.88671875" customWidth="1"/>
    <col min="5918" max="5920" width="18.109375" customWidth="1"/>
    <col min="5921" max="5921" width="17.6640625" customWidth="1"/>
    <col min="5922" max="5924" width="18.109375" customWidth="1"/>
    <col min="5925" max="5925" width="17.88671875" customWidth="1"/>
    <col min="5926" max="5926" width="18.109375" customWidth="1"/>
    <col min="5927" max="5927" width="17.88671875" customWidth="1"/>
    <col min="5928" max="5929" width="18.109375" customWidth="1"/>
    <col min="5930" max="5930" width="17.6640625" customWidth="1"/>
    <col min="5931" max="5931" width="17.109375" customWidth="1"/>
    <col min="5932" max="5934" width="17.6640625" customWidth="1"/>
    <col min="5935" max="5935" width="17.44140625" customWidth="1"/>
    <col min="5936" max="5936" width="17.6640625" customWidth="1"/>
    <col min="5937" max="5937" width="17.44140625" customWidth="1"/>
    <col min="5938" max="5939" width="17.6640625" customWidth="1"/>
    <col min="5940" max="5940" width="18.109375" customWidth="1"/>
    <col min="5941" max="5941" width="17.6640625" customWidth="1"/>
    <col min="5942" max="5944" width="18.109375" customWidth="1"/>
    <col min="5945" max="5945" width="17.88671875" customWidth="1"/>
    <col min="5946" max="5946" width="18.109375" customWidth="1"/>
    <col min="5947" max="5947" width="17.88671875" customWidth="1"/>
    <col min="5948" max="5950" width="18.109375" customWidth="1"/>
    <col min="5951" max="5951" width="17.6640625" customWidth="1"/>
    <col min="5952" max="5954" width="18.109375" customWidth="1"/>
    <col min="5955" max="5955" width="17.88671875" customWidth="1"/>
    <col min="5956" max="5956" width="18.109375" customWidth="1"/>
    <col min="5957" max="5957" width="17.88671875" customWidth="1"/>
    <col min="5958" max="5960" width="18.109375" customWidth="1"/>
    <col min="5961" max="5961" width="17.6640625" customWidth="1"/>
    <col min="5962" max="5964" width="18.109375" customWidth="1"/>
    <col min="5965" max="5965" width="17.88671875" customWidth="1"/>
    <col min="5966" max="5966" width="18.109375" customWidth="1"/>
    <col min="5967" max="5967" width="17.88671875" customWidth="1"/>
    <col min="5968" max="5969" width="18.109375" customWidth="1"/>
    <col min="5970" max="5970" width="17.88671875" customWidth="1"/>
    <col min="5971" max="5971" width="17.44140625" customWidth="1"/>
    <col min="5972" max="5974" width="17.88671875" customWidth="1"/>
    <col min="5975" max="5975" width="17.6640625" customWidth="1"/>
    <col min="5976" max="5976" width="17.88671875" customWidth="1"/>
    <col min="5977" max="5977" width="17.6640625" customWidth="1"/>
    <col min="5978" max="5979" width="17.88671875" customWidth="1"/>
    <col min="5980" max="5980" width="18.109375" customWidth="1"/>
    <col min="5981" max="5981" width="17.6640625" customWidth="1"/>
    <col min="5982" max="5984" width="18.109375" customWidth="1"/>
    <col min="5985" max="5985" width="17.88671875" customWidth="1"/>
    <col min="5986" max="5986" width="18.109375" customWidth="1"/>
    <col min="5987" max="5987" width="17.88671875" customWidth="1"/>
    <col min="5988" max="5989" width="18.109375" customWidth="1"/>
    <col min="5990" max="5990" width="17.88671875" customWidth="1"/>
    <col min="5991" max="5991" width="17.44140625" customWidth="1"/>
    <col min="5992" max="5994" width="17.88671875" customWidth="1"/>
    <col min="5995" max="5995" width="17.6640625" customWidth="1"/>
    <col min="5996" max="5996" width="17.88671875" customWidth="1"/>
    <col min="5997" max="5997" width="17.6640625" customWidth="1"/>
    <col min="5998" max="5999" width="17.88671875" customWidth="1"/>
    <col min="6000" max="6000" width="18.109375" customWidth="1"/>
    <col min="6001" max="6001" width="17.6640625" customWidth="1"/>
    <col min="6002" max="6004" width="18.109375" customWidth="1"/>
    <col min="6005" max="6005" width="17.88671875" customWidth="1"/>
    <col min="6006" max="6006" width="18.109375" customWidth="1"/>
    <col min="6007" max="6007" width="17.88671875" customWidth="1"/>
    <col min="6008" max="6010" width="18.109375" customWidth="1"/>
    <col min="6011" max="6011" width="17.6640625" customWidth="1"/>
    <col min="6012" max="6014" width="18.109375" customWidth="1"/>
    <col min="6015" max="6015" width="17.88671875" customWidth="1"/>
    <col min="6016" max="6016" width="18.109375" customWidth="1"/>
    <col min="6017" max="6017" width="17.88671875" customWidth="1"/>
    <col min="6018" max="6019" width="18.109375" customWidth="1"/>
    <col min="6020" max="6020" width="18.44140625" customWidth="1"/>
    <col min="6021" max="6021" width="17.88671875" customWidth="1"/>
    <col min="6022" max="6024" width="18.44140625" customWidth="1"/>
    <col min="6025" max="6025" width="18.109375" customWidth="1"/>
    <col min="6026" max="6026" width="18.44140625" customWidth="1"/>
    <col min="6027" max="6027" width="18.109375" customWidth="1"/>
    <col min="6028" max="6029" width="18.44140625" customWidth="1"/>
    <col min="6030" max="6030" width="17.88671875" customWidth="1"/>
    <col min="6031" max="6031" width="17.44140625" customWidth="1"/>
    <col min="6032" max="6034" width="17.88671875" customWidth="1"/>
    <col min="6035" max="6035" width="17.6640625" customWidth="1"/>
    <col min="6036" max="6036" width="17.88671875" customWidth="1"/>
    <col min="6037" max="6037" width="17.6640625" customWidth="1"/>
    <col min="6038" max="6039" width="17.88671875" customWidth="1"/>
    <col min="6040" max="6040" width="18.44140625" customWidth="1"/>
    <col min="6041" max="6041" width="17.88671875" customWidth="1"/>
    <col min="6042" max="6044" width="18.44140625" customWidth="1"/>
    <col min="6045" max="6045" width="18.109375" customWidth="1"/>
    <col min="6046" max="6046" width="18.44140625" customWidth="1"/>
    <col min="6047" max="6047" width="18.109375" customWidth="1"/>
    <col min="6048" max="6050" width="18.44140625" customWidth="1"/>
    <col min="6051" max="6051" width="17.88671875" customWidth="1"/>
    <col min="6052" max="6054" width="18.44140625" customWidth="1"/>
    <col min="6055" max="6055" width="18.109375" customWidth="1"/>
    <col min="6056" max="6056" width="18.44140625" customWidth="1"/>
    <col min="6057" max="6057" width="18.109375" customWidth="1"/>
    <col min="6058" max="6060" width="18.44140625" customWidth="1"/>
    <col min="6061" max="6061" width="17.88671875" customWidth="1"/>
    <col min="6062" max="6064" width="18.44140625" customWidth="1"/>
    <col min="6065" max="6065" width="18.109375" customWidth="1"/>
    <col min="6066" max="6066" width="18.44140625" customWidth="1"/>
    <col min="6067" max="6067" width="18.109375" customWidth="1"/>
    <col min="6068" max="6069" width="18.44140625" customWidth="1"/>
    <col min="6070" max="6070" width="18.109375" customWidth="1"/>
    <col min="6071" max="6071" width="17.6640625" customWidth="1"/>
    <col min="6072" max="6074" width="18.109375" customWidth="1"/>
    <col min="6075" max="6075" width="17.88671875" customWidth="1"/>
    <col min="6076" max="6076" width="18.109375" customWidth="1"/>
    <col min="6077" max="6077" width="17.88671875" customWidth="1"/>
    <col min="6078" max="6079" width="18.109375" customWidth="1"/>
    <col min="6080" max="6080" width="18.44140625" customWidth="1"/>
    <col min="6081" max="6081" width="17.88671875" customWidth="1"/>
    <col min="6082" max="6084" width="18.44140625" customWidth="1"/>
    <col min="6085" max="6085" width="18.109375" customWidth="1"/>
    <col min="6086" max="6086" width="18.44140625" customWidth="1"/>
    <col min="6087" max="6087" width="18.109375" customWidth="1"/>
    <col min="6088" max="6089" width="18.44140625" customWidth="1"/>
    <col min="6090" max="6090" width="18.109375" customWidth="1"/>
    <col min="6091" max="6091" width="17.6640625" customWidth="1"/>
    <col min="6092" max="6094" width="18.109375" customWidth="1"/>
    <col min="6095" max="6095" width="17.88671875" customWidth="1"/>
    <col min="6096" max="6096" width="18.109375" customWidth="1"/>
    <col min="6097" max="6097" width="17.88671875" customWidth="1"/>
    <col min="6098" max="6099" width="18.109375" customWidth="1"/>
    <col min="6100" max="6100" width="18.44140625" customWidth="1"/>
    <col min="6101" max="6101" width="17.88671875" customWidth="1"/>
    <col min="6102" max="6104" width="18.44140625" customWidth="1"/>
    <col min="6105" max="6105" width="18.109375" customWidth="1"/>
    <col min="6106" max="6106" width="18.44140625" customWidth="1"/>
    <col min="6107" max="6107" width="18.109375" customWidth="1"/>
    <col min="6108" max="6110" width="18.44140625" customWidth="1"/>
    <col min="6111" max="6111" width="17.88671875" customWidth="1"/>
    <col min="6112" max="6114" width="18.44140625" customWidth="1"/>
    <col min="6115" max="6115" width="18.109375" customWidth="1"/>
    <col min="6116" max="6116" width="18.44140625" customWidth="1"/>
    <col min="6117" max="6117" width="18.109375" customWidth="1"/>
    <col min="6118" max="6119" width="18.44140625" customWidth="1"/>
    <col min="6120" max="6120" width="17.88671875" customWidth="1"/>
    <col min="6121" max="6121" width="17.44140625" customWidth="1"/>
    <col min="6122" max="6124" width="17.88671875" customWidth="1"/>
    <col min="6125" max="6125" width="17.6640625" customWidth="1"/>
    <col min="6126" max="6126" width="17.88671875" customWidth="1"/>
    <col min="6127" max="6127" width="17.6640625" customWidth="1"/>
    <col min="6128" max="6129" width="17.88671875" customWidth="1"/>
    <col min="6130" max="6130" width="17.44140625" customWidth="1"/>
    <col min="6131" max="6131" width="16.88671875" customWidth="1"/>
    <col min="6132" max="6134" width="17.44140625" customWidth="1"/>
    <col min="6135" max="6135" width="17.109375" customWidth="1"/>
    <col min="6136" max="6136" width="17.44140625" customWidth="1"/>
    <col min="6137" max="6137" width="17.109375" customWidth="1"/>
    <col min="6138" max="6139" width="17.44140625" customWidth="1"/>
    <col min="6140" max="6140" width="17.88671875" customWidth="1"/>
    <col min="6141" max="6141" width="17.44140625" customWidth="1"/>
    <col min="6142" max="6144" width="17.88671875" customWidth="1"/>
    <col min="6145" max="6145" width="17.6640625" customWidth="1"/>
    <col min="6146" max="6146" width="17.88671875" customWidth="1"/>
    <col min="6147" max="6147" width="17.6640625" customWidth="1"/>
    <col min="6148" max="6150" width="17.88671875" customWidth="1"/>
    <col min="6151" max="6151" width="17.44140625" customWidth="1"/>
    <col min="6152" max="6154" width="17.88671875" customWidth="1"/>
    <col min="6155" max="6155" width="17.6640625" customWidth="1"/>
    <col min="6156" max="6156" width="17.88671875" customWidth="1"/>
    <col min="6157" max="6157" width="17.6640625" customWidth="1"/>
    <col min="6158" max="6160" width="17.88671875" customWidth="1"/>
    <col min="6161" max="6161" width="17.44140625" customWidth="1"/>
    <col min="6162" max="6164" width="17.88671875" customWidth="1"/>
    <col min="6165" max="6165" width="17.6640625" customWidth="1"/>
    <col min="6166" max="6166" width="17.88671875" customWidth="1"/>
    <col min="6167" max="6167" width="17.6640625" customWidth="1"/>
    <col min="6168" max="6169" width="17.88671875" customWidth="1"/>
    <col min="6170" max="6170" width="17.6640625" customWidth="1"/>
    <col min="6171" max="6171" width="17.109375" customWidth="1"/>
    <col min="6172" max="6174" width="17.6640625" customWidth="1"/>
    <col min="6175" max="6175" width="17.44140625" customWidth="1"/>
    <col min="6176" max="6176" width="17.6640625" customWidth="1"/>
    <col min="6177" max="6177" width="17.44140625" customWidth="1"/>
    <col min="6178" max="6179" width="17.6640625" customWidth="1"/>
    <col min="6180" max="6180" width="17.88671875" customWidth="1"/>
    <col min="6181" max="6181" width="17.44140625" customWidth="1"/>
    <col min="6182" max="6184" width="17.88671875" customWidth="1"/>
    <col min="6185" max="6185" width="17.6640625" customWidth="1"/>
    <col min="6186" max="6186" width="17.88671875" customWidth="1"/>
    <col min="6187" max="6187" width="17.6640625" customWidth="1"/>
    <col min="6188" max="6189" width="17.88671875" customWidth="1"/>
    <col min="6190" max="6190" width="17.6640625" customWidth="1"/>
    <col min="6191" max="6191" width="17.109375" customWidth="1"/>
    <col min="6192" max="6194" width="17.6640625" customWidth="1"/>
    <col min="6195" max="6195" width="17.44140625" customWidth="1"/>
    <col min="6196" max="6196" width="17.6640625" customWidth="1"/>
    <col min="6197" max="6197" width="17.44140625" customWidth="1"/>
    <col min="6198" max="6199" width="17.6640625" customWidth="1"/>
    <col min="6200" max="6200" width="17.88671875" customWidth="1"/>
    <col min="6201" max="6201" width="17.44140625" customWidth="1"/>
    <col min="6202" max="6204" width="17.88671875" customWidth="1"/>
    <col min="6205" max="6205" width="17.6640625" customWidth="1"/>
    <col min="6206" max="6206" width="17.88671875" customWidth="1"/>
    <col min="6207" max="6207" width="17.6640625" customWidth="1"/>
    <col min="6208" max="6210" width="17.88671875" customWidth="1"/>
    <col min="6211" max="6211" width="17.44140625" customWidth="1"/>
    <col min="6212" max="6214" width="17.88671875" customWidth="1"/>
    <col min="6215" max="6215" width="17.6640625" customWidth="1"/>
    <col min="6216" max="6216" width="17.88671875" customWidth="1"/>
    <col min="6217" max="6217" width="17.6640625" customWidth="1"/>
    <col min="6218" max="6219" width="17.88671875" customWidth="1"/>
    <col min="6220" max="6220" width="18.44140625" customWidth="1"/>
    <col min="6221" max="6221" width="17.88671875" customWidth="1"/>
    <col min="6222" max="6224" width="18.44140625" customWidth="1"/>
    <col min="6225" max="6225" width="18.109375" customWidth="1"/>
    <col min="6226" max="6226" width="18.44140625" customWidth="1"/>
    <col min="6227" max="6227" width="18.109375" customWidth="1"/>
    <col min="6228" max="6229" width="18.44140625" customWidth="1"/>
    <col min="6230" max="6230" width="17.88671875" customWidth="1"/>
    <col min="6231" max="6231" width="17.44140625" customWidth="1"/>
    <col min="6232" max="6234" width="17.88671875" customWidth="1"/>
    <col min="6235" max="6235" width="17.6640625" customWidth="1"/>
    <col min="6236" max="6236" width="17.88671875" customWidth="1"/>
    <col min="6237" max="6237" width="17.6640625" customWidth="1"/>
    <col min="6238" max="6239" width="17.88671875" customWidth="1"/>
    <col min="6240" max="6240" width="18.44140625" customWidth="1"/>
    <col min="6241" max="6241" width="17.88671875" customWidth="1"/>
    <col min="6242" max="6244" width="18.44140625" customWidth="1"/>
    <col min="6245" max="6245" width="18.109375" customWidth="1"/>
    <col min="6246" max="6246" width="18.44140625" customWidth="1"/>
    <col min="6247" max="6247" width="18.109375" customWidth="1"/>
    <col min="6248" max="6250" width="18.44140625" customWidth="1"/>
    <col min="6251" max="6251" width="17.88671875" customWidth="1"/>
    <col min="6252" max="6254" width="18.44140625" customWidth="1"/>
    <col min="6255" max="6255" width="18.109375" customWidth="1"/>
    <col min="6256" max="6256" width="18.44140625" customWidth="1"/>
    <col min="6257" max="6257" width="18.109375" customWidth="1"/>
    <col min="6258" max="6260" width="18.44140625" customWidth="1"/>
    <col min="6261" max="6261" width="17.88671875" customWidth="1"/>
    <col min="6262" max="6264" width="18.44140625" customWidth="1"/>
    <col min="6265" max="6265" width="18.109375" customWidth="1"/>
    <col min="6266" max="6266" width="18.44140625" customWidth="1"/>
    <col min="6267" max="6267" width="18.109375" customWidth="1"/>
    <col min="6268" max="6269" width="18.44140625" customWidth="1"/>
    <col min="6270" max="6270" width="18.109375" customWidth="1"/>
    <col min="6271" max="6271" width="17.6640625" customWidth="1"/>
    <col min="6272" max="6274" width="18.109375" customWidth="1"/>
    <col min="6275" max="6275" width="17.88671875" customWidth="1"/>
    <col min="6276" max="6276" width="18.109375" customWidth="1"/>
    <col min="6277" max="6277" width="17.88671875" customWidth="1"/>
    <col min="6278" max="6279" width="18.109375" customWidth="1"/>
    <col min="6280" max="6280" width="18.44140625" customWidth="1"/>
    <col min="6281" max="6281" width="17.88671875" customWidth="1"/>
    <col min="6282" max="6284" width="18.44140625" customWidth="1"/>
    <col min="6285" max="6285" width="18.109375" customWidth="1"/>
    <col min="6286" max="6286" width="18.44140625" customWidth="1"/>
    <col min="6287" max="6287" width="18.109375" customWidth="1"/>
    <col min="6288" max="6289" width="18.44140625" customWidth="1"/>
    <col min="6290" max="6290" width="18.109375" customWidth="1"/>
    <col min="6291" max="6291" width="17.6640625" customWidth="1"/>
    <col min="6292" max="6294" width="18.109375" customWidth="1"/>
    <col min="6295" max="6295" width="17.88671875" customWidth="1"/>
    <col min="6296" max="6296" width="18.109375" customWidth="1"/>
    <col min="6297" max="6297" width="17.88671875" customWidth="1"/>
    <col min="6298" max="6299" width="18.109375" customWidth="1"/>
    <col min="6300" max="6300" width="18.44140625" customWidth="1"/>
    <col min="6301" max="6301" width="17.88671875" customWidth="1"/>
    <col min="6302" max="6304" width="18.44140625" customWidth="1"/>
    <col min="6305" max="6305" width="18.109375" customWidth="1"/>
    <col min="6306" max="6306" width="18.44140625" customWidth="1"/>
    <col min="6307" max="6307" width="18.109375" customWidth="1"/>
    <col min="6308" max="6310" width="18.44140625" customWidth="1"/>
    <col min="6311" max="6311" width="17.88671875" customWidth="1"/>
    <col min="6312" max="6314" width="18.44140625" customWidth="1"/>
    <col min="6315" max="6315" width="18.109375" customWidth="1"/>
    <col min="6316" max="6316" width="18.44140625" customWidth="1"/>
    <col min="6317" max="6317" width="18.109375" customWidth="1"/>
    <col min="6318" max="6320" width="18.44140625" customWidth="1"/>
    <col min="6321" max="6321" width="17.88671875" customWidth="1"/>
    <col min="6322" max="6324" width="18.44140625" customWidth="1"/>
    <col min="6325" max="6325" width="18.109375" customWidth="1"/>
    <col min="6326" max="6326" width="18.44140625" customWidth="1"/>
    <col min="6327" max="6327" width="18.109375" customWidth="1"/>
    <col min="6328" max="6329" width="18.44140625" customWidth="1"/>
    <col min="6330" max="6330" width="17.88671875" customWidth="1"/>
    <col min="6331" max="6331" width="17.44140625" customWidth="1"/>
    <col min="6332" max="6334" width="17.88671875" customWidth="1"/>
    <col min="6335" max="6335" width="17.6640625" customWidth="1"/>
    <col min="6336" max="6336" width="17.88671875" customWidth="1"/>
    <col min="6337" max="6337" width="17.6640625" customWidth="1"/>
    <col min="6338" max="6339" width="17.88671875" customWidth="1"/>
    <col min="6340" max="6340" width="18.44140625" customWidth="1"/>
    <col min="6341" max="6341" width="17.88671875" customWidth="1"/>
    <col min="6342" max="6344" width="18.44140625" customWidth="1"/>
    <col min="6345" max="6345" width="18.109375" customWidth="1"/>
    <col min="6346" max="6346" width="18.44140625" customWidth="1"/>
    <col min="6347" max="6347" width="18.109375" customWidth="1"/>
    <col min="6348" max="6350" width="18.44140625" customWidth="1"/>
    <col min="6351" max="6351" width="17.88671875" customWidth="1"/>
    <col min="6352" max="6354" width="18.44140625" customWidth="1"/>
    <col min="6355" max="6355" width="18.109375" customWidth="1"/>
    <col min="6356" max="6356" width="18.44140625" customWidth="1"/>
    <col min="6357" max="6357" width="18.109375" customWidth="1"/>
    <col min="6358" max="6360" width="18.44140625" customWidth="1"/>
    <col min="6361" max="6361" width="17.88671875" customWidth="1"/>
    <col min="6362" max="6364" width="18.44140625" customWidth="1"/>
    <col min="6365" max="6365" width="18.109375" customWidth="1"/>
    <col min="6366" max="6366" width="18.44140625" customWidth="1"/>
    <col min="6367" max="6367" width="18.109375" customWidth="1"/>
    <col min="6368" max="6369" width="18.44140625" customWidth="1"/>
    <col min="6370" max="6370" width="18.109375" customWidth="1"/>
    <col min="6371" max="6371" width="17.6640625" customWidth="1"/>
    <col min="6372" max="6374" width="18.109375" customWidth="1"/>
    <col min="6375" max="6375" width="17.88671875" customWidth="1"/>
    <col min="6376" max="6376" width="18.109375" customWidth="1"/>
    <col min="6377" max="6377" width="17.88671875" customWidth="1"/>
    <col min="6378" max="6379" width="18.109375" customWidth="1"/>
    <col min="6380" max="6380" width="18.44140625" customWidth="1"/>
    <col min="6381" max="6381" width="17.88671875" customWidth="1"/>
    <col min="6382" max="6384" width="18.44140625" customWidth="1"/>
    <col min="6385" max="6385" width="18.109375" customWidth="1"/>
    <col min="6386" max="6386" width="18.44140625" customWidth="1"/>
    <col min="6387" max="6387" width="18.109375" customWidth="1"/>
    <col min="6388" max="6389" width="18.44140625" customWidth="1"/>
    <col min="6390" max="6390" width="18.109375" customWidth="1"/>
    <col min="6391" max="6391" width="17.6640625" customWidth="1"/>
    <col min="6392" max="6394" width="18.109375" customWidth="1"/>
    <col min="6395" max="6395" width="17.88671875" customWidth="1"/>
    <col min="6396" max="6396" width="18.109375" customWidth="1"/>
    <col min="6397" max="6397" width="17.88671875" customWidth="1"/>
    <col min="6398" max="6399" width="18.109375" customWidth="1"/>
    <col min="6400" max="6400" width="18.44140625" customWidth="1"/>
    <col min="6401" max="6401" width="17.88671875" customWidth="1"/>
    <col min="6402" max="6404" width="18.44140625" customWidth="1"/>
    <col min="6405" max="6405" width="18.109375" customWidth="1"/>
    <col min="6406" max="6406" width="18.44140625" customWidth="1"/>
    <col min="6407" max="6407" width="18.109375" customWidth="1"/>
    <col min="6408" max="6410" width="18.44140625" customWidth="1"/>
    <col min="6411" max="6411" width="17.88671875" customWidth="1"/>
    <col min="6412" max="6414" width="18.44140625" customWidth="1"/>
    <col min="6415" max="6415" width="18.109375" customWidth="1"/>
    <col min="6416" max="6416" width="18.44140625" customWidth="1"/>
    <col min="6417" max="6417" width="18.109375" customWidth="1"/>
    <col min="6418" max="6420" width="18.44140625" customWidth="1"/>
    <col min="6421" max="6421" width="17.88671875" customWidth="1"/>
    <col min="6422" max="6424" width="18.44140625" customWidth="1"/>
    <col min="6425" max="6425" width="18.109375" customWidth="1"/>
    <col min="6426" max="6426" width="18.44140625" customWidth="1"/>
    <col min="6427" max="6427" width="18.109375" customWidth="1"/>
    <col min="6428" max="6429" width="18.44140625" customWidth="1"/>
    <col min="6430" max="6430" width="17.88671875" customWidth="1"/>
    <col min="6431" max="6431" width="17.44140625" customWidth="1"/>
    <col min="6432" max="6434" width="17.88671875" customWidth="1"/>
    <col min="6435" max="6435" width="17.6640625" customWidth="1"/>
    <col min="6436" max="6436" width="17.88671875" customWidth="1"/>
    <col min="6437" max="6437" width="17.6640625" customWidth="1"/>
    <col min="6438" max="6439" width="17.88671875" customWidth="1"/>
    <col min="6440" max="6440" width="18.44140625" customWidth="1"/>
    <col min="6441" max="6441" width="17.88671875" customWidth="1"/>
    <col min="6442" max="6444" width="18.44140625" customWidth="1"/>
    <col min="6445" max="6445" width="18.109375" customWidth="1"/>
    <col min="6446" max="6446" width="18.44140625" customWidth="1"/>
    <col min="6447" max="6447" width="18.109375" customWidth="1"/>
    <col min="6448" max="6450" width="18.44140625" customWidth="1"/>
    <col min="6451" max="6451" width="17.88671875" customWidth="1"/>
    <col min="6452" max="6454" width="18.44140625" customWidth="1"/>
    <col min="6455" max="6455" width="18.109375" customWidth="1"/>
    <col min="6456" max="6456" width="18.44140625" customWidth="1"/>
    <col min="6457" max="6457" width="18.109375" customWidth="1"/>
    <col min="6458" max="6460" width="18.44140625" customWidth="1"/>
    <col min="6461" max="6461" width="17.88671875" customWidth="1"/>
    <col min="6462" max="6464" width="18.44140625" customWidth="1"/>
    <col min="6465" max="6465" width="18.109375" customWidth="1"/>
    <col min="6466" max="6466" width="18.44140625" customWidth="1"/>
    <col min="6467" max="6467" width="18.109375" customWidth="1"/>
    <col min="6468" max="6469" width="18.44140625" customWidth="1"/>
    <col min="6470" max="6470" width="18.109375" customWidth="1"/>
    <col min="6471" max="6471" width="17.6640625" customWidth="1"/>
    <col min="6472" max="6474" width="18.109375" customWidth="1"/>
    <col min="6475" max="6475" width="17.88671875" customWidth="1"/>
    <col min="6476" max="6476" width="18.109375" customWidth="1"/>
    <col min="6477" max="6477" width="17.88671875" customWidth="1"/>
    <col min="6478" max="6479" width="18.109375" customWidth="1"/>
    <col min="6480" max="6480" width="18.44140625" customWidth="1"/>
    <col min="6481" max="6481" width="17.88671875" customWidth="1"/>
    <col min="6482" max="6484" width="18.44140625" customWidth="1"/>
    <col min="6485" max="6485" width="18.109375" customWidth="1"/>
    <col min="6486" max="6486" width="18.44140625" customWidth="1"/>
    <col min="6487" max="6487" width="18.109375" customWidth="1"/>
    <col min="6488" max="6489" width="18.44140625" customWidth="1"/>
    <col min="6490" max="6490" width="18.109375" customWidth="1"/>
    <col min="6491" max="6491" width="17.6640625" customWidth="1"/>
    <col min="6492" max="6494" width="18.109375" customWidth="1"/>
    <col min="6495" max="6495" width="17.88671875" customWidth="1"/>
    <col min="6496" max="6496" width="18.109375" customWidth="1"/>
    <col min="6497" max="6497" width="17.88671875" customWidth="1"/>
    <col min="6498" max="6499" width="18.109375" customWidth="1"/>
    <col min="6500" max="6500" width="18.44140625" customWidth="1"/>
    <col min="6501" max="6501" width="17.88671875" customWidth="1"/>
    <col min="6502" max="6504" width="18.44140625" customWidth="1"/>
    <col min="6505" max="6505" width="18.109375" customWidth="1"/>
    <col min="6506" max="6506" width="18.44140625" customWidth="1"/>
    <col min="6507" max="6507" width="18.109375" customWidth="1"/>
    <col min="6508" max="6510" width="18.44140625" customWidth="1"/>
    <col min="6511" max="6511" width="17.88671875" customWidth="1"/>
    <col min="6512" max="6514" width="18.44140625" customWidth="1"/>
    <col min="6515" max="6515" width="18.109375" customWidth="1"/>
    <col min="6516" max="6516" width="18.44140625" customWidth="1"/>
    <col min="6517" max="6517" width="18.109375" customWidth="1"/>
    <col min="6518" max="6519" width="18.44140625" customWidth="1"/>
    <col min="6520" max="6520" width="18.109375" customWidth="1"/>
    <col min="6521" max="6521" width="17.6640625" customWidth="1"/>
    <col min="6522" max="6524" width="18.109375" customWidth="1"/>
    <col min="6525" max="6525" width="17.88671875" customWidth="1"/>
    <col min="6526" max="6526" width="18.109375" customWidth="1"/>
    <col min="6527" max="6527" width="17.88671875" customWidth="1"/>
    <col min="6528" max="6529" width="18.109375" customWidth="1"/>
    <col min="6530" max="6530" width="17.6640625" customWidth="1"/>
    <col min="6531" max="6531" width="17.109375" customWidth="1"/>
    <col min="6532" max="6534" width="17.6640625" customWidth="1"/>
    <col min="6535" max="6535" width="17.44140625" customWidth="1"/>
    <col min="6536" max="6536" width="17.6640625" customWidth="1"/>
    <col min="6537" max="6537" width="17.44140625" customWidth="1"/>
    <col min="6538" max="6539" width="17.6640625" customWidth="1"/>
    <col min="6540" max="6540" width="18.109375" customWidth="1"/>
    <col min="6541" max="6541" width="17.6640625" customWidth="1"/>
    <col min="6542" max="6544" width="18.109375" customWidth="1"/>
    <col min="6545" max="6545" width="17.88671875" customWidth="1"/>
    <col min="6546" max="6546" width="18.109375" customWidth="1"/>
    <col min="6547" max="6547" width="17.88671875" customWidth="1"/>
    <col min="6548" max="6550" width="18.109375" customWidth="1"/>
    <col min="6551" max="6551" width="17.6640625" customWidth="1"/>
    <col min="6552" max="6554" width="18.109375" customWidth="1"/>
    <col min="6555" max="6555" width="17.88671875" customWidth="1"/>
    <col min="6556" max="6556" width="18.109375" customWidth="1"/>
    <col min="6557" max="6557" width="17.88671875" customWidth="1"/>
    <col min="6558" max="6560" width="18.109375" customWidth="1"/>
    <col min="6561" max="6561" width="17.6640625" customWidth="1"/>
    <col min="6562" max="6564" width="18.109375" customWidth="1"/>
    <col min="6565" max="6565" width="17.88671875" customWidth="1"/>
    <col min="6566" max="6566" width="18.109375" customWidth="1"/>
    <col min="6567" max="6567" width="17.88671875" customWidth="1"/>
    <col min="6568" max="6569" width="18.109375" customWidth="1"/>
    <col min="6570" max="6570" width="17.88671875" customWidth="1"/>
    <col min="6571" max="6571" width="17.44140625" customWidth="1"/>
    <col min="6572" max="6574" width="17.88671875" customWidth="1"/>
    <col min="6575" max="6575" width="17.6640625" customWidth="1"/>
    <col min="6576" max="6576" width="17.88671875" customWidth="1"/>
    <col min="6577" max="6577" width="17.6640625" customWidth="1"/>
    <col min="6578" max="6579" width="17.88671875" customWidth="1"/>
    <col min="6580" max="6580" width="18.109375" customWidth="1"/>
    <col min="6581" max="6581" width="17.6640625" customWidth="1"/>
    <col min="6582" max="6584" width="18.109375" customWidth="1"/>
    <col min="6585" max="6585" width="17.88671875" customWidth="1"/>
    <col min="6586" max="6586" width="18.109375" customWidth="1"/>
    <col min="6587" max="6587" width="17.88671875" customWidth="1"/>
    <col min="6588" max="6589" width="18.109375" customWidth="1"/>
    <col min="6590" max="6590" width="17.88671875" customWidth="1"/>
    <col min="6591" max="6591" width="17.44140625" customWidth="1"/>
    <col min="6592" max="6594" width="17.88671875" customWidth="1"/>
    <col min="6595" max="6595" width="17.6640625" customWidth="1"/>
    <col min="6596" max="6596" width="17.88671875" customWidth="1"/>
    <col min="6597" max="6597" width="17.6640625" customWidth="1"/>
    <col min="6598" max="6599" width="17.88671875" customWidth="1"/>
    <col min="6600" max="6600" width="18.109375" customWidth="1"/>
    <col min="6601" max="6601" width="17.6640625" customWidth="1"/>
    <col min="6602" max="6604" width="18.109375" customWidth="1"/>
    <col min="6605" max="6605" width="17.88671875" customWidth="1"/>
    <col min="6606" max="6606" width="18.109375" customWidth="1"/>
    <col min="6607" max="6607" width="17.88671875" customWidth="1"/>
    <col min="6608" max="6610" width="18.109375" customWidth="1"/>
    <col min="6611" max="6611" width="17.6640625" customWidth="1"/>
    <col min="6612" max="6614" width="18.109375" customWidth="1"/>
    <col min="6615" max="6615" width="17.88671875" customWidth="1"/>
    <col min="6616" max="6616" width="18.109375" customWidth="1"/>
    <col min="6617" max="6617" width="17.88671875" customWidth="1"/>
    <col min="6618" max="6619" width="18.109375" customWidth="1"/>
    <col min="6620" max="6620" width="18.44140625" customWidth="1"/>
    <col min="6621" max="6621" width="17.88671875" customWidth="1"/>
    <col min="6622" max="6624" width="18.44140625" customWidth="1"/>
    <col min="6625" max="6625" width="18.109375" customWidth="1"/>
    <col min="6626" max="6626" width="18.44140625" customWidth="1"/>
    <col min="6627" max="6627" width="18.109375" customWidth="1"/>
    <col min="6628" max="6629" width="18.44140625" customWidth="1"/>
    <col min="6630" max="6630" width="17.88671875" customWidth="1"/>
    <col min="6631" max="6631" width="17.44140625" customWidth="1"/>
    <col min="6632" max="6634" width="17.88671875" customWidth="1"/>
    <col min="6635" max="6635" width="17.6640625" customWidth="1"/>
    <col min="6636" max="6636" width="17.88671875" customWidth="1"/>
    <col min="6637" max="6637" width="17.6640625" customWidth="1"/>
    <col min="6638" max="6639" width="17.88671875" customWidth="1"/>
    <col min="6640" max="6640" width="18.44140625" customWidth="1"/>
    <col min="6641" max="6641" width="17.88671875" customWidth="1"/>
    <col min="6642" max="6644" width="18.44140625" customWidth="1"/>
    <col min="6645" max="6645" width="18.109375" customWidth="1"/>
    <col min="6646" max="6646" width="18.44140625" customWidth="1"/>
    <col min="6647" max="6647" width="18.109375" customWidth="1"/>
    <col min="6648" max="6650" width="18.44140625" customWidth="1"/>
    <col min="6651" max="6651" width="17.88671875" customWidth="1"/>
    <col min="6652" max="6654" width="18.44140625" customWidth="1"/>
    <col min="6655" max="6655" width="18.109375" customWidth="1"/>
    <col min="6656" max="6656" width="18.44140625" customWidth="1"/>
    <col min="6657" max="6657" width="18.109375" customWidth="1"/>
    <col min="6658" max="6660" width="18.44140625" customWidth="1"/>
    <col min="6661" max="6661" width="17.88671875" customWidth="1"/>
    <col min="6662" max="6664" width="18.44140625" customWidth="1"/>
    <col min="6665" max="6665" width="18.109375" customWidth="1"/>
    <col min="6666" max="6666" width="18.44140625" customWidth="1"/>
    <col min="6667" max="6667" width="18.109375" customWidth="1"/>
    <col min="6668" max="6669" width="18.44140625" customWidth="1"/>
    <col min="6670" max="6670" width="18.109375" customWidth="1"/>
    <col min="6671" max="6671" width="17.6640625" customWidth="1"/>
    <col min="6672" max="6674" width="18.109375" customWidth="1"/>
    <col min="6675" max="6675" width="17.88671875" customWidth="1"/>
    <col min="6676" max="6676" width="18.109375" customWidth="1"/>
    <col min="6677" max="6677" width="17.88671875" customWidth="1"/>
    <col min="6678" max="6679" width="18.109375" customWidth="1"/>
    <col min="6680" max="6680" width="18.44140625" customWidth="1"/>
    <col min="6681" max="6681" width="17.88671875" customWidth="1"/>
    <col min="6682" max="6684" width="18.44140625" customWidth="1"/>
    <col min="6685" max="6685" width="18.109375" customWidth="1"/>
    <col min="6686" max="6686" width="18.44140625" customWidth="1"/>
    <col min="6687" max="6687" width="18.109375" customWidth="1"/>
    <col min="6688" max="6689" width="18.44140625" customWidth="1"/>
    <col min="6690" max="6690" width="18.109375" customWidth="1"/>
    <col min="6691" max="6691" width="17.6640625" customWidth="1"/>
    <col min="6692" max="6694" width="18.109375" customWidth="1"/>
    <col min="6695" max="6695" width="17.88671875" customWidth="1"/>
    <col min="6696" max="6696" width="18.109375" customWidth="1"/>
    <col min="6697" max="6697" width="17.88671875" customWidth="1"/>
    <col min="6698" max="6699" width="18.109375" customWidth="1"/>
    <col min="6700" max="6700" width="18.44140625" customWidth="1"/>
    <col min="6701" max="6701" width="17.88671875" customWidth="1"/>
    <col min="6702" max="6704" width="18.44140625" customWidth="1"/>
    <col min="6705" max="6705" width="18.109375" customWidth="1"/>
    <col min="6706" max="6706" width="18.44140625" customWidth="1"/>
    <col min="6707" max="6707" width="18.109375" customWidth="1"/>
    <col min="6708" max="6710" width="18.44140625" customWidth="1"/>
    <col min="6711" max="6711" width="17.88671875" customWidth="1"/>
    <col min="6712" max="6714" width="18.44140625" customWidth="1"/>
    <col min="6715" max="6715" width="18.109375" customWidth="1"/>
    <col min="6716" max="6716" width="18.44140625" customWidth="1"/>
    <col min="6717" max="6717" width="18.109375" customWidth="1"/>
    <col min="6718" max="6719" width="18.44140625" customWidth="1"/>
    <col min="6720" max="6720" width="18.109375" customWidth="1"/>
    <col min="6721" max="6721" width="17.6640625" customWidth="1"/>
    <col min="6722" max="6724" width="18.109375" customWidth="1"/>
    <col min="6725" max="6725" width="17.88671875" customWidth="1"/>
    <col min="6726" max="6726" width="18.109375" customWidth="1"/>
    <col min="6727" max="6727" width="17.88671875" customWidth="1"/>
    <col min="6728" max="6729" width="18.109375" customWidth="1"/>
    <col min="6730" max="6730" width="17.6640625" customWidth="1"/>
    <col min="6731" max="6731" width="17.109375" customWidth="1"/>
    <col min="6732" max="6734" width="17.6640625" customWidth="1"/>
    <col min="6735" max="6735" width="17.44140625" customWidth="1"/>
    <col min="6736" max="6736" width="17.6640625" customWidth="1"/>
    <col min="6737" max="6737" width="17.44140625" customWidth="1"/>
    <col min="6738" max="6739" width="17.6640625" customWidth="1"/>
    <col min="6740" max="6740" width="18.109375" customWidth="1"/>
    <col min="6741" max="6741" width="17.6640625" customWidth="1"/>
    <col min="6742" max="6744" width="18.109375" customWidth="1"/>
    <col min="6745" max="6745" width="17.88671875" customWidth="1"/>
    <col min="6746" max="6746" width="18.109375" customWidth="1"/>
    <col min="6747" max="6747" width="17.88671875" customWidth="1"/>
    <col min="6748" max="6750" width="18.109375" customWidth="1"/>
    <col min="6751" max="6751" width="17.6640625" customWidth="1"/>
    <col min="6752" max="6754" width="18.109375" customWidth="1"/>
    <col min="6755" max="6755" width="17.88671875" customWidth="1"/>
    <col min="6756" max="6756" width="18.109375" customWidth="1"/>
    <col min="6757" max="6757" width="17.88671875" customWidth="1"/>
    <col min="6758" max="6760" width="18.109375" customWidth="1"/>
    <col min="6761" max="6761" width="17.6640625" customWidth="1"/>
    <col min="6762" max="6764" width="18.109375" customWidth="1"/>
    <col min="6765" max="6765" width="17.88671875" customWidth="1"/>
    <col min="6766" max="6766" width="18.109375" customWidth="1"/>
    <col min="6767" max="6767" width="17.88671875" customWidth="1"/>
    <col min="6768" max="6769" width="18.109375" customWidth="1"/>
    <col min="6770" max="6770" width="17.88671875" customWidth="1"/>
    <col min="6771" max="6771" width="17.44140625" customWidth="1"/>
    <col min="6772" max="6774" width="17.88671875" customWidth="1"/>
    <col min="6775" max="6775" width="17.6640625" customWidth="1"/>
    <col min="6776" max="6776" width="17.88671875" customWidth="1"/>
    <col min="6777" max="6777" width="17.6640625" customWidth="1"/>
    <col min="6778" max="6779" width="17.88671875" customWidth="1"/>
    <col min="6780" max="6780" width="18.109375" customWidth="1"/>
    <col min="6781" max="6781" width="17.6640625" customWidth="1"/>
    <col min="6782" max="6784" width="18.109375" customWidth="1"/>
    <col min="6785" max="6785" width="17.88671875" customWidth="1"/>
    <col min="6786" max="6786" width="18.109375" customWidth="1"/>
    <col min="6787" max="6787" width="17.88671875" customWidth="1"/>
    <col min="6788" max="6789" width="18.109375" customWidth="1"/>
    <col min="6790" max="6790" width="17.88671875" customWidth="1"/>
    <col min="6791" max="6791" width="17.44140625" customWidth="1"/>
    <col min="6792" max="6794" width="17.88671875" customWidth="1"/>
    <col min="6795" max="6795" width="17.6640625" customWidth="1"/>
    <col min="6796" max="6796" width="17.88671875" customWidth="1"/>
    <col min="6797" max="6797" width="17.6640625" customWidth="1"/>
    <col min="6798" max="6799" width="17.88671875" customWidth="1"/>
    <col min="6800" max="6800" width="18.109375" customWidth="1"/>
    <col min="6801" max="6801" width="17.6640625" customWidth="1"/>
    <col min="6802" max="6804" width="18.109375" customWidth="1"/>
    <col min="6805" max="6805" width="17.88671875" customWidth="1"/>
    <col min="6806" max="6806" width="18.109375" customWidth="1"/>
    <col min="6807" max="6807" width="17.88671875" customWidth="1"/>
    <col min="6808" max="6810" width="18.109375" customWidth="1"/>
    <col min="6811" max="6811" width="17.6640625" customWidth="1"/>
    <col min="6812" max="6814" width="18.109375" customWidth="1"/>
    <col min="6815" max="6815" width="17.88671875" customWidth="1"/>
    <col min="6816" max="6816" width="18.109375" customWidth="1"/>
    <col min="6817" max="6817" width="17.88671875" customWidth="1"/>
    <col min="6818" max="6819" width="18.109375" customWidth="1"/>
    <col min="6820" max="6820" width="18.44140625" customWidth="1"/>
    <col min="6821" max="6821" width="17.88671875" customWidth="1"/>
    <col min="6822" max="6824" width="18.44140625" customWidth="1"/>
    <col min="6825" max="6825" width="18.109375" customWidth="1"/>
    <col min="6826" max="6826" width="18.44140625" customWidth="1"/>
    <col min="6827" max="6827" width="18.109375" customWidth="1"/>
    <col min="6828" max="6829" width="18.44140625" customWidth="1"/>
    <col min="6830" max="6830" width="17.88671875" customWidth="1"/>
    <col min="6831" max="6831" width="17.44140625" customWidth="1"/>
    <col min="6832" max="6834" width="17.88671875" customWidth="1"/>
    <col min="6835" max="6835" width="17.6640625" customWidth="1"/>
    <col min="6836" max="6836" width="17.88671875" customWidth="1"/>
    <col min="6837" max="6837" width="17.6640625" customWidth="1"/>
    <col min="6838" max="6839" width="17.88671875" customWidth="1"/>
    <col min="6840" max="6840" width="18.44140625" customWidth="1"/>
    <col min="6841" max="6841" width="17.88671875" customWidth="1"/>
    <col min="6842" max="6844" width="18.44140625" customWidth="1"/>
    <col min="6845" max="6845" width="18.109375" customWidth="1"/>
    <col min="6846" max="6846" width="18.44140625" customWidth="1"/>
    <col min="6847" max="6847" width="18.109375" customWidth="1"/>
    <col min="6848" max="6850" width="18.44140625" customWidth="1"/>
    <col min="6851" max="6851" width="17.88671875" customWidth="1"/>
    <col min="6852" max="6854" width="18.44140625" customWidth="1"/>
    <col min="6855" max="6855" width="18.109375" customWidth="1"/>
    <col min="6856" max="6856" width="18.44140625" customWidth="1"/>
    <col min="6857" max="6857" width="18.109375" customWidth="1"/>
    <col min="6858" max="6860" width="18.44140625" customWidth="1"/>
    <col min="6861" max="6861" width="17.88671875" customWidth="1"/>
    <col min="6862" max="6864" width="18.44140625" customWidth="1"/>
    <col min="6865" max="6865" width="18.109375" customWidth="1"/>
    <col min="6866" max="6866" width="18.44140625" customWidth="1"/>
    <col min="6867" max="6867" width="18.109375" customWidth="1"/>
    <col min="6868" max="6869" width="18.44140625" customWidth="1"/>
    <col min="6870" max="6870" width="18.109375" customWidth="1"/>
    <col min="6871" max="6871" width="17.6640625" customWidth="1"/>
    <col min="6872" max="6874" width="18.109375" customWidth="1"/>
    <col min="6875" max="6875" width="17.88671875" customWidth="1"/>
    <col min="6876" max="6876" width="18.109375" customWidth="1"/>
    <col min="6877" max="6877" width="17.88671875" customWidth="1"/>
    <col min="6878" max="6879" width="18.109375" customWidth="1"/>
    <col min="6880" max="6880" width="18.44140625" customWidth="1"/>
    <col min="6881" max="6881" width="17.88671875" customWidth="1"/>
    <col min="6882" max="6884" width="18.44140625" customWidth="1"/>
    <col min="6885" max="6885" width="18.109375" customWidth="1"/>
    <col min="6886" max="6886" width="18.44140625" customWidth="1"/>
    <col min="6887" max="6887" width="18.109375" customWidth="1"/>
    <col min="6888" max="6889" width="18.44140625" customWidth="1"/>
    <col min="6890" max="6890" width="18.109375" customWidth="1"/>
    <col min="6891" max="6891" width="17.6640625" customWidth="1"/>
    <col min="6892" max="6894" width="18.109375" customWidth="1"/>
    <col min="6895" max="6895" width="17.88671875" customWidth="1"/>
    <col min="6896" max="6896" width="18.109375" customWidth="1"/>
    <col min="6897" max="6897" width="17.88671875" customWidth="1"/>
    <col min="6898" max="6899" width="18.109375" customWidth="1"/>
    <col min="6900" max="6900" width="18.44140625" customWidth="1"/>
    <col min="6901" max="6901" width="17.88671875" customWidth="1"/>
    <col min="6902" max="6904" width="18.44140625" customWidth="1"/>
    <col min="6905" max="6905" width="18.109375" customWidth="1"/>
    <col min="6906" max="6906" width="18.44140625" customWidth="1"/>
    <col min="6907" max="6907" width="18.109375" customWidth="1"/>
    <col min="6908" max="6910" width="18.44140625" customWidth="1"/>
    <col min="6911" max="6911" width="17.88671875" customWidth="1"/>
    <col min="6912" max="6914" width="18.44140625" customWidth="1"/>
    <col min="6915" max="6915" width="18.109375" customWidth="1"/>
    <col min="6916" max="6916" width="18.44140625" customWidth="1"/>
    <col min="6917" max="6917" width="18.109375" customWidth="1"/>
    <col min="6918" max="6920" width="18.44140625" customWidth="1"/>
    <col min="6921" max="6921" width="17.88671875" customWidth="1"/>
    <col min="6922" max="6924" width="18.44140625" customWidth="1"/>
    <col min="6925" max="6925" width="18.109375" customWidth="1"/>
    <col min="6926" max="6926" width="18.44140625" customWidth="1"/>
    <col min="6927" max="6927" width="18.109375" customWidth="1"/>
    <col min="6928" max="6929" width="18.44140625" customWidth="1"/>
    <col min="6930" max="6930" width="17.88671875" customWidth="1"/>
    <col min="6931" max="6931" width="17.44140625" customWidth="1"/>
    <col min="6932" max="6934" width="17.88671875" customWidth="1"/>
    <col min="6935" max="6935" width="17.6640625" customWidth="1"/>
    <col min="6936" max="6936" width="17.88671875" customWidth="1"/>
    <col min="6937" max="6937" width="17.6640625" customWidth="1"/>
    <col min="6938" max="6939" width="17.88671875" customWidth="1"/>
    <col min="6940" max="6940" width="18.44140625" customWidth="1"/>
    <col min="6941" max="6941" width="17.88671875" customWidth="1"/>
    <col min="6942" max="6944" width="18.44140625" customWidth="1"/>
    <col min="6945" max="6945" width="18.109375" customWidth="1"/>
    <col min="6946" max="6946" width="18.44140625" customWidth="1"/>
    <col min="6947" max="6947" width="18.109375" customWidth="1"/>
    <col min="6948" max="6950" width="18.44140625" customWidth="1"/>
    <col min="6951" max="6951" width="17.88671875" customWidth="1"/>
    <col min="6952" max="6954" width="18.44140625" customWidth="1"/>
    <col min="6955" max="6955" width="18.109375" customWidth="1"/>
    <col min="6956" max="6956" width="18.44140625" customWidth="1"/>
    <col min="6957" max="6957" width="18.109375" customWidth="1"/>
    <col min="6958" max="6960" width="18.44140625" customWidth="1"/>
    <col min="6961" max="6961" width="17.88671875" customWidth="1"/>
    <col min="6962" max="6964" width="18.44140625" customWidth="1"/>
    <col min="6965" max="6965" width="18.109375" customWidth="1"/>
    <col min="6966" max="6966" width="18.44140625" customWidth="1"/>
    <col min="6967" max="6967" width="18.109375" customWidth="1"/>
    <col min="6968" max="6969" width="18.44140625" customWidth="1"/>
    <col min="6970" max="6970" width="18.109375" customWidth="1"/>
    <col min="6971" max="6971" width="17.6640625" customWidth="1"/>
    <col min="6972" max="6974" width="18.109375" customWidth="1"/>
    <col min="6975" max="6975" width="17.88671875" customWidth="1"/>
    <col min="6976" max="6976" width="18.109375" customWidth="1"/>
    <col min="6977" max="6977" width="17.88671875" customWidth="1"/>
    <col min="6978" max="6979" width="18.109375" customWidth="1"/>
    <col min="6980" max="6980" width="18.44140625" customWidth="1"/>
    <col min="6981" max="6981" width="17.88671875" customWidth="1"/>
    <col min="6982" max="6984" width="18.44140625" customWidth="1"/>
    <col min="6985" max="6985" width="18.109375" customWidth="1"/>
    <col min="6986" max="6986" width="18.44140625" customWidth="1"/>
    <col min="6987" max="6987" width="18.109375" customWidth="1"/>
    <col min="6988" max="6989" width="18.44140625" customWidth="1"/>
    <col min="6990" max="6990" width="18.109375" customWidth="1"/>
    <col min="6991" max="6991" width="17.6640625" customWidth="1"/>
    <col min="6992" max="6994" width="18.109375" customWidth="1"/>
    <col min="6995" max="6995" width="17.88671875" customWidth="1"/>
    <col min="6996" max="6996" width="18.109375" customWidth="1"/>
    <col min="6997" max="6997" width="17.88671875" customWidth="1"/>
    <col min="6998" max="6999" width="18.109375" customWidth="1"/>
    <col min="7000" max="7000" width="18.44140625" customWidth="1"/>
    <col min="7001" max="7001" width="17.88671875" customWidth="1"/>
    <col min="7002" max="7004" width="18.44140625" customWidth="1"/>
    <col min="7005" max="7005" width="18.109375" customWidth="1"/>
    <col min="7006" max="7006" width="18.44140625" customWidth="1"/>
    <col min="7007" max="7007" width="18.109375" customWidth="1"/>
    <col min="7008" max="7010" width="18.44140625" customWidth="1"/>
    <col min="7011" max="7011" width="17.88671875" customWidth="1"/>
    <col min="7012" max="7014" width="18.44140625" customWidth="1"/>
    <col min="7015" max="7015" width="18.109375" customWidth="1"/>
    <col min="7016" max="7016" width="18.44140625" customWidth="1"/>
    <col min="7017" max="7017" width="18.109375" customWidth="1"/>
    <col min="7018" max="7019" width="18.44140625" customWidth="1"/>
    <col min="7020" max="7020" width="18.109375" customWidth="1"/>
    <col min="7021" max="7021" width="17.6640625" customWidth="1"/>
    <col min="7022" max="7024" width="18.109375" customWidth="1"/>
    <col min="7025" max="7025" width="17.88671875" customWidth="1"/>
    <col min="7026" max="7026" width="18.109375" customWidth="1"/>
    <col min="7027" max="7027" width="17.88671875" customWidth="1"/>
    <col min="7028" max="7029" width="18.109375" customWidth="1"/>
    <col min="7030" max="7030" width="17.6640625" customWidth="1"/>
    <col min="7031" max="7031" width="17.109375" customWidth="1"/>
    <col min="7032" max="7034" width="17.6640625" customWidth="1"/>
    <col min="7035" max="7035" width="17.44140625" customWidth="1"/>
    <col min="7036" max="7036" width="17.6640625" customWidth="1"/>
    <col min="7037" max="7037" width="17.44140625" customWidth="1"/>
    <col min="7038" max="7039" width="17.6640625" customWidth="1"/>
    <col min="7040" max="7040" width="18.109375" customWidth="1"/>
    <col min="7041" max="7041" width="17.6640625" customWidth="1"/>
    <col min="7042" max="7044" width="18.109375" customWidth="1"/>
    <col min="7045" max="7045" width="17.88671875" customWidth="1"/>
    <col min="7046" max="7046" width="18.109375" customWidth="1"/>
    <col min="7047" max="7047" width="17.88671875" customWidth="1"/>
    <col min="7048" max="7050" width="18.109375" customWidth="1"/>
    <col min="7051" max="7051" width="17.6640625" customWidth="1"/>
    <col min="7052" max="7054" width="18.109375" customWidth="1"/>
    <col min="7055" max="7055" width="17.88671875" customWidth="1"/>
    <col min="7056" max="7056" width="18.109375" customWidth="1"/>
    <col min="7057" max="7057" width="17.88671875" customWidth="1"/>
    <col min="7058" max="7060" width="18.109375" customWidth="1"/>
    <col min="7061" max="7061" width="17.6640625" customWidth="1"/>
    <col min="7062" max="7064" width="18.109375" customWidth="1"/>
    <col min="7065" max="7065" width="17.88671875" customWidth="1"/>
    <col min="7066" max="7066" width="18.109375" customWidth="1"/>
    <col min="7067" max="7067" width="17.88671875" customWidth="1"/>
    <col min="7068" max="7069" width="18.109375" customWidth="1"/>
    <col min="7070" max="7070" width="17.88671875" customWidth="1"/>
    <col min="7071" max="7071" width="17.44140625" customWidth="1"/>
    <col min="7072" max="7074" width="17.88671875" customWidth="1"/>
    <col min="7075" max="7075" width="17.6640625" customWidth="1"/>
    <col min="7076" max="7076" width="17.88671875" customWidth="1"/>
    <col min="7077" max="7077" width="17.6640625" customWidth="1"/>
    <col min="7078" max="7079" width="17.88671875" customWidth="1"/>
    <col min="7080" max="7080" width="18.109375" customWidth="1"/>
    <col min="7081" max="7081" width="17.6640625" customWidth="1"/>
    <col min="7082" max="7084" width="18.109375" customWidth="1"/>
    <col min="7085" max="7085" width="17.88671875" customWidth="1"/>
    <col min="7086" max="7086" width="18.109375" customWidth="1"/>
    <col min="7087" max="7087" width="17.88671875" customWidth="1"/>
    <col min="7088" max="7089" width="18.109375" customWidth="1"/>
    <col min="7090" max="7090" width="17.88671875" customWidth="1"/>
    <col min="7091" max="7091" width="17.44140625" customWidth="1"/>
    <col min="7092" max="7094" width="17.88671875" customWidth="1"/>
    <col min="7095" max="7095" width="17.6640625" customWidth="1"/>
    <col min="7096" max="7096" width="17.88671875" customWidth="1"/>
    <col min="7097" max="7097" width="17.6640625" customWidth="1"/>
    <col min="7098" max="7099" width="17.88671875" customWidth="1"/>
    <col min="7100" max="7100" width="18.109375" customWidth="1"/>
    <col min="7101" max="7101" width="17.6640625" customWidth="1"/>
    <col min="7102" max="7104" width="18.109375" customWidth="1"/>
    <col min="7105" max="7105" width="17.88671875" customWidth="1"/>
    <col min="7106" max="7106" width="18.109375" customWidth="1"/>
    <col min="7107" max="7107" width="17.88671875" customWidth="1"/>
    <col min="7108" max="7110" width="18.109375" customWidth="1"/>
    <col min="7111" max="7111" width="17.6640625" customWidth="1"/>
    <col min="7112" max="7114" width="18.109375" customWidth="1"/>
    <col min="7115" max="7115" width="17.88671875" customWidth="1"/>
    <col min="7116" max="7116" width="18.109375" customWidth="1"/>
    <col min="7117" max="7117" width="17.88671875" customWidth="1"/>
    <col min="7118" max="7119" width="18.109375" customWidth="1"/>
    <col min="7120" max="7120" width="17.6640625" customWidth="1"/>
    <col min="7121" max="7121" width="17.109375" customWidth="1"/>
    <col min="7122" max="7124" width="17.6640625" customWidth="1"/>
    <col min="7125" max="7125" width="17.44140625" customWidth="1"/>
    <col min="7126" max="7126" width="17.6640625" customWidth="1"/>
    <col min="7127" max="7127" width="17.44140625" customWidth="1"/>
    <col min="7128" max="7129" width="17.6640625" customWidth="1"/>
    <col min="7130" max="7130" width="17.109375" customWidth="1"/>
    <col min="7131" max="7131" width="16.5546875" customWidth="1"/>
    <col min="7132" max="7134" width="17.109375" customWidth="1"/>
    <col min="7135" max="7135" width="16.88671875" customWidth="1"/>
    <col min="7136" max="7136" width="17.109375" customWidth="1"/>
    <col min="7137" max="7137" width="16.88671875" customWidth="1"/>
    <col min="7138" max="7139" width="17.109375" customWidth="1"/>
    <col min="7140" max="7140" width="17.6640625" customWidth="1"/>
    <col min="7141" max="7141" width="17.109375" customWidth="1"/>
    <col min="7142" max="7144" width="17.6640625" customWidth="1"/>
    <col min="7145" max="7145" width="17.44140625" customWidth="1"/>
    <col min="7146" max="7146" width="17.6640625" customWidth="1"/>
    <col min="7147" max="7147" width="17.44140625" customWidth="1"/>
    <col min="7148" max="7150" width="17.6640625" customWidth="1"/>
    <col min="7151" max="7151" width="17.109375" customWidth="1"/>
    <col min="7152" max="7154" width="17.6640625" customWidth="1"/>
    <col min="7155" max="7155" width="17.44140625" customWidth="1"/>
    <col min="7156" max="7156" width="17.6640625" customWidth="1"/>
    <col min="7157" max="7157" width="17.44140625" customWidth="1"/>
    <col min="7158" max="7160" width="17.6640625" customWidth="1"/>
    <col min="7161" max="7161" width="17.109375" customWidth="1"/>
    <col min="7162" max="7164" width="17.6640625" customWidth="1"/>
    <col min="7165" max="7165" width="17.44140625" customWidth="1"/>
    <col min="7166" max="7166" width="17.6640625" customWidth="1"/>
    <col min="7167" max="7167" width="17.44140625" customWidth="1"/>
    <col min="7168" max="7169" width="17.6640625" customWidth="1"/>
    <col min="7170" max="7170" width="17.44140625" customWidth="1"/>
    <col min="7171" max="7171" width="16.88671875" customWidth="1"/>
    <col min="7172" max="7174" width="17.44140625" customWidth="1"/>
    <col min="7175" max="7175" width="17.109375" customWidth="1"/>
    <col min="7176" max="7176" width="17.44140625" customWidth="1"/>
    <col min="7177" max="7177" width="17.109375" customWidth="1"/>
    <col min="7178" max="7179" width="17.44140625" customWidth="1"/>
    <col min="7180" max="7180" width="17.6640625" customWidth="1"/>
    <col min="7181" max="7181" width="17.109375" customWidth="1"/>
    <col min="7182" max="7184" width="17.6640625" customWidth="1"/>
    <col min="7185" max="7185" width="17.44140625" customWidth="1"/>
    <col min="7186" max="7186" width="17.6640625" customWidth="1"/>
    <col min="7187" max="7187" width="17.44140625" customWidth="1"/>
    <col min="7188" max="7189" width="17.6640625" customWidth="1"/>
    <col min="7190" max="7190" width="17.44140625" customWidth="1"/>
    <col min="7191" max="7191" width="16.88671875" customWidth="1"/>
    <col min="7192" max="7194" width="17.44140625" customWidth="1"/>
    <col min="7195" max="7195" width="17.109375" customWidth="1"/>
    <col min="7196" max="7196" width="17.44140625" customWidth="1"/>
    <col min="7197" max="7197" width="17.109375" customWidth="1"/>
    <col min="7198" max="7199" width="17.44140625" customWidth="1"/>
    <col min="7200" max="7200" width="17.6640625" customWidth="1"/>
    <col min="7201" max="7201" width="17.109375" customWidth="1"/>
    <col min="7202" max="7204" width="17.6640625" customWidth="1"/>
    <col min="7205" max="7205" width="17.44140625" customWidth="1"/>
    <col min="7206" max="7206" width="17.6640625" customWidth="1"/>
    <col min="7207" max="7207" width="17.44140625" customWidth="1"/>
    <col min="7208" max="7210" width="17.6640625" customWidth="1"/>
    <col min="7211" max="7211" width="17.109375" customWidth="1"/>
    <col min="7212" max="7214" width="17.6640625" customWidth="1"/>
    <col min="7215" max="7215" width="17.44140625" customWidth="1"/>
    <col min="7216" max="7216" width="17.6640625" customWidth="1"/>
    <col min="7217" max="7217" width="17.44140625" customWidth="1"/>
    <col min="7218" max="7219" width="17.6640625" customWidth="1"/>
    <col min="7220" max="7220" width="18.109375" customWidth="1"/>
    <col min="7221" max="7221" width="17.6640625" customWidth="1"/>
    <col min="7222" max="7224" width="18.109375" customWidth="1"/>
    <col min="7225" max="7225" width="17.88671875" customWidth="1"/>
    <col min="7226" max="7226" width="18.109375" customWidth="1"/>
    <col min="7227" max="7227" width="17.88671875" customWidth="1"/>
    <col min="7228" max="7229" width="18.109375" customWidth="1"/>
    <col min="7230" max="7230" width="17.6640625" customWidth="1"/>
    <col min="7231" max="7231" width="17.109375" customWidth="1"/>
    <col min="7232" max="7234" width="17.6640625" customWidth="1"/>
    <col min="7235" max="7235" width="17.44140625" customWidth="1"/>
    <col min="7236" max="7236" width="17.6640625" customWidth="1"/>
    <col min="7237" max="7237" width="17.44140625" customWidth="1"/>
    <col min="7238" max="7239" width="17.6640625" customWidth="1"/>
    <col min="7240" max="7240" width="18.109375" customWidth="1"/>
    <col min="7241" max="7241" width="17.6640625" customWidth="1"/>
    <col min="7242" max="7244" width="18.109375" customWidth="1"/>
    <col min="7245" max="7245" width="17.88671875" customWidth="1"/>
    <col min="7246" max="7246" width="18.109375" customWidth="1"/>
    <col min="7247" max="7247" width="17.88671875" customWidth="1"/>
    <col min="7248" max="7250" width="18.109375" customWidth="1"/>
    <col min="7251" max="7251" width="17.6640625" customWidth="1"/>
    <col min="7252" max="7254" width="18.109375" customWidth="1"/>
    <col min="7255" max="7255" width="17.88671875" customWidth="1"/>
    <col min="7256" max="7256" width="18.109375" customWidth="1"/>
    <col min="7257" max="7257" width="17.88671875" customWidth="1"/>
    <col min="7258" max="7260" width="18.109375" customWidth="1"/>
    <col min="7261" max="7261" width="17.6640625" customWidth="1"/>
    <col min="7262" max="7264" width="18.109375" customWidth="1"/>
    <col min="7265" max="7265" width="17.88671875" customWidth="1"/>
    <col min="7266" max="7266" width="18.109375" customWidth="1"/>
    <col min="7267" max="7267" width="17.88671875" customWidth="1"/>
    <col min="7268" max="7269" width="18.109375" customWidth="1"/>
    <col min="7270" max="7270" width="17.88671875" customWidth="1"/>
    <col min="7271" max="7271" width="17.44140625" customWidth="1"/>
    <col min="7272" max="7274" width="17.88671875" customWidth="1"/>
    <col min="7275" max="7275" width="17.6640625" customWidth="1"/>
    <col min="7276" max="7276" width="17.88671875" customWidth="1"/>
    <col min="7277" max="7277" width="17.6640625" customWidth="1"/>
    <col min="7278" max="7279" width="17.88671875" customWidth="1"/>
    <col min="7280" max="7280" width="18.109375" customWidth="1"/>
    <col min="7281" max="7281" width="17.6640625" customWidth="1"/>
    <col min="7282" max="7284" width="18.109375" customWidth="1"/>
    <col min="7285" max="7285" width="17.88671875" customWidth="1"/>
    <col min="7286" max="7286" width="18.109375" customWidth="1"/>
    <col min="7287" max="7287" width="17.88671875" customWidth="1"/>
    <col min="7288" max="7289" width="18.109375" customWidth="1"/>
    <col min="7290" max="7290" width="17.88671875" customWidth="1"/>
    <col min="7291" max="7291" width="17.44140625" customWidth="1"/>
    <col min="7292" max="7294" width="17.88671875" customWidth="1"/>
    <col min="7295" max="7295" width="17.6640625" customWidth="1"/>
    <col min="7296" max="7296" width="17.88671875" customWidth="1"/>
    <col min="7297" max="7297" width="17.6640625" customWidth="1"/>
    <col min="7298" max="7299" width="17.88671875" customWidth="1"/>
    <col min="7300" max="7300" width="18.109375" customWidth="1"/>
    <col min="7301" max="7301" width="17.6640625" customWidth="1"/>
    <col min="7302" max="7304" width="18.109375" customWidth="1"/>
    <col min="7305" max="7305" width="17.88671875" customWidth="1"/>
    <col min="7306" max="7306" width="18.109375" customWidth="1"/>
    <col min="7307" max="7307" width="17.88671875" customWidth="1"/>
    <col min="7308" max="7310" width="18.109375" customWidth="1"/>
    <col min="7311" max="7311" width="17.6640625" customWidth="1"/>
    <col min="7312" max="7314" width="18.109375" customWidth="1"/>
    <col min="7315" max="7315" width="17.88671875" customWidth="1"/>
    <col min="7316" max="7316" width="18.109375" customWidth="1"/>
    <col min="7317" max="7317" width="17.88671875" customWidth="1"/>
    <col min="7318" max="7320" width="18.109375" customWidth="1"/>
    <col min="7321" max="7321" width="17.6640625" customWidth="1"/>
    <col min="7322" max="7324" width="18.109375" customWidth="1"/>
    <col min="7325" max="7325" width="17.88671875" customWidth="1"/>
    <col min="7326" max="7326" width="18.109375" customWidth="1"/>
    <col min="7327" max="7327" width="17.88671875" customWidth="1"/>
    <col min="7328" max="7329" width="18.109375" customWidth="1"/>
    <col min="7330" max="7330" width="17.6640625" customWidth="1"/>
    <col min="7331" max="7331" width="17.109375" customWidth="1"/>
    <col min="7332" max="7334" width="17.6640625" customWidth="1"/>
    <col min="7335" max="7335" width="17.44140625" customWidth="1"/>
    <col min="7336" max="7336" width="17.6640625" customWidth="1"/>
    <col min="7337" max="7337" width="17.44140625" customWidth="1"/>
    <col min="7338" max="7339" width="17.6640625" customWidth="1"/>
    <col min="7340" max="7340" width="18.109375" customWidth="1"/>
    <col min="7341" max="7341" width="17.6640625" customWidth="1"/>
    <col min="7342" max="7344" width="18.109375" customWidth="1"/>
    <col min="7345" max="7345" width="17.88671875" customWidth="1"/>
    <col min="7346" max="7346" width="18.109375" customWidth="1"/>
    <col min="7347" max="7347" width="17.88671875" customWidth="1"/>
    <col min="7348" max="7350" width="18.109375" customWidth="1"/>
    <col min="7351" max="7351" width="17.6640625" customWidth="1"/>
    <col min="7352" max="7354" width="18.109375" customWidth="1"/>
    <col min="7355" max="7355" width="17.88671875" customWidth="1"/>
    <col min="7356" max="7356" width="18.109375" customWidth="1"/>
    <col min="7357" max="7357" width="17.88671875" customWidth="1"/>
    <col min="7358" max="7360" width="18.109375" customWidth="1"/>
    <col min="7361" max="7361" width="17.6640625" customWidth="1"/>
    <col min="7362" max="7364" width="18.109375" customWidth="1"/>
    <col min="7365" max="7365" width="17.88671875" customWidth="1"/>
    <col min="7366" max="7366" width="18.109375" customWidth="1"/>
    <col min="7367" max="7367" width="17.88671875" customWidth="1"/>
    <col min="7368" max="7369" width="18.109375" customWidth="1"/>
    <col min="7370" max="7370" width="17.88671875" customWidth="1"/>
    <col min="7371" max="7371" width="17.44140625" customWidth="1"/>
    <col min="7372" max="7374" width="17.88671875" customWidth="1"/>
    <col min="7375" max="7375" width="17.6640625" customWidth="1"/>
    <col min="7376" max="7376" width="17.88671875" customWidth="1"/>
    <col min="7377" max="7377" width="17.6640625" customWidth="1"/>
    <col min="7378" max="7379" width="17.88671875" customWidth="1"/>
    <col min="7380" max="7380" width="18.109375" customWidth="1"/>
    <col min="7381" max="7381" width="17.6640625" customWidth="1"/>
    <col min="7382" max="7384" width="18.109375" customWidth="1"/>
    <col min="7385" max="7385" width="17.88671875" customWidth="1"/>
    <col min="7386" max="7386" width="18.109375" customWidth="1"/>
    <col min="7387" max="7387" width="17.88671875" customWidth="1"/>
    <col min="7388" max="7389" width="18.109375" customWidth="1"/>
    <col min="7390" max="7390" width="17.88671875" customWidth="1"/>
    <col min="7391" max="7391" width="17.44140625" customWidth="1"/>
    <col min="7392" max="7394" width="17.88671875" customWidth="1"/>
    <col min="7395" max="7395" width="17.6640625" customWidth="1"/>
    <col min="7396" max="7396" width="17.88671875" customWidth="1"/>
    <col min="7397" max="7397" width="17.6640625" customWidth="1"/>
    <col min="7398" max="7399" width="17.88671875" customWidth="1"/>
    <col min="7400" max="7400" width="18.109375" customWidth="1"/>
    <col min="7401" max="7401" width="17.6640625" customWidth="1"/>
    <col min="7402" max="7404" width="18.109375" customWidth="1"/>
    <col min="7405" max="7405" width="17.88671875" customWidth="1"/>
    <col min="7406" max="7406" width="18.109375" customWidth="1"/>
    <col min="7407" max="7407" width="17.88671875" customWidth="1"/>
    <col min="7408" max="7410" width="18.109375" customWidth="1"/>
    <col min="7411" max="7411" width="17.6640625" customWidth="1"/>
    <col min="7412" max="7414" width="18.109375" customWidth="1"/>
    <col min="7415" max="7415" width="17.88671875" customWidth="1"/>
    <col min="7416" max="7416" width="18.109375" customWidth="1"/>
    <col min="7417" max="7417" width="17.88671875" customWidth="1"/>
    <col min="7418" max="7420" width="18.109375" customWidth="1"/>
    <col min="7421" max="7421" width="17.6640625" customWidth="1"/>
    <col min="7422" max="7424" width="18.109375" customWidth="1"/>
    <col min="7425" max="7425" width="17.88671875" customWidth="1"/>
    <col min="7426" max="7426" width="18.109375" customWidth="1"/>
    <col min="7427" max="7427" width="17.88671875" customWidth="1"/>
    <col min="7428" max="7429" width="18.109375" customWidth="1"/>
    <col min="7430" max="7430" width="17.6640625" customWidth="1"/>
    <col min="7431" max="7431" width="17.109375" customWidth="1"/>
    <col min="7432" max="7434" width="17.6640625" customWidth="1"/>
    <col min="7435" max="7435" width="17.44140625" customWidth="1"/>
    <col min="7436" max="7436" width="17.6640625" customWidth="1"/>
    <col min="7437" max="7437" width="17.44140625" customWidth="1"/>
    <col min="7438" max="7439" width="17.6640625" customWidth="1"/>
    <col min="7440" max="7440" width="18.109375" customWidth="1"/>
    <col min="7441" max="7441" width="17.6640625" customWidth="1"/>
    <col min="7442" max="7444" width="18.109375" customWidth="1"/>
    <col min="7445" max="7445" width="17.88671875" customWidth="1"/>
    <col min="7446" max="7446" width="18.109375" customWidth="1"/>
    <col min="7447" max="7447" width="17.88671875" customWidth="1"/>
    <col min="7448" max="7450" width="18.109375" customWidth="1"/>
    <col min="7451" max="7451" width="17.6640625" customWidth="1"/>
    <col min="7452" max="7454" width="18.109375" customWidth="1"/>
    <col min="7455" max="7455" width="17.88671875" customWidth="1"/>
    <col min="7456" max="7456" width="18.109375" customWidth="1"/>
    <col min="7457" max="7457" width="17.88671875" customWidth="1"/>
    <col min="7458" max="7460" width="18.109375" customWidth="1"/>
    <col min="7461" max="7461" width="17.6640625" customWidth="1"/>
    <col min="7462" max="7464" width="18.109375" customWidth="1"/>
    <col min="7465" max="7465" width="17.88671875" customWidth="1"/>
    <col min="7466" max="7466" width="18.109375" customWidth="1"/>
    <col min="7467" max="7467" width="17.88671875" customWidth="1"/>
    <col min="7468" max="7469" width="18.109375" customWidth="1"/>
    <col min="7470" max="7470" width="17.88671875" customWidth="1"/>
    <col min="7471" max="7471" width="17.44140625" customWidth="1"/>
    <col min="7472" max="7474" width="17.88671875" customWidth="1"/>
    <col min="7475" max="7475" width="17.6640625" customWidth="1"/>
    <col min="7476" max="7476" width="17.88671875" customWidth="1"/>
    <col min="7477" max="7477" width="17.6640625" customWidth="1"/>
    <col min="7478" max="7479" width="17.88671875" customWidth="1"/>
    <col min="7480" max="7480" width="18.109375" customWidth="1"/>
    <col min="7481" max="7481" width="17.6640625" customWidth="1"/>
    <col min="7482" max="7484" width="18.109375" customWidth="1"/>
    <col min="7485" max="7485" width="17.88671875" customWidth="1"/>
    <col min="7486" max="7486" width="18.109375" customWidth="1"/>
    <col min="7487" max="7487" width="17.88671875" customWidth="1"/>
    <col min="7488" max="7489" width="18.109375" customWidth="1"/>
    <col min="7490" max="7490" width="17.88671875" customWidth="1"/>
    <col min="7491" max="7491" width="17.44140625" customWidth="1"/>
    <col min="7492" max="7494" width="17.88671875" customWidth="1"/>
    <col min="7495" max="7495" width="17.6640625" customWidth="1"/>
    <col min="7496" max="7496" width="17.88671875" customWidth="1"/>
    <col min="7497" max="7497" width="17.6640625" customWidth="1"/>
    <col min="7498" max="7499" width="17.88671875" customWidth="1"/>
    <col min="7500" max="7500" width="18.109375" customWidth="1"/>
    <col min="7501" max="7501" width="17.6640625" customWidth="1"/>
    <col min="7502" max="7504" width="18.109375" customWidth="1"/>
    <col min="7505" max="7505" width="17.88671875" customWidth="1"/>
    <col min="7506" max="7506" width="18.109375" customWidth="1"/>
    <col min="7507" max="7507" width="17.88671875" customWidth="1"/>
    <col min="7508" max="7510" width="18.109375" customWidth="1"/>
    <col min="7511" max="7511" width="17.6640625" customWidth="1"/>
    <col min="7512" max="7514" width="18.109375" customWidth="1"/>
    <col min="7515" max="7515" width="17.88671875" customWidth="1"/>
    <col min="7516" max="7516" width="18.109375" customWidth="1"/>
    <col min="7517" max="7517" width="17.88671875" customWidth="1"/>
    <col min="7518" max="7519" width="18.109375" customWidth="1"/>
    <col min="7520" max="7520" width="17.88671875" customWidth="1"/>
    <col min="7521" max="7521" width="17.44140625" customWidth="1"/>
    <col min="7522" max="7524" width="17.88671875" customWidth="1"/>
    <col min="7525" max="7525" width="17.6640625" customWidth="1"/>
    <col min="7526" max="7526" width="17.88671875" customWidth="1"/>
    <col min="7527" max="7527" width="17.6640625" customWidth="1"/>
    <col min="7528" max="7529" width="17.88671875" customWidth="1"/>
    <col min="7530" max="7530" width="17.44140625" customWidth="1"/>
    <col min="7531" max="7531" width="16.88671875" customWidth="1"/>
    <col min="7532" max="7534" width="17.44140625" customWidth="1"/>
    <col min="7535" max="7535" width="17.109375" customWidth="1"/>
    <col min="7536" max="7536" width="17.44140625" customWidth="1"/>
    <col min="7537" max="7537" width="17.109375" customWidth="1"/>
    <col min="7538" max="7539" width="17.44140625" customWidth="1"/>
    <col min="7540" max="7540" width="17.88671875" customWidth="1"/>
    <col min="7541" max="7541" width="17.44140625" customWidth="1"/>
    <col min="7542" max="7544" width="17.88671875" customWidth="1"/>
    <col min="7545" max="7545" width="17.6640625" customWidth="1"/>
    <col min="7546" max="7546" width="17.88671875" customWidth="1"/>
    <col min="7547" max="7547" width="17.6640625" customWidth="1"/>
    <col min="7548" max="7550" width="17.88671875" customWidth="1"/>
    <col min="7551" max="7551" width="17.44140625" customWidth="1"/>
    <col min="7552" max="7554" width="17.88671875" customWidth="1"/>
    <col min="7555" max="7555" width="17.6640625" customWidth="1"/>
    <col min="7556" max="7556" width="17.88671875" customWidth="1"/>
    <col min="7557" max="7557" width="17.6640625" customWidth="1"/>
    <col min="7558" max="7560" width="17.88671875" customWidth="1"/>
    <col min="7561" max="7561" width="17.44140625" customWidth="1"/>
    <col min="7562" max="7564" width="17.88671875" customWidth="1"/>
    <col min="7565" max="7565" width="17.6640625" customWidth="1"/>
    <col min="7566" max="7566" width="17.88671875" customWidth="1"/>
    <col min="7567" max="7567" width="17.6640625" customWidth="1"/>
    <col min="7568" max="7569" width="17.88671875" customWidth="1"/>
    <col min="7570" max="7570" width="17.6640625" customWidth="1"/>
    <col min="7571" max="7571" width="17.109375" customWidth="1"/>
    <col min="7572" max="7574" width="17.6640625" customWidth="1"/>
    <col min="7575" max="7575" width="17.44140625" customWidth="1"/>
    <col min="7576" max="7576" width="17.6640625" customWidth="1"/>
    <col min="7577" max="7577" width="17.44140625" customWidth="1"/>
    <col min="7578" max="7579" width="17.6640625" customWidth="1"/>
    <col min="7580" max="7580" width="17.88671875" customWidth="1"/>
    <col min="7581" max="7581" width="17.44140625" customWidth="1"/>
    <col min="7582" max="7584" width="17.88671875" customWidth="1"/>
    <col min="7585" max="7585" width="17.6640625" customWidth="1"/>
    <col min="7586" max="7586" width="17.88671875" customWidth="1"/>
    <col min="7587" max="7587" width="17.6640625" customWidth="1"/>
    <col min="7588" max="7589" width="17.88671875" customWidth="1"/>
    <col min="7590" max="7590" width="17.6640625" customWidth="1"/>
    <col min="7591" max="7591" width="17.109375" customWidth="1"/>
    <col min="7592" max="7594" width="17.6640625" customWidth="1"/>
    <col min="7595" max="7595" width="17.44140625" customWidth="1"/>
    <col min="7596" max="7596" width="17.6640625" customWidth="1"/>
    <col min="7597" max="7597" width="17.44140625" customWidth="1"/>
    <col min="7598" max="7599" width="17.6640625" customWidth="1"/>
    <col min="7600" max="7600" width="17.88671875" customWidth="1"/>
    <col min="7601" max="7601" width="17.44140625" customWidth="1"/>
    <col min="7602" max="7604" width="17.88671875" customWidth="1"/>
    <col min="7605" max="7605" width="17.6640625" customWidth="1"/>
    <col min="7606" max="7606" width="17.88671875" customWidth="1"/>
    <col min="7607" max="7607" width="17.6640625" customWidth="1"/>
    <col min="7608" max="7610" width="17.88671875" customWidth="1"/>
    <col min="7611" max="7611" width="17.44140625" customWidth="1"/>
    <col min="7612" max="7614" width="17.88671875" customWidth="1"/>
    <col min="7615" max="7615" width="17.6640625" customWidth="1"/>
    <col min="7616" max="7616" width="17.88671875" customWidth="1"/>
    <col min="7617" max="7617" width="17.6640625" customWidth="1"/>
    <col min="7618" max="7619" width="17.88671875" customWidth="1"/>
    <col min="7620" max="7620" width="18.109375" customWidth="1"/>
    <col min="7621" max="7621" width="17.6640625" customWidth="1"/>
    <col min="7622" max="7624" width="18.109375" customWidth="1"/>
    <col min="7625" max="7625" width="17.88671875" customWidth="1"/>
    <col min="7626" max="7626" width="18.109375" customWidth="1"/>
    <col min="7627" max="7627" width="17.88671875" customWidth="1"/>
    <col min="7628" max="7629" width="18.109375" customWidth="1"/>
    <col min="7630" max="7630" width="17.6640625" customWidth="1"/>
    <col min="7631" max="7631" width="17.109375" customWidth="1"/>
    <col min="7632" max="7634" width="17.6640625" customWidth="1"/>
    <col min="7635" max="7635" width="17.44140625" customWidth="1"/>
    <col min="7636" max="7636" width="17.6640625" customWidth="1"/>
    <col min="7637" max="7637" width="17.44140625" customWidth="1"/>
    <col min="7638" max="7639" width="17.6640625" customWidth="1"/>
    <col min="7640" max="7640" width="18.109375" customWidth="1"/>
    <col min="7641" max="7641" width="17.6640625" customWidth="1"/>
    <col min="7642" max="7644" width="18.109375" customWidth="1"/>
    <col min="7645" max="7645" width="17.88671875" customWidth="1"/>
    <col min="7646" max="7646" width="18.109375" customWidth="1"/>
    <col min="7647" max="7647" width="17.88671875" customWidth="1"/>
    <col min="7648" max="7650" width="18.109375" customWidth="1"/>
    <col min="7651" max="7651" width="17.6640625" customWidth="1"/>
    <col min="7652" max="7654" width="18.109375" customWidth="1"/>
    <col min="7655" max="7655" width="17.88671875" customWidth="1"/>
    <col min="7656" max="7656" width="18.109375" customWidth="1"/>
    <col min="7657" max="7657" width="17.88671875" customWidth="1"/>
    <col min="7658" max="7660" width="18.109375" customWidth="1"/>
    <col min="7661" max="7661" width="17.6640625" customWidth="1"/>
    <col min="7662" max="7664" width="18.109375" customWidth="1"/>
    <col min="7665" max="7665" width="17.88671875" customWidth="1"/>
    <col min="7666" max="7666" width="18.109375" customWidth="1"/>
    <col min="7667" max="7667" width="17.88671875" customWidth="1"/>
    <col min="7668" max="7669" width="18.109375" customWidth="1"/>
    <col min="7670" max="7670" width="17.88671875" customWidth="1"/>
    <col min="7671" max="7671" width="17.44140625" customWidth="1"/>
    <col min="7672" max="7674" width="17.88671875" customWidth="1"/>
    <col min="7675" max="7675" width="17.6640625" customWidth="1"/>
    <col min="7676" max="7676" width="17.88671875" customWidth="1"/>
    <col min="7677" max="7677" width="17.6640625" customWidth="1"/>
    <col min="7678" max="7679" width="17.88671875" customWidth="1"/>
    <col min="7680" max="7680" width="18.109375" customWidth="1"/>
    <col min="7681" max="7681" width="17.6640625" customWidth="1"/>
    <col min="7682" max="7684" width="18.109375" customWidth="1"/>
    <col min="7685" max="7685" width="17.88671875" customWidth="1"/>
    <col min="7686" max="7686" width="18.109375" customWidth="1"/>
    <col min="7687" max="7687" width="17.88671875" customWidth="1"/>
    <col min="7688" max="7689" width="18.109375" customWidth="1"/>
    <col min="7690" max="7690" width="17.88671875" customWidth="1"/>
    <col min="7691" max="7691" width="17.44140625" customWidth="1"/>
    <col min="7692" max="7694" width="17.88671875" customWidth="1"/>
    <col min="7695" max="7695" width="17.6640625" customWidth="1"/>
    <col min="7696" max="7696" width="17.88671875" customWidth="1"/>
    <col min="7697" max="7697" width="17.6640625" customWidth="1"/>
    <col min="7698" max="7699" width="17.88671875" customWidth="1"/>
    <col min="7700" max="7700" width="18.109375" customWidth="1"/>
    <col min="7701" max="7701" width="17.6640625" customWidth="1"/>
    <col min="7702" max="7704" width="18.109375" customWidth="1"/>
    <col min="7705" max="7705" width="17.88671875" customWidth="1"/>
    <col min="7706" max="7706" width="18.109375" customWidth="1"/>
    <col min="7707" max="7707" width="17.88671875" customWidth="1"/>
    <col min="7708" max="7710" width="18.109375" customWidth="1"/>
    <col min="7711" max="7711" width="17.6640625" customWidth="1"/>
    <col min="7712" max="7714" width="18.109375" customWidth="1"/>
    <col min="7715" max="7715" width="17.88671875" customWidth="1"/>
    <col min="7716" max="7716" width="18.109375" customWidth="1"/>
    <col min="7717" max="7717" width="17.88671875" customWidth="1"/>
    <col min="7718" max="7719" width="18.109375" customWidth="1"/>
    <col min="7720" max="7720" width="17.88671875" customWidth="1"/>
    <col min="7721" max="7721" width="17.44140625" customWidth="1"/>
    <col min="7722" max="7724" width="17.88671875" customWidth="1"/>
    <col min="7725" max="7725" width="17.6640625" customWidth="1"/>
    <col min="7726" max="7726" width="17.88671875" customWidth="1"/>
    <col min="7727" max="7727" width="17.6640625" customWidth="1"/>
    <col min="7728" max="7729" width="17.88671875" customWidth="1"/>
    <col min="7730" max="7730" width="17.44140625" customWidth="1"/>
    <col min="7731" max="7731" width="16.88671875" customWidth="1"/>
    <col min="7732" max="7734" width="17.44140625" customWidth="1"/>
    <col min="7735" max="7735" width="17.109375" customWidth="1"/>
    <col min="7736" max="7736" width="17.44140625" customWidth="1"/>
    <col min="7737" max="7737" width="17.109375" customWidth="1"/>
    <col min="7738" max="7739" width="17.44140625" customWidth="1"/>
    <col min="7740" max="7740" width="17.88671875" customWidth="1"/>
    <col min="7741" max="7741" width="17.44140625" customWidth="1"/>
    <col min="7742" max="7744" width="17.88671875" customWidth="1"/>
    <col min="7745" max="7745" width="17.6640625" customWidth="1"/>
    <col min="7746" max="7746" width="17.88671875" customWidth="1"/>
    <col min="7747" max="7747" width="17.6640625" customWidth="1"/>
    <col min="7748" max="7750" width="17.88671875" customWidth="1"/>
    <col min="7751" max="7751" width="17.44140625" customWidth="1"/>
    <col min="7752" max="7754" width="17.88671875" customWidth="1"/>
    <col min="7755" max="7755" width="17.6640625" customWidth="1"/>
    <col min="7756" max="7756" width="17.88671875" customWidth="1"/>
    <col min="7757" max="7757" width="17.6640625" customWidth="1"/>
    <col min="7758" max="7760" width="17.88671875" customWidth="1"/>
    <col min="7761" max="7761" width="17.44140625" customWidth="1"/>
    <col min="7762" max="7764" width="17.88671875" customWidth="1"/>
    <col min="7765" max="7765" width="17.6640625" customWidth="1"/>
    <col min="7766" max="7766" width="17.88671875" customWidth="1"/>
    <col min="7767" max="7767" width="17.6640625" customWidth="1"/>
    <col min="7768" max="7769" width="17.88671875" customWidth="1"/>
    <col min="7770" max="7770" width="17.6640625" customWidth="1"/>
    <col min="7771" max="7771" width="17.109375" customWidth="1"/>
    <col min="7772" max="7774" width="17.6640625" customWidth="1"/>
    <col min="7775" max="7775" width="17.44140625" customWidth="1"/>
    <col min="7776" max="7776" width="17.6640625" customWidth="1"/>
    <col min="7777" max="7777" width="17.44140625" customWidth="1"/>
    <col min="7778" max="7779" width="17.6640625" customWidth="1"/>
    <col min="7780" max="7780" width="17.88671875" customWidth="1"/>
    <col min="7781" max="7781" width="17.44140625" customWidth="1"/>
    <col min="7782" max="7784" width="17.88671875" customWidth="1"/>
    <col min="7785" max="7785" width="17.6640625" customWidth="1"/>
    <col min="7786" max="7786" width="17.88671875" customWidth="1"/>
    <col min="7787" max="7787" width="17.6640625" customWidth="1"/>
    <col min="7788" max="7789" width="17.88671875" customWidth="1"/>
    <col min="7790" max="7790" width="17.6640625" customWidth="1"/>
    <col min="7791" max="7791" width="17.109375" customWidth="1"/>
    <col min="7792" max="7794" width="17.6640625" customWidth="1"/>
    <col min="7795" max="7795" width="17.44140625" customWidth="1"/>
    <col min="7796" max="7796" width="17.6640625" customWidth="1"/>
    <col min="7797" max="7797" width="17.44140625" customWidth="1"/>
    <col min="7798" max="7799" width="17.6640625" customWidth="1"/>
    <col min="7800" max="7800" width="17.88671875" customWidth="1"/>
    <col min="7801" max="7801" width="17.44140625" customWidth="1"/>
    <col min="7802" max="7804" width="17.88671875" customWidth="1"/>
    <col min="7805" max="7805" width="17.6640625" customWidth="1"/>
    <col min="7806" max="7806" width="17.88671875" customWidth="1"/>
    <col min="7807" max="7807" width="17.6640625" customWidth="1"/>
    <col min="7808" max="7810" width="17.88671875" customWidth="1"/>
    <col min="7811" max="7811" width="17.44140625" customWidth="1"/>
    <col min="7812" max="7814" width="17.88671875" customWidth="1"/>
    <col min="7815" max="7815" width="17.6640625" customWidth="1"/>
    <col min="7816" max="7816" width="17.88671875" customWidth="1"/>
    <col min="7817" max="7817" width="17.6640625" customWidth="1"/>
    <col min="7818" max="7819" width="17.88671875" customWidth="1"/>
    <col min="7820" max="7820" width="18.109375" customWidth="1"/>
    <col min="7821" max="7821" width="17.6640625" customWidth="1"/>
    <col min="7822" max="7824" width="18.109375" customWidth="1"/>
    <col min="7825" max="7825" width="17.88671875" customWidth="1"/>
    <col min="7826" max="7826" width="18.109375" customWidth="1"/>
    <col min="7827" max="7827" width="17.88671875" customWidth="1"/>
    <col min="7828" max="7829" width="18.109375" customWidth="1"/>
    <col min="7830" max="7830" width="17.6640625" customWidth="1"/>
    <col min="7831" max="7831" width="17.109375" customWidth="1"/>
    <col min="7832" max="7834" width="17.6640625" customWidth="1"/>
    <col min="7835" max="7835" width="17.44140625" customWidth="1"/>
    <col min="7836" max="7836" width="17.6640625" customWidth="1"/>
    <col min="7837" max="7837" width="17.44140625" customWidth="1"/>
    <col min="7838" max="7839" width="17.6640625" customWidth="1"/>
    <col min="7840" max="7840" width="18.109375" customWidth="1"/>
    <col min="7841" max="7841" width="17.6640625" customWidth="1"/>
    <col min="7842" max="7844" width="18.109375" customWidth="1"/>
    <col min="7845" max="7845" width="17.88671875" customWidth="1"/>
    <col min="7846" max="7846" width="18.109375" customWidth="1"/>
    <col min="7847" max="7847" width="17.88671875" customWidth="1"/>
    <col min="7848" max="7850" width="18.109375" customWidth="1"/>
    <col min="7851" max="7851" width="17.6640625" customWidth="1"/>
    <col min="7852" max="7854" width="18.109375" customWidth="1"/>
    <col min="7855" max="7855" width="17.88671875" customWidth="1"/>
    <col min="7856" max="7856" width="18.109375" customWidth="1"/>
    <col min="7857" max="7857" width="17.88671875" customWidth="1"/>
    <col min="7858" max="7860" width="18.109375" customWidth="1"/>
    <col min="7861" max="7861" width="17.6640625" customWidth="1"/>
    <col min="7862" max="7864" width="18.109375" customWidth="1"/>
    <col min="7865" max="7865" width="17.88671875" customWidth="1"/>
    <col min="7866" max="7866" width="18.109375" customWidth="1"/>
    <col min="7867" max="7867" width="17.88671875" customWidth="1"/>
    <col min="7868" max="7869" width="18.109375" customWidth="1"/>
    <col min="7870" max="7870" width="17.88671875" customWidth="1"/>
    <col min="7871" max="7871" width="17.44140625" customWidth="1"/>
    <col min="7872" max="7874" width="17.88671875" customWidth="1"/>
    <col min="7875" max="7875" width="17.6640625" customWidth="1"/>
    <col min="7876" max="7876" width="17.88671875" customWidth="1"/>
    <col min="7877" max="7877" width="17.6640625" customWidth="1"/>
    <col min="7878" max="7879" width="17.88671875" customWidth="1"/>
    <col min="7880" max="7880" width="18.109375" customWidth="1"/>
    <col min="7881" max="7881" width="17.6640625" customWidth="1"/>
    <col min="7882" max="7884" width="18.109375" customWidth="1"/>
    <col min="7885" max="7885" width="17.88671875" customWidth="1"/>
    <col min="7886" max="7886" width="18.109375" customWidth="1"/>
    <col min="7887" max="7887" width="17.88671875" customWidth="1"/>
    <col min="7888" max="7889" width="18.109375" customWidth="1"/>
    <col min="7890" max="7890" width="17.88671875" customWidth="1"/>
    <col min="7891" max="7891" width="17.44140625" customWidth="1"/>
    <col min="7892" max="7894" width="17.88671875" customWidth="1"/>
    <col min="7895" max="7895" width="17.6640625" customWidth="1"/>
    <col min="7896" max="7896" width="17.88671875" customWidth="1"/>
    <col min="7897" max="7897" width="17.6640625" customWidth="1"/>
    <col min="7898" max="7899" width="17.88671875" customWidth="1"/>
    <col min="7900" max="7900" width="18.109375" customWidth="1"/>
    <col min="7901" max="7901" width="17.6640625" customWidth="1"/>
    <col min="7902" max="7904" width="18.109375" customWidth="1"/>
    <col min="7905" max="7905" width="17.88671875" customWidth="1"/>
    <col min="7906" max="7906" width="18.109375" customWidth="1"/>
    <col min="7907" max="7907" width="17.88671875" customWidth="1"/>
    <col min="7908" max="7910" width="18.109375" customWidth="1"/>
    <col min="7911" max="7911" width="17.6640625" customWidth="1"/>
    <col min="7912" max="7914" width="18.109375" customWidth="1"/>
    <col min="7915" max="7915" width="17.88671875" customWidth="1"/>
    <col min="7916" max="7916" width="18.109375" customWidth="1"/>
    <col min="7917" max="7917" width="17.88671875" customWidth="1"/>
    <col min="7918" max="7920" width="18.109375" customWidth="1"/>
    <col min="7921" max="7921" width="17.6640625" customWidth="1"/>
    <col min="7922" max="7924" width="18.109375" customWidth="1"/>
    <col min="7925" max="7925" width="17.88671875" customWidth="1"/>
    <col min="7926" max="7926" width="18.109375" customWidth="1"/>
    <col min="7927" max="7927" width="17.88671875" customWidth="1"/>
    <col min="7928" max="7929" width="18.109375" customWidth="1"/>
    <col min="7930" max="7930" width="17.6640625" customWidth="1"/>
    <col min="7931" max="7931" width="17.109375" customWidth="1"/>
    <col min="7932" max="7934" width="17.6640625" customWidth="1"/>
    <col min="7935" max="7935" width="17.44140625" customWidth="1"/>
    <col min="7936" max="7936" width="17.6640625" customWidth="1"/>
    <col min="7937" max="7937" width="17.44140625" customWidth="1"/>
    <col min="7938" max="7939" width="17.6640625" customWidth="1"/>
    <col min="7940" max="7940" width="18.109375" customWidth="1"/>
    <col min="7941" max="7941" width="17.6640625" customWidth="1"/>
    <col min="7942" max="7944" width="18.109375" customWidth="1"/>
    <col min="7945" max="7945" width="17.88671875" customWidth="1"/>
    <col min="7946" max="7946" width="18.109375" customWidth="1"/>
    <col min="7947" max="7947" width="17.88671875" customWidth="1"/>
    <col min="7948" max="7950" width="18.109375" customWidth="1"/>
    <col min="7951" max="7951" width="17.6640625" customWidth="1"/>
    <col min="7952" max="7954" width="18.109375" customWidth="1"/>
    <col min="7955" max="7955" width="17.88671875" customWidth="1"/>
    <col min="7956" max="7956" width="18.109375" customWidth="1"/>
    <col min="7957" max="7957" width="17.88671875" customWidth="1"/>
    <col min="7958" max="7960" width="18.109375" customWidth="1"/>
    <col min="7961" max="7961" width="17.6640625" customWidth="1"/>
    <col min="7962" max="7964" width="18.109375" customWidth="1"/>
    <col min="7965" max="7965" width="17.88671875" customWidth="1"/>
    <col min="7966" max="7966" width="18.109375" customWidth="1"/>
    <col min="7967" max="7967" width="17.88671875" customWidth="1"/>
    <col min="7968" max="7969" width="18.109375" customWidth="1"/>
    <col min="7970" max="7970" width="17.88671875" customWidth="1"/>
    <col min="7971" max="7971" width="17.44140625" customWidth="1"/>
    <col min="7972" max="7974" width="17.88671875" customWidth="1"/>
    <col min="7975" max="7975" width="17.6640625" customWidth="1"/>
    <col min="7976" max="7976" width="17.88671875" customWidth="1"/>
    <col min="7977" max="7977" width="17.6640625" customWidth="1"/>
    <col min="7978" max="7979" width="17.88671875" customWidth="1"/>
    <col min="7980" max="7980" width="18.109375" customWidth="1"/>
    <col min="7981" max="7981" width="17.6640625" customWidth="1"/>
    <col min="7982" max="7984" width="18.109375" customWidth="1"/>
    <col min="7985" max="7985" width="17.88671875" customWidth="1"/>
    <col min="7986" max="7986" width="18.109375" customWidth="1"/>
    <col min="7987" max="7987" width="17.88671875" customWidth="1"/>
    <col min="7988" max="7989" width="18.109375" customWidth="1"/>
    <col min="7990" max="7990" width="17.88671875" customWidth="1"/>
    <col min="7991" max="7991" width="17.44140625" customWidth="1"/>
    <col min="7992" max="7994" width="17.88671875" customWidth="1"/>
    <col min="7995" max="7995" width="17.6640625" customWidth="1"/>
    <col min="7996" max="7996" width="17.88671875" customWidth="1"/>
    <col min="7997" max="7997" width="17.6640625" customWidth="1"/>
    <col min="7998" max="7999" width="17.88671875" customWidth="1"/>
    <col min="8000" max="8000" width="18.109375" customWidth="1"/>
    <col min="8001" max="8001" width="17.6640625" customWidth="1"/>
    <col min="8002" max="8004" width="18.109375" customWidth="1"/>
    <col min="8005" max="8005" width="17.88671875" customWidth="1"/>
    <col min="8006" max="8006" width="18.109375" customWidth="1"/>
    <col min="8007" max="8007" width="17.88671875" customWidth="1"/>
    <col min="8008" max="8010" width="18.109375" customWidth="1"/>
    <col min="8011" max="8011" width="17.6640625" customWidth="1"/>
    <col min="8012" max="8014" width="18.109375" customWidth="1"/>
    <col min="8015" max="8015" width="17.88671875" customWidth="1"/>
    <col min="8016" max="8016" width="18.109375" customWidth="1"/>
    <col min="8017" max="8017" width="17.88671875" customWidth="1"/>
    <col min="8018" max="8019" width="18.109375" customWidth="1"/>
    <col min="8020" max="8020" width="18.44140625" customWidth="1"/>
    <col min="8021" max="8021" width="17.88671875" customWidth="1"/>
    <col min="8022" max="8024" width="18.44140625" customWidth="1"/>
    <col min="8025" max="8025" width="18.109375" customWidth="1"/>
    <col min="8026" max="8026" width="18.44140625" customWidth="1"/>
    <col min="8027" max="8027" width="18.109375" customWidth="1"/>
    <col min="8028" max="8029" width="18.44140625" customWidth="1"/>
    <col min="8030" max="8030" width="17.88671875" customWidth="1"/>
    <col min="8031" max="8031" width="17.44140625" customWidth="1"/>
    <col min="8032" max="8034" width="17.88671875" customWidth="1"/>
    <col min="8035" max="8035" width="17.6640625" customWidth="1"/>
    <col min="8036" max="8036" width="17.88671875" customWidth="1"/>
    <col min="8037" max="8037" width="17.6640625" customWidth="1"/>
    <col min="8038" max="8039" width="17.88671875" customWidth="1"/>
    <col min="8040" max="8040" width="18.44140625" customWidth="1"/>
    <col min="8041" max="8041" width="17.88671875" customWidth="1"/>
    <col min="8042" max="8044" width="18.44140625" customWidth="1"/>
    <col min="8045" max="8045" width="18.109375" customWidth="1"/>
    <col min="8046" max="8046" width="18.44140625" customWidth="1"/>
    <col min="8047" max="8047" width="18.109375" customWidth="1"/>
    <col min="8048" max="8050" width="18.44140625" customWidth="1"/>
    <col min="8051" max="8051" width="17.88671875" customWidth="1"/>
    <col min="8052" max="8054" width="18.44140625" customWidth="1"/>
    <col min="8055" max="8055" width="18.109375" customWidth="1"/>
    <col min="8056" max="8056" width="18.44140625" customWidth="1"/>
    <col min="8057" max="8057" width="18.109375" customWidth="1"/>
    <col min="8058" max="8060" width="18.44140625" customWidth="1"/>
    <col min="8061" max="8061" width="17.88671875" customWidth="1"/>
    <col min="8062" max="8064" width="18.44140625" customWidth="1"/>
    <col min="8065" max="8065" width="18.109375" customWidth="1"/>
    <col min="8066" max="8066" width="18.44140625" customWidth="1"/>
    <col min="8067" max="8067" width="18.109375" customWidth="1"/>
    <col min="8068" max="8069" width="18.44140625" customWidth="1"/>
    <col min="8070" max="8070" width="18.109375" customWidth="1"/>
    <col min="8071" max="8071" width="17.6640625" customWidth="1"/>
    <col min="8072" max="8074" width="18.109375" customWidth="1"/>
    <col min="8075" max="8075" width="17.88671875" customWidth="1"/>
    <col min="8076" max="8076" width="18.109375" customWidth="1"/>
    <col min="8077" max="8077" width="17.88671875" customWidth="1"/>
    <col min="8078" max="8079" width="18.109375" customWidth="1"/>
    <col min="8080" max="8080" width="18.44140625" customWidth="1"/>
    <col min="8081" max="8081" width="17.88671875" customWidth="1"/>
    <col min="8082" max="8084" width="18.44140625" customWidth="1"/>
    <col min="8085" max="8085" width="18.109375" customWidth="1"/>
    <col min="8086" max="8086" width="18.44140625" customWidth="1"/>
    <col min="8087" max="8087" width="18.109375" customWidth="1"/>
    <col min="8088" max="8089" width="18.44140625" customWidth="1"/>
    <col min="8090" max="8090" width="18.109375" customWidth="1"/>
    <col min="8091" max="8091" width="17.6640625" customWidth="1"/>
    <col min="8092" max="8094" width="18.109375" customWidth="1"/>
    <col min="8095" max="8095" width="17.88671875" customWidth="1"/>
    <col min="8096" max="8096" width="18.109375" customWidth="1"/>
    <col min="8097" max="8097" width="17.88671875" customWidth="1"/>
    <col min="8098" max="8099" width="18.109375" customWidth="1"/>
    <col min="8100" max="8100" width="18.44140625" customWidth="1"/>
    <col min="8101" max="8101" width="17.88671875" customWidth="1"/>
    <col min="8102" max="8104" width="18.44140625" customWidth="1"/>
    <col min="8105" max="8105" width="18.109375" customWidth="1"/>
    <col min="8106" max="8106" width="18.44140625" customWidth="1"/>
    <col min="8107" max="8107" width="18.109375" customWidth="1"/>
    <col min="8108" max="8110" width="18.44140625" customWidth="1"/>
    <col min="8111" max="8111" width="17.88671875" customWidth="1"/>
    <col min="8112" max="8114" width="18.44140625" customWidth="1"/>
    <col min="8115" max="8115" width="18.109375" customWidth="1"/>
    <col min="8116" max="8116" width="18.44140625" customWidth="1"/>
    <col min="8117" max="8117" width="18.109375" customWidth="1"/>
    <col min="8118" max="8119" width="18.44140625" customWidth="1"/>
    <col min="8120" max="8120" width="17.88671875" customWidth="1"/>
    <col min="8121" max="8121" width="17.44140625" customWidth="1"/>
    <col min="8122" max="8124" width="17.88671875" customWidth="1"/>
    <col min="8125" max="8125" width="17.6640625" customWidth="1"/>
    <col min="8126" max="8126" width="17.88671875" customWidth="1"/>
    <col min="8127" max="8127" width="17.6640625" customWidth="1"/>
    <col min="8128" max="8129" width="17.88671875" customWidth="1"/>
    <col min="8130" max="8130" width="17.44140625" customWidth="1"/>
    <col min="8131" max="8131" width="16.88671875" customWidth="1"/>
    <col min="8132" max="8134" width="17.44140625" customWidth="1"/>
    <col min="8135" max="8135" width="17.109375" customWidth="1"/>
    <col min="8136" max="8136" width="17.44140625" customWidth="1"/>
    <col min="8137" max="8137" width="17.109375" customWidth="1"/>
    <col min="8138" max="8139" width="17.44140625" customWidth="1"/>
    <col min="8140" max="8140" width="17.88671875" customWidth="1"/>
    <col min="8141" max="8141" width="17.44140625" customWidth="1"/>
    <col min="8142" max="8144" width="17.88671875" customWidth="1"/>
    <col min="8145" max="8145" width="17.6640625" customWidth="1"/>
    <col min="8146" max="8146" width="17.88671875" customWidth="1"/>
    <col min="8147" max="8147" width="17.6640625" customWidth="1"/>
    <col min="8148" max="8150" width="17.88671875" customWidth="1"/>
    <col min="8151" max="8151" width="17.44140625" customWidth="1"/>
    <col min="8152" max="8154" width="17.88671875" customWidth="1"/>
    <col min="8155" max="8155" width="17.6640625" customWidth="1"/>
    <col min="8156" max="8156" width="17.88671875" customWidth="1"/>
    <col min="8157" max="8157" width="17.6640625" customWidth="1"/>
    <col min="8158" max="8160" width="17.88671875" customWidth="1"/>
    <col min="8161" max="8161" width="17.44140625" customWidth="1"/>
    <col min="8162" max="8164" width="17.88671875" customWidth="1"/>
    <col min="8165" max="8165" width="17.6640625" customWidth="1"/>
    <col min="8166" max="8166" width="17.88671875" customWidth="1"/>
    <col min="8167" max="8167" width="17.6640625" customWidth="1"/>
    <col min="8168" max="8169" width="17.88671875" customWidth="1"/>
    <col min="8170" max="8170" width="17.6640625" customWidth="1"/>
    <col min="8171" max="8171" width="17.109375" customWidth="1"/>
    <col min="8172" max="8174" width="17.6640625" customWidth="1"/>
    <col min="8175" max="8175" width="17.44140625" customWidth="1"/>
    <col min="8176" max="8176" width="17.6640625" customWidth="1"/>
    <col min="8177" max="8177" width="17.44140625" customWidth="1"/>
    <col min="8178" max="8179" width="17.6640625" customWidth="1"/>
    <col min="8180" max="8180" width="17.88671875" customWidth="1"/>
    <col min="8181" max="8181" width="17.44140625" customWidth="1"/>
    <col min="8182" max="8184" width="17.88671875" customWidth="1"/>
    <col min="8185" max="8185" width="17.6640625" customWidth="1"/>
    <col min="8186" max="8186" width="17.88671875" customWidth="1"/>
    <col min="8187" max="8187" width="17.6640625" customWidth="1"/>
    <col min="8188" max="8189" width="17.88671875" customWidth="1"/>
    <col min="8190" max="8190" width="17.6640625" customWidth="1"/>
    <col min="8191" max="8191" width="17.109375" customWidth="1"/>
    <col min="8192" max="8194" width="17.6640625" customWidth="1"/>
    <col min="8195" max="8195" width="17.44140625" customWidth="1"/>
    <col min="8196" max="8196" width="17.6640625" customWidth="1"/>
    <col min="8197" max="8197" width="17.44140625" customWidth="1"/>
    <col min="8198" max="8199" width="17.6640625" customWidth="1"/>
    <col min="8200" max="8200" width="17.88671875" customWidth="1"/>
    <col min="8201" max="8201" width="17.44140625" customWidth="1"/>
    <col min="8202" max="8204" width="17.88671875" customWidth="1"/>
    <col min="8205" max="8205" width="17.6640625" customWidth="1"/>
    <col min="8206" max="8206" width="17.88671875" customWidth="1"/>
    <col min="8207" max="8207" width="17.6640625" customWidth="1"/>
    <col min="8208" max="8210" width="17.88671875" customWidth="1"/>
    <col min="8211" max="8211" width="17.44140625" customWidth="1"/>
    <col min="8212" max="8214" width="17.88671875" customWidth="1"/>
    <col min="8215" max="8215" width="17.6640625" customWidth="1"/>
    <col min="8216" max="8216" width="17.88671875" customWidth="1"/>
    <col min="8217" max="8217" width="17.6640625" customWidth="1"/>
    <col min="8218" max="8219" width="17.88671875" customWidth="1"/>
    <col min="8220" max="8220" width="18.44140625" customWidth="1"/>
    <col min="8221" max="8221" width="17.88671875" customWidth="1"/>
    <col min="8222" max="8224" width="18.44140625" customWidth="1"/>
    <col min="8225" max="8225" width="18.109375" customWidth="1"/>
    <col min="8226" max="8226" width="18.44140625" customWidth="1"/>
    <col min="8227" max="8227" width="18.109375" customWidth="1"/>
    <col min="8228" max="8229" width="18.44140625" customWidth="1"/>
    <col min="8230" max="8230" width="17.88671875" customWidth="1"/>
    <col min="8231" max="8231" width="17.44140625" customWidth="1"/>
    <col min="8232" max="8234" width="17.88671875" customWidth="1"/>
    <col min="8235" max="8235" width="17.6640625" customWidth="1"/>
    <col min="8236" max="8236" width="17.88671875" customWidth="1"/>
    <col min="8237" max="8237" width="17.6640625" customWidth="1"/>
    <col min="8238" max="8239" width="17.88671875" customWidth="1"/>
    <col min="8240" max="8240" width="18.44140625" customWidth="1"/>
    <col min="8241" max="8241" width="17.88671875" customWidth="1"/>
    <col min="8242" max="8244" width="18.44140625" customWidth="1"/>
    <col min="8245" max="8245" width="18.109375" customWidth="1"/>
    <col min="8246" max="8246" width="18.44140625" customWidth="1"/>
    <col min="8247" max="8247" width="18.109375" customWidth="1"/>
    <col min="8248" max="8250" width="18.44140625" customWidth="1"/>
    <col min="8251" max="8251" width="17.88671875" customWidth="1"/>
    <col min="8252" max="8254" width="18.44140625" customWidth="1"/>
    <col min="8255" max="8255" width="18.109375" customWidth="1"/>
    <col min="8256" max="8256" width="18.44140625" customWidth="1"/>
    <col min="8257" max="8257" width="18.109375" customWidth="1"/>
    <col min="8258" max="8260" width="18.44140625" customWidth="1"/>
    <col min="8261" max="8261" width="17.88671875" customWidth="1"/>
    <col min="8262" max="8264" width="18.44140625" customWidth="1"/>
    <col min="8265" max="8265" width="18.109375" customWidth="1"/>
    <col min="8266" max="8266" width="18.44140625" customWidth="1"/>
    <col min="8267" max="8267" width="18.109375" customWidth="1"/>
    <col min="8268" max="8269" width="18.44140625" customWidth="1"/>
    <col min="8270" max="8270" width="18.109375" customWidth="1"/>
    <col min="8271" max="8271" width="17.6640625" customWidth="1"/>
    <col min="8272" max="8274" width="18.109375" customWidth="1"/>
    <col min="8275" max="8275" width="17.88671875" customWidth="1"/>
    <col min="8276" max="8276" width="18.109375" customWidth="1"/>
    <col min="8277" max="8277" width="17.88671875" customWidth="1"/>
    <col min="8278" max="8279" width="18.109375" customWidth="1"/>
    <col min="8280" max="8280" width="18.44140625" customWidth="1"/>
    <col min="8281" max="8281" width="17.88671875" customWidth="1"/>
    <col min="8282" max="8284" width="18.44140625" customWidth="1"/>
    <col min="8285" max="8285" width="18.109375" customWidth="1"/>
    <col min="8286" max="8286" width="18.44140625" customWidth="1"/>
    <col min="8287" max="8287" width="18.109375" customWidth="1"/>
    <col min="8288" max="8289" width="18.44140625" customWidth="1"/>
    <col min="8290" max="8290" width="18.109375" customWidth="1"/>
    <col min="8291" max="8291" width="17.6640625" customWidth="1"/>
    <col min="8292" max="8294" width="18.109375" customWidth="1"/>
    <col min="8295" max="8295" width="17.88671875" customWidth="1"/>
    <col min="8296" max="8296" width="18.109375" customWidth="1"/>
    <col min="8297" max="8297" width="17.88671875" customWidth="1"/>
    <col min="8298" max="8299" width="18.109375" customWidth="1"/>
    <col min="8300" max="8300" width="18.44140625" customWidth="1"/>
    <col min="8301" max="8301" width="17.88671875" customWidth="1"/>
    <col min="8302" max="8304" width="18.44140625" customWidth="1"/>
    <col min="8305" max="8305" width="18.109375" customWidth="1"/>
    <col min="8306" max="8306" width="18.44140625" customWidth="1"/>
    <col min="8307" max="8307" width="18.109375" customWidth="1"/>
    <col min="8308" max="8310" width="18.44140625" customWidth="1"/>
    <col min="8311" max="8311" width="17.88671875" customWidth="1"/>
    <col min="8312" max="8314" width="18.44140625" customWidth="1"/>
    <col min="8315" max="8315" width="18.109375" customWidth="1"/>
    <col min="8316" max="8316" width="18.44140625" customWidth="1"/>
    <col min="8317" max="8317" width="18.109375" customWidth="1"/>
    <col min="8318" max="8320" width="18.44140625" customWidth="1"/>
    <col min="8321" max="8321" width="17.88671875" customWidth="1"/>
    <col min="8322" max="8324" width="18.44140625" customWidth="1"/>
    <col min="8325" max="8325" width="18.109375" customWidth="1"/>
    <col min="8326" max="8326" width="18.44140625" customWidth="1"/>
    <col min="8327" max="8327" width="18.109375" customWidth="1"/>
    <col min="8328" max="8329" width="18.44140625" customWidth="1"/>
    <col min="8330" max="8330" width="17.88671875" customWidth="1"/>
    <col min="8331" max="8331" width="17.44140625" customWidth="1"/>
    <col min="8332" max="8334" width="17.88671875" customWidth="1"/>
    <col min="8335" max="8335" width="17.6640625" customWidth="1"/>
    <col min="8336" max="8336" width="17.88671875" customWidth="1"/>
    <col min="8337" max="8337" width="17.6640625" customWidth="1"/>
    <col min="8338" max="8339" width="17.88671875" customWidth="1"/>
    <col min="8340" max="8340" width="18.44140625" customWidth="1"/>
    <col min="8341" max="8341" width="17.88671875" customWidth="1"/>
    <col min="8342" max="8344" width="18.44140625" customWidth="1"/>
    <col min="8345" max="8345" width="18.109375" customWidth="1"/>
    <col min="8346" max="8346" width="18.44140625" customWidth="1"/>
    <col min="8347" max="8347" width="18.109375" customWidth="1"/>
    <col min="8348" max="8350" width="18.44140625" customWidth="1"/>
    <col min="8351" max="8351" width="17.88671875" customWidth="1"/>
    <col min="8352" max="8354" width="18.44140625" customWidth="1"/>
    <col min="8355" max="8355" width="18.109375" customWidth="1"/>
    <col min="8356" max="8356" width="18.44140625" customWidth="1"/>
    <col min="8357" max="8357" width="18.109375" customWidth="1"/>
    <col min="8358" max="8360" width="18.44140625" customWidth="1"/>
    <col min="8361" max="8361" width="17.88671875" customWidth="1"/>
    <col min="8362" max="8364" width="18.44140625" customWidth="1"/>
    <col min="8365" max="8365" width="18.109375" customWidth="1"/>
    <col min="8366" max="8366" width="18.44140625" customWidth="1"/>
    <col min="8367" max="8367" width="18.109375" customWidth="1"/>
    <col min="8368" max="8369" width="18.44140625" customWidth="1"/>
    <col min="8370" max="8370" width="18.109375" customWidth="1"/>
    <col min="8371" max="8371" width="17.6640625" customWidth="1"/>
    <col min="8372" max="8374" width="18.109375" customWidth="1"/>
    <col min="8375" max="8375" width="17.88671875" customWidth="1"/>
    <col min="8376" max="8376" width="18.109375" customWidth="1"/>
    <col min="8377" max="8377" width="17.88671875" customWidth="1"/>
    <col min="8378" max="8379" width="18.109375" customWidth="1"/>
    <col min="8380" max="8380" width="18.44140625" customWidth="1"/>
    <col min="8381" max="8381" width="17.88671875" customWidth="1"/>
    <col min="8382" max="8384" width="18.44140625" customWidth="1"/>
    <col min="8385" max="8385" width="18.109375" customWidth="1"/>
    <col min="8386" max="8386" width="18.44140625" customWidth="1"/>
    <col min="8387" max="8387" width="18.109375" customWidth="1"/>
    <col min="8388" max="8389" width="18.44140625" customWidth="1"/>
    <col min="8390" max="8390" width="18.109375" customWidth="1"/>
    <col min="8391" max="8391" width="17.6640625" customWidth="1"/>
    <col min="8392" max="8394" width="18.109375" customWidth="1"/>
    <col min="8395" max="8395" width="17.88671875" customWidth="1"/>
    <col min="8396" max="8396" width="18.109375" customWidth="1"/>
    <col min="8397" max="8397" width="17.88671875" customWidth="1"/>
    <col min="8398" max="8399" width="18.109375" customWidth="1"/>
    <col min="8400" max="8400" width="18.44140625" customWidth="1"/>
    <col min="8401" max="8401" width="17.88671875" customWidth="1"/>
    <col min="8402" max="8404" width="18.44140625" customWidth="1"/>
    <col min="8405" max="8405" width="18.109375" customWidth="1"/>
    <col min="8406" max="8406" width="18.44140625" customWidth="1"/>
    <col min="8407" max="8407" width="18.109375" customWidth="1"/>
    <col min="8408" max="8410" width="18.44140625" customWidth="1"/>
    <col min="8411" max="8411" width="17.88671875" customWidth="1"/>
    <col min="8412" max="8414" width="18.44140625" customWidth="1"/>
    <col min="8415" max="8415" width="18.109375" customWidth="1"/>
    <col min="8416" max="8416" width="18.44140625" customWidth="1"/>
    <col min="8417" max="8417" width="18.109375" customWidth="1"/>
    <col min="8418" max="8420" width="18.44140625" customWidth="1"/>
    <col min="8421" max="8421" width="17.88671875" customWidth="1"/>
    <col min="8422" max="8424" width="18.44140625" customWidth="1"/>
    <col min="8425" max="8425" width="18.109375" customWidth="1"/>
    <col min="8426" max="8426" width="18.44140625" customWidth="1"/>
    <col min="8427" max="8427" width="18.109375" customWidth="1"/>
    <col min="8428" max="8429" width="18.44140625" customWidth="1"/>
    <col min="8430" max="8430" width="17.88671875" customWidth="1"/>
    <col min="8431" max="8431" width="17.44140625" customWidth="1"/>
    <col min="8432" max="8434" width="17.88671875" customWidth="1"/>
    <col min="8435" max="8435" width="17.6640625" customWidth="1"/>
    <col min="8436" max="8436" width="17.88671875" customWidth="1"/>
    <col min="8437" max="8437" width="17.6640625" customWidth="1"/>
    <col min="8438" max="8439" width="17.88671875" customWidth="1"/>
    <col min="8440" max="8440" width="18.44140625" customWidth="1"/>
    <col min="8441" max="8441" width="17.88671875" customWidth="1"/>
    <col min="8442" max="8444" width="18.44140625" customWidth="1"/>
    <col min="8445" max="8445" width="18.109375" customWidth="1"/>
    <col min="8446" max="8446" width="18.44140625" customWidth="1"/>
    <col min="8447" max="8447" width="18.109375" customWidth="1"/>
    <col min="8448" max="8450" width="18.44140625" customWidth="1"/>
    <col min="8451" max="8451" width="17.88671875" customWidth="1"/>
    <col min="8452" max="8454" width="18.44140625" customWidth="1"/>
    <col min="8455" max="8455" width="18.109375" customWidth="1"/>
    <col min="8456" max="8456" width="18.44140625" customWidth="1"/>
    <col min="8457" max="8457" width="18.109375" customWidth="1"/>
    <col min="8458" max="8460" width="18.44140625" customWidth="1"/>
    <col min="8461" max="8461" width="17.88671875" customWidth="1"/>
    <col min="8462" max="8464" width="18.44140625" customWidth="1"/>
    <col min="8465" max="8465" width="18.109375" customWidth="1"/>
    <col min="8466" max="8466" width="18.44140625" customWidth="1"/>
    <col min="8467" max="8467" width="18.109375" customWidth="1"/>
    <col min="8468" max="8469" width="18.44140625" customWidth="1"/>
    <col min="8470" max="8470" width="18.109375" customWidth="1"/>
    <col min="8471" max="8471" width="17.6640625" customWidth="1"/>
    <col min="8472" max="8474" width="18.109375" customWidth="1"/>
    <col min="8475" max="8475" width="17.88671875" customWidth="1"/>
    <col min="8476" max="8476" width="18.109375" customWidth="1"/>
    <col min="8477" max="8477" width="17.88671875" customWidth="1"/>
    <col min="8478" max="8479" width="18.109375" customWidth="1"/>
    <col min="8480" max="8480" width="18.44140625" customWidth="1"/>
    <col min="8481" max="8481" width="17.88671875" customWidth="1"/>
    <col min="8482" max="8484" width="18.44140625" customWidth="1"/>
    <col min="8485" max="8485" width="18.109375" customWidth="1"/>
    <col min="8486" max="8486" width="18.44140625" customWidth="1"/>
    <col min="8487" max="8487" width="18.109375" customWidth="1"/>
    <col min="8488" max="8489" width="18.44140625" customWidth="1"/>
    <col min="8490" max="8490" width="18.109375" customWidth="1"/>
    <col min="8491" max="8491" width="17.6640625" customWidth="1"/>
    <col min="8492" max="8494" width="18.109375" customWidth="1"/>
    <col min="8495" max="8495" width="17.88671875" customWidth="1"/>
    <col min="8496" max="8496" width="18.109375" customWidth="1"/>
    <col min="8497" max="8497" width="17.88671875" customWidth="1"/>
    <col min="8498" max="8499" width="18.109375" customWidth="1"/>
    <col min="8500" max="8500" width="18.44140625" customWidth="1"/>
    <col min="8501" max="8501" width="17.88671875" customWidth="1"/>
    <col min="8502" max="8504" width="18.44140625" customWidth="1"/>
    <col min="8505" max="8505" width="18.109375" customWidth="1"/>
    <col min="8506" max="8506" width="18.44140625" customWidth="1"/>
    <col min="8507" max="8507" width="18.109375" customWidth="1"/>
    <col min="8508" max="8510" width="18.44140625" customWidth="1"/>
    <col min="8511" max="8511" width="17.88671875" customWidth="1"/>
    <col min="8512" max="8514" width="18.44140625" customWidth="1"/>
    <col min="8515" max="8515" width="18.109375" customWidth="1"/>
    <col min="8516" max="8516" width="18.44140625" customWidth="1"/>
    <col min="8517" max="8517" width="18.109375" customWidth="1"/>
    <col min="8518" max="8519" width="18.44140625" customWidth="1"/>
    <col min="8520" max="8520" width="18.109375" customWidth="1"/>
    <col min="8521" max="8521" width="17.6640625" customWidth="1"/>
    <col min="8522" max="8524" width="18.109375" customWidth="1"/>
    <col min="8525" max="8525" width="17.88671875" customWidth="1"/>
    <col min="8526" max="8526" width="18.109375" customWidth="1"/>
    <col min="8527" max="8527" width="17.88671875" customWidth="1"/>
    <col min="8528" max="8529" width="18.109375" customWidth="1"/>
    <col min="8530" max="8530" width="17.6640625" customWidth="1"/>
    <col min="8531" max="8531" width="17.109375" customWidth="1"/>
    <col min="8532" max="8534" width="17.6640625" customWidth="1"/>
    <col min="8535" max="8535" width="17.44140625" customWidth="1"/>
    <col min="8536" max="8536" width="17.6640625" customWidth="1"/>
    <col min="8537" max="8537" width="17.44140625" customWidth="1"/>
    <col min="8538" max="8539" width="17.6640625" customWidth="1"/>
    <col min="8540" max="8540" width="18.109375" customWidth="1"/>
    <col min="8541" max="8541" width="17.6640625" customWidth="1"/>
    <col min="8542" max="8544" width="18.109375" customWidth="1"/>
    <col min="8545" max="8545" width="17.88671875" customWidth="1"/>
    <col min="8546" max="8546" width="18.109375" customWidth="1"/>
    <col min="8547" max="8547" width="17.88671875" customWidth="1"/>
    <col min="8548" max="8550" width="18.109375" customWidth="1"/>
    <col min="8551" max="8551" width="17.6640625" customWidth="1"/>
    <col min="8552" max="8554" width="18.109375" customWidth="1"/>
    <col min="8555" max="8555" width="17.88671875" customWidth="1"/>
    <col min="8556" max="8556" width="18.109375" customWidth="1"/>
    <col min="8557" max="8557" width="17.88671875" customWidth="1"/>
    <col min="8558" max="8560" width="18.109375" customWidth="1"/>
    <col min="8561" max="8561" width="17.6640625" customWidth="1"/>
    <col min="8562" max="8564" width="18.109375" customWidth="1"/>
    <col min="8565" max="8565" width="17.88671875" customWidth="1"/>
    <col min="8566" max="8566" width="18.109375" customWidth="1"/>
    <col min="8567" max="8567" width="17.88671875" customWidth="1"/>
    <col min="8568" max="8569" width="18.109375" customWidth="1"/>
    <col min="8570" max="8570" width="17.88671875" customWidth="1"/>
    <col min="8571" max="8571" width="17.44140625" customWidth="1"/>
    <col min="8572" max="8574" width="17.88671875" customWidth="1"/>
    <col min="8575" max="8575" width="17.6640625" customWidth="1"/>
    <col min="8576" max="8576" width="17.88671875" customWidth="1"/>
    <col min="8577" max="8577" width="17.6640625" customWidth="1"/>
    <col min="8578" max="8579" width="17.88671875" customWidth="1"/>
    <col min="8580" max="8580" width="18.109375" customWidth="1"/>
    <col min="8581" max="8581" width="17.6640625" customWidth="1"/>
    <col min="8582" max="8584" width="18.109375" customWidth="1"/>
    <col min="8585" max="8585" width="17.88671875" customWidth="1"/>
    <col min="8586" max="8586" width="18.109375" customWidth="1"/>
    <col min="8587" max="8587" width="17.88671875" customWidth="1"/>
    <col min="8588" max="8589" width="18.109375" customWidth="1"/>
    <col min="8590" max="8590" width="17.88671875" customWidth="1"/>
    <col min="8591" max="8591" width="17.44140625" customWidth="1"/>
    <col min="8592" max="8594" width="17.88671875" customWidth="1"/>
    <col min="8595" max="8595" width="17.6640625" customWidth="1"/>
    <col min="8596" max="8596" width="17.88671875" customWidth="1"/>
    <col min="8597" max="8597" width="17.6640625" customWidth="1"/>
    <col min="8598" max="8599" width="17.88671875" customWidth="1"/>
    <col min="8600" max="8600" width="18.109375" customWidth="1"/>
    <col min="8601" max="8601" width="17.6640625" customWidth="1"/>
    <col min="8602" max="8604" width="18.109375" customWidth="1"/>
    <col min="8605" max="8605" width="17.88671875" customWidth="1"/>
    <col min="8606" max="8606" width="18.109375" customWidth="1"/>
    <col min="8607" max="8607" width="17.88671875" customWidth="1"/>
    <col min="8608" max="8610" width="18.109375" customWidth="1"/>
    <col min="8611" max="8611" width="17.6640625" customWidth="1"/>
    <col min="8612" max="8614" width="18.109375" customWidth="1"/>
    <col min="8615" max="8615" width="17.88671875" customWidth="1"/>
    <col min="8616" max="8616" width="18.109375" customWidth="1"/>
    <col min="8617" max="8617" width="17.88671875" customWidth="1"/>
    <col min="8618" max="8619" width="18.109375" customWidth="1"/>
    <col min="8620" max="8620" width="18.44140625" customWidth="1"/>
    <col min="8621" max="8621" width="17.88671875" customWidth="1"/>
    <col min="8622" max="8624" width="18.44140625" customWidth="1"/>
    <col min="8625" max="8625" width="18.109375" customWidth="1"/>
    <col min="8626" max="8626" width="18.44140625" customWidth="1"/>
    <col min="8627" max="8627" width="18.109375" customWidth="1"/>
    <col min="8628" max="8629" width="18.44140625" customWidth="1"/>
    <col min="8630" max="8630" width="17.88671875" customWidth="1"/>
    <col min="8631" max="8631" width="17.44140625" customWidth="1"/>
    <col min="8632" max="8634" width="17.88671875" customWidth="1"/>
    <col min="8635" max="8635" width="17.6640625" customWidth="1"/>
    <col min="8636" max="8636" width="17.88671875" customWidth="1"/>
    <col min="8637" max="8637" width="17.6640625" customWidth="1"/>
    <col min="8638" max="8639" width="17.88671875" customWidth="1"/>
    <col min="8640" max="8640" width="18.44140625" customWidth="1"/>
    <col min="8641" max="8641" width="17.88671875" customWidth="1"/>
    <col min="8642" max="8644" width="18.44140625" customWidth="1"/>
    <col min="8645" max="8645" width="18.109375" customWidth="1"/>
    <col min="8646" max="8646" width="18.44140625" customWidth="1"/>
    <col min="8647" max="8647" width="18.109375" customWidth="1"/>
    <col min="8648" max="8650" width="18.44140625" customWidth="1"/>
    <col min="8651" max="8651" width="17.88671875" customWidth="1"/>
    <col min="8652" max="8654" width="18.44140625" customWidth="1"/>
    <col min="8655" max="8655" width="18.109375" customWidth="1"/>
    <col min="8656" max="8656" width="18.44140625" customWidth="1"/>
    <col min="8657" max="8657" width="18.109375" customWidth="1"/>
    <col min="8658" max="8660" width="18.44140625" customWidth="1"/>
    <col min="8661" max="8661" width="17.88671875" customWidth="1"/>
    <col min="8662" max="8664" width="18.44140625" customWidth="1"/>
    <col min="8665" max="8665" width="18.109375" customWidth="1"/>
    <col min="8666" max="8666" width="18.44140625" customWidth="1"/>
    <col min="8667" max="8667" width="18.109375" customWidth="1"/>
    <col min="8668" max="8669" width="18.44140625" customWidth="1"/>
    <col min="8670" max="8670" width="18.109375" customWidth="1"/>
    <col min="8671" max="8671" width="17.6640625" customWidth="1"/>
    <col min="8672" max="8674" width="18.109375" customWidth="1"/>
    <col min="8675" max="8675" width="17.88671875" customWidth="1"/>
    <col min="8676" max="8676" width="18.109375" customWidth="1"/>
    <col min="8677" max="8677" width="17.88671875" customWidth="1"/>
    <col min="8678" max="8679" width="18.109375" customWidth="1"/>
    <col min="8680" max="8680" width="18.44140625" customWidth="1"/>
    <col min="8681" max="8681" width="17.88671875" customWidth="1"/>
    <col min="8682" max="8684" width="18.44140625" customWidth="1"/>
    <col min="8685" max="8685" width="18.109375" customWidth="1"/>
    <col min="8686" max="8686" width="18.44140625" customWidth="1"/>
    <col min="8687" max="8687" width="18.109375" customWidth="1"/>
    <col min="8688" max="8689" width="18.44140625" customWidth="1"/>
    <col min="8690" max="8690" width="18.109375" customWidth="1"/>
    <col min="8691" max="8691" width="17.6640625" customWidth="1"/>
    <col min="8692" max="8694" width="18.109375" customWidth="1"/>
    <col min="8695" max="8695" width="17.88671875" customWidth="1"/>
    <col min="8696" max="8696" width="18.109375" customWidth="1"/>
    <col min="8697" max="8697" width="17.88671875" customWidth="1"/>
    <col min="8698" max="8699" width="18.109375" customWidth="1"/>
    <col min="8700" max="8700" width="18.44140625" customWidth="1"/>
    <col min="8701" max="8701" width="17.88671875" customWidth="1"/>
    <col min="8702" max="8704" width="18.44140625" customWidth="1"/>
    <col min="8705" max="8705" width="18.109375" customWidth="1"/>
    <col min="8706" max="8706" width="18.44140625" customWidth="1"/>
    <col min="8707" max="8707" width="18.109375" customWidth="1"/>
    <col min="8708" max="8710" width="18.44140625" customWidth="1"/>
    <col min="8711" max="8711" width="17.88671875" customWidth="1"/>
    <col min="8712" max="8714" width="18.44140625" customWidth="1"/>
    <col min="8715" max="8715" width="18.109375" customWidth="1"/>
    <col min="8716" max="8716" width="18.44140625" customWidth="1"/>
    <col min="8717" max="8717" width="18.109375" customWidth="1"/>
    <col min="8718" max="8719" width="18.44140625" customWidth="1"/>
    <col min="8720" max="8720" width="18.109375" customWidth="1"/>
    <col min="8721" max="8721" width="17.6640625" customWidth="1"/>
    <col min="8722" max="8724" width="18.109375" customWidth="1"/>
    <col min="8725" max="8725" width="17.88671875" customWidth="1"/>
    <col min="8726" max="8726" width="18.109375" customWidth="1"/>
    <col min="8727" max="8727" width="17.88671875" customWidth="1"/>
    <col min="8728" max="8729" width="18.109375" customWidth="1"/>
    <col min="8730" max="8730" width="17.6640625" customWidth="1"/>
    <col min="8731" max="8731" width="17.109375" customWidth="1"/>
    <col min="8732" max="8734" width="17.6640625" customWidth="1"/>
    <col min="8735" max="8735" width="17.44140625" customWidth="1"/>
    <col min="8736" max="8736" width="17.6640625" customWidth="1"/>
    <col min="8737" max="8737" width="17.44140625" customWidth="1"/>
    <col min="8738" max="8739" width="17.6640625" customWidth="1"/>
    <col min="8740" max="8740" width="18.109375" customWidth="1"/>
    <col min="8741" max="8741" width="17.6640625" customWidth="1"/>
    <col min="8742" max="8744" width="18.109375" customWidth="1"/>
    <col min="8745" max="8745" width="17.88671875" customWidth="1"/>
    <col min="8746" max="8746" width="18.109375" customWidth="1"/>
    <col min="8747" max="8747" width="17.88671875" customWidth="1"/>
    <col min="8748" max="8750" width="18.109375" customWidth="1"/>
    <col min="8751" max="8751" width="17.6640625" customWidth="1"/>
    <col min="8752" max="8754" width="18.109375" customWidth="1"/>
    <col min="8755" max="8755" width="17.88671875" customWidth="1"/>
    <col min="8756" max="8756" width="18.109375" customWidth="1"/>
    <col min="8757" max="8757" width="17.88671875" customWidth="1"/>
    <col min="8758" max="8760" width="18.109375" customWidth="1"/>
    <col min="8761" max="8761" width="17.6640625" customWidth="1"/>
    <col min="8762" max="8764" width="18.109375" customWidth="1"/>
    <col min="8765" max="8765" width="17.88671875" customWidth="1"/>
    <col min="8766" max="8766" width="18.109375" customWidth="1"/>
    <col min="8767" max="8767" width="17.88671875" customWidth="1"/>
    <col min="8768" max="8769" width="18.109375" customWidth="1"/>
    <col min="8770" max="8770" width="17.88671875" customWidth="1"/>
    <col min="8771" max="8771" width="17.44140625" customWidth="1"/>
    <col min="8772" max="8774" width="17.88671875" customWidth="1"/>
    <col min="8775" max="8775" width="17.6640625" customWidth="1"/>
    <col min="8776" max="8776" width="17.88671875" customWidth="1"/>
    <col min="8777" max="8777" width="17.6640625" customWidth="1"/>
    <col min="8778" max="8779" width="17.88671875" customWidth="1"/>
    <col min="8780" max="8780" width="18.109375" customWidth="1"/>
    <col min="8781" max="8781" width="17.6640625" customWidth="1"/>
    <col min="8782" max="8784" width="18.109375" customWidth="1"/>
    <col min="8785" max="8785" width="17.88671875" customWidth="1"/>
    <col min="8786" max="8786" width="18.109375" customWidth="1"/>
    <col min="8787" max="8787" width="17.88671875" customWidth="1"/>
    <col min="8788" max="8789" width="18.109375" customWidth="1"/>
    <col min="8790" max="8790" width="17.88671875" customWidth="1"/>
    <col min="8791" max="8791" width="17.44140625" customWidth="1"/>
    <col min="8792" max="8794" width="17.88671875" customWidth="1"/>
    <col min="8795" max="8795" width="17.6640625" customWidth="1"/>
    <col min="8796" max="8796" width="17.88671875" customWidth="1"/>
    <col min="8797" max="8797" width="17.6640625" customWidth="1"/>
    <col min="8798" max="8799" width="17.88671875" customWidth="1"/>
    <col min="8800" max="8800" width="18.109375" customWidth="1"/>
    <col min="8801" max="8801" width="17.6640625" customWidth="1"/>
    <col min="8802" max="8804" width="18.109375" customWidth="1"/>
    <col min="8805" max="8805" width="17.88671875" customWidth="1"/>
    <col min="8806" max="8806" width="18.109375" customWidth="1"/>
    <col min="8807" max="8807" width="17.88671875" customWidth="1"/>
    <col min="8808" max="8810" width="18.109375" customWidth="1"/>
    <col min="8811" max="8811" width="17.6640625" customWidth="1"/>
    <col min="8812" max="8814" width="18.109375" customWidth="1"/>
    <col min="8815" max="8815" width="17.88671875" customWidth="1"/>
    <col min="8816" max="8816" width="18.109375" customWidth="1"/>
    <col min="8817" max="8817" width="17.88671875" customWidth="1"/>
    <col min="8818" max="8819" width="18.109375" customWidth="1"/>
    <col min="8820" max="8820" width="18.44140625" customWidth="1"/>
    <col min="8821" max="8821" width="17.88671875" customWidth="1"/>
    <col min="8822" max="8824" width="18.44140625" customWidth="1"/>
    <col min="8825" max="8825" width="18.109375" customWidth="1"/>
    <col min="8826" max="8826" width="18.44140625" customWidth="1"/>
    <col min="8827" max="8827" width="18.109375" customWidth="1"/>
    <col min="8828" max="8829" width="18.44140625" customWidth="1"/>
    <col min="8830" max="8830" width="17.88671875" customWidth="1"/>
    <col min="8831" max="8831" width="17.44140625" customWidth="1"/>
    <col min="8832" max="8834" width="17.88671875" customWidth="1"/>
    <col min="8835" max="8835" width="17.6640625" customWidth="1"/>
    <col min="8836" max="8836" width="17.88671875" customWidth="1"/>
    <col min="8837" max="8837" width="17.6640625" customWidth="1"/>
    <col min="8838" max="8839" width="17.88671875" customWidth="1"/>
    <col min="8840" max="8840" width="18.44140625" customWidth="1"/>
    <col min="8841" max="8841" width="17.88671875" customWidth="1"/>
    <col min="8842" max="8844" width="18.44140625" customWidth="1"/>
    <col min="8845" max="8845" width="18.109375" customWidth="1"/>
    <col min="8846" max="8846" width="18.44140625" customWidth="1"/>
    <col min="8847" max="8847" width="18.109375" customWidth="1"/>
    <col min="8848" max="8850" width="18.44140625" customWidth="1"/>
    <col min="8851" max="8851" width="17.88671875" customWidth="1"/>
    <col min="8852" max="8854" width="18.44140625" customWidth="1"/>
    <col min="8855" max="8855" width="18.109375" customWidth="1"/>
    <col min="8856" max="8856" width="18.44140625" customWidth="1"/>
    <col min="8857" max="8857" width="18.109375" customWidth="1"/>
    <col min="8858" max="8860" width="18.44140625" customWidth="1"/>
    <col min="8861" max="8861" width="17.88671875" customWidth="1"/>
    <col min="8862" max="8864" width="18.44140625" customWidth="1"/>
    <col min="8865" max="8865" width="18.109375" customWidth="1"/>
    <col min="8866" max="8866" width="18.44140625" customWidth="1"/>
    <col min="8867" max="8867" width="18.109375" customWidth="1"/>
    <col min="8868" max="8869" width="18.44140625" customWidth="1"/>
    <col min="8870" max="8870" width="18.109375" customWidth="1"/>
    <col min="8871" max="8871" width="17.6640625" customWidth="1"/>
    <col min="8872" max="8874" width="18.109375" customWidth="1"/>
    <col min="8875" max="8875" width="17.88671875" customWidth="1"/>
    <col min="8876" max="8876" width="18.109375" customWidth="1"/>
    <col min="8877" max="8877" width="17.88671875" customWidth="1"/>
    <col min="8878" max="8879" width="18.109375" customWidth="1"/>
    <col min="8880" max="8880" width="18.44140625" customWidth="1"/>
    <col min="8881" max="8881" width="17.88671875" customWidth="1"/>
    <col min="8882" max="8884" width="18.44140625" customWidth="1"/>
    <col min="8885" max="8885" width="18.109375" customWidth="1"/>
    <col min="8886" max="8886" width="18.44140625" customWidth="1"/>
    <col min="8887" max="8887" width="18.109375" customWidth="1"/>
    <col min="8888" max="8889" width="18.44140625" customWidth="1"/>
    <col min="8890" max="8890" width="18.109375" customWidth="1"/>
    <col min="8891" max="8891" width="17.6640625" customWidth="1"/>
    <col min="8892" max="8894" width="18.109375" customWidth="1"/>
    <col min="8895" max="8895" width="17.88671875" customWidth="1"/>
    <col min="8896" max="8896" width="18.109375" customWidth="1"/>
    <col min="8897" max="8897" width="17.88671875" customWidth="1"/>
    <col min="8898" max="8899" width="18.109375" customWidth="1"/>
    <col min="8900" max="8900" width="18.44140625" customWidth="1"/>
    <col min="8901" max="8901" width="17.88671875" customWidth="1"/>
    <col min="8902" max="8904" width="18.44140625" customWidth="1"/>
    <col min="8905" max="8905" width="18.109375" customWidth="1"/>
    <col min="8906" max="8906" width="18.44140625" customWidth="1"/>
    <col min="8907" max="8907" width="18.109375" customWidth="1"/>
    <col min="8908" max="8910" width="18.44140625" customWidth="1"/>
    <col min="8911" max="8911" width="17.88671875" customWidth="1"/>
    <col min="8912" max="8914" width="18.44140625" customWidth="1"/>
    <col min="8915" max="8915" width="18.109375" customWidth="1"/>
    <col min="8916" max="8916" width="18.44140625" customWidth="1"/>
    <col min="8917" max="8917" width="18.109375" customWidth="1"/>
    <col min="8918" max="8920" width="18.44140625" customWidth="1"/>
    <col min="8921" max="8921" width="17.88671875" customWidth="1"/>
    <col min="8922" max="8924" width="18.44140625" customWidth="1"/>
    <col min="8925" max="8925" width="18.109375" customWidth="1"/>
    <col min="8926" max="8926" width="18.44140625" customWidth="1"/>
    <col min="8927" max="8927" width="18.109375" customWidth="1"/>
    <col min="8928" max="8929" width="18.44140625" customWidth="1"/>
    <col min="8930" max="8930" width="17.88671875" customWidth="1"/>
    <col min="8931" max="8931" width="17.44140625" customWidth="1"/>
    <col min="8932" max="8934" width="17.88671875" customWidth="1"/>
    <col min="8935" max="8935" width="17.6640625" customWidth="1"/>
    <col min="8936" max="8936" width="17.88671875" customWidth="1"/>
    <col min="8937" max="8937" width="17.6640625" customWidth="1"/>
    <col min="8938" max="8939" width="17.88671875" customWidth="1"/>
    <col min="8940" max="8940" width="18.44140625" customWidth="1"/>
    <col min="8941" max="8941" width="17.88671875" customWidth="1"/>
    <col min="8942" max="8944" width="18.44140625" customWidth="1"/>
    <col min="8945" max="8945" width="18.109375" customWidth="1"/>
    <col min="8946" max="8946" width="18.44140625" customWidth="1"/>
    <col min="8947" max="8947" width="18.109375" customWidth="1"/>
    <col min="8948" max="8950" width="18.44140625" customWidth="1"/>
    <col min="8951" max="8951" width="17.88671875" customWidth="1"/>
    <col min="8952" max="8954" width="18.44140625" customWidth="1"/>
    <col min="8955" max="8955" width="18.109375" customWidth="1"/>
    <col min="8956" max="8956" width="18.44140625" customWidth="1"/>
    <col min="8957" max="8957" width="18.109375" customWidth="1"/>
    <col min="8958" max="8960" width="18.44140625" customWidth="1"/>
    <col min="8961" max="8961" width="17.88671875" customWidth="1"/>
    <col min="8962" max="8964" width="18.44140625" customWidth="1"/>
    <col min="8965" max="8965" width="18.109375" customWidth="1"/>
    <col min="8966" max="8966" width="18.44140625" customWidth="1"/>
    <col min="8967" max="8967" width="18.109375" customWidth="1"/>
    <col min="8968" max="8969" width="18.44140625" customWidth="1"/>
    <col min="8970" max="8970" width="18.109375" customWidth="1"/>
    <col min="8971" max="8971" width="17.6640625" customWidth="1"/>
    <col min="8972" max="8974" width="18.109375" customWidth="1"/>
    <col min="8975" max="8975" width="17.88671875" customWidth="1"/>
    <col min="8976" max="8976" width="18.109375" customWidth="1"/>
    <col min="8977" max="8977" width="17.88671875" customWidth="1"/>
    <col min="8978" max="8979" width="18.109375" customWidth="1"/>
    <col min="8980" max="8980" width="18.44140625" customWidth="1"/>
    <col min="8981" max="8981" width="17.88671875" customWidth="1"/>
    <col min="8982" max="8984" width="18.44140625" customWidth="1"/>
    <col min="8985" max="8985" width="18.109375" customWidth="1"/>
    <col min="8986" max="8986" width="18.44140625" customWidth="1"/>
    <col min="8987" max="8987" width="18.109375" customWidth="1"/>
    <col min="8988" max="8989" width="18.44140625" customWidth="1"/>
    <col min="8990" max="8990" width="18.109375" customWidth="1"/>
    <col min="8991" max="8991" width="17.6640625" customWidth="1"/>
    <col min="8992" max="8994" width="18.109375" customWidth="1"/>
    <col min="8995" max="8995" width="17.88671875" customWidth="1"/>
    <col min="8996" max="8996" width="18.109375" customWidth="1"/>
    <col min="8997" max="8997" width="17.88671875" customWidth="1"/>
    <col min="8998" max="8999" width="18.109375" customWidth="1"/>
    <col min="9000" max="9000" width="18.44140625" customWidth="1"/>
    <col min="9001" max="9001" width="17.88671875" customWidth="1"/>
    <col min="9002" max="9004" width="18.44140625" customWidth="1"/>
    <col min="9005" max="9005" width="18.109375" customWidth="1"/>
    <col min="9006" max="9006" width="18.44140625" customWidth="1"/>
    <col min="9007" max="9007" width="18.109375" customWidth="1"/>
    <col min="9008" max="9010" width="18.44140625" customWidth="1"/>
    <col min="9011" max="9011" width="17.88671875" customWidth="1"/>
    <col min="9012" max="9014" width="18.44140625" customWidth="1"/>
    <col min="9015" max="9015" width="18.109375" customWidth="1"/>
    <col min="9016" max="9016" width="18.44140625" customWidth="1"/>
    <col min="9017" max="9017" width="18.109375" customWidth="1"/>
    <col min="9018" max="9020" width="18.44140625" customWidth="1"/>
    <col min="9021" max="9021" width="17.88671875" customWidth="1"/>
    <col min="9022" max="9024" width="18.44140625" customWidth="1"/>
    <col min="9025" max="9025" width="18.109375" customWidth="1"/>
    <col min="9026" max="9026" width="18.44140625" customWidth="1"/>
    <col min="9027" max="9027" width="18.109375" customWidth="1"/>
    <col min="9028" max="9029" width="18.44140625" customWidth="1"/>
    <col min="9030" max="9030" width="17.88671875" customWidth="1"/>
    <col min="9031" max="9031" width="17.44140625" customWidth="1"/>
    <col min="9032" max="9034" width="17.88671875" customWidth="1"/>
    <col min="9035" max="9035" width="17.6640625" customWidth="1"/>
    <col min="9036" max="9036" width="17.88671875" customWidth="1"/>
    <col min="9037" max="9037" width="17.6640625" customWidth="1"/>
    <col min="9038" max="9039" width="17.88671875" customWidth="1"/>
    <col min="9040" max="9040" width="18.44140625" customWidth="1"/>
    <col min="9041" max="9041" width="17.88671875" customWidth="1"/>
    <col min="9042" max="9044" width="18.44140625" customWidth="1"/>
    <col min="9045" max="9045" width="18.109375" customWidth="1"/>
    <col min="9046" max="9046" width="18.44140625" customWidth="1"/>
    <col min="9047" max="9047" width="18.109375" customWidth="1"/>
    <col min="9048" max="9050" width="18.44140625" customWidth="1"/>
    <col min="9051" max="9051" width="17.88671875" customWidth="1"/>
    <col min="9052" max="9054" width="18.44140625" customWidth="1"/>
    <col min="9055" max="9055" width="18.109375" customWidth="1"/>
    <col min="9056" max="9056" width="18.44140625" customWidth="1"/>
    <col min="9057" max="9057" width="18.109375" customWidth="1"/>
    <col min="9058" max="9060" width="18.44140625" customWidth="1"/>
    <col min="9061" max="9061" width="17.88671875" customWidth="1"/>
    <col min="9062" max="9064" width="18.44140625" customWidth="1"/>
    <col min="9065" max="9065" width="18.109375" customWidth="1"/>
    <col min="9066" max="9066" width="18.44140625" customWidth="1"/>
    <col min="9067" max="9067" width="18.109375" customWidth="1"/>
    <col min="9068" max="9069" width="18.44140625" customWidth="1"/>
    <col min="9070" max="9070" width="18.109375" customWidth="1"/>
    <col min="9071" max="9071" width="17.6640625" customWidth="1"/>
    <col min="9072" max="9074" width="18.109375" customWidth="1"/>
    <col min="9075" max="9075" width="17.88671875" customWidth="1"/>
    <col min="9076" max="9076" width="18.109375" customWidth="1"/>
    <col min="9077" max="9077" width="17.88671875" customWidth="1"/>
    <col min="9078" max="9079" width="18.109375" customWidth="1"/>
    <col min="9080" max="9080" width="18.44140625" customWidth="1"/>
    <col min="9081" max="9081" width="17.88671875" customWidth="1"/>
    <col min="9082" max="9084" width="18.44140625" customWidth="1"/>
    <col min="9085" max="9085" width="18.109375" customWidth="1"/>
    <col min="9086" max="9086" width="18.44140625" customWidth="1"/>
    <col min="9087" max="9087" width="18.109375" customWidth="1"/>
    <col min="9088" max="9089" width="18.44140625" customWidth="1"/>
    <col min="9090" max="9090" width="18.109375" customWidth="1"/>
    <col min="9091" max="9091" width="17.6640625" customWidth="1"/>
    <col min="9092" max="9094" width="18.109375" customWidth="1"/>
    <col min="9095" max="9095" width="17.88671875" customWidth="1"/>
    <col min="9096" max="9096" width="18.109375" customWidth="1"/>
    <col min="9097" max="9097" width="17.88671875" customWidth="1"/>
    <col min="9098" max="9099" width="18.109375" customWidth="1"/>
    <col min="9100" max="9100" width="18.44140625" customWidth="1"/>
    <col min="9101" max="9101" width="17.88671875" customWidth="1"/>
    <col min="9102" max="9104" width="18.44140625" customWidth="1"/>
    <col min="9105" max="9105" width="18.109375" customWidth="1"/>
    <col min="9106" max="9106" width="18.44140625" customWidth="1"/>
    <col min="9107" max="9107" width="18.109375" customWidth="1"/>
    <col min="9108" max="9110" width="18.44140625" customWidth="1"/>
    <col min="9111" max="9111" width="17.88671875" customWidth="1"/>
    <col min="9112" max="9114" width="18.44140625" customWidth="1"/>
    <col min="9115" max="9115" width="18.109375" customWidth="1"/>
    <col min="9116" max="9116" width="18.44140625" customWidth="1"/>
    <col min="9117" max="9117" width="18.109375" customWidth="1"/>
    <col min="9118" max="9119" width="18.44140625" customWidth="1"/>
    <col min="9120" max="9120" width="17.88671875" customWidth="1"/>
    <col min="9121" max="9121" width="17.44140625" customWidth="1"/>
    <col min="9122" max="9124" width="17.88671875" customWidth="1"/>
    <col min="9125" max="9125" width="17.6640625" customWidth="1"/>
    <col min="9126" max="9126" width="17.88671875" customWidth="1"/>
    <col min="9127" max="9127" width="17.6640625" customWidth="1"/>
    <col min="9128" max="9129" width="17.88671875" customWidth="1"/>
    <col min="9130" max="9130" width="17.44140625" customWidth="1"/>
    <col min="9131" max="9131" width="16.88671875" customWidth="1"/>
    <col min="9132" max="9134" width="17.44140625" customWidth="1"/>
    <col min="9135" max="9135" width="17.109375" customWidth="1"/>
    <col min="9136" max="9136" width="17.44140625" customWidth="1"/>
    <col min="9137" max="9137" width="17.109375" customWidth="1"/>
    <col min="9138" max="9139" width="17.44140625" customWidth="1"/>
    <col min="9140" max="9140" width="17.88671875" customWidth="1"/>
    <col min="9141" max="9141" width="17.44140625" customWidth="1"/>
    <col min="9142" max="9144" width="17.88671875" customWidth="1"/>
    <col min="9145" max="9145" width="17.6640625" customWidth="1"/>
    <col min="9146" max="9146" width="17.88671875" customWidth="1"/>
    <col min="9147" max="9147" width="17.6640625" customWidth="1"/>
    <col min="9148" max="9150" width="17.88671875" customWidth="1"/>
    <col min="9151" max="9151" width="17.44140625" customWidth="1"/>
    <col min="9152" max="9154" width="17.88671875" customWidth="1"/>
    <col min="9155" max="9155" width="17.6640625" customWidth="1"/>
    <col min="9156" max="9156" width="17.88671875" customWidth="1"/>
    <col min="9157" max="9157" width="17.6640625" customWidth="1"/>
    <col min="9158" max="9160" width="17.88671875" customWidth="1"/>
    <col min="9161" max="9161" width="17.44140625" customWidth="1"/>
    <col min="9162" max="9164" width="17.88671875" customWidth="1"/>
    <col min="9165" max="9165" width="17.6640625" customWidth="1"/>
    <col min="9166" max="9166" width="17.88671875" customWidth="1"/>
    <col min="9167" max="9167" width="17.6640625" customWidth="1"/>
    <col min="9168" max="9169" width="17.88671875" customWidth="1"/>
    <col min="9170" max="9170" width="17.6640625" customWidth="1"/>
    <col min="9171" max="9171" width="17.109375" customWidth="1"/>
    <col min="9172" max="9174" width="17.6640625" customWidth="1"/>
    <col min="9175" max="9175" width="17.44140625" customWidth="1"/>
    <col min="9176" max="9176" width="17.6640625" customWidth="1"/>
    <col min="9177" max="9177" width="17.44140625" customWidth="1"/>
    <col min="9178" max="9179" width="17.6640625" customWidth="1"/>
    <col min="9180" max="9180" width="17.88671875" customWidth="1"/>
    <col min="9181" max="9181" width="17.44140625" customWidth="1"/>
    <col min="9182" max="9184" width="17.88671875" customWidth="1"/>
    <col min="9185" max="9185" width="17.6640625" customWidth="1"/>
    <col min="9186" max="9186" width="17.88671875" customWidth="1"/>
    <col min="9187" max="9187" width="17.6640625" customWidth="1"/>
    <col min="9188" max="9189" width="17.88671875" customWidth="1"/>
    <col min="9190" max="9190" width="17.6640625" customWidth="1"/>
    <col min="9191" max="9191" width="17.109375" customWidth="1"/>
    <col min="9192" max="9194" width="17.6640625" customWidth="1"/>
    <col min="9195" max="9195" width="17.44140625" customWidth="1"/>
    <col min="9196" max="9196" width="17.6640625" customWidth="1"/>
    <col min="9197" max="9197" width="17.44140625" customWidth="1"/>
    <col min="9198" max="9199" width="17.6640625" customWidth="1"/>
    <col min="9200" max="9200" width="17.88671875" customWidth="1"/>
    <col min="9201" max="9201" width="17.44140625" customWidth="1"/>
    <col min="9202" max="9204" width="17.88671875" customWidth="1"/>
    <col min="9205" max="9205" width="17.6640625" customWidth="1"/>
    <col min="9206" max="9206" width="17.88671875" customWidth="1"/>
    <col min="9207" max="9207" width="17.6640625" customWidth="1"/>
    <col min="9208" max="9210" width="17.88671875" customWidth="1"/>
    <col min="9211" max="9211" width="17.44140625" customWidth="1"/>
    <col min="9212" max="9214" width="17.88671875" customWidth="1"/>
    <col min="9215" max="9215" width="17.6640625" customWidth="1"/>
    <col min="9216" max="9216" width="17.88671875" customWidth="1"/>
    <col min="9217" max="9217" width="17.6640625" customWidth="1"/>
    <col min="9218" max="9219" width="17.88671875" customWidth="1"/>
    <col min="9220" max="9220" width="18.44140625" customWidth="1"/>
    <col min="9221" max="9221" width="17.88671875" customWidth="1"/>
    <col min="9222" max="9224" width="18.44140625" customWidth="1"/>
    <col min="9225" max="9225" width="18.109375" customWidth="1"/>
    <col min="9226" max="9226" width="18.44140625" customWidth="1"/>
    <col min="9227" max="9227" width="18.109375" customWidth="1"/>
    <col min="9228" max="9229" width="18.44140625" customWidth="1"/>
    <col min="9230" max="9230" width="17.88671875" customWidth="1"/>
    <col min="9231" max="9231" width="17.44140625" customWidth="1"/>
    <col min="9232" max="9234" width="17.88671875" customWidth="1"/>
    <col min="9235" max="9235" width="17.6640625" customWidth="1"/>
    <col min="9236" max="9236" width="17.88671875" customWidth="1"/>
    <col min="9237" max="9237" width="17.6640625" customWidth="1"/>
    <col min="9238" max="9239" width="17.88671875" customWidth="1"/>
    <col min="9240" max="9240" width="18.44140625" customWidth="1"/>
    <col min="9241" max="9241" width="17.88671875" customWidth="1"/>
    <col min="9242" max="9244" width="18.44140625" customWidth="1"/>
    <col min="9245" max="9245" width="18.109375" customWidth="1"/>
    <col min="9246" max="9246" width="18.44140625" customWidth="1"/>
    <col min="9247" max="9247" width="18.109375" customWidth="1"/>
    <col min="9248" max="9250" width="18.44140625" customWidth="1"/>
    <col min="9251" max="9251" width="17.88671875" customWidth="1"/>
    <col min="9252" max="9254" width="18.44140625" customWidth="1"/>
    <col min="9255" max="9255" width="18.109375" customWidth="1"/>
    <col min="9256" max="9256" width="18.44140625" customWidth="1"/>
    <col min="9257" max="9257" width="18.109375" customWidth="1"/>
    <col min="9258" max="9260" width="18.44140625" customWidth="1"/>
    <col min="9261" max="9261" width="17.88671875" customWidth="1"/>
    <col min="9262" max="9264" width="18.44140625" customWidth="1"/>
    <col min="9265" max="9265" width="18.109375" customWidth="1"/>
    <col min="9266" max="9266" width="18.44140625" customWidth="1"/>
    <col min="9267" max="9267" width="18.109375" customWidth="1"/>
    <col min="9268" max="9269" width="18.44140625" customWidth="1"/>
    <col min="9270" max="9270" width="18.109375" customWidth="1"/>
    <col min="9271" max="9271" width="17.6640625" customWidth="1"/>
    <col min="9272" max="9274" width="18.109375" customWidth="1"/>
    <col min="9275" max="9275" width="17.88671875" customWidth="1"/>
    <col min="9276" max="9276" width="18.109375" customWidth="1"/>
    <col min="9277" max="9277" width="17.88671875" customWidth="1"/>
    <col min="9278" max="9279" width="18.109375" customWidth="1"/>
    <col min="9280" max="9280" width="18.44140625" customWidth="1"/>
    <col min="9281" max="9281" width="17.88671875" customWidth="1"/>
    <col min="9282" max="9284" width="18.44140625" customWidth="1"/>
    <col min="9285" max="9285" width="18.109375" customWidth="1"/>
    <col min="9286" max="9286" width="18.44140625" customWidth="1"/>
    <col min="9287" max="9287" width="18.109375" customWidth="1"/>
    <col min="9288" max="9289" width="18.44140625" customWidth="1"/>
    <col min="9290" max="9290" width="18.109375" customWidth="1"/>
    <col min="9291" max="9291" width="17.6640625" customWidth="1"/>
    <col min="9292" max="9294" width="18.109375" customWidth="1"/>
    <col min="9295" max="9295" width="17.88671875" customWidth="1"/>
    <col min="9296" max="9296" width="18.109375" customWidth="1"/>
    <col min="9297" max="9297" width="17.88671875" customWidth="1"/>
    <col min="9298" max="9299" width="18.109375" customWidth="1"/>
    <col min="9300" max="9300" width="18.44140625" customWidth="1"/>
    <col min="9301" max="9301" width="17.88671875" customWidth="1"/>
    <col min="9302" max="9304" width="18.44140625" customWidth="1"/>
    <col min="9305" max="9305" width="18.109375" customWidth="1"/>
    <col min="9306" max="9306" width="18.44140625" customWidth="1"/>
    <col min="9307" max="9307" width="18.109375" customWidth="1"/>
    <col min="9308" max="9310" width="18.44140625" customWidth="1"/>
    <col min="9311" max="9311" width="17.88671875" customWidth="1"/>
    <col min="9312" max="9314" width="18.44140625" customWidth="1"/>
    <col min="9315" max="9315" width="18.109375" customWidth="1"/>
    <col min="9316" max="9316" width="18.44140625" customWidth="1"/>
    <col min="9317" max="9317" width="18.109375" customWidth="1"/>
    <col min="9318" max="9320" width="18.44140625" customWidth="1"/>
    <col min="9321" max="9321" width="17.88671875" customWidth="1"/>
    <col min="9322" max="9324" width="18.44140625" customWidth="1"/>
    <col min="9325" max="9325" width="18.109375" customWidth="1"/>
    <col min="9326" max="9326" width="18.44140625" customWidth="1"/>
    <col min="9327" max="9327" width="18.109375" customWidth="1"/>
    <col min="9328" max="9329" width="18.44140625" customWidth="1"/>
    <col min="9330" max="9330" width="17.88671875" customWidth="1"/>
    <col min="9331" max="9331" width="17.44140625" customWidth="1"/>
    <col min="9332" max="9334" width="17.88671875" customWidth="1"/>
    <col min="9335" max="9335" width="17.6640625" customWidth="1"/>
    <col min="9336" max="9336" width="17.88671875" customWidth="1"/>
    <col min="9337" max="9337" width="17.6640625" customWidth="1"/>
    <col min="9338" max="9339" width="17.88671875" customWidth="1"/>
    <col min="9340" max="9340" width="18.44140625" customWidth="1"/>
    <col min="9341" max="9341" width="17.88671875" customWidth="1"/>
    <col min="9342" max="9344" width="18.44140625" customWidth="1"/>
    <col min="9345" max="9345" width="18.109375" customWidth="1"/>
    <col min="9346" max="9346" width="18.44140625" customWidth="1"/>
    <col min="9347" max="9347" width="18.109375" customWidth="1"/>
    <col min="9348" max="9350" width="18.44140625" customWidth="1"/>
    <col min="9351" max="9351" width="17.88671875" customWidth="1"/>
    <col min="9352" max="9354" width="18.44140625" customWidth="1"/>
    <col min="9355" max="9355" width="18.109375" customWidth="1"/>
    <col min="9356" max="9356" width="18.44140625" customWidth="1"/>
    <col min="9357" max="9357" width="18.109375" customWidth="1"/>
    <col min="9358" max="9360" width="18.44140625" customWidth="1"/>
    <col min="9361" max="9361" width="17.88671875" customWidth="1"/>
    <col min="9362" max="9364" width="18.44140625" customWidth="1"/>
    <col min="9365" max="9365" width="18.109375" customWidth="1"/>
    <col min="9366" max="9366" width="18.44140625" customWidth="1"/>
    <col min="9367" max="9367" width="18.109375" customWidth="1"/>
    <col min="9368" max="9369" width="18.44140625" customWidth="1"/>
    <col min="9370" max="9370" width="18.109375" customWidth="1"/>
    <col min="9371" max="9371" width="17.6640625" customWidth="1"/>
    <col min="9372" max="9374" width="18.109375" customWidth="1"/>
    <col min="9375" max="9375" width="17.88671875" customWidth="1"/>
    <col min="9376" max="9376" width="18.109375" customWidth="1"/>
    <col min="9377" max="9377" width="17.88671875" customWidth="1"/>
    <col min="9378" max="9379" width="18.109375" customWidth="1"/>
    <col min="9380" max="9380" width="18.44140625" customWidth="1"/>
    <col min="9381" max="9381" width="17.88671875" customWidth="1"/>
    <col min="9382" max="9384" width="18.44140625" customWidth="1"/>
    <col min="9385" max="9385" width="18.109375" customWidth="1"/>
    <col min="9386" max="9386" width="18.44140625" customWidth="1"/>
    <col min="9387" max="9387" width="18.109375" customWidth="1"/>
    <col min="9388" max="9389" width="18.44140625" customWidth="1"/>
    <col min="9390" max="9390" width="18.109375" customWidth="1"/>
    <col min="9391" max="9391" width="17.6640625" customWidth="1"/>
    <col min="9392" max="9394" width="18.109375" customWidth="1"/>
    <col min="9395" max="9395" width="17.88671875" customWidth="1"/>
    <col min="9396" max="9396" width="18.109375" customWidth="1"/>
    <col min="9397" max="9397" width="17.88671875" customWidth="1"/>
    <col min="9398" max="9399" width="18.109375" customWidth="1"/>
    <col min="9400" max="9400" width="18.44140625" customWidth="1"/>
    <col min="9401" max="9401" width="17.88671875" customWidth="1"/>
    <col min="9402" max="9404" width="18.44140625" customWidth="1"/>
    <col min="9405" max="9405" width="18.109375" customWidth="1"/>
    <col min="9406" max="9406" width="18.44140625" customWidth="1"/>
    <col min="9407" max="9407" width="18.109375" customWidth="1"/>
    <col min="9408" max="9410" width="18.44140625" customWidth="1"/>
    <col min="9411" max="9411" width="17.88671875" customWidth="1"/>
    <col min="9412" max="9414" width="18.44140625" customWidth="1"/>
    <col min="9415" max="9415" width="18.109375" customWidth="1"/>
    <col min="9416" max="9416" width="18.44140625" customWidth="1"/>
    <col min="9417" max="9417" width="18.109375" customWidth="1"/>
    <col min="9418" max="9420" width="18.44140625" customWidth="1"/>
    <col min="9421" max="9421" width="17.88671875" customWidth="1"/>
    <col min="9422" max="9424" width="18.44140625" customWidth="1"/>
    <col min="9425" max="9425" width="18.109375" customWidth="1"/>
    <col min="9426" max="9426" width="18.44140625" customWidth="1"/>
    <col min="9427" max="9427" width="18.109375" customWidth="1"/>
    <col min="9428" max="9429" width="18.44140625" customWidth="1"/>
    <col min="9430" max="9430" width="17.88671875" customWidth="1"/>
    <col min="9431" max="9431" width="17.44140625" customWidth="1"/>
    <col min="9432" max="9434" width="17.88671875" customWidth="1"/>
    <col min="9435" max="9435" width="17.6640625" customWidth="1"/>
    <col min="9436" max="9436" width="17.88671875" customWidth="1"/>
    <col min="9437" max="9437" width="17.6640625" customWidth="1"/>
    <col min="9438" max="9439" width="17.88671875" customWidth="1"/>
    <col min="9440" max="9440" width="18.44140625" customWidth="1"/>
    <col min="9441" max="9441" width="17.88671875" customWidth="1"/>
    <col min="9442" max="9444" width="18.44140625" customWidth="1"/>
    <col min="9445" max="9445" width="18.109375" customWidth="1"/>
    <col min="9446" max="9446" width="18.44140625" customWidth="1"/>
    <col min="9447" max="9447" width="18.109375" customWidth="1"/>
    <col min="9448" max="9450" width="18.44140625" customWidth="1"/>
    <col min="9451" max="9451" width="17.88671875" customWidth="1"/>
    <col min="9452" max="9454" width="18.44140625" customWidth="1"/>
    <col min="9455" max="9455" width="18.109375" customWidth="1"/>
    <col min="9456" max="9456" width="18.44140625" customWidth="1"/>
    <col min="9457" max="9457" width="18.109375" customWidth="1"/>
    <col min="9458" max="9460" width="18.44140625" customWidth="1"/>
    <col min="9461" max="9461" width="17.88671875" customWidth="1"/>
    <col min="9462" max="9464" width="18.44140625" customWidth="1"/>
    <col min="9465" max="9465" width="18.109375" customWidth="1"/>
    <col min="9466" max="9466" width="18.44140625" customWidth="1"/>
    <col min="9467" max="9467" width="18.109375" customWidth="1"/>
    <col min="9468" max="9469" width="18.44140625" customWidth="1"/>
    <col min="9470" max="9470" width="18.109375" customWidth="1"/>
    <col min="9471" max="9471" width="17.6640625" customWidth="1"/>
    <col min="9472" max="9474" width="18.109375" customWidth="1"/>
    <col min="9475" max="9475" width="17.88671875" customWidth="1"/>
    <col min="9476" max="9476" width="18.109375" customWidth="1"/>
    <col min="9477" max="9477" width="17.88671875" customWidth="1"/>
    <col min="9478" max="9479" width="18.109375" customWidth="1"/>
    <col min="9480" max="9480" width="18.44140625" customWidth="1"/>
    <col min="9481" max="9481" width="17.88671875" customWidth="1"/>
    <col min="9482" max="9484" width="18.44140625" customWidth="1"/>
    <col min="9485" max="9485" width="18.109375" customWidth="1"/>
    <col min="9486" max="9486" width="18.44140625" customWidth="1"/>
    <col min="9487" max="9487" width="18.109375" customWidth="1"/>
    <col min="9488" max="9489" width="18.44140625" customWidth="1"/>
    <col min="9490" max="9490" width="18.109375" customWidth="1"/>
    <col min="9491" max="9491" width="17.6640625" customWidth="1"/>
    <col min="9492" max="9494" width="18.109375" customWidth="1"/>
    <col min="9495" max="9495" width="17.88671875" customWidth="1"/>
    <col min="9496" max="9496" width="18.109375" customWidth="1"/>
    <col min="9497" max="9497" width="17.88671875" customWidth="1"/>
    <col min="9498" max="9499" width="18.109375" customWidth="1"/>
    <col min="9500" max="9500" width="18.44140625" customWidth="1"/>
    <col min="9501" max="9501" width="17.88671875" customWidth="1"/>
    <col min="9502" max="9504" width="18.44140625" customWidth="1"/>
    <col min="9505" max="9505" width="18.109375" customWidth="1"/>
    <col min="9506" max="9506" width="18.44140625" customWidth="1"/>
    <col min="9507" max="9507" width="18.109375" customWidth="1"/>
    <col min="9508" max="9510" width="18.44140625" customWidth="1"/>
    <col min="9511" max="9511" width="17.88671875" customWidth="1"/>
    <col min="9512" max="9514" width="18.44140625" customWidth="1"/>
    <col min="9515" max="9515" width="18.109375" customWidth="1"/>
    <col min="9516" max="9516" width="18.44140625" customWidth="1"/>
    <col min="9517" max="9517" width="18.109375" customWidth="1"/>
    <col min="9518" max="9519" width="18.44140625" customWidth="1"/>
    <col min="9520" max="9520" width="18.109375" customWidth="1"/>
    <col min="9521" max="9521" width="17.6640625" customWidth="1"/>
    <col min="9522" max="9524" width="18.109375" customWidth="1"/>
    <col min="9525" max="9525" width="17.88671875" customWidth="1"/>
    <col min="9526" max="9526" width="18.109375" customWidth="1"/>
    <col min="9527" max="9527" width="17.88671875" customWidth="1"/>
    <col min="9528" max="9529" width="18.109375" customWidth="1"/>
    <col min="9530" max="9530" width="17.6640625" customWidth="1"/>
    <col min="9531" max="9531" width="17.109375" customWidth="1"/>
    <col min="9532" max="9534" width="17.6640625" customWidth="1"/>
    <col min="9535" max="9535" width="17.44140625" customWidth="1"/>
    <col min="9536" max="9536" width="17.6640625" customWidth="1"/>
    <col min="9537" max="9537" width="17.44140625" customWidth="1"/>
    <col min="9538" max="9539" width="17.6640625" customWidth="1"/>
    <col min="9540" max="9540" width="18.109375" customWidth="1"/>
    <col min="9541" max="9541" width="17.6640625" customWidth="1"/>
    <col min="9542" max="9544" width="18.109375" customWidth="1"/>
    <col min="9545" max="9545" width="17.88671875" customWidth="1"/>
    <col min="9546" max="9546" width="18.109375" customWidth="1"/>
    <col min="9547" max="9547" width="17.88671875" customWidth="1"/>
    <col min="9548" max="9550" width="18.109375" customWidth="1"/>
    <col min="9551" max="9551" width="17.6640625" customWidth="1"/>
    <col min="9552" max="9554" width="18.109375" customWidth="1"/>
    <col min="9555" max="9555" width="17.88671875" customWidth="1"/>
    <col min="9556" max="9556" width="18.109375" customWidth="1"/>
    <col min="9557" max="9557" width="17.88671875" customWidth="1"/>
    <col min="9558" max="9560" width="18.109375" customWidth="1"/>
    <col min="9561" max="9561" width="17.6640625" customWidth="1"/>
    <col min="9562" max="9564" width="18.109375" customWidth="1"/>
    <col min="9565" max="9565" width="17.88671875" customWidth="1"/>
    <col min="9566" max="9566" width="18.109375" customWidth="1"/>
    <col min="9567" max="9567" width="17.88671875" customWidth="1"/>
    <col min="9568" max="9569" width="18.109375" customWidth="1"/>
    <col min="9570" max="9570" width="17.88671875" customWidth="1"/>
    <col min="9571" max="9571" width="17.44140625" customWidth="1"/>
    <col min="9572" max="9574" width="17.88671875" customWidth="1"/>
    <col min="9575" max="9575" width="17.6640625" customWidth="1"/>
    <col min="9576" max="9576" width="17.88671875" customWidth="1"/>
    <col min="9577" max="9577" width="17.6640625" customWidth="1"/>
    <col min="9578" max="9579" width="17.88671875" customWidth="1"/>
    <col min="9580" max="9580" width="18.109375" customWidth="1"/>
    <col min="9581" max="9581" width="17.6640625" customWidth="1"/>
    <col min="9582" max="9584" width="18.109375" customWidth="1"/>
    <col min="9585" max="9585" width="17.88671875" customWidth="1"/>
    <col min="9586" max="9586" width="18.109375" customWidth="1"/>
    <col min="9587" max="9587" width="17.88671875" customWidth="1"/>
    <col min="9588" max="9589" width="18.109375" customWidth="1"/>
    <col min="9590" max="9590" width="17.88671875" customWidth="1"/>
    <col min="9591" max="9591" width="17.44140625" customWidth="1"/>
    <col min="9592" max="9594" width="17.88671875" customWidth="1"/>
    <col min="9595" max="9595" width="17.6640625" customWidth="1"/>
    <col min="9596" max="9596" width="17.88671875" customWidth="1"/>
    <col min="9597" max="9597" width="17.6640625" customWidth="1"/>
    <col min="9598" max="9599" width="17.88671875" customWidth="1"/>
    <col min="9600" max="9600" width="18.109375" customWidth="1"/>
    <col min="9601" max="9601" width="17.6640625" customWidth="1"/>
    <col min="9602" max="9604" width="18.109375" customWidth="1"/>
    <col min="9605" max="9605" width="17.88671875" customWidth="1"/>
    <col min="9606" max="9606" width="18.109375" customWidth="1"/>
    <col min="9607" max="9607" width="17.88671875" customWidth="1"/>
    <col min="9608" max="9610" width="18.109375" customWidth="1"/>
    <col min="9611" max="9611" width="17.6640625" customWidth="1"/>
    <col min="9612" max="9614" width="18.109375" customWidth="1"/>
    <col min="9615" max="9615" width="17.88671875" customWidth="1"/>
    <col min="9616" max="9616" width="18.109375" customWidth="1"/>
    <col min="9617" max="9617" width="17.88671875" customWidth="1"/>
    <col min="9618" max="9619" width="18.109375" customWidth="1"/>
    <col min="9620" max="9620" width="18.44140625" customWidth="1"/>
    <col min="9621" max="9621" width="17.88671875" customWidth="1"/>
    <col min="9622" max="9624" width="18.44140625" customWidth="1"/>
    <col min="9625" max="9625" width="18.109375" customWidth="1"/>
    <col min="9626" max="9626" width="18.44140625" customWidth="1"/>
    <col min="9627" max="9627" width="18.109375" customWidth="1"/>
    <col min="9628" max="9629" width="18.44140625" customWidth="1"/>
    <col min="9630" max="9630" width="17.88671875" customWidth="1"/>
    <col min="9631" max="9631" width="17.44140625" customWidth="1"/>
    <col min="9632" max="9634" width="17.88671875" customWidth="1"/>
    <col min="9635" max="9635" width="17.6640625" customWidth="1"/>
    <col min="9636" max="9636" width="17.88671875" customWidth="1"/>
    <col min="9637" max="9637" width="17.6640625" customWidth="1"/>
    <col min="9638" max="9639" width="17.88671875" customWidth="1"/>
    <col min="9640" max="9640" width="18.44140625" customWidth="1"/>
    <col min="9641" max="9641" width="17.88671875" customWidth="1"/>
    <col min="9642" max="9644" width="18.44140625" customWidth="1"/>
    <col min="9645" max="9645" width="18.109375" customWidth="1"/>
    <col min="9646" max="9646" width="18.44140625" customWidth="1"/>
    <col min="9647" max="9647" width="18.109375" customWidth="1"/>
    <col min="9648" max="9650" width="18.44140625" customWidth="1"/>
    <col min="9651" max="9651" width="17.88671875" customWidth="1"/>
    <col min="9652" max="9654" width="18.44140625" customWidth="1"/>
    <col min="9655" max="9655" width="18.109375" customWidth="1"/>
    <col min="9656" max="9656" width="18.44140625" customWidth="1"/>
    <col min="9657" max="9657" width="18.109375" customWidth="1"/>
    <col min="9658" max="9660" width="18.44140625" customWidth="1"/>
    <col min="9661" max="9661" width="17.88671875" customWidth="1"/>
    <col min="9662" max="9664" width="18.44140625" customWidth="1"/>
    <col min="9665" max="9665" width="18.109375" customWidth="1"/>
    <col min="9666" max="9666" width="18.44140625" customWidth="1"/>
    <col min="9667" max="9667" width="18.109375" customWidth="1"/>
    <col min="9668" max="9669" width="18.44140625" customWidth="1"/>
    <col min="9670" max="9670" width="18.109375" customWidth="1"/>
    <col min="9671" max="9671" width="17.6640625" customWidth="1"/>
    <col min="9672" max="9674" width="18.109375" customWidth="1"/>
    <col min="9675" max="9675" width="17.88671875" customWidth="1"/>
    <col min="9676" max="9676" width="18.109375" customWidth="1"/>
    <col min="9677" max="9677" width="17.88671875" customWidth="1"/>
    <col min="9678" max="9679" width="18.109375" customWidth="1"/>
    <col min="9680" max="9680" width="18.44140625" customWidth="1"/>
    <col min="9681" max="9681" width="17.88671875" customWidth="1"/>
    <col min="9682" max="9684" width="18.44140625" customWidth="1"/>
    <col min="9685" max="9685" width="18.109375" customWidth="1"/>
    <col min="9686" max="9686" width="18.44140625" customWidth="1"/>
    <col min="9687" max="9687" width="18.109375" customWidth="1"/>
    <col min="9688" max="9689" width="18.44140625" customWidth="1"/>
    <col min="9690" max="9690" width="18.109375" customWidth="1"/>
    <col min="9691" max="9691" width="17.6640625" customWidth="1"/>
    <col min="9692" max="9694" width="18.109375" customWidth="1"/>
    <col min="9695" max="9695" width="17.88671875" customWidth="1"/>
    <col min="9696" max="9696" width="18.109375" customWidth="1"/>
    <col min="9697" max="9697" width="17.88671875" customWidth="1"/>
    <col min="9698" max="9699" width="18.109375" customWidth="1"/>
    <col min="9700" max="9700" width="18.44140625" customWidth="1"/>
    <col min="9701" max="9701" width="17.88671875" customWidth="1"/>
    <col min="9702" max="9704" width="18.44140625" customWidth="1"/>
    <col min="9705" max="9705" width="18.109375" customWidth="1"/>
    <col min="9706" max="9706" width="18.44140625" customWidth="1"/>
    <col min="9707" max="9707" width="18.109375" customWidth="1"/>
    <col min="9708" max="9710" width="18.44140625" customWidth="1"/>
    <col min="9711" max="9711" width="17.88671875" customWidth="1"/>
    <col min="9712" max="9714" width="18.44140625" customWidth="1"/>
    <col min="9715" max="9715" width="18.109375" customWidth="1"/>
    <col min="9716" max="9716" width="18.44140625" customWidth="1"/>
    <col min="9717" max="9717" width="18.109375" customWidth="1"/>
    <col min="9718" max="9719" width="18.44140625" customWidth="1"/>
    <col min="9720" max="9720" width="18.109375" customWidth="1"/>
    <col min="9721" max="9721" width="17.6640625" customWidth="1"/>
    <col min="9722" max="9724" width="18.109375" customWidth="1"/>
    <col min="9725" max="9725" width="17.88671875" customWidth="1"/>
    <col min="9726" max="9726" width="18.109375" customWidth="1"/>
    <col min="9727" max="9727" width="17.88671875" customWidth="1"/>
    <col min="9728" max="9729" width="18.109375" customWidth="1"/>
    <col min="9730" max="9730" width="17.6640625" customWidth="1"/>
    <col min="9731" max="9731" width="17.109375" customWidth="1"/>
    <col min="9732" max="9734" width="17.6640625" customWidth="1"/>
    <col min="9735" max="9735" width="17.44140625" customWidth="1"/>
    <col min="9736" max="9736" width="17.6640625" customWidth="1"/>
    <col min="9737" max="9737" width="17.44140625" customWidth="1"/>
    <col min="9738" max="9739" width="17.6640625" customWidth="1"/>
    <col min="9740" max="9740" width="18.109375" customWidth="1"/>
    <col min="9741" max="9741" width="17.6640625" customWidth="1"/>
    <col min="9742" max="9744" width="18.109375" customWidth="1"/>
    <col min="9745" max="9745" width="17.88671875" customWidth="1"/>
    <col min="9746" max="9746" width="18.109375" customWidth="1"/>
    <col min="9747" max="9747" width="17.88671875" customWidth="1"/>
    <col min="9748" max="9750" width="18.109375" customWidth="1"/>
    <col min="9751" max="9751" width="17.6640625" customWidth="1"/>
    <col min="9752" max="9754" width="18.109375" customWidth="1"/>
    <col min="9755" max="9755" width="17.88671875" customWidth="1"/>
    <col min="9756" max="9756" width="18.109375" customWidth="1"/>
    <col min="9757" max="9757" width="17.88671875" customWidth="1"/>
    <col min="9758" max="9760" width="18.109375" customWidth="1"/>
    <col min="9761" max="9761" width="17.6640625" customWidth="1"/>
    <col min="9762" max="9764" width="18.109375" customWidth="1"/>
    <col min="9765" max="9765" width="17.88671875" customWidth="1"/>
    <col min="9766" max="9766" width="18.109375" customWidth="1"/>
    <col min="9767" max="9767" width="17.88671875" customWidth="1"/>
    <col min="9768" max="9769" width="18.109375" customWidth="1"/>
    <col min="9770" max="9770" width="17.88671875" customWidth="1"/>
    <col min="9771" max="9771" width="17.44140625" customWidth="1"/>
    <col min="9772" max="9774" width="17.88671875" customWidth="1"/>
    <col min="9775" max="9775" width="17.6640625" customWidth="1"/>
    <col min="9776" max="9776" width="17.88671875" customWidth="1"/>
    <col min="9777" max="9777" width="17.6640625" customWidth="1"/>
    <col min="9778" max="9779" width="17.88671875" customWidth="1"/>
    <col min="9780" max="9780" width="18.109375" customWidth="1"/>
    <col min="9781" max="9781" width="17.6640625" customWidth="1"/>
    <col min="9782" max="9784" width="18.109375" customWidth="1"/>
    <col min="9785" max="9785" width="17.88671875" customWidth="1"/>
    <col min="9786" max="9786" width="18.109375" customWidth="1"/>
    <col min="9787" max="9787" width="17.88671875" customWidth="1"/>
    <col min="9788" max="9789" width="18.109375" customWidth="1"/>
    <col min="9790" max="9790" width="17.88671875" customWidth="1"/>
    <col min="9791" max="9791" width="17.44140625" customWidth="1"/>
    <col min="9792" max="9794" width="17.88671875" customWidth="1"/>
    <col min="9795" max="9795" width="17.6640625" customWidth="1"/>
    <col min="9796" max="9796" width="17.88671875" customWidth="1"/>
    <col min="9797" max="9797" width="17.6640625" customWidth="1"/>
    <col min="9798" max="9799" width="17.88671875" customWidth="1"/>
    <col min="9800" max="9800" width="18.109375" customWidth="1"/>
    <col min="9801" max="9801" width="17.6640625" customWidth="1"/>
    <col min="9802" max="9804" width="18.109375" customWidth="1"/>
    <col min="9805" max="9805" width="17.88671875" customWidth="1"/>
    <col min="9806" max="9806" width="18.109375" customWidth="1"/>
    <col min="9807" max="9807" width="17.88671875" customWidth="1"/>
    <col min="9808" max="9810" width="18.109375" customWidth="1"/>
    <col min="9811" max="9811" width="17.6640625" customWidth="1"/>
    <col min="9812" max="9814" width="18.109375" customWidth="1"/>
    <col min="9815" max="9815" width="17.88671875" customWidth="1"/>
    <col min="9816" max="9816" width="18.109375" customWidth="1"/>
    <col min="9817" max="9817" width="17.88671875" customWidth="1"/>
    <col min="9818" max="9819" width="18.109375" customWidth="1"/>
    <col min="9820" max="9820" width="18.44140625" customWidth="1"/>
    <col min="9821" max="9821" width="17.88671875" customWidth="1"/>
    <col min="9822" max="9824" width="18.44140625" customWidth="1"/>
    <col min="9825" max="9825" width="18.109375" customWidth="1"/>
    <col min="9826" max="9826" width="18.44140625" customWidth="1"/>
    <col min="9827" max="9827" width="18.109375" customWidth="1"/>
    <col min="9828" max="9829" width="18.44140625" customWidth="1"/>
    <col min="9830" max="9830" width="17.88671875" customWidth="1"/>
    <col min="9831" max="9831" width="17.44140625" customWidth="1"/>
    <col min="9832" max="9834" width="17.88671875" customWidth="1"/>
    <col min="9835" max="9835" width="17.6640625" customWidth="1"/>
    <col min="9836" max="9836" width="17.88671875" customWidth="1"/>
    <col min="9837" max="9837" width="17.6640625" customWidth="1"/>
    <col min="9838" max="9839" width="17.88671875" customWidth="1"/>
    <col min="9840" max="9840" width="18.44140625" customWidth="1"/>
    <col min="9841" max="9841" width="17.88671875" customWidth="1"/>
    <col min="9842" max="9844" width="18.44140625" customWidth="1"/>
    <col min="9845" max="9845" width="18.109375" customWidth="1"/>
    <col min="9846" max="9846" width="18.44140625" customWidth="1"/>
    <col min="9847" max="9847" width="18.109375" customWidth="1"/>
    <col min="9848" max="9850" width="18.44140625" customWidth="1"/>
    <col min="9851" max="9851" width="17.88671875" customWidth="1"/>
    <col min="9852" max="9854" width="18.44140625" customWidth="1"/>
    <col min="9855" max="9855" width="18.109375" customWidth="1"/>
    <col min="9856" max="9856" width="18.44140625" customWidth="1"/>
    <col min="9857" max="9857" width="18.109375" customWidth="1"/>
    <col min="9858" max="9860" width="18.44140625" customWidth="1"/>
    <col min="9861" max="9861" width="17.88671875" customWidth="1"/>
    <col min="9862" max="9864" width="18.44140625" customWidth="1"/>
    <col min="9865" max="9865" width="18.109375" customWidth="1"/>
    <col min="9866" max="9866" width="18.44140625" customWidth="1"/>
    <col min="9867" max="9867" width="18.109375" customWidth="1"/>
    <col min="9868" max="9869" width="18.44140625" customWidth="1"/>
    <col min="9870" max="9870" width="18.109375" customWidth="1"/>
    <col min="9871" max="9871" width="17.6640625" customWidth="1"/>
    <col min="9872" max="9874" width="18.109375" customWidth="1"/>
    <col min="9875" max="9875" width="17.88671875" customWidth="1"/>
    <col min="9876" max="9876" width="18.109375" customWidth="1"/>
    <col min="9877" max="9877" width="17.88671875" customWidth="1"/>
    <col min="9878" max="9879" width="18.109375" customWidth="1"/>
    <col min="9880" max="9880" width="18.44140625" customWidth="1"/>
    <col min="9881" max="9881" width="17.88671875" customWidth="1"/>
    <col min="9882" max="9884" width="18.44140625" customWidth="1"/>
    <col min="9885" max="9885" width="18.109375" customWidth="1"/>
    <col min="9886" max="9886" width="18.44140625" customWidth="1"/>
    <col min="9887" max="9887" width="18.109375" customWidth="1"/>
    <col min="9888" max="9889" width="18.44140625" customWidth="1"/>
    <col min="9890" max="9890" width="18.109375" customWidth="1"/>
    <col min="9891" max="9891" width="17.6640625" customWidth="1"/>
    <col min="9892" max="9894" width="18.109375" customWidth="1"/>
    <col min="9895" max="9895" width="17.88671875" customWidth="1"/>
    <col min="9896" max="9896" width="18.109375" customWidth="1"/>
    <col min="9897" max="9897" width="17.88671875" customWidth="1"/>
    <col min="9898" max="9899" width="18.109375" customWidth="1"/>
    <col min="9900" max="9900" width="18.44140625" customWidth="1"/>
    <col min="9901" max="9901" width="17.88671875" customWidth="1"/>
    <col min="9902" max="9904" width="18.44140625" customWidth="1"/>
    <col min="9905" max="9905" width="18.109375" customWidth="1"/>
    <col min="9906" max="9906" width="18.44140625" customWidth="1"/>
    <col min="9907" max="9907" width="18.109375" customWidth="1"/>
    <col min="9908" max="9910" width="18.44140625" customWidth="1"/>
    <col min="9911" max="9911" width="17.88671875" customWidth="1"/>
    <col min="9912" max="9914" width="18.44140625" customWidth="1"/>
    <col min="9915" max="9915" width="18.109375" customWidth="1"/>
    <col min="9916" max="9916" width="18.44140625" customWidth="1"/>
    <col min="9917" max="9917" width="18.109375" customWidth="1"/>
    <col min="9918" max="9920" width="18.44140625" customWidth="1"/>
    <col min="9921" max="9921" width="17.88671875" customWidth="1"/>
    <col min="9922" max="9924" width="18.44140625" customWidth="1"/>
    <col min="9925" max="9925" width="18.109375" customWidth="1"/>
    <col min="9926" max="9926" width="18.44140625" customWidth="1"/>
    <col min="9927" max="9927" width="18.109375" customWidth="1"/>
    <col min="9928" max="9929" width="18.44140625" customWidth="1"/>
    <col min="9930" max="9930" width="17.88671875" customWidth="1"/>
    <col min="9931" max="9931" width="17.44140625" customWidth="1"/>
    <col min="9932" max="9934" width="17.88671875" customWidth="1"/>
    <col min="9935" max="9935" width="17.6640625" customWidth="1"/>
    <col min="9936" max="9936" width="17.88671875" customWidth="1"/>
    <col min="9937" max="9937" width="17.6640625" customWidth="1"/>
    <col min="9938" max="9939" width="17.88671875" customWidth="1"/>
    <col min="9940" max="9940" width="18.44140625" customWidth="1"/>
    <col min="9941" max="9941" width="17.88671875" customWidth="1"/>
    <col min="9942" max="9944" width="18.44140625" customWidth="1"/>
    <col min="9945" max="9945" width="18.109375" customWidth="1"/>
    <col min="9946" max="9946" width="18.44140625" customWidth="1"/>
    <col min="9947" max="9947" width="18.109375" customWidth="1"/>
    <col min="9948" max="9950" width="18.44140625" customWidth="1"/>
    <col min="9951" max="9951" width="17.88671875" customWidth="1"/>
    <col min="9952" max="9954" width="18.44140625" customWidth="1"/>
    <col min="9955" max="9955" width="18.109375" customWidth="1"/>
    <col min="9956" max="9956" width="18.44140625" customWidth="1"/>
    <col min="9957" max="9957" width="18.109375" customWidth="1"/>
    <col min="9958" max="9960" width="18.44140625" customWidth="1"/>
    <col min="9961" max="9961" width="17.88671875" customWidth="1"/>
    <col min="9962" max="9964" width="18.44140625" customWidth="1"/>
    <col min="9965" max="9965" width="18.109375" customWidth="1"/>
    <col min="9966" max="9966" width="18.44140625" customWidth="1"/>
    <col min="9967" max="9967" width="18.109375" customWidth="1"/>
    <col min="9968" max="9969" width="18.44140625" customWidth="1"/>
    <col min="9970" max="9970" width="18.109375" customWidth="1"/>
    <col min="9971" max="9971" width="17.6640625" customWidth="1"/>
    <col min="9972" max="9974" width="18.109375" customWidth="1"/>
    <col min="9975" max="9975" width="17.88671875" customWidth="1"/>
    <col min="9976" max="9976" width="18.109375" customWidth="1"/>
    <col min="9977" max="9977" width="17.88671875" customWidth="1"/>
    <col min="9978" max="9979" width="18.109375" customWidth="1"/>
    <col min="9980" max="9980" width="18.44140625" customWidth="1"/>
    <col min="9981" max="9981" width="17.88671875" customWidth="1"/>
    <col min="9982" max="9984" width="18.44140625" customWidth="1"/>
    <col min="9985" max="9985" width="18.109375" customWidth="1"/>
    <col min="9986" max="9986" width="18.44140625" customWidth="1"/>
    <col min="9987" max="9987" width="18.109375" customWidth="1"/>
    <col min="9988" max="9989" width="18.44140625" customWidth="1"/>
    <col min="9990" max="9990" width="18.109375" customWidth="1"/>
    <col min="9991" max="9991" width="17.6640625" customWidth="1"/>
    <col min="9992" max="9994" width="18.109375" customWidth="1"/>
    <col min="9995" max="9995" width="17.88671875" customWidth="1"/>
    <col min="9996" max="9996" width="18.109375" customWidth="1"/>
    <col min="9997" max="9997" width="17.88671875" customWidth="1"/>
    <col min="9998" max="9999" width="18.109375" customWidth="1"/>
    <col min="10000" max="10000" width="18.44140625" customWidth="1"/>
    <col min="10001" max="10001" width="17.88671875" customWidth="1"/>
    <col min="10002" max="10004" width="18.44140625" customWidth="1"/>
    <col min="10005" max="10005" width="18.109375" customWidth="1"/>
    <col min="10006" max="10006" width="18.44140625" customWidth="1"/>
    <col min="10007" max="10007" width="18.109375" customWidth="1"/>
    <col min="10008" max="10010" width="18.44140625" customWidth="1"/>
    <col min="10011" max="10011" width="17.88671875" customWidth="1"/>
    <col min="10012" max="10014" width="18.44140625" customWidth="1"/>
    <col min="10015" max="10015" width="18.109375" customWidth="1"/>
    <col min="10016" max="10016" width="18.44140625" customWidth="1"/>
    <col min="10017" max="10017" width="18.109375" customWidth="1"/>
    <col min="10018" max="10019" width="18.44140625" customWidth="1"/>
    <col min="10020" max="10020" width="19.44140625" customWidth="1"/>
    <col min="10021" max="10021" width="19" customWidth="1"/>
    <col min="10022" max="10024" width="19.44140625" customWidth="1"/>
    <col min="10025" max="10025" width="19.33203125" customWidth="1"/>
    <col min="10026" max="10026" width="19.44140625" customWidth="1"/>
    <col min="10027" max="10027" width="19.33203125" customWidth="1"/>
    <col min="10028" max="10029" width="19.44140625" customWidth="1"/>
    <col min="10030" max="10030" width="19" customWidth="1"/>
    <col min="10031" max="10031" width="18.44140625" customWidth="1"/>
    <col min="10032" max="10034" width="19" customWidth="1"/>
    <col min="10035" max="10035" width="18.6640625" customWidth="1"/>
    <col min="10036" max="10036" width="19" customWidth="1"/>
    <col min="10037" max="10037" width="18.6640625" customWidth="1"/>
    <col min="10038" max="10039" width="19" customWidth="1"/>
    <col min="10040" max="10040" width="19.44140625" customWidth="1"/>
    <col min="10041" max="10041" width="19" customWidth="1"/>
    <col min="10042" max="10044" width="19.44140625" customWidth="1"/>
    <col min="10045" max="10045" width="19.33203125" customWidth="1"/>
    <col min="10046" max="10046" width="19.44140625" customWidth="1"/>
    <col min="10047" max="10047" width="19.33203125" customWidth="1"/>
    <col min="10048" max="10050" width="19.44140625" customWidth="1"/>
    <col min="10051" max="10051" width="19" customWidth="1"/>
    <col min="10052" max="10054" width="19.44140625" customWidth="1"/>
    <col min="10055" max="10055" width="19.33203125" customWidth="1"/>
    <col min="10056" max="10056" width="19.44140625" customWidth="1"/>
    <col min="10057" max="10057" width="19.33203125" customWidth="1"/>
    <col min="10058" max="10060" width="19.44140625" customWidth="1"/>
    <col min="10061" max="10061" width="19" customWidth="1"/>
    <col min="10062" max="10064" width="19.44140625" customWidth="1"/>
    <col min="10065" max="10065" width="19.33203125" customWidth="1"/>
    <col min="10066" max="10066" width="19.44140625" customWidth="1"/>
    <col min="10067" max="10067" width="19.33203125" customWidth="1"/>
    <col min="10068" max="10069" width="19.44140625" customWidth="1"/>
    <col min="10070" max="10070" width="19.33203125" customWidth="1"/>
    <col min="10071" max="10071" width="18.6640625" customWidth="1"/>
    <col min="10072" max="10074" width="19.33203125" customWidth="1"/>
    <col min="10075" max="10075" width="19" customWidth="1"/>
    <col min="10076" max="10076" width="19.33203125" customWidth="1"/>
    <col min="10077" max="10077" width="19" customWidth="1"/>
    <col min="10078" max="10079" width="19.33203125" customWidth="1"/>
    <col min="10080" max="10080" width="19.44140625" customWidth="1"/>
    <col min="10081" max="10081" width="19" customWidth="1"/>
    <col min="10082" max="10084" width="19.44140625" customWidth="1"/>
    <col min="10085" max="10085" width="19.33203125" customWidth="1"/>
    <col min="10086" max="10086" width="19.44140625" customWidth="1"/>
    <col min="10087" max="10087" width="19.33203125" customWidth="1"/>
    <col min="10088" max="10089" width="19.44140625" customWidth="1"/>
    <col min="10090" max="10090" width="19.33203125" customWidth="1"/>
    <col min="10091" max="10091" width="18.6640625" customWidth="1"/>
    <col min="10092" max="10094" width="19.33203125" customWidth="1"/>
    <col min="10095" max="10095" width="19" customWidth="1"/>
    <col min="10096" max="10096" width="19.33203125" customWidth="1"/>
    <col min="10097" max="10097" width="19" customWidth="1"/>
    <col min="10098" max="10099" width="19.33203125" customWidth="1"/>
    <col min="10100" max="10100" width="19.44140625" customWidth="1"/>
    <col min="10101" max="10101" width="19" customWidth="1"/>
    <col min="10102" max="10104" width="19.44140625" customWidth="1"/>
    <col min="10105" max="10105" width="19.33203125" customWidth="1"/>
    <col min="10106" max="10106" width="19.44140625" customWidth="1"/>
    <col min="10107" max="10107" width="19.33203125" customWidth="1"/>
    <col min="10108" max="10110" width="19.44140625" customWidth="1"/>
    <col min="10111" max="10111" width="19" customWidth="1"/>
    <col min="10112" max="10114" width="19.44140625" customWidth="1"/>
    <col min="10115" max="10115" width="19.33203125" customWidth="1"/>
    <col min="10116" max="10116" width="19.44140625" customWidth="1"/>
    <col min="10117" max="10117" width="19.33203125" customWidth="1"/>
    <col min="10118" max="10119" width="19.44140625" customWidth="1"/>
    <col min="10120" max="10120" width="19" customWidth="1"/>
    <col min="10121" max="10121" width="18.44140625" customWidth="1"/>
    <col min="10122" max="10124" width="19" customWidth="1"/>
    <col min="10125" max="10125" width="18.6640625" customWidth="1"/>
    <col min="10126" max="10126" width="19" customWidth="1"/>
    <col min="10127" max="10127" width="18.6640625" customWidth="1"/>
    <col min="10128" max="10129" width="19" customWidth="1"/>
    <col min="10130" max="10130" width="18.44140625" customWidth="1"/>
    <col min="10131" max="10131" width="17.88671875" customWidth="1"/>
    <col min="10132" max="10134" width="18.44140625" customWidth="1"/>
    <col min="10135" max="10135" width="18.109375" customWidth="1"/>
    <col min="10136" max="10136" width="18.44140625" customWidth="1"/>
    <col min="10137" max="10137" width="18.109375" customWidth="1"/>
    <col min="10138" max="10139" width="18.44140625" customWidth="1"/>
    <col min="10140" max="10140" width="19" customWidth="1"/>
    <col min="10141" max="10141" width="18.44140625" customWidth="1"/>
    <col min="10142" max="10144" width="19" customWidth="1"/>
    <col min="10145" max="10145" width="18.6640625" customWidth="1"/>
    <col min="10146" max="10146" width="19" customWidth="1"/>
    <col min="10147" max="10147" width="18.6640625" customWidth="1"/>
    <col min="10148" max="10150" width="19" customWidth="1"/>
    <col min="10151" max="10151" width="18.44140625" customWidth="1"/>
    <col min="10152" max="10154" width="19" customWidth="1"/>
    <col min="10155" max="10155" width="18.6640625" customWidth="1"/>
    <col min="10156" max="10156" width="19" customWidth="1"/>
    <col min="10157" max="10157" width="18.6640625" customWidth="1"/>
    <col min="10158" max="10160" width="19" customWidth="1"/>
    <col min="10161" max="10161" width="18.44140625" customWidth="1"/>
    <col min="10162" max="10164" width="19" customWidth="1"/>
    <col min="10165" max="10165" width="18.6640625" customWidth="1"/>
    <col min="10166" max="10166" width="19" customWidth="1"/>
    <col min="10167" max="10167" width="18.6640625" customWidth="1"/>
    <col min="10168" max="10169" width="19" customWidth="1"/>
    <col min="10170" max="10170" width="18.6640625" customWidth="1"/>
    <col min="10171" max="10171" width="18.109375" customWidth="1"/>
    <col min="10172" max="10174" width="18.6640625" customWidth="1"/>
    <col min="10175" max="10175" width="18.44140625" customWidth="1"/>
    <col min="10176" max="10176" width="18.6640625" customWidth="1"/>
    <col min="10177" max="10177" width="18.44140625" customWidth="1"/>
    <col min="10178" max="10179" width="18.6640625" customWidth="1"/>
    <col min="10180" max="10180" width="19" customWidth="1"/>
    <col min="10181" max="10181" width="18.44140625" customWidth="1"/>
    <col min="10182" max="10184" width="19" customWidth="1"/>
    <col min="10185" max="10185" width="18.6640625" customWidth="1"/>
    <col min="10186" max="10186" width="19" customWidth="1"/>
    <col min="10187" max="10187" width="18.6640625" customWidth="1"/>
    <col min="10188" max="10189" width="19" customWidth="1"/>
    <col min="10190" max="10190" width="18.6640625" customWidth="1"/>
    <col min="10191" max="10191" width="18.109375" customWidth="1"/>
    <col min="10192" max="10194" width="18.6640625" customWidth="1"/>
    <col min="10195" max="10195" width="18.44140625" customWidth="1"/>
    <col min="10196" max="10196" width="18.6640625" customWidth="1"/>
    <col min="10197" max="10197" width="18.44140625" customWidth="1"/>
    <col min="10198" max="10199" width="18.6640625" customWidth="1"/>
    <col min="10200" max="10200" width="19" customWidth="1"/>
    <col min="10201" max="10201" width="18.44140625" customWidth="1"/>
    <col min="10202" max="10204" width="19" customWidth="1"/>
    <col min="10205" max="10205" width="18.6640625" customWidth="1"/>
    <col min="10206" max="10206" width="19" customWidth="1"/>
    <col min="10207" max="10207" width="18.6640625" customWidth="1"/>
    <col min="10208" max="10210" width="19" customWidth="1"/>
    <col min="10211" max="10211" width="18.44140625" customWidth="1"/>
    <col min="10212" max="10214" width="19" customWidth="1"/>
    <col min="10215" max="10215" width="18.6640625" customWidth="1"/>
    <col min="10216" max="10216" width="19" customWidth="1"/>
    <col min="10217" max="10217" width="18.6640625" customWidth="1"/>
    <col min="10218" max="10219" width="19" customWidth="1"/>
    <col min="10220" max="10220" width="19.44140625" customWidth="1"/>
    <col min="10221" max="10221" width="19" customWidth="1"/>
    <col min="10222" max="10224" width="19.44140625" customWidth="1"/>
    <col min="10225" max="10225" width="19.33203125" customWidth="1"/>
    <col min="10226" max="10226" width="19.44140625" customWidth="1"/>
    <col min="10227" max="10227" width="19.33203125" customWidth="1"/>
    <col min="10228" max="10229" width="19.44140625" customWidth="1"/>
    <col min="10230" max="10230" width="19" customWidth="1"/>
    <col min="10231" max="10231" width="18.44140625" customWidth="1"/>
    <col min="10232" max="10234" width="19" customWidth="1"/>
    <col min="10235" max="10235" width="18.6640625" customWidth="1"/>
    <col min="10236" max="10236" width="19" customWidth="1"/>
    <col min="10237" max="10237" width="18.6640625" customWidth="1"/>
    <col min="10238" max="10239" width="19" customWidth="1"/>
    <col min="10240" max="10240" width="19.44140625" customWidth="1"/>
    <col min="10241" max="10241" width="19" customWidth="1"/>
    <col min="10242" max="10244" width="19.44140625" customWidth="1"/>
    <col min="10245" max="10245" width="19.33203125" customWidth="1"/>
    <col min="10246" max="10246" width="19.44140625" customWidth="1"/>
    <col min="10247" max="10247" width="19.33203125" customWidth="1"/>
    <col min="10248" max="10250" width="19.44140625" customWidth="1"/>
    <col min="10251" max="10251" width="19" customWidth="1"/>
    <col min="10252" max="10254" width="19.44140625" customWidth="1"/>
    <col min="10255" max="10255" width="19.33203125" customWidth="1"/>
    <col min="10256" max="10256" width="19.44140625" customWidth="1"/>
    <col min="10257" max="10257" width="19.33203125" customWidth="1"/>
    <col min="10258" max="10260" width="19.44140625" customWidth="1"/>
    <col min="10261" max="10261" width="19" customWidth="1"/>
    <col min="10262" max="10264" width="19.44140625" customWidth="1"/>
    <col min="10265" max="10265" width="19.33203125" customWidth="1"/>
    <col min="10266" max="10266" width="19.44140625" customWidth="1"/>
    <col min="10267" max="10267" width="19.33203125" customWidth="1"/>
    <col min="10268" max="10269" width="19.44140625" customWidth="1"/>
    <col min="10270" max="10270" width="19.33203125" customWidth="1"/>
    <col min="10271" max="10271" width="18.6640625" customWidth="1"/>
    <col min="10272" max="10274" width="19.33203125" customWidth="1"/>
    <col min="10275" max="10275" width="19" customWidth="1"/>
    <col min="10276" max="10276" width="19.33203125" customWidth="1"/>
    <col min="10277" max="10277" width="19" customWidth="1"/>
    <col min="10278" max="10279" width="19.33203125" customWidth="1"/>
    <col min="10280" max="10280" width="19.44140625" customWidth="1"/>
    <col min="10281" max="10281" width="19" customWidth="1"/>
    <col min="10282" max="10284" width="19.44140625" customWidth="1"/>
    <col min="10285" max="10285" width="19.33203125" customWidth="1"/>
    <col min="10286" max="10286" width="19.44140625" customWidth="1"/>
    <col min="10287" max="10287" width="19.33203125" customWidth="1"/>
    <col min="10288" max="10289" width="19.44140625" customWidth="1"/>
    <col min="10290" max="10290" width="19.33203125" customWidth="1"/>
    <col min="10291" max="10291" width="18.6640625" customWidth="1"/>
    <col min="10292" max="10294" width="19.33203125" customWidth="1"/>
    <col min="10295" max="10295" width="19" customWidth="1"/>
    <col min="10296" max="10296" width="19.33203125" customWidth="1"/>
    <col min="10297" max="10297" width="19" customWidth="1"/>
    <col min="10298" max="10299" width="19.33203125" customWidth="1"/>
    <col min="10300" max="10300" width="19.44140625" customWidth="1"/>
    <col min="10301" max="10301" width="19" customWidth="1"/>
    <col min="10302" max="10304" width="19.44140625" customWidth="1"/>
    <col min="10305" max="10305" width="19.33203125" customWidth="1"/>
    <col min="10306" max="10306" width="19.44140625" customWidth="1"/>
    <col min="10307" max="10307" width="19.33203125" customWidth="1"/>
    <col min="10308" max="10310" width="19.44140625" customWidth="1"/>
    <col min="10311" max="10311" width="19" customWidth="1"/>
    <col min="10312" max="10314" width="19.44140625" customWidth="1"/>
    <col min="10315" max="10315" width="19.33203125" customWidth="1"/>
    <col min="10316" max="10316" width="19.44140625" customWidth="1"/>
    <col min="10317" max="10317" width="19.33203125" customWidth="1"/>
    <col min="10318" max="10320" width="19.44140625" customWidth="1"/>
    <col min="10321" max="10321" width="19" customWidth="1"/>
    <col min="10322" max="10324" width="19.44140625" customWidth="1"/>
    <col min="10325" max="10325" width="19.33203125" customWidth="1"/>
    <col min="10326" max="10326" width="19.44140625" customWidth="1"/>
    <col min="10327" max="10327" width="19.33203125" customWidth="1"/>
    <col min="10328" max="10329" width="19.44140625" customWidth="1"/>
    <col min="10330" max="10330" width="19" customWidth="1"/>
    <col min="10331" max="10331" width="18.44140625" customWidth="1"/>
    <col min="10332" max="10334" width="19" customWidth="1"/>
    <col min="10335" max="10335" width="18.6640625" customWidth="1"/>
    <col min="10336" max="10336" width="19" customWidth="1"/>
    <col min="10337" max="10337" width="18.6640625" customWidth="1"/>
    <col min="10338" max="10339" width="19" customWidth="1"/>
    <col min="10340" max="10340" width="19.44140625" customWidth="1"/>
    <col min="10341" max="10341" width="19" customWidth="1"/>
    <col min="10342" max="10344" width="19.44140625" customWidth="1"/>
    <col min="10345" max="10345" width="19.33203125" customWidth="1"/>
    <col min="10346" max="10346" width="19.44140625" customWidth="1"/>
    <col min="10347" max="10347" width="19.33203125" customWidth="1"/>
    <col min="10348" max="10350" width="19.44140625" customWidth="1"/>
    <col min="10351" max="10351" width="19" customWidth="1"/>
    <col min="10352" max="10354" width="19.44140625" customWidth="1"/>
    <col min="10355" max="10355" width="19.33203125" customWidth="1"/>
    <col min="10356" max="10356" width="19.44140625" customWidth="1"/>
    <col min="10357" max="10357" width="19.33203125" customWidth="1"/>
    <col min="10358" max="10360" width="19.44140625" customWidth="1"/>
    <col min="10361" max="10361" width="19" customWidth="1"/>
    <col min="10362" max="10364" width="19.44140625" customWidth="1"/>
    <col min="10365" max="10365" width="19.33203125" customWidth="1"/>
    <col min="10366" max="10366" width="19.44140625" customWidth="1"/>
    <col min="10367" max="10367" width="19.33203125" customWidth="1"/>
    <col min="10368" max="10369" width="19.44140625" customWidth="1"/>
    <col min="10370" max="10370" width="19.33203125" customWidth="1"/>
    <col min="10371" max="10371" width="18.6640625" customWidth="1"/>
    <col min="10372" max="10374" width="19.33203125" customWidth="1"/>
    <col min="10375" max="10375" width="19" customWidth="1"/>
    <col min="10376" max="10376" width="19.33203125" customWidth="1"/>
    <col min="10377" max="10377" width="19" customWidth="1"/>
    <col min="10378" max="10379" width="19.33203125" customWidth="1"/>
    <col min="10380" max="10380" width="19.44140625" customWidth="1"/>
    <col min="10381" max="10381" width="19" customWidth="1"/>
    <col min="10382" max="10384" width="19.44140625" customWidth="1"/>
    <col min="10385" max="10385" width="19.33203125" customWidth="1"/>
    <col min="10386" max="10386" width="19.44140625" customWidth="1"/>
    <col min="10387" max="10387" width="19.33203125" customWidth="1"/>
    <col min="10388" max="10389" width="19.44140625" customWidth="1"/>
    <col min="10390" max="10390" width="19.33203125" customWidth="1"/>
    <col min="10391" max="10391" width="18.6640625" customWidth="1"/>
    <col min="10392" max="10394" width="19.33203125" customWidth="1"/>
    <col min="10395" max="10395" width="19" customWidth="1"/>
    <col min="10396" max="10396" width="19.33203125" customWidth="1"/>
    <col min="10397" max="10397" width="19" customWidth="1"/>
    <col min="10398" max="10399" width="19.33203125" customWidth="1"/>
    <col min="10400" max="10400" width="19.44140625" customWidth="1"/>
    <col min="10401" max="10401" width="19" customWidth="1"/>
    <col min="10402" max="10404" width="19.44140625" customWidth="1"/>
    <col min="10405" max="10405" width="19.33203125" customWidth="1"/>
    <col min="10406" max="10406" width="19.44140625" customWidth="1"/>
    <col min="10407" max="10407" width="19.33203125" customWidth="1"/>
    <col min="10408" max="10410" width="19.44140625" customWidth="1"/>
    <col min="10411" max="10411" width="19" customWidth="1"/>
    <col min="10412" max="10414" width="19.44140625" customWidth="1"/>
    <col min="10415" max="10415" width="19.33203125" customWidth="1"/>
    <col min="10416" max="10416" width="19.44140625" customWidth="1"/>
    <col min="10417" max="10417" width="19.33203125" customWidth="1"/>
    <col min="10418" max="10420" width="19.44140625" customWidth="1"/>
    <col min="10421" max="10421" width="19" customWidth="1"/>
    <col min="10422" max="10424" width="19.44140625" customWidth="1"/>
    <col min="10425" max="10425" width="19.33203125" customWidth="1"/>
    <col min="10426" max="10426" width="19.44140625" customWidth="1"/>
    <col min="10427" max="10427" width="19.33203125" customWidth="1"/>
    <col min="10428" max="10429" width="19.44140625" customWidth="1"/>
    <col min="10430" max="10430" width="19" customWidth="1"/>
    <col min="10431" max="10431" width="18.44140625" customWidth="1"/>
    <col min="10432" max="10434" width="19" customWidth="1"/>
    <col min="10435" max="10435" width="18.6640625" customWidth="1"/>
    <col min="10436" max="10436" width="19" customWidth="1"/>
    <col min="10437" max="10437" width="18.6640625" customWidth="1"/>
    <col min="10438" max="10439" width="19" customWidth="1"/>
    <col min="10440" max="10440" width="19.44140625" customWidth="1"/>
    <col min="10441" max="10441" width="19" customWidth="1"/>
    <col min="10442" max="10444" width="19.44140625" customWidth="1"/>
    <col min="10445" max="10445" width="19.33203125" customWidth="1"/>
    <col min="10446" max="10446" width="19.44140625" customWidth="1"/>
    <col min="10447" max="10447" width="19.33203125" customWidth="1"/>
    <col min="10448" max="10450" width="19.44140625" customWidth="1"/>
    <col min="10451" max="10451" width="19" customWidth="1"/>
    <col min="10452" max="10454" width="19.44140625" customWidth="1"/>
    <col min="10455" max="10455" width="19.33203125" customWidth="1"/>
    <col min="10456" max="10456" width="19.44140625" customWidth="1"/>
    <col min="10457" max="10457" width="19.33203125" customWidth="1"/>
    <col min="10458" max="10460" width="19.44140625" customWidth="1"/>
    <col min="10461" max="10461" width="19" customWidth="1"/>
    <col min="10462" max="10464" width="19.44140625" customWidth="1"/>
    <col min="10465" max="10465" width="19.33203125" customWidth="1"/>
    <col min="10466" max="10466" width="19.44140625" customWidth="1"/>
    <col min="10467" max="10467" width="19.33203125" customWidth="1"/>
    <col min="10468" max="10469" width="19.44140625" customWidth="1"/>
    <col min="10470" max="10470" width="19.33203125" customWidth="1"/>
    <col min="10471" max="10471" width="18.6640625" customWidth="1"/>
    <col min="10472" max="10474" width="19.33203125" customWidth="1"/>
    <col min="10475" max="10475" width="19" customWidth="1"/>
    <col min="10476" max="10476" width="19.33203125" customWidth="1"/>
    <col min="10477" max="10477" width="19" customWidth="1"/>
    <col min="10478" max="10479" width="19.33203125" customWidth="1"/>
    <col min="10480" max="10480" width="19.44140625" customWidth="1"/>
    <col min="10481" max="10481" width="19" customWidth="1"/>
    <col min="10482" max="10484" width="19.44140625" customWidth="1"/>
    <col min="10485" max="10485" width="19.33203125" customWidth="1"/>
    <col min="10486" max="10486" width="19.44140625" customWidth="1"/>
    <col min="10487" max="10487" width="19.33203125" customWidth="1"/>
    <col min="10488" max="10489" width="19.44140625" customWidth="1"/>
    <col min="10490" max="10490" width="19.33203125" customWidth="1"/>
    <col min="10491" max="10491" width="18.6640625" customWidth="1"/>
    <col min="10492" max="10494" width="19.33203125" customWidth="1"/>
    <col min="10495" max="10495" width="19" customWidth="1"/>
    <col min="10496" max="10496" width="19.33203125" customWidth="1"/>
    <col min="10497" max="10497" width="19" customWidth="1"/>
    <col min="10498" max="10499" width="19.33203125" customWidth="1"/>
    <col min="10500" max="10500" width="19.44140625" customWidth="1"/>
    <col min="10501" max="10501" width="19" customWidth="1"/>
    <col min="10502" max="10504" width="19.44140625" customWidth="1"/>
    <col min="10505" max="10505" width="19.33203125" customWidth="1"/>
    <col min="10506" max="10506" width="19.44140625" customWidth="1"/>
    <col min="10507" max="10507" width="19.33203125" customWidth="1"/>
    <col min="10508" max="10510" width="19.44140625" customWidth="1"/>
    <col min="10511" max="10511" width="19" customWidth="1"/>
    <col min="10512" max="10514" width="19.44140625" customWidth="1"/>
    <col min="10515" max="10515" width="19.33203125" customWidth="1"/>
    <col min="10516" max="10516" width="19.44140625" customWidth="1"/>
    <col min="10517" max="10517" width="19.33203125" customWidth="1"/>
    <col min="10518" max="10519" width="19.44140625" customWidth="1"/>
    <col min="10520" max="10520" width="19.33203125" customWidth="1"/>
    <col min="10521" max="10521" width="18.6640625" customWidth="1"/>
    <col min="10522" max="10524" width="19.33203125" customWidth="1"/>
    <col min="10525" max="10525" width="19" customWidth="1"/>
    <col min="10526" max="10526" width="19.33203125" customWidth="1"/>
    <col min="10527" max="10527" width="19" customWidth="1"/>
    <col min="10528" max="10529" width="19.33203125" customWidth="1"/>
    <col min="10530" max="10530" width="18.6640625" customWidth="1"/>
    <col min="10531" max="10531" width="18.109375" customWidth="1"/>
    <col min="10532" max="10534" width="18.6640625" customWidth="1"/>
    <col min="10535" max="10535" width="18.44140625" customWidth="1"/>
    <col min="10536" max="10536" width="18.6640625" customWidth="1"/>
    <col min="10537" max="10537" width="18.44140625" customWidth="1"/>
    <col min="10538" max="10539" width="18.6640625" customWidth="1"/>
    <col min="10540" max="10540" width="19.33203125" customWidth="1"/>
    <col min="10541" max="10541" width="18.6640625" customWidth="1"/>
    <col min="10542" max="10544" width="19.33203125" customWidth="1"/>
    <col min="10545" max="10545" width="19" customWidth="1"/>
    <col min="10546" max="10546" width="19.33203125" customWidth="1"/>
    <col min="10547" max="10547" width="19" customWidth="1"/>
    <col min="10548" max="10550" width="19.33203125" customWidth="1"/>
    <col min="10551" max="10551" width="18.6640625" customWidth="1"/>
    <col min="10552" max="10554" width="19.33203125" customWidth="1"/>
    <col min="10555" max="10555" width="19" customWidth="1"/>
    <col min="10556" max="10556" width="19.33203125" customWidth="1"/>
    <col min="10557" max="10557" width="19" customWidth="1"/>
    <col min="10558" max="10560" width="19.33203125" customWidth="1"/>
    <col min="10561" max="10561" width="18.6640625" customWidth="1"/>
    <col min="10562" max="10564" width="19.33203125" customWidth="1"/>
    <col min="10565" max="10565" width="19" customWidth="1"/>
    <col min="10566" max="10566" width="19.33203125" customWidth="1"/>
    <col min="10567" max="10567" width="19" customWidth="1"/>
    <col min="10568" max="10569" width="19.33203125" customWidth="1"/>
    <col min="10570" max="10570" width="19" customWidth="1"/>
    <col min="10571" max="10571" width="18.44140625" customWidth="1"/>
    <col min="10572" max="10574" width="19" customWidth="1"/>
    <col min="10575" max="10575" width="18.6640625" customWidth="1"/>
    <col min="10576" max="10576" width="19" customWidth="1"/>
    <col min="10577" max="10577" width="18.6640625" customWidth="1"/>
    <col min="10578" max="10579" width="19" customWidth="1"/>
    <col min="10580" max="10580" width="19.33203125" customWidth="1"/>
    <col min="10581" max="10581" width="18.6640625" customWidth="1"/>
    <col min="10582" max="10584" width="19.33203125" customWidth="1"/>
    <col min="10585" max="10585" width="19" customWidth="1"/>
    <col min="10586" max="10586" width="19.33203125" customWidth="1"/>
    <col min="10587" max="10587" width="19" customWidth="1"/>
    <col min="10588" max="10589" width="19.33203125" customWidth="1"/>
    <col min="10590" max="10590" width="19" customWidth="1"/>
    <col min="10591" max="10591" width="18.44140625" customWidth="1"/>
    <col min="10592" max="10594" width="19" customWidth="1"/>
    <col min="10595" max="10595" width="18.6640625" customWidth="1"/>
    <col min="10596" max="10596" width="19" customWidth="1"/>
    <col min="10597" max="10597" width="18.6640625" customWidth="1"/>
    <col min="10598" max="10599" width="19" customWidth="1"/>
    <col min="10600" max="10600" width="19.33203125" customWidth="1"/>
    <col min="10601" max="10601" width="18.6640625" customWidth="1"/>
    <col min="10602" max="10604" width="19.33203125" customWidth="1"/>
    <col min="10605" max="10605" width="19" customWidth="1"/>
    <col min="10606" max="10606" width="19.33203125" customWidth="1"/>
    <col min="10607" max="10607" width="19" customWidth="1"/>
    <col min="10608" max="10610" width="19.33203125" customWidth="1"/>
    <col min="10611" max="10611" width="18.6640625" customWidth="1"/>
    <col min="10612" max="10614" width="19.33203125" customWidth="1"/>
    <col min="10615" max="10615" width="19" customWidth="1"/>
    <col min="10616" max="10616" width="19.33203125" customWidth="1"/>
    <col min="10617" max="10617" width="19" customWidth="1"/>
    <col min="10618" max="10619" width="19.33203125" customWidth="1"/>
    <col min="10620" max="10620" width="19.44140625" customWidth="1"/>
    <col min="10621" max="10621" width="19" customWidth="1"/>
    <col min="10622" max="10624" width="19.44140625" customWidth="1"/>
    <col min="10625" max="10625" width="19.33203125" customWidth="1"/>
    <col min="10626" max="10626" width="19.44140625" customWidth="1"/>
    <col min="10627" max="10627" width="19.33203125" customWidth="1"/>
    <col min="10628" max="10629" width="19.44140625" customWidth="1"/>
    <col min="10630" max="10630" width="19" customWidth="1"/>
    <col min="10631" max="10631" width="18.44140625" customWidth="1"/>
    <col min="10632" max="10634" width="19" customWidth="1"/>
    <col min="10635" max="10635" width="18.6640625" customWidth="1"/>
    <col min="10636" max="10636" width="19" customWidth="1"/>
    <col min="10637" max="10637" width="18.6640625" customWidth="1"/>
    <col min="10638" max="10639" width="19" customWidth="1"/>
    <col min="10640" max="10640" width="19.44140625" customWidth="1"/>
    <col min="10641" max="10641" width="19" customWidth="1"/>
    <col min="10642" max="10644" width="19.44140625" customWidth="1"/>
    <col min="10645" max="10645" width="19.33203125" customWidth="1"/>
    <col min="10646" max="10646" width="19.44140625" customWidth="1"/>
    <col min="10647" max="10647" width="19.33203125" customWidth="1"/>
    <col min="10648" max="10650" width="19.44140625" customWidth="1"/>
    <col min="10651" max="10651" width="19" customWidth="1"/>
    <col min="10652" max="10654" width="19.44140625" customWidth="1"/>
    <col min="10655" max="10655" width="19.33203125" customWidth="1"/>
    <col min="10656" max="10656" width="19.44140625" customWidth="1"/>
    <col min="10657" max="10657" width="19.33203125" customWidth="1"/>
    <col min="10658" max="10660" width="19.44140625" customWidth="1"/>
    <col min="10661" max="10661" width="19" customWidth="1"/>
    <col min="10662" max="10664" width="19.44140625" customWidth="1"/>
    <col min="10665" max="10665" width="19.33203125" customWidth="1"/>
    <col min="10666" max="10666" width="19.44140625" customWidth="1"/>
    <col min="10667" max="10667" width="19.33203125" customWidth="1"/>
    <col min="10668" max="10669" width="19.44140625" customWidth="1"/>
    <col min="10670" max="10670" width="19.33203125" customWidth="1"/>
    <col min="10671" max="10671" width="18.6640625" customWidth="1"/>
    <col min="10672" max="10674" width="19.33203125" customWidth="1"/>
    <col min="10675" max="10675" width="19" customWidth="1"/>
    <col min="10676" max="10676" width="19.33203125" customWidth="1"/>
    <col min="10677" max="10677" width="19" customWidth="1"/>
    <col min="10678" max="10679" width="19.33203125" customWidth="1"/>
    <col min="10680" max="10680" width="19.44140625" customWidth="1"/>
    <col min="10681" max="10681" width="19" customWidth="1"/>
    <col min="10682" max="10684" width="19.44140625" customWidth="1"/>
    <col min="10685" max="10685" width="19.33203125" customWidth="1"/>
    <col min="10686" max="10686" width="19.44140625" customWidth="1"/>
    <col min="10687" max="10687" width="19.33203125" customWidth="1"/>
    <col min="10688" max="10689" width="19.44140625" customWidth="1"/>
    <col min="10690" max="10690" width="19.33203125" customWidth="1"/>
    <col min="10691" max="10691" width="18.6640625" customWidth="1"/>
    <col min="10692" max="10694" width="19.33203125" customWidth="1"/>
    <col min="10695" max="10695" width="19" customWidth="1"/>
    <col min="10696" max="10696" width="19.33203125" customWidth="1"/>
    <col min="10697" max="10697" width="19" customWidth="1"/>
    <col min="10698" max="10699" width="19.33203125" customWidth="1"/>
    <col min="10700" max="10700" width="19.44140625" customWidth="1"/>
    <col min="10701" max="10701" width="19" customWidth="1"/>
    <col min="10702" max="10704" width="19.44140625" customWidth="1"/>
    <col min="10705" max="10705" width="19.33203125" customWidth="1"/>
    <col min="10706" max="10706" width="19.44140625" customWidth="1"/>
    <col min="10707" max="10707" width="19.33203125" customWidth="1"/>
    <col min="10708" max="10710" width="19.44140625" customWidth="1"/>
    <col min="10711" max="10711" width="19" customWidth="1"/>
    <col min="10712" max="10714" width="19.44140625" customWidth="1"/>
    <col min="10715" max="10715" width="19.33203125" customWidth="1"/>
    <col min="10716" max="10716" width="19.44140625" customWidth="1"/>
    <col min="10717" max="10717" width="19.33203125" customWidth="1"/>
    <col min="10718" max="10719" width="19.44140625" customWidth="1"/>
    <col min="10720" max="10720" width="19.33203125" customWidth="1"/>
    <col min="10721" max="10721" width="18.6640625" customWidth="1"/>
    <col min="10722" max="10724" width="19.33203125" customWidth="1"/>
    <col min="10725" max="10725" width="19" customWidth="1"/>
    <col min="10726" max="10726" width="19.33203125" customWidth="1"/>
    <col min="10727" max="10727" width="19" customWidth="1"/>
    <col min="10728" max="10729" width="19.33203125" customWidth="1"/>
    <col min="10730" max="10730" width="18.6640625" customWidth="1"/>
    <col min="10731" max="10731" width="18.109375" customWidth="1"/>
    <col min="10732" max="10734" width="18.6640625" customWidth="1"/>
    <col min="10735" max="10735" width="18.44140625" customWidth="1"/>
    <col min="10736" max="10736" width="18.6640625" customWidth="1"/>
    <col min="10737" max="10737" width="18.44140625" customWidth="1"/>
    <col min="10738" max="10739" width="18.6640625" customWidth="1"/>
    <col min="10740" max="10740" width="19.33203125" customWidth="1"/>
    <col min="10741" max="10741" width="18.6640625" customWidth="1"/>
    <col min="10742" max="10744" width="19.33203125" customWidth="1"/>
    <col min="10745" max="10745" width="19" customWidth="1"/>
    <col min="10746" max="10746" width="19.33203125" customWidth="1"/>
    <col min="10747" max="10747" width="19" customWidth="1"/>
    <col min="10748" max="10750" width="19.33203125" customWidth="1"/>
    <col min="10751" max="10751" width="18.6640625" customWidth="1"/>
    <col min="10752" max="10754" width="19.33203125" customWidth="1"/>
    <col min="10755" max="10755" width="19" customWidth="1"/>
    <col min="10756" max="10756" width="19.33203125" customWidth="1"/>
    <col min="10757" max="10757" width="19" customWidth="1"/>
    <col min="10758" max="10760" width="19.33203125" customWidth="1"/>
    <col min="10761" max="10761" width="18.6640625" customWidth="1"/>
    <col min="10762" max="10764" width="19.33203125" customWidth="1"/>
    <col min="10765" max="10765" width="19" customWidth="1"/>
    <col min="10766" max="10766" width="19.33203125" customWidth="1"/>
    <col min="10767" max="10767" width="19" customWidth="1"/>
    <col min="10768" max="10769" width="19.33203125" customWidth="1"/>
    <col min="10770" max="10770" width="19" customWidth="1"/>
    <col min="10771" max="10771" width="18.44140625" customWidth="1"/>
    <col min="10772" max="10774" width="19" customWidth="1"/>
    <col min="10775" max="10775" width="18.6640625" customWidth="1"/>
    <col min="10776" max="10776" width="19" customWidth="1"/>
    <col min="10777" max="10777" width="18.6640625" customWidth="1"/>
    <col min="10778" max="10779" width="19" customWidth="1"/>
    <col min="10780" max="10780" width="19.33203125" customWidth="1"/>
    <col min="10781" max="10781" width="18.6640625" customWidth="1"/>
    <col min="10782" max="10784" width="19.33203125" customWidth="1"/>
    <col min="10785" max="10785" width="19" customWidth="1"/>
    <col min="10786" max="10786" width="19.33203125" customWidth="1"/>
    <col min="10787" max="10787" width="19" customWidth="1"/>
    <col min="10788" max="10789" width="19.33203125" customWidth="1"/>
    <col min="10790" max="10790" width="19" customWidth="1"/>
    <col min="10791" max="10791" width="18.44140625" customWidth="1"/>
    <col min="10792" max="10794" width="19" customWidth="1"/>
    <col min="10795" max="10795" width="18.6640625" customWidth="1"/>
    <col min="10796" max="10796" width="19" customWidth="1"/>
    <col min="10797" max="10797" width="18.6640625" customWidth="1"/>
    <col min="10798" max="10799" width="19" customWidth="1"/>
    <col min="10800" max="10800" width="19.33203125" customWidth="1"/>
    <col min="10801" max="10801" width="18.6640625" customWidth="1"/>
    <col min="10802" max="10804" width="19.33203125" customWidth="1"/>
    <col min="10805" max="10805" width="19" customWidth="1"/>
    <col min="10806" max="10806" width="19.33203125" customWidth="1"/>
    <col min="10807" max="10807" width="19" customWidth="1"/>
    <col min="10808" max="10810" width="19.33203125" customWidth="1"/>
    <col min="10811" max="10811" width="18.6640625" customWidth="1"/>
    <col min="10812" max="10814" width="19.33203125" customWidth="1"/>
    <col min="10815" max="10815" width="19" customWidth="1"/>
    <col min="10816" max="10816" width="19.33203125" customWidth="1"/>
    <col min="10817" max="10817" width="19" customWidth="1"/>
    <col min="10818" max="10819" width="19.33203125" customWidth="1"/>
    <col min="10820" max="10820" width="19.44140625" customWidth="1"/>
    <col min="10821" max="10821" width="19" customWidth="1"/>
    <col min="10822" max="10824" width="19.44140625" customWidth="1"/>
    <col min="10825" max="10825" width="19.33203125" customWidth="1"/>
    <col min="10826" max="10826" width="19.44140625" customWidth="1"/>
    <col min="10827" max="10827" width="19.33203125" customWidth="1"/>
    <col min="10828" max="10829" width="19.44140625" customWidth="1"/>
    <col min="10830" max="10830" width="19" customWidth="1"/>
    <col min="10831" max="10831" width="18.44140625" customWidth="1"/>
    <col min="10832" max="10834" width="19" customWidth="1"/>
    <col min="10835" max="10835" width="18.6640625" customWidth="1"/>
    <col min="10836" max="10836" width="19" customWidth="1"/>
    <col min="10837" max="10837" width="18.6640625" customWidth="1"/>
    <col min="10838" max="10839" width="19" customWidth="1"/>
    <col min="10840" max="10840" width="19.44140625" customWidth="1"/>
    <col min="10841" max="10841" width="19" customWidth="1"/>
    <col min="10842" max="10844" width="19.44140625" customWidth="1"/>
    <col min="10845" max="10845" width="19.33203125" customWidth="1"/>
    <col min="10846" max="10846" width="19.44140625" customWidth="1"/>
    <col min="10847" max="10847" width="19.33203125" customWidth="1"/>
    <col min="10848" max="10850" width="19.44140625" customWidth="1"/>
    <col min="10851" max="10851" width="19" customWidth="1"/>
    <col min="10852" max="10854" width="19.44140625" customWidth="1"/>
    <col min="10855" max="10855" width="19.33203125" customWidth="1"/>
    <col min="10856" max="10856" width="19.44140625" customWidth="1"/>
    <col min="10857" max="10857" width="19.33203125" customWidth="1"/>
    <col min="10858" max="10860" width="19.44140625" customWidth="1"/>
    <col min="10861" max="10861" width="19" customWidth="1"/>
    <col min="10862" max="10864" width="19.44140625" customWidth="1"/>
    <col min="10865" max="10865" width="19.33203125" customWidth="1"/>
    <col min="10866" max="10866" width="19.44140625" customWidth="1"/>
    <col min="10867" max="10867" width="19.33203125" customWidth="1"/>
    <col min="10868" max="10869" width="19.44140625" customWidth="1"/>
    <col min="10870" max="10870" width="19.33203125" customWidth="1"/>
    <col min="10871" max="10871" width="18.6640625" customWidth="1"/>
    <col min="10872" max="10874" width="19.33203125" customWidth="1"/>
    <col min="10875" max="10875" width="19" customWidth="1"/>
    <col min="10876" max="10876" width="19.33203125" customWidth="1"/>
    <col min="10877" max="10877" width="19" customWidth="1"/>
    <col min="10878" max="10879" width="19.33203125" customWidth="1"/>
    <col min="10880" max="10880" width="19.44140625" customWidth="1"/>
    <col min="10881" max="10881" width="19" customWidth="1"/>
    <col min="10882" max="10884" width="19.44140625" customWidth="1"/>
    <col min="10885" max="10885" width="19.33203125" customWidth="1"/>
    <col min="10886" max="10886" width="19.44140625" customWidth="1"/>
    <col min="10887" max="10887" width="19.33203125" customWidth="1"/>
    <col min="10888" max="10889" width="19.44140625" customWidth="1"/>
    <col min="10890" max="10890" width="19.33203125" customWidth="1"/>
    <col min="10891" max="10891" width="18.6640625" customWidth="1"/>
    <col min="10892" max="10894" width="19.33203125" customWidth="1"/>
    <col min="10895" max="10895" width="19" customWidth="1"/>
    <col min="10896" max="10896" width="19.33203125" customWidth="1"/>
    <col min="10897" max="10897" width="19" customWidth="1"/>
    <col min="10898" max="10899" width="19.33203125" customWidth="1"/>
    <col min="10900" max="10900" width="19.44140625" customWidth="1"/>
    <col min="10901" max="10901" width="19" customWidth="1"/>
    <col min="10902" max="10904" width="19.44140625" customWidth="1"/>
    <col min="10905" max="10905" width="19.33203125" customWidth="1"/>
    <col min="10906" max="10906" width="19.44140625" customWidth="1"/>
    <col min="10907" max="10907" width="19.33203125" customWidth="1"/>
    <col min="10908" max="10910" width="19.44140625" customWidth="1"/>
    <col min="10911" max="10911" width="19" customWidth="1"/>
    <col min="10912" max="10914" width="19.44140625" customWidth="1"/>
    <col min="10915" max="10915" width="19.33203125" customWidth="1"/>
    <col min="10916" max="10916" width="19.44140625" customWidth="1"/>
    <col min="10917" max="10917" width="19.33203125" customWidth="1"/>
    <col min="10918" max="10920" width="19.44140625" customWidth="1"/>
    <col min="10921" max="10921" width="19" customWidth="1"/>
    <col min="10922" max="10924" width="19.44140625" customWidth="1"/>
    <col min="10925" max="10925" width="19.33203125" customWidth="1"/>
    <col min="10926" max="10926" width="19.44140625" customWidth="1"/>
    <col min="10927" max="10927" width="19.33203125" customWidth="1"/>
    <col min="10928" max="10929" width="19.44140625" customWidth="1"/>
    <col min="10930" max="10930" width="19" customWidth="1"/>
    <col min="10931" max="10931" width="18.44140625" customWidth="1"/>
    <col min="10932" max="10934" width="19" customWidth="1"/>
    <col min="10935" max="10935" width="18.6640625" customWidth="1"/>
    <col min="10936" max="10936" width="19" customWidth="1"/>
    <col min="10937" max="10937" width="18.6640625" customWidth="1"/>
    <col min="10938" max="10939" width="19" customWidth="1"/>
    <col min="10940" max="10940" width="19.44140625" customWidth="1"/>
    <col min="10941" max="10941" width="19" customWidth="1"/>
    <col min="10942" max="10944" width="19.44140625" customWidth="1"/>
    <col min="10945" max="10945" width="19.33203125" customWidth="1"/>
    <col min="10946" max="10946" width="19.44140625" customWidth="1"/>
    <col min="10947" max="10947" width="19.33203125" customWidth="1"/>
    <col min="10948" max="10950" width="19.44140625" customWidth="1"/>
    <col min="10951" max="10951" width="19" customWidth="1"/>
    <col min="10952" max="10954" width="19.44140625" customWidth="1"/>
    <col min="10955" max="10955" width="19.33203125" customWidth="1"/>
    <col min="10956" max="10956" width="19.44140625" customWidth="1"/>
    <col min="10957" max="10957" width="19.33203125" customWidth="1"/>
    <col min="10958" max="10960" width="19.44140625" customWidth="1"/>
    <col min="10961" max="10961" width="19" customWidth="1"/>
    <col min="10962" max="10964" width="19.44140625" customWidth="1"/>
    <col min="10965" max="10965" width="19.33203125" customWidth="1"/>
    <col min="10966" max="10966" width="19.44140625" customWidth="1"/>
    <col min="10967" max="10967" width="19.33203125" customWidth="1"/>
    <col min="10968" max="10969" width="19.44140625" customWidth="1"/>
    <col min="10970" max="10970" width="19.33203125" customWidth="1"/>
    <col min="10971" max="10971" width="18.6640625" customWidth="1"/>
    <col min="10972" max="10974" width="19.33203125" customWidth="1"/>
    <col min="10975" max="10975" width="19" customWidth="1"/>
    <col min="10976" max="10976" width="19.33203125" customWidth="1"/>
    <col min="10977" max="10977" width="19" customWidth="1"/>
    <col min="10978" max="10979" width="19.33203125" customWidth="1"/>
    <col min="10980" max="10980" width="19.44140625" customWidth="1"/>
    <col min="10981" max="10981" width="19" customWidth="1"/>
    <col min="10982" max="10984" width="19.44140625" customWidth="1"/>
    <col min="10985" max="10985" width="19.33203125" customWidth="1"/>
    <col min="10986" max="10986" width="19.44140625" customWidth="1"/>
    <col min="10987" max="10987" width="19.33203125" customWidth="1"/>
    <col min="10988" max="10989" width="19.44140625" customWidth="1"/>
    <col min="10990" max="10990" width="19.33203125" customWidth="1"/>
    <col min="10991" max="10991" width="18.6640625" customWidth="1"/>
    <col min="10992" max="10994" width="19.33203125" customWidth="1"/>
    <col min="10995" max="10995" width="19" customWidth="1"/>
    <col min="10996" max="10996" width="19.33203125" customWidth="1"/>
    <col min="10997" max="10997" width="19" customWidth="1"/>
    <col min="10998" max="10999" width="19.33203125" customWidth="1"/>
    <col min="11000" max="11000" width="19.44140625" customWidth="1"/>
    <col min="11001" max="11001" width="19" customWidth="1"/>
    <col min="11002" max="11004" width="19.44140625" customWidth="1"/>
    <col min="11005" max="11005" width="19.33203125" customWidth="1"/>
    <col min="11006" max="11006" width="19.44140625" customWidth="1"/>
    <col min="11007" max="11007" width="19.33203125" customWidth="1"/>
    <col min="11008" max="11010" width="19.44140625" customWidth="1"/>
    <col min="11011" max="11011" width="19" customWidth="1"/>
    <col min="11012" max="11014" width="19.44140625" customWidth="1"/>
    <col min="11015" max="11015" width="19.33203125" customWidth="1"/>
    <col min="11016" max="11016" width="19.44140625" customWidth="1"/>
    <col min="11017" max="11017" width="19.33203125" customWidth="1"/>
    <col min="11018" max="11019" width="19.44140625" customWidth="1"/>
    <col min="11020" max="11020" width="19" customWidth="1"/>
    <col min="11021" max="11021" width="18.44140625" customWidth="1"/>
    <col min="11022" max="11024" width="19" customWidth="1"/>
    <col min="11025" max="11025" width="18.6640625" customWidth="1"/>
    <col min="11026" max="11026" width="19" customWidth="1"/>
    <col min="11027" max="11027" width="18.6640625" customWidth="1"/>
    <col min="11028" max="11029" width="19" customWidth="1"/>
    <col min="11030" max="11030" width="18.44140625" customWidth="1"/>
    <col min="11031" max="11031" width="17.88671875" customWidth="1"/>
    <col min="11032" max="11034" width="18.44140625" customWidth="1"/>
    <col min="11035" max="11035" width="18.109375" customWidth="1"/>
    <col min="11036" max="11036" width="18.44140625" customWidth="1"/>
    <col min="11037" max="11037" width="18.109375" customWidth="1"/>
    <col min="11038" max="11039" width="18.44140625" customWidth="1"/>
    <col min="11040" max="11040" width="19" customWidth="1"/>
    <col min="11041" max="11041" width="18.44140625" customWidth="1"/>
    <col min="11042" max="11044" width="19" customWidth="1"/>
    <col min="11045" max="11045" width="18.6640625" customWidth="1"/>
    <col min="11046" max="11046" width="19" customWidth="1"/>
    <col min="11047" max="11047" width="18.6640625" customWidth="1"/>
    <col min="11048" max="11050" width="19" customWidth="1"/>
    <col min="11051" max="11051" width="18.44140625" customWidth="1"/>
    <col min="11052" max="11054" width="19" customWidth="1"/>
    <col min="11055" max="11055" width="18.6640625" customWidth="1"/>
    <col min="11056" max="11056" width="19" customWidth="1"/>
    <col min="11057" max="11057" width="18.6640625" customWidth="1"/>
    <col min="11058" max="11060" width="19" customWidth="1"/>
    <col min="11061" max="11061" width="18.44140625" customWidth="1"/>
    <col min="11062" max="11064" width="19" customWidth="1"/>
    <col min="11065" max="11065" width="18.6640625" customWidth="1"/>
    <col min="11066" max="11066" width="19" customWidth="1"/>
    <col min="11067" max="11067" width="18.6640625" customWidth="1"/>
    <col min="11068" max="11069" width="19" customWidth="1"/>
    <col min="11070" max="11070" width="18.6640625" customWidth="1"/>
    <col min="11071" max="11071" width="18.109375" customWidth="1"/>
    <col min="11072" max="11074" width="18.6640625" customWidth="1"/>
    <col min="11075" max="11075" width="18.44140625" customWidth="1"/>
    <col min="11076" max="11076" width="18.6640625" customWidth="1"/>
    <col min="11077" max="11077" width="18.44140625" customWidth="1"/>
    <col min="11078" max="11079" width="18.6640625" customWidth="1"/>
    <col min="11080" max="11080" width="19" customWidth="1"/>
    <col min="11081" max="11081" width="18.44140625" customWidth="1"/>
    <col min="11082" max="11084" width="19" customWidth="1"/>
    <col min="11085" max="11085" width="18.6640625" customWidth="1"/>
    <col min="11086" max="11086" width="19" customWidth="1"/>
    <col min="11087" max="11087" width="18.6640625" customWidth="1"/>
    <col min="11088" max="11089" width="19" customWidth="1"/>
    <col min="11090" max="11090" width="18.6640625" customWidth="1"/>
    <col min="11091" max="11091" width="18.109375" customWidth="1"/>
    <col min="11092" max="11094" width="18.6640625" customWidth="1"/>
    <col min="11095" max="11095" width="18.44140625" customWidth="1"/>
    <col min="11096" max="11096" width="18.6640625" customWidth="1"/>
    <col min="11097" max="11097" width="18.44140625" customWidth="1"/>
    <col min="11098" max="11099" width="18.6640625" customWidth="1"/>
    <col min="11100" max="11100" width="19" customWidth="1"/>
    <col min="11101" max="11101" width="18.44140625" customWidth="1"/>
    <col min="11102" max="11104" width="19" customWidth="1"/>
    <col min="11105" max="11105" width="18.6640625" customWidth="1"/>
    <col min="11106" max="11106" width="19" customWidth="1"/>
    <col min="11107" max="11107" width="18.6640625" customWidth="1"/>
    <col min="11108" max="11110" width="19" customWidth="1"/>
    <col min="11111" max="11111" width="18.44140625" customWidth="1"/>
    <col min="11112" max="11114" width="19" customWidth="1"/>
    <col min="11115" max="11115" width="18.6640625" customWidth="1"/>
    <col min="11116" max="11116" width="19" customWidth="1"/>
    <col min="11117" max="11117" width="18.6640625" customWidth="1"/>
    <col min="11118" max="11119" width="19" customWidth="1"/>
    <col min="11120" max="11120" width="18.44140625" customWidth="1"/>
    <col min="11121" max="11121" width="17.88671875" customWidth="1"/>
    <col min="11122" max="11124" width="18.44140625" customWidth="1"/>
    <col min="11125" max="11125" width="18.109375" customWidth="1"/>
    <col min="11126" max="11126" width="18.44140625" customWidth="1"/>
    <col min="11127" max="11127" width="18.109375" customWidth="1"/>
    <col min="11128" max="11129" width="18.44140625" customWidth="1"/>
    <col min="11130" max="11130" width="17.88671875" customWidth="1"/>
    <col min="11131" max="11131" width="17.44140625" customWidth="1"/>
    <col min="11132" max="11134" width="17.88671875" customWidth="1"/>
    <col min="11135" max="11135" width="17.6640625" customWidth="1"/>
    <col min="11136" max="11136" width="17.88671875" customWidth="1"/>
    <col min="11137" max="11137" width="17.6640625" customWidth="1"/>
    <col min="11138" max="11139" width="17.88671875" customWidth="1"/>
    <col min="11140" max="11140" width="18.44140625" customWidth="1"/>
    <col min="11141" max="11141" width="17.88671875" customWidth="1"/>
    <col min="11142" max="11144" width="18.44140625" customWidth="1"/>
    <col min="11145" max="11145" width="18.109375" customWidth="1"/>
    <col min="11146" max="11146" width="18.44140625" customWidth="1"/>
    <col min="11147" max="11147" width="18.109375" customWidth="1"/>
    <col min="11148" max="11150" width="18.44140625" customWidth="1"/>
    <col min="11151" max="11151" width="17.88671875" customWidth="1"/>
    <col min="11152" max="11154" width="18.44140625" customWidth="1"/>
    <col min="11155" max="11155" width="18.109375" customWidth="1"/>
    <col min="11156" max="11156" width="18.44140625" customWidth="1"/>
    <col min="11157" max="11157" width="18.109375" customWidth="1"/>
    <col min="11158" max="11160" width="18.44140625" customWidth="1"/>
    <col min="11161" max="11161" width="17.88671875" customWidth="1"/>
    <col min="11162" max="11164" width="18.44140625" customWidth="1"/>
    <col min="11165" max="11165" width="18.109375" customWidth="1"/>
    <col min="11166" max="11166" width="18.44140625" customWidth="1"/>
    <col min="11167" max="11167" width="18.109375" customWidth="1"/>
    <col min="11168" max="11169" width="18.44140625" customWidth="1"/>
    <col min="11170" max="11170" width="18.109375" customWidth="1"/>
    <col min="11171" max="11171" width="17.6640625" customWidth="1"/>
    <col min="11172" max="11174" width="18.109375" customWidth="1"/>
    <col min="11175" max="11175" width="17.88671875" customWidth="1"/>
    <col min="11176" max="11176" width="18.109375" customWidth="1"/>
    <col min="11177" max="11177" width="17.88671875" customWidth="1"/>
    <col min="11178" max="11179" width="18.109375" customWidth="1"/>
    <col min="11180" max="11180" width="18.44140625" customWidth="1"/>
    <col min="11181" max="11181" width="17.88671875" customWidth="1"/>
    <col min="11182" max="11184" width="18.44140625" customWidth="1"/>
    <col min="11185" max="11185" width="18.109375" customWidth="1"/>
    <col min="11186" max="11186" width="18.44140625" customWidth="1"/>
    <col min="11187" max="11187" width="18.109375" customWidth="1"/>
    <col min="11188" max="11189" width="18.44140625" customWidth="1"/>
    <col min="11190" max="11190" width="18.109375" customWidth="1"/>
    <col min="11191" max="11191" width="17.6640625" customWidth="1"/>
    <col min="11192" max="11194" width="18.109375" customWidth="1"/>
    <col min="11195" max="11195" width="17.88671875" customWidth="1"/>
    <col min="11196" max="11196" width="18.109375" customWidth="1"/>
    <col min="11197" max="11197" width="17.88671875" customWidth="1"/>
    <col min="11198" max="11199" width="18.109375" customWidth="1"/>
    <col min="11200" max="11200" width="18.44140625" customWidth="1"/>
    <col min="11201" max="11201" width="17.88671875" customWidth="1"/>
    <col min="11202" max="11204" width="18.44140625" customWidth="1"/>
    <col min="11205" max="11205" width="18.109375" customWidth="1"/>
    <col min="11206" max="11206" width="18.44140625" customWidth="1"/>
    <col min="11207" max="11207" width="18.109375" customWidth="1"/>
    <col min="11208" max="11210" width="18.44140625" customWidth="1"/>
    <col min="11211" max="11211" width="17.88671875" customWidth="1"/>
    <col min="11212" max="11214" width="18.44140625" customWidth="1"/>
    <col min="11215" max="11215" width="18.109375" customWidth="1"/>
    <col min="11216" max="11216" width="18.44140625" customWidth="1"/>
    <col min="11217" max="11217" width="18.109375" customWidth="1"/>
    <col min="11218" max="11219" width="18.44140625" customWidth="1"/>
    <col min="11220" max="11220" width="19" customWidth="1"/>
    <col min="11221" max="11221" width="18.44140625" customWidth="1"/>
    <col min="11222" max="11224" width="19" customWidth="1"/>
    <col min="11225" max="11225" width="18.6640625" customWidth="1"/>
    <col min="11226" max="11226" width="19" customWidth="1"/>
    <col min="11227" max="11227" width="18.6640625" customWidth="1"/>
    <col min="11228" max="11229" width="19" customWidth="1"/>
    <col min="11230" max="11230" width="18.44140625" customWidth="1"/>
    <col min="11231" max="11231" width="17.88671875" customWidth="1"/>
    <col min="11232" max="11234" width="18.44140625" customWidth="1"/>
    <col min="11235" max="11235" width="18.109375" customWidth="1"/>
    <col min="11236" max="11236" width="18.44140625" customWidth="1"/>
    <col min="11237" max="11237" width="18.109375" customWidth="1"/>
    <col min="11238" max="11239" width="18.44140625" customWidth="1"/>
    <col min="11240" max="11240" width="19" customWidth="1"/>
    <col min="11241" max="11241" width="18.44140625" customWidth="1"/>
    <col min="11242" max="11244" width="19" customWidth="1"/>
    <col min="11245" max="11245" width="18.6640625" customWidth="1"/>
    <col min="11246" max="11246" width="19" customWidth="1"/>
    <col min="11247" max="11247" width="18.6640625" customWidth="1"/>
    <col min="11248" max="11250" width="19" customWidth="1"/>
    <col min="11251" max="11251" width="18.44140625" customWidth="1"/>
    <col min="11252" max="11254" width="19" customWidth="1"/>
    <col min="11255" max="11255" width="18.6640625" customWidth="1"/>
    <col min="11256" max="11256" width="19" customWidth="1"/>
    <col min="11257" max="11257" width="18.6640625" customWidth="1"/>
    <col min="11258" max="11260" width="19" customWidth="1"/>
    <col min="11261" max="11261" width="18.44140625" customWidth="1"/>
    <col min="11262" max="11264" width="19" customWidth="1"/>
    <col min="11265" max="11265" width="18.6640625" customWidth="1"/>
    <col min="11266" max="11266" width="19" customWidth="1"/>
    <col min="11267" max="11267" width="18.6640625" customWidth="1"/>
    <col min="11268" max="11269" width="19" customWidth="1"/>
    <col min="11270" max="11270" width="18.6640625" customWidth="1"/>
    <col min="11271" max="11271" width="18.109375" customWidth="1"/>
    <col min="11272" max="11274" width="18.6640625" customWidth="1"/>
    <col min="11275" max="11275" width="18.44140625" customWidth="1"/>
    <col min="11276" max="11276" width="18.6640625" customWidth="1"/>
    <col min="11277" max="11277" width="18.44140625" customWidth="1"/>
    <col min="11278" max="11279" width="18.6640625" customWidth="1"/>
    <col min="11280" max="11280" width="19" customWidth="1"/>
    <col min="11281" max="11281" width="18.44140625" customWidth="1"/>
    <col min="11282" max="11284" width="19" customWidth="1"/>
    <col min="11285" max="11285" width="18.6640625" customWidth="1"/>
    <col min="11286" max="11286" width="19" customWidth="1"/>
    <col min="11287" max="11287" width="18.6640625" customWidth="1"/>
    <col min="11288" max="11289" width="19" customWidth="1"/>
    <col min="11290" max="11290" width="18.6640625" customWidth="1"/>
    <col min="11291" max="11291" width="18.109375" customWidth="1"/>
    <col min="11292" max="11294" width="18.6640625" customWidth="1"/>
    <col min="11295" max="11295" width="18.44140625" customWidth="1"/>
    <col min="11296" max="11296" width="18.6640625" customWidth="1"/>
    <col min="11297" max="11297" width="18.44140625" customWidth="1"/>
    <col min="11298" max="11299" width="18.6640625" customWidth="1"/>
    <col min="11300" max="11300" width="19" customWidth="1"/>
    <col min="11301" max="11301" width="18.44140625" customWidth="1"/>
    <col min="11302" max="11304" width="19" customWidth="1"/>
    <col min="11305" max="11305" width="18.6640625" customWidth="1"/>
    <col min="11306" max="11306" width="19" customWidth="1"/>
    <col min="11307" max="11307" width="18.6640625" customWidth="1"/>
    <col min="11308" max="11310" width="19" customWidth="1"/>
    <col min="11311" max="11311" width="18.44140625" customWidth="1"/>
    <col min="11312" max="11314" width="19" customWidth="1"/>
    <col min="11315" max="11315" width="18.6640625" customWidth="1"/>
    <col min="11316" max="11316" width="19" customWidth="1"/>
    <col min="11317" max="11317" width="18.6640625" customWidth="1"/>
    <col min="11318" max="11320" width="19" customWidth="1"/>
    <col min="11321" max="11321" width="18.44140625" customWidth="1"/>
    <col min="11322" max="11324" width="19" customWidth="1"/>
    <col min="11325" max="11325" width="18.6640625" customWidth="1"/>
    <col min="11326" max="11326" width="19" customWidth="1"/>
    <col min="11327" max="11327" width="18.6640625" customWidth="1"/>
    <col min="11328" max="11329" width="19" customWidth="1"/>
    <col min="11330" max="11330" width="18.44140625" customWidth="1"/>
    <col min="11331" max="11331" width="17.88671875" customWidth="1"/>
    <col min="11332" max="11334" width="18.44140625" customWidth="1"/>
    <col min="11335" max="11335" width="18.109375" customWidth="1"/>
    <col min="11336" max="11336" width="18.44140625" customWidth="1"/>
    <col min="11337" max="11337" width="18.109375" customWidth="1"/>
    <col min="11338" max="11339" width="18.44140625" customWidth="1"/>
    <col min="11340" max="11340" width="19" customWidth="1"/>
    <col min="11341" max="11341" width="18.44140625" customWidth="1"/>
    <col min="11342" max="11344" width="19" customWidth="1"/>
    <col min="11345" max="11345" width="18.6640625" customWidth="1"/>
    <col min="11346" max="11346" width="19" customWidth="1"/>
    <col min="11347" max="11347" width="18.6640625" customWidth="1"/>
    <col min="11348" max="11350" width="19" customWidth="1"/>
    <col min="11351" max="11351" width="18.44140625" customWidth="1"/>
    <col min="11352" max="11354" width="19" customWidth="1"/>
    <col min="11355" max="11355" width="18.6640625" customWidth="1"/>
    <col min="11356" max="11356" width="19" customWidth="1"/>
    <col min="11357" max="11357" width="18.6640625" customWidth="1"/>
    <col min="11358" max="11360" width="19" customWidth="1"/>
    <col min="11361" max="11361" width="18.44140625" customWidth="1"/>
    <col min="11362" max="11364" width="19" customWidth="1"/>
    <col min="11365" max="11365" width="18.6640625" customWidth="1"/>
    <col min="11366" max="11366" width="19" customWidth="1"/>
    <col min="11367" max="11367" width="18.6640625" customWidth="1"/>
    <col min="11368" max="11369" width="19" customWidth="1"/>
    <col min="11370" max="11370" width="18.6640625" customWidth="1"/>
    <col min="11371" max="11371" width="18.109375" customWidth="1"/>
    <col min="11372" max="11374" width="18.6640625" customWidth="1"/>
    <col min="11375" max="11375" width="18.44140625" customWidth="1"/>
    <col min="11376" max="11376" width="18.6640625" customWidth="1"/>
    <col min="11377" max="11377" width="18.44140625" customWidth="1"/>
    <col min="11378" max="11379" width="18.6640625" customWidth="1"/>
    <col min="11380" max="11380" width="19" customWidth="1"/>
    <col min="11381" max="11381" width="18.44140625" customWidth="1"/>
    <col min="11382" max="11384" width="19" customWidth="1"/>
    <col min="11385" max="11385" width="18.6640625" customWidth="1"/>
    <col min="11386" max="11386" width="19" customWidth="1"/>
    <col min="11387" max="11387" width="18.6640625" customWidth="1"/>
    <col min="11388" max="11389" width="19" customWidth="1"/>
    <col min="11390" max="11390" width="18.6640625" customWidth="1"/>
    <col min="11391" max="11391" width="18.109375" customWidth="1"/>
    <col min="11392" max="11394" width="18.6640625" customWidth="1"/>
    <col min="11395" max="11395" width="18.44140625" customWidth="1"/>
    <col min="11396" max="11396" width="18.6640625" customWidth="1"/>
    <col min="11397" max="11397" width="18.44140625" customWidth="1"/>
    <col min="11398" max="11399" width="18.6640625" customWidth="1"/>
    <col min="11400" max="11400" width="19" customWidth="1"/>
    <col min="11401" max="11401" width="18.44140625" customWidth="1"/>
    <col min="11402" max="11404" width="19" customWidth="1"/>
    <col min="11405" max="11405" width="18.6640625" customWidth="1"/>
    <col min="11406" max="11406" width="19" customWidth="1"/>
    <col min="11407" max="11407" width="18.6640625" customWidth="1"/>
    <col min="11408" max="11410" width="19" customWidth="1"/>
    <col min="11411" max="11411" width="18.44140625" customWidth="1"/>
    <col min="11412" max="11414" width="19" customWidth="1"/>
    <col min="11415" max="11415" width="18.6640625" customWidth="1"/>
    <col min="11416" max="11416" width="19" customWidth="1"/>
    <col min="11417" max="11417" width="18.6640625" customWidth="1"/>
    <col min="11418" max="11420" width="19" customWidth="1"/>
    <col min="11421" max="11421" width="18.44140625" customWidth="1"/>
    <col min="11422" max="11424" width="19" customWidth="1"/>
    <col min="11425" max="11425" width="18.6640625" customWidth="1"/>
    <col min="11426" max="11426" width="19" customWidth="1"/>
    <col min="11427" max="11427" width="18.6640625" customWidth="1"/>
    <col min="11428" max="11429" width="19" customWidth="1"/>
    <col min="11430" max="11430" width="18.44140625" customWidth="1"/>
    <col min="11431" max="11431" width="17.88671875" customWidth="1"/>
    <col min="11432" max="11434" width="18.44140625" customWidth="1"/>
    <col min="11435" max="11435" width="18.109375" customWidth="1"/>
    <col min="11436" max="11436" width="18.44140625" customWidth="1"/>
    <col min="11437" max="11437" width="18.109375" customWidth="1"/>
    <col min="11438" max="11439" width="18.44140625" customWidth="1"/>
    <col min="11440" max="11440" width="19" customWidth="1"/>
    <col min="11441" max="11441" width="18.44140625" customWidth="1"/>
    <col min="11442" max="11444" width="19" customWidth="1"/>
    <col min="11445" max="11445" width="18.6640625" customWidth="1"/>
    <col min="11446" max="11446" width="19" customWidth="1"/>
    <col min="11447" max="11447" width="18.6640625" customWidth="1"/>
    <col min="11448" max="11450" width="19" customWidth="1"/>
    <col min="11451" max="11451" width="18.44140625" customWidth="1"/>
    <col min="11452" max="11454" width="19" customWidth="1"/>
    <col min="11455" max="11455" width="18.6640625" customWidth="1"/>
    <col min="11456" max="11456" width="19" customWidth="1"/>
    <col min="11457" max="11457" width="18.6640625" customWidth="1"/>
    <col min="11458" max="11460" width="19" customWidth="1"/>
    <col min="11461" max="11461" width="18.44140625" customWidth="1"/>
    <col min="11462" max="11464" width="19" customWidth="1"/>
    <col min="11465" max="11465" width="18.6640625" customWidth="1"/>
    <col min="11466" max="11466" width="19" customWidth="1"/>
    <col min="11467" max="11467" width="18.6640625" customWidth="1"/>
    <col min="11468" max="11469" width="19" customWidth="1"/>
    <col min="11470" max="11470" width="18.6640625" customWidth="1"/>
    <col min="11471" max="11471" width="18.109375" customWidth="1"/>
    <col min="11472" max="11474" width="18.6640625" customWidth="1"/>
    <col min="11475" max="11475" width="18.44140625" customWidth="1"/>
    <col min="11476" max="11476" width="18.6640625" customWidth="1"/>
    <col min="11477" max="11477" width="18.44140625" customWidth="1"/>
    <col min="11478" max="11479" width="18.6640625" customWidth="1"/>
    <col min="11480" max="11480" width="19" customWidth="1"/>
    <col min="11481" max="11481" width="18.44140625" customWidth="1"/>
    <col min="11482" max="11484" width="19" customWidth="1"/>
    <col min="11485" max="11485" width="18.6640625" customWidth="1"/>
    <col min="11486" max="11486" width="19" customWidth="1"/>
    <col min="11487" max="11487" width="18.6640625" customWidth="1"/>
    <col min="11488" max="11489" width="19" customWidth="1"/>
    <col min="11490" max="11490" width="18.6640625" customWidth="1"/>
    <col min="11491" max="11491" width="18.109375" customWidth="1"/>
    <col min="11492" max="11494" width="18.6640625" customWidth="1"/>
    <col min="11495" max="11495" width="18.44140625" customWidth="1"/>
    <col min="11496" max="11496" width="18.6640625" customWidth="1"/>
    <col min="11497" max="11497" width="18.44140625" customWidth="1"/>
    <col min="11498" max="11499" width="18.6640625" customWidth="1"/>
    <col min="11500" max="11500" width="19" customWidth="1"/>
    <col min="11501" max="11501" width="18.44140625" customWidth="1"/>
    <col min="11502" max="11504" width="19" customWidth="1"/>
    <col min="11505" max="11505" width="18.6640625" customWidth="1"/>
    <col min="11506" max="11506" width="19" customWidth="1"/>
    <col min="11507" max="11507" width="18.6640625" customWidth="1"/>
    <col min="11508" max="11510" width="19" customWidth="1"/>
    <col min="11511" max="11511" width="18.44140625" customWidth="1"/>
    <col min="11512" max="11514" width="19" customWidth="1"/>
    <col min="11515" max="11515" width="18.6640625" customWidth="1"/>
    <col min="11516" max="11516" width="19" customWidth="1"/>
    <col min="11517" max="11517" width="18.6640625" customWidth="1"/>
    <col min="11518" max="11519" width="19" customWidth="1"/>
    <col min="11520" max="11520" width="18.6640625" customWidth="1"/>
    <col min="11521" max="11521" width="18.109375" customWidth="1"/>
    <col min="11522" max="11524" width="18.6640625" customWidth="1"/>
    <col min="11525" max="11525" width="18.44140625" customWidth="1"/>
    <col min="11526" max="11526" width="18.6640625" customWidth="1"/>
    <col min="11527" max="11527" width="18.44140625" customWidth="1"/>
    <col min="11528" max="11529" width="18.6640625" customWidth="1"/>
    <col min="11530" max="11530" width="18.109375" customWidth="1"/>
    <col min="11531" max="11531" width="17.6640625" customWidth="1"/>
    <col min="11532" max="11534" width="18.109375" customWidth="1"/>
    <col min="11535" max="11535" width="17.88671875" customWidth="1"/>
    <col min="11536" max="11536" width="18.109375" customWidth="1"/>
    <col min="11537" max="11537" width="17.88671875" customWidth="1"/>
    <col min="11538" max="11539" width="18.109375" customWidth="1"/>
    <col min="11540" max="11540" width="18.6640625" customWidth="1"/>
    <col min="11541" max="11541" width="18.109375" customWidth="1"/>
    <col min="11542" max="11544" width="18.6640625" customWidth="1"/>
    <col min="11545" max="11545" width="18.44140625" customWidth="1"/>
    <col min="11546" max="11546" width="18.6640625" customWidth="1"/>
    <col min="11547" max="11547" width="18.44140625" customWidth="1"/>
    <col min="11548" max="11550" width="18.6640625" customWidth="1"/>
    <col min="11551" max="11551" width="18.109375" customWidth="1"/>
    <col min="11552" max="11554" width="18.6640625" customWidth="1"/>
    <col min="11555" max="11555" width="18.44140625" customWidth="1"/>
    <col min="11556" max="11556" width="18.6640625" customWidth="1"/>
    <col min="11557" max="11557" width="18.44140625" customWidth="1"/>
    <col min="11558" max="11560" width="18.6640625" customWidth="1"/>
    <col min="11561" max="11561" width="18.109375" customWidth="1"/>
    <col min="11562" max="11564" width="18.6640625" customWidth="1"/>
    <col min="11565" max="11565" width="18.44140625" customWidth="1"/>
    <col min="11566" max="11566" width="18.6640625" customWidth="1"/>
    <col min="11567" max="11567" width="18.44140625" customWidth="1"/>
    <col min="11568" max="11569" width="18.6640625" customWidth="1"/>
    <col min="11570" max="11570" width="18.44140625" customWidth="1"/>
    <col min="11571" max="11571" width="17.88671875" customWidth="1"/>
    <col min="11572" max="11574" width="18.44140625" customWidth="1"/>
    <col min="11575" max="11575" width="18.109375" customWidth="1"/>
    <col min="11576" max="11576" width="18.44140625" customWidth="1"/>
    <col min="11577" max="11577" width="18.109375" customWidth="1"/>
    <col min="11578" max="11579" width="18.44140625" customWidth="1"/>
    <col min="11580" max="11580" width="18.6640625" customWidth="1"/>
    <col min="11581" max="11581" width="18.109375" customWidth="1"/>
    <col min="11582" max="11584" width="18.6640625" customWidth="1"/>
    <col min="11585" max="11585" width="18.44140625" customWidth="1"/>
    <col min="11586" max="11586" width="18.6640625" customWidth="1"/>
    <col min="11587" max="11587" width="18.44140625" customWidth="1"/>
    <col min="11588" max="11589" width="18.6640625" customWidth="1"/>
    <col min="11590" max="11590" width="18.44140625" customWidth="1"/>
    <col min="11591" max="11591" width="17.88671875" customWidth="1"/>
    <col min="11592" max="11594" width="18.44140625" customWidth="1"/>
    <col min="11595" max="11595" width="18.109375" customWidth="1"/>
    <col min="11596" max="11596" width="18.44140625" customWidth="1"/>
    <col min="11597" max="11597" width="18.109375" customWidth="1"/>
    <col min="11598" max="11599" width="18.44140625" customWidth="1"/>
    <col min="11600" max="11600" width="18.6640625" customWidth="1"/>
    <col min="11601" max="11601" width="18.109375" customWidth="1"/>
    <col min="11602" max="11604" width="18.6640625" customWidth="1"/>
    <col min="11605" max="11605" width="18.44140625" customWidth="1"/>
    <col min="11606" max="11606" width="18.6640625" customWidth="1"/>
    <col min="11607" max="11607" width="18.44140625" customWidth="1"/>
    <col min="11608" max="11610" width="18.6640625" customWidth="1"/>
    <col min="11611" max="11611" width="18.109375" customWidth="1"/>
    <col min="11612" max="11614" width="18.6640625" customWidth="1"/>
    <col min="11615" max="11615" width="18.44140625" customWidth="1"/>
    <col min="11616" max="11616" width="18.6640625" customWidth="1"/>
    <col min="11617" max="11617" width="18.44140625" customWidth="1"/>
    <col min="11618" max="11619" width="18.6640625" customWidth="1"/>
    <col min="11620" max="11620" width="19" customWidth="1"/>
    <col min="11621" max="11621" width="18.44140625" customWidth="1"/>
    <col min="11622" max="11624" width="19" customWidth="1"/>
    <col min="11625" max="11625" width="18.6640625" customWidth="1"/>
    <col min="11626" max="11626" width="19" customWidth="1"/>
    <col min="11627" max="11627" width="18.6640625" customWidth="1"/>
    <col min="11628" max="11629" width="19" customWidth="1"/>
    <col min="11630" max="11630" width="18.44140625" customWidth="1"/>
    <col min="11631" max="11631" width="17.88671875" customWidth="1"/>
    <col min="11632" max="11634" width="18.44140625" customWidth="1"/>
    <col min="11635" max="11635" width="18.109375" customWidth="1"/>
    <col min="11636" max="11636" width="18.44140625" customWidth="1"/>
    <col min="11637" max="11637" width="18.109375" customWidth="1"/>
    <col min="11638" max="11639" width="18.44140625" customWidth="1"/>
    <col min="11640" max="11640" width="19" customWidth="1"/>
    <col min="11641" max="11641" width="18.44140625" customWidth="1"/>
    <col min="11642" max="11644" width="19" customWidth="1"/>
    <col min="11645" max="11645" width="18.6640625" customWidth="1"/>
    <col min="11646" max="11646" width="19" customWidth="1"/>
    <col min="11647" max="11647" width="18.6640625" customWidth="1"/>
    <col min="11648" max="11650" width="19" customWidth="1"/>
    <col min="11651" max="11651" width="18.44140625" customWidth="1"/>
    <col min="11652" max="11654" width="19" customWidth="1"/>
    <col min="11655" max="11655" width="18.6640625" customWidth="1"/>
    <col min="11656" max="11656" width="19" customWidth="1"/>
    <col min="11657" max="11657" width="18.6640625" customWidth="1"/>
    <col min="11658" max="11660" width="19" customWidth="1"/>
    <col min="11661" max="11661" width="18.44140625" customWidth="1"/>
    <col min="11662" max="11664" width="19" customWidth="1"/>
    <col min="11665" max="11665" width="18.6640625" customWidth="1"/>
    <col min="11666" max="11666" width="19" customWidth="1"/>
    <col min="11667" max="11667" width="18.6640625" customWidth="1"/>
    <col min="11668" max="11669" width="19" customWidth="1"/>
    <col min="11670" max="11670" width="18.6640625" customWidth="1"/>
    <col min="11671" max="11671" width="18.109375" customWidth="1"/>
    <col min="11672" max="11674" width="18.6640625" customWidth="1"/>
    <col min="11675" max="11675" width="18.44140625" customWidth="1"/>
    <col min="11676" max="11676" width="18.6640625" customWidth="1"/>
    <col min="11677" max="11677" width="18.44140625" customWidth="1"/>
    <col min="11678" max="11679" width="18.6640625" customWidth="1"/>
    <col min="11680" max="11680" width="19" customWidth="1"/>
    <col min="11681" max="11681" width="18.44140625" customWidth="1"/>
    <col min="11682" max="11684" width="19" customWidth="1"/>
    <col min="11685" max="11685" width="18.6640625" customWidth="1"/>
    <col min="11686" max="11686" width="19" customWidth="1"/>
    <col min="11687" max="11687" width="18.6640625" customWidth="1"/>
    <col min="11688" max="11689" width="19" customWidth="1"/>
    <col min="11690" max="11690" width="18.6640625" customWidth="1"/>
    <col min="11691" max="11691" width="18.109375" customWidth="1"/>
    <col min="11692" max="11694" width="18.6640625" customWidth="1"/>
    <col min="11695" max="11695" width="18.44140625" customWidth="1"/>
    <col min="11696" max="11696" width="18.6640625" customWidth="1"/>
    <col min="11697" max="11697" width="18.44140625" customWidth="1"/>
    <col min="11698" max="11699" width="18.6640625" customWidth="1"/>
    <col min="11700" max="11700" width="19" customWidth="1"/>
    <col min="11701" max="11701" width="18.44140625" customWidth="1"/>
    <col min="11702" max="11704" width="19" customWidth="1"/>
    <col min="11705" max="11705" width="18.6640625" customWidth="1"/>
    <col min="11706" max="11706" width="19" customWidth="1"/>
    <col min="11707" max="11707" width="18.6640625" customWidth="1"/>
    <col min="11708" max="11710" width="19" customWidth="1"/>
    <col min="11711" max="11711" width="18.44140625" customWidth="1"/>
    <col min="11712" max="11714" width="19" customWidth="1"/>
    <col min="11715" max="11715" width="18.6640625" customWidth="1"/>
    <col min="11716" max="11716" width="19" customWidth="1"/>
    <col min="11717" max="11717" width="18.6640625" customWidth="1"/>
    <col min="11718" max="11719" width="19" customWidth="1"/>
    <col min="11720" max="11720" width="18.6640625" customWidth="1"/>
    <col min="11721" max="11721" width="18.109375" customWidth="1"/>
    <col min="11722" max="11724" width="18.6640625" customWidth="1"/>
    <col min="11725" max="11725" width="18.44140625" customWidth="1"/>
    <col min="11726" max="11726" width="18.6640625" customWidth="1"/>
    <col min="11727" max="11727" width="18.44140625" customWidth="1"/>
    <col min="11728" max="11729" width="18.6640625" customWidth="1"/>
    <col min="11730" max="11730" width="18.109375" customWidth="1"/>
    <col min="11731" max="11731" width="17.6640625" customWidth="1"/>
    <col min="11732" max="11734" width="18.109375" customWidth="1"/>
    <col min="11735" max="11735" width="17.88671875" customWidth="1"/>
    <col min="11736" max="11736" width="18.109375" customWidth="1"/>
    <col min="11737" max="11737" width="17.88671875" customWidth="1"/>
    <col min="11738" max="11739" width="18.109375" customWidth="1"/>
    <col min="11740" max="11740" width="18.6640625" customWidth="1"/>
    <col min="11741" max="11741" width="18.109375" customWidth="1"/>
    <col min="11742" max="11744" width="18.6640625" customWidth="1"/>
    <col min="11745" max="11745" width="18.44140625" customWidth="1"/>
    <col min="11746" max="11746" width="18.6640625" customWidth="1"/>
    <col min="11747" max="11747" width="18.44140625" customWidth="1"/>
    <col min="11748" max="11750" width="18.6640625" customWidth="1"/>
    <col min="11751" max="11751" width="18.109375" customWidth="1"/>
    <col min="11752" max="11754" width="18.6640625" customWidth="1"/>
    <col min="11755" max="11755" width="18.44140625" customWidth="1"/>
    <col min="11756" max="11756" width="18.6640625" customWidth="1"/>
    <col min="11757" max="11757" width="18.44140625" customWidth="1"/>
    <col min="11758" max="11760" width="18.6640625" customWidth="1"/>
    <col min="11761" max="11761" width="18.109375" customWidth="1"/>
    <col min="11762" max="11764" width="18.6640625" customWidth="1"/>
    <col min="11765" max="11765" width="18.44140625" customWidth="1"/>
    <col min="11766" max="11766" width="18.6640625" customWidth="1"/>
    <col min="11767" max="11767" width="18.44140625" customWidth="1"/>
    <col min="11768" max="11769" width="18.6640625" customWidth="1"/>
    <col min="11770" max="11770" width="18.44140625" customWidth="1"/>
    <col min="11771" max="11771" width="17.88671875" customWidth="1"/>
    <col min="11772" max="11774" width="18.44140625" customWidth="1"/>
    <col min="11775" max="11775" width="18.109375" customWidth="1"/>
    <col min="11776" max="11776" width="18.44140625" customWidth="1"/>
    <col min="11777" max="11777" width="18.109375" customWidth="1"/>
    <col min="11778" max="11779" width="18.44140625" customWidth="1"/>
    <col min="11780" max="11780" width="18.6640625" customWidth="1"/>
    <col min="11781" max="11781" width="18.109375" customWidth="1"/>
    <col min="11782" max="11784" width="18.6640625" customWidth="1"/>
    <col min="11785" max="11785" width="18.44140625" customWidth="1"/>
    <col min="11786" max="11786" width="18.6640625" customWidth="1"/>
    <col min="11787" max="11787" width="18.44140625" customWidth="1"/>
    <col min="11788" max="11789" width="18.6640625" customWidth="1"/>
    <col min="11790" max="11790" width="18.44140625" customWidth="1"/>
    <col min="11791" max="11791" width="17.88671875" customWidth="1"/>
    <col min="11792" max="11794" width="18.44140625" customWidth="1"/>
    <col min="11795" max="11795" width="18.109375" customWidth="1"/>
    <col min="11796" max="11796" width="18.44140625" customWidth="1"/>
    <col min="11797" max="11797" width="18.109375" customWidth="1"/>
    <col min="11798" max="11799" width="18.44140625" customWidth="1"/>
    <col min="11800" max="11800" width="18.6640625" customWidth="1"/>
    <col min="11801" max="11801" width="18.109375" customWidth="1"/>
    <col min="11802" max="11804" width="18.6640625" customWidth="1"/>
    <col min="11805" max="11805" width="18.44140625" customWidth="1"/>
    <col min="11806" max="11806" width="18.6640625" customWidth="1"/>
    <col min="11807" max="11807" width="18.44140625" customWidth="1"/>
    <col min="11808" max="11810" width="18.6640625" customWidth="1"/>
    <col min="11811" max="11811" width="18.109375" customWidth="1"/>
    <col min="11812" max="11814" width="18.6640625" customWidth="1"/>
    <col min="11815" max="11815" width="18.44140625" customWidth="1"/>
    <col min="11816" max="11816" width="18.6640625" customWidth="1"/>
    <col min="11817" max="11817" width="18.44140625" customWidth="1"/>
    <col min="11818" max="11819" width="18.6640625" customWidth="1"/>
    <col min="11820" max="11820" width="19" customWidth="1"/>
    <col min="11821" max="11821" width="18.44140625" customWidth="1"/>
    <col min="11822" max="11824" width="19" customWidth="1"/>
    <col min="11825" max="11825" width="18.6640625" customWidth="1"/>
    <col min="11826" max="11826" width="19" customWidth="1"/>
    <col min="11827" max="11827" width="18.6640625" customWidth="1"/>
    <col min="11828" max="11829" width="19" customWidth="1"/>
    <col min="11830" max="11830" width="18.44140625" customWidth="1"/>
    <col min="11831" max="11831" width="17.88671875" customWidth="1"/>
    <col min="11832" max="11834" width="18.44140625" customWidth="1"/>
    <col min="11835" max="11835" width="18.109375" customWidth="1"/>
    <col min="11836" max="11836" width="18.44140625" customWidth="1"/>
    <col min="11837" max="11837" width="18.109375" customWidth="1"/>
    <col min="11838" max="11839" width="18.44140625" customWidth="1"/>
    <col min="11840" max="11840" width="19" customWidth="1"/>
    <col min="11841" max="11841" width="18.44140625" customWidth="1"/>
    <col min="11842" max="11844" width="19" customWidth="1"/>
    <col min="11845" max="11845" width="18.6640625" customWidth="1"/>
    <col min="11846" max="11846" width="19" customWidth="1"/>
    <col min="11847" max="11847" width="18.6640625" customWidth="1"/>
    <col min="11848" max="11850" width="19" customWidth="1"/>
    <col min="11851" max="11851" width="18.44140625" customWidth="1"/>
    <col min="11852" max="11854" width="19" customWidth="1"/>
    <col min="11855" max="11855" width="18.6640625" customWidth="1"/>
    <col min="11856" max="11856" width="19" customWidth="1"/>
    <col min="11857" max="11857" width="18.6640625" customWidth="1"/>
    <col min="11858" max="11860" width="19" customWidth="1"/>
    <col min="11861" max="11861" width="18.44140625" customWidth="1"/>
    <col min="11862" max="11864" width="19" customWidth="1"/>
    <col min="11865" max="11865" width="18.6640625" customWidth="1"/>
    <col min="11866" max="11866" width="19" customWidth="1"/>
    <col min="11867" max="11867" width="18.6640625" customWidth="1"/>
    <col min="11868" max="11869" width="19" customWidth="1"/>
    <col min="11870" max="11870" width="18.6640625" customWidth="1"/>
    <col min="11871" max="11871" width="18.109375" customWidth="1"/>
    <col min="11872" max="11874" width="18.6640625" customWidth="1"/>
    <col min="11875" max="11875" width="18.44140625" customWidth="1"/>
    <col min="11876" max="11876" width="18.6640625" customWidth="1"/>
    <col min="11877" max="11877" width="18.44140625" customWidth="1"/>
    <col min="11878" max="11879" width="18.6640625" customWidth="1"/>
    <col min="11880" max="11880" width="19" customWidth="1"/>
    <col min="11881" max="11881" width="18.44140625" customWidth="1"/>
    <col min="11882" max="11884" width="19" customWidth="1"/>
    <col min="11885" max="11885" width="18.6640625" customWidth="1"/>
    <col min="11886" max="11886" width="19" customWidth="1"/>
    <col min="11887" max="11887" width="18.6640625" customWidth="1"/>
    <col min="11888" max="11889" width="19" customWidth="1"/>
    <col min="11890" max="11890" width="18.6640625" customWidth="1"/>
    <col min="11891" max="11891" width="18.109375" customWidth="1"/>
    <col min="11892" max="11894" width="18.6640625" customWidth="1"/>
    <col min="11895" max="11895" width="18.44140625" customWidth="1"/>
    <col min="11896" max="11896" width="18.6640625" customWidth="1"/>
    <col min="11897" max="11897" width="18.44140625" customWidth="1"/>
    <col min="11898" max="11899" width="18.6640625" customWidth="1"/>
    <col min="11900" max="11900" width="19" customWidth="1"/>
    <col min="11901" max="11901" width="18.44140625" customWidth="1"/>
    <col min="11902" max="11904" width="19" customWidth="1"/>
    <col min="11905" max="11905" width="18.6640625" customWidth="1"/>
    <col min="11906" max="11906" width="19" customWidth="1"/>
    <col min="11907" max="11907" width="18.6640625" customWidth="1"/>
    <col min="11908" max="11910" width="19" customWidth="1"/>
    <col min="11911" max="11911" width="18.44140625" customWidth="1"/>
    <col min="11912" max="11914" width="19" customWidth="1"/>
    <col min="11915" max="11915" width="18.6640625" customWidth="1"/>
    <col min="11916" max="11916" width="19" customWidth="1"/>
    <col min="11917" max="11917" width="18.6640625" customWidth="1"/>
    <col min="11918" max="11920" width="19" customWidth="1"/>
    <col min="11921" max="11921" width="18.44140625" customWidth="1"/>
    <col min="11922" max="11924" width="19" customWidth="1"/>
    <col min="11925" max="11925" width="18.6640625" customWidth="1"/>
    <col min="11926" max="11926" width="19" customWidth="1"/>
    <col min="11927" max="11927" width="18.6640625" customWidth="1"/>
    <col min="11928" max="11929" width="19" customWidth="1"/>
    <col min="11930" max="11930" width="18.44140625" customWidth="1"/>
    <col min="11931" max="11931" width="17.88671875" customWidth="1"/>
    <col min="11932" max="11934" width="18.44140625" customWidth="1"/>
    <col min="11935" max="11935" width="18.109375" customWidth="1"/>
    <col min="11936" max="11936" width="18.44140625" customWidth="1"/>
    <col min="11937" max="11937" width="18.109375" customWidth="1"/>
    <col min="11938" max="11939" width="18.44140625" customWidth="1"/>
    <col min="11940" max="11940" width="19" customWidth="1"/>
    <col min="11941" max="11941" width="18.44140625" customWidth="1"/>
    <col min="11942" max="11944" width="19" customWidth="1"/>
    <col min="11945" max="11945" width="18.6640625" customWidth="1"/>
    <col min="11946" max="11946" width="19" customWidth="1"/>
    <col min="11947" max="11947" width="18.6640625" customWidth="1"/>
    <col min="11948" max="11950" width="19" customWidth="1"/>
    <col min="11951" max="11951" width="18.44140625" customWidth="1"/>
    <col min="11952" max="11954" width="19" customWidth="1"/>
    <col min="11955" max="11955" width="18.6640625" customWidth="1"/>
    <col min="11956" max="11956" width="19" customWidth="1"/>
    <col min="11957" max="11957" width="18.6640625" customWidth="1"/>
    <col min="11958" max="11960" width="19" customWidth="1"/>
    <col min="11961" max="11961" width="18.44140625" customWidth="1"/>
    <col min="11962" max="11964" width="19" customWidth="1"/>
    <col min="11965" max="11965" width="18.6640625" customWidth="1"/>
    <col min="11966" max="11966" width="19" customWidth="1"/>
    <col min="11967" max="11967" width="18.6640625" customWidth="1"/>
    <col min="11968" max="11969" width="19" customWidth="1"/>
    <col min="11970" max="11970" width="18.6640625" customWidth="1"/>
    <col min="11971" max="11971" width="18.109375" customWidth="1"/>
    <col min="11972" max="11974" width="18.6640625" customWidth="1"/>
    <col min="11975" max="11975" width="18.44140625" customWidth="1"/>
    <col min="11976" max="11976" width="18.6640625" customWidth="1"/>
    <col min="11977" max="11977" width="18.44140625" customWidth="1"/>
    <col min="11978" max="11979" width="18.6640625" customWidth="1"/>
    <col min="11980" max="11980" width="19" customWidth="1"/>
    <col min="11981" max="11981" width="18.44140625" customWidth="1"/>
    <col min="11982" max="11984" width="19" customWidth="1"/>
    <col min="11985" max="11985" width="18.6640625" customWidth="1"/>
    <col min="11986" max="11986" width="19" customWidth="1"/>
    <col min="11987" max="11987" width="18.6640625" customWidth="1"/>
    <col min="11988" max="11989" width="19" customWidth="1"/>
    <col min="11990" max="11990" width="18.6640625" customWidth="1"/>
    <col min="11991" max="11991" width="18.109375" customWidth="1"/>
    <col min="11992" max="11994" width="18.6640625" customWidth="1"/>
    <col min="11995" max="11995" width="18.44140625" customWidth="1"/>
    <col min="11996" max="11996" width="18.6640625" customWidth="1"/>
    <col min="11997" max="11997" width="18.44140625" customWidth="1"/>
    <col min="11998" max="11999" width="18.6640625" customWidth="1"/>
    <col min="12000" max="12000" width="19" customWidth="1"/>
    <col min="12001" max="12001" width="18.44140625" customWidth="1"/>
    <col min="12002" max="12004" width="19" customWidth="1"/>
    <col min="12005" max="12005" width="18.6640625" customWidth="1"/>
    <col min="12006" max="12006" width="19" customWidth="1"/>
    <col min="12007" max="12007" width="18.6640625" customWidth="1"/>
    <col min="12008" max="12010" width="19" customWidth="1"/>
    <col min="12011" max="12011" width="18.44140625" customWidth="1"/>
    <col min="12012" max="12014" width="19" customWidth="1"/>
    <col min="12015" max="12015" width="18.6640625" customWidth="1"/>
    <col min="12016" max="12016" width="19" customWidth="1"/>
    <col min="12017" max="12017" width="18.6640625" customWidth="1"/>
    <col min="12018" max="12019" width="19" customWidth="1"/>
    <col min="12020" max="12020" width="19.44140625" customWidth="1"/>
    <col min="12021" max="12021" width="19" customWidth="1"/>
    <col min="12022" max="12024" width="19.44140625" customWidth="1"/>
    <col min="12025" max="12025" width="19.33203125" customWidth="1"/>
    <col min="12026" max="12026" width="19.44140625" customWidth="1"/>
    <col min="12027" max="12027" width="19.33203125" customWidth="1"/>
    <col min="12028" max="12029" width="19.44140625" customWidth="1"/>
    <col min="12030" max="12030" width="19" customWidth="1"/>
    <col min="12031" max="12031" width="18.44140625" customWidth="1"/>
    <col min="12032" max="12034" width="19" customWidth="1"/>
    <col min="12035" max="12035" width="18.6640625" customWidth="1"/>
    <col min="12036" max="12036" width="19" customWidth="1"/>
    <col min="12037" max="12037" width="18.6640625" customWidth="1"/>
    <col min="12038" max="12039" width="19" customWidth="1"/>
    <col min="12040" max="12040" width="19.44140625" customWidth="1"/>
    <col min="12041" max="12041" width="19" customWidth="1"/>
    <col min="12042" max="12044" width="19.44140625" customWidth="1"/>
    <col min="12045" max="12045" width="19.33203125" customWidth="1"/>
    <col min="12046" max="12046" width="19.44140625" customWidth="1"/>
    <col min="12047" max="12047" width="19.33203125" customWidth="1"/>
    <col min="12048" max="12050" width="19.44140625" customWidth="1"/>
    <col min="12051" max="12051" width="19" customWidth="1"/>
    <col min="12052" max="12054" width="19.44140625" customWidth="1"/>
    <col min="12055" max="12055" width="19.33203125" customWidth="1"/>
    <col min="12056" max="12056" width="19.44140625" customWidth="1"/>
    <col min="12057" max="12057" width="19.33203125" customWidth="1"/>
    <col min="12058" max="12060" width="19.44140625" customWidth="1"/>
    <col min="12061" max="12061" width="19" customWidth="1"/>
    <col min="12062" max="12064" width="19.44140625" customWidth="1"/>
    <col min="12065" max="12065" width="19.33203125" customWidth="1"/>
    <col min="12066" max="12066" width="19.44140625" customWidth="1"/>
    <col min="12067" max="12067" width="19.33203125" customWidth="1"/>
    <col min="12068" max="12069" width="19.44140625" customWidth="1"/>
    <col min="12070" max="12070" width="19.33203125" customWidth="1"/>
    <col min="12071" max="12071" width="18.6640625" customWidth="1"/>
    <col min="12072" max="12074" width="19.33203125" customWidth="1"/>
    <col min="12075" max="12075" width="19" customWidth="1"/>
    <col min="12076" max="12076" width="19.33203125" customWidth="1"/>
    <col min="12077" max="12077" width="19" customWidth="1"/>
    <col min="12078" max="12079" width="19.33203125" customWidth="1"/>
    <col min="12080" max="12080" width="19.44140625" customWidth="1"/>
    <col min="12081" max="12081" width="19" customWidth="1"/>
    <col min="12082" max="12084" width="19.44140625" customWidth="1"/>
    <col min="12085" max="12085" width="19.33203125" customWidth="1"/>
    <col min="12086" max="12086" width="19.44140625" customWidth="1"/>
    <col min="12087" max="12087" width="19.33203125" customWidth="1"/>
    <col min="12088" max="12089" width="19.44140625" customWidth="1"/>
    <col min="12090" max="12090" width="19.33203125" customWidth="1"/>
    <col min="12091" max="12091" width="18.6640625" customWidth="1"/>
    <col min="12092" max="12094" width="19.33203125" customWidth="1"/>
    <col min="12095" max="12095" width="19" customWidth="1"/>
    <col min="12096" max="12096" width="19.33203125" customWidth="1"/>
    <col min="12097" max="12097" width="19" customWidth="1"/>
    <col min="12098" max="12099" width="19.33203125" customWidth="1"/>
    <col min="12100" max="12100" width="19.44140625" customWidth="1"/>
    <col min="12101" max="12101" width="19" customWidth="1"/>
    <col min="12102" max="12104" width="19.44140625" customWidth="1"/>
    <col min="12105" max="12105" width="19.33203125" customWidth="1"/>
    <col min="12106" max="12106" width="19.44140625" customWidth="1"/>
    <col min="12107" max="12107" width="19.33203125" customWidth="1"/>
    <col min="12108" max="12110" width="19.44140625" customWidth="1"/>
    <col min="12111" max="12111" width="19" customWidth="1"/>
    <col min="12112" max="12114" width="19.44140625" customWidth="1"/>
    <col min="12115" max="12115" width="19.33203125" customWidth="1"/>
    <col min="12116" max="12116" width="19.44140625" customWidth="1"/>
    <col min="12117" max="12117" width="19.33203125" customWidth="1"/>
    <col min="12118" max="12119" width="19.44140625" customWidth="1"/>
    <col min="12120" max="12120" width="19" customWidth="1"/>
    <col min="12121" max="12121" width="18.44140625" customWidth="1"/>
    <col min="12122" max="12124" width="19" customWidth="1"/>
    <col min="12125" max="12125" width="18.6640625" customWidth="1"/>
    <col min="12126" max="12126" width="19" customWidth="1"/>
    <col min="12127" max="12127" width="18.6640625" customWidth="1"/>
    <col min="12128" max="12129" width="19" customWidth="1"/>
    <col min="12130" max="12130" width="18.44140625" customWidth="1"/>
    <col min="12131" max="12131" width="17.88671875" customWidth="1"/>
    <col min="12132" max="12134" width="18.44140625" customWidth="1"/>
    <col min="12135" max="12135" width="18.109375" customWidth="1"/>
    <col min="12136" max="12136" width="18.44140625" customWidth="1"/>
    <col min="12137" max="12137" width="18.109375" customWidth="1"/>
    <col min="12138" max="12139" width="18.44140625" customWidth="1"/>
    <col min="12140" max="12140" width="19" customWidth="1"/>
    <col min="12141" max="12141" width="18.44140625" customWidth="1"/>
    <col min="12142" max="12144" width="19" customWidth="1"/>
    <col min="12145" max="12145" width="18.6640625" customWidth="1"/>
    <col min="12146" max="12146" width="19" customWidth="1"/>
    <col min="12147" max="12147" width="18.6640625" customWidth="1"/>
    <col min="12148" max="12150" width="19" customWidth="1"/>
    <col min="12151" max="12151" width="18.44140625" customWidth="1"/>
    <col min="12152" max="12154" width="19" customWidth="1"/>
    <col min="12155" max="12155" width="18.6640625" customWidth="1"/>
    <col min="12156" max="12156" width="19" customWidth="1"/>
    <col min="12157" max="12157" width="18.6640625" customWidth="1"/>
    <col min="12158" max="12160" width="19" customWidth="1"/>
    <col min="12161" max="12161" width="18.44140625" customWidth="1"/>
    <col min="12162" max="12164" width="19" customWidth="1"/>
    <col min="12165" max="12165" width="18.6640625" customWidth="1"/>
    <col min="12166" max="12166" width="19" customWidth="1"/>
    <col min="12167" max="12167" width="18.6640625" customWidth="1"/>
    <col min="12168" max="12169" width="19" customWidth="1"/>
    <col min="12170" max="12170" width="18.6640625" customWidth="1"/>
    <col min="12171" max="12171" width="18.109375" customWidth="1"/>
    <col min="12172" max="12174" width="18.6640625" customWidth="1"/>
    <col min="12175" max="12175" width="18.44140625" customWidth="1"/>
    <col min="12176" max="12176" width="18.6640625" customWidth="1"/>
    <col min="12177" max="12177" width="18.44140625" customWidth="1"/>
    <col min="12178" max="12179" width="18.6640625" customWidth="1"/>
    <col min="12180" max="12180" width="19" customWidth="1"/>
    <col min="12181" max="12181" width="18.44140625" customWidth="1"/>
    <col min="12182" max="12184" width="19" customWidth="1"/>
    <col min="12185" max="12185" width="18.6640625" customWidth="1"/>
    <col min="12186" max="12186" width="19" customWidth="1"/>
    <col min="12187" max="12187" width="18.6640625" customWidth="1"/>
    <col min="12188" max="12189" width="19" customWidth="1"/>
    <col min="12190" max="12190" width="18.6640625" customWidth="1"/>
    <col min="12191" max="12191" width="18.109375" customWidth="1"/>
    <col min="12192" max="12194" width="18.6640625" customWidth="1"/>
    <col min="12195" max="12195" width="18.44140625" customWidth="1"/>
    <col min="12196" max="12196" width="18.6640625" customWidth="1"/>
    <col min="12197" max="12197" width="18.44140625" customWidth="1"/>
    <col min="12198" max="12199" width="18.6640625" customWidth="1"/>
    <col min="12200" max="12200" width="19" customWidth="1"/>
    <col min="12201" max="12201" width="18.44140625" customWidth="1"/>
    <col min="12202" max="12204" width="19" customWidth="1"/>
    <col min="12205" max="12205" width="18.6640625" customWidth="1"/>
    <col min="12206" max="12206" width="19" customWidth="1"/>
    <col min="12207" max="12207" width="18.6640625" customWidth="1"/>
    <col min="12208" max="12210" width="19" customWidth="1"/>
    <col min="12211" max="12211" width="18.44140625" customWidth="1"/>
    <col min="12212" max="12214" width="19" customWidth="1"/>
    <col min="12215" max="12215" width="18.6640625" customWidth="1"/>
    <col min="12216" max="12216" width="19" customWidth="1"/>
    <col min="12217" max="12217" width="18.6640625" customWidth="1"/>
    <col min="12218" max="12219" width="19" customWidth="1"/>
    <col min="12220" max="12220" width="19.44140625" customWidth="1"/>
    <col min="12221" max="12221" width="19" customWidth="1"/>
    <col min="12222" max="12224" width="19.44140625" customWidth="1"/>
    <col min="12225" max="12225" width="19.33203125" customWidth="1"/>
    <col min="12226" max="12226" width="19.44140625" customWidth="1"/>
    <col min="12227" max="12227" width="19.33203125" customWidth="1"/>
    <col min="12228" max="12229" width="19.44140625" customWidth="1"/>
    <col min="12230" max="12230" width="19" customWidth="1"/>
    <col min="12231" max="12231" width="18.44140625" customWidth="1"/>
    <col min="12232" max="12234" width="19" customWidth="1"/>
    <col min="12235" max="12235" width="18.6640625" customWidth="1"/>
    <col min="12236" max="12236" width="19" customWidth="1"/>
    <col min="12237" max="12237" width="18.6640625" customWidth="1"/>
    <col min="12238" max="12239" width="19" customWidth="1"/>
    <col min="12240" max="12240" width="19.44140625" customWidth="1"/>
    <col min="12241" max="12241" width="19" customWidth="1"/>
    <col min="12242" max="12244" width="19.44140625" customWidth="1"/>
    <col min="12245" max="12245" width="19.33203125" customWidth="1"/>
    <col min="12246" max="12246" width="19.44140625" customWidth="1"/>
    <col min="12247" max="12247" width="19.33203125" customWidth="1"/>
    <col min="12248" max="12250" width="19.44140625" customWidth="1"/>
    <col min="12251" max="12251" width="19" customWidth="1"/>
    <col min="12252" max="12254" width="19.44140625" customWidth="1"/>
    <col min="12255" max="12255" width="19.33203125" customWidth="1"/>
    <col min="12256" max="12256" width="19.44140625" customWidth="1"/>
    <col min="12257" max="12257" width="19.33203125" customWidth="1"/>
    <col min="12258" max="12260" width="19.44140625" customWidth="1"/>
    <col min="12261" max="12261" width="19" customWidth="1"/>
    <col min="12262" max="12264" width="19.44140625" customWidth="1"/>
    <col min="12265" max="12265" width="19.33203125" customWidth="1"/>
    <col min="12266" max="12266" width="19.44140625" customWidth="1"/>
    <col min="12267" max="12267" width="19.33203125" customWidth="1"/>
    <col min="12268" max="12269" width="19.44140625" customWidth="1"/>
    <col min="12270" max="12270" width="19.33203125" customWidth="1"/>
    <col min="12271" max="12271" width="18.6640625" customWidth="1"/>
    <col min="12272" max="12274" width="19.33203125" customWidth="1"/>
    <col min="12275" max="12275" width="19" customWidth="1"/>
    <col min="12276" max="12276" width="19.33203125" customWidth="1"/>
    <col min="12277" max="12277" width="19" customWidth="1"/>
    <col min="12278" max="12279" width="19.33203125" customWidth="1"/>
    <col min="12280" max="12280" width="19.44140625" customWidth="1"/>
    <col min="12281" max="12281" width="19" customWidth="1"/>
    <col min="12282" max="12284" width="19.44140625" customWidth="1"/>
    <col min="12285" max="12285" width="19.33203125" customWidth="1"/>
    <col min="12286" max="12286" width="19.44140625" customWidth="1"/>
    <col min="12287" max="12287" width="19.33203125" customWidth="1"/>
    <col min="12288" max="12289" width="19.44140625" customWidth="1"/>
    <col min="12290" max="12290" width="19.33203125" customWidth="1"/>
    <col min="12291" max="12291" width="18.6640625" customWidth="1"/>
    <col min="12292" max="12294" width="19.33203125" customWidth="1"/>
    <col min="12295" max="12295" width="19" customWidth="1"/>
    <col min="12296" max="12296" width="19.33203125" customWidth="1"/>
    <col min="12297" max="12297" width="19" customWidth="1"/>
    <col min="12298" max="12299" width="19.33203125" customWidth="1"/>
    <col min="12300" max="12300" width="19.44140625" customWidth="1"/>
    <col min="12301" max="12301" width="19" customWidth="1"/>
    <col min="12302" max="12304" width="19.44140625" customWidth="1"/>
    <col min="12305" max="12305" width="19.33203125" customWidth="1"/>
    <col min="12306" max="12306" width="19.44140625" customWidth="1"/>
    <col min="12307" max="12307" width="19.33203125" customWidth="1"/>
    <col min="12308" max="12310" width="19.44140625" customWidth="1"/>
    <col min="12311" max="12311" width="19" customWidth="1"/>
    <col min="12312" max="12314" width="19.44140625" customWidth="1"/>
    <col min="12315" max="12315" width="19.33203125" customWidth="1"/>
    <col min="12316" max="12316" width="19.44140625" customWidth="1"/>
    <col min="12317" max="12317" width="19.33203125" customWidth="1"/>
    <col min="12318" max="12320" width="19.44140625" customWidth="1"/>
    <col min="12321" max="12321" width="19" customWidth="1"/>
    <col min="12322" max="12324" width="19.44140625" customWidth="1"/>
    <col min="12325" max="12325" width="19.33203125" customWidth="1"/>
    <col min="12326" max="12326" width="19.44140625" customWidth="1"/>
    <col min="12327" max="12327" width="19.33203125" customWidth="1"/>
    <col min="12328" max="12329" width="19.44140625" customWidth="1"/>
    <col min="12330" max="12330" width="19" customWidth="1"/>
    <col min="12331" max="12331" width="18.44140625" customWidth="1"/>
    <col min="12332" max="12334" width="19" customWidth="1"/>
    <col min="12335" max="12335" width="18.6640625" customWidth="1"/>
    <col min="12336" max="12336" width="19" customWidth="1"/>
    <col min="12337" max="12337" width="18.6640625" customWidth="1"/>
    <col min="12338" max="12339" width="19" customWidth="1"/>
    <col min="12340" max="12340" width="19.44140625" customWidth="1"/>
    <col min="12341" max="12341" width="19" customWidth="1"/>
    <col min="12342" max="12344" width="19.44140625" customWidth="1"/>
    <col min="12345" max="12345" width="19.33203125" customWidth="1"/>
    <col min="12346" max="12346" width="19.44140625" customWidth="1"/>
    <col min="12347" max="12347" width="19.33203125" customWidth="1"/>
    <col min="12348" max="12350" width="19.44140625" customWidth="1"/>
    <col min="12351" max="12351" width="19" customWidth="1"/>
    <col min="12352" max="12354" width="19.44140625" customWidth="1"/>
    <col min="12355" max="12355" width="19.33203125" customWidth="1"/>
    <col min="12356" max="12356" width="19.44140625" customWidth="1"/>
    <col min="12357" max="12357" width="19.33203125" customWidth="1"/>
    <col min="12358" max="12360" width="19.44140625" customWidth="1"/>
    <col min="12361" max="12361" width="19" customWidth="1"/>
    <col min="12362" max="12364" width="19.44140625" customWidth="1"/>
    <col min="12365" max="12365" width="19.33203125" customWidth="1"/>
    <col min="12366" max="12366" width="19.44140625" customWidth="1"/>
    <col min="12367" max="12367" width="19.33203125" customWidth="1"/>
    <col min="12368" max="12369" width="19.44140625" customWidth="1"/>
    <col min="12370" max="12370" width="19.33203125" customWidth="1"/>
    <col min="12371" max="12371" width="18.6640625" customWidth="1"/>
    <col min="12372" max="12374" width="19.33203125" customWidth="1"/>
    <col min="12375" max="12375" width="19" customWidth="1"/>
    <col min="12376" max="12376" width="19.33203125" customWidth="1"/>
    <col min="12377" max="12377" width="19" customWidth="1"/>
    <col min="12378" max="12379" width="19.33203125" customWidth="1"/>
    <col min="12380" max="12380" width="19.44140625" customWidth="1"/>
    <col min="12381" max="12381" width="19" customWidth="1"/>
    <col min="12382" max="12384" width="19.44140625" customWidth="1"/>
    <col min="12385" max="12385" width="19.33203125" customWidth="1"/>
    <col min="12386" max="12386" width="19.44140625" customWidth="1"/>
    <col min="12387" max="12387" width="19.33203125" customWidth="1"/>
    <col min="12388" max="12389" width="19.44140625" customWidth="1"/>
    <col min="12390" max="12390" width="19.33203125" customWidth="1"/>
    <col min="12391" max="12391" width="18.6640625" customWidth="1"/>
    <col min="12392" max="12394" width="19.33203125" customWidth="1"/>
    <col min="12395" max="12395" width="19" customWidth="1"/>
    <col min="12396" max="12396" width="19.33203125" customWidth="1"/>
    <col min="12397" max="12397" width="19" customWidth="1"/>
    <col min="12398" max="12399" width="19.33203125" customWidth="1"/>
    <col min="12400" max="12400" width="19.44140625" customWidth="1"/>
    <col min="12401" max="12401" width="19" customWidth="1"/>
    <col min="12402" max="12404" width="19.44140625" customWidth="1"/>
    <col min="12405" max="12405" width="19.33203125" customWidth="1"/>
    <col min="12406" max="12406" width="19.44140625" customWidth="1"/>
    <col min="12407" max="12407" width="19.33203125" customWidth="1"/>
    <col min="12408" max="12410" width="19.44140625" customWidth="1"/>
    <col min="12411" max="12411" width="19" customWidth="1"/>
    <col min="12412" max="12414" width="19.44140625" customWidth="1"/>
    <col min="12415" max="12415" width="19.33203125" customWidth="1"/>
    <col min="12416" max="12416" width="19.44140625" customWidth="1"/>
    <col min="12417" max="12417" width="19.33203125" customWidth="1"/>
    <col min="12418" max="12420" width="19.44140625" customWidth="1"/>
    <col min="12421" max="12421" width="19" customWidth="1"/>
    <col min="12422" max="12424" width="19.44140625" customWidth="1"/>
    <col min="12425" max="12425" width="19.33203125" customWidth="1"/>
    <col min="12426" max="12426" width="19.44140625" customWidth="1"/>
    <col min="12427" max="12427" width="19.33203125" customWidth="1"/>
    <col min="12428" max="12429" width="19.44140625" customWidth="1"/>
    <col min="12430" max="12430" width="19" customWidth="1"/>
    <col min="12431" max="12431" width="18.44140625" customWidth="1"/>
    <col min="12432" max="12434" width="19" customWidth="1"/>
    <col min="12435" max="12435" width="18.6640625" customWidth="1"/>
    <col min="12436" max="12436" width="19" customWidth="1"/>
    <col min="12437" max="12437" width="18.6640625" customWidth="1"/>
    <col min="12438" max="12439" width="19" customWidth="1"/>
    <col min="12440" max="12440" width="19.44140625" customWidth="1"/>
    <col min="12441" max="12441" width="19" customWidth="1"/>
    <col min="12442" max="12444" width="19.44140625" customWidth="1"/>
    <col min="12445" max="12445" width="19.33203125" customWidth="1"/>
    <col min="12446" max="12446" width="19.44140625" customWidth="1"/>
    <col min="12447" max="12447" width="19.33203125" customWidth="1"/>
    <col min="12448" max="12450" width="19.44140625" customWidth="1"/>
    <col min="12451" max="12451" width="19" customWidth="1"/>
    <col min="12452" max="12454" width="19.44140625" customWidth="1"/>
    <col min="12455" max="12455" width="19.33203125" customWidth="1"/>
    <col min="12456" max="12456" width="19.44140625" customWidth="1"/>
    <col min="12457" max="12457" width="19.33203125" customWidth="1"/>
    <col min="12458" max="12460" width="19.44140625" customWidth="1"/>
    <col min="12461" max="12461" width="19" customWidth="1"/>
    <col min="12462" max="12464" width="19.44140625" customWidth="1"/>
    <col min="12465" max="12465" width="19.33203125" customWidth="1"/>
    <col min="12466" max="12466" width="19.44140625" customWidth="1"/>
    <col min="12467" max="12467" width="19.33203125" customWidth="1"/>
    <col min="12468" max="12469" width="19.44140625" customWidth="1"/>
    <col min="12470" max="12470" width="19.33203125" customWidth="1"/>
    <col min="12471" max="12471" width="18.6640625" customWidth="1"/>
    <col min="12472" max="12474" width="19.33203125" customWidth="1"/>
    <col min="12475" max="12475" width="19" customWidth="1"/>
    <col min="12476" max="12476" width="19.33203125" customWidth="1"/>
    <col min="12477" max="12477" width="19" customWidth="1"/>
    <col min="12478" max="12479" width="19.33203125" customWidth="1"/>
    <col min="12480" max="12480" width="19.44140625" customWidth="1"/>
    <col min="12481" max="12481" width="19" customWidth="1"/>
    <col min="12482" max="12484" width="19.44140625" customWidth="1"/>
    <col min="12485" max="12485" width="19.33203125" customWidth="1"/>
    <col min="12486" max="12486" width="19.44140625" customWidth="1"/>
    <col min="12487" max="12487" width="19.33203125" customWidth="1"/>
    <col min="12488" max="12489" width="19.44140625" customWidth="1"/>
    <col min="12490" max="12490" width="19.33203125" customWidth="1"/>
    <col min="12491" max="12491" width="18.6640625" customWidth="1"/>
    <col min="12492" max="12494" width="19.33203125" customWidth="1"/>
    <col min="12495" max="12495" width="19" customWidth="1"/>
    <col min="12496" max="12496" width="19.33203125" customWidth="1"/>
    <col min="12497" max="12497" width="19" customWidth="1"/>
    <col min="12498" max="12499" width="19.33203125" customWidth="1"/>
    <col min="12500" max="12500" width="19.44140625" customWidth="1"/>
    <col min="12501" max="12501" width="19" customWidth="1"/>
    <col min="12502" max="12504" width="19.44140625" customWidth="1"/>
    <col min="12505" max="12505" width="19.33203125" customWidth="1"/>
    <col min="12506" max="12506" width="19.44140625" customWidth="1"/>
    <col min="12507" max="12507" width="19.33203125" customWidth="1"/>
    <col min="12508" max="12510" width="19.44140625" customWidth="1"/>
    <col min="12511" max="12511" width="19" customWidth="1"/>
    <col min="12512" max="12514" width="19.44140625" customWidth="1"/>
    <col min="12515" max="12515" width="19.33203125" customWidth="1"/>
    <col min="12516" max="12516" width="19.44140625" customWidth="1"/>
    <col min="12517" max="12517" width="19.33203125" customWidth="1"/>
    <col min="12518" max="12519" width="19.44140625" customWidth="1"/>
    <col min="12520" max="12520" width="19.33203125" customWidth="1"/>
    <col min="12521" max="12521" width="18.6640625" customWidth="1"/>
    <col min="12522" max="12524" width="19.33203125" customWidth="1"/>
    <col min="12525" max="12525" width="19" customWidth="1"/>
    <col min="12526" max="12526" width="19.33203125" customWidth="1"/>
    <col min="12527" max="12527" width="19" customWidth="1"/>
    <col min="12528" max="12529" width="19.33203125" customWidth="1"/>
    <col min="12530" max="12530" width="18.6640625" customWidth="1"/>
    <col min="12531" max="12531" width="18.109375" customWidth="1"/>
    <col min="12532" max="12534" width="18.6640625" customWidth="1"/>
    <col min="12535" max="12535" width="18.44140625" customWidth="1"/>
    <col min="12536" max="12536" width="18.6640625" customWidth="1"/>
    <col min="12537" max="12537" width="18.44140625" customWidth="1"/>
    <col min="12538" max="12539" width="18.6640625" customWidth="1"/>
    <col min="12540" max="12540" width="19.33203125" customWidth="1"/>
    <col min="12541" max="12541" width="18.6640625" customWidth="1"/>
    <col min="12542" max="12544" width="19.33203125" customWidth="1"/>
    <col min="12545" max="12545" width="19" customWidth="1"/>
    <col min="12546" max="12546" width="19.33203125" customWidth="1"/>
    <col min="12547" max="12547" width="19" customWidth="1"/>
    <col min="12548" max="12550" width="19.33203125" customWidth="1"/>
    <col min="12551" max="12551" width="18.6640625" customWidth="1"/>
    <col min="12552" max="12554" width="19.33203125" customWidth="1"/>
    <col min="12555" max="12555" width="19" customWidth="1"/>
    <col min="12556" max="12556" width="19.33203125" customWidth="1"/>
    <col min="12557" max="12557" width="19" customWidth="1"/>
    <col min="12558" max="12560" width="19.33203125" customWidth="1"/>
    <col min="12561" max="12561" width="18.6640625" customWidth="1"/>
    <col min="12562" max="12564" width="19.33203125" customWidth="1"/>
    <col min="12565" max="12565" width="19" customWidth="1"/>
    <col min="12566" max="12566" width="19.33203125" customWidth="1"/>
    <col min="12567" max="12567" width="19" customWidth="1"/>
    <col min="12568" max="12569" width="19.33203125" customWidth="1"/>
    <col min="12570" max="12570" width="19" customWidth="1"/>
    <col min="12571" max="12571" width="18.44140625" customWidth="1"/>
    <col min="12572" max="12574" width="19" customWidth="1"/>
    <col min="12575" max="12575" width="18.6640625" customWidth="1"/>
    <col min="12576" max="12576" width="19" customWidth="1"/>
    <col min="12577" max="12577" width="18.6640625" customWidth="1"/>
    <col min="12578" max="12579" width="19" customWidth="1"/>
    <col min="12580" max="12580" width="19.33203125" customWidth="1"/>
    <col min="12581" max="12581" width="18.6640625" customWidth="1"/>
    <col min="12582" max="12584" width="19.33203125" customWidth="1"/>
    <col min="12585" max="12585" width="19" customWidth="1"/>
    <col min="12586" max="12586" width="19.33203125" customWidth="1"/>
    <col min="12587" max="12587" width="19" customWidth="1"/>
    <col min="12588" max="12589" width="19.33203125" customWidth="1"/>
    <col min="12590" max="12590" width="19" customWidth="1"/>
    <col min="12591" max="12591" width="18.44140625" customWidth="1"/>
    <col min="12592" max="12594" width="19" customWidth="1"/>
    <col min="12595" max="12595" width="18.6640625" customWidth="1"/>
    <col min="12596" max="12596" width="19" customWidth="1"/>
    <col min="12597" max="12597" width="18.6640625" customWidth="1"/>
    <col min="12598" max="12599" width="19" customWidth="1"/>
    <col min="12600" max="12600" width="19.33203125" customWidth="1"/>
    <col min="12601" max="12601" width="18.6640625" customWidth="1"/>
    <col min="12602" max="12604" width="19.33203125" customWidth="1"/>
    <col min="12605" max="12605" width="19" customWidth="1"/>
    <col min="12606" max="12606" width="19.33203125" customWidth="1"/>
    <col min="12607" max="12607" width="19" customWidth="1"/>
    <col min="12608" max="12610" width="19.33203125" customWidth="1"/>
    <col min="12611" max="12611" width="18.6640625" customWidth="1"/>
    <col min="12612" max="12614" width="19.33203125" customWidth="1"/>
    <col min="12615" max="12615" width="19" customWidth="1"/>
    <col min="12616" max="12616" width="19.33203125" customWidth="1"/>
    <col min="12617" max="12617" width="19" customWidth="1"/>
    <col min="12618" max="12619" width="19.33203125" customWidth="1"/>
    <col min="12620" max="12620" width="19.44140625" customWidth="1"/>
    <col min="12621" max="12621" width="19" customWidth="1"/>
    <col min="12622" max="12624" width="19.44140625" customWidth="1"/>
    <col min="12625" max="12625" width="19.33203125" customWidth="1"/>
    <col min="12626" max="12626" width="19.44140625" customWidth="1"/>
    <col min="12627" max="12627" width="19.33203125" customWidth="1"/>
    <col min="12628" max="12629" width="19.44140625" customWidth="1"/>
    <col min="12630" max="12630" width="19" customWidth="1"/>
    <col min="12631" max="12631" width="18.44140625" customWidth="1"/>
    <col min="12632" max="12634" width="19" customWidth="1"/>
    <col min="12635" max="12635" width="18.6640625" customWidth="1"/>
    <col min="12636" max="12636" width="19" customWidth="1"/>
    <col min="12637" max="12637" width="18.6640625" customWidth="1"/>
    <col min="12638" max="12639" width="19" customWidth="1"/>
    <col min="12640" max="12640" width="19.44140625" customWidth="1"/>
    <col min="12641" max="12641" width="19" customWidth="1"/>
    <col min="12642" max="12644" width="19.44140625" customWidth="1"/>
    <col min="12645" max="12645" width="19.33203125" customWidth="1"/>
    <col min="12646" max="12646" width="19.44140625" customWidth="1"/>
    <col min="12647" max="12647" width="19.33203125" customWidth="1"/>
    <col min="12648" max="12650" width="19.44140625" customWidth="1"/>
    <col min="12651" max="12651" width="19" customWidth="1"/>
    <col min="12652" max="12654" width="19.44140625" customWidth="1"/>
    <col min="12655" max="12655" width="19.33203125" customWidth="1"/>
    <col min="12656" max="12656" width="19.44140625" customWidth="1"/>
    <col min="12657" max="12657" width="19.33203125" customWidth="1"/>
    <col min="12658" max="12660" width="19.44140625" customWidth="1"/>
    <col min="12661" max="12661" width="19" customWidth="1"/>
    <col min="12662" max="12664" width="19.44140625" customWidth="1"/>
    <col min="12665" max="12665" width="19.33203125" customWidth="1"/>
    <col min="12666" max="12666" width="19.44140625" customWidth="1"/>
    <col min="12667" max="12667" width="19.33203125" customWidth="1"/>
    <col min="12668" max="12669" width="19.44140625" customWidth="1"/>
    <col min="12670" max="12670" width="19.33203125" customWidth="1"/>
    <col min="12671" max="12671" width="18.6640625" customWidth="1"/>
    <col min="12672" max="12674" width="19.33203125" customWidth="1"/>
    <col min="12675" max="12675" width="19" customWidth="1"/>
    <col min="12676" max="12676" width="19.33203125" customWidth="1"/>
    <col min="12677" max="12677" width="19" customWidth="1"/>
    <col min="12678" max="12679" width="19.33203125" customWidth="1"/>
    <col min="12680" max="12680" width="19.44140625" customWidth="1"/>
    <col min="12681" max="12681" width="19" customWidth="1"/>
    <col min="12682" max="12684" width="19.44140625" customWidth="1"/>
    <col min="12685" max="12685" width="19.33203125" customWidth="1"/>
    <col min="12686" max="12686" width="19.44140625" customWidth="1"/>
    <col min="12687" max="12687" width="19.33203125" customWidth="1"/>
    <col min="12688" max="12689" width="19.44140625" customWidth="1"/>
    <col min="12690" max="12690" width="19.33203125" customWidth="1"/>
    <col min="12691" max="12691" width="18.6640625" customWidth="1"/>
    <col min="12692" max="12694" width="19.33203125" customWidth="1"/>
    <col min="12695" max="12695" width="19" customWidth="1"/>
    <col min="12696" max="12696" width="19.33203125" customWidth="1"/>
    <col min="12697" max="12697" width="19" customWidth="1"/>
    <col min="12698" max="12699" width="19.33203125" customWidth="1"/>
    <col min="12700" max="12700" width="19.44140625" customWidth="1"/>
    <col min="12701" max="12701" width="19" customWidth="1"/>
    <col min="12702" max="12704" width="19.44140625" customWidth="1"/>
    <col min="12705" max="12705" width="19.33203125" customWidth="1"/>
    <col min="12706" max="12706" width="19.44140625" customWidth="1"/>
    <col min="12707" max="12707" width="19.33203125" customWidth="1"/>
    <col min="12708" max="12710" width="19.44140625" customWidth="1"/>
    <col min="12711" max="12711" width="19" customWidth="1"/>
    <col min="12712" max="12714" width="19.44140625" customWidth="1"/>
    <col min="12715" max="12715" width="19.33203125" customWidth="1"/>
    <col min="12716" max="12716" width="19.44140625" customWidth="1"/>
    <col min="12717" max="12717" width="19.33203125" customWidth="1"/>
    <col min="12718" max="12719" width="19.44140625" customWidth="1"/>
    <col min="12720" max="12720" width="19.33203125" customWidth="1"/>
    <col min="12721" max="12721" width="18.6640625" customWidth="1"/>
    <col min="12722" max="12724" width="19.33203125" customWidth="1"/>
    <col min="12725" max="12725" width="19" customWidth="1"/>
    <col min="12726" max="12726" width="19.33203125" customWidth="1"/>
    <col min="12727" max="12727" width="19" customWidth="1"/>
    <col min="12728" max="12729" width="19.33203125" customWidth="1"/>
    <col min="12730" max="12730" width="18.6640625" customWidth="1"/>
    <col min="12731" max="12731" width="18.109375" customWidth="1"/>
    <col min="12732" max="12734" width="18.6640625" customWidth="1"/>
    <col min="12735" max="12735" width="18.44140625" customWidth="1"/>
    <col min="12736" max="12736" width="18.6640625" customWidth="1"/>
    <col min="12737" max="12737" width="18.44140625" customWidth="1"/>
    <col min="12738" max="12739" width="18.6640625" customWidth="1"/>
    <col min="12740" max="12740" width="19.33203125" customWidth="1"/>
    <col min="12741" max="12741" width="18.6640625" customWidth="1"/>
    <col min="12742" max="12744" width="19.33203125" customWidth="1"/>
    <col min="12745" max="12745" width="19" customWidth="1"/>
    <col min="12746" max="12746" width="19.33203125" customWidth="1"/>
    <col min="12747" max="12747" width="19" customWidth="1"/>
    <col min="12748" max="12750" width="19.33203125" customWidth="1"/>
    <col min="12751" max="12751" width="18.6640625" customWidth="1"/>
    <col min="12752" max="12754" width="19.33203125" customWidth="1"/>
    <col min="12755" max="12755" width="19" customWidth="1"/>
    <col min="12756" max="12756" width="19.33203125" customWidth="1"/>
    <col min="12757" max="12757" width="19" customWidth="1"/>
    <col min="12758" max="12760" width="19.33203125" customWidth="1"/>
    <col min="12761" max="12761" width="18.6640625" customWidth="1"/>
    <col min="12762" max="12764" width="19.33203125" customWidth="1"/>
    <col min="12765" max="12765" width="19" customWidth="1"/>
    <col min="12766" max="12766" width="19.33203125" customWidth="1"/>
    <col min="12767" max="12767" width="19" customWidth="1"/>
    <col min="12768" max="12769" width="19.33203125" customWidth="1"/>
    <col min="12770" max="12770" width="19" customWidth="1"/>
    <col min="12771" max="12771" width="18.44140625" customWidth="1"/>
    <col min="12772" max="12774" width="19" customWidth="1"/>
    <col min="12775" max="12775" width="18.6640625" customWidth="1"/>
    <col min="12776" max="12776" width="19" customWidth="1"/>
    <col min="12777" max="12777" width="18.6640625" customWidth="1"/>
    <col min="12778" max="12779" width="19" customWidth="1"/>
    <col min="12780" max="12780" width="19.33203125" customWidth="1"/>
    <col min="12781" max="12781" width="18.6640625" customWidth="1"/>
    <col min="12782" max="12784" width="19.33203125" customWidth="1"/>
    <col min="12785" max="12785" width="19" customWidth="1"/>
    <col min="12786" max="12786" width="19.33203125" customWidth="1"/>
    <col min="12787" max="12787" width="19" customWidth="1"/>
    <col min="12788" max="12789" width="19.33203125" customWidth="1"/>
    <col min="12790" max="12790" width="19" customWidth="1"/>
    <col min="12791" max="12791" width="18.44140625" customWidth="1"/>
    <col min="12792" max="12794" width="19" customWidth="1"/>
    <col min="12795" max="12795" width="18.6640625" customWidth="1"/>
    <col min="12796" max="12796" width="19" customWidth="1"/>
    <col min="12797" max="12797" width="18.6640625" customWidth="1"/>
    <col min="12798" max="12799" width="19" customWidth="1"/>
    <col min="12800" max="12800" width="19.33203125" customWidth="1"/>
    <col min="12801" max="12801" width="18.6640625" customWidth="1"/>
    <col min="12802" max="12804" width="19.33203125" customWidth="1"/>
    <col min="12805" max="12805" width="19" customWidth="1"/>
    <col min="12806" max="12806" width="19.33203125" customWidth="1"/>
    <col min="12807" max="12807" width="19" customWidth="1"/>
    <col min="12808" max="12810" width="19.33203125" customWidth="1"/>
    <col min="12811" max="12811" width="18.6640625" customWidth="1"/>
    <col min="12812" max="12814" width="19.33203125" customWidth="1"/>
    <col min="12815" max="12815" width="19" customWidth="1"/>
    <col min="12816" max="12816" width="19.33203125" customWidth="1"/>
    <col min="12817" max="12817" width="19" customWidth="1"/>
    <col min="12818" max="12819" width="19.33203125" customWidth="1"/>
    <col min="12820" max="12820" width="19.44140625" customWidth="1"/>
    <col min="12821" max="12821" width="19" customWidth="1"/>
    <col min="12822" max="12824" width="19.44140625" customWidth="1"/>
    <col min="12825" max="12825" width="19.33203125" customWidth="1"/>
    <col min="12826" max="12826" width="19.44140625" customWidth="1"/>
    <col min="12827" max="12827" width="19.33203125" customWidth="1"/>
    <col min="12828" max="12829" width="19.44140625" customWidth="1"/>
    <col min="12830" max="12830" width="19" customWidth="1"/>
    <col min="12831" max="12831" width="18.44140625" customWidth="1"/>
    <col min="12832" max="12834" width="19" customWidth="1"/>
    <col min="12835" max="12835" width="18.6640625" customWidth="1"/>
    <col min="12836" max="12836" width="19" customWidth="1"/>
    <col min="12837" max="12837" width="18.6640625" customWidth="1"/>
    <col min="12838" max="12839" width="19" customWidth="1"/>
    <col min="12840" max="12840" width="19.44140625" customWidth="1"/>
    <col min="12841" max="12841" width="19" customWidth="1"/>
    <col min="12842" max="12844" width="19.44140625" customWidth="1"/>
    <col min="12845" max="12845" width="19.33203125" customWidth="1"/>
    <col min="12846" max="12846" width="19.44140625" customWidth="1"/>
    <col min="12847" max="12847" width="19.33203125" customWidth="1"/>
    <col min="12848" max="12850" width="19.44140625" customWidth="1"/>
    <col min="12851" max="12851" width="19" customWidth="1"/>
    <col min="12852" max="12854" width="19.44140625" customWidth="1"/>
    <col min="12855" max="12855" width="19.33203125" customWidth="1"/>
    <col min="12856" max="12856" width="19.44140625" customWidth="1"/>
    <col min="12857" max="12857" width="19.33203125" customWidth="1"/>
    <col min="12858" max="12860" width="19.44140625" customWidth="1"/>
    <col min="12861" max="12861" width="19" customWidth="1"/>
    <col min="12862" max="12864" width="19.44140625" customWidth="1"/>
    <col min="12865" max="12865" width="19.33203125" customWidth="1"/>
    <col min="12866" max="12866" width="19.44140625" customWidth="1"/>
    <col min="12867" max="12867" width="19.33203125" customWidth="1"/>
    <col min="12868" max="12869" width="19.44140625" customWidth="1"/>
    <col min="12870" max="12870" width="19.33203125" customWidth="1"/>
    <col min="12871" max="12871" width="18.6640625" customWidth="1"/>
    <col min="12872" max="12874" width="19.33203125" customWidth="1"/>
    <col min="12875" max="12875" width="19" customWidth="1"/>
    <col min="12876" max="12876" width="19.33203125" customWidth="1"/>
    <col min="12877" max="12877" width="19" customWidth="1"/>
    <col min="12878" max="12879" width="19.33203125" customWidth="1"/>
    <col min="12880" max="12880" width="19.44140625" customWidth="1"/>
    <col min="12881" max="12881" width="19" customWidth="1"/>
    <col min="12882" max="12884" width="19.44140625" customWidth="1"/>
    <col min="12885" max="12885" width="19.33203125" customWidth="1"/>
    <col min="12886" max="12886" width="19.44140625" customWidth="1"/>
    <col min="12887" max="12887" width="19.33203125" customWidth="1"/>
    <col min="12888" max="12889" width="19.44140625" customWidth="1"/>
    <col min="12890" max="12890" width="19.33203125" customWidth="1"/>
    <col min="12891" max="12891" width="18.6640625" customWidth="1"/>
    <col min="12892" max="12894" width="19.33203125" customWidth="1"/>
    <col min="12895" max="12895" width="19" customWidth="1"/>
    <col min="12896" max="12896" width="19.33203125" customWidth="1"/>
    <col min="12897" max="12897" width="19" customWidth="1"/>
    <col min="12898" max="12899" width="19.33203125" customWidth="1"/>
    <col min="12900" max="12900" width="19.44140625" customWidth="1"/>
    <col min="12901" max="12901" width="19" customWidth="1"/>
    <col min="12902" max="12904" width="19.44140625" customWidth="1"/>
    <col min="12905" max="12905" width="19.33203125" customWidth="1"/>
    <col min="12906" max="12906" width="19.44140625" customWidth="1"/>
    <col min="12907" max="12907" width="19.33203125" customWidth="1"/>
    <col min="12908" max="12910" width="19.44140625" customWidth="1"/>
    <col min="12911" max="12911" width="19" customWidth="1"/>
    <col min="12912" max="12914" width="19.44140625" customWidth="1"/>
    <col min="12915" max="12915" width="19.33203125" customWidth="1"/>
    <col min="12916" max="12916" width="19.44140625" customWidth="1"/>
    <col min="12917" max="12917" width="19.33203125" customWidth="1"/>
    <col min="12918" max="12920" width="19.44140625" customWidth="1"/>
    <col min="12921" max="12921" width="19" customWidth="1"/>
    <col min="12922" max="12924" width="19.44140625" customWidth="1"/>
    <col min="12925" max="12925" width="19.33203125" customWidth="1"/>
    <col min="12926" max="12926" width="19.44140625" customWidth="1"/>
    <col min="12927" max="12927" width="19.33203125" customWidth="1"/>
    <col min="12928" max="12929" width="19.44140625" customWidth="1"/>
    <col min="12930" max="12930" width="19" customWidth="1"/>
    <col min="12931" max="12931" width="18.44140625" customWidth="1"/>
    <col min="12932" max="12934" width="19" customWidth="1"/>
    <col min="12935" max="12935" width="18.6640625" customWidth="1"/>
    <col min="12936" max="12936" width="19" customWidth="1"/>
    <col min="12937" max="12937" width="18.6640625" customWidth="1"/>
    <col min="12938" max="12939" width="19" customWidth="1"/>
    <col min="12940" max="12940" width="19.44140625" customWidth="1"/>
    <col min="12941" max="12941" width="19" customWidth="1"/>
    <col min="12942" max="12944" width="19.44140625" customWidth="1"/>
    <col min="12945" max="12945" width="19.33203125" customWidth="1"/>
    <col min="12946" max="12946" width="19.44140625" customWidth="1"/>
    <col min="12947" max="12947" width="19.33203125" customWidth="1"/>
    <col min="12948" max="12950" width="19.44140625" customWidth="1"/>
    <col min="12951" max="12951" width="19" customWidth="1"/>
    <col min="12952" max="12954" width="19.44140625" customWidth="1"/>
    <col min="12955" max="12955" width="19.33203125" customWidth="1"/>
    <col min="12956" max="12956" width="19.44140625" customWidth="1"/>
    <col min="12957" max="12957" width="19.33203125" customWidth="1"/>
    <col min="12958" max="12960" width="19.44140625" customWidth="1"/>
    <col min="12961" max="12961" width="19" customWidth="1"/>
    <col min="12962" max="12964" width="19.44140625" customWidth="1"/>
    <col min="12965" max="12965" width="19.33203125" customWidth="1"/>
    <col min="12966" max="12966" width="19.44140625" customWidth="1"/>
    <col min="12967" max="12967" width="19.33203125" customWidth="1"/>
    <col min="12968" max="12969" width="19.44140625" customWidth="1"/>
    <col min="12970" max="12970" width="19.33203125" customWidth="1"/>
    <col min="12971" max="12971" width="18.6640625" customWidth="1"/>
    <col min="12972" max="12974" width="19.33203125" customWidth="1"/>
    <col min="12975" max="12975" width="19" customWidth="1"/>
    <col min="12976" max="12976" width="19.33203125" customWidth="1"/>
    <col min="12977" max="12977" width="19" customWidth="1"/>
    <col min="12978" max="12979" width="19.33203125" customWidth="1"/>
    <col min="12980" max="12980" width="19.44140625" customWidth="1"/>
    <col min="12981" max="12981" width="19" customWidth="1"/>
    <col min="12982" max="12984" width="19.44140625" customWidth="1"/>
    <col min="12985" max="12985" width="19.33203125" customWidth="1"/>
    <col min="12986" max="12986" width="19.44140625" customWidth="1"/>
    <col min="12987" max="12987" width="19.33203125" customWidth="1"/>
    <col min="12988" max="12989" width="19.44140625" customWidth="1"/>
    <col min="12990" max="12990" width="19.33203125" customWidth="1"/>
    <col min="12991" max="12991" width="18.6640625" customWidth="1"/>
    <col min="12992" max="12994" width="19.33203125" customWidth="1"/>
    <col min="12995" max="12995" width="19" customWidth="1"/>
    <col min="12996" max="12996" width="19.33203125" customWidth="1"/>
    <col min="12997" max="12997" width="19" customWidth="1"/>
    <col min="12998" max="12999" width="19.33203125" customWidth="1"/>
    <col min="13000" max="13000" width="19.44140625" customWidth="1"/>
    <col min="13001" max="13001" width="19" customWidth="1"/>
    <col min="13002" max="13004" width="19.44140625" customWidth="1"/>
    <col min="13005" max="13005" width="19.33203125" customWidth="1"/>
    <col min="13006" max="13006" width="19.44140625" customWidth="1"/>
    <col min="13007" max="13007" width="19.33203125" customWidth="1"/>
    <col min="13008" max="13010" width="19.44140625" customWidth="1"/>
    <col min="13011" max="13011" width="19" customWidth="1"/>
    <col min="13012" max="13014" width="19.44140625" customWidth="1"/>
    <col min="13015" max="13015" width="19.33203125" customWidth="1"/>
    <col min="13016" max="13016" width="19.44140625" customWidth="1"/>
    <col min="13017" max="13017" width="19.33203125" customWidth="1"/>
    <col min="13018" max="13020" width="19.44140625" customWidth="1"/>
    <col min="13021" max="13021" width="19" customWidth="1"/>
    <col min="13022" max="13024" width="19.44140625" customWidth="1"/>
    <col min="13025" max="13025" width="19.33203125" customWidth="1"/>
    <col min="13026" max="13026" width="19.44140625" customWidth="1"/>
    <col min="13027" max="13027" width="19.33203125" customWidth="1"/>
    <col min="13028" max="13029" width="19.44140625" customWidth="1"/>
    <col min="13030" max="13030" width="19" customWidth="1"/>
    <col min="13031" max="13031" width="18.44140625" customWidth="1"/>
    <col min="13032" max="13034" width="19" customWidth="1"/>
    <col min="13035" max="13035" width="18.6640625" customWidth="1"/>
    <col min="13036" max="13036" width="19" customWidth="1"/>
    <col min="13037" max="13037" width="18.6640625" customWidth="1"/>
    <col min="13038" max="13039" width="19" customWidth="1"/>
    <col min="13040" max="13040" width="19.44140625" customWidth="1"/>
    <col min="13041" max="13041" width="19" customWidth="1"/>
    <col min="13042" max="13044" width="19.44140625" customWidth="1"/>
    <col min="13045" max="13045" width="19.33203125" customWidth="1"/>
    <col min="13046" max="13046" width="19.44140625" customWidth="1"/>
    <col min="13047" max="13047" width="19.33203125" customWidth="1"/>
    <col min="13048" max="13050" width="19.44140625" customWidth="1"/>
    <col min="13051" max="13051" width="19" customWidth="1"/>
    <col min="13052" max="13054" width="19.44140625" customWidth="1"/>
    <col min="13055" max="13055" width="19.33203125" customWidth="1"/>
    <col min="13056" max="13056" width="19.44140625" customWidth="1"/>
    <col min="13057" max="13057" width="19.33203125" customWidth="1"/>
    <col min="13058" max="13060" width="19.44140625" customWidth="1"/>
    <col min="13061" max="13061" width="19" customWidth="1"/>
    <col min="13062" max="13064" width="19.44140625" customWidth="1"/>
    <col min="13065" max="13065" width="19.33203125" customWidth="1"/>
    <col min="13066" max="13066" width="19.44140625" customWidth="1"/>
    <col min="13067" max="13067" width="19.33203125" customWidth="1"/>
    <col min="13068" max="13069" width="19.44140625" customWidth="1"/>
    <col min="13070" max="13070" width="19.33203125" customWidth="1"/>
    <col min="13071" max="13071" width="18.6640625" customWidth="1"/>
    <col min="13072" max="13074" width="19.33203125" customWidth="1"/>
    <col min="13075" max="13075" width="19" customWidth="1"/>
    <col min="13076" max="13076" width="19.33203125" customWidth="1"/>
    <col min="13077" max="13077" width="19" customWidth="1"/>
    <col min="13078" max="13079" width="19.33203125" customWidth="1"/>
    <col min="13080" max="13080" width="19.44140625" customWidth="1"/>
    <col min="13081" max="13081" width="19" customWidth="1"/>
    <col min="13082" max="13084" width="19.44140625" customWidth="1"/>
    <col min="13085" max="13085" width="19.33203125" customWidth="1"/>
    <col min="13086" max="13086" width="19.44140625" customWidth="1"/>
    <col min="13087" max="13087" width="19.33203125" customWidth="1"/>
    <col min="13088" max="13089" width="19.44140625" customWidth="1"/>
    <col min="13090" max="13090" width="19.33203125" customWidth="1"/>
    <col min="13091" max="13091" width="18.6640625" customWidth="1"/>
    <col min="13092" max="13094" width="19.33203125" customWidth="1"/>
    <col min="13095" max="13095" width="19" customWidth="1"/>
    <col min="13096" max="13096" width="19.33203125" customWidth="1"/>
    <col min="13097" max="13097" width="19" customWidth="1"/>
    <col min="13098" max="13099" width="19.33203125" customWidth="1"/>
    <col min="13100" max="13100" width="19.44140625" customWidth="1"/>
    <col min="13101" max="13101" width="19" customWidth="1"/>
    <col min="13102" max="13104" width="19.44140625" customWidth="1"/>
    <col min="13105" max="13105" width="19.33203125" customWidth="1"/>
    <col min="13106" max="13106" width="19.44140625" customWidth="1"/>
    <col min="13107" max="13107" width="19.33203125" customWidth="1"/>
    <col min="13108" max="13110" width="19.44140625" customWidth="1"/>
    <col min="13111" max="13111" width="19" customWidth="1"/>
    <col min="13112" max="13114" width="19.44140625" customWidth="1"/>
    <col min="13115" max="13115" width="19.33203125" customWidth="1"/>
    <col min="13116" max="13116" width="19.44140625" customWidth="1"/>
    <col min="13117" max="13117" width="19.33203125" customWidth="1"/>
    <col min="13118" max="13119" width="19.44140625" customWidth="1"/>
    <col min="13120" max="13120" width="19" customWidth="1"/>
    <col min="13121" max="13121" width="18.44140625" customWidth="1"/>
    <col min="13122" max="13124" width="19" customWidth="1"/>
    <col min="13125" max="13125" width="18.6640625" customWidth="1"/>
    <col min="13126" max="13126" width="19" customWidth="1"/>
    <col min="13127" max="13127" width="18.6640625" customWidth="1"/>
    <col min="13128" max="13129" width="19" customWidth="1"/>
    <col min="13130" max="13130" width="18.44140625" customWidth="1"/>
    <col min="13131" max="13131" width="17.88671875" customWidth="1"/>
    <col min="13132" max="13134" width="18.44140625" customWidth="1"/>
    <col min="13135" max="13135" width="18.109375" customWidth="1"/>
    <col min="13136" max="13136" width="18.44140625" customWidth="1"/>
    <col min="13137" max="13137" width="18.109375" customWidth="1"/>
    <col min="13138" max="13139" width="18.44140625" customWidth="1"/>
    <col min="13140" max="13140" width="19" customWidth="1"/>
    <col min="13141" max="13141" width="18.44140625" customWidth="1"/>
    <col min="13142" max="13144" width="19" customWidth="1"/>
    <col min="13145" max="13145" width="18.6640625" customWidth="1"/>
    <col min="13146" max="13146" width="19" customWidth="1"/>
    <col min="13147" max="13147" width="18.6640625" customWidth="1"/>
    <col min="13148" max="13150" width="19" customWidth="1"/>
    <col min="13151" max="13151" width="18.44140625" customWidth="1"/>
    <col min="13152" max="13154" width="19" customWidth="1"/>
    <col min="13155" max="13155" width="18.6640625" customWidth="1"/>
    <col min="13156" max="13156" width="19" customWidth="1"/>
    <col min="13157" max="13157" width="18.6640625" customWidth="1"/>
    <col min="13158" max="13160" width="19" customWidth="1"/>
    <col min="13161" max="13161" width="18.44140625" customWidth="1"/>
    <col min="13162" max="13164" width="19" customWidth="1"/>
    <col min="13165" max="13165" width="18.6640625" customWidth="1"/>
    <col min="13166" max="13166" width="19" customWidth="1"/>
    <col min="13167" max="13167" width="18.6640625" customWidth="1"/>
    <col min="13168" max="13169" width="19" customWidth="1"/>
    <col min="13170" max="13170" width="18.6640625" customWidth="1"/>
    <col min="13171" max="13171" width="18.109375" customWidth="1"/>
    <col min="13172" max="13174" width="18.6640625" customWidth="1"/>
    <col min="13175" max="13175" width="18.44140625" customWidth="1"/>
    <col min="13176" max="13176" width="18.6640625" customWidth="1"/>
    <col min="13177" max="13177" width="18.44140625" customWidth="1"/>
    <col min="13178" max="13179" width="18.6640625" customWidth="1"/>
    <col min="13180" max="13180" width="19" customWidth="1"/>
    <col min="13181" max="13181" width="18.44140625" customWidth="1"/>
    <col min="13182" max="13184" width="19" customWidth="1"/>
    <col min="13185" max="13185" width="18.6640625" customWidth="1"/>
    <col min="13186" max="13186" width="19" customWidth="1"/>
    <col min="13187" max="13187" width="18.6640625" customWidth="1"/>
    <col min="13188" max="13189" width="19" customWidth="1"/>
    <col min="13190" max="13190" width="18.6640625" customWidth="1"/>
    <col min="13191" max="13191" width="18.109375" customWidth="1"/>
    <col min="13192" max="13194" width="18.6640625" customWidth="1"/>
    <col min="13195" max="13195" width="18.44140625" customWidth="1"/>
    <col min="13196" max="13196" width="18.6640625" customWidth="1"/>
    <col min="13197" max="13197" width="18.44140625" customWidth="1"/>
    <col min="13198" max="13199" width="18.6640625" customWidth="1"/>
    <col min="13200" max="13200" width="19" customWidth="1"/>
    <col min="13201" max="13201" width="18.44140625" customWidth="1"/>
    <col min="13202" max="13204" width="19" customWidth="1"/>
    <col min="13205" max="13205" width="18.6640625" customWidth="1"/>
    <col min="13206" max="13206" width="19" customWidth="1"/>
    <col min="13207" max="13207" width="18.6640625" customWidth="1"/>
    <col min="13208" max="13210" width="19" customWidth="1"/>
    <col min="13211" max="13211" width="18.44140625" customWidth="1"/>
    <col min="13212" max="13214" width="19" customWidth="1"/>
    <col min="13215" max="13215" width="18.6640625" customWidth="1"/>
    <col min="13216" max="13216" width="19" customWidth="1"/>
    <col min="13217" max="13217" width="18.6640625" customWidth="1"/>
    <col min="13218" max="13219" width="19" customWidth="1"/>
    <col min="13220" max="13220" width="19.44140625" customWidth="1"/>
    <col min="13221" max="13221" width="19" customWidth="1"/>
    <col min="13222" max="13224" width="19.44140625" customWidth="1"/>
    <col min="13225" max="13225" width="19.33203125" customWidth="1"/>
    <col min="13226" max="13226" width="19.44140625" customWidth="1"/>
    <col min="13227" max="13227" width="19.33203125" customWidth="1"/>
    <col min="13228" max="13229" width="19.44140625" customWidth="1"/>
    <col min="13230" max="13230" width="19" customWidth="1"/>
    <col min="13231" max="13231" width="18.44140625" customWidth="1"/>
    <col min="13232" max="13234" width="19" customWidth="1"/>
    <col min="13235" max="13235" width="18.6640625" customWidth="1"/>
    <col min="13236" max="13236" width="19" customWidth="1"/>
    <col min="13237" max="13237" width="18.6640625" customWidth="1"/>
    <col min="13238" max="13239" width="19" customWidth="1"/>
    <col min="13240" max="13240" width="19.44140625" customWidth="1"/>
    <col min="13241" max="13241" width="19" customWidth="1"/>
    <col min="13242" max="13244" width="19.44140625" customWidth="1"/>
    <col min="13245" max="13245" width="19.33203125" customWidth="1"/>
    <col min="13246" max="13246" width="19.44140625" customWidth="1"/>
    <col min="13247" max="13247" width="19.33203125" customWidth="1"/>
    <col min="13248" max="13250" width="19.44140625" customWidth="1"/>
    <col min="13251" max="13251" width="19" customWidth="1"/>
    <col min="13252" max="13254" width="19.44140625" customWidth="1"/>
    <col min="13255" max="13255" width="19.33203125" customWidth="1"/>
    <col min="13256" max="13256" width="19.44140625" customWidth="1"/>
    <col min="13257" max="13257" width="19.33203125" customWidth="1"/>
    <col min="13258" max="13260" width="19.44140625" customWidth="1"/>
    <col min="13261" max="13261" width="19" customWidth="1"/>
    <col min="13262" max="13264" width="19.44140625" customWidth="1"/>
    <col min="13265" max="13265" width="19.33203125" customWidth="1"/>
    <col min="13266" max="13266" width="19.44140625" customWidth="1"/>
    <col min="13267" max="13267" width="19.33203125" customWidth="1"/>
    <col min="13268" max="13269" width="19.44140625" customWidth="1"/>
    <col min="13270" max="13270" width="19.33203125" customWidth="1"/>
    <col min="13271" max="13271" width="18.6640625" customWidth="1"/>
    <col min="13272" max="13274" width="19.33203125" customWidth="1"/>
    <col min="13275" max="13275" width="19" customWidth="1"/>
    <col min="13276" max="13276" width="19.33203125" customWidth="1"/>
    <col min="13277" max="13277" width="19" customWidth="1"/>
    <col min="13278" max="13279" width="19.33203125" customWidth="1"/>
    <col min="13280" max="13280" width="19.44140625" customWidth="1"/>
    <col min="13281" max="13281" width="19" customWidth="1"/>
    <col min="13282" max="13284" width="19.44140625" customWidth="1"/>
    <col min="13285" max="13285" width="19.33203125" customWidth="1"/>
    <col min="13286" max="13286" width="19.44140625" customWidth="1"/>
    <col min="13287" max="13287" width="19.33203125" customWidth="1"/>
    <col min="13288" max="13289" width="19.44140625" customWidth="1"/>
    <col min="13290" max="13290" width="19.33203125" customWidth="1"/>
    <col min="13291" max="13291" width="18.6640625" customWidth="1"/>
    <col min="13292" max="13294" width="19.33203125" customWidth="1"/>
    <col min="13295" max="13295" width="19" customWidth="1"/>
    <col min="13296" max="13296" width="19.33203125" customWidth="1"/>
    <col min="13297" max="13297" width="19" customWidth="1"/>
    <col min="13298" max="13299" width="19.33203125" customWidth="1"/>
    <col min="13300" max="13300" width="19.44140625" customWidth="1"/>
    <col min="13301" max="13301" width="19" customWidth="1"/>
    <col min="13302" max="13304" width="19.44140625" customWidth="1"/>
    <col min="13305" max="13305" width="19.33203125" customWidth="1"/>
    <col min="13306" max="13306" width="19.44140625" customWidth="1"/>
    <col min="13307" max="13307" width="19.33203125" customWidth="1"/>
    <col min="13308" max="13310" width="19.44140625" customWidth="1"/>
    <col min="13311" max="13311" width="19" customWidth="1"/>
    <col min="13312" max="13314" width="19.44140625" customWidth="1"/>
    <col min="13315" max="13315" width="19.33203125" customWidth="1"/>
    <col min="13316" max="13316" width="19.44140625" customWidth="1"/>
    <col min="13317" max="13317" width="19.33203125" customWidth="1"/>
    <col min="13318" max="13320" width="19.44140625" customWidth="1"/>
    <col min="13321" max="13321" width="19" customWidth="1"/>
    <col min="13322" max="13324" width="19.44140625" customWidth="1"/>
    <col min="13325" max="13325" width="19.33203125" customWidth="1"/>
    <col min="13326" max="13326" width="19.44140625" customWidth="1"/>
    <col min="13327" max="13327" width="19.33203125" customWidth="1"/>
    <col min="13328" max="13329" width="19.44140625" customWidth="1"/>
    <col min="13330" max="13330" width="19" customWidth="1"/>
    <col min="13331" max="13331" width="18.44140625" customWidth="1"/>
    <col min="13332" max="13334" width="19" customWidth="1"/>
    <col min="13335" max="13335" width="18.6640625" customWidth="1"/>
    <col min="13336" max="13336" width="19" customWidth="1"/>
    <col min="13337" max="13337" width="18.6640625" customWidth="1"/>
    <col min="13338" max="13339" width="19" customWidth="1"/>
    <col min="13340" max="13340" width="19.44140625" customWidth="1"/>
    <col min="13341" max="13341" width="19" customWidth="1"/>
    <col min="13342" max="13344" width="19.44140625" customWidth="1"/>
    <col min="13345" max="13345" width="19.33203125" customWidth="1"/>
    <col min="13346" max="13346" width="19.44140625" customWidth="1"/>
    <col min="13347" max="13347" width="19.33203125" customWidth="1"/>
    <col min="13348" max="13350" width="19.44140625" customWidth="1"/>
    <col min="13351" max="13351" width="19" customWidth="1"/>
    <col min="13352" max="13354" width="19.44140625" customWidth="1"/>
    <col min="13355" max="13355" width="19.33203125" customWidth="1"/>
    <col min="13356" max="13356" width="19.44140625" customWidth="1"/>
    <col min="13357" max="13357" width="19.33203125" customWidth="1"/>
    <col min="13358" max="13360" width="19.44140625" customWidth="1"/>
    <col min="13361" max="13361" width="19" customWidth="1"/>
    <col min="13362" max="13364" width="19.44140625" customWidth="1"/>
    <col min="13365" max="13365" width="19.33203125" customWidth="1"/>
    <col min="13366" max="13366" width="19.44140625" customWidth="1"/>
    <col min="13367" max="13367" width="19.33203125" customWidth="1"/>
    <col min="13368" max="13369" width="19.44140625" customWidth="1"/>
    <col min="13370" max="13370" width="19.33203125" customWidth="1"/>
    <col min="13371" max="13371" width="18.6640625" customWidth="1"/>
    <col min="13372" max="13374" width="19.33203125" customWidth="1"/>
    <col min="13375" max="13375" width="19" customWidth="1"/>
    <col min="13376" max="13376" width="19.33203125" customWidth="1"/>
    <col min="13377" max="13377" width="19" customWidth="1"/>
    <col min="13378" max="13379" width="19.33203125" customWidth="1"/>
    <col min="13380" max="13380" width="19.44140625" customWidth="1"/>
    <col min="13381" max="13381" width="19" customWidth="1"/>
    <col min="13382" max="13384" width="19.44140625" customWidth="1"/>
    <col min="13385" max="13385" width="19.33203125" customWidth="1"/>
    <col min="13386" max="13386" width="19.44140625" customWidth="1"/>
    <col min="13387" max="13387" width="19.33203125" customWidth="1"/>
    <col min="13388" max="13389" width="19.44140625" customWidth="1"/>
    <col min="13390" max="13390" width="19.33203125" customWidth="1"/>
    <col min="13391" max="13391" width="18.6640625" customWidth="1"/>
    <col min="13392" max="13394" width="19.33203125" customWidth="1"/>
    <col min="13395" max="13395" width="19" customWidth="1"/>
    <col min="13396" max="13396" width="19.33203125" customWidth="1"/>
    <col min="13397" max="13397" width="19" customWidth="1"/>
    <col min="13398" max="13399" width="19.33203125" customWidth="1"/>
    <col min="13400" max="13400" width="19.44140625" customWidth="1"/>
    <col min="13401" max="13401" width="19" customWidth="1"/>
    <col min="13402" max="13404" width="19.44140625" customWidth="1"/>
    <col min="13405" max="13405" width="19.33203125" customWidth="1"/>
    <col min="13406" max="13406" width="19.44140625" customWidth="1"/>
    <col min="13407" max="13407" width="19.33203125" customWidth="1"/>
    <col min="13408" max="13410" width="19.44140625" customWidth="1"/>
    <col min="13411" max="13411" width="19" customWidth="1"/>
    <col min="13412" max="13414" width="19.44140625" customWidth="1"/>
    <col min="13415" max="13415" width="19.33203125" customWidth="1"/>
    <col min="13416" max="13416" width="19.44140625" customWidth="1"/>
    <col min="13417" max="13417" width="19.33203125" customWidth="1"/>
    <col min="13418" max="13420" width="19.44140625" customWidth="1"/>
    <col min="13421" max="13421" width="19" customWidth="1"/>
    <col min="13422" max="13424" width="19.44140625" customWidth="1"/>
    <col min="13425" max="13425" width="19.33203125" customWidth="1"/>
    <col min="13426" max="13426" width="19.44140625" customWidth="1"/>
    <col min="13427" max="13427" width="19.33203125" customWidth="1"/>
    <col min="13428" max="13429" width="19.44140625" customWidth="1"/>
    <col min="13430" max="13430" width="19" customWidth="1"/>
    <col min="13431" max="13431" width="18.44140625" customWidth="1"/>
    <col min="13432" max="13434" width="19" customWidth="1"/>
    <col min="13435" max="13435" width="18.6640625" customWidth="1"/>
    <col min="13436" max="13436" width="19" customWidth="1"/>
    <col min="13437" max="13437" width="18.6640625" customWidth="1"/>
    <col min="13438" max="13439" width="19" customWidth="1"/>
    <col min="13440" max="13440" width="19.44140625" customWidth="1"/>
    <col min="13441" max="13441" width="19" customWidth="1"/>
    <col min="13442" max="13444" width="19.44140625" customWidth="1"/>
    <col min="13445" max="13445" width="19.33203125" customWidth="1"/>
    <col min="13446" max="13446" width="19.44140625" customWidth="1"/>
    <col min="13447" max="13447" width="19.33203125" customWidth="1"/>
    <col min="13448" max="13450" width="19.44140625" customWidth="1"/>
    <col min="13451" max="13451" width="19" customWidth="1"/>
    <col min="13452" max="13454" width="19.44140625" customWidth="1"/>
    <col min="13455" max="13455" width="19.33203125" customWidth="1"/>
    <col min="13456" max="13456" width="19.44140625" customWidth="1"/>
    <col min="13457" max="13457" width="19.33203125" customWidth="1"/>
    <col min="13458" max="13460" width="19.44140625" customWidth="1"/>
    <col min="13461" max="13461" width="19" customWidth="1"/>
    <col min="13462" max="13464" width="19.44140625" customWidth="1"/>
    <col min="13465" max="13465" width="19.33203125" customWidth="1"/>
    <col min="13466" max="13466" width="19.44140625" customWidth="1"/>
    <col min="13467" max="13467" width="19.33203125" customWidth="1"/>
    <col min="13468" max="13469" width="19.44140625" customWidth="1"/>
    <col min="13470" max="13470" width="19.33203125" customWidth="1"/>
    <col min="13471" max="13471" width="18.6640625" customWidth="1"/>
    <col min="13472" max="13474" width="19.33203125" customWidth="1"/>
    <col min="13475" max="13475" width="19" customWidth="1"/>
    <col min="13476" max="13476" width="19.33203125" customWidth="1"/>
    <col min="13477" max="13477" width="19" customWidth="1"/>
    <col min="13478" max="13479" width="19.33203125" customWidth="1"/>
    <col min="13480" max="13480" width="19.44140625" customWidth="1"/>
    <col min="13481" max="13481" width="19" customWidth="1"/>
    <col min="13482" max="13484" width="19.44140625" customWidth="1"/>
    <col min="13485" max="13485" width="19.33203125" customWidth="1"/>
    <col min="13486" max="13486" width="19.44140625" customWidth="1"/>
    <col min="13487" max="13487" width="19.33203125" customWidth="1"/>
    <col min="13488" max="13489" width="19.44140625" customWidth="1"/>
    <col min="13490" max="13490" width="19.33203125" customWidth="1"/>
    <col min="13491" max="13491" width="18.6640625" customWidth="1"/>
    <col min="13492" max="13494" width="19.33203125" customWidth="1"/>
    <col min="13495" max="13495" width="19" customWidth="1"/>
    <col min="13496" max="13496" width="19.33203125" customWidth="1"/>
    <col min="13497" max="13497" width="19" customWidth="1"/>
    <col min="13498" max="13499" width="19.33203125" customWidth="1"/>
    <col min="13500" max="13500" width="19.44140625" customWidth="1"/>
    <col min="13501" max="13501" width="19" customWidth="1"/>
    <col min="13502" max="13504" width="19.44140625" customWidth="1"/>
    <col min="13505" max="13505" width="19.33203125" customWidth="1"/>
    <col min="13506" max="13506" width="19.44140625" customWidth="1"/>
    <col min="13507" max="13507" width="19.33203125" customWidth="1"/>
    <col min="13508" max="13510" width="19.44140625" customWidth="1"/>
    <col min="13511" max="13511" width="19" customWidth="1"/>
    <col min="13512" max="13514" width="19.44140625" customWidth="1"/>
    <col min="13515" max="13515" width="19.33203125" customWidth="1"/>
    <col min="13516" max="13516" width="19.44140625" customWidth="1"/>
    <col min="13517" max="13517" width="19.33203125" customWidth="1"/>
    <col min="13518" max="13519" width="19.44140625" customWidth="1"/>
    <col min="13520" max="13520" width="19.33203125" customWidth="1"/>
    <col min="13521" max="13521" width="18.6640625" customWidth="1"/>
    <col min="13522" max="13524" width="19.33203125" customWidth="1"/>
    <col min="13525" max="13525" width="19" customWidth="1"/>
    <col min="13526" max="13526" width="19.33203125" customWidth="1"/>
    <col min="13527" max="13527" width="19" customWidth="1"/>
    <col min="13528" max="13529" width="19.33203125" customWidth="1"/>
    <col min="13530" max="13530" width="18.6640625" customWidth="1"/>
    <col min="13531" max="13531" width="18.109375" customWidth="1"/>
    <col min="13532" max="13534" width="18.6640625" customWidth="1"/>
    <col min="13535" max="13535" width="18.44140625" customWidth="1"/>
    <col min="13536" max="13536" width="18.6640625" customWidth="1"/>
    <col min="13537" max="13537" width="18.44140625" customWidth="1"/>
    <col min="13538" max="13539" width="18.6640625" customWidth="1"/>
    <col min="13540" max="13540" width="19.33203125" customWidth="1"/>
    <col min="13541" max="13541" width="18.6640625" customWidth="1"/>
    <col min="13542" max="13544" width="19.33203125" customWidth="1"/>
    <col min="13545" max="13545" width="19" customWidth="1"/>
    <col min="13546" max="13546" width="19.33203125" customWidth="1"/>
    <col min="13547" max="13547" width="19" customWidth="1"/>
    <col min="13548" max="13550" width="19.33203125" customWidth="1"/>
    <col min="13551" max="13551" width="18.6640625" customWidth="1"/>
    <col min="13552" max="13554" width="19.33203125" customWidth="1"/>
    <col min="13555" max="13555" width="19" customWidth="1"/>
    <col min="13556" max="13556" width="19.33203125" customWidth="1"/>
    <col min="13557" max="13557" width="19" customWidth="1"/>
    <col min="13558" max="13560" width="19.33203125" customWidth="1"/>
    <col min="13561" max="13561" width="18.6640625" customWidth="1"/>
    <col min="13562" max="13564" width="19.33203125" customWidth="1"/>
    <col min="13565" max="13565" width="19" customWidth="1"/>
    <col min="13566" max="13566" width="19.33203125" customWidth="1"/>
    <col min="13567" max="13567" width="19" customWidth="1"/>
    <col min="13568" max="13569" width="19.33203125" customWidth="1"/>
    <col min="13570" max="13570" width="19" customWidth="1"/>
    <col min="13571" max="13571" width="18.44140625" customWidth="1"/>
    <col min="13572" max="13574" width="19" customWidth="1"/>
    <col min="13575" max="13575" width="18.6640625" customWidth="1"/>
    <col min="13576" max="13576" width="19" customWidth="1"/>
    <col min="13577" max="13577" width="18.6640625" customWidth="1"/>
    <col min="13578" max="13579" width="19" customWidth="1"/>
    <col min="13580" max="13580" width="19.33203125" customWidth="1"/>
    <col min="13581" max="13581" width="18.6640625" customWidth="1"/>
    <col min="13582" max="13584" width="19.33203125" customWidth="1"/>
    <col min="13585" max="13585" width="19" customWidth="1"/>
    <col min="13586" max="13586" width="19.33203125" customWidth="1"/>
    <col min="13587" max="13587" width="19" customWidth="1"/>
    <col min="13588" max="13589" width="19.33203125" customWidth="1"/>
    <col min="13590" max="13590" width="19" customWidth="1"/>
    <col min="13591" max="13591" width="18.44140625" customWidth="1"/>
    <col min="13592" max="13594" width="19" customWidth="1"/>
    <col min="13595" max="13595" width="18.6640625" customWidth="1"/>
    <col min="13596" max="13596" width="19" customWidth="1"/>
    <col min="13597" max="13597" width="18.6640625" customWidth="1"/>
    <col min="13598" max="13599" width="19" customWidth="1"/>
    <col min="13600" max="13600" width="19.33203125" customWidth="1"/>
    <col min="13601" max="13601" width="18.6640625" customWidth="1"/>
    <col min="13602" max="13604" width="19.33203125" customWidth="1"/>
    <col min="13605" max="13605" width="19" customWidth="1"/>
    <col min="13606" max="13606" width="19.33203125" customWidth="1"/>
    <col min="13607" max="13607" width="19" customWidth="1"/>
    <col min="13608" max="13610" width="19.33203125" customWidth="1"/>
    <col min="13611" max="13611" width="18.6640625" customWidth="1"/>
    <col min="13612" max="13614" width="19.33203125" customWidth="1"/>
    <col min="13615" max="13615" width="19" customWidth="1"/>
    <col min="13616" max="13616" width="19.33203125" customWidth="1"/>
    <col min="13617" max="13617" width="19" customWidth="1"/>
    <col min="13618" max="13619" width="19.33203125" customWidth="1"/>
    <col min="13620" max="13620" width="19.44140625" customWidth="1"/>
    <col min="13621" max="13621" width="19" customWidth="1"/>
    <col min="13622" max="13624" width="19.44140625" customWidth="1"/>
    <col min="13625" max="13625" width="19.33203125" customWidth="1"/>
    <col min="13626" max="13626" width="19.44140625" customWidth="1"/>
    <col min="13627" max="13627" width="19.33203125" customWidth="1"/>
    <col min="13628" max="13629" width="19.44140625" customWidth="1"/>
    <col min="13630" max="13630" width="19" customWidth="1"/>
    <col min="13631" max="13631" width="18.44140625" customWidth="1"/>
    <col min="13632" max="13634" width="19" customWidth="1"/>
    <col min="13635" max="13635" width="18.6640625" customWidth="1"/>
    <col min="13636" max="13636" width="19" customWidth="1"/>
    <col min="13637" max="13637" width="18.6640625" customWidth="1"/>
    <col min="13638" max="13639" width="19" customWidth="1"/>
    <col min="13640" max="13640" width="19.44140625" customWidth="1"/>
    <col min="13641" max="13641" width="19" customWidth="1"/>
    <col min="13642" max="13644" width="19.44140625" customWidth="1"/>
    <col min="13645" max="13645" width="19.33203125" customWidth="1"/>
    <col min="13646" max="13646" width="19.44140625" customWidth="1"/>
    <col min="13647" max="13647" width="19.33203125" customWidth="1"/>
    <col min="13648" max="13650" width="19.44140625" customWidth="1"/>
    <col min="13651" max="13651" width="19" customWidth="1"/>
    <col min="13652" max="13654" width="19.44140625" customWidth="1"/>
    <col min="13655" max="13655" width="19.33203125" customWidth="1"/>
    <col min="13656" max="13656" width="19.44140625" customWidth="1"/>
    <col min="13657" max="13657" width="19.33203125" customWidth="1"/>
    <col min="13658" max="13660" width="19.44140625" customWidth="1"/>
    <col min="13661" max="13661" width="19" customWidth="1"/>
    <col min="13662" max="13664" width="19.44140625" customWidth="1"/>
    <col min="13665" max="13665" width="19.33203125" customWidth="1"/>
    <col min="13666" max="13666" width="19.44140625" customWidth="1"/>
    <col min="13667" max="13667" width="19.33203125" customWidth="1"/>
    <col min="13668" max="13669" width="19.44140625" customWidth="1"/>
    <col min="13670" max="13670" width="19.33203125" customWidth="1"/>
    <col min="13671" max="13671" width="18.6640625" customWidth="1"/>
    <col min="13672" max="13674" width="19.33203125" customWidth="1"/>
    <col min="13675" max="13675" width="19" customWidth="1"/>
    <col min="13676" max="13676" width="19.33203125" customWidth="1"/>
    <col min="13677" max="13677" width="19" customWidth="1"/>
    <col min="13678" max="13679" width="19.33203125" customWidth="1"/>
    <col min="13680" max="13680" width="19.44140625" customWidth="1"/>
    <col min="13681" max="13681" width="19" customWidth="1"/>
    <col min="13682" max="13684" width="19.44140625" customWidth="1"/>
    <col min="13685" max="13685" width="19.33203125" customWidth="1"/>
    <col min="13686" max="13686" width="19.44140625" customWidth="1"/>
    <col min="13687" max="13687" width="19.33203125" customWidth="1"/>
    <col min="13688" max="13689" width="19.44140625" customWidth="1"/>
    <col min="13690" max="13690" width="19.33203125" customWidth="1"/>
    <col min="13691" max="13691" width="18.6640625" customWidth="1"/>
    <col min="13692" max="13694" width="19.33203125" customWidth="1"/>
    <col min="13695" max="13695" width="19" customWidth="1"/>
    <col min="13696" max="13696" width="19.33203125" customWidth="1"/>
    <col min="13697" max="13697" width="19" customWidth="1"/>
    <col min="13698" max="13699" width="19.33203125" customWidth="1"/>
    <col min="13700" max="13700" width="19.44140625" customWidth="1"/>
    <col min="13701" max="13701" width="19" customWidth="1"/>
    <col min="13702" max="13704" width="19.44140625" customWidth="1"/>
    <col min="13705" max="13705" width="19.33203125" customWidth="1"/>
    <col min="13706" max="13706" width="19.44140625" customWidth="1"/>
    <col min="13707" max="13707" width="19.33203125" customWidth="1"/>
    <col min="13708" max="13710" width="19.44140625" customWidth="1"/>
    <col min="13711" max="13711" width="19" customWidth="1"/>
    <col min="13712" max="13714" width="19.44140625" customWidth="1"/>
    <col min="13715" max="13715" width="19.33203125" customWidth="1"/>
    <col min="13716" max="13716" width="19.44140625" customWidth="1"/>
    <col min="13717" max="13717" width="19.33203125" customWidth="1"/>
    <col min="13718" max="13719" width="19.44140625" customWidth="1"/>
    <col min="13720" max="13720" width="19.33203125" customWidth="1"/>
    <col min="13721" max="13721" width="18.6640625" customWidth="1"/>
    <col min="13722" max="13724" width="19.33203125" customWidth="1"/>
    <col min="13725" max="13725" width="19" customWidth="1"/>
    <col min="13726" max="13726" width="19.33203125" customWidth="1"/>
    <col min="13727" max="13727" width="19" customWidth="1"/>
    <col min="13728" max="13729" width="19.33203125" customWidth="1"/>
    <col min="13730" max="13730" width="18.6640625" customWidth="1"/>
    <col min="13731" max="13731" width="18.109375" customWidth="1"/>
    <col min="13732" max="13734" width="18.6640625" customWidth="1"/>
    <col min="13735" max="13735" width="18.44140625" customWidth="1"/>
    <col min="13736" max="13736" width="18.6640625" customWidth="1"/>
    <col min="13737" max="13737" width="18.44140625" customWidth="1"/>
    <col min="13738" max="13739" width="18.6640625" customWidth="1"/>
    <col min="13740" max="13740" width="19.33203125" customWidth="1"/>
    <col min="13741" max="13741" width="18.6640625" customWidth="1"/>
    <col min="13742" max="13744" width="19.33203125" customWidth="1"/>
    <col min="13745" max="13745" width="19" customWidth="1"/>
    <col min="13746" max="13746" width="19.33203125" customWidth="1"/>
    <col min="13747" max="13747" width="19" customWidth="1"/>
    <col min="13748" max="13750" width="19.33203125" customWidth="1"/>
    <col min="13751" max="13751" width="18.6640625" customWidth="1"/>
    <col min="13752" max="13754" width="19.33203125" customWidth="1"/>
    <col min="13755" max="13755" width="19" customWidth="1"/>
    <col min="13756" max="13756" width="19.33203125" customWidth="1"/>
    <col min="13757" max="13757" width="19" customWidth="1"/>
    <col min="13758" max="13760" width="19.33203125" customWidth="1"/>
    <col min="13761" max="13761" width="18.6640625" customWidth="1"/>
    <col min="13762" max="13764" width="19.33203125" customWidth="1"/>
    <col min="13765" max="13765" width="19" customWidth="1"/>
    <col min="13766" max="13766" width="19.33203125" customWidth="1"/>
    <col min="13767" max="13767" width="19" customWidth="1"/>
    <col min="13768" max="13769" width="19.33203125" customWidth="1"/>
    <col min="13770" max="13770" width="19" customWidth="1"/>
    <col min="13771" max="13771" width="18.44140625" customWidth="1"/>
    <col min="13772" max="13774" width="19" customWidth="1"/>
    <col min="13775" max="13775" width="18.6640625" customWidth="1"/>
    <col min="13776" max="13776" width="19" customWidth="1"/>
    <col min="13777" max="13777" width="18.6640625" customWidth="1"/>
    <col min="13778" max="13779" width="19" customWidth="1"/>
    <col min="13780" max="13780" width="19.33203125" customWidth="1"/>
    <col min="13781" max="13781" width="18.6640625" customWidth="1"/>
    <col min="13782" max="13784" width="19.33203125" customWidth="1"/>
    <col min="13785" max="13785" width="19" customWidth="1"/>
    <col min="13786" max="13786" width="19.33203125" customWidth="1"/>
    <col min="13787" max="13787" width="19" customWidth="1"/>
    <col min="13788" max="13789" width="19.33203125" customWidth="1"/>
    <col min="13790" max="13790" width="19" customWidth="1"/>
    <col min="13791" max="13791" width="18.44140625" customWidth="1"/>
    <col min="13792" max="13794" width="19" customWidth="1"/>
    <col min="13795" max="13795" width="18.6640625" customWidth="1"/>
    <col min="13796" max="13796" width="19" customWidth="1"/>
    <col min="13797" max="13797" width="18.6640625" customWidth="1"/>
    <col min="13798" max="13799" width="19" customWidth="1"/>
    <col min="13800" max="13800" width="19.33203125" customWidth="1"/>
    <col min="13801" max="13801" width="18.6640625" customWidth="1"/>
    <col min="13802" max="13804" width="19.33203125" customWidth="1"/>
    <col min="13805" max="13805" width="19" customWidth="1"/>
    <col min="13806" max="13806" width="19.33203125" customWidth="1"/>
    <col min="13807" max="13807" width="19" customWidth="1"/>
    <col min="13808" max="13810" width="19.33203125" customWidth="1"/>
    <col min="13811" max="13811" width="18.6640625" customWidth="1"/>
    <col min="13812" max="13814" width="19.33203125" customWidth="1"/>
    <col min="13815" max="13815" width="19" customWidth="1"/>
    <col min="13816" max="13816" width="19.33203125" customWidth="1"/>
    <col min="13817" max="13817" width="19" customWidth="1"/>
    <col min="13818" max="13819" width="19.33203125" customWidth="1"/>
    <col min="13820" max="13820" width="19.44140625" customWidth="1"/>
    <col min="13821" max="13821" width="19" customWidth="1"/>
    <col min="13822" max="13824" width="19.44140625" customWidth="1"/>
    <col min="13825" max="13825" width="19.33203125" customWidth="1"/>
    <col min="13826" max="13826" width="19.44140625" customWidth="1"/>
    <col min="13827" max="13827" width="19.33203125" customWidth="1"/>
    <col min="13828" max="13829" width="19.44140625" customWidth="1"/>
    <col min="13830" max="13830" width="19" customWidth="1"/>
    <col min="13831" max="13831" width="18.44140625" customWidth="1"/>
    <col min="13832" max="13834" width="19" customWidth="1"/>
    <col min="13835" max="13835" width="18.6640625" customWidth="1"/>
    <col min="13836" max="13836" width="19" customWidth="1"/>
    <col min="13837" max="13837" width="18.6640625" customWidth="1"/>
    <col min="13838" max="13839" width="19" customWidth="1"/>
    <col min="13840" max="13840" width="19.44140625" customWidth="1"/>
    <col min="13841" max="13841" width="19" customWidth="1"/>
    <col min="13842" max="13844" width="19.44140625" customWidth="1"/>
    <col min="13845" max="13845" width="19.33203125" customWidth="1"/>
    <col min="13846" max="13846" width="19.44140625" customWidth="1"/>
    <col min="13847" max="13847" width="19.33203125" customWidth="1"/>
    <col min="13848" max="13850" width="19.44140625" customWidth="1"/>
    <col min="13851" max="13851" width="19" customWidth="1"/>
    <col min="13852" max="13854" width="19.44140625" customWidth="1"/>
    <col min="13855" max="13855" width="19.33203125" customWidth="1"/>
    <col min="13856" max="13856" width="19.44140625" customWidth="1"/>
    <col min="13857" max="13857" width="19.33203125" customWidth="1"/>
    <col min="13858" max="13860" width="19.44140625" customWidth="1"/>
    <col min="13861" max="13861" width="19" customWidth="1"/>
    <col min="13862" max="13864" width="19.44140625" customWidth="1"/>
    <col min="13865" max="13865" width="19.33203125" customWidth="1"/>
    <col min="13866" max="13866" width="19.44140625" customWidth="1"/>
    <col min="13867" max="13867" width="19.33203125" customWidth="1"/>
    <col min="13868" max="13869" width="19.44140625" customWidth="1"/>
    <col min="13870" max="13870" width="19.33203125" customWidth="1"/>
    <col min="13871" max="13871" width="18.6640625" customWidth="1"/>
    <col min="13872" max="13874" width="19.33203125" customWidth="1"/>
    <col min="13875" max="13875" width="19" customWidth="1"/>
    <col min="13876" max="13876" width="19.33203125" customWidth="1"/>
    <col min="13877" max="13877" width="19" customWidth="1"/>
    <col min="13878" max="13879" width="19.33203125" customWidth="1"/>
    <col min="13880" max="13880" width="19.44140625" customWidth="1"/>
    <col min="13881" max="13881" width="19" customWidth="1"/>
    <col min="13882" max="13884" width="19.44140625" customWidth="1"/>
    <col min="13885" max="13885" width="19.33203125" customWidth="1"/>
    <col min="13886" max="13886" width="19.44140625" customWidth="1"/>
    <col min="13887" max="13887" width="19.33203125" customWidth="1"/>
    <col min="13888" max="13889" width="19.44140625" customWidth="1"/>
    <col min="13890" max="13890" width="19.33203125" customWidth="1"/>
    <col min="13891" max="13891" width="18.6640625" customWidth="1"/>
    <col min="13892" max="13894" width="19.33203125" customWidth="1"/>
    <col min="13895" max="13895" width="19" customWidth="1"/>
    <col min="13896" max="13896" width="19.33203125" customWidth="1"/>
    <col min="13897" max="13897" width="19" customWidth="1"/>
    <col min="13898" max="13899" width="19.33203125" customWidth="1"/>
    <col min="13900" max="13900" width="19.44140625" customWidth="1"/>
    <col min="13901" max="13901" width="19" customWidth="1"/>
    <col min="13902" max="13904" width="19.44140625" customWidth="1"/>
    <col min="13905" max="13905" width="19.33203125" customWidth="1"/>
    <col min="13906" max="13906" width="19.44140625" customWidth="1"/>
    <col min="13907" max="13907" width="19.33203125" customWidth="1"/>
    <col min="13908" max="13910" width="19.44140625" customWidth="1"/>
    <col min="13911" max="13911" width="19" customWidth="1"/>
    <col min="13912" max="13914" width="19.44140625" customWidth="1"/>
    <col min="13915" max="13915" width="19.33203125" customWidth="1"/>
    <col min="13916" max="13916" width="19.44140625" customWidth="1"/>
    <col min="13917" max="13917" width="19.33203125" customWidth="1"/>
    <col min="13918" max="13920" width="19.44140625" customWidth="1"/>
    <col min="13921" max="13921" width="19" customWidth="1"/>
    <col min="13922" max="13924" width="19.44140625" customWidth="1"/>
    <col min="13925" max="13925" width="19.33203125" customWidth="1"/>
    <col min="13926" max="13926" width="19.44140625" customWidth="1"/>
    <col min="13927" max="13927" width="19.33203125" customWidth="1"/>
    <col min="13928" max="13929" width="19.44140625" customWidth="1"/>
    <col min="13930" max="13930" width="19" customWidth="1"/>
    <col min="13931" max="13931" width="18.44140625" customWidth="1"/>
    <col min="13932" max="13934" width="19" customWidth="1"/>
    <col min="13935" max="13935" width="18.6640625" customWidth="1"/>
    <col min="13936" max="13936" width="19" customWidth="1"/>
    <col min="13937" max="13937" width="18.6640625" customWidth="1"/>
    <col min="13938" max="13939" width="19" customWidth="1"/>
    <col min="13940" max="13940" width="19.44140625" customWidth="1"/>
    <col min="13941" max="13941" width="19" customWidth="1"/>
    <col min="13942" max="13944" width="19.44140625" customWidth="1"/>
    <col min="13945" max="13945" width="19.33203125" customWidth="1"/>
    <col min="13946" max="13946" width="19.44140625" customWidth="1"/>
    <col min="13947" max="13947" width="19.33203125" customWidth="1"/>
    <col min="13948" max="13950" width="19.44140625" customWidth="1"/>
    <col min="13951" max="13951" width="19" customWidth="1"/>
    <col min="13952" max="13954" width="19.44140625" customWidth="1"/>
    <col min="13955" max="13955" width="19.33203125" customWidth="1"/>
    <col min="13956" max="13956" width="19.44140625" customWidth="1"/>
    <col min="13957" max="13957" width="19.33203125" customWidth="1"/>
    <col min="13958" max="13960" width="19.44140625" customWidth="1"/>
    <col min="13961" max="13961" width="19" customWidth="1"/>
    <col min="13962" max="13964" width="19.44140625" customWidth="1"/>
    <col min="13965" max="13965" width="19.33203125" customWidth="1"/>
    <col min="13966" max="13966" width="19.44140625" customWidth="1"/>
    <col min="13967" max="13967" width="19.33203125" customWidth="1"/>
    <col min="13968" max="13969" width="19.44140625" customWidth="1"/>
    <col min="13970" max="13970" width="19.33203125" customWidth="1"/>
    <col min="13971" max="13971" width="18.6640625" customWidth="1"/>
    <col min="13972" max="13974" width="19.33203125" customWidth="1"/>
    <col min="13975" max="13975" width="19" customWidth="1"/>
    <col min="13976" max="13976" width="19.33203125" customWidth="1"/>
    <col min="13977" max="13977" width="19" customWidth="1"/>
    <col min="13978" max="13979" width="19.33203125" customWidth="1"/>
    <col min="13980" max="13980" width="19.44140625" customWidth="1"/>
    <col min="13981" max="13981" width="19" customWidth="1"/>
    <col min="13982" max="13984" width="19.44140625" customWidth="1"/>
    <col min="13985" max="13985" width="19.33203125" customWidth="1"/>
    <col min="13986" max="13986" width="19.44140625" customWidth="1"/>
    <col min="13987" max="13987" width="19.33203125" customWidth="1"/>
    <col min="13988" max="13989" width="19.44140625" customWidth="1"/>
    <col min="13990" max="13990" width="19.33203125" customWidth="1"/>
    <col min="13991" max="13991" width="18.6640625" customWidth="1"/>
    <col min="13992" max="13994" width="19.33203125" customWidth="1"/>
    <col min="13995" max="13995" width="19" customWidth="1"/>
    <col min="13996" max="13996" width="19.33203125" customWidth="1"/>
    <col min="13997" max="13997" width="19" customWidth="1"/>
    <col min="13998" max="13999" width="19.33203125" customWidth="1"/>
    <col min="14000" max="14000" width="19.44140625" customWidth="1"/>
    <col min="14001" max="14001" width="19" customWidth="1"/>
    <col min="14002" max="14004" width="19.44140625" customWidth="1"/>
    <col min="14005" max="14005" width="19.33203125" customWidth="1"/>
    <col min="14006" max="14006" width="19.44140625" customWidth="1"/>
    <col min="14007" max="14007" width="19.33203125" customWidth="1"/>
    <col min="14008" max="14010" width="19.44140625" customWidth="1"/>
    <col min="14011" max="14011" width="19" customWidth="1"/>
    <col min="14012" max="14014" width="19.44140625" customWidth="1"/>
    <col min="14015" max="14015" width="19.33203125" customWidth="1"/>
    <col min="14016" max="14016" width="19.44140625" customWidth="1"/>
    <col min="14017" max="14017" width="19.33203125" customWidth="1"/>
    <col min="14018" max="14020" width="19.44140625" customWidth="1"/>
    <col min="14021" max="14021" width="19" customWidth="1"/>
    <col min="14022" max="14024" width="19.44140625" customWidth="1"/>
    <col min="14025" max="14025" width="19.33203125" customWidth="1"/>
    <col min="14026" max="14026" width="19.44140625" customWidth="1"/>
    <col min="14027" max="14027" width="19.33203125" customWidth="1"/>
    <col min="14028" max="14029" width="19.44140625" customWidth="1"/>
    <col min="14030" max="14030" width="19" customWidth="1"/>
    <col min="14031" max="14031" width="18.44140625" customWidth="1"/>
    <col min="14032" max="14034" width="19" customWidth="1"/>
    <col min="14035" max="14035" width="18.6640625" customWidth="1"/>
    <col min="14036" max="14036" width="19" customWidth="1"/>
    <col min="14037" max="14037" width="18.6640625" customWidth="1"/>
    <col min="14038" max="14039" width="19" customWidth="1"/>
    <col min="14040" max="14040" width="19.44140625" customWidth="1"/>
    <col min="14041" max="14041" width="19" customWidth="1"/>
    <col min="14042" max="14044" width="19.44140625" customWidth="1"/>
    <col min="14045" max="14045" width="19.33203125" customWidth="1"/>
    <col min="14046" max="14046" width="19.44140625" customWidth="1"/>
    <col min="14047" max="14047" width="19.33203125" customWidth="1"/>
    <col min="14048" max="14050" width="19.44140625" customWidth="1"/>
    <col min="14051" max="14051" width="19" customWidth="1"/>
    <col min="14052" max="14054" width="19.44140625" customWidth="1"/>
    <col min="14055" max="14055" width="19.33203125" customWidth="1"/>
    <col min="14056" max="14056" width="19.44140625" customWidth="1"/>
    <col min="14057" max="14057" width="19.33203125" customWidth="1"/>
    <col min="14058" max="14060" width="19.44140625" customWidth="1"/>
    <col min="14061" max="14061" width="19" customWidth="1"/>
    <col min="14062" max="14064" width="19.44140625" customWidth="1"/>
    <col min="14065" max="14065" width="19.33203125" customWidth="1"/>
    <col min="14066" max="14066" width="19.44140625" customWidth="1"/>
    <col min="14067" max="14067" width="19.33203125" customWidth="1"/>
    <col min="14068" max="14069" width="19.44140625" customWidth="1"/>
    <col min="14070" max="14070" width="19.33203125" customWidth="1"/>
    <col min="14071" max="14071" width="18.6640625" customWidth="1"/>
    <col min="14072" max="14074" width="19.33203125" customWidth="1"/>
    <col min="14075" max="14075" width="19" customWidth="1"/>
    <col min="14076" max="14076" width="19.33203125" customWidth="1"/>
    <col min="14077" max="14077" width="19" customWidth="1"/>
    <col min="14078" max="14079" width="19.33203125" customWidth="1"/>
    <col min="14080" max="14080" width="19.44140625" customWidth="1"/>
    <col min="14081" max="14081" width="19" customWidth="1"/>
    <col min="14082" max="14084" width="19.44140625" customWidth="1"/>
    <col min="14085" max="14085" width="19.33203125" customWidth="1"/>
    <col min="14086" max="14086" width="19.44140625" customWidth="1"/>
    <col min="14087" max="14087" width="19.33203125" customWidth="1"/>
    <col min="14088" max="14089" width="19.44140625" customWidth="1"/>
    <col min="14090" max="14090" width="19.33203125" customWidth="1"/>
    <col min="14091" max="14091" width="18.6640625" customWidth="1"/>
    <col min="14092" max="14094" width="19.33203125" customWidth="1"/>
    <col min="14095" max="14095" width="19" customWidth="1"/>
    <col min="14096" max="14096" width="19.33203125" customWidth="1"/>
    <col min="14097" max="14097" width="19" customWidth="1"/>
    <col min="14098" max="14099" width="19.33203125" customWidth="1"/>
    <col min="14100" max="14100" width="19.44140625" customWidth="1"/>
    <col min="14101" max="14101" width="19" customWidth="1"/>
    <col min="14102" max="14104" width="19.44140625" customWidth="1"/>
    <col min="14105" max="14105" width="19.33203125" customWidth="1"/>
    <col min="14106" max="14106" width="19.44140625" customWidth="1"/>
    <col min="14107" max="14107" width="19.33203125" customWidth="1"/>
    <col min="14108" max="14110" width="19.44140625" customWidth="1"/>
    <col min="14111" max="14111" width="19" customWidth="1"/>
    <col min="14112" max="14114" width="19.44140625" customWidth="1"/>
    <col min="14115" max="14115" width="19.33203125" customWidth="1"/>
    <col min="14116" max="14116" width="19.44140625" customWidth="1"/>
    <col min="14117" max="14117" width="19.33203125" customWidth="1"/>
    <col min="14118" max="14119" width="19.44140625" customWidth="1"/>
    <col min="14120" max="14120" width="19" customWidth="1"/>
    <col min="14121" max="14121" width="18.44140625" customWidth="1"/>
    <col min="14122" max="14124" width="19" customWidth="1"/>
    <col min="14125" max="14125" width="18.6640625" customWidth="1"/>
    <col min="14126" max="14126" width="19" customWidth="1"/>
    <col min="14127" max="14127" width="18.6640625" customWidth="1"/>
    <col min="14128" max="14129" width="19" customWidth="1"/>
    <col min="14130" max="14130" width="18.44140625" customWidth="1"/>
    <col min="14131" max="14131" width="17.88671875" customWidth="1"/>
    <col min="14132" max="14134" width="18.44140625" customWidth="1"/>
    <col min="14135" max="14135" width="18.109375" customWidth="1"/>
    <col min="14136" max="14136" width="18.44140625" customWidth="1"/>
    <col min="14137" max="14137" width="18.109375" customWidth="1"/>
    <col min="14138" max="14139" width="18.44140625" customWidth="1"/>
    <col min="14140" max="14140" width="19" customWidth="1"/>
    <col min="14141" max="14141" width="18.44140625" customWidth="1"/>
    <col min="14142" max="14144" width="19" customWidth="1"/>
    <col min="14145" max="14145" width="18.6640625" customWidth="1"/>
    <col min="14146" max="14146" width="19" customWidth="1"/>
    <col min="14147" max="14147" width="18.6640625" customWidth="1"/>
    <col min="14148" max="14150" width="19" customWidth="1"/>
    <col min="14151" max="14151" width="18.44140625" customWidth="1"/>
    <col min="14152" max="14154" width="19" customWidth="1"/>
    <col min="14155" max="14155" width="18.6640625" customWidth="1"/>
    <col min="14156" max="14156" width="19" customWidth="1"/>
    <col min="14157" max="14157" width="18.6640625" customWidth="1"/>
    <col min="14158" max="14160" width="19" customWidth="1"/>
    <col min="14161" max="14161" width="18.44140625" customWidth="1"/>
    <col min="14162" max="14164" width="19" customWidth="1"/>
    <col min="14165" max="14165" width="18.6640625" customWidth="1"/>
    <col min="14166" max="14166" width="19" customWidth="1"/>
    <col min="14167" max="14167" width="18.6640625" customWidth="1"/>
    <col min="14168" max="14169" width="19" customWidth="1"/>
    <col min="14170" max="14170" width="18.6640625" customWidth="1"/>
    <col min="14171" max="14171" width="18.109375" customWidth="1"/>
    <col min="14172" max="14174" width="18.6640625" customWidth="1"/>
    <col min="14175" max="14175" width="18.44140625" customWidth="1"/>
    <col min="14176" max="14176" width="18.6640625" customWidth="1"/>
    <col min="14177" max="14177" width="18.44140625" customWidth="1"/>
    <col min="14178" max="14179" width="18.6640625" customWidth="1"/>
    <col min="14180" max="14180" width="19" customWidth="1"/>
    <col min="14181" max="14181" width="18.44140625" customWidth="1"/>
    <col min="14182" max="14184" width="19" customWidth="1"/>
    <col min="14185" max="14185" width="18.6640625" customWidth="1"/>
    <col min="14186" max="14186" width="19" customWidth="1"/>
    <col min="14187" max="14187" width="18.6640625" customWidth="1"/>
    <col min="14188" max="14189" width="19" customWidth="1"/>
    <col min="14190" max="14190" width="18.6640625" customWidth="1"/>
    <col min="14191" max="14191" width="18.109375" customWidth="1"/>
    <col min="14192" max="14194" width="18.6640625" customWidth="1"/>
    <col min="14195" max="14195" width="18.44140625" customWidth="1"/>
    <col min="14196" max="14196" width="18.6640625" customWidth="1"/>
    <col min="14197" max="14197" width="18.44140625" customWidth="1"/>
    <col min="14198" max="14199" width="18.6640625" customWidth="1"/>
    <col min="14200" max="14200" width="19" customWidth="1"/>
    <col min="14201" max="14201" width="18.44140625" customWidth="1"/>
    <col min="14202" max="14204" width="19" customWidth="1"/>
    <col min="14205" max="14205" width="18.6640625" customWidth="1"/>
    <col min="14206" max="14206" width="19" customWidth="1"/>
    <col min="14207" max="14207" width="18.6640625" customWidth="1"/>
    <col min="14208" max="14210" width="19" customWidth="1"/>
    <col min="14211" max="14211" width="18.44140625" customWidth="1"/>
    <col min="14212" max="14214" width="19" customWidth="1"/>
    <col min="14215" max="14215" width="18.6640625" customWidth="1"/>
    <col min="14216" max="14216" width="19" customWidth="1"/>
    <col min="14217" max="14217" width="18.6640625" customWidth="1"/>
    <col min="14218" max="14219" width="19" customWidth="1"/>
    <col min="14220" max="14220" width="19.44140625" customWidth="1"/>
    <col min="14221" max="14221" width="19" customWidth="1"/>
    <col min="14222" max="14224" width="19.44140625" customWidth="1"/>
    <col min="14225" max="14225" width="19.33203125" customWidth="1"/>
    <col min="14226" max="14226" width="19.44140625" customWidth="1"/>
    <col min="14227" max="14227" width="19.33203125" customWidth="1"/>
    <col min="14228" max="14229" width="19.44140625" customWidth="1"/>
    <col min="14230" max="14230" width="19" customWidth="1"/>
    <col min="14231" max="14231" width="18.44140625" customWidth="1"/>
    <col min="14232" max="14234" width="19" customWidth="1"/>
    <col min="14235" max="14235" width="18.6640625" customWidth="1"/>
    <col min="14236" max="14236" width="19" customWidth="1"/>
    <col min="14237" max="14237" width="18.6640625" customWidth="1"/>
    <col min="14238" max="14239" width="19" customWidth="1"/>
    <col min="14240" max="14240" width="19.44140625" customWidth="1"/>
    <col min="14241" max="14241" width="19" customWidth="1"/>
    <col min="14242" max="14244" width="19.44140625" customWidth="1"/>
    <col min="14245" max="14245" width="19.33203125" customWidth="1"/>
    <col min="14246" max="14246" width="19.44140625" customWidth="1"/>
    <col min="14247" max="14247" width="19.33203125" customWidth="1"/>
    <col min="14248" max="14250" width="19.44140625" customWidth="1"/>
    <col min="14251" max="14251" width="19" customWidth="1"/>
    <col min="14252" max="14254" width="19.44140625" customWidth="1"/>
    <col min="14255" max="14255" width="19.33203125" customWidth="1"/>
    <col min="14256" max="14256" width="19.44140625" customWidth="1"/>
    <col min="14257" max="14257" width="19.33203125" customWidth="1"/>
    <col min="14258" max="14260" width="19.44140625" customWidth="1"/>
    <col min="14261" max="14261" width="19" customWidth="1"/>
    <col min="14262" max="14264" width="19.44140625" customWidth="1"/>
    <col min="14265" max="14265" width="19.33203125" customWidth="1"/>
    <col min="14266" max="14266" width="19.44140625" customWidth="1"/>
    <col min="14267" max="14267" width="19.33203125" customWidth="1"/>
    <col min="14268" max="14269" width="19.44140625" customWidth="1"/>
    <col min="14270" max="14270" width="19.33203125" customWidth="1"/>
    <col min="14271" max="14271" width="18.6640625" customWidth="1"/>
    <col min="14272" max="14274" width="19.33203125" customWidth="1"/>
    <col min="14275" max="14275" width="19" customWidth="1"/>
    <col min="14276" max="14276" width="19.33203125" customWidth="1"/>
    <col min="14277" max="14277" width="19" customWidth="1"/>
    <col min="14278" max="14279" width="19.33203125" customWidth="1"/>
    <col min="14280" max="14280" width="19.44140625" customWidth="1"/>
    <col min="14281" max="14281" width="19" customWidth="1"/>
    <col min="14282" max="14284" width="19.44140625" customWidth="1"/>
    <col min="14285" max="14285" width="19.33203125" customWidth="1"/>
    <col min="14286" max="14286" width="19.44140625" customWidth="1"/>
    <col min="14287" max="14287" width="19.33203125" customWidth="1"/>
    <col min="14288" max="14289" width="19.44140625" customWidth="1"/>
    <col min="14290" max="14290" width="19.33203125" customWidth="1"/>
    <col min="14291" max="14291" width="18.6640625" customWidth="1"/>
    <col min="14292" max="14294" width="19.33203125" customWidth="1"/>
    <col min="14295" max="14295" width="19" customWidth="1"/>
    <col min="14296" max="14296" width="19.33203125" customWidth="1"/>
    <col min="14297" max="14297" width="19" customWidth="1"/>
    <col min="14298" max="14299" width="19.33203125" customWidth="1"/>
    <col min="14300" max="14300" width="19.44140625" customWidth="1"/>
    <col min="14301" max="14301" width="19" customWidth="1"/>
    <col min="14302" max="14304" width="19.44140625" customWidth="1"/>
    <col min="14305" max="14305" width="19.33203125" customWidth="1"/>
    <col min="14306" max="14306" width="19.44140625" customWidth="1"/>
    <col min="14307" max="14307" width="19.33203125" customWidth="1"/>
    <col min="14308" max="14310" width="19.44140625" customWidth="1"/>
    <col min="14311" max="14311" width="19" customWidth="1"/>
    <col min="14312" max="14314" width="19.44140625" customWidth="1"/>
    <col min="14315" max="14315" width="19.33203125" customWidth="1"/>
    <col min="14316" max="14316" width="19.44140625" customWidth="1"/>
    <col min="14317" max="14317" width="19.33203125" customWidth="1"/>
    <col min="14318" max="14320" width="19.44140625" customWidth="1"/>
    <col min="14321" max="14321" width="19" customWidth="1"/>
    <col min="14322" max="14324" width="19.44140625" customWidth="1"/>
    <col min="14325" max="14325" width="19.33203125" customWidth="1"/>
    <col min="14326" max="14326" width="19.44140625" customWidth="1"/>
    <col min="14327" max="14327" width="19.33203125" customWidth="1"/>
    <col min="14328" max="14329" width="19.44140625" customWidth="1"/>
    <col min="14330" max="14330" width="19" customWidth="1"/>
    <col min="14331" max="14331" width="18.44140625" customWidth="1"/>
    <col min="14332" max="14334" width="19" customWidth="1"/>
    <col min="14335" max="14335" width="18.6640625" customWidth="1"/>
    <col min="14336" max="14336" width="19" customWidth="1"/>
    <col min="14337" max="14337" width="18.6640625" customWidth="1"/>
    <col min="14338" max="14339" width="19" customWidth="1"/>
    <col min="14340" max="14340" width="19.44140625" customWidth="1"/>
    <col min="14341" max="14341" width="19" customWidth="1"/>
    <col min="14342" max="14344" width="19.44140625" customWidth="1"/>
    <col min="14345" max="14345" width="19.33203125" customWidth="1"/>
    <col min="14346" max="14346" width="19.44140625" customWidth="1"/>
    <col min="14347" max="14347" width="19.33203125" customWidth="1"/>
    <col min="14348" max="14350" width="19.44140625" customWidth="1"/>
    <col min="14351" max="14351" width="19" customWidth="1"/>
    <col min="14352" max="14354" width="19.44140625" customWidth="1"/>
    <col min="14355" max="14355" width="19.33203125" customWidth="1"/>
    <col min="14356" max="14356" width="19.44140625" customWidth="1"/>
    <col min="14357" max="14357" width="19.33203125" customWidth="1"/>
    <col min="14358" max="14360" width="19.44140625" customWidth="1"/>
    <col min="14361" max="14361" width="19" customWidth="1"/>
    <col min="14362" max="14364" width="19.44140625" customWidth="1"/>
    <col min="14365" max="14365" width="19.33203125" customWidth="1"/>
    <col min="14366" max="14366" width="19.44140625" customWidth="1"/>
    <col min="14367" max="14367" width="19.33203125" customWidth="1"/>
    <col min="14368" max="14369" width="19.44140625" customWidth="1"/>
    <col min="14370" max="14370" width="19.33203125" customWidth="1"/>
    <col min="14371" max="14371" width="18.6640625" customWidth="1"/>
    <col min="14372" max="14374" width="19.33203125" customWidth="1"/>
    <col min="14375" max="14375" width="19" customWidth="1"/>
    <col min="14376" max="14376" width="19.33203125" customWidth="1"/>
    <col min="14377" max="14377" width="19" customWidth="1"/>
    <col min="14378" max="14379" width="19.33203125" customWidth="1"/>
    <col min="14380" max="14380" width="19.44140625" customWidth="1"/>
    <col min="14381" max="14381" width="19" customWidth="1"/>
    <col min="14382" max="14384" width="19.44140625" customWidth="1"/>
    <col min="14385" max="14385" width="19.33203125" customWidth="1"/>
    <col min="14386" max="14386" width="19.44140625" customWidth="1"/>
    <col min="14387" max="14387" width="19.33203125" customWidth="1"/>
    <col min="14388" max="14389" width="19.44140625" customWidth="1"/>
    <col min="14390" max="14390" width="19.33203125" customWidth="1"/>
    <col min="14391" max="14391" width="18.6640625" customWidth="1"/>
    <col min="14392" max="14394" width="19.33203125" customWidth="1"/>
    <col min="14395" max="14395" width="19" customWidth="1"/>
    <col min="14396" max="14396" width="19.33203125" customWidth="1"/>
    <col min="14397" max="14397" width="19" customWidth="1"/>
    <col min="14398" max="14399" width="19.33203125" customWidth="1"/>
    <col min="14400" max="14400" width="19.44140625" customWidth="1"/>
    <col min="14401" max="14401" width="19" customWidth="1"/>
    <col min="14402" max="14404" width="19.44140625" customWidth="1"/>
    <col min="14405" max="14405" width="19.33203125" customWidth="1"/>
    <col min="14406" max="14406" width="19.44140625" customWidth="1"/>
    <col min="14407" max="14407" width="19.33203125" customWidth="1"/>
    <col min="14408" max="14410" width="19.44140625" customWidth="1"/>
    <col min="14411" max="14411" width="19" customWidth="1"/>
    <col min="14412" max="14414" width="19.44140625" customWidth="1"/>
    <col min="14415" max="14415" width="19.33203125" customWidth="1"/>
    <col min="14416" max="14416" width="19.44140625" customWidth="1"/>
    <col min="14417" max="14417" width="19.33203125" customWidth="1"/>
    <col min="14418" max="14420" width="19.44140625" customWidth="1"/>
    <col min="14421" max="14421" width="19" customWidth="1"/>
    <col min="14422" max="14424" width="19.44140625" customWidth="1"/>
    <col min="14425" max="14425" width="19.33203125" customWidth="1"/>
    <col min="14426" max="14426" width="19.44140625" customWidth="1"/>
    <col min="14427" max="14427" width="19.33203125" customWidth="1"/>
    <col min="14428" max="14429" width="19.44140625" customWidth="1"/>
    <col min="14430" max="14430" width="19" customWidth="1"/>
    <col min="14431" max="14431" width="18.44140625" customWidth="1"/>
    <col min="14432" max="14434" width="19" customWidth="1"/>
    <col min="14435" max="14435" width="18.6640625" customWidth="1"/>
    <col min="14436" max="14436" width="19" customWidth="1"/>
    <col min="14437" max="14437" width="18.6640625" customWidth="1"/>
    <col min="14438" max="14439" width="19" customWidth="1"/>
    <col min="14440" max="14440" width="19.44140625" customWidth="1"/>
    <col min="14441" max="14441" width="19" customWidth="1"/>
    <col min="14442" max="14444" width="19.44140625" customWidth="1"/>
    <col min="14445" max="14445" width="19.33203125" customWidth="1"/>
    <col min="14446" max="14446" width="19.44140625" customWidth="1"/>
    <col min="14447" max="14447" width="19.33203125" customWidth="1"/>
    <col min="14448" max="14450" width="19.44140625" customWidth="1"/>
    <col min="14451" max="14451" width="19" customWidth="1"/>
    <col min="14452" max="14454" width="19.44140625" customWidth="1"/>
    <col min="14455" max="14455" width="19.33203125" customWidth="1"/>
    <col min="14456" max="14456" width="19.44140625" customWidth="1"/>
    <col min="14457" max="14457" width="19.33203125" customWidth="1"/>
    <col min="14458" max="14460" width="19.44140625" customWidth="1"/>
    <col min="14461" max="14461" width="19" customWidth="1"/>
    <col min="14462" max="14464" width="19.44140625" customWidth="1"/>
    <col min="14465" max="14465" width="19.33203125" customWidth="1"/>
    <col min="14466" max="14466" width="19.44140625" customWidth="1"/>
    <col min="14467" max="14467" width="19.33203125" customWidth="1"/>
    <col min="14468" max="14469" width="19.44140625" customWidth="1"/>
    <col min="14470" max="14470" width="19.33203125" customWidth="1"/>
    <col min="14471" max="14471" width="18.6640625" customWidth="1"/>
    <col min="14472" max="14474" width="19.33203125" customWidth="1"/>
    <col min="14475" max="14475" width="19" customWidth="1"/>
    <col min="14476" max="14476" width="19.33203125" customWidth="1"/>
    <col min="14477" max="14477" width="19" customWidth="1"/>
    <col min="14478" max="14479" width="19.33203125" customWidth="1"/>
    <col min="14480" max="14480" width="19.44140625" customWidth="1"/>
    <col min="14481" max="14481" width="19" customWidth="1"/>
    <col min="14482" max="14484" width="19.44140625" customWidth="1"/>
    <col min="14485" max="14485" width="19.33203125" customWidth="1"/>
    <col min="14486" max="14486" width="19.44140625" customWidth="1"/>
    <col min="14487" max="14487" width="19.33203125" customWidth="1"/>
    <col min="14488" max="14489" width="19.44140625" customWidth="1"/>
    <col min="14490" max="14490" width="19.33203125" customWidth="1"/>
    <col min="14491" max="14491" width="18.6640625" customWidth="1"/>
    <col min="14492" max="14494" width="19.33203125" customWidth="1"/>
    <col min="14495" max="14495" width="19" customWidth="1"/>
    <col min="14496" max="14496" width="19.33203125" customWidth="1"/>
    <col min="14497" max="14497" width="19" customWidth="1"/>
    <col min="14498" max="14499" width="19.33203125" customWidth="1"/>
    <col min="14500" max="14500" width="19.44140625" customWidth="1"/>
    <col min="14501" max="14501" width="19" customWidth="1"/>
    <col min="14502" max="14504" width="19.44140625" customWidth="1"/>
    <col min="14505" max="14505" width="19.33203125" customWidth="1"/>
    <col min="14506" max="14506" width="19.44140625" customWidth="1"/>
    <col min="14507" max="14507" width="19.33203125" customWidth="1"/>
    <col min="14508" max="14510" width="19.44140625" customWidth="1"/>
    <col min="14511" max="14511" width="19" customWidth="1"/>
    <col min="14512" max="14514" width="19.44140625" customWidth="1"/>
    <col min="14515" max="14515" width="19.33203125" customWidth="1"/>
    <col min="14516" max="14516" width="19.44140625" customWidth="1"/>
    <col min="14517" max="14517" width="19.33203125" customWidth="1"/>
    <col min="14518" max="14519" width="19.44140625" customWidth="1"/>
    <col min="14520" max="14520" width="19.33203125" customWidth="1"/>
    <col min="14521" max="14521" width="18.6640625" customWidth="1"/>
    <col min="14522" max="14524" width="19.33203125" customWidth="1"/>
    <col min="14525" max="14525" width="19" customWidth="1"/>
    <col min="14526" max="14526" width="19.33203125" customWidth="1"/>
    <col min="14527" max="14527" width="19" customWidth="1"/>
    <col min="14528" max="14529" width="19.33203125" customWidth="1"/>
    <col min="14530" max="14530" width="18.6640625" customWidth="1"/>
    <col min="14531" max="14531" width="18.109375" customWidth="1"/>
    <col min="14532" max="14534" width="18.6640625" customWidth="1"/>
    <col min="14535" max="14535" width="18.44140625" customWidth="1"/>
    <col min="14536" max="14536" width="18.6640625" customWidth="1"/>
    <col min="14537" max="14537" width="18.44140625" customWidth="1"/>
    <col min="14538" max="14539" width="18.6640625" customWidth="1"/>
    <col min="14540" max="14540" width="19.33203125" customWidth="1"/>
    <col min="14541" max="14541" width="18.6640625" customWidth="1"/>
    <col min="14542" max="14544" width="19.33203125" customWidth="1"/>
    <col min="14545" max="14545" width="19" customWidth="1"/>
    <col min="14546" max="14546" width="19.33203125" customWidth="1"/>
    <col min="14547" max="14547" width="19" customWidth="1"/>
    <col min="14548" max="14550" width="19.33203125" customWidth="1"/>
    <col min="14551" max="14551" width="18.6640625" customWidth="1"/>
    <col min="14552" max="14554" width="19.33203125" customWidth="1"/>
    <col min="14555" max="14555" width="19" customWidth="1"/>
    <col min="14556" max="14556" width="19.33203125" customWidth="1"/>
    <col min="14557" max="14557" width="19" customWidth="1"/>
    <col min="14558" max="14560" width="19.33203125" customWidth="1"/>
    <col min="14561" max="14561" width="18.6640625" customWidth="1"/>
    <col min="14562" max="14564" width="19.33203125" customWidth="1"/>
    <col min="14565" max="14565" width="19" customWidth="1"/>
    <col min="14566" max="14566" width="19.33203125" customWidth="1"/>
    <col min="14567" max="14567" width="19" customWidth="1"/>
    <col min="14568" max="14569" width="19.33203125" customWidth="1"/>
    <col min="14570" max="14570" width="19" customWidth="1"/>
    <col min="14571" max="14571" width="18.44140625" customWidth="1"/>
    <col min="14572" max="14574" width="19" customWidth="1"/>
    <col min="14575" max="14575" width="18.6640625" customWidth="1"/>
    <col min="14576" max="14576" width="19" customWidth="1"/>
    <col min="14577" max="14577" width="18.6640625" customWidth="1"/>
    <col min="14578" max="14579" width="19" customWidth="1"/>
    <col min="14580" max="14580" width="19.33203125" customWidth="1"/>
    <col min="14581" max="14581" width="18.6640625" customWidth="1"/>
    <col min="14582" max="14584" width="19.33203125" customWidth="1"/>
    <col min="14585" max="14585" width="19" customWidth="1"/>
    <col min="14586" max="14586" width="19.33203125" customWidth="1"/>
    <col min="14587" max="14587" width="19" customWidth="1"/>
    <col min="14588" max="14589" width="19.33203125" customWidth="1"/>
    <col min="14590" max="14590" width="19" customWidth="1"/>
    <col min="14591" max="14591" width="18.44140625" customWidth="1"/>
    <col min="14592" max="14594" width="19" customWidth="1"/>
    <col min="14595" max="14595" width="18.6640625" customWidth="1"/>
    <col min="14596" max="14596" width="19" customWidth="1"/>
    <col min="14597" max="14597" width="18.6640625" customWidth="1"/>
    <col min="14598" max="14599" width="19" customWidth="1"/>
    <col min="14600" max="14600" width="19.33203125" customWidth="1"/>
    <col min="14601" max="14601" width="18.6640625" customWidth="1"/>
    <col min="14602" max="14604" width="19.33203125" customWidth="1"/>
    <col min="14605" max="14605" width="19" customWidth="1"/>
    <col min="14606" max="14606" width="19.33203125" customWidth="1"/>
    <col min="14607" max="14607" width="19" customWidth="1"/>
    <col min="14608" max="14610" width="19.33203125" customWidth="1"/>
    <col min="14611" max="14611" width="18.6640625" customWidth="1"/>
    <col min="14612" max="14614" width="19.33203125" customWidth="1"/>
    <col min="14615" max="14615" width="19" customWidth="1"/>
    <col min="14616" max="14616" width="19.33203125" customWidth="1"/>
    <col min="14617" max="14617" width="19" customWidth="1"/>
    <col min="14618" max="14619" width="19.33203125" customWidth="1"/>
    <col min="14620" max="14620" width="19.44140625" customWidth="1"/>
    <col min="14621" max="14621" width="19" customWidth="1"/>
    <col min="14622" max="14624" width="19.44140625" customWidth="1"/>
    <col min="14625" max="14625" width="19.33203125" customWidth="1"/>
    <col min="14626" max="14626" width="19.44140625" customWidth="1"/>
    <col min="14627" max="14627" width="19.33203125" customWidth="1"/>
    <col min="14628" max="14629" width="19.44140625" customWidth="1"/>
    <col min="14630" max="14630" width="19" customWidth="1"/>
    <col min="14631" max="14631" width="18.44140625" customWidth="1"/>
    <col min="14632" max="14634" width="19" customWidth="1"/>
    <col min="14635" max="14635" width="18.6640625" customWidth="1"/>
    <col min="14636" max="14636" width="19" customWidth="1"/>
    <col min="14637" max="14637" width="18.6640625" customWidth="1"/>
    <col min="14638" max="14639" width="19" customWidth="1"/>
    <col min="14640" max="14640" width="19.44140625" customWidth="1"/>
    <col min="14641" max="14641" width="19" customWidth="1"/>
    <col min="14642" max="14644" width="19.44140625" customWidth="1"/>
    <col min="14645" max="14645" width="19.33203125" customWidth="1"/>
    <col min="14646" max="14646" width="19.44140625" customWidth="1"/>
    <col min="14647" max="14647" width="19.33203125" customWidth="1"/>
    <col min="14648" max="14650" width="19.44140625" customWidth="1"/>
    <col min="14651" max="14651" width="19" customWidth="1"/>
    <col min="14652" max="14654" width="19.44140625" customWidth="1"/>
    <col min="14655" max="14655" width="19.33203125" customWidth="1"/>
    <col min="14656" max="14656" width="19.44140625" customWidth="1"/>
    <col min="14657" max="14657" width="19.33203125" customWidth="1"/>
    <col min="14658" max="14660" width="19.44140625" customWidth="1"/>
    <col min="14661" max="14661" width="19" customWidth="1"/>
    <col min="14662" max="14664" width="19.44140625" customWidth="1"/>
    <col min="14665" max="14665" width="19.33203125" customWidth="1"/>
    <col min="14666" max="14666" width="19.44140625" customWidth="1"/>
    <col min="14667" max="14667" width="19.33203125" customWidth="1"/>
    <col min="14668" max="14669" width="19.44140625" customWidth="1"/>
    <col min="14670" max="14670" width="19.33203125" customWidth="1"/>
    <col min="14671" max="14671" width="18.6640625" customWidth="1"/>
    <col min="14672" max="14674" width="19.33203125" customWidth="1"/>
    <col min="14675" max="14675" width="19" customWidth="1"/>
    <col min="14676" max="14676" width="19.33203125" customWidth="1"/>
    <col min="14677" max="14677" width="19" customWidth="1"/>
    <col min="14678" max="14679" width="19.33203125" customWidth="1"/>
    <col min="14680" max="14680" width="19.44140625" customWidth="1"/>
    <col min="14681" max="14681" width="19" customWidth="1"/>
    <col min="14682" max="14684" width="19.44140625" customWidth="1"/>
    <col min="14685" max="14685" width="19.33203125" customWidth="1"/>
    <col min="14686" max="14686" width="19.44140625" customWidth="1"/>
    <col min="14687" max="14687" width="19.33203125" customWidth="1"/>
    <col min="14688" max="14689" width="19.44140625" customWidth="1"/>
    <col min="14690" max="14690" width="19.33203125" customWidth="1"/>
    <col min="14691" max="14691" width="18.6640625" customWidth="1"/>
    <col min="14692" max="14694" width="19.33203125" customWidth="1"/>
    <col min="14695" max="14695" width="19" customWidth="1"/>
    <col min="14696" max="14696" width="19.33203125" customWidth="1"/>
    <col min="14697" max="14697" width="19" customWidth="1"/>
    <col min="14698" max="14699" width="19.33203125" customWidth="1"/>
    <col min="14700" max="14700" width="19.44140625" customWidth="1"/>
    <col min="14701" max="14701" width="19" customWidth="1"/>
    <col min="14702" max="14704" width="19.44140625" customWidth="1"/>
    <col min="14705" max="14705" width="19.33203125" customWidth="1"/>
    <col min="14706" max="14706" width="19.44140625" customWidth="1"/>
    <col min="14707" max="14707" width="19.33203125" customWidth="1"/>
    <col min="14708" max="14710" width="19.44140625" customWidth="1"/>
    <col min="14711" max="14711" width="19" customWidth="1"/>
    <col min="14712" max="14714" width="19.44140625" customWidth="1"/>
    <col min="14715" max="14715" width="19.33203125" customWidth="1"/>
    <col min="14716" max="14716" width="19.44140625" customWidth="1"/>
    <col min="14717" max="14717" width="19.33203125" customWidth="1"/>
    <col min="14718" max="14719" width="19.44140625" customWidth="1"/>
    <col min="14720" max="14720" width="19.33203125" customWidth="1"/>
    <col min="14721" max="14721" width="18.6640625" customWidth="1"/>
    <col min="14722" max="14724" width="19.33203125" customWidth="1"/>
    <col min="14725" max="14725" width="19" customWidth="1"/>
    <col min="14726" max="14726" width="19.33203125" customWidth="1"/>
    <col min="14727" max="14727" width="19" customWidth="1"/>
    <col min="14728" max="14729" width="19.33203125" customWidth="1"/>
    <col min="14730" max="14730" width="18.6640625" customWidth="1"/>
    <col min="14731" max="14731" width="18.109375" customWidth="1"/>
    <col min="14732" max="14734" width="18.6640625" customWidth="1"/>
    <col min="14735" max="14735" width="18.44140625" customWidth="1"/>
    <col min="14736" max="14736" width="18.6640625" customWidth="1"/>
    <col min="14737" max="14737" width="18.44140625" customWidth="1"/>
    <col min="14738" max="14739" width="18.6640625" customWidth="1"/>
    <col min="14740" max="14740" width="19.33203125" customWidth="1"/>
    <col min="14741" max="14741" width="18.6640625" customWidth="1"/>
    <col min="14742" max="14744" width="19.33203125" customWidth="1"/>
    <col min="14745" max="14745" width="19" customWidth="1"/>
    <col min="14746" max="14746" width="19.33203125" customWidth="1"/>
    <col min="14747" max="14747" width="19" customWidth="1"/>
    <col min="14748" max="14750" width="19.33203125" customWidth="1"/>
    <col min="14751" max="14751" width="18.6640625" customWidth="1"/>
    <col min="14752" max="14754" width="19.33203125" customWidth="1"/>
    <col min="14755" max="14755" width="19" customWidth="1"/>
    <col min="14756" max="14756" width="19.33203125" customWidth="1"/>
    <col min="14757" max="14757" width="19" customWidth="1"/>
    <col min="14758" max="14760" width="19.33203125" customWidth="1"/>
    <col min="14761" max="14761" width="18.6640625" customWidth="1"/>
    <col min="14762" max="14764" width="19.33203125" customWidth="1"/>
    <col min="14765" max="14765" width="19" customWidth="1"/>
    <col min="14766" max="14766" width="19.33203125" customWidth="1"/>
    <col min="14767" max="14767" width="19" customWidth="1"/>
    <col min="14768" max="14769" width="19.33203125" customWidth="1"/>
    <col min="14770" max="14770" width="19" customWidth="1"/>
    <col min="14771" max="14771" width="18.44140625" customWidth="1"/>
    <col min="14772" max="14774" width="19" customWidth="1"/>
    <col min="14775" max="14775" width="18.6640625" customWidth="1"/>
    <col min="14776" max="14776" width="19" customWidth="1"/>
    <col min="14777" max="14777" width="18.6640625" customWidth="1"/>
    <col min="14778" max="14779" width="19" customWidth="1"/>
    <col min="14780" max="14780" width="19.33203125" customWidth="1"/>
    <col min="14781" max="14781" width="18.6640625" customWidth="1"/>
    <col min="14782" max="14784" width="19.33203125" customWidth="1"/>
    <col min="14785" max="14785" width="19" customWidth="1"/>
    <col min="14786" max="14786" width="19.33203125" customWidth="1"/>
    <col min="14787" max="14787" width="19" customWidth="1"/>
    <col min="14788" max="14789" width="19.33203125" customWidth="1"/>
    <col min="14790" max="14790" width="19" customWidth="1"/>
    <col min="14791" max="14791" width="18.44140625" customWidth="1"/>
    <col min="14792" max="14794" width="19" customWidth="1"/>
    <col min="14795" max="14795" width="18.6640625" customWidth="1"/>
    <col min="14796" max="14796" width="19" customWidth="1"/>
    <col min="14797" max="14797" width="18.6640625" customWidth="1"/>
    <col min="14798" max="14799" width="19" customWidth="1"/>
    <col min="14800" max="14800" width="19.33203125" customWidth="1"/>
    <col min="14801" max="14801" width="18.6640625" customWidth="1"/>
    <col min="14802" max="14804" width="19.33203125" customWidth="1"/>
    <col min="14805" max="14805" width="19" customWidth="1"/>
    <col min="14806" max="14806" width="19.33203125" customWidth="1"/>
    <col min="14807" max="14807" width="19" customWidth="1"/>
    <col min="14808" max="14810" width="19.33203125" customWidth="1"/>
    <col min="14811" max="14811" width="18.6640625" customWidth="1"/>
    <col min="14812" max="14814" width="19.33203125" customWidth="1"/>
    <col min="14815" max="14815" width="19" customWidth="1"/>
    <col min="14816" max="14816" width="19.33203125" customWidth="1"/>
    <col min="14817" max="14817" width="19" customWidth="1"/>
    <col min="14818" max="14819" width="19.33203125" customWidth="1"/>
    <col min="14820" max="14820" width="19.44140625" customWidth="1"/>
    <col min="14821" max="14821" width="19" customWidth="1"/>
    <col min="14822" max="14824" width="19.44140625" customWidth="1"/>
    <col min="14825" max="14825" width="19.33203125" customWidth="1"/>
    <col min="14826" max="14826" width="19.44140625" customWidth="1"/>
    <col min="14827" max="14827" width="19.33203125" customWidth="1"/>
    <col min="14828" max="14829" width="19.44140625" customWidth="1"/>
    <col min="14830" max="14830" width="19" customWidth="1"/>
    <col min="14831" max="14831" width="18.44140625" customWidth="1"/>
    <col min="14832" max="14834" width="19" customWidth="1"/>
    <col min="14835" max="14835" width="18.6640625" customWidth="1"/>
    <col min="14836" max="14836" width="19" customWidth="1"/>
    <col min="14837" max="14837" width="18.6640625" customWidth="1"/>
    <col min="14838" max="14839" width="19" customWidth="1"/>
    <col min="14840" max="14840" width="19.44140625" customWidth="1"/>
    <col min="14841" max="14841" width="19" customWidth="1"/>
    <col min="14842" max="14844" width="19.44140625" customWidth="1"/>
    <col min="14845" max="14845" width="19.33203125" customWidth="1"/>
    <col min="14846" max="14846" width="19.44140625" customWidth="1"/>
    <col min="14847" max="14847" width="19.33203125" customWidth="1"/>
    <col min="14848" max="14850" width="19.44140625" customWidth="1"/>
    <col min="14851" max="14851" width="19" customWidth="1"/>
    <col min="14852" max="14854" width="19.44140625" customWidth="1"/>
    <col min="14855" max="14855" width="19.33203125" customWidth="1"/>
    <col min="14856" max="14856" width="19.44140625" customWidth="1"/>
    <col min="14857" max="14857" width="19.33203125" customWidth="1"/>
    <col min="14858" max="14860" width="19.44140625" customWidth="1"/>
    <col min="14861" max="14861" width="19" customWidth="1"/>
    <col min="14862" max="14864" width="19.44140625" customWidth="1"/>
    <col min="14865" max="14865" width="19.33203125" customWidth="1"/>
    <col min="14866" max="14866" width="19.44140625" customWidth="1"/>
    <col min="14867" max="14867" width="19.33203125" customWidth="1"/>
    <col min="14868" max="14869" width="19.44140625" customWidth="1"/>
    <col min="14870" max="14870" width="19.33203125" customWidth="1"/>
    <col min="14871" max="14871" width="18.6640625" customWidth="1"/>
    <col min="14872" max="14874" width="19.33203125" customWidth="1"/>
    <col min="14875" max="14875" width="19" customWidth="1"/>
    <col min="14876" max="14876" width="19.33203125" customWidth="1"/>
    <col min="14877" max="14877" width="19" customWidth="1"/>
    <col min="14878" max="14879" width="19.33203125" customWidth="1"/>
    <col min="14880" max="14880" width="19.44140625" customWidth="1"/>
    <col min="14881" max="14881" width="19" customWidth="1"/>
    <col min="14882" max="14884" width="19.44140625" customWidth="1"/>
    <col min="14885" max="14885" width="19.33203125" customWidth="1"/>
    <col min="14886" max="14886" width="19.44140625" customWidth="1"/>
    <col min="14887" max="14887" width="19.33203125" customWidth="1"/>
    <col min="14888" max="14889" width="19.44140625" customWidth="1"/>
    <col min="14890" max="14890" width="19.33203125" customWidth="1"/>
    <col min="14891" max="14891" width="18.6640625" customWidth="1"/>
    <col min="14892" max="14894" width="19.33203125" customWidth="1"/>
    <col min="14895" max="14895" width="19" customWidth="1"/>
    <col min="14896" max="14896" width="19.33203125" customWidth="1"/>
    <col min="14897" max="14897" width="19" customWidth="1"/>
    <col min="14898" max="14899" width="19.33203125" customWidth="1"/>
    <col min="14900" max="14900" width="19.44140625" customWidth="1"/>
    <col min="14901" max="14901" width="19" customWidth="1"/>
    <col min="14902" max="14904" width="19.44140625" customWidth="1"/>
    <col min="14905" max="14905" width="19.33203125" customWidth="1"/>
    <col min="14906" max="14906" width="19.44140625" customWidth="1"/>
    <col min="14907" max="14907" width="19.33203125" customWidth="1"/>
    <col min="14908" max="14910" width="19.44140625" customWidth="1"/>
    <col min="14911" max="14911" width="19" customWidth="1"/>
    <col min="14912" max="14914" width="19.44140625" customWidth="1"/>
    <col min="14915" max="14915" width="19.33203125" customWidth="1"/>
    <col min="14916" max="14916" width="19.44140625" customWidth="1"/>
    <col min="14917" max="14917" width="19.33203125" customWidth="1"/>
    <col min="14918" max="14920" width="19.44140625" customWidth="1"/>
    <col min="14921" max="14921" width="19" customWidth="1"/>
    <col min="14922" max="14924" width="19.44140625" customWidth="1"/>
    <col min="14925" max="14925" width="19.33203125" customWidth="1"/>
    <col min="14926" max="14926" width="19.44140625" customWidth="1"/>
    <col min="14927" max="14927" width="19.33203125" customWidth="1"/>
    <col min="14928" max="14929" width="19.44140625" customWidth="1"/>
    <col min="14930" max="14930" width="19" customWidth="1"/>
    <col min="14931" max="14931" width="18.44140625" customWidth="1"/>
    <col min="14932" max="14934" width="19" customWidth="1"/>
    <col min="14935" max="14935" width="18.6640625" customWidth="1"/>
    <col min="14936" max="14936" width="19" customWidth="1"/>
    <col min="14937" max="14937" width="18.6640625" customWidth="1"/>
    <col min="14938" max="14939" width="19" customWidth="1"/>
    <col min="14940" max="14940" width="19.44140625" customWidth="1"/>
    <col min="14941" max="14941" width="19" customWidth="1"/>
    <col min="14942" max="14944" width="19.44140625" customWidth="1"/>
    <col min="14945" max="14945" width="19.33203125" customWidth="1"/>
    <col min="14946" max="14946" width="19.44140625" customWidth="1"/>
    <col min="14947" max="14947" width="19.33203125" customWidth="1"/>
    <col min="14948" max="14950" width="19.44140625" customWidth="1"/>
    <col min="14951" max="14951" width="19" customWidth="1"/>
    <col min="14952" max="14954" width="19.44140625" customWidth="1"/>
    <col min="14955" max="14955" width="19.33203125" customWidth="1"/>
    <col min="14956" max="14956" width="19.44140625" customWidth="1"/>
    <col min="14957" max="14957" width="19.33203125" customWidth="1"/>
    <col min="14958" max="14960" width="19.44140625" customWidth="1"/>
    <col min="14961" max="14961" width="19" customWidth="1"/>
    <col min="14962" max="14964" width="19.44140625" customWidth="1"/>
    <col min="14965" max="14965" width="19.33203125" customWidth="1"/>
    <col min="14966" max="14966" width="19.44140625" customWidth="1"/>
    <col min="14967" max="14967" width="19.33203125" customWidth="1"/>
    <col min="14968" max="14969" width="19.44140625" customWidth="1"/>
    <col min="14970" max="14970" width="19.33203125" customWidth="1"/>
    <col min="14971" max="14971" width="18.6640625" customWidth="1"/>
    <col min="14972" max="14974" width="19.33203125" customWidth="1"/>
    <col min="14975" max="14975" width="19" customWidth="1"/>
    <col min="14976" max="14976" width="19.33203125" customWidth="1"/>
    <col min="14977" max="14977" width="19" customWidth="1"/>
    <col min="14978" max="14979" width="19.33203125" customWidth="1"/>
    <col min="14980" max="14980" width="19.44140625" customWidth="1"/>
    <col min="14981" max="14981" width="19" customWidth="1"/>
    <col min="14982" max="14984" width="19.44140625" customWidth="1"/>
    <col min="14985" max="14985" width="19.33203125" customWidth="1"/>
    <col min="14986" max="14986" width="19.44140625" customWidth="1"/>
    <col min="14987" max="14987" width="19.33203125" customWidth="1"/>
    <col min="14988" max="14989" width="19.44140625" customWidth="1"/>
    <col min="14990" max="14990" width="19.33203125" customWidth="1"/>
    <col min="14991" max="14991" width="18.6640625" customWidth="1"/>
    <col min="14992" max="14994" width="19.33203125" customWidth="1"/>
    <col min="14995" max="14995" width="19" customWidth="1"/>
    <col min="14996" max="14996" width="19.33203125" customWidth="1"/>
    <col min="14997" max="14997" width="19" customWidth="1"/>
    <col min="14998" max="14999" width="19.33203125" customWidth="1"/>
    <col min="15000" max="15000" width="19.44140625" customWidth="1"/>
    <col min="15001" max="15001" width="19" customWidth="1"/>
    <col min="15002" max="15004" width="19.44140625" customWidth="1"/>
    <col min="15005" max="15005" width="19.33203125" customWidth="1"/>
    <col min="15006" max="15006" width="19.44140625" customWidth="1"/>
    <col min="15007" max="15007" width="19.33203125" customWidth="1"/>
    <col min="15008" max="15010" width="19.44140625" customWidth="1"/>
    <col min="15011" max="15011" width="19" customWidth="1"/>
    <col min="15012" max="15014" width="19.44140625" customWidth="1"/>
    <col min="15015" max="15015" width="19.33203125" customWidth="1"/>
    <col min="15016" max="15016" width="19.44140625" customWidth="1"/>
    <col min="15017" max="15017" width="19.33203125" customWidth="1"/>
    <col min="15018" max="15019" width="19.44140625" customWidth="1"/>
    <col min="15020" max="15020" width="19.33203125" customWidth="1"/>
    <col min="15021" max="15021" width="18.6640625" customWidth="1"/>
    <col min="15022" max="15024" width="19.33203125" customWidth="1"/>
    <col min="15025" max="15025" width="19" customWidth="1"/>
    <col min="15026" max="15026" width="19.33203125" customWidth="1"/>
    <col min="15027" max="15027" width="19" customWidth="1"/>
    <col min="15028" max="15029" width="19.33203125" customWidth="1"/>
    <col min="15030" max="15030" width="18.6640625" customWidth="1"/>
    <col min="15031" max="15031" width="18.109375" customWidth="1"/>
    <col min="15032" max="15034" width="18.6640625" customWidth="1"/>
    <col min="15035" max="15035" width="18.44140625" customWidth="1"/>
    <col min="15036" max="15036" width="18.6640625" customWidth="1"/>
    <col min="15037" max="15037" width="18.44140625" customWidth="1"/>
    <col min="15038" max="15039" width="18.6640625" customWidth="1"/>
    <col min="15040" max="15040" width="19.33203125" customWidth="1"/>
    <col min="15041" max="15041" width="18.6640625" customWidth="1"/>
    <col min="15042" max="15044" width="19.33203125" customWidth="1"/>
    <col min="15045" max="15045" width="19" customWidth="1"/>
    <col min="15046" max="15046" width="19.33203125" customWidth="1"/>
    <col min="15047" max="15047" width="19" customWidth="1"/>
    <col min="15048" max="15050" width="19.33203125" customWidth="1"/>
    <col min="15051" max="15051" width="18.6640625" customWidth="1"/>
    <col min="15052" max="15054" width="19.33203125" customWidth="1"/>
    <col min="15055" max="15055" width="19" customWidth="1"/>
    <col min="15056" max="15056" width="19.33203125" customWidth="1"/>
    <col min="15057" max="15057" width="19" customWidth="1"/>
    <col min="15058" max="15060" width="19.33203125" customWidth="1"/>
    <col min="15061" max="15061" width="18.6640625" customWidth="1"/>
    <col min="15062" max="15064" width="19.33203125" customWidth="1"/>
    <col min="15065" max="15065" width="19" customWidth="1"/>
    <col min="15066" max="15066" width="19.33203125" customWidth="1"/>
    <col min="15067" max="15067" width="19" customWidth="1"/>
    <col min="15068" max="15069" width="19.33203125" customWidth="1"/>
    <col min="15070" max="15070" width="19" customWidth="1"/>
    <col min="15071" max="15071" width="18.44140625" customWidth="1"/>
    <col min="15072" max="15074" width="19" customWidth="1"/>
    <col min="15075" max="15075" width="18.6640625" customWidth="1"/>
    <col min="15076" max="15076" width="19" customWidth="1"/>
    <col min="15077" max="15077" width="18.6640625" customWidth="1"/>
    <col min="15078" max="15079" width="19" customWidth="1"/>
    <col min="15080" max="15080" width="19.33203125" customWidth="1"/>
    <col min="15081" max="15081" width="18.6640625" customWidth="1"/>
    <col min="15082" max="15084" width="19.33203125" customWidth="1"/>
    <col min="15085" max="15085" width="19" customWidth="1"/>
    <col min="15086" max="15086" width="19.33203125" customWidth="1"/>
    <col min="15087" max="15087" width="19" customWidth="1"/>
    <col min="15088" max="15089" width="19.33203125" customWidth="1"/>
    <col min="15090" max="15090" width="19" customWidth="1"/>
    <col min="15091" max="15091" width="18.44140625" customWidth="1"/>
    <col min="15092" max="15094" width="19" customWidth="1"/>
    <col min="15095" max="15095" width="18.6640625" customWidth="1"/>
    <col min="15096" max="15096" width="19" customWidth="1"/>
    <col min="15097" max="15097" width="18.6640625" customWidth="1"/>
    <col min="15098" max="15099" width="19" customWidth="1"/>
    <col min="15100" max="15100" width="19.33203125" customWidth="1"/>
    <col min="15101" max="15101" width="18.6640625" customWidth="1"/>
    <col min="15102" max="15104" width="19.33203125" customWidth="1"/>
    <col min="15105" max="15105" width="19" customWidth="1"/>
    <col min="15106" max="15106" width="19.33203125" customWidth="1"/>
    <col min="15107" max="15107" width="19" customWidth="1"/>
    <col min="15108" max="15110" width="19.33203125" customWidth="1"/>
    <col min="15111" max="15111" width="18.6640625" customWidth="1"/>
    <col min="15112" max="15114" width="19.33203125" customWidth="1"/>
    <col min="15115" max="15115" width="19" customWidth="1"/>
    <col min="15116" max="15116" width="19.33203125" customWidth="1"/>
    <col min="15117" max="15117" width="19" customWidth="1"/>
    <col min="15118" max="15119" width="19.33203125" customWidth="1"/>
    <col min="15120" max="15120" width="18.6640625" customWidth="1"/>
    <col min="15121" max="15121" width="18.109375" customWidth="1"/>
    <col min="15122" max="15124" width="18.6640625" customWidth="1"/>
    <col min="15125" max="15125" width="18.44140625" customWidth="1"/>
    <col min="15126" max="15126" width="18.6640625" customWidth="1"/>
    <col min="15127" max="15127" width="18.44140625" customWidth="1"/>
    <col min="15128" max="15129" width="18.6640625" customWidth="1"/>
    <col min="15130" max="15130" width="18.109375" customWidth="1"/>
    <col min="15131" max="15131" width="17.6640625" customWidth="1"/>
    <col min="15132" max="15134" width="18.109375" customWidth="1"/>
    <col min="15135" max="15135" width="17.88671875" customWidth="1"/>
    <col min="15136" max="15136" width="18.109375" customWidth="1"/>
    <col min="15137" max="15137" width="17.88671875" customWidth="1"/>
    <col min="15138" max="15139" width="18.109375" customWidth="1"/>
    <col min="15140" max="15140" width="18.6640625" customWidth="1"/>
    <col min="15141" max="15141" width="18.109375" customWidth="1"/>
    <col min="15142" max="15144" width="18.6640625" customWidth="1"/>
    <col min="15145" max="15145" width="18.44140625" customWidth="1"/>
    <col min="15146" max="15146" width="18.6640625" customWidth="1"/>
    <col min="15147" max="15147" width="18.44140625" customWidth="1"/>
    <col min="15148" max="15150" width="18.6640625" customWidth="1"/>
    <col min="15151" max="15151" width="18.109375" customWidth="1"/>
    <col min="15152" max="15154" width="18.6640625" customWidth="1"/>
    <col min="15155" max="15155" width="18.44140625" customWidth="1"/>
    <col min="15156" max="15156" width="18.6640625" customWidth="1"/>
    <col min="15157" max="15157" width="18.44140625" customWidth="1"/>
    <col min="15158" max="15160" width="18.6640625" customWidth="1"/>
    <col min="15161" max="15161" width="18.109375" customWidth="1"/>
    <col min="15162" max="15164" width="18.6640625" customWidth="1"/>
    <col min="15165" max="15165" width="18.44140625" customWidth="1"/>
    <col min="15166" max="15166" width="18.6640625" customWidth="1"/>
    <col min="15167" max="15167" width="18.44140625" customWidth="1"/>
    <col min="15168" max="15169" width="18.6640625" customWidth="1"/>
    <col min="15170" max="15170" width="18.44140625" customWidth="1"/>
    <col min="15171" max="15171" width="17.88671875" customWidth="1"/>
    <col min="15172" max="15174" width="18.44140625" customWidth="1"/>
    <col min="15175" max="15175" width="18.109375" customWidth="1"/>
    <col min="15176" max="15176" width="18.44140625" customWidth="1"/>
    <col min="15177" max="15177" width="18.109375" customWidth="1"/>
    <col min="15178" max="15179" width="18.44140625" customWidth="1"/>
    <col min="15180" max="15180" width="18.6640625" customWidth="1"/>
    <col min="15181" max="15181" width="18.109375" customWidth="1"/>
    <col min="15182" max="15184" width="18.6640625" customWidth="1"/>
    <col min="15185" max="15185" width="18.44140625" customWidth="1"/>
    <col min="15186" max="15186" width="18.6640625" customWidth="1"/>
    <col min="15187" max="15187" width="18.44140625" customWidth="1"/>
    <col min="15188" max="15189" width="18.6640625" customWidth="1"/>
    <col min="15190" max="15190" width="18.44140625" customWidth="1"/>
    <col min="15191" max="15191" width="17.88671875" customWidth="1"/>
    <col min="15192" max="15194" width="18.44140625" customWidth="1"/>
    <col min="15195" max="15195" width="18.109375" customWidth="1"/>
    <col min="15196" max="15196" width="18.44140625" customWidth="1"/>
    <col min="15197" max="15197" width="18.109375" customWidth="1"/>
    <col min="15198" max="15199" width="18.44140625" customWidth="1"/>
    <col min="15200" max="15200" width="18.6640625" customWidth="1"/>
    <col min="15201" max="15201" width="18.109375" customWidth="1"/>
    <col min="15202" max="15204" width="18.6640625" customWidth="1"/>
    <col min="15205" max="15205" width="18.44140625" customWidth="1"/>
    <col min="15206" max="15206" width="18.6640625" customWidth="1"/>
    <col min="15207" max="15207" width="18.44140625" customWidth="1"/>
    <col min="15208" max="15210" width="18.6640625" customWidth="1"/>
    <col min="15211" max="15211" width="18.109375" customWidth="1"/>
    <col min="15212" max="15214" width="18.6640625" customWidth="1"/>
    <col min="15215" max="15215" width="18.44140625" customWidth="1"/>
    <col min="15216" max="15216" width="18.6640625" customWidth="1"/>
    <col min="15217" max="15217" width="18.44140625" customWidth="1"/>
    <col min="15218" max="15219" width="18.6640625" customWidth="1"/>
    <col min="15220" max="15220" width="19.33203125" customWidth="1"/>
    <col min="15221" max="15221" width="18.6640625" customWidth="1"/>
    <col min="15222" max="15224" width="19.33203125" customWidth="1"/>
    <col min="15225" max="15225" width="19" customWidth="1"/>
    <col min="15226" max="15226" width="19.33203125" customWidth="1"/>
    <col min="15227" max="15227" width="19" customWidth="1"/>
    <col min="15228" max="15229" width="19.33203125" customWidth="1"/>
    <col min="15230" max="15230" width="18.6640625" customWidth="1"/>
    <col min="15231" max="15231" width="18.109375" customWidth="1"/>
    <col min="15232" max="15234" width="18.6640625" customWidth="1"/>
    <col min="15235" max="15235" width="18.44140625" customWidth="1"/>
    <col min="15236" max="15236" width="18.6640625" customWidth="1"/>
    <col min="15237" max="15237" width="18.44140625" customWidth="1"/>
    <col min="15238" max="15239" width="18.6640625" customWidth="1"/>
    <col min="15240" max="15240" width="19.33203125" customWidth="1"/>
    <col min="15241" max="15241" width="18.6640625" customWidth="1"/>
    <col min="15242" max="15244" width="19.33203125" customWidth="1"/>
    <col min="15245" max="15245" width="19" customWidth="1"/>
    <col min="15246" max="15246" width="19.33203125" customWidth="1"/>
    <col min="15247" max="15247" width="19" customWidth="1"/>
    <col min="15248" max="15250" width="19.33203125" customWidth="1"/>
    <col min="15251" max="15251" width="18.6640625" customWidth="1"/>
    <col min="15252" max="15254" width="19.33203125" customWidth="1"/>
    <col min="15255" max="15255" width="19" customWidth="1"/>
    <col min="15256" max="15256" width="19.33203125" customWidth="1"/>
    <col min="15257" max="15257" width="19" customWidth="1"/>
    <col min="15258" max="15260" width="19.33203125" customWidth="1"/>
    <col min="15261" max="15261" width="18.6640625" customWidth="1"/>
    <col min="15262" max="15264" width="19.33203125" customWidth="1"/>
    <col min="15265" max="15265" width="19" customWidth="1"/>
    <col min="15266" max="15266" width="19.33203125" customWidth="1"/>
    <col min="15267" max="15267" width="19" customWidth="1"/>
    <col min="15268" max="15269" width="19.33203125" customWidth="1"/>
    <col min="15270" max="15270" width="19" customWidth="1"/>
    <col min="15271" max="15271" width="18.44140625" customWidth="1"/>
    <col min="15272" max="15274" width="19" customWidth="1"/>
    <col min="15275" max="15275" width="18.6640625" customWidth="1"/>
    <col min="15276" max="15276" width="19" customWidth="1"/>
    <col min="15277" max="15277" width="18.6640625" customWidth="1"/>
    <col min="15278" max="15279" width="19" customWidth="1"/>
    <col min="15280" max="15280" width="19.33203125" customWidth="1"/>
    <col min="15281" max="15281" width="18.6640625" customWidth="1"/>
    <col min="15282" max="15284" width="19.33203125" customWidth="1"/>
    <col min="15285" max="15285" width="19" customWidth="1"/>
    <col min="15286" max="15286" width="19.33203125" customWidth="1"/>
    <col min="15287" max="15287" width="19" customWidth="1"/>
    <col min="15288" max="15289" width="19.33203125" customWidth="1"/>
    <col min="15290" max="15290" width="19" customWidth="1"/>
    <col min="15291" max="15291" width="18.44140625" customWidth="1"/>
    <col min="15292" max="15294" width="19" customWidth="1"/>
    <col min="15295" max="15295" width="18.6640625" customWidth="1"/>
    <col min="15296" max="15296" width="19" customWidth="1"/>
    <col min="15297" max="15297" width="18.6640625" customWidth="1"/>
    <col min="15298" max="15299" width="19" customWidth="1"/>
    <col min="15300" max="15300" width="19.33203125" customWidth="1"/>
    <col min="15301" max="15301" width="18.6640625" customWidth="1"/>
    <col min="15302" max="15304" width="19.33203125" customWidth="1"/>
    <col min="15305" max="15305" width="19" customWidth="1"/>
    <col min="15306" max="15306" width="19.33203125" customWidth="1"/>
    <col min="15307" max="15307" width="19" customWidth="1"/>
    <col min="15308" max="15310" width="19.33203125" customWidth="1"/>
    <col min="15311" max="15311" width="18.6640625" customWidth="1"/>
    <col min="15312" max="15314" width="19.33203125" customWidth="1"/>
    <col min="15315" max="15315" width="19" customWidth="1"/>
    <col min="15316" max="15316" width="19.33203125" customWidth="1"/>
    <col min="15317" max="15317" width="19" customWidth="1"/>
    <col min="15318" max="15320" width="19.33203125" customWidth="1"/>
    <col min="15321" max="15321" width="18.6640625" customWidth="1"/>
    <col min="15322" max="15324" width="19.33203125" customWidth="1"/>
    <col min="15325" max="15325" width="19" customWidth="1"/>
    <col min="15326" max="15326" width="19.33203125" customWidth="1"/>
    <col min="15327" max="15327" width="19" customWidth="1"/>
    <col min="15328" max="15329" width="19.33203125" customWidth="1"/>
    <col min="15330" max="15330" width="18.6640625" customWidth="1"/>
    <col min="15331" max="15331" width="18.109375" customWidth="1"/>
    <col min="15332" max="15334" width="18.6640625" customWidth="1"/>
    <col min="15335" max="15335" width="18.44140625" customWidth="1"/>
    <col min="15336" max="15336" width="18.6640625" customWidth="1"/>
    <col min="15337" max="15337" width="18.44140625" customWidth="1"/>
    <col min="15338" max="15339" width="18.6640625" customWidth="1"/>
    <col min="15340" max="15340" width="19.33203125" customWidth="1"/>
    <col min="15341" max="15341" width="18.6640625" customWidth="1"/>
    <col min="15342" max="15344" width="19.33203125" customWidth="1"/>
    <col min="15345" max="15345" width="19" customWidth="1"/>
    <col min="15346" max="15346" width="19.33203125" customWidth="1"/>
    <col min="15347" max="15347" width="19" customWidth="1"/>
    <col min="15348" max="15350" width="19.33203125" customWidth="1"/>
    <col min="15351" max="15351" width="18.6640625" customWidth="1"/>
    <col min="15352" max="15354" width="19.33203125" customWidth="1"/>
    <col min="15355" max="15355" width="19" customWidth="1"/>
    <col min="15356" max="15356" width="19.33203125" customWidth="1"/>
    <col min="15357" max="15357" width="19" customWidth="1"/>
    <col min="15358" max="15360" width="19.33203125" customWidth="1"/>
    <col min="15361" max="15361" width="18.6640625" customWidth="1"/>
    <col min="15362" max="15364" width="19.33203125" customWidth="1"/>
    <col min="15365" max="15365" width="19" customWidth="1"/>
    <col min="15366" max="15366" width="19.33203125" customWidth="1"/>
    <col min="15367" max="15367" width="19" customWidth="1"/>
    <col min="15368" max="15369" width="19.33203125" customWidth="1"/>
    <col min="15370" max="15370" width="19" customWidth="1"/>
    <col min="15371" max="15371" width="18.44140625" customWidth="1"/>
    <col min="15372" max="15374" width="19" customWidth="1"/>
    <col min="15375" max="15375" width="18.6640625" customWidth="1"/>
    <col min="15376" max="15376" width="19" customWidth="1"/>
    <col min="15377" max="15377" width="18.6640625" customWidth="1"/>
    <col min="15378" max="15379" width="19" customWidth="1"/>
    <col min="15380" max="15380" width="19.33203125" customWidth="1"/>
    <col min="15381" max="15381" width="18.6640625" customWidth="1"/>
    <col min="15382" max="15384" width="19.33203125" customWidth="1"/>
    <col min="15385" max="15385" width="19" customWidth="1"/>
    <col min="15386" max="15386" width="19.33203125" customWidth="1"/>
    <col min="15387" max="15387" width="19" customWidth="1"/>
    <col min="15388" max="15389" width="19.33203125" customWidth="1"/>
    <col min="15390" max="15390" width="19" customWidth="1"/>
    <col min="15391" max="15391" width="18.44140625" customWidth="1"/>
    <col min="15392" max="15394" width="19" customWidth="1"/>
    <col min="15395" max="15395" width="18.6640625" customWidth="1"/>
    <col min="15396" max="15396" width="19" customWidth="1"/>
    <col min="15397" max="15397" width="18.6640625" customWidth="1"/>
    <col min="15398" max="15399" width="19" customWidth="1"/>
    <col min="15400" max="15400" width="19.33203125" customWidth="1"/>
    <col min="15401" max="15401" width="18.6640625" customWidth="1"/>
    <col min="15402" max="15404" width="19.33203125" customWidth="1"/>
    <col min="15405" max="15405" width="19" customWidth="1"/>
    <col min="15406" max="15406" width="19.33203125" customWidth="1"/>
    <col min="15407" max="15407" width="19" customWidth="1"/>
    <col min="15408" max="15410" width="19.33203125" customWidth="1"/>
    <col min="15411" max="15411" width="18.6640625" customWidth="1"/>
    <col min="15412" max="15414" width="19.33203125" customWidth="1"/>
    <col min="15415" max="15415" width="19" customWidth="1"/>
    <col min="15416" max="15416" width="19.33203125" customWidth="1"/>
    <col min="15417" max="15417" width="19" customWidth="1"/>
    <col min="15418" max="15420" width="19.33203125" customWidth="1"/>
    <col min="15421" max="15421" width="18.6640625" customWidth="1"/>
    <col min="15422" max="15424" width="19.33203125" customWidth="1"/>
    <col min="15425" max="15425" width="19" customWidth="1"/>
    <col min="15426" max="15426" width="19.33203125" customWidth="1"/>
    <col min="15427" max="15427" width="19" customWidth="1"/>
    <col min="15428" max="15429" width="19.33203125" customWidth="1"/>
    <col min="15430" max="15430" width="18.6640625" customWidth="1"/>
    <col min="15431" max="15431" width="18.109375" customWidth="1"/>
    <col min="15432" max="15434" width="18.6640625" customWidth="1"/>
    <col min="15435" max="15435" width="18.44140625" customWidth="1"/>
    <col min="15436" max="15436" width="18.6640625" customWidth="1"/>
    <col min="15437" max="15437" width="18.44140625" customWidth="1"/>
    <col min="15438" max="15439" width="18.6640625" customWidth="1"/>
    <col min="15440" max="15440" width="19.33203125" customWidth="1"/>
    <col min="15441" max="15441" width="18.6640625" customWidth="1"/>
    <col min="15442" max="15444" width="19.33203125" customWidth="1"/>
    <col min="15445" max="15445" width="19" customWidth="1"/>
    <col min="15446" max="15446" width="19.33203125" customWidth="1"/>
    <col min="15447" max="15447" width="19" customWidth="1"/>
    <col min="15448" max="15450" width="19.33203125" customWidth="1"/>
    <col min="15451" max="15451" width="18.6640625" customWidth="1"/>
    <col min="15452" max="15454" width="19.33203125" customWidth="1"/>
    <col min="15455" max="15455" width="19" customWidth="1"/>
    <col min="15456" max="15456" width="19.33203125" customWidth="1"/>
    <col min="15457" max="15457" width="19" customWidth="1"/>
    <col min="15458" max="15460" width="19.33203125" customWidth="1"/>
    <col min="15461" max="15461" width="18.6640625" customWidth="1"/>
    <col min="15462" max="15464" width="19.33203125" customWidth="1"/>
    <col min="15465" max="15465" width="19" customWidth="1"/>
    <col min="15466" max="15466" width="19.33203125" customWidth="1"/>
    <col min="15467" max="15467" width="19" customWidth="1"/>
    <col min="15468" max="15469" width="19.33203125" customWidth="1"/>
    <col min="15470" max="15470" width="19" customWidth="1"/>
    <col min="15471" max="15471" width="18.44140625" customWidth="1"/>
    <col min="15472" max="15474" width="19" customWidth="1"/>
    <col min="15475" max="15475" width="18.6640625" customWidth="1"/>
    <col min="15476" max="15476" width="19" customWidth="1"/>
    <col min="15477" max="15477" width="18.6640625" customWidth="1"/>
    <col min="15478" max="15479" width="19" customWidth="1"/>
    <col min="15480" max="15480" width="19.33203125" customWidth="1"/>
    <col min="15481" max="15481" width="18.6640625" customWidth="1"/>
    <col min="15482" max="15484" width="19.33203125" customWidth="1"/>
    <col min="15485" max="15485" width="19" customWidth="1"/>
    <col min="15486" max="15486" width="19.33203125" customWidth="1"/>
    <col min="15487" max="15487" width="19" customWidth="1"/>
    <col min="15488" max="15489" width="19.33203125" customWidth="1"/>
    <col min="15490" max="15490" width="19" customWidth="1"/>
    <col min="15491" max="15491" width="18.44140625" customWidth="1"/>
    <col min="15492" max="15494" width="19" customWidth="1"/>
    <col min="15495" max="15495" width="18.6640625" customWidth="1"/>
    <col min="15496" max="15496" width="19" customWidth="1"/>
    <col min="15497" max="15497" width="18.6640625" customWidth="1"/>
    <col min="15498" max="15499" width="19" customWidth="1"/>
    <col min="15500" max="15500" width="19.33203125" customWidth="1"/>
    <col min="15501" max="15501" width="18.6640625" customWidth="1"/>
    <col min="15502" max="15504" width="19.33203125" customWidth="1"/>
    <col min="15505" max="15505" width="19" customWidth="1"/>
    <col min="15506" max="15506" width="19.33203125" customWidth="1"/>
    <col min="15507" max="15507" width="19" customWidth="1"/>
    <col min="15508" max="15510" width="19.33203125" customWidth="1"/>
    <col min="15511" max="15511" width="18.6640625" customWidth="1"/>
    <col min="15512" max="15514" width="19.33203125" customWidth="1"/>
    <col min="15515" max="15515" width="19" customWidth="1"/>
    <col min="15516" max="15516" width="19.33203125" customWidth="1"/>
    <col min="15517" max="15517" width="19" customWidth="1"/>
    <col min="15518" max="15519" width="19.33203125" customWidth="1"/>
    <col min="15520" max="15520" width="19" customWidth="1"/>
    <col min="15521" max="15521" width="18.44140625" customWidth="1"/>
    <col min="15522" max="15524" width="19" customWidth="1"/>
    <col min="15525" max="15525" width="18.6640625" customWidth="1"/>
    <col min="15526" max="15526" width="19" customWidth="1"/>
    <col min="15527" max="15527" width="18.6640625" customWidth="1"/>
    <col min="15528" max="15529" width="19" customWidth="1"/>
    <col min="15530" max="15530" width="18.44140625" customWidth="1"/>
    <col min="15531" max="15531" width="17.88671875" customWidth="1"/>
    <col min="15532" max="15534" width="18.44140625" customWidth="1"/>
    <col min="15535" max="15535" width="18.109375" customWidth="1"/>
    <col min="15536" max="15536" width="18.44140625" customWidth="1"/>
    <col min="15537" max="15537" width="18.109375" customWidth="1"/>
    <col min="15538" max="15539" width="18.44140625" customWidth="1"/>
    <col min="15540" max="15540" width="19" customWidth="1"/>
    <col min="15541" max="15541" width="18.44140625" customWidth="1"/>
    <col min="15542" max="15544" width="19" customWidth="1"/>
    <col min="15545" max="15545" width="18.6640625" customWidth="1"/>
    <col min="15546" max="15546" width="19" customWidth="1"/>
    <col min="15547" max="15547" width="18.6640625" customWidth="1"/>
    <col min="15548" max="15550" width="19" customWidth="1"/>
    <col min="15551" max="15551" width="18.44140625" customWidth="1"/>
    <col min="15552" max="15554" width="19" customWidth="1"/>
    <col min="15555" max="15555" width="18.6640625" customWidth="1"/>
    <col min="15556" max="15556" width="19" customWidth="1"/>
    <col min="15557" max="15557" width="18.6640625" customWidth="1"/>
    <col min="15558" max="15560" width="19" customWidth="1"/>
    <col min="15561" max="15561" width="18.44140625" customWidth="1"/>
    <col min="15562" max="15564" width="19" customWidth="1"/>
    <col min="15565" max="15565" width="18.6640625" customWidth="1"/>
    <col min="15566" max="15566" width="19" customWidth="1"/>
    <col min="15567" max="15567" width="18.6640625" customWidth="1"/>
    <col min="15568" max="15569" width="19" customWidth="1"/>
    <col min="15570" max="15570" width="18.6640625" customWidth="1"/>
    <col min="15571" max="15571" width="18.109375" customWidth="1"/>
    <col min="15572" max="15574" width="18.6640625" customWidth="1"/>
    <col min="15575" max="15575" width="18.44140625" customWidth="1"/>
    <col min="15576" max="15576" width="18.6640625" customWidth="1"/>
    <col min="15577" max="15577" width="18.44140625" customWidth="1"/>
    <col min="15578" max="15579" width="18.6640625" customWidth="1"/>
    <col min="15580" max="15580" width="19" customWidth="1"/>
    <col min="15581" max="15581" width="18.44140625" customWidth="1"/>
    <col min="15582" max="15584" width="19" customWidth="1"/>
    <col min="15585" max="15585" width="18.6640625" customWidth="1"/>
    <col min="15586" max="15586" width="19" customWidth="1"/>
    <col min="15587" max="15587" width="18.6640625" customWidth="1"/>
    <col min="15588" max="15589" width="19" customWidth="1"/>
    <col min="15590" max="15590" width="18.6640625" customWidth="1"/>
    <col min="15591" max="15591" width="18.109375" customWidth="1"/>
    <col min="15592" max="15594" width="18.6640625" customWidth="1"/>
    <col min="15595" max="15595" width="18.44140625" customWidth="1"/>
    <col min="15596" max="15596" width="18.6640625" customWidth="1"/>
    <col min="15597" max="15597" width="18.44140625" customWidth="1"/>
    <col min="15598" max="15599" width="18.6640625" customWidth="1"/>
    <col min="15600" max="15600" width="19" customWidth="1"/>
    <col min="15601" max="15601" width="18.44140625" customWidth="1"/>
    <col min="15602" max="15604" width="19" customWidth="1"/>
    <col min="15605" max="15605" width="18.6640625" customWidth="1"/>
    <col min="15606" max="15606" width="19" customWidth="1"/>
    <col min="15607" max="15607" width="18.6640625" customWidth="1"/>
    <col min="15608" max="15610" width="19" customWidth="1"/>
    <col min="15611" max="15611" width="18.44140625" customWidth="1"/>
    <col min="15612" max="15614" width="19" customWidth="1"/>
    <col min="15615" max="15615" width="18.6640625" customWidth="1"/>
    <col min="15616" max="15616" width="19" customWidth="1"/>
    <col min="15617" max="15617" width="18.6640625" customWidth="1"/>
    <col min="15618" max="15619" width="19" customWidth="1"/>
    <col min="15620" max="15620" width="19.33203125" customWidth="1"/>
    <col min="15621" max="15621" width="18.6640625" customWidth="1"/>
    <col min="15622" max="15624" width="19.33203125" customWidth="1"/>
    <col min="15625" max="15625" width="19" customWidth="1"/>
    <col min="15626" max="15626" width="19.33203125" customWidth="1"/>
    <col min="15627" max="15627" width="19" customWidth="1"/>
    <col min="15628" max="15629" width="19.33203125" customWidth="1"/>
    <col min="15630" max="15630" width="18.6640625" customWidth="1"/>
    <col min="15631" max="15631" width="18.109375" customWidth="1"/>
    <col min="15632" max="15634" width="18.6640625" customWidth="1"/>
    <col min="15635" max="15635" width="18.44140625" customWidth="1"/>
    <col min="15636" max="15636" width="18.6640625" customWidth="1"/>
    <col min="15637" max="15637" width="18.44140625" customWidth="1"/>
    <col min="15638" max="15639" width="18.6640625" customWidth="1"/>
    <col min="15640" max="15640" width="19.33203125" customWidth="1"/>
    <col min="15641" max="15641" width="18.6640625" customWidth="1"/>
    <col min="15642" max="15644" width="19.33203125" customWidth="1"/>
    <col min="15645" max="15645" width="19" customWidth="1"/>
    <col min="15646" max="15646" width="19.33203125" customWidth="1"/>
    <col min="15647" max="15647" width="19" customWidth="1"/>
    <col min="15648" max="15650" width="19.33203125" customWidth="1"/>
    <col min="15651" max="15651" width="18.6640625" customWidth="1"/>
    <col min="15652" max="15654" width="19.33203125" customWidth="1"/>
    <col min="15655" max="15655" width="19" customWidth="1"/>
    <col min="15656" max="15656" width="19.33203125" customWidth="1"/>
    <col min="15657" max="15657" width="19" customWidth="1"/>
    <col min="15658" max="15660" width="19.33203125" customWidth="1"/>
    <col min="15661" max="15661" width="18.6640625" customWidth="1"/>
    <col min="15662" max="15664" width="19.33203125" customWidth="1"/>
    <col min="15665" max="15665" width="19" customWidth="1"/>
    <col min="15666" max="15666" width="19.33203125" customWidth="1"/>
    <col min="15667" max="15667" width="19" customWidth="1"/>
    <col min="15668" max="15669" width="19.33203125" customWidth="1"/>
    <col min="15670" max="15670" width="19" customWidth="1"/>
    <col min="15671" max="15671" width="18.44140625" customWidth="1"/>
    <col min="15672" max="15674" width="19" customWidth="1"/>
    <col min="15675" max="15675" width="18.6640625" customWidth="1"/>
    <col min="15676" max="15676" width="19" customWidth="1"/>
    <col min="15677" max="15677" width="18.6640625" customWidth="1"/>
    <col min="15678" max="15679" width="19" customWidth="1"/>
    <col min="15680" max="15680" width="19.33203125" customWidth="1"/>
    <col min="15681" max="15681" width="18.6640625" customWidth="1"/>
    <col min="15682" max="15684" width="19.33203125" customWidth="1"/>
    <col min="15685" max="15685" width="19" customWidth="1"/>
    <col min="15686" max="15686" width="19.33203125" customWidth="1"/>
    <col min="15687" max="15687" width="19" customWidth="1"/>
    <col min="15688" max="15689" width="19.33203125" customWidth="1"/>
    <col min="15690" max="15690" width="19" customWidth="1"/>
    <col min="15691" max="15691" width="18.44140625" customWidth="1"/>
    <col min="15692" max="15694" width="19" customWidth="1"/>
    <col min="15695" max="15695" width="18.6640625" customWidth="1"/>
    <col min="15696" max="15696" width="19" customWidth="1"/>
    <col min="15697" max="15697" width="18.6640625" customWidth="1"/>
    <col min="15698" max="15699" width="19" customWidth="1"/>
    <col min="15700" max="15700" width="19.33203125" customWidth="1"/>
    <col min="15701" max="15701" width="18.6640625" customWidth="1"/>
    <col min="15702" max="15704" width="19.33203125" customWidth="1"/>
    <col min="15705" max="15705" width="19" customWidth="1"/>
    <col min="15706" max="15706" width="19.33203125" customWidth="1"/>
    <col min="15707" max="15707" width="19" customWidth="1"/>
    <col min="15708" max="15710" width="19.33203125" customWidth="1"/>
    <col min="15711" max="15711" width="18.6640625" customWidth="1"/>
    <col min="15712" max="15714" width="19.33203125" customWidth="1"/>
    <col min="15715" max="15715" width="19" customWidth="1"/>
    <col min="15716" max="15716" width="19.33203125" customWidth="1"/>
    <col min="15717" max="15717" width="19" customWidth="1"/>
    <col min="15718" max="15719" width="19.33203125" customWidth="1"/>
    <col min="15720" max="15720" width="19" customWidth="1"/>
    <col min="15721" max="15721" width="18.44140625" customWidth="1"/>
    <col min="15722" max="15724" width="19" customWidth="1"/>
    <col min="15725" max="15725" width="18.6640625" customWidth="1"/>
    <col min="15726" max="15726" width="19" customWidth="1"/>
    <col min="15727" max="15727" width="18.6640625" customWidth="1"/>
    <col min="15728" max="15729" width="19" customWidth="1"/>
    <col min="15730" max="15730" width="18.44140625" customWidth="1"/>
    <col min="15731" max="15731" width="17.88671875" customWidth="1"/>
    <col min="15732" max="15734" width="18.44140625" customWidth="1"/>
    <col min="15735" max="15735" width="18.109375" customWidth="1"/>
    <col min="15736" max="15736" width="18.44140625" customWidth="1"/>
    <col min="15737" max="15737" width="18.109375" customWidth="1"/>
    <col min="15738" max="15739" width="18.44140625" customWidth="1"/>
    <col min="15740" max="15740" width="19" customWidth="1"/>
    <col min="15741" max="15741" width="18.44140625" customWidth="1"/>
    <col min="15742" max="15744" width="19" customWidth="1"/>
    <col min="15745" max="15745" width="18.6640625" customWidth="1"/>
    <col min="15746" max="15746" width="19" customWidth="1"/>
    <col min="15747" max="15747" width="18.6640625" customWidth="1"/>
    <col min="15748" max="15750" width="19" customWidth="1"/>
    <col min="15751" max="15751" width="18.44140625" customWidth="1"/>
    <col min="15752" max="15754" width="19" customWidth="1"/>
    <col min="15755" max="15755" width="18.6640625" customWidth="1"/>
    <col min="15756" max="15756" width="19" customWidth="1"/>
    <col min="15757" max="15757" width="18.6640625" customWidth="1"/>
    <col min="15758" max="15760" width="19" customWidth="1"/>
    <col min="15761" max="15761" width="18.44140625" customWidth="1"/>
    <col min="15762" max="15764" width="19" customWidth="1"/>
    <col min="15765" max="15765" width="18.6640625" customWidth="1"/>
    <col min="15766" max="15766" width="19" customWidth="1"/>
    <col min="15767" max="15767" width="18.6640625" customWidth="1"/>
    <col min="15768" max="15769" width="19" customWidth="1"/>
    <col min="15770" max="15770" width="18.6640625" customWidth="1"/>
    <col min="15771" max="15771" width="18.109375" customWidth="1"/>
    <col min="15772" max="15774" width="18.6640625" customWidth="1"/>
    <col min="15775" max="15775" width="18.44140625" customWidth="1"/>
    <col min="15776" max="15776" width="18.6640625" customWidth="1"/>
    <col min="15777" max="15777" width="18.44140625" customWidth="1"/>
    <col min="15778" max="15779" width="18.6640625" customWidth="1"/>
    <col min="15780" max="15780" width="19" customWidth="1"/>
    <col min="15781" max="15781" width="18.44140625" customWidth="1"/>
    <col min="15782" max="15784" width="19" customWidth="1"/>
    <col min="15785" max="15785" width="18.6640625" customWidth="1"/>
    <col min="15786" max="15786" width="19" customWidth="1"/>
    <col min="15787" max="15787" width="18.6640625" customWidth="1"/>
    <col min="15788" max="15789" width="19" customWidth="1"/>
    <col min="15790" max="15790" width="18.6640625" customWidth="1"/>
    <col min="15791" max="15791" width="18.109375" customWidth="1"/>
    <col min="15792" max="15794" width="18.6640625" customWidth="1"/>
    <col min="15795" max="15795" width="18.44140625" customWidth="1"/>
    <col min="15796" max="15796" width="18.6640625" customWidth="1"/>
    <col min="15797" max="15797" width="18.44140625" customWidth="1"/>
    <col min="15798" max="15799" width="18.6640625" customWidth="1"/>
    <col min="15800" max="15800" width="19" customWidth="1"/>
    <col min="15801" max="15801" width="18.44140625" customWidth="1"/>
    <col min="15802" max="15804" width="19" customWidth="1"/>
    <col min="15805" max="15805" width="18.6640625" customWidth="1"/>
    <col min="15806" max="15806" width="19" customWidth="1"/>
    <col min="15807" max="15807" width="18.6640625" customWidth="1"/>
    <col min="15808" max="15810" width="19" customWidth="1"/>
    <col min="15811" max="15811" width="18.44140625" customWidth="1"/>
    <col min="15812" max="15814" width="19" customWidth="1"/>
    <col min="15815" max="15815" width="18.6640625" customWidth="1"/>
    <col min="15816" max="15816" width="19" customWidth="1"/>
    <col min="15817" max="15817" width="18.6640625" customWidth="1"/>
    <col min="15818" max="15819" width="19" customWidth="1"/>
    <col min="15820" max="15820" width="19.33203125" customWidth="1"/>
    <col min="15821" max="15821" width="18.6640625" customWidth="1"/>
    <col min="15822" max="15824" width="19.33203125" customWidth="1"/>
    <col min="15825" max="15825" width="19" customWidth="1"/>
    <col min="15826" max="15826" width="19.33203125" customWidth="1"/>
    <col min="15827" max="15827" width="19" customWidth="1"/>
    <col min="15828" max="15829" width="19.33203125" customWidth="1"/>
    <col min="15830" max="15830" width="18.6640625" customWidth="1"/>
    <col min="15831" max="15831" width="18.109375" customWidth="1"/>
    <col min="15832" max="15834" width="18.6640625" customWidth="1"/>
    <col min="15835" max="15835" width="18.44140625" customWidth="1"/>
    <col min="15836" max="15836" width="18.6640625" customWidth="1"/>
    <col min="15837" max="15837" width="18.44140625" customWidth="1"/>
    <col min="15838" max="15839" width="18.6640625" customWidth="1"/>
    <col min="15840" max="15840" width="19.33203125" customWidth="1"/>
    <col min="15841" max="15841" width="18.6640625" customWidth="1"/>
    <col min="15842" max="15844" width="19.33203125" customWidth="1"/>
    <col min="15845" max="15845" width="19" customWidth="1"/>
    <col min="15846" max="15846" width="19.33203125" customWidth="1"/>
    <col min="15847" max="15847" width="19" customWidth="1"/>
    <col min="15848" max="15850" width="19.33203125" customWidth="1"/>
    <col min="15851" max="15851" width="18.6640625" customWidth="1"/>
    <col min="15852" max="15854" width="19.33203125" customWidth="1"/>
    <col min="15855" max="15855" width="19" customWidth="1"/>
    <col min="15856" max="15856" width="19.33203125" customWidth="1"/>
    <col min="15857" max="15857" width="19" customWidth="1"/>
    <col min="15858" max="15860" width="19.33203125" customWidth="1"/>
    <col min="15861" max="15861" width="18.6640625" customWidth="1"/>
    <col min="15862" max="15864" width="19.33203125" customWidth="1"/>
    <col min="15865" max="15865" width="19" customWidth="1"/>
    <col min="15866" max="15866" width="19.33203125" customWidth="1"/>
    <col min="15867" max="15867" width="19" customWidth="1"/>
    <col min="15868" max="15869" width="19.33203125" customWidth="1"/>
    <col min="15870" max="15870" width="19" customWidth="1"/>
    <col min="15871" max="15871" width="18.44140625" customWidth="1"/>
    <col min="15872" max="15874" width="19" customWidth="1"/>
    <col min="15875" max="15875" width="18.6640625" customWidth="1"/>
    <col min="15876" max="15876" width="19" customWidth="1"/>
    <col min="15877" max="15877" width="18.6640625" customWidth="1"/>
    <col min="15878" max="15879" width="19" customWidth="1"/>
    <col min="15880" max="15880" width="19.33203125" customWidth="1"/>
    <col min="15881" max="15881" width="18.6640625" customWidth="1"/>
    <col min="15882" max="15884" width="19.33203125" customWidth="1"/>
    <col min="15885" max="15885" width="19" customWidth="1"/>
    <col min="15886" max="15886" width="19.33203125" customWidth="1"/>
    <col min="15887" max="15887" width="19" customWidth="1"/>
    <col min="15888" max="15889" width="19.33203125" customWidth="1"/>
    <col min="15890" max="15890" width="19" customWidth="1"/>
    <col min="15891" max="15891" width="18.44140625" customWidth="1"/>
    <col min="15892" max="15894" width="19" customWidth="1"/>
    <col min="15895" max="15895" width="18.6640625" customWidth="1"/>
    <col min="15896" max="15896" width="19" customWidth="1"/>
    <col min="15897" max="15897" width="18.6640625" customWidth="1"/>
    <col min="15898" max="15899" width="19" customWidth="1"/>
    <col min="15900" max="15900" width="19.33203125" customWidth="1"/>
    <col min="15901" max="15901" width="18.6640625" customWidth="1"/>
    <col min="15902" max="15904" width="19.33203125" customWidth="1"/>
    <col min="15905" max="15905" width="19" customWidth="1"/>
    <col min="15906" max="15906" width="19.33203125" customWidth="1"/>
    <col min="15907" max="15907" width="19" customWidth="1"/>
    <col min="15908" max="15910" width="19.33203125" customWidth="1"/>
    <col min="15911" max="15911" width="18.6640625" customWidth="1"/>
    <col min="15912" max="15914" width="19.33203125" customWidth="1"/>
    <col min="15915" max="15915" width="19" customWidth="1"/>
    <col min="15916" max="15916" width="19.33203125" customWidth="1"/>
    <col min="15917" max="15917" width="19" customWidth="1"/>
    <col min="15918" max="15920" width="19.33203125" customWidth="1"/>
    <col min="15921" max="15921" width="18.6640625" customWidth="1"/>
    <col min="15922" max="15924" width="19.33203125" customWidth="1"/>
    <col min="15925" max="15925" width="19" customWidth="1"/>
    <col min="15926" max="15926" width="19.33203125" customWidth="1"/>
    <col min="15927" max="15927" width="19" customWidth="1"/>
    <col min="15928" max="15929" width="19.33203125" customWidth="1"/>
    <col min="15930" max="15930" width="18.6640625" customWidth="1"/>
    <col min="15931" max="15931" width="18.109375" customWidth="1"/>
    <col min="15932" max="15934" width="18.6640625" customWidth="1"/>
    <col min="15935" max="15935" width="18.44140625" customWidth="1"/>
    <col min="15936" max="15936" width="18.6640625" customWidth="1"/>
    <col min="15937" max="15937" width="18.44140625" customWidth="1"/>
    <col min="15938" max="15939" width="18.6640625" customWidth="1"/>
    <col min="15940" max="15940" width="19.33203125" customWidth="1"/>
    <col min="15941" max="15941" width="18.6640625" customWidth="1"/>
    <col min="15942" max="15944" width="19.33203125" customWidth="1"/>
    <col min="15945" max="15945" width="19" customWidth="1"/>
    <col min="15946" max="15946" width="19.33203125" customWidth="1"/>
    <col min="15947" max="15947" width="19" customWidth="1"/>
    <col min="15948" max="15950" width="19.33203125" customWidth="1"/>
    <col min="15951" max="15951" width="18.6640625" customWidth="1"/>
    <col min="15952" max="15954" width="19.33203125" customWidth="1"/>
    <col min="15955" max="15955" width="19" customWidth="1"/>
    <col min="15956" max="15956" width="19.33203125" customWidth="1"/>
    <col min="15957" max="15957" width="19" customWidth="1"/>
    <col min="15958" max="15960" width="19.33203125" customWidth="1"/>
    <col min="15961" max="15961" width="18.6640625" customWidth="1"/>
    <col min="15962" max="15964" width="19.33203125" customWidth="1"/>
    <col min="15965" max="15965" width="19" customWidth="1"/>
    <col min="15966" max="15966" width="19.33203125" customWidth="1"/>
    <col min="15967" max="15967" width="19" customWidth="1"/>
    <col min="15968" max="15969" width="19.33203125" customWidth="1"/>
    <col min="15970" max="15970" width="19" customWidth="1"/>
    <col min="15971" max="15971" width="18.44140625" customWidth="1"/>
    <col min="15972" max="15974" width="19" customWidth="1"/>
    <col min="15975" max="15975" width="18.6640625" customWidth="1"/>
    <col min="15976" max="15976" width="19" customWidth="1"/>
    <col min="15977" max="15977" width="18.6640625" customWidth="1"/>
    <col min="15978" max="15979" width="19" customWidth="1"/>
    <col min="15980" max="15980" width="19.33203125" customWidth="1"/>
    <col min="15981" max="15981" width="18.6640625" customWidth="1"/>
    <col min="15982" max="15984" width="19.33203125" customWidth="1"/>
    <col min="15985" max="15985" width="19" customWidth="1"/>
    <col min="15986" max="15986" width="19.33203125" customWidth="1"/>
    <col min="15987" max="15987" width="19" customWidth="1"/>
    <col min="15988" max="15989" width="19.33203125" customWidth="1"/>
    <col min="15990" max="15990" width="19" customWidth="1"/>
    <col min="15991" max="15991" width="18.44140625" customWidth="1"/>
    <col min="15992" max="15994" width="19" customWidth="1"/>
    <col min="15995" max="15995" width="18.6640625" customWidth="1"/>
    <col min="15996" max="15996" width="19" customWidth="1"/>
    <col min="15997" max="15997" width="18.6640625" customWidth="1"/>
    <col min="15998" max="15999" width="19" customWidth="1"/>
    <col min="16000" max="16000" width="19.33203125" customWidth="1"/>
    <col min="16001" max="16001" width="18.6640625" customWidth="1"/>
    <col min="16002" max="16004" width="19.33203125" customWidth="1"/>
    <col min="16005" max="16005" width="19" customWidth="1"/>
    <col min="16006" max="16006" width="19.33203125" customWidth="1"/>
    <col min="16007" max="16007" width="19" customWidth="1"/>
    <col min="16008" max="16010" width="19.33203125" customWidth="1"/>
    <col min="16011" max="16011" width="18.6640625" customWidth="1"/>
    <col min="16012" max="16014" width="19.33203125" customWidth="1"/>
    <col min="16015" max="16015" width="19" customWidth="1"/>
    <col min="16016" max="16016" width="19.33203125" customWidth="1"/>
    <col min="16017" max="16017" width="19" customWidth="1"/>
    <col min="16018" max="16019" width="19.33203125" customWidth="1"/>
    <col min="16020" max="16020" width="19.44140625" customWidth="1"/>
    <col min="16021" max="16021" width="19" customWidth="1"/>
    <col min="16022" max="16024" width="19.44140625" customWidth="1"/>
    <col min="16025" max="16025" width="19.33203125" customWidth="1"/>
    <col min="16026" max="16026" width="19.44140625" customWidth="1"/>
    <col min="16027" max="16027" width="19.33203125" customWidth="1"/>
    <col min="16028" max="16029" width="19.44140625" customWidth="1"/>
    <col min="16030" max="16030" width="19" customWidth="1"/>
    <col min="16031" max="16031" width="18.44140625" customWidth="1"/>
    <col min="16032" max="16034" width="19" customWidth="1"/>
    <col min="16035" max="16035" width="18.6640625" customWidth="1"/>
    <col min="16036" max="16036" width="19" customWidth="1"/>
    <col min="16037" max="16037" width="18.6640625" customWidth="1"/>
    <col min="16038" max="16039" width="19" customWidth="1"/>
    <col min="16040" max="16040" width="19.44140625" customWidth="1"/>
    <col min="16041" max="16041" width="19" customWidth="1"/>
    <col min="16042" max="16044" width="19.44140625" customWidth="1"/>
    <col min="16045" max="16045" width="19.33203125" customWidth="1"/>
    <col min="16046" max="16046" width="19.44140625" customWidth="1"/>
    <col min="16047" max="16047" width="19.33203125" customWidth="1"/>
    <col min="16048" max="16050" width="19.44140625" customWidth="1"/>
    <col min="16051" max="16051" width="19" customWidth="1"/>
    <col min="16052" max="16054" width="19.44140625" customWidth="1"/>
    <col min="16055" max="16055" width="19.33203125" customWidth="1"/>
    <col min="16056" max="16056" width="19.44140625" customWidth="1"/>
    <col min="16057" max="16057" width="19.33203125" customWidth="1"/>
    <col min="16058" max="16060" width="19.44140625" customWidth="1"/>
    <col min="16061" max="16061" width="19" customWidth="1"/>
    <col min="16062" max="16064" width="19.44140625" customWidth="1"/>
    <col min="16065" max="16065" width="19.33203125" customWidth="1"/>
    <col min="16066" max="16066" width="19.44140625" customWidth="1"/>
    <col min="16067" max="16067" width="19.33203125" customWidth="1"/>
    <col min="16068" max="16069" width="19.44140625" customWidth="1"/>
    <col min="16070" max="16070" width="19.33203125" customWidth="1"/>
    <col min="16071" max="16071" width="18.6640625" customWidth="1"/>
    <col min="16072" max="16074" width="19.33203125" customWidth="1"/>
    <col min="16075" max="16075" width="19" customWidth="1"/>
    <col min="16076" max="16076" width="19.33203125" customWidth="1"/>
    <col min="16077" max="16077" width="19" customWidth="1"/>
    <col min="16078" max="16079" width="19.33203125" customWidth="1"/>
    <col min="16080" max="16080" width="19.44140625" customWidth="1"/>
    <col min="16081" max="16081" width="19" customWidth="1"/>
    <col min="16082" max="16084" width="19.44140625" customWidth="1"/>
    <col min="16085" max="16085" width="19.33203125" customWidth="1"/>
    <col min="16086" max="16086" width="19.44140625" customWidth="1"/>
    <col min="16087" max="16087" width="19.33203125" customWidth="1"/>
    <col min="16088" max="16089" width="19.44140625" customWidth="1"/>
    <col min="16090" max="16090" width="19.33203125" customWidth="1"/>
    <col min="16091" max="16091" width="18.6640625" customWidth="1"/>
    <col min="16092" max="16094" width="19.33203125" customWidth="1"/>
    <col min="16095" max="16095" width="19" customWidth="1"/>
    <col min="16096" max="16096" width="19.33203125" customWidth="1"/>
    <col min="16097" max="16097" width="19" customWidth="1"/>
    <col min="16098" max="16099" width="19.33203125" customWidth="1"/>
    <col min="16100" max="16100" width="19.44140625" customWidth="1"/>
    <col min="16101" max="16101" width="19" customWidth="1"/>
    <col min="16102" max="16104" width="19.44140625" customWidth="1"/>
    <col min="16105" max="16105" width="19.33203125" customWidth="1"/>
    <col min="16106" max="16106" width="19.44140625" customWidth="1"/>
    <col min="16107" max="16107" width="19.33203125" customWidth="1"/>
    <col min="16108" max="16110" width="19.44140625" customWidth="1"/>
    <col min="16111" max="16111" width="19" customWidth="1"/>
    <col min="16112" max="16114" width="19.44140625" customWidth="1"/>
    <col min="16115" max="16115" width="19.33203125" customWidth="1"/>
    <col min="16116" max="16116" width="19.44140625" customWidth="1"/>
    <col min="16117" max="16117" width="19.33203125" customWidth="1"/>
    <col min="16118" max="16119" width="19.44140625" customWidth="1"/>
    <col min="16120" max="16120" width="19" customWidth="1"/>
    <col min="16121" max="16121" width="18.44140625" customWidth="1"/>
    <col min="16122" max="16124" width="19" customWidth="1"/>
    <col min="16125" max="16125" width="18.6640625" customWidth="1"/>
    <col min="16126" max="16126" width="19" customWidth="1"/>
    <col min="16127" max="16127" width="18.6640625" customWidth="1"/>
    <col min="16128" max="16129" width="19" customWidth="1"/>
    <col min="16130" max="16130" width="18.44140625" customWidth="1"/>
    <col min="16131" max="16131" width="17.88671875" customWidth="1"/>
    <col min="16132" max="16134" width="18.44140625" customWidth="1"/>
    <col min="16135" max="16135" width="18.109375" customWidth="1"/>
    <col min="16136" max="16136" width="18.44140625" customWidth="1"/>
    <col min="16137" max="16137" width="18.109375" customWidth="1"/>
    <col min="16138" max="16139" width="18.44140625" customWidth="1"/>
    <col min="16140" max="16140" width="19" customWidth="1"/>
    <col min="16141" max="16141" width="18.44140625" customWidth="1"/>
    <col min="16142" max="16144" width="19" customWidth="1"/>
    <col min="16145" max="16145" width="18.6640625" customWidth="1"/>
    <col min="16146" max="16146" width="19" customWidth="1"/>
    <col min="16147" max="16147" width="18.6640625" customWidth="1"/>
    <col min="16148" max="16150" width="19" customWidth="1"/>
    <col min="16151" max="16151" width="18.44140625" customWidth="1"/>
    <col min="16152" max="16154" width="19" customWidth="1"/>
    <col min="16155" max="16155" width="18.6640625" customWidth="1"/>
    <col min="16156" max="16156" width="19" customWidth="1"/>
    <col min="16157" max="16157" width="18.6640625" customWidth="1"/>
    <col min="16158" max="16160" width="19" customWidth="1"/>
    <col min="16161" max="16161" width="18.44140625" customWidth="1"/>
    <col min="16162" max="16164" width="19" customWidth="1"/>
    <col min="16165" max="16165" width="18.6640625" customWidth="1"/>
    <col min="16166" max="16166" width="19" customWidth="1"/>
    <col min="16167" max="16167" width="18.6640625" customWidth="1"/>
    <col min="16168" max="16169" width="19" customWidth="1"/>
    <col min="16170" max="16170" width="18.6640625" customWidth="1"/>
    <col min="16171" max="16171" width="18.109375" customWidth="1"/>
    <col min="16172" max="16174" width="18.6640625" customWidth="1"/>
    <col min="16175" max="16175" width="18.44140625" customWidth="1"/>
    <col min="16176" max="16176" width="18.6640625" customWidth="1"/>
    <col min="16177" max="16177" width="18.44140625" customWidth="1"/>
    <col min="16178" max="16179" width="18.6640625" customWidth="1"/>
    <col min="16180" max="16180" width="19" customWidth="1"/>
    <col min="16181" max="16181" width="18.44140625" customWidth="1"/>
    <col min="16182" max="16184" width="19" customWidth="1"/>
    <col min="16185" max="16185" width="18.6640625" customWidth="1"/>
    <col min="16186" max="16186" width="19" customWidth="1"/>
    <col min="16187" max="16187" width="18.6640625" customWidth="1"/>
    <col min="16188" max="16189" width="19" customWidth="1"/>
    <col min="16190" max="16190" width="18.6640625" customWidth="1"/>
    <col min="16191" max="16191" width="18.109375" customWidth="1"/>
    <col min="16192" max="16194" width="18.6640625" customWidth="1"/>
    <col min="16195" max="16195" width="18.44140625" customWidth="1"/>
    <col min="16196" max="16196" width="18.6640625" customWidth="1"/>
    <col min="16197" max="16197" width="18.44140625" customWidth="1"/>
    <col min="16198" max="16199" width="18.6640625" customWidth="1"/>
    <col min="16200" max="16200" width="19" customWidth="1"/>
    <col min="16201" max="16201" width="18.44140625" customWidth="1"/>
    <col min="16202" max="16204" width="19" customWidth="1"/>
    <col min="16205" max="16205" width="18.6640625" customWidth="1"/>
    <col min="16206" max="16206" width="19" customWidth="1"/>
    <col min="16207" max="16207" width="18.6640625" customWidth="1"/>
    <col min="16208" max="16210" width="19" customWidth="1"/>
    <col min="16211" max="16211" width="18.44140625" customWidth="1"/>
    <col min="16212" max="16214" width="19" customWidth="1"/>
    <col min="16215" max="16215" width="18.6640625" customWidth="1"/>
    <col min="16216" max="16216" width="19" customWidth="1"/>
    <col min="16217" max="16217" width="18.6640625" customWidth="1"/>
    <col min="16218" max="16219" width="19" customWidth="1"/>
    <col min="16220" max="16220" width="19.44140625" customWidth="1"/>
    <col min="16221" max="16221" width="19" customWidth="1"/>
    <col min="16222" max="16224" width="19.44140625" customWidth="1"/>
    <col min="16225" max="16225" width="19.33203125" customWidth="1"/>
    <col min="16226" max="16226" width="19.44140625" customWidth="1"/>
    <col min="16227" max="16227" width="19.33203125" customWidth="1"/>
    <col min="16228" max="16229" width="19.44140625" customWidth="1"/>
    <col min="16230" max="16230" width="19" customWidth="1"/>
    <col min="16231" max="16231" width="18.44140625" customWidth="1"/>
    <col min="16232" max="16234" width="19" customWidth="1"/>
    <col min="16235" max="16235" width="18.6640625" customWidth="1"/>
    <col min="16236" max="16236" width="19" customWidth="1"/>
    <col min="16237" max="16237" width="18.6640625" customWidth="1"/>
    <col min="16238" max="16239" width="19" customWidth="1"/>
    <col min="16240" max="16240" width="19.44140625" customWidth="1"/>
    <col min="16241" max="16241" width="19" customWidth="1"/>
    <col min="16242" max="16244" width="19.44140625" customWidth="1"/>
    <col min="16245" max="16245" width="19.33203125" customWidth="1"/>
    <col min="16246" max="16246" width="19.44140625" customWidth="1"/>
    <col min="16247" max="16247" width="19.33203125" customWidth="1"/>
    <col min="16248" max="16250" width="19.44140625" customWidth="1"/>
    <col min="16251" max="16251" width="19" customWidth="1"/>
    <col min="16252" max="16254" width="19.44140625" customWidth="1"/>
    <col min="16255" max="16255" width="19.33203125" customWidth="1"/>
    <col min="16256" max="16256" width="19.44140625" customWidth="1"/>
    <col min="16257" max="16257" width="19.33203125" customWidth="1"/>
    <col min="16258" max="16260" width="19.44140625" customWidth="1"/>
    <col min="16261" max="16261" width="19" customWidth="1"/>
    <col min="16262" max="16264" width="19.44140625" customWidth="1"/>
    <col min="16265" max="16265" width="19.33203125" customWidth="1"/>
    <col min="16266" max="16266" width="19.44140625" customWidth="1"/>
    <col min="16267" max="16267" width="19.33203125" customWidth="1"/>
    <col min="16268" max="16269" width="19.44140625" customWidth="1"/>
    <col min="16270" max="16270" width="19.33203125" customWidth="1"/>
    <col min="16271" max="16271" width="18.6640625" customWidth="1"/>
    <col min="16272" max="16274" width="19.33203125" customWidth="1"/>
    <col min="16275" max="16275" width="19" customWidth="1"/>
    <col min="16276" max="16276" width="19.33203125" customWidth="1"/>
    <col min="16277" max="16277" width="19" customWidth="1"/>
    <col min="16278" max="16279" width="19.33203125" customWidth="1"/>
    <col min="16280" max="16280" width="19.44140625" customWidth="1"/>
    <col min="16281" max="16281" width="19" customWidth="1"/>
    <col min="16282" max="16284" width="19.44140625" customWidth="1"/>
    <col min="16285" max="16285" width="19.33203125" customWidth="1"/>
    <col min="16286" max="16286" width="19.44140625" customWidth="1"/>
    <col min="16287" max="16287" width="19.33203125" customWidth="1"/>
    <col min="16288" max="16289" width="19.44140625" customWidth="1"/>
    <col min="16290" max="16290" width="19.33203125" customWidth="1"/>
    <col min="16291" max="16291" width="18.6640625" customWidth="1"/>
    <col min="16292" max="16294" width="19.33203125" customWidth="1"/>
    <col min="16295" max="16295" width="19" customWidth="1"/>
    <col min="16296" max="16296" width="19.33203125" customWidth="1"/>
    <col min="16297" max="16297" width="19" customWidth="1"/>
    <col min="16298" max="16299" width="19.33203125" customWidth="1"/>
    <col min="16300" max="16300" width="19.44140625" customWidth="1"/>
    <col min="16301" max="16301" width="19" customWidth="1"/>
    <col min="16302" max="16304" width="19.44140625" customWidth="1"/>
    <col min="16305" max="16305" width="19.33203125" customWidth="1"/>
    <col min="16306" max="16306" width="19.44140625" customWidth="1"/>
    <col min="16307" max="16307" width="19.33203125" customWidth="1"/>
    <col min="16308" max="16310" width="19.44140625" customWidth="1"/>
    <col min="16311" max="16311" width="19" customWidth="1"/>
    <col min="16312" max="16314" width="19.44140625" customWidth="1"/>
    <col min="16315" max="16315" width="19.33203125" customWidth="1"/>
    <col min="16316" max="16316" width="19.44140625" customWidth="1"/>
    <col min="16317" max="16317" width="19.33203125" customWidth="1"/>
    <col min="16318" max="16320" width="19.44140625" customWidth="1"/>
    <col min="16321" max="16321" width="19" customWidth="1"/>
    <col min="16322" max="16324" width="19.44140625" customWidth="1"/>
    <col min="16325" max="16325" width="19.33203125" customWidth="1"/>
    <col min="16326" max="16326" width="19.44140625" customWidth="1"/>
    <col min="16327" max="16327" width="19.33203125" customWidth="1"/>
    <col min="16328" max="16329" width="19.44140625" customWidth="1"/>
    <col min="16330" max="16330" width="19" customWidth="1"/>
    <col min="16331" max="16331" width="18.44140625" customWidth="1"/>
    <col min="16332" max="16334" width="19" customWidth="1"/>
    <col min="16335" max="16335" width="18.6640625" customWidth="1"/>
    <col min="16336" max="16336" width="19" customWidth="1"/>
    <col min="16337" max="16337" width="18.6640625" customWidth="1"/>
    <col min="16338" max="16339" width="19" customWidth="1"/>
    <col min="16340" max="16340" width="19.44140625" customWidth="1"/>
    <col min="16341" max="16341" width="19" customWidth="1"/>
    <col min="16342" max="16344" width="19.44140625" customWidth="1"/>
    <col min="16345" max="16345" width="19.33203125" customWidth="1"/>
    <col min="16346" max="16346" width="19.44140625" customWidth="1"/>
    <col min="16347" max="16347" width="19.33203125" customWidth="1"/>
    <col min="16348" max="16350" width="19.44140625" customWidth="1"/>
    <col min="16351" max="16351" width="19" customWidth="1"/>
    <col min="16352" max="16354" width="19.44140625" customWidth="1"/>
    <col min="16355" max="16355" width="19.33203125" customWidth="1"/>
    <col min="16356" max="16356" width="19.44140625" customWidth="1"/>
    <col min="16357" max="16357" width="19.33203125" customWidth="1"/>
    <col min="16358" max="16360" width="19.44140625" customWidth="1"/>
    <col min="16361" max="16361" width="19" customWidth="1"/>
    <col min="16362" max="16364" width="19.44140625" customWidth="1"/>
    <col min="16365" max="16365" width="19.33203125" customWidth="1"/>
    <col min="16366" max="16366" width="19.44140625" customWidth="1"/>
    <col min="16367" max="16367" width="19.33203125" customWidth="1"/>
    <col min="16368" max="16369" width="19.44140625" customWidth="1"/>
    <col min="16370" max="16370" width="19.33203125" customWidth="1"/>
    <col min="16371" max="16371" width="18.6640625" customWidth="1"/>
    <col min="16372" max="16374" width="19.33203125" customWidth="1"/>
    <col min="16375" max="16375" width="19" customWidth="1"/>
    <col min="16376" max="16376" width="19.33203125" customWidth="1"/>
    <col min="16377" max="16377" width="19" customWidth="1"/>
    <col min="16378" max="16379" width="19.33203125" customWidth="1"/>
    <col min="16380" max="16380" width="19.44140625" customWidth="1"/>
    <col min="16381" max="16381" width="19" customWidth="1"/>
    <col min="16382" max="16384" width="19.44140625" customWidth="1"/>
  </cols>
  <sheetData>
    <row r="1" spans="1:16384" x14ac:dyDescent="0.3">
      <c r="A1" s="1" t="s">
        <v>0</v>
      </c>
      <c r="B1" s="2" t="s">
        <v>1</v>
      </c>
      <c r="C1" s="2" t="s">
        <v>4110</v>
      </c>
      <c r="D1" s="16" t="s">
        <v>8216</v>
      </c>
      <c r="E1" s="1" t="s">
        <v>8217</v>
      </c>
      <c r="F1" s="1" t="s">
        <v>8365</v>
      </c>
      <c r="G1" s="1" t="s">
        <v>8366</v>
      </c>
      <c r="H1" s="1" t="s">
        <v>8218</v>
      </c>
      <c r="I1" s="1" t="s">
        <v>8223</v>
      </c>
      <c r="J1" s="1" t="s">
        <v>8245</v>
      </c>
      <c r="K1" s="1" t="s">
        <v>8259</v>
      </c>
      <c r="L1" s="1" t="s">
        <v>8361</v>
      </c>
      <c r="M1" s="1" t="s">
        <v>8260</v>
      </c>
      <c r="N1" s="1" t="s">
        <v>8362</v>
      </c>
      <c r="O1" s="1" t="s">
        <v>8261</v>
      </c>
      <c r="P1" s="1" t="s">
        <v>8262</v>
      </c>
      <c r="Q1" s="1" t="s">
        <v>8263</v>
      </c>
      <c r="R1" s="1" t="s">
        <v>8264</v>
      </c>
      <c r="S1" s="1" t="s">
        <v>8364</v>
      </c>
      <c r="T1" s="1" t="s">
        <v>8363</v>
      </c>
      <c r="U1" t="s">
        <v>8367</v>
      </c>
      <c r="V1" t="s">
        <v>8368</v>
      </c>
      <c r="W1" t="s">
        <v>8369</v>
      </c>
      <c r="X1" t="s">
        <v>8370</v>
      </c>
      <c r="Y1" t="s">
        <v>8371</v>
      </c>
      <c r="Z1" t="s">
        <v>8372</v>
      </c>
      <c r="AA1" t="s">
        <v>8373</v>
      </c>
      <c r="AB1" t="s">
        <v>8374</v>
      </c>
      <c r="AC1" t="s">
        <v>8375</v>
      </c>
      <c r="AD1" t="s">
        <v>8376</v>
      </c>
      <c r="AE1" t="s">
        <v>8377</v>
      </c>
      <c r="AF1" t="s">
        <v>8378</v>
      </c>
      <c r="AG1" t="s">
        <v>8379</v>
      </c>
      <c r="AH1" t="s">
        <v>8380</v>
      </c>
      <c r="AI1" t="s">
        <v>8381</v>
      </c>
      <c r="AJ1" t="s">
        <v>8382</v>
      </c>
      <c r="AK1" t="s">
        <v>8383</v>
      </c>
      <c r="AL1" t="s">
        <v>8384</v>
      </c>
      <c r="AM1" t="s">
        <v>8385</v>
      </c>
      <c r="AN1" t="s">
        <v>8386</v>
      </c>
      <c r="AO1" t="s">
        <v>8387</v>
      </c>
      <c r="AP1" t="s">
        <v>8388</v>
      </c>
      <c r="AQ1" t="s">
        <v>8389</v>
      </c>
      <c r="AR1" t="s">
        <v>8390</v>
      </c>
      <c r="AS1" t="s">
        <v>8391</v>
      </c>
      <c r="AT1" t="s">
        <v>8392</v>
      </c>
      <c r="AU1" t="s">
        <v>8393</v>
      </c>
      <c r="AV1" t="s">
        <v>8394</v>
      </c>
      <c r="AW1" t="s">
        <v>8395</v>
      </c>
      <c r="AX1" t="s">
        <v>8396</v>
      </c>
      <c r="AY1" t="s">
        <v>8397</v>
      </c>
      <c r="AZ1" t="s">
        <v>8398</v>
      </c>
      <c r="BA1" t="s">
        <v>8399</v>
      </c>
      <c r="BB1" t="s">
        <v>8400</v>
      </c>
      <c r="BC1" t="s">
        <v>8401</v>
      </c>
      <c r="BD1" t="s">
        <v>8402</v>
      </c>
      <c r="BE1" t="s">
        <v>8403</v>
      </c>
      <c r="BF1" t="s">
        <v>8404</v>
      </c>
      <c r="BG1" t="s">
        <v>8405</v>
      </c>
      <c r="BH1" t="s">
        <v>8406</v>
      </c>
      <c r="BI1" t="s">
        <v>8407</v>
      </c>
      <c r="BJ1" t="s">
        <v>8408</v>
      </c>
      <c r="BK1" t="s">
        <v>8409</v>
      </c>
      <c r="BL1" t="s">
        <v>8410</v>
      </c>
      <c r="BM1" t="s">
        <v>8411</v>
      </c>
      <c r="BN1" t="s">
        <v>8412</v>
      </c>
      <c r="BO1" t="s">
        <v>8413</v>
      </c>
      <c r="BP1" t="s">
        <v>8414</v>
      </c>
      <c r="BQ1" t="s">
        <v>8415</v>
      </c>
      <c r="BR1" t="s">
        <v>8416</v>
      </c>
      <c r="BS1" t="s">
        <v>8417</v>
      </c>
      <c r="BT1" t="s">
        <v>8418</v>
      </c>
      <c r="BU1" t="s">
        <v>8419</v>
      </c>
      <c r="BV1" t="s">
        <v>8420</v>
      </c>
      <c r="BW1" t="s">
        <v>8421</v>
      </c>
      <c r="BX1" t="s">
        <v>8422</v>
      </c>
      <c r="BY1" t="s">
        <v>8423</v>
      </c>
      <c r="BZ1" t="s">
        <v>8424</v>
      </c>
      <c r="CA1" t="s">
        <v>8425</v>
      </c>
      <c r="CB1" t="s">
        <v>8426</v>
      </c>
      <c r="CC1" t="s">
        <v>8427</v>
      </c>
      <c r="CD1" t="s">
        <v>8428</v>
      </c>
      <c r="CE1" t="s">
        <v>8429</v>
      </c>
      <c r="CF1" t="s">
        <v>8430</v>
      </c>
      <c r="CG1" t="s">
        <v>8431</v>
      </c>
      <c r="CH1" t="s">
        <v>8432</v>
      </c>
      <c r="CI1" t="s">
        <v>8433</v>
      </c>
      <c r="CJ1" t="s">
        <v>8434</v>
      </c>
      <c r="CK1" t="s">
        <v>8435</v>
      </c>
      <c r="CL1" t="s">
        <v>8436</v>
      </c>
      <c r="CM1" t="s">
        <v>8437</v>
      </c>
      <c r="CN1" t="s">
        <v>8438</v>
      </c>
      <c r="CO1" t="s">
        <v>8439</v>
      </c>
      <c r="CP1" t="s">
        <v>8440</v>
      </c>
      <c r="CQ1" t="s">
        <v>8441</v>
      </c>
      <c r="CR1" t="s">
        <v>8442</v>
      </c>
      <c r="CS1" t="s">
        <v>8443</v>
      </c>
      <c r="CT1" t="s">
        <v>8444</v>
      </c>
      <c r="CU1" t="s">
        <v>8445</v>
      </c>
      <c r="CV1" t="s">
        <v>8446</v>
      </c>
      <c r="CW1" t="s">
        <v>8447</v>
      </c>
      <c r="CX1" t="s">
        <v>8448</v>
      </c>
      <c r="CY1" t="s">
        <v>8449</v>
      </c>
      <c r="CZ1" t="s">
        <v>8450</v>
      </c>
      <c r="DA1" t="s">
        <v>8451</v>
      </c>
      <c r="DB1" t="s">
        <v>8452</v>
      </c>
      <c r="DC1" t="s">
        <v>8453</v>
      </c>
      <c r="DD1" t="s">
        <v>8454</v>
      </c>
      <c r="DE1" t="s">
        <v>8455</v>
      </c>
      <c r="DF1" t="s">
        <v>8456</v>
      </c>
      <c r="DG1" t="s">
        <v>8457</v>
      </c>
      <c r="DH1" t="s">
        <v>8458</v>
      </c>
      <c r="DI1" t="s">
        <v>8459</v>
      </c>
      <c r="DJ1" t="s">
        <v>8460</v>
      </c>
      <c r="DK1" t="s">
        <v>8461</v>
      </c>
      <c r="DL1" t="s">
        <v>8462</v>
      </c>
      <c r="DM1" t="s">
        <v>8463</v>
      </c>
      <c r="DN1" t="s">
        <v>8464</v>
      </c>
      <c r="DO1" t="s">
        <v>8465</v>
      </c>
      <c r="DP1" t="s">
        <v>8466</v>
      </c>
      <c r="DQ1" t="s">
        <v>8467</v>
      </c>
      <c r="DR1" t="s">
        <v>8468</v>
      </c>
      <c r="DS1" t="s">
        <v>8469</v>
      </c>
      <c r="DT1" t="s">
        <v>8470</v>
      </c>
      <c r="DU1" t="s">
        <v>8471</v>
      </c>
      <c r="DV1" t="s">
        <v>8472</v>
      </c>
      <c r="DW1" t="s">
        <v>8473</v>
      </c>
      <c r="DX1" t="s">
        <v>8474</v>
      </c>
      <c r="DY1" t="s">
        <v>8475</v>
      </c>
      <c r="DZ1" t="s">
        <v>8476</v>
      </c>
      <c r="EA1" t="s">
        <v>8477</v>
      </c>
      <c r="EB1" t="s">
        <v>8478</v>
      </c>
      <c r="EC1" t="s">
        <v>8479</v>
      </c>
      <c r="ED1" t="s">
        <v>8480</v>
      </c>
      <c r="EE1" t="s">
        <v>8481</v>
      </c>
      <c r="EF1" t="s">
        <v>8482</v>
      </c>
      <c r="EG1" t="s">
        <v>8483</v>
      </c>
      <c r="EH1" t="s">
        <v>8484</v>
      </c>
      <c r="EI1" t="s">
        <v>8485</v>
      </c>
      <c r="EJ1" t="s">
        <v>8486</v>
      </c>
      <c r="EK1" t="s">
        <v>8487</v>
      </c>
      <c r="EL1" t="s">
        <v>8488</v>
      </c>
      <c r="EM1" t="s">
        <v>8489</v>
      </c>
      <c r="EN1" t="s">
        <v>8490</v>
      </c>
      <c r="EO1" t="s">
        <v>8491</v>
      </c>
      <c r="EP1" t="s">
        <v>8492</v>
      </c>
      <c r="EQ1" t="s">
        <v>8493</v>
      </c>
      <c r="ER1" t="s">
        <v>8494</v>
      </c>
      <c r="ES1" t="s">
        <v>8495</v>
      </c>
      <c r="ET1" t="s">
        <v>8496</v>
      </c>
      <c r="EU1" t="s">
        <v>8497</v>
      </c>
      <c r="EV1" t="s">
        <v>8498</v>
      </c>
      <c r="EW1" t="s">
        <v>8499</v>
      </c>
      <c r="EX1" t="s">
        <v>8500</v>
      </c>
      <c r="EY1" t="s">
        <v>8501</v>
      </c>
      <c r="EZ1" t="s">
        <v>8502</v>
      </c>
      <c r="FA1" t="s">
        <v>8503</v>
      </c>
      <c r="FB1" t="s">
        <v>8504</v>
      </c>
      <c r="FC1" t="s">
        <v>8505</v>
      </c>
      <c r="FD1" t="s">
        <v>8506</v>
      </c>
      <c r="FE1" t="s">
        <v>8507</v>
      </c>
      <c r="FF1" t="s">
        <v>8508</v>
      </c>
      <c r="FG1" t="s">
        <v>8509</v>
      </c>
      <c r="FH1" t="s">
        <v>8510</v>
      </c>
      <c r="FI1" t="s">
        <v>8511</v>
      </c>
      <c r="FJ1" t="s">
        <v>8512</v>
      </c>
      <c r="FK1" t="s">
        <v>8513</v>
      </c>
      <c r="FL1" t="s">
        <v>8514</v>
      </c>
      <c r="FM1" t="s">
        <v>8515</v>
      </c>
      <c r="FN1" t="s">
        <v>8516</v>
      </c>
      <c r="FO1" t="s">
        <v>8517</v>
      </c>
      <c r="FP1" t="s">
        <v>8518</v>
      </c>
      <c r="FQ1" t="s">
        <v>8519</v>
      </c>
      <c r="FR1" t="s">
        <v>8520</v>
      </c>
      <c r="FS1" t="s">
        <v>8521</v>
      </c>
      <c r="FT1" t="s">
        <v>8522</v>
      </c>
      <c r="FU1" t="s">
        <v>8523</v>
      </c>
      <c r="FV1" t="s">
        <v>8524</v>
      </c>
      <c r="FW1" t="s">
        <v>8525</v>
      </c>
      <c r="FX1" t="s">
        <v>8526</v>
      </c>
      <c r="FY1" t="s">
        <v>8527</v>
      </c>
      <c r="FZ1" t="s">
        <v>8528</v>
      </c>
      <c r="GA1" t="s">
        <v>8529</v>
      </c>
      <c r="GB1" t="s">
        <v>8530</v>
      </c>
      <c r="GC1" t="s">
        <v>8531</v>
      </c>
      <c r="GD1" t="s">
        <v>8532</v>
      </c>
      <c r="GE1" t="s">
        <v>8533</v>
      </c>
      <c r="GF1" t="s">
        <v>8534</v>
      </c>
      <c r="GG1" t="s">
        <v>8535</v>
      </c>
      <c r="GH1" t="s">
        <v>8536</v>
      </c>
      <c r="GI1" t="s">
        <v>8537</v>
      </c>
      <c r="GJ1" t="s">
        <v>8538</v>
      </c>
      <c r="GK1" t="s">
        <v>8539</v>
      </c>
      <c r="GL1" t="s">
        <v>8540</v>
      </c>
      <c r="GM1" t="s">
        <v>8541</v>
      </c>
      <c r="GN1" t="s">
        <v>8542</v>
      </c>
      <c r="GO1" t="s">
        <v>8543</v>
      </c>
      <c r="GP1" t="s">
        <v>8544</v>
      </c>
      <c r="GQ1" t="s">
        <v>8545</v>
      </c>
      <c r="GR1" t="s">
        <v>8546</v>
      </c>
      <c r="GS1" t="s">
        <v>8547</v>
      </c>
      <c r="GT1" t="s">
        <v>8548</v>
      </c>
      <c r="GU1" t="s">
        <v>8549</v>
      </c>
      <c r="GV1" t="s">
        <v>8550</v>
      </c>
      <c r="GW1" t="s">
        <v>8551</v>
      </c>
      <c r="GX1" t="s">
        <v>8552</v>
      </c>
      <c r="GY1" t="s">
        <v>8553</v>
      </c>
      <c r="GZ1" t="s">
        <v>8554</v>
      </c>
      <c r="HA1" t="s">
        <v>8555</v>
      </c>
      <c r="HB1" t="s">
        <v>8556</v>
      </c>
      <c r="HC1" t="s">
        <v>8557</v>
      </c>
      <c r="HD1" t="s">
        <v>8558</v>
      </c>
      <c r="HE1" t="s">
        <v>8559</v>
      </c>
      <c r="HF1" t="s">
        <v>8560</v>
      </c>
      <c r="HG1" t="s">
        <v>8561</v>
      </c>
      <c r="HH1" t="s">
        <v>8562</v>
      </c>
      <c r="HI1" t="s">
        <v>8563</v>
      </c>
      <c r="HJ1" t="s">
        <v>8564</v>
      </c>
      <c r="HK1" t="s">
        <v>8565</v>
      </c>
      <c r="HL1" t="s">
        <v>8566</v>
      </c>
      <c r="HM1" t="s">
        <v>8567</v>
      </c>
      <c r="HN1" t="s">
        <v>8568</v>
      </c>
      <c r="HO1" t="s">
        <v>8569</v>
      </c>
      <c r="HP1" t="s">
        <v>8570</v>
      </c>
      <c r="HQ1" t="s">
        <v>8571</v>
      </c>
      <c r="HR1" t="s">
        <v>8572</v>
      </c>
      <c r="HS1" t="s">
        <v>8573</v>
      </c>
      <c r="HT1" t="s">
        <v>8574</v>
      </c>
      <c r="HU1" t="s">
        <v>8575</v>
      </c>
      <c r="HV1" t="s">
        <v>8576</v>
      </c>
      <c r="HW1" t="s">
        <v>8577</v>
      </c>
      <c r="HX1" t="s">
        <v>8578</v>
      </c>
      <c r="HY1" t="s">
        <v>8579</v>
      </c>
      <c r="HZ1" t="s">
        <v>8580</v>
      </c>
      <c r="IA1" t="s">
        <v>8581</v>
      </c>
      <c r="IB1" t="s">
        <v>8582</v>
      </c>
      <c r="IC1" t="s">
        <v>8583</v>
      </c>
      <c r="ID1" t="s">
        <v>8584</v>
      </c>
      <c r="IE1" t="s">
        <v>8585</v>
      </c>
      <c r="IF1" t="s">
        <v>8586</v>
      </c>
      <c r="IG1" t="s">
        <v>8587</v>
      </c>
      <c r="IH1" t="s">
        <v>8588</v>
      </c>
      <c r="II1" t="s">
        <v>8589</v>
      </c>
      <c r="IJ1" t="s">
        <v>8590</v>
      </c>
      <c r="IK1" t="s">
        <v>8591</v>
      </c>
      <c r="IL1" t="s">
        <v>8592</v>
      </c>
      <c r="IM1" t="s">
        <v>8593</v>
      </c>
      <c r="IN1" t="s">
        <v>8594</v>
      </c>
      <c r="IO1" t="s">
        <v>8595</v>
      </c>
      <c r="IP1" t="s">
        <v>8596</v>
      </c>
      <c r="IQ1" t="s">
        <v>8597</v>
      </c>
      <c r="IR1" t="s">
        <v>8598</v>
      </c>
      <c r="IS1" t="s">
        <v>8599</v>
      </c>
      <c r="IT1" t="s">
        <v>8600</v>
      </c>
      <c r="IU1" t="s">
        <v>8601</v>
      </c>
      <c r="IV1" t="s">
        <v>8602</v>
      </c>
      <c r="IW1" t="s">
        <v>8603</v>
      </c>
      <c r="IX1" t="s">
        <v>8604</v>
      </c>
      <c r="IY1" t="s">
        <v>8605</v>
      </c>
      <c r="IZ1" t="s">
        <v>8606</v>
      </c>
      <c r="JA1" t="s">
        <v>8607</v>
      </c>
      <c r="JB1" t="s">
        <v>8608</v>
      </c>
      <c r="JC1" t="s">
        <v>8609</v>
      </c>
      <c r="JD1" t="s">
        <v>8610</v>
      </c>
      <c r="JE1" t="s">
        <v>8611</v>
      </c>
      <c r="JF1" t="s">
        <v>8612</v>
      </c>
      <c r="JG1" t="s">
        <v>8613</v>
      </c>
      <c r="JH1" t="s">
        <v>8614</v>
      </c>
      <c r="JI1" t="s">
        <v>8615</v>
      </c>
      <c r="JJ1" t="s">
        <v>8616</v>
      </c>
      <c r="JK1" t="s">
        <v>8617</v>
      </c>
      <c r="JL1" t="s">
        <v>8618</v>
      </c>
      <c r="JM1" t="s">
        <v>8619</v>
      </c>
      <c r="JN1" t="s">
        <v>8620</v>
      </c>
      <c r="JO1" t="s">
        <v>8621</v>
      </c>
      <c r="JP1" t="s">
        <v>8622</v>
      </c>
      <c r="JQ1" t="s">
        <v>8623</v>
      </c>
      <c r="JR1" t="s">
        <v>8624</v>
      </c>
      <c r="JS1" t="s">
        <v>8625</v>
      </c>
      <c r="JT1" t="s">
        <v>8626</v>
      </c>
      <c r="JU1" t="s">
        <v>8627</v>
      </c>
      <c r="JV1" t="s">
        <v>8628</v>
      </c>
      <c r="JW1" t="s">
        <v>8629</v>
      </c>
      <c r="JX1" t="s">
        <v>8630</v>
      </c>
      <c r="JY1" t="s">
        <v>8631</v>
      </c>
      <c r="JZ1" t="s">
        <v>8632</v>
      </c>
      <c r="KA1" t="s">
        <v>8633</v>
      </c>
      <c r="KB1" t="s">
        <v>8634</v>
      </c>
      <c r="KC1" t="s">
        <v>8635</v>
      </c>
      <c r="KD1" t="s">
        <v>8636</v>
      </c>
      <c r="KE1" t="s">
        <v>8637</v>
      </c>
      <c r="KF1" t="s">
        <v>8638</v>
      </c>
      <c r="KG1" t="s">
        <v>8639</v>
      </c>
      <c r="KH1" t="s">
        <v>8640</v>
      </c>
      <c r="KI1" t="s">
        <v>8641</v>
      </c>
      <c r="KJ1" t="s">
        <v>8642</v>
      </c>
      <c r="KK1" t="s">
        <v>8643</v>
      </c>
      <c r="KL1" t="s">
        <v>8644</v>
      </c>
      <c r="KM1" t="s">
        <v>8645</v>
      </c>
      <c r="KN1" t="s">
        <v>8646</v>
      </c>
      <c r="KO1" t="s">
        <v>8647</v>
      </c>
      <c r="KP1" t="s">
        <v>8648</v>
      </c>
      <c r="KQ1" t="s">
        <v>8649</v>
      </c>
      <c r="KR1" t="s">
        <v>8650</v>
      </c>
      <c r="KS1" t="s">
        <v>8651</v>
      </c>
      <c r="KT1" t="s">
        <v>8652</v>
      </c>
      <c r="KU1" t="s">
        <v>8653</v>
      </c>
      <c r="KV1" t="s">
        <v>8654</v>
      </c>
      <c r="KW1" t="s">
        <v>8655</v>
      </c>
      <c r="KX1" t="s">
        <v>8656</v>
      </c>
      <c r="KY1" t="s">
        <v>8657</v>
      </c>
      <c r="KZ1" t="s">
        <v>8658</v>
      </c>
      <c r="LA1" t="s">
        <v>8659</v>
      </c>
      <c r="LB1" t="s">
        <v>8660</v>
      </c>
      <c r="LC1" t="s">
        <v>8661</v>
      </c>
      <c r="LD1" t="s">
        <v>8662</v>
      </c>
      <c r="LE1" t="s">
        <v>8663</v>
      </c>
      <c r="LF1" t="s">
        <v>8664</v>
      </c>
      <c r="LG1" t="s">
        <v>8665</v>
      </c>
      <c r="LH1" t="s">
        <v>8666</v>
      </c>
      <c r="LI1" t="s">
        <v>8667</v>
      </c>
      <c r="LJ1" t="s">
        <v>8668</v>
      </c>
      <c r="LK1" t="s">
        <v>8669</v>
      </c>
      <c r="LL1" t="s">
        <v>8670</v>
      </c>
      <c r="LM1" t="s">
        <v>8671</v>
      </c>
      <c r="LN1" t="s">
        <v>8672</v>
      </c>
      <c r="LO1" t="s">
        <v>8673</v>
      </c>
      <c r="LP1" t="s">
        <v>8674</v>
      </c>
      <c r="LQ1" t="s">
        <v>8675</v>
      </c>
      <c r="LR1" t="s">
        <v>8676</v>
      </c>
      <c r="LS1" t="s">
        <v>8677</v>
      </c>
      <c r="LT1" t="s">
        <v>8678</v>
      </c>
      <c r="LU1" t="s">
        <v>8679</v>
      </c>
      <c r="LV1" t="s">
        <v>8680</v>
      </c>
      <c r="LW1" t="s">
        <v>8681</v>
      </c>
      <c r="LX1" t="s">
        <v>8682</v>
      </c>
      <c r="LY1" t="s">
        <v>8683</v>
      </c>
      <c r="LZ1" t="s">
        <v>8684</v>
      </c>
      <c r="MA1" t="s">
        <v>8685</v>
      </c>
      <c r="MB1" t="s">
        <v>8686</v>
      </c>
      <c r="MC1" t="s">
        <v>8687</v>
      </c>
      <c r="MD1" t="s">
        <v>8688</v>
      </c>
      <c r="ME1" t="s">
        <v>8689</v>
      </c>
      <c r="MF1" t="s">
        <v>8690</v>
      </c>
      <c r="MG1" t="s">
        <v>8691</v>
      </c>
      <c r="MH1" t="s">
        <v>8692</v>
      </c>
      <c r="MI1" t="s">
        <v>8693</v>
      </c>
      <c r="MJ1" t="s">
        <v>8694</v>
      </c>
      <c r="MK1" t="s">
        <v>8695</v>
      </c>
      <c r="ML1" t="s">
        <v>8696</v>
      </c>
      <c r="MM1" t="s">
        <v>8697</v>
      </c>
      <c r="MN1" t="s">
        <v>8698</v>
      </c>
      <c r="MO1" t="s">
        <v>8699</v>
      </c>
      <c r="MP1" t="s">
        <v>8700</v>
      </c>
      <c r="MQ1" t="s">
        <v>8701</v>
      </c>
      <c r="MR1" t="s">
        <v>8702</v>
      </c>
      <c r="MS1" t="s">
        <v>8703</v>
      </c>
      <c r="MT1" t="s">
        <v>8704</v>
      </c>
      <c r="MU1" t="s">
        <v>8705</v>
      </c>
      <c r="MV1" t="s">
        <v>8706</v>
      </c>
      <c r="MW1" t="s">
        <v>8707</v>
      </c>
      <c r="MX1" t="s">
        <v>8708</v>
      </c>
      <c r="MY1" t="s">
        <v>8709</v>
      </c>
      <c r="MZ1" t="s">
        <v>8710</v>
      </c>
      <c r="NA1" t="s">
        <v>8711</v>
      </c>
      <c r="NB1" t="s">
        <v>8712</v>
      </c>
      <c r="NC1" t="s">
        <v>8713</v>
      </c>
      <c r="ND1" t="s">
        <v>8714</v>
      </c>
      <c r="NE1" t="s">
        <v>8715</v>
      </c>
      <c r="NF1" t="s">
        <v>8716</v>
      </c>
      <c r="NG1" t="s">
        <v>8717</v>
      </c>
      <c r="NH1" t="s">
        <v>8718</v>
      </c>
      <c r="NI1" t="s">
        <v>8719</v>
      </c>
      <c r="NJ1" t="s">
        <v>8720</v>
      </c>
      <c r="NK1" t="s">
        <v>8721</v>
      </c>
      <c r="NL1" t="s">
        <v>8722</v>
      </c>
      <c r="NM1" t="s">
        <v>8723</v>
      </c>
      <c r="NN1" t="s">
        <v>8724</v>
      </c>
      <c r="NO1" t="s">
        <v>8725</v>
      </c>
      <c r="NP1" t="s">
        <v>8726</v>
      </c>
      <c r="NQ1" t="s">
        <v>8727</v>
      </c>
      <c r="NR1" t="s">
        <v>8728</v>
      </c>
      <c r="NS1" t="s">
        <v>8729</v>
      </c>
      <c r="NT1" t="s">
        <v>8730</v>
      </c>
      <c r="NU1" t="s">
        <v>8731</v>
      </c>
      <c r="NV1" t="s">
        <v>8732</v>
      </c>
      <c r="NW1" t="s">
        <v>8733</v>
      </c>
      <c r="NX1" t="s">
        <v>8734</v>
      </c>
      <c r="NY1" t="s">
        <v>8735</v>
      </c>
      <c r="NZ1" t="s">
        <v>8736</v>
      </c>
      <c r="OA1" t="s">
        <v>8737</v>
      </c>
      <c r="OB1" t="s">
        <v>8738</v>
      </c>
      <c r="OC1" t="s">
        <v>8739</v>
      </c>
      <c r="OD1" t="s">
        <v>8740</v>
      </c>
      <c r="OE1" t="s">
        <v>8741</v>
      </c>
      <c r="OF1" t="s">
        <v>8742</v>
      </c>
      <c r="OG1" t="s">
        <v>8743</v>
      </c>
      <c r="OH1" t="s">
        <v>8744</v>
      </c>
      <c r="OI1" t="s">
        <v>8745</v>
      </c>
      <c r="OJ1" t="s">
        <v>8746</v>
      </c>
      <c r="OK1" t="s">
        <v>8747</v>
      </c>
      <c r="OL1" t="s">
        <v>8748</v>
      </c>
      <c r="OM1" t="s">
        <v>8749</v>
      </c>
      <c r="ON1" t="s">
        <v>8750</v>
      </c>
      <c r="OO1" t="s">
        <v>8751</v>
      </c>
      <c r="OP1" t="s">
        <v>8752</v>
      </c>
      <c r="OQ1" t="s">
        <v>8753</v>
      </c>
      <c r="OR1" t="s">
        <v>8754</v>
      </c>
      <c r="OS1" t="s">
        <v>8755</v>
      </c>
      <c r="OT1" t="s">
        <v>8756</v>
      </c>
      <c r="OU1" t="s">
        <v>8757</v>
      </c>
      <c r="OV1" t="s">
        <v>8758</v>
      </c>
      <c r="OW1" t="s">
        <v>8759</v>
      </c>
      <c r="OX1" t="s">
        <v>8760</v>
      </c>
      <c r="OY1" t="s">
        <v>8761</v>
      </c>
      <c r="OZ1" t="s">
        <v>8762</v>
      </c>
      <c r="PA1" t="s">
        <v>8763</v>
      </c>
      <c r="PB1" t="s">
        <v>8764</v>
      </c>
      <c r="PC1" t="s">
        <v>8765</v>
      </c>
      <c r="PD1" t="s">
        <v>8766</v>
      </c>
      <c r="PE1" t="s">
        <v>8767</v>
      </c>
      <c r="PF1" t="s">
        <v>8768</v>
      </c>
      <c r="PG1" t="s">
        <v>8769</v>
      </c>
      <c r="PH1" t="s">
        <v>8770</v>
      </c>
      <c r="PI1" t="s">
        <v>8771</v>
      </c>
      <c r="PJ1" t="s">
        <v>8772</v>
      </c>
      <c r="PK1" t="s">
        <v>8773</v>
      </c>
      <c r="PL1" t="s">
        <v>8774</v>
      </c>
      <c r="PM1" t="s">
        <v>8775</v>
      </c>
      <c r="PN1" t="s">
        <v>8776</v>
      </c>
      <c r="PO1" t="s">
        <v>8777</v>
      </c>
      <c r="PP1" t="s">
        <v>8778</v>
      </c>
      <c r="PQ1" t="s">
        <v>8779</v>
      </c>
      <c r="PR1" t="s">
        <v>8780</v>
      </c>
      <c r="PS1" t="s">
        <v>8781</v>
      </c>
      <c r="PT1" t="s">
        <v>8782</v>
      </c>
      <c r="PU1" t="s">
        <v>8783</v>
      </c>
      <c r="PV1" t="s">
        <v>8784</v>
      </c>
      <c r="PW1" t="s">
        <v>8785</v>
      </c>
      <c r="PX1" t="s">
        <v>8786</v>
      </c>
      <c r="PY1" t="s">
        <v>8787</v>
      </c>
      <c r="PZ1" t="s">
        <v>8788</v>
      </c>
      <c r="QA1" t="s">
        <v>8789</v>
      </c>
      <c r="QB1" t="s">
        <v>8790</v>
      </c>
      <c r="QC1" t="s">
        <v>8791</v>
      </c>
      <c r="QD1" t="s">
        <v>8792</v>
      </c>
      <c r="QE1" t="s">
        <v>8793</v>
      </c>
      <c r="QF1" t="s">
        <v>8794</v>
      </c>
      <c r="QG1" t="s">
        <v>8795</v>
      </c>
      <c r="QH1" t="s">
        <v>8796</v>
      </c>
      <c r="QI1" t="s">
        <v>8797</v>
      </c>
      <c r="QJ1" t="s">
        <v>8798</v>
      </c>
      <c r="QK1" t="s">
        <v>8799</v>
      </c>
      <c r="QL1" t="s">
        <v>8800</v>
      </c>
      <c r="QM1" t="s">
        <v>8801</v>
      </c>
      <c r="QN1" t="s">
        <v>8802</v>
      </c>
      <c r="QO1" t="s">
        <v>8803</v>
      </c>
      <c r="QP1" t="s">
        <v>8804</v>
      </c>
      <c r="QQ1" t="s">
        <v>8805</v>
      </c>
      <c r="QR1" t="s">
        <v>8806</v>
      </c>
      <c r="QS1" t="s">
        <v>8807</v>
      </c>
      <c r="QT1" t="s">
        <v>8808</v>
      </c>
      <c r="QU1" t="s">
        <v>8809</v>
      </c>
      <c r="QV1" t="s">
        <v>8810</v>
      </c>
      <c r="QW1" t="s">
        <v>8811</v>
      </c>
      <c r="QX1" t="s">
        <v>8812</v>
      </c>
      <c r="QY1" t="s">
        <v>8813</v>
      </c>
      <c r="QZ1" t="s">
        <v>8814</v>
      </c>
      <c r="RA1" t="s">
        <v>8815</v>
      </c>
      <c r="RB1" t="s">
        <v>8816</v>
      </c>
      <c r="RC1" t="s">
        <v>8817</v>
      </c>
      <c r="RD1" t="s">
        <v>8818</v>
      </c>
      <c r="RE1" t="s">
        <v>8819</v>
      </c>
      <c r="RF1" t="s">
        <v>8820</v>
      </c>
      <c r="RG1" t="s">
        <v>8821</v>
      </c>
      <c r="RH1" t="s">
        <v>8822</v>
      </c>
      <c r="RI1" t="s">
        <v>8823</v>
      </c>
      <c r="RJ1" t="s">
        <v>8824</v>
      </c>
      <c r="RK1" t="s">
        <v>8825</v>
      </c>
      <c r="RL1" t="s">
        <v>8826</v>
      </c>
      <c r="RM1" t="s">
        <v>8827</v>
      </c>
      <c r="RN1" t="s">
        <v>8828</v>
      </c>
      <c r="RO1" t="s">
        <v>8829</v>
      </c>
      <c r="RP1" t="s">
        <v>8830</v>
      </c>
      <c r="RQ1" t="s">
        <v>8831</v>
      </c>
      <c r="RR1" t="s">
        <v>8832</v>
      </c>
      <c r="RS1" t="s">
        <v>8833</v>
      </c>
      <c r="RT1" t="s">
        <v>8834</v>
      </c>
      <c r="RU1" t="s">
        <v>8835</v>
      </c>
      <c r="RV1" t="s">
        <v>8836</v>
      </c>
      <c r="RW1" t="s">
        <v>8837</v>
      </c>
      <c r="RX1" t="s">
        <v>8838</v>
      </c>
      <c r="RY1" t="s">
        <v>8839</v>
      </c>
      <c r="RZ1" t="s">
        <v>8840</v>
      </c>
      <c r="SA1" t="s">
        <v>8841</v>
      </c>
      <c r="SB1" t="s">
        <v>8842</v>
      </c>
      <c r="SC1" t="s">
        <v>8843</v>
      </c>
      <c r="SD1" t="s">
        <v>8844</v>
      </c>
      <c r="SE1" t="s">
        <v>8845</v>
      </c>
      <c r="SF1" t="s">
        <v>8846</v>
      </c>
      <c r="SG1" t="s">
        <v>8847</v>
      </c>
      <c r="SH1" t="s">
        <v>8848</v>
      </c>
      <c r="SI1" t="s">
        <v>8849</v>
      </c>
      <c r="SJ1" t="s">
        <v>8850</v>
      </c>
      <c r="SK1" t="s">
        <v>8851</v>
      </c>
      <c r="SL1" t="s">
        <v>8852</v>
      </c>
      <c r="SM1" t="s">
        <v>8853</v>
      </c>
      <c r="SN1" t="s">
        <v>8854</v>
      </c>
      <c r="SO1" t="s">
        <v>8855</v>
      </c>
      <c r="SP1" t="s">
        <v>8856</v>
      </c>
      <c r="SQ1" t="s">
        <v>8857</v>
      </c>
      <c r="SR1" t="s">
        <v>8858</v>
      </c>
      <c r="SS1" t="s">
        <v>8859</v>
      </c>
      <c r="ST1" t="s">
        <v>8860</v>
      </c>
      <c r="SU1" t="s">
        <v>8861</v>
      </c>
      <c r="SV1" t="s">
        <v>8862</v>
      </c>
      <c r="SW1" t="s">
        <v>8863</v>
      </c>
      <c r="SX1" t="s">
        <v>8864</v>
      </c>
      <c r="SY1" t="s">
        <v>8865</v>
      </c>
      <c r="SZ1" t="s">
        <v>8866</v>
      </c>
      <c r="TA1" t="s">
        <v>8867</v>
      </c>
      <c r="TB1" t="s">
        <v>8868</v>
      </c>
      <c r="TC1" t="s">
        <v>8869</v>
      </c>
      <c r="TD1" t="s">
        <v>8870</v>
      </c>
      <c r="TE1" t="s">
        <v>8871</v>
      </c>
      <c r="TF1" t="s">
        <v>8872</v>
      </c>
      <c r="TG1" t="s">
        <v>8873</v>
      </c>
      <c r="TH1" t="s">
        <v>8874</v>
      </c>
      <c r="TI1" t="s">
        <v>8875</v>
      </c>
      <c r="TJ1" t="s">
        <v>8876</v>
      </c>
      <c r="TK1" t="s">
        <v>8877</v>
      </c>
      <c r="TL1" t="s">
        <v>8878</v>
      </c>
      <c r="TM1" t="s">
        <v>8879</v>
      </c>
      <c r="TN1" t="s">
        <v>8880</v>
      </c>
      <c r="TO1" t="s">
        <v>8881</v>
      </c>
      <c r="TP1" t="s">
        <v>8882</v>
      </c>
      <c r="TQ1" t="s">
        <v>8883</v>
      </c>
      <c r="TR1" t="s">
        <v>8884</v>
      </c>
      <c r="TS1" t="s">
        <v>8885</v>
      </c>
      <c r="TT1" t="s">
        <v>8886</v>
      </c>
      <c r="TU1" t="s">
        <v>8887</v>
      </c>
      <c r="TV1" t="s">
        <v>8888</v>
      </c>
      <c r="TW1" t="s">
        <v>8889</v>
      </c>
      <c r="TX1" t="s">
        <v>8890</v>
      </c>
      <c r="TY1" t="s">
        <v>8891</v>
      </c>
      <c r="TZ1" t="s">
        <v>8892</v>
      </c>
      <c r="UA1" t="s">
        <v>8893</v>
      </c>
      <c r="UB1" t="s">
        <v>8894</v>
      </c>
      <c r="UC1" t="s">
        <v>8895</v>
      </c>
      <c r="UD1" t="s">
        <v>8896</v>
      </c>
      <c r="UE1" t="s">
        <v>8897</v>
      </c>
      <c r="UF1" t="s">
        <v>8898</v>
      </c>
      <c r="UG1" t="s">
        <v>8899</v>
      </c>
      <c r="UH1" t="s">
        <v>8900</v>
      </c>
      <c r="UI1" t="s">
        <v>8901</v>
      </c>
      <c r="UJ1" t="s">
        <v>8902</v>
      </c>
      <c r="UK1" t="s">
        <v>8903</v>
      </c>
      <c r="UL1" t="s">
        <v>8904</v>
      </c>
      <c r="UM1" t="s">
        <v>8905</v>
      </c>
      <c r="UN1" t="s">
        <v>8906</v>
      </c>
      <c r="UO1" t="s">
        <v>8907</v>
      </c>
      <c r="UP1" t="s">
        <v>8908</v>
      </c>
      <c r="UQ1" t="s">
        <v>8909</v>
      </c>
      <c r="UR1" t="s">
        <v>8910</v>
      </c>
      <c r="US1" t="s">
        <v>8911</v>
      </c>
      <c r="UT1" t="s">
        <v>8912</v>
      </c>
      <c r="UU1" t="s">
        <v>8913</v>
      </c>
      <c r="UV1" t="s">
        <v>8914</v>
      </c>
      <c r="UW1" t="s">
        <v>8915</v>
      </c>
      <c r="UX1" t="s">
        <v>8916</v>
      </c>
      <c r="UY1" t="s">
        <v>8917</v>
      </c>
      <c r="UZ1" t="s">
        <v>8918</v>
      </c>
      <c r="VA1" t="s">
        <v>8919</v>
      </c>
      <c r="VB1" t="s">
        <v>8920</v>
      </c>
      <c r="VC1" t="s">
        <v>8921</v>
      </c>
      <c r="VD1" t="s">
        <v>8922</v>
      </c>
      <c r="VE1" t="s">
        <v>8923</v>
      </c>
      <c r="VF1" t="s">
        <v>8924</v>
      </c>
      <c r="VG1" t="s">
        <v>8925</v>
      </c>
      <c r="VH1" t="s">
        <v>8926</v>
      </c>
      <c r="VI1" t="s">
        <v>8927</v>
      </c>
      <c r="VJ1" t="s">
        <v>8928</v>
      </c>
      <c r="VK1" t="s">
        <v>8929</v>
      </c>
      <c r="VL1" t="s">
        <v>8930</v>
      </c>
      <c r="VM1" t="s">
        <v>8931</v>
      </c>
      <c r="VN1" t="s">
        <v>8932</v>
      </c>
      <c r="VO1" t="s">
        <v>8933</v>
      </c>
      <c r="VP1" t="s">
        <v>8934</v>
      </c>
      <c r="VQ1" t="s">
        <v>8935</v>
      </c>
      <c r="VR1" t="s">
        <v>8936</v>
      </c>
      <c r="VS1" t="s">
        <v>8937</v>
      </c>
      <c r="VT1" t="s">
        <v>8938</v>
      </c>
      <c r="VU1" t="s">
        <v>8939</v>
      </c>
      <c r="VV1" t="s">
        <v>8940</v>
      </c>
      <c r="VW1" t="s">
        <v>8941</v>
      </c>
      <c r="VX1" t="s">
        <v>8942</v>
      </c>
      <c r="VY1" t="s">
        <v>8943</v>
      </c>
      <c r="VZ1" t="s">
        <v>8944</v>
      </c>
      <c r="WA1" t="s">
        <v>8945</v>
      </c>
      <c r="WB1" t="s">
        <v>8946</v>
      </c>
      <c r="WC1" t="s">
        <v>8947</v>
      </c>
      <c r="WD1" t="s">
        <v>8948</v>
      </c>
      <c r="WE1" t="s">
        <v>8949</v>
      </c>
      <c r="WF1" t="s">
        <v>8950</v>
      </c>
      <c r="WG1" t="s">
        <v>8951</v>
      </c>
      <c r="WH1" t="s">
        <v>8952</v>
      </c>
      <c r="WI1" t="s">
        <v>8953</v>
      </c>
      <c r="WJ1" t="s">
        <v>8954</v>
      </c>
      <c r="WK1" t="s">
        <v>8955</v>
      </c>
      <c r="WL1" t="s">
        <v>8956</v>
      </c>
      <c r="WM1" t="s">
        <v>8957</v>
      </c>
      <c r="WN1" t="s">
        <v>8958</v>
      </c>
      <c r="WO1" t="s">
        <v>8959</v>
      </c>
      <c r="WP1" t="s">
        <v>8960</v>
      </c>
      <c r="WQ1" t="s">
        <v>8961</v>
      </c>
      <c r="WR1" t="s">
        <v>8962</v>
      </c>
      <c r="WS1" t="s">
        <v>8963</v>
      </c>
      <c r="WT1" t="s">
        <v>8964</v>
      </c>
      <c r="WU1" t="s">
        <v>8965</v>
      </c>
      <c r="WV1" t="s">
        <v>8966</v>
      </c>
      <c r="WW1" t="s">
        <v>8967</v>
      </c>
      <c r="WX1" t="s">
        <v>8968</v>
      </c>
      <c r="WY1" t="s">
        <v>8969</v>
      </c>
      <c r="WZ1" t="s">
        <v>8970</v>
      </c>
      <c r="XA1" t="s">
        <v>8971</v>
      </c>
      <c r="XB1" t="s">
        <v>8972</v>
      </c>
      <c r="XC1" t="s">
        <v>8973</v>
      </c>
      <c r="XD1" t="s">
        <v>8974</v>
      </c>
      <c r="XE1" t="s">
        <v>8975</v>
      </c>
      <c r="XF1" t="s">
        <v>8976</v>
      </c>
      <c r="XG1" t="s">
        <v>8977</v>
      </c>
      <c r="XH1" t="s">
        <v>8978</v>
      </c>
      <c r="XI1" t="s">
        <v>8979</v>
      </c>
      <c r="XJ1" t="s">
        <v>8980</v>
      </c>
      <c r="XK1" t="s">
        <v>8981</v>
      </c>
      <c r="XL1" t="s">
        <v>8982</v>
      </c>
      <c r="XM1" t="s">
        <v>8983</v>
      </c>
      <c r="XN1" t="s">
        <v>8984</v>
      </c>
      <c r="XO1" t="s">
        <v>8985</v>
      </c>
      <c r="XP1" t="s">
        <v>8986</v>
      </c>
      <c r="XQ1" t="s">
        <v>8987</v>
      </c>
      <c r="XR1" t="s">
        <v>8988</v>
      </c>
      <c r="XS1" t="s">
        <v>8989</v>
      </c>
      <c r="XT1" t="s">
        <v>8990</v>
      </c>
      <c r="XU1" t="s">
        <v>8991</v>
      </c>
      <c r="XV1" t="s">
        <v>8992</v>
      </c>
      <c r="XW1" t="s">
        <v>8993</v>
      </c>
      <c r="XX1" t="s">
        <v>8994</v>
      </c>
      <c r="XY1" t="s">
        <v>8995</v>
      </c>
      <c r="XZ1" t="s">
        <v>8996</v>
      </c>
      <c r="YA1" t="s">
        <v>8997</v>
      </c>
      <c r="YB1" t="s">
        <v>8998</v>
      </c>
      <c r="YC1" t="s">
        <v>8999</v>
      </c>
      <c r="YD1" t="s">
        <v>9000</v>
      </c>
      <c r="YE1" t="s">
        <v>9001</v>
      </c>
      <c r="YF1" t="s">
        <v>9002</v>
      </c>
      <c r="YG1" t="s">
        <v>9003</v>
      </c>
      <c r="YH1" t="s">
        <v>9004</v>
      </c>
      <c r="YI1" t="s">
        <v>9005</v>
      </c>
      <c r="YJ1" t="s">
        <v>9006</v>
      </c>
      <c r="YK1" t="s">
        <v>9007</v>
      </c>
      <c r="YL1" t="s">
        <v>9008</v>
      </c>
      <c r="YM1" t="s">
        <v>9009</v>
      </c>
      <c r="YN1" t="s">
        <v>9010</v>
      </c>
      <c r="YO1" t="s">
        <v>9011</v>
      </c>
      <c r="YP1" t="s">
        <v>9012</v>
      </c>
      <c r="YQ1" t="s">
        <v>9013</v>
      </c>
      <c r="YR1" t="s">
        <v>9014</v>
      </c>
      <c r="YS1" t="s">
        <v>9015</v>
      </c>
      <c r="YT1" t="s">
        <v>9016</v>
      </c>
      <c r="YU1" t="s">
        <v>9017</v>
      </c>
      <c r="YV1" t="s">
        <v>9018</v>
      </c>
      <c r="YW1" t="s">
        <v>9019</v>
      </c>
      <c r="YX1" t="s">
        <v>9020</v>
      </c>
      <c r="YY1" t="s">
        <v>9021</v>
      </c>
      <c r="YZ1" t="s">
        <v>9022</v>
      </c>
      <c r="ZA1" t="s">
        <v>9023</v>
      </c>
      <c r="ZB1" t="s">
        <v>9024</v>
      </c>
      <c r="ZC1" t="s">
        <v>9025</v>
      </c>
      <c r="ZD1" t="s">
        <v>9026</v>
      </c>
      <c r="ZE1" t="s">
        <v>9027</v>
      </c>
      <c r="ZF1" t="s">
        <v>9028</v>
      </c>
      <c r="ZG1" t="s">
        <v>9029</v>
      </c>
      <c r="ZH1" t="s">
        <v>9030</v>
      </c>
      <c r="ZI1" t="s">
        <v>9031</v>
      </c>
      <c r="ZJ1" t="s">
        <v>9032</v>
      </c>
      <c r="ZK1" t="s">
        <v>9033</v>
      </c>
      <c r="ZL1" t="s">
        <v>9034</v>
      </c>
      <c r="ZM1" t="s">
        <v>9035</v>
      </c>
      <c r="ZN1" t="s">
        <v>9036</v>
      </c>
      <c r="ZO1" t="s">
        <v>9037</v>
      </c>
      <c r="ZP1" t="s">
        <v>9038</v>
      </c>
      <c r="ZQ1" t="s">
        <v>9039</v>
      </c>
      <c r="ZR1" t="s">
        <v>9040</v>
      </c>
      <c r="ZS1" t="s">
        <v>9041</v>
      </c>
      <c r="ZT1" t="s">
        <v>9042</v>
      </c>
      <c r="ZU1" t="s">
        <v>9043</v>
      </c>
      <c r="ZV1" t="s">
        <v>9044</v>
      </c>
      <c r="ZW1" t="s">
        <v>9045</v>
      </c>
      <c r="ZX1" t="s">
        <v>9046</v>
      </c>
      <c r="ZY1" t="s">
        <v>9047</v>
      </c>
      <c r="ZZ1" t="s">
        <v>9048</v>
      </c>
      <c r="AAA1" t="s">
        <v>9049</v>
      </c>
      <c r="AAB1" t="s">
        <v>9050</v>
      </c>
      <c r="AAC1" t="s">
        <v>9051</v>
      </c>
      <c r="AAD1" t="s">
        <v>9052</v>
      </c>
      <c r="AAE1" t="s">
        <v>9053</v>
      </c>
      <c r="AAF1" t="s">
        <v>9054</v>
      </c>
      <c r="AAG1" t="s">
        <v>9055</v>
      </c>
      <c r="AAH1" t="s">
        <v>9056</v>
      </c>
      <c r="AAI1" t="s">
        <v>9057</v>
      </c>
      <c r="AAJ1" t="s">
        <v>9058</v>
      </c>
      <c r="AAK1" t="s">
        <v>9059</v>
      </c>
      <c r="AAL1" t="s">
        <v>9060</v>
      </c>
      <c r="AAM1" t="s">
        <v>9061</v>
      </c>
      <c r="AAN1" t="s">
        <v>9062</v>
      </c>
      <c r="AAO1" t="s">
        <v>9063</v>
      </c>
      <c r="AAP1" t="s">
        <v>9064</v>
      </c>
      <c r="AAQ1" t="s">
        <v>9065</v>
      </c>
      <c r="AAR1" t="s">
        <v>9066</v>
      </c>
      <c r="AAS1" t="s">
        <v>9067</v>
      </c>
      <c r="AAT1" t="s">
        <v>9068</v>
      </c>
      <c r="AAU1" t="s">
        <v>9069</v>
      </c>
      <c r="AAV1" t="s">
        <v>9070</v>
      </c>
      <c r="AAW1" t="s">
        <v>9071</v>
      </c>
      <c r="AAX1" t="s">
        <v>9072</v>
      </c>
      <c r="AAY1" t="s">
        <v>9073</v>
      </c>
      <c r="AAZ1" t="s">
        <v>9074</v>
      </c>
      <c r="ABA1" t="s">
        <v>9075</v>
      </c>
      <c r="ABB1" t="s">
        <v>9076</v>
      </c>
      <c r="ABC1" t="s">
        <v>9077</v>
      </c>
      <c r="ABD1" t="s">
        <v>9078</v>
      </c>
      <c r="ABE1" t="s">
        <v>9079</v>
      </c>
      <c r="ABF1" t="s">
        <v>9080</v>
      </c>
      <c r="ABG1" t="s">
        <v>9081</v>
      </c>
      <c r="ABH1" t="s">
        <v>9082</v>
      </c>
      <c r="ABI1" t="s">
        <v>9083</v>
      </c>
      <c r="ABJ1" t="s">
        <v>9084</v>
      </c>
      <c r="ABK1" t="s">
        <v>9085</v>
      </c>
      <c r="ABL1" t="s">
        <v>9086</v>
      </c>
      <c r="ABM1" t="s">
        <v>9087</v>
      </c>
      <c r="ABN1" t="s">
        <v>9088</v>
      </c>
      <c r="ABO1" t="s">
        <v>9089</v>
      </c>
      <c r="ABP1" t="s">
        <v>9090</v>
      </c>
      <c r="ABQ1" t="s">
        <v>9091</v>
      </c>
      <c r="ABR1" t="s">
        <v>9092</v>
      </c>
      <c r="ABS1" t="s">
        <v>9093</v>
      </c>
      <c r="ABT1" t="s">
        <v>9094</v>
      </c>
      <c r="ABU1" t="s">
        <v>9095</v>
      </c>
      <c r="ABV1" t="s">
        <v>9096</v>
      </c>
      <c r="ABW1" t="s">
        <v>9097</v>
      </c>
      <c r="ABX1" t="s">
        <v>9098</v>
      </c>
      <c r="ABY1" t="s">
        <v>9099</v>
      </c>
      <c r="ABZ1" t="s">
        <v>9100</v>
      </c>
      <c r="ACA1" t="s">
        <v>9101</v>
      </c>
      <c r="ACB1" t="s">
        <v>9102</v>
      </c>
      <c r="ACC1" t="s">
        <v>9103</v>
      </c>
      <c r="ACD1" t="s">
        <v>9104</v>
      </c>
      <c r="ACE1" t="s">
        <v>9105</v>
      </c>
      <c r="ACF1" t="s">
        <v>9106</v>
      </c>
      <c r="ACG1" t="s">
        <v>9107</v>
      </c>
      <c r="ACH1" t="s">
        <v>9108</v>
      </c>
      <c r="ACI1" t="s">
        <v>9109</v>
      </c>
      <c r="ACJ1" t="s">
        <v>9110</v>
      </c>
      <c r="ACK1" t="s">
        <v>9111</v>
      </c>
      <c r="ACL1" t="s">
        <v>9112</v>
      </c>
      <c r="ACM1" t="s">
        <v>9113</v>
      </c>
      <c r="ACN1" t="s">
        <v>9114</v>
      </c>
      <c r="ACO1" t="s">
        <v>9115</v>
      </c>
      <c r="ACP1" t="s">
        <v>9116</v>
      </c>
      <c r="ACQ1" t="s">
        <v>9117</v>
      </c>
      <c r="ACR1" t="s">
        <v>9118</v>
      </c>
      <c r="ACS1" t="s">
        <v>9119</v>
      </c>
      <c r="ACT1" t="s">
        <v>9120</v>
      </c>
      <c r="ACU1" t="s">
        <v>9121</v>
      </c>
      <c r="ACV1" t="s">
        <v>9122</v>
      </c>
      <c r="ACW1" t="s">
        <v>9123</v>
      </c>
      <c r="ACX1" t="s">
        <v>9124</v>
      </c>
      <c r="ACY1" t="s">
        <v>9125</v>
      </c>
      <c r="ACZ1" t="s">
        <v>9126</v>
      </c>
      <c r="ADA1" t="s">
        <v>9127</v>
      </c>
      <c r="ADB1" t="s">
        <v>9128</v>
      </c>
      <c r="ADC1" t="s">
        <v>9129</v>
      </c>
      <c r="ADD1" t="s">
        <v>9130</v>
      </c>
      <c r="ADE1" t="s">
        <v>9131</v>
      </c>
      <c r="ADF1" t="s">
        <v>9132</v>
      </c>
      <c r="ADG1" t="s">
        <v>9133</v>
      </c>
      <c r="ADH1" t="s">
        <v>9134</v>
      </c>
      <c r="ADI1" t="s">
        <v>9135</v>
      </c>
      <c r="ADJ1" t="s">
        <v>9136</v>
      </c>
      <c r="ADK1" t="s">
        <v>9137</v>
      </c>
      <c r="ADL1" t="s">
        <v>9138</v>
      </c>
      <c r="ADM1" t="s">
        <v>9139</v>
      </c>
      <c r="ADN1" t="s">
        <v>9140</v>
      </c>
      <c r="ADO1" t="s">
        <v>9141</v>
      </c>
      <c r="ADP1" t="s">
        <v>9142</v>
      </c>
      <c r="ADQ1" t="s">
        <v>9143</v>
      </c>
      <c r="ADR1" t="s">
        <v>9144</v>
      </c>
      <c r="ADS1" t="s">
        <v>9145</v>
      </c>
      <c r="ADT1" t="s">
        <v>9146</v>
      </c>
      <c r="ADU1" t="s">
        <v>9147</v>
      </c>
      <c r="ADV1" t="s">
        <v>9148</v>
      </c>
      <c r="ADW1" t="s">
        <v>9149</v>
      </c>
      <c r="ADX1" t="s">
        <v>9150</v>
      </c>
      <c r="ADY1" t="s">
        <v>9151</v>
      </c>
      <c r="ADZ1" t="s">
        <v>9152</v>
      </c>
      <c r="AEA1" t="s">
        <v>9153</v>
      </c>
      <c r="AEB1" t="s">
        <v>9154</v>
      </c>
      <c r="AEC1" t="s">
        <v>9155</v>
      </c>
      <c r="AED1" t="s">
        <v>9156</v>
      </c>
      <c r="AEE1" t="s">
        <v>9157</v>
      </c>
      <c r="AEF1" t="s">
        <v>9158</v>
      </c>
      <c r="AEG1" t="s">
        <v>9159</v>
      </c>
      <c r="AEH1" t="s">
        <v>9160</v>
      </c>
      <c r="AEI1" t="s">
        <v>9161</v>
      </c>
      <c r="AEJ1" t="s">
        <v>9162</v>
      </c>
      <c r="AEK1" t="s">
        <v>9163</v>
      </c>
      <c r="AEL1" t="s">
        <v>9164</v>
      </c>
      <c r="AEM1" t="s">
        <v>9165</v>
      </c>
      <c r="AEN1" t="s">
        <v>9166</v>
      </c>
      <c r="AEO1" t="s">
        <v>9167</v>
      </c>
      <c r="AEP1" t="s">
        <v>9168</v>
      </c>
      <c r="AEQ1" t="s">
        <v>9169</v>
      </c>
      <c r="AER1" t="s">
        <v>9170</v>
      </c>
      <c r="AES1" t="s">
        <v>9171</v>
      </c>
      <c r="AET1" t="s">
        <v>9172</v>
      </c>
      <c r="AEU1" t="s">
        <v>9173</v>
      </c>
      <c r="AEV1" t="s">
        <v>9174</v>
      </c>
      <c r="AEW1" t="s">
        <v>9175</v>
      </c>
      <c r="AEX1" t="s">
        <v>9176</v>
      </c>
      <c r="AEY1" t="s">
        <v>9177</v>
      </c>
      <c r="AEZ1" t="s">
        <v>9178</v>
      </c>
      <c r="AFA1" t="s">
        <v>9179</v>
      </c>
      <c r="AFB1" t="s">
        <v>9180</v>
      </c>
      <c r="AFC1" t="s">
        <v>9181</v>
      </c>
      <c r="AFD1" t="s">
        <v>9182</v>
      </c>
      <c r="AFE1" t="s">
        <v>9183</v>
      </c>
      <c r="AFF1" t="s">
        <v>9184</v>
      </c>
      <c r="AFG1" t="s">
        <v>9185</v>
      </c>
      <c r="AFH1" t="s">
        <v>9186</v>
      </c>
      <c r="AFI1" t="s">
        <v>9187</v>
      </c>
      <c r="AFJ1" t="s">
        <v>9188</v>
      </c>
      <c r="AFK1" t="s">
        <v>9189</v>
      </c>
      <c r="AFL1" t="s">
        <v>9190</v>
      </c>
      <c r="AFM1" t="s">
        <v>9191</v>
      </c>
      <c r="AFN1" t="s">
        <v>9192</v>
      </c>
      <c r="AFO1" t="s">
        <v>9193</v>
      </c>
      <c r="AFP1" t="s">
        <v>9194</v>
      </c>
      <c r="AFQ1" t="s">
        <v>9195</v>
      </c>
      <c r="AFR1" t="s">
        <v>9196</v>
      </c>
      <c r="AFS1" t="s">
        <v>9197</v>
      </c>
      <c r="AFT1" t="s">
        <v>9198</v>
      </c>
      <c r="AFU1" t="s">
        <v>9199</v>
      </c>
      <c r="AFV1" t="s">
        <v>9200</v>
      </c>
      <c r="AFW1" t="s">
        <v>9201</v>
      </c>
      <c r="AFX1" t="s">
        <v>9202</v>
      </c>
      <c r="AFY1" t="s">
        <v>9203</v>
      </c>
      <c r="AFZ1" t="s">
        <v>9204</v>
      </c>
      <c r="AGA1" t="s">
        <v>9205</v>
      </c>
      <c r="AGB1" t="s">
        <v>9206</v>
      </c>
      <c r="AGC1" t="s">
        <v>9207</v>
      </c>
      <c r="AGD1" t="s">
        <v>9208</v>
      </c>
      <c r="AGE1" t="s">
        <v>9209</v>
      </c>
      <c r="AGF1" t="s">
        <v>9210</v>
      </c>
      <c r="AGG1" t="s">
        <v>9211</v>
      </c>
      <c r="AGH1" t="s">
        <v>9212</v>
      </c>
      <c r="AGI1" t="s">
        <v>9213</v>
      </c>
      <c r="AGJ1" t="s">
        <v>9214</v>
      </c>
      <c r="AGK1" t="s">
        <v>9215</v>
      </c>
      <c r="AGL1" t="s">
        <v>9216</v>
      </c>
      <c r="AGM1" t="s">
        <v>9217</v>
      </c>
      <c r="AGN1" t="s">
        <v>9218</v>
      </c>
      <c r="AGO1" t="s">
        <v>9219</v>
      </c>
      <c r="AGP1" t="s">
        <v>9220</v>
      </c>
      <c r="AGQ1" t="s">
        <v>9221</v>
      </c>
      <c r="AGR1" t="s">
        <v>9222</v>
      </c>
      <c r="AGS1" t="s">
        <v>9223</v>
      </c>
      <c r="AGT1" t="s">
        <v>9224</v>
      </c>
      <c r="AGU1" t="s">
        <v>9225</v>
      </c>
      <c r="AGV1" t="s">
        <v>9226</v>
      </c>
      <c r="AGW1" t="s">
        <v>9227</v>
      </c>
      <c r="AGX1" t="s">
        <v>9228</v>
      </c>
      <c r="AGY1" t="s">
        <v>9229</v>
      </c>
      <c r="AGZ1" t="s">
        <v>9230</v>
      </c>
      <c r="AHA1" t="s">
        <v>9231</v>
      </c>
      <c r="AHB1" t="s">
        <v>9232</v>
      </c>
      <c r="AHC1" t="s">
        <v>9233</v>
      </c>
      <c r="AHD1" t="s">
        <v>9234</v>
      </c>
      <c r="AHE1" t="s">
        <v>9235</v>
      </c>
      <c r="AHF1" t="s">
        <v>9236</v>
      </c>
      <c r="AHG1" t="s">
        <v>9237</v>
      </c>
      <c r="AHH1" t="s">
        <v>9238</v>
      </c>
      <c r="AHI1" t="s">
        <v>9239</v>
      </c>
      <c r="AHJ1" t="s">
        <v>9240</v>
      </c>
      <c r="AHK1" t="s">
        <v>9241</v>
      </c>
      <c r="AHL1" t="s">
        <v>9242</v>
      </c>
      <c r="AHM1" t="s">
        <v>9243</v>
      </c>
      <c r="AHN1" t="s">
        <v>9244</v>
      </c>
      <c r="AHO1" t="s">
        <v>9245</v>
      </c>
      <c r="AHP1" t="s">
        <v>9246</v>
      </c>
      <c r="AHQ1" t="s">
        <v>9247</v>
      </c>
      <c r="AHR1" t="s">
        <v>9248</v>
      </c>
      <c r="AHS1" t="s">
        <v>9249</v>
      </c>
      <c r="AHT1" t="s">
        <v>9250</v>
      </c>
      <c r="AHU1" t="s">
        <v>9251</v>
      </c>
      <c r="AHV1" t="s">
        <v>9252</v>
      </c>
      <c r="AHW1" t="s">
        <v>9253</v>
      </c>
      <c r="AHX1" t="s">
        <v>9254</v>
      </c>
      <c r="AHY1" t="s">
        <v>9255</v>
      </c>
      <c r="AHZ1" t="s">
        <v>9256</v>
      </c>
      <c r="AIA1" t="s">
        <v>9257</v>
      </c>
      <c r="AIB1" t="s">
        <v>9258</v>
      </c>
      <c r="AIC1" t="s">
        <v>9259</v>
      </c>
      <c r="AID1" t="s">
        <v>9260</v>
      </c>
      <c r="AIE1" t="s">
        <v>9261</v>
      </c>
      <c r="AIF1" t="s">
        <v>9262</v>
      </c>
      <c r="AIG1" t="s">
        <v>9263</v>
      </c>
      <c r="AIH1" t="s">
        <v>9264</v>
      </c>
      <c r="AII1" t="s">
        <v>9265</v>
      </c>
      <c r="AIJ1" t="s">
        <v>9266</v>
      </c>
      <c r="AIK1" t="s">
        <v>9267</v>
      </c>
      <c r="AIL1" t="s">
        <v>9268</v>
      </c>
      <c r="AIM1" t="s">
        <v>9269</v>
      </c>
      <c r="AIN1" t="s">
        <v>9270</v>
      </c>
      <c r="AIO1" t="s">
        <v>9271</v>
      </c>
      <c r="AIP1" t="s">
        <v>9272</v>
      </c>
      <c r="AIQ1" t="s">
        <v>9273</v>
      </c>
      <c r="AIR1" t="s">
        <v>9274</v>
      </c>
      <c r="AIS1" t="s">
        <v>9275</v>
      </c>
      <c r="AIT1" t="s">
        <v>9276</v>
      </c>
      <c r="AIU1" t="s">
        <v>9277</v>
      </c>
      <c r="AIV1" t="s">
        <v>9278</v>
      </c>
      <c r="AIW1" t="s">
        <v>9279</v>
      </c>
      <c r="AIX1" t="s">
        <v>9280</v>
      </c>
      <c r="AIY1" t="s">
        <v>9281</v>
      </c>
      <c r="AIZ1" t="s">
        <v>9282</v>
      </c>
      <c r="AJA1" t="s">
        <v>9283</v>
      </c>
      <c r="AJB1" t="s">
        <v>9284</v>
      </c>
      <c r="AJC1" t="s">
        <v>9285</v>
      </c>
      <c r="AJD1" t="s">
        <v>9286</v>
      </c>
      <c r="AJE1" t="s">
        <v>9287</v>
      </c>
      <c r="AJF1" t="s">
        <v>9288</v>
      </c>
      <c r="AJG1" t="s">
        <v>9289</v>
      </c>
      <c r="AJH1" t="s">
        <v>9290</v>
      </c>
      <c r="AJI1" t="s">
        <v>9291</v>
      </c>
      <c r="AJJ1" t="s">
        <v>9292</v>
      </c>
      <c r="AJK1" t="s">
        <v>9293</v>
      </c>
      <c r="AJL1" t="s">
        <v>9294</v>
      </c>
      <c r="AJM1" t="s">
        <v>9295</v>
      </c>
      <c r="AJN1" t="s">
        <v>9296</v>
      </c>
      <c r="AJO1" t="s">
        <v>9297</v>
      </c>
      <c r="AJP1" t="s">
        <v>9298</v>
      </c>
      <c r="AJQ1" t="s">
        <v>9299</v>
      </c>
      <c r="AJR1" t="s">
        <v>9300</v>
      </c>
      <c r="AJS1" t="s">
        <v>9301</v>
      </c>
      <c r="AJT1" t="s">
        <v>9302</v>
      </c>
      <c r="AJU1" t="s">
        <v>9303</v>
      </c>
      <c r="AJV1" t="s">
        <v>9304</v>
      </c>
      <c r="AJW1" t="s">
        <v>9305</v>
      </c>
      <c r="AJX1" t="s">
        <v>9306</v>
      </c>
      <c r="AJY1" t="s">
        <v>9307</v>
      </c>
      <c r="AJZ1" t="s">
        <v>9308</v>
      </c>
      <c r="AKA1" t="s">
        <v>9309</v>
      </c>
      <c r="AKB1" t="s">
        <v>9310</v>
      </c>
      <c r="AKC1" t="s">
        <v>9311</v>
      </c>
      <c r="AKD1" t="s">
        <v>9312</v>
      </c>
      <c r="AKE1" t="s">
        <v>9313</v>
      </c>
      <c r="AKF1" t="s">
        <v>9314</v>
      </c>
      <c r="AKG1" t="s">
        <v>9315</v>
      </c>
      <c r="AKH1" t="s">
        <v>9316</v>
      </c>
      <c r="AKI1" t="s">
        <v>9317</v>
      </c>
      <c r="AKJ1" t="s">
        <v>9318</v>
      </c>
      <c r="AKK1" t="s">
        <v>9319</v>
      </c>
      <c r="AKL1" t="s">
        <v>9320</v>
      </c>
      <c r="AKM1" t="s">
        <v>9321</v>
      </c>
      <c r="AKN1" t="s">
        <v>9322</v>
      </c>
      <c r="AKO1" t="s">
        <v>9323</v>
      </c>
      <c r="AKP1" t="s">
        <v>9324</v>
      </c>
      <c r="AKQ1" t="s">
        <v>9325</v>
      </c>
      <c r="AKR1" t="s">
        <v>9326</v>
      </c>
      <c r="AKS1" t="s">
        <v>9327</v>
      </c>
      <c r="AKT1" t="s">
        <v>9328</v>
      </c>
      <c r="AKU1" t="s">
        <v>9329</v>
      </c>
      <c r="AKV1" t="s">
        <v>9330</v>
      </c>
      <c r="AKW1" t="s">
        <v>9331</v>
      </c>
      <c r="AKX1" t="s">
        <v>9332</v>
      </c>
      <c r="AKY1" t="s">
        <v>9333</v>
      </c>
      <c r="AKZ1" t="s">
        <v>9334</v>
      </c>
      <c r="ALA1" t="s">
        <v>9335</v>
      </c>
      <c r="ALB1" t="s">
        <v>9336</v>
      </c>
      <c r="ALC1" t="s">
        <v>9337</v>
      </c>
      <c r="ALD1" t="s">
        <v>9338</v>
      </c>
      <c r="ALE1" t="s">
        <v>9339</v>
      </c>
      <c r="ALF1" t="s">
        <v>9340</v>
      </c>
      <c r="ALG1" t="s">
        <v>9341</v>
      </c>
      <c r="ALH1" t="s">
        <v>9342</v>
      </c>
      <c r="ALI1" t="s">
        <v>9343</v>
      </c>
      <c r="ALJ1" t="s">
        <v>9344</v>
      </c>
      <c r="ALK1" t="s">
        <v>9345</v>
      </c>
      <c r="ALL1" t="s">
        <v>9346</v>
      </c>
      <c r="ALM1" t="s">
        <v>9347</v>
      </c>
      <c r="ALN1" t="s">
        <v>9348</v>
      </c>
      <c r="ALO1" t="s">
        <v>9349</v>
      </c>
      <c r="ALP1" t="s">
        <v>9350</v>
      </c>
      <c r="ALQ1" t="s">
        <v>9351</v>
      </c>
      <c r="ALR1" t="s">
        <v>9352</v>
      </c>
      <c r="ALS1" t="s">
        <v>9353</v>
      </c>
      <c r="ALT1" t="s">
        <v>9354</v>
      </c>
      <c r="ALU1" t="s">
        <v>9355</v>
      </c>
      <c r="ALV1" t="s">
        <v>9356</v>
      </c>
      <c r="ALW1" t="s">
        <v>9357</v>
      </c>
      <c r="ALX1" t="s">
        <v>9358</v>
      </c>
      <c r="ALY1" t="s">
        <v>9359</v>
      </c>
      <c r="ALZ1" t="s">
        <v>9360</v>
      </c>
      <c r="AMA1" t="s">
        <v>9361</v>
      </c>
      <c r="AMB1" t="s">
        <v>9362</v>
      </c>
      <c r="AMC1" t="s">
        <v>9363</v>
      </c>
      <c r="AMD1" t="s">
        <v>9364</v>
      </c>
      <c r="AME1" t="s">
        <v>9365</v>
      </c>
      <c r="AMF1" t="s">
        <v>9366</v>
      </c>
      <c r="AMG1" t="s">
        <v>9367</v>
      </c>
      <c r="AMH1" t="s">
        <v>9368</v>
      </c>
      <c r="AMI1" t="s">
        <v>9369</v>
      </c>
      <c r="AMJ1" t="s">
        <v>9370</v>
      </c>
      <c r="AMK1" t="s">
        <v>9371</v>
      </c>
      <c r="AML1" t="s">
        <v>9372</v>
      </c>
      <c r="AMM1" t="s">
        <v>9373</v>
      </c>
      <c r="AMN1" t="s">
        <v>9374</v>
      </c>
      <c r="AMO1" t="s">
        <v>9375</v>
      </c>
      <c r="AMP1" t="s">
        <v>9376</v>
      </c>
      <c r="AMQ1" t="s">
        <v>9377</v>
      </c>
      <c r="AMR1" t="s">
        <v>9378</v>
      </c>
      <c r="AMS1" t="s">
        <v>9379</v>
      </c>
      <c r="AMT1" t="s">
        <v>9380</v>
      </c>
      <c r="AMU1" t="s">
        <v>9381</v>
      </c>
      <c r="AMV1" t="s">
        <v>9382</v>
      </c>
      <c r="AMW1" t="s">
        <v>9383</v>
      </c>
      <c r="AMX1" t="s">
        <v>9384</v>
      </c>
      <c r="AMY1" t="s">
        <v>9385</v>
      </c>
      <c r="AMZ1" t="s">
        <v>9386</v>
      </c>
      <c r="ANA1" t="s">
        <v>9387</v>
      </c>
      <c r="ANB1" t="s">
        <v>9388</v>
      </c>
      <c r="ANC1" t="s">
        <v>9389</v>
      </c>
      <c r="AND1" t="s">
        <v>9390</v>
      </c>
      <c r="ANE1" t="s">
        <v>9391</v>
      </c>
      <c r="ANF1" t="s">
        <v>9392</v>
      </c>
      <c r="ANG1" t="s">
        <v>9393</v>
      </c>
      <c r="ANH1" t="s">
        <v>9394</v>
      </c>
      <c r="ANI1" t="s">
        <v>9395</v>
      </c>
      <c r="ANJ1" t="s">
        <v>9396</v>
      </c>
      <c r="ANK1" t="s">
        <v>9397</v>
      </c>
      <c r="ANL1" t="s">
        <v>9398</v>
      </c>
      <c r="ANM1" t="s">
        <v>9399</v>
      </c>
      <c r="ANN1" t="s">
        <v>9400</v>
      </c>
      <c r="ANO1" t="s">
        <v>9401</v>
      </c>
      <c r="ANP1" t="s">
        <v>9402</v>
      </c>
      <c r="ANQ1" t="s">
        <v>9403</v>
      </c>
      <c r="ANR1" t="s">
        <v>9404</v>
      </c>
      <c r="ANS1" t="s">
        <v>9405</v>
      </c>
      <c r="ANT1" t="s">
        <v>9406</v>
      </c>
      <c r="ANU1" t="s">
        <v>9407</v>
      </c>
      <c r="ANV1" t="s">
        <v>9408</v>
      </c>
      <c r="ANW1" t="s">
        <v>9409</v>
      </c>
      <c r="ANX1" t="s">
        <v>9410</v>
      </c>
      <c r="ANY1" t="s">
        <v>9411</v>
      </c>
      <c r="ANZ1" t="s">
        <v>9412</v>
      </c>
      <c r="AOA1" t="s">
        <v>9413</v>
      </c>
      <c r="AOB1" t="s">
        <v>9414</v>
      </c>
      <c r="AOC1" t="s">
        <v>9415</v>
      </c>
      <c r="AOD1" t="s">
        <v>9416</v>
      </c>
      <c r="AOE1" t="s">
        <v>9417</v>
      </c>
      <c r="AOF1" t="s">
        <v>9418</v>
      </c>
      <c r="AOG1" t="s">
        <v>9419</v>
      </c>
      <c r="AOH1" t="s">
        <v>9420</v>
      </c>
      <c r="AOI1" t="s">
        <v>9421</v>
      </c>
      <c r="AOJ1" t="s">
        <v>9422</v>
      </c>
      <c r="AOK1" t="s">
        <v>9423</v>
      </c>
      <c r="AOL1" t="s">
        <v>9424</v>
      </c>
      <c r="AOM1" t="s">
        <v>9425</v>
      </c>
      <c r="AON1" t="s">
        <v>9426</v>
      </c>
      <c r="AOO1" t="s">
        <v>9427</v>
      </c>
      <c r="AOP1" t="s">
        <v>9428</v>
      </c>
      <c r="AOQ1" t="s">
        <v>9429</v>
      </c>
      <c r="AOR1" t="s">
        <v>9430</v>
      </c>
      <c r="AOS1" t="s">
        <v>9431</v>
      </c>
      <c r="AOT1" t="s">
        <v>9432</v>
      </c>
      <c r="AOU1" t="s">
        <v>9433</v>
      </c>
      <c r="AOV1" t="s">
        <v>9434</v>
      </c>
      <c r="AOW1" t="s">
        <v>9435</v>
      </c>
      <c r="AOX1" t="s">
        <v>9436</v>
      </c>
      <c r="AOY1" t="s">
        <v>9437</v>
      </c>
      <c r="AOZ1" t="s">
        <v>9438</v>
      </c>
      <c r="APA1" t="s">
        <v>9439</v>
      </c>
      <c r="APB1" t="s">
        <v>9440</v>
      </c>
      <c r="APC1" t="s">
        <v>9441</v>
      </c>
      <c r="APD1" t="s">
        <v>9442</v>
      </c>
      <c r="APE1" t="s">
        <v>9443</v>
      </c>
      <c r="APF1" t="s">
        <v>9444</v>
      </c>
      <c r="APG1" t="s">
        <v>9445</v>
      </c>
      <c r="APH1" t="s">
        <v>9446</v>
      </c>
      <c r="API1" t="s">
        <v>9447</v>
      </c>
      <c r="APJ1" t="s">
        <v>9448</v>
      </c>
      <c r="APK1" t="s">
        <v>9449</v>
      </c>
      <c r="APL1" t="s">
        <v>9450</v>
      </c>
      <c r="APM1" t="s">
        <v>9451</v>
      </c>
      <c r="APN1" t="s">
        <v>9452</v>
      </c>
      <c r="APO1" t="s">
        <v>9453</v>
      </c>
      <c r="APP1" t="s">
        <v>9454</v>
      </c>
      <c r="APQ1" t="s">
        <v>9455</v>
      </c>
      <c r="APR1" t="s">
        <v>9456</v>
      </c>
      <c r="APS1" t="s">
        <v>9457</v>
      </c>
      <c r="APT1" t="s">
        <v>9458</v>
      </c>
      <c r="APU1" t="s">
        <v>9459</v>
      </c>
      <c r="APV1" t="s">
        <v>9460</v>
      </c>
      <c r="APW1" t="s">
        <v>9461</v>
      </c>
      <c r="APX1" t="s">
        <v>9462</v>
      </c>
      <c r="APY1" t="s">
        <v>9463</v>
      </c>
      <c r="APZ1" t="s">
        <v>9464</v>
      </c>
      <c r="AQA1" t="s">
        <v>9465</v>
      </c>
      <c r="AQB1" t="s">
        <v>9466</v>
      </c>
      <c r="AQC1" t="s">
        <v>9467</v>
      </c>
      <c r="AQD1" t="s">
        <v>9468</v>
      </c>
      <c r="AQE1" t="s">
        <v>9469</v>
      </c>
      <c r="AQF1" t="s">
        <v>9470</v>
      </c>
      <c r="AQG1" t="s">
        <v>9471</v>
      </c>
      <c r="AQH1" t="s">
        <v>9472</v>
      </c>
      <c r="AQI1" t="s">
        <v>9473</v>
      </c>
      <c r="AQJ1" t="s">
        <v>9474</v>
      </c>
      <c r="AQK1" t="s">
        <v>9475</v>
      </c>
      <c r="AQL1" t="s">
        <v>9476</v>
      </c>
      <c r="AQM1" t="s">
        <v>9477</v>
      </c>
      <c r="AQN1" t="s">
        <v>9478</v>
      </c>
      <c r="AQO1" t="s">
        <v>9479</v>
      </c>
      <c r="AQP1" t="s">
        <v>9480</v>
      </c>
      <c r="AQQ1" t="s">
        <v>9481</v>
      </c>
      <c r="AQR1" t="s">
        <v>9482</v>
      </c>
      <c r="AQS1" t="s">
        <v>9483</v>
      </c>
      <c r="AQT1" t="s">
        <v>9484</v>
      </c>
      <c r="AQU1" t="s">
        <v>9485</v>
      </c>
      <c r="AQV1" t="s">
        <v>9486</v>
      </c>
      <c r="AQW1" t="s">
        <v>9487</v>
      </c>
      <c r="AQX1" t="s">
        <v>9488</v>
      </c>
      <c r="AQY1" t="s">
        <v>9489</v>
      </c>
      <c r="AQZ1" t="s">
        <v>9490</v>
      </c>
      <c r="ARA1" t="s">
        <v>9491</v>
      </c>
      <c r="ARB1" t="s">
        <v>9492</v>
      </c>
      <c r="ARC1" t="s">
        <v>9493</v>
      </c>
      <c r="ARD1" t="s">
        <v>9494</v>
      </c>
      <c r="ARE1" t="s">
        <v>9495</v>
      </c>
      <c r="ARF1" t="s">
        <v>9496</v>
      </c>
      <c r="ARG1" t="s">
        <v>9497</v>
      </c>
      <c r="ARH1" t="s">
        <v>9498</v>
      </c>
      <c r="ARI1" t="s">
        <v>9499</v>
      </c>
      <c r="ARJ1" t="s">
        <v>9500</v>
      </c>
      <c r="ARK1" t="s">
        <v>9501</v>
      </c>
      <c r="ARL1" t="s">
        <v>9502</v>
      </c>
      <c r="ARM1" t="s">
        <v>9503</v>
      </c>
      <c r="ARN1" t="s">
        <v>9504</v>
      </c>
      <c r="ARO1" t="s">
        <v>9505</v>
      </c>
      <c r="ARP1" t="s">
        <v>9506</v>
      </c>
      <c r="ARQ1" t="s">
        <v>9507</v>
      </c>
      <c r="ARR1" t="s">
        <v>9508</v>
      </c>
      <c r="ARS1" t="s">
        <v>9509</v>
      </c>
      <c r="ART1" t="s">
        <v>9510</v>
      </c>
      <c r="ARU1" t="s">
        <v>9511</v>
      </c>
      <c r="ARV1" t="s">
        <v>9512</v>
      </c>
      <c r="ARW1" t="s">
        <v>9513</v>
      </c>
      <c r="ARX1" t="s">
        <v>9514</v>
      </c>
      <c r="ARY1" t="s">
        <v>9515</v>
      </c>
      <c r="ARZ1" t="s">
        <v>9516</v>
      </c>
      <c r="ASA1" t="s">
        <v>9517</v>
      </c>
      <c r="ASB1" t="s">
        <v>9518</v>
      </c>
      <c r="ASC1" t="s">
        <v>9519</v>
      </c>
      <c r="ASD1" t="s">
        <v>9520</v>
      </c>
      <c r="ASE1" t="s">
        <v>9521</v>
      </c>
      <c r="ASF1" t="s">
        <v>9522</v>
      </c>
      <c r="ASG1" t="s">
        <v>9523</v>
      </c>
      <c r="ASH1" t="s">
        <v>9524</v>
      </c>
      <c r="ASI1" t="s">
        <v>9525</v>
      </c>
      <c r="ASJ1" t="s">
        <v>9526</v>
      </c>
      <c r="ASK1" t="s">
        <v>9527</v>
      </c>
      <c r="ASL1" t="s">
        <v>9528</v>
      </c>
      <c r="ASM1" t="s">
        <v>9529</v>
      </c>
      <c r="ASN1" t="s">
        <v>9530</v>
      </c>
      <c r="ASO1" t="s">
        <v>9531</v>
      </c>
      <c r="ASP1" t="s">
        <v>9532</v>
      </c>
      <c r="ASQ1" t="s">
        <v>9533</v>
      </c>
      <c r="ASR1" t="s">
        <v>9534</v>
      </c>
      <c r="ASS1" t="s">
        <v>9535</v>
      </c>
      <c r="AST1" t="s">
        <v>9536</v>
      </c>
      <c r="ASU1" t="s">
        <v>9537</v>
      </c>
      <c r="ASV1" t="s">
        <v>9538</v>
      </c>
      <c r="ASW1" t="s">
        <v>9539</v>
      </c>
      <c r="ASX1" t="s">
        <v>9540</v>
      </c>
      <c r="ASY1" t="s">
        <v>9541</v>
      </c>
      <c r="ASZ1" t="s">
        <v>9542</v>
      </c>
      <c r="ATA1" t="s">
        <v>9543</v>
      </c>
      <c r="ATB1" t="s">
        <v>9544</v>
      </c>
      <c r="ATC1" t="s">
        <v>9545</v>
      </c>
      <c r="ATD1" t="s">
        <v>9546</v>
      </c>
      <c r="ATE1" t="s">
        <v>9547</v>
      </c>
      <c r="ATF1" t="s">
        <v>9548</v>
      </c>
      <c r="ATG1" t="s">
        <v>9549</v>
      </c>
      <c r="ATH1" t="s">
        <v>9550</v>
      </c>
      <c r="ATI1" t="s">
        <v>9551</v>
      </c>
      <c r="ATJ1" t="s">
        <v>9552</v>
      </c>
      <c r="ATK1" t="s">
        <v>9553</v>
      </c>
      <c r="ATL1" t="s">
        <v>9554</v>
      </c>
      <c r="ATM1" t="s">
        <v>9555</v>
      </c>
      <c r="ATN1" t="s">
        <v>9556</v>
      </c>
      <c r="ATO1" t="s">
        <v>9557</v>
      </c>
      <c r="ATP1" t="s">
        <v>9558</v>
      </c>
      <c r="ATQ1" t="s">
        <v>9559</v>
      </c>
      <c r="ATR1" t="s">
        <v>9560</v>
      </c>
      <c r="ATS1" t="s">
        <v>9561</v>
      </c>
      <c r="ATT1" t="s">
        <v>9562</v>
      </c>
      <c r="ATU1" t="s">
        <v>9563</v>
      </c>
      <c r="ATV1" t="s">
        <v>9564</v>
      </c>
      <c r="ATW1" t="s">
        <v>9565</v>
      </c>
      <c r="ATX1" t="s">
        <v>9566</v>
      </c>
      <c r="ATY1" t="s">
        <v>9567</v>
      </c>
      <c r="ATZ1" t="s">
        <v>9568</v>
      </c>
      <c r="AUA1" t="s">
        <v>9569</v>
      </c>
      <c r="AUB1" t="s">
        <v>9570</v>
      </c>
      <c r="AUC1" t="s">
        <v>9571</v>
      </c>
      <c r="AUD1" t="s">
        <v>9572</v>
      </c>
      <c r="AUE1" t="s">
        <v>9573</v>
      </c>
      <c r="AUF1" t="s">
        <v>9574</v>
      </c>
      <c r="AUG1" t="s">
        <v>9575</v>
      </c>
      <c r="AUH1" t="s">
        <v>9576</v>
      </c>
      <c r="AUI1" t="s">
        <v>9577</v>
      </c>
      <c r="AUJ1" t="s">
        <v>9578</v>
      </c>
      <c r="AUK1" t="s">
        <v>9579</v>
      </c>
      <c r="AUL1" t="s">
        <v>9580</v>
      </c>
      <c r="AUM1" t="s">
        <v>9581</v>
      </c>
      <c r="AUN1" t="s">
        <v>9582</v>
      </c>
      <c r="AUO1" t="s">
        <v>9583</v>
      </c>
      <c r="AUP1" t="s">
        <v>9584</v>
      </c>
      <c r="AUQ1" t="s">
        <v>9585</v>
      </c>
      <c r="AUR1" t="s">
        <v>9586</v>
      </c>
      <c r="AUS1" t="s">
        <v>9587</v>
      </c>
      <c r="AUT1" t="s">
        <v>9588</v>
      </c>
      <c r="AUU1" t="s">
        <v>9589</v>
      </c>
      <c r="AUV1" t="s">
        <v>9590</v>
      </c>
      <c r="AUW1" t="s">
        <v>9591</v>
      </c>
      <c r="AUX1" t="s">
        <v>9592</v>
      </c>
      <c r="AUY1" t="s">
        <v>9593</v>
      </c>
      <c r="AUZ1" t="s">
        <v>9594</v>
      </c>
      <c r="AVA1" t="s">
        <v>9595</v>
      </c>
      <c r="AVB1" t="s">
        <v>9596</v>
      </c>
      <c r="AVC1" t="s">
        <v>9597</v>
      </c>
      <c r="AVD1" t="s">
        <v>9598</v>
      </c>
      <c r="AVE1" t="s">
        <v>9599</v>
      </c>
      <c r="AVF1" t="s">
        <v>9600</v>
      </c>
      <c r="AVG1" t="s">
        <v>9601</v>
      </c>
      <c r="AVH1" t="s">
        <v>9602</v>
      </c>
      <c r="AVI1" t="s">
        <v>9603</v>
      </c>
      <c r="AVJ1" t="s">
        <v>9604</v>
      </c>
      <c r="AVK1" t="s">
        <v>9605</v>
      </c>
      <c r="AVL1" t="s">
        <v>9606</v>
      </c>
      <c r="AVM1" t="s">
        <v>9607</v>
      </c>
      <c r="AVN1" t="s">
        <v>9608</v>
      </c>
      <c r="AVO1" t="s">
        <v>9609</v>
      </c>
      <c r="AVP1" t="s">
        <v>9610</v>
      </c>
      <c r="AVQ1" t="s">
        <v>9611</v>
      </c>
      <c r="AVR1" t="s">
        <v>9612</v>
      </c>
      <c r="AVS1" t="s">
        <v>9613</v>
      </c>
      <c r="AVT1" t="s">
        <v>9614</v>
      </c>
      <c r="AVU1" t="s">
        <v>9615</v>
      </c>
      <c r="AVV1" t="s">
        <v>9616</v>
      </c>
      <c r="AVW1" t="s">
        <v>9617</v>
      </c>
      <c r="AVX1" t="s">
        <v>9618</v>
      </c>
      <c r="AVY1" t="s">
        <v>9619</v>
      </c>
      <c r="AVZ1" t="s">
        <v>9620</v>
      </c>
      <c r="AWA1" t="s">
        <v>9621</v>
      </c>
      <c r="AWB1" t="s">
        <v>9622</v>
      </c>
      <c r="AWC1" t="s">
        <v>9623</v>
      </c>
      <c r="AWD1" t="s">
        <v>9624</v>
      </c>
      <c r="AWE1" t="s">
        <v>9625</v>
      </c>
      <c r="AWF1" t="s">
        <v>9626</v>
      </c>
      <c r="AWG1" t="s">
        <v>9627</v>
      </c>
      <c r="AWH1" t="s">
        <v>9628</v>
      </c>
      <c r="AWI1" t="s">
        <v>9629</v>
      </c>
      <c r="AWJ1" t="s">
        <v>9630</v>
      </c>
      <c r="AWK1" t="s">
        <v>9631</v>
      </c>
      <c r="AWL1" t="s">
        <v>9632</v>
      </c>
      <c r="AWM1" t="s">
        <v>9633</v>
      </c>
      <c r="AWN1" t="s">
        <v>9634</v>
      </c>
      <c r="AWO1" t="s">
        <v>9635</v>
      </c>
      <c r="AWP1" t="s">
        <v>9636</v>
      </c>
      <c r="AWQ1" t="s">
        <v>9637</v>
      </c>
      <c r="AWR1" t="s">
        <v>9638</v>
      </c>
      <c r="AWS1" t="s">
        <v>9639</v>
      </c>
      <c r="AWT1" t="s">
        <v>9640</v>
      </c>
      <c r="AWU1" t="s">
        <v>9641</v>
      </c>
      <c r="AWV1" t="s">
        <v>9642</v>
      </c>
      <c r="AWW1" t="s">
        <v>9643</v>
      </c>
      <c r="AWX1" t="s">
        <v>9644</v>
      </c>
      <c r="AWY1" t="s">
        <v>9645</v>
      </c>
      <c r="AWZ1" t="s">
        <v>9646</v>
      </c>
      <c r="AXA1" t="s">
        <v>9647</v>
      </c>
      <c r="AXB1" t="s">
        <v>9648</v>
      </c>
      <c r="AXC1" t="s">
        <v>9649</v>
      </c>
      <c r="AXD1" t="s">
        <v>9650</v>
      </c>
      <c r="AXE1" t="s">
        <v>9651</v>
      </c>
      <c r="AXF1" t="s">
        <v>9652</v>
      </c>
      <c r="AXG1" t="s">
        <v>9653</v>
      </c>
      <c r="AXH1" t="s">
        <v>9654</v>
      </c>
      <c r="AXI1" t="s">
        <v>9655</v>
      </c>
      <c r="AXJ1" t="s">
        <v>9656</v>
      </c>
      <c r="AXK1" t="s">
        <v>9657</v>
      </c>
      <c r="AXL1" t="s">
        <v>9658</v>
      </c>
      <c r="AXM1" t="s">
        <v>9659</v>
      </c>
      <c r="AXN1" t="s">
        <v>9660</v>
      </c>
      <c r="AXO1" t="s">
        <v>9661</v>
      </c>
      <c r="AXP1" t="s">
        <v>9662</v>
      </c>
      <c r="AXQ1" t="s">
        <v>9663</v>
      </c>
      <c r="AXR1" t="s">
        <v>9664</v>
      </c>
      <c r="AXS1" t="s">
        <v>9665</v>
      </c>
      <c r="AXT1" t="s">
        <v>9666</v>
      </c>
      <c r="AXU1" t="s">
        <v>9667</v>
      </c>
      <c r="AXV1" t="s">
        <v>9668</v>
      </c>
      <c r="AXW1" t="s">
        <v>9669</v>
      </c>
      <c r="AXX1" t="s">
        <v>9670</v>
      </c>
      <c r="AXY1" t="s">
        <v>9671</v>
      </c>
      <c r="AXZ1" t="s">
        <v>9672</v>
      </c>
      <c r="AYA1" t="s">
        <v>9673</v>
      </c>
      <c r="AYB1" t="s">
        <v>9674</v>
      </c>
      <c r="AYC1" t="s">
        <v>9675</v>
      </c>
      <c r="AYD1" t="s">
        <v>9676</v>
      </c>
      <c r="AYE1" t="s">
        <v>9677</v>
      </c>
      <c r="AYF1" t="s">
        <v>9678</v>
      </c>
      <c r="AYG1" t="s">
        <v>9679</v>
      </c>
      <c r="AYH1" t="s">
        <v>9680</v>
      </c>
      <c r="AYI1" t="s">
        <v>9681</v>
      </c>
      <c r="AYJ1" t="s">
        <v>9682</v>
      </c>
      <c r="AYK1" t="s">
        <v>9683</v>
      </c>
      <c r="AYL1" t="s">
        <v>9684</v>
      </c>
      <c r="AYM1" t="s">
        <v>9685</v>
      </c>
      <c r="AYN1" t="s">
        <v>9686</v>
      </c>
      <c r="AYO1" t="s">
        <v>9687</v>
      </c>
      <c r="AYP1" t="s">
        <v>9688</v>
      </c>
      <c r="AYQ1" t="s">
        <v>9689</v>
      </c>
      <c r="AYR1" t="s">
        <v>9690</v>
      </c>
      <c r="AYS1" t="s">
        <v>9691</v>
      </c>
      <c r="AYT1" t="s">
        <v>9692</v>
      </c>
      <c r="AYU1" t="s">
        <v>9693</v>
      </c>
      <c r="AYV1" t="s">
        <v>9694</v>
      </c>
      <c r="AYW1" t="s">
        <v>9695</v>
      </c>
      <c r="AYX1" t="s">
        <v>9696</v>
      </c>
      <c r="AYY1" t="s">
        <v>9697</v>
      </c>
      <c r="AYZ1" t="s">
        <v>9698</v>
      </c>
      <c r="AZA1" t="s">
        <v>9699</v>
      </c>
      <c r="AZB1" t="s">
        <v>9700</v>
      </c>
      <c r="AZC1" t="s">
        <v>9701</v>
      </c>
      <c r="AZD1" t="s">
        <v>9702</v>
      </c>
      <c r="AZE1" t="s">
        <v>9703</v>
      </c>
      <c r="AZF1" t="s">
        <v>9704</v>
      </c>
      <c r="AZG1" t="s">
        <v>9705</v>
      </c>
      <c r="AZH1" t="s">
        <v>9706</v>
      </c>
      <c r="AZI1" t="s">
        <v>9707</v>
      </c>
      <c r="AZJ1" t="s">
        <v>9708</v>
      </c>
      <c r="AZK1" t="s">
        <v>9709</v>
      </c>
      <c r="AZL1" t="s">
        <v>9710</v>
      </c>
      <c r="AZM1" t="s">
        <v>9711</v>
      </c>
      <c r="AZN1" t="s">
        <v>9712</v>
      </c>
      <c r="AZO1" t="s">
        <v>9713</v>
      </c>
      <c r="AZP1" t="s">
        <v>9714</v>
      </c>
      <c r="AZQ1" t="s">
        <v>9715</v>
      </c>
      <c r="AZR1" t="s">
        <v>9716</v>
      </c>
      <c r="AZS1" t="s">
        <v>9717</v>
      </c>
      <c r="AZT1" t="s">
        <v>9718</v>
      </c>
      <c r="AZU1" t="s">
        <v>9719</v>
      </c>
      <c r="AZV1" t="s">
        <v>9720</v>
      </c>
      <c r="AZW1" t="s">
        <v>9721</v>
      </c>
      <c r="AZX1" t="s">
        <v>9722</v>
      </c>
      <c r="AZY1" t="s">
        <v>9723</v>
      </c>
      <c r="AZZ1" t="s">
        <v>9724</v>
      </c>
      <c r="BAA1" t="s">
        <v>9725</v>
      </c>
      <c r="BAB1" t="s">
        <v>9726</v>
      </c>
      <c r="BAC1" t="s">
        <v>9727</v>
      </c>
      <c r="BAD1" t="s">
        <v>9728</v>
      </c>
      <c r="BAE1" t="s">
        <v>9729</v>
      </c>
      <c r="BAF1" t="s">
        <v>9730</v>
      </c>
      <c r="BAG1" t="s">
        <v>9731</v>
      </c>
      <c r="BAH1" t="s">
        <v>9732</v>
      </c>
      <c r="BAI1" t="s">
        <v>9733</v>
      </c>
      <c r="BAJ1" t="s">
        <v>9734</v>
      </c>
      <c r="BAK1" t="s">
        <v>9735</v>
      </c>
      <c r="BAL1" t="s">
        <v>9736</v>
      </c>
      <c r="BAM1" t="s">
        <v>9737</v>
      </c>
      <c r="BAN1" t="s">
        <v>9738</v>
      </c>
      <c r="BAO1" t="s">
        <v>9739</v>
      </c>
      <c r="BAP1" t="s">
        <v>9740</v>
      </c>
      <c r="BAQ1" t="s">
        <v>9741</v>
      </c>
      <c r="BAR1" t="s">
        <v>9742</v>
      </c>
      <c r="BAS1" t="s">
        <v>9743</v>
      </c>
      <c r="BAT1" t="s">
        <v>9744</v>
      </c>
      <c r="BAU1" t="s">
        <v>9745</v>
      </c>
      <c r="BAV1" t="s">
        <v>9746</v>
      </c>
      <c r="BAW1" t="s">
        <v>9747</v>
      </c>
      <c r="BAX1" t="s">
        <v>9748</v>
      </c>
      <c r="BAY1" t="s">
        <v>9749</v>
      </c>
      <c r="BAZ1" t="s">
        <v>9750</v>
      </c>
      <c r="BBA1" t="s">
        <v>9751</v>
      </c>
      <c r="BBB1" t="s">
        <v>9752</v>
      </c>
      <c r="BBC1" t="s">
        <v>9753</v>
      </c>
      <c r="BBD1" t="s">
        <v>9754</v>
      </c>
      <c r="BBE1" t="s">
        <v>9755</v>
      </c>
      <c r="BBF1" t="s">
        <v>9756</v>
      </c>
      <c r="BBG1" t="s">
        <v>9757</v>
      </c>
      <c r="BBH1" t="s">
        <v>9758</v>
      </c>
      <c r="BBI1" t="s">
        <v>9759</v>
      </c>
      <c r="BBJ1" t="s">
        <v>9760</v>
      </c>
      <c r="BBK1" t="s">
        <v>9761</v>
      </c>
      <c r="BBL1" t="s">
        <v>9762</v>
      </c>
      <c r="BBM1" t="s">
        <v>9763</v>
      </c>
      <c r="BBN1" t="s">
        <v>9764</v>
      </c>
      <c r="BBO1" t="s">
        <v>9765</v>
      </c>
      <c r="BBP1" t="s">
        <v>9766</v>
      </c>
      <c r="BBQ1" t="s">
        <v>9767</v>
      </c>
      <c r="BBR1" t="s">
        <v>9768</v>
      </c>
      <c r="BBS1" t="s">
        <v>9769</v>
      </c>
      <c r="BBT1" t="s">
        <v>9770</v>
      </c>
      <c r="BBU1" t="s">
        <v>9771</v>
      </c>
      <c r="BBV1" t="s">
        <v>9772</v>
      </c>
      <c r="BBW1" t="s">
        <v>9773</v>
      </c>
      <c r="BBX1" t="s">
        <v>9774</v>
      </c>
      <c r="BBY1" t="s">
        <v>9775</v>
      </c>
      <c r="BBZ1" t="s">
        <v>9776</v>
      </c>
      <c r="BCA1" t="s">
        <v>9777</v>
      </c>
      <c r="BCB1" t="s">
        <v>9778</v>
      </c>
      <c r="BCC1" t="s">
        <v>9779</v>
      </c>
      <c r="BCD1" t="s">
        <v>9780</v>
      </c>
      <c r="BCE1" t="s">
        <v>9781</v>
      </c>
      <c r="BCF1" t="s">
        <v>9782</v>
      </c>
      <c r="BCG1" t="s">
        <v>9783</v>
      </c>
      <c r="BCH1" t="s">
        <v>9784</v>
      </c>
      <c r="BCI1" t="s">
        <v>9785</v>
      </c>
      <c r="BCJ1" t="s">
        <v>9786</v>
      </c>
      <c r="BCK1" t="s">
        <v>9787</v>
      </c>
      <c r="BCL1" t="s">
        <v>9788</v>
      </c>
      <c r="BCM1" t="s">
        <v>9789</v>
      </c>
      <c r="BCN1" t="s">
        <v>9790</v>
      </c>
      <c r="BCO1" t="s">
        <v>9791</v>
      </c>
      <c r="BCP1" t="s">
        <v>9792</v>
      </c>
      <c r="BCQ1" t="s">
        <v>9793</v>
      </c>
      <c r="BCR1" t="s">
        <v>9794</v>
      </c>
      <c r="BCS1" t="s">
        <v>9795</v>
      </c>
      <c r="BCT1" t="s">
        <v>9796</v>
      </c>
      <c r="BCU1" t="s">
        <v>9797</v>
      </c>
      <c r="BCV1" t="s">
        <v>9798</v>
      </c>
      <c r="BCW1" t="s">
        <v>9799</v>
      </c>
      <c r="BCX1" t="s">
        <v>9800</v>
      </c>
      <c r="BCY1" t="s">
        <v>9801</v>
      </c>
      <c r="BCZ1" t="s">
        <v>9802</v>
      </c>
      <c r="BDA1" t="s">
        <v>9803</v>
      </c>
      <c r="BDB1" t="s">
        <v>9804</v>
      </c>
      <c r="BDC1" t="s">
        <v>9805</v>
      </c>
      <c r="BDD1" t="s">
        <v>9806</v>
      </c>
      <c r="BDE1" t="s">
        <v>9807</v>
      </c>
      <c r="BDF1" t="s">
        <v>9808</v>
      </c>
      <c r="BDG1" t="s">
        <v>9809</v>
      </c>
      <c r="BDH1" t="s">
        <v>9810</v>
      </c>
      <c r="BDI1" t="s">
        <v>9811</v>
      </c>
      <c r="BDJ1" t="s">
        <v>9812</v>
      </c>
      <c r="BDK1" t="s">
        <v>9813</v>
      </c>
      <c r="BDL1" t="s">
        <v>9814</v>
      </c>
      <c r="BDM1" t="s">
        <v>9815</v>
      </c>
      <c r="BDN1" t="s">
        <v>9816</v>
      </c>
      <c r="BDO1" t="s">
        <v>9817</v>
      </c>
      <c r="BDP1" t="s">
        <v>9818</v>
      </c>
      <c r="BDQ1" t="s">
        <v>9819</v>
      </c>
      <c r="BDR1" t="s">
        <v>9820</v>
      </c>
      <c r="BDS1" t="s">
        <v>9821</v>
      </c>
      <c r="BDT1" t="s">
        <v>9822</v>
      </c>
      <c r="BDU1" t="s">
        <v>9823</v>
      </c>
      <c r="BDV1" t="s">
        <v>9824</v>
      </c>
      <c r="BDW1" t="s">
        <v>9825</v>
      </c>
      <c r="BDX1" t="s">
        <v>9826</v>
      </c>
      <c r="BDY1" t="s">
        <v>9827</v>
      </c>
      <c r="BDZ1" t="s">
        <v>9828</v>
      </c>
      <c r="BEA1" t="s">
        <v>9829</v>
      </c>
      <c r="BEB1" t="s">
        <v>9830</v>
      </c>
      <c r="BEC1" t="s">
        <v>9831</v>
      </c>
      <c r="BED1" t="s">
        <v>9832</v>
      </c>
      <c r="BEE1" t="s">
        <v>9833</v>
      </c>
      <c r="BEF1" t="s">
        <v>9834</v>
      </c>
      <c r="BEG1" t="s">
        <v>9835</v>
      </c>
      <c r="BEH1" t="s">
        <v>9836</v>
      </c>
      <c r="BEI1" t="s">
        <v>9837</v>
      </c>
      <c r="BEJ1" t="s">
        <v>9838</v>
      </c>
      <c r="BEK1" t="s">
        <v>9839</v>
      </c>
      <c r="BEL1" t="s">
        <v>9840</v>
      </c>
      <c r="BEM1" t="s">
        <v>9841</v>
      </c>
      <c r="BEN1" t="s">
        <v>9842</v>
      </c>
      <c r="BEO1" t="s">
        <v>9843</v>
      </c>
      <c r="BEP1" t="s">
        <v>9844</v>
      </c>
      <c r="BEQ1" t="s">
        <v>9845</v>
      </c>
      <c r="BER1" t="s">
        <v>9846</v>
      </c>
      <c r="BES1" t="s">
        <v>9847</v>
      </c>
      <c r="BET1" t="s">
        <v>9848</v>
      </c>
      <c r="BEU1" t="s">
        <v>9849</v>
      </c>
      <c r="BEV1" t="s">
        <v>9850</v>
      </c>
      <c r="BEW1" t="s">
        <v>9851</v>
      </c>
      <c r="BEX1" t="s">
        <v>9852</v>
      </c>
      <c r="BEY1" t="s">
        <v>9853</v>
      </c>
      <c r="BEZ1" t="s">
        <v>9854</v>
      </c>
      <c r="BFA1" t="s">
        <v>9855</v>
      </c>
      <c r="BFB1" t="s">
        <v>9856</v>
      </c>
      <c r="BFC1" t="s">
        <v>9857</v>
      </c>
      <c r="BFD1" t="s">
        <v>9858</v>
      </c>
      <c r="BFE1" t="s">
        <v>9859</v>
      </c>
      <c r="BFF1" t="s">
        <v>9860</v>
      </c>
      <c r="BFG1" t="s">
        <v>9861</v>
      </c>
      <c r="BFH1" t="s">
        <v>9862</v>
      </c>
      <c r="BFI1" t="s">
        <v>9863</v>
      </c>
      <c r="BFJ1" t="s">
        <v>9864</v>
      </c>
      <c r="BFK1" t="s">
        <v>9865</v>
      </c>
      <c r="BFL1" t="s">
        <v>9866</v>
      </c>
      <c r="BFM1" t="s">
        <v>9867</v>
      </c>
      <c r="BFN1" t="s">
        <v>9868</v>
      </c>
      <c r="BFO1" t="s">
        <v>9869</v>
      </c>
      <c r="BFP1" t="s">
        <v>9870</v>
      </c>
      <c r="BFQ1" t="s">
        <v>9871</v>
      </c>
      <c r="BFR1" t="s">
        <v>9872</v>
      </c>
      <c r="BFS1" t="s">
        <v>9873</v>
      </c>
      <c r="BFT1" t="s">
        <v>9874</v>
      </c>
      <c r="BFU1" t="s">
        <v>9875</v>
      </c>
      <c r="BFV1" t="s">
        <v>9876</v>
      </c>
      <c r="BFW1" t="s">
        <v>9877</v>
      </c>
      <c r="BFX1" t="s">
        <v>9878</v>
      </c>
      <c r="BFY1" t="s">
        <v>9879</v>
      </c>
      <c r="BFZ1" t="s">
        <v>9880</v>
      </c>
      <c r="BGA1" t="s">
        <v>9881</v>
      </c>
      <c r="BGB1" t="s">
        <v>9882</v>
      </c>
      <c r="BGC1" t="s">
        <v>9883</v>
      </c>
      <c r="BGD1" t="s">
        <v>9884</v>
      </c>
      <c r="BGE1" t="s">
        <v>9885</v>
      </c>
      <c r="BGF1" t="s">
        <v>9886</v>
      </c>
      <c r="BGG1" t="s">
        <v>9887</v>
      </c>
      <c r="BGH1" t="s">
        <v>9888</v>
      </c>
      <c r="BGI1" t="s">
        <v>9889</v>
      </c>
      <c r="BGJ1" t="s">
        <v>9890</v>
      </c>
      <c r="BGK1" t="s">
        <v>9891</v>
      </c>
      <c r="BGL1" t="s">
        <v>9892</v>
      </c>
      <c r="BGM1" t="s">
        <v>9893</v>
      </c>
      <c r="BGN1" t="s">
        <v>9894</v>
      </c>
      <c r="BGO1" t="s">
        <v>9895</v>
      </c>
      <c r="BGP1" t="s">
        <v>9896</v>
      </c>
      <c r="BGQ1" t="s">
        <v>9897</v>
      </c>
      <c r="BGR1" t="s">
        <v>9898</v>
      </c>
      <c r="BGS1" t="s">
        <v>9899</v>
      </c>
      <c r="BGT1" t="s">
        <v>9900</v>
      </c>
      <c r="BGU1" t="s">
        <v>9901</v>
      </c>
      <c r="BGV1" t="s">
        <v>9902</v>
      </c>
      <c r="BGW1" t="s">
        <v>9903</v>
      </c>
      <c r="BGX1" t="s">
        <v>9904</v>
      </c>
      <c r="BGY1" t="s">
        <v>9905</v>
      </c>
      <c r="BGZ1" t="s">
        <v>9906</v>
      </c>
      <c r="BHA1" t="s">
        <v>9907</v>
      </c>
      <c r="BHB1" t="s">
        <v>9908</v>
      </c>
      <c r="BHC1" t="s">
        <v>9909</v>
      </c>
      <c r="BHD1" t="s">
        <v>9910</v>
      </c>
      <c r="BHE1" t="s">
        <v>9911</v>
      </c>
      <c r="BHF1" t="s">
        <v>9912</v>
      </c>
      <c r="BHG1" t="s">
        <v>9913</v>
      </c>
      <c r="BHH1" t="s">
        <v>9914</v>
      </c>
      <c r="BHI1" t="s">
        <v>9915</v>
      </c>
      <c r="BHJ1" t="s">
        <v>9916</v>
      </c>
      <c r="BHK1" t="s">
        <v>9917</v>
      </c>
      <c r="BHL1" t="s">
        <v>9918</v>
      </c>
      <c r="BHM1" t="s">
        <v>9919</v>
      </c>
      <c r="BHN1" t="s">
        <v>9920</v>
      </c>
      <c r="BHO1" t="s">
        <v>9921</v>
      </c>
      <c r="BHP1" t="s">
        <v>9922</v>
      </c>
      <c r="BHQ1" t="s">
        <v>9923</v>
      </c>
      <c r="BHR1" t="s">
        <v>9924</v>
      </c>
      <c r="BHS1" t="s">
        <v>9925</v>
      </c>
      <c r="BHT1" t="s">
        <v>9926</v>
      </c>
      <c r="BHU1" t="s">
        <v>9927</v>
      </c>
      <c r="BHV1" t="s">
        <v>9928</v>
      </c>
      <c r="BHW1" t="s">
        <v>9929</v>
      </c>
      <c r="BHX1" t="s">
        <v>9930</v>
      </c>
      <c r="BHY1" t="s">
        <v>9931</v>
      </c>
      <c r="BHZ1" t="s">
        <v>9932</v>
      </c>
      <c r="BIA1" t="s">
        <v>9933</v>
      </c>
      <c r="BIB1" t="s">
        <v>9934</v>
      </c>
      <c r="BIC1" t="s">
        <v>9935</v>
      </c>
      <c r="BID1" t="s">
        <v>9936</v>
      </c>
      <c r="BIE1" t="s">
        <v>9937</v>
      </c>
      <c r="BIF1" t="s">
        <v>9938</v>
      </c>
      <c r="BIG1" t="s">
        <v>9939</v>
      </c>
      <c r="BIH1" t="s">
        <v>9940</v>
      </c>
      <c r="BII1" t="s">
        <v>9941</v>
      </c>
      <c r="BIJ1" t="s">
        <v>9942</v>
      </c>
      <c r="BIK1" t="s">
        <v>9943</v>
      </c>
      <c r="BIL1" t="s">
        <v>9944</v>
      </c>
      <c r="BIM1" t="s">
        <v>9945</v>
      </c>
      <c r="BIN1" t="s">
        <v>9946</v>
      </c>
      <c r="BIO1" t="s">
        <v>9947</v>
      </c>
      <c r="BIP1" t="s">
        <v>9948</v>
      </c>
      <c r="BIQ1" t="s">
        <v>9949</v>
      </c>
      <c r="BIR1" t="s">
        <v>9950</v>
      </c>
      <c r="BIS1" t="s">
        <v>9951</v>
      </c>
      <c r="BIT1" t="s">
        <v>9952</v>
      </c>
      <c r="BIU1" t="s">
        <v>9953</v>
      </c>
      <c r="BIV1" t="s">
        <v>9954</v>
      </c>
      <c r="BIW1" t="s">
        <v>9955</v>
      </c>
      <c r="BIX1" t="s">
        <v>9956</v>
      </c>
      <c r="BIY1" t="s">
        <v>9957</v>
      </c>
      <c r="BIZ1" t="s">
        <v>9958</v>
      </c>
      <c r="BJA1" t="s">
        <v>9959</v>
      </c>
      <c r="BJB1" t="s">
        <v>9960</v>
      </c>
      <c r="BJC1" t="s">
        <v>9961</v>
      </c>
      <c r="BJD1" t="s">
        <v>9962</v>
      </c>
      <c r="BJE1" t="s">
        <v>9963</v>
      </c>
      <c r="BJF1" t="s">
        <v>9964</v>
      </c>
      <c r="BJG1" t="s">
        <v>9965</v>
      </c>
      <c r="BJH1" t="s">
        <v>9966</v>
      </c>
      <c r="BJI1" t="s">
        <v>9967</v>
      </c>
      <c r="BJJ1" t="s">
        <v>9968</v>
      </c>
      <c r="BJK1" t="s">
        <v>9969</v>
      </c>
      <c r="BJL1" t="s">
        <v>9970</v>
      </c>
      <c r="BJM1" t="s">
        <v>9971</v>
      </c>
      <c r="BJN1" t="s">
        <v>9972</v>
      </c>
      <c r="BJO1" t="s">
        <v>9973</v>
      </c>
      <c r="BJP1" t="s">
        <v>9974</v>
      </c>
      <c r="BJQ1" t="s">
        <v>9975</v>
      </c>
      <c r="BJR1" t="s">
        <v>9976</v>
      </c>
      <c r="BJS1" t="s">
        <v>9977</v>
      </c>
      <c r="BJT1" t="s">
        <v>9978</v>
      </c>
      <c r="BJU1" t="s">
        <v>9979</v>
      </c>
      <c r="BJV1" t="s">
        <v>9980</v>
      </c>
      <c r="BJW1" t="s">
        <v>9981</v>
      </c>
      <c r="BJX1" t="s">
        <v>9982</v>
      </c>
      <c r="BJY1" t="s">
        <v>9983</v>
      </c>
      <c r="BJZ1" t="s">
        <v>9984</v>
      </c>
      <c r="BKA1" t="s">
        <v>9985</v>
      </c>
      <c r="BKB1" t="s">
        <v>9986</v>
      </c>
      <c r="BKC1" t="s">
        <v>9987</v>
      </c>
      <c r="BKD1" t="s">
        <v>9988</v>
      </c>
      <c r="BKE1" t="s">
        <v>9989</v>
      </c>
      <c r="BKF1" t="s">
        <v>9990</v>
      </c>
      <c r="BKG1" t="s">
        <v>9991</v>
      </c>
      <c r="BKH1" t="s">
        <v>9992</v>
      </c>
      <c r="BKI1" t="s">
        <v>9993</v>
      </c>
      <c r="BKJ1" t="s">
        <v>9994</v>
      </c>
      <c r="BKK1" t="s">
        <v>9995</v>
      </c>
      <c r="BKL1" t="s">
        <v>9996</v>
      </c>
      <c r="BKM1" t="s">
        <v>9997</v>
      </c>
      <c r="BKN1" t="s">
        <v>9998</v>
      </c>
      <c r="BKO1" t="s">
        <v>9999</v>
      </c>
      <c r="BKP1" t="s">
        <v>10000</v>
      </c>
      <c r="BKQ1" t="s">
        <v>10001</v>
      </c>
      <c r="BKR1" t="s">
        <v>10002</v>
      </c>
      <c r="BKS1" t="s">
        <v>10003</v>
      </c>
      <c r="BKT1" t="s">
        <v>10004</v>
      </c>
      <c r="BKU1" t="s">
        <v>10005</v>
      </c>
      <c r="BKV1" t="s">
        <v>10006</v>
      </c>
      <c r="BKW1" t="s">
        <v>10007</v>
      </c>
      <c r="BKX1" t="s">
        <v>10008</v>
      </c>
      <c r="BKY1" t="s">
        <v>10009</v>
      </c>
      <c r="BKZ1" t="s">
        <v>10010</v>
      </c>
      <c r="BLA1" t="s">
        <v>10011</v>
      </c>
      <c r="BLB1" t="s">
        <v>10012</v>
      </c>
      <c r="BLC1" t="s">
        <v>10013</v>
      </c>
      <c r="BLD1" t="s">
        <v>10014</v>
      </c>
      <c r="BLE1" t="s">
        <v>10015</v>
      </c>
      <c r="BLF1" t="s">
        <v>10016</v>
      </c>
      <c r="BLG1" t="s">
        <v>10017</v>
      </c>
      <c r="BLH1" t="s">
        <v>10018</v>
      </c>
      <c r="BLI1" t="s">
        <v>10019</v>
      </c>
      <c r="BLJ1" t="s">
        <v>10020</v>
      </c>
      <c r="BLK1" t="s">
        <v>10021</v>
      </c>
      <c r="BLL1" t="s">
        <v>10022</v>
      </c>
      <c r="BLM1" t="s">
        <v>10023</v>
      </c>
      <c r="BLN1" t="s">
        <v>10024</v>
      </c>
      <c r="BLO1" t="s">
        <v>10025</v>
      </c>
      <c r="BLP1" t="s">
        <v>10026</v>
      </c>
      <c r="BLQ1" t="s">
        <v>10027</v>
      </c>
      <c r="BLR1" t="s">
        <v>10028</v>
      </c>
      <c r="BLS1" t="s">
        <v>10029</v>
      </c>
      <c r="BLT1" t="s">
        <v>10030</v>
      </c>
      <c r="BLU1" t="s">
        <v>10031</v>
      </c>
      <c r="BLV1" t="s">
        <v>10032</v>
      </c>
      <c r="BLW1" t="s">
        <v>10033</v>
      </c>
      <c r="BLX1" t="s">
        <v>10034</v>
      </c>
      <c r="BLY1" t="s">
        <v>10035</v>
      </c>
      <c r="BLZ1" t="s">
        <v>10036</v>
      </c>
      <c r="BMA1" t="s">
        <v>10037</v>
      </c>
      <c r="BMB1" t="s">
        <v>10038</v>
      </c>
      <c r="BMC1" t="s">
        <v>10039</v>
      </c>
      <c r="BMD1" t="s">
        <v>10040</v>
      </c>
      <c r="BME1" t="s">
        <v>10041</v>
      </c>
      <c r="BMF1" t="s">
        <v>10042</v>
      </c>
      <c r="BMG1" t="s">
        <v>10043</v>
      </c>
      <c r="BMH1" t="s">
        <v>10044</v>
      </c>
      <c r="BMI1" t="s">
        <v>10045</v>
      </c>
      <c r="BMJ1" t="s">
        <v>10046</v>
      </c>
      <c r="BMK1" t="s">
        <v>10047</v>
      </c>
      <c r="BML1" t="s">
        <v>10048</v>
      </c>
      <c r="BMM1" t="s">
        <v>10049</v>
      </c>
      <c r="BMN1" t="s">
        <v>10050</v>
      </c>
      <c r="BMO1" t="s">
        <v>10051</v>
      </c>
      <c r="BMP1" t="s">
        <v>10052</v>
      </c>
      <c r="BMQ1" t="s">
        <v>10053</v>
      </c>
      <c r="BMR1" t="s">
        <v>10054</v>
      </c>
      <c r="BMS1" t="s">
        <v>10055</v>
      </c>
      <c r="BMT1" t="s">
        <v>10056</v>
      </c>
      <c r="BMU1" t="s">
        <v>10057</v>
      </c>
      <c r="BMV1" t="s">
        <v>10058</v>
      </c>
      <c r="BMW1" t="s">
        <v>10059</v>
      </c>
      <c r="BMX1" t="s">
        <v>10060</v>
      </c>
      <c r="BMY1" t="s">
        <v>10061</v>
      </c>
      <c r="BMZ1" t="s">
        <v>10062</v>
      </c>
      <c r="BNA1" t="s">
        <v>10063</v>
      </c>
      <c r="BNB1" t="s">
        <v>10064</v>
      </c>
      <c r="BNC1" t="s">
        <v>10065</v>
      </c>
      <c r="BND1" t="s">
        <v>10066</v>
      </c>
      <c r="BNE1" t="s">
        <v>10067</v>
      </c>
      <c r="BNF1" t="s">
        <v>10068</v>
      </c>
      <c r="BNG1" t="s">
        <v>10069</v>
      </c>
      <c r="BNH1" t="s">
        <v>10070</v>
      </c>
      <c r="BNI1" t="s">
        <v>10071</v>
      </c>
      <c r="BNJ1" t="s">
        <v>10072</v>
      </c>
      <c r="BNK1" t="s">
        <v>10073</v>
      </c>
      <c r="BNL1" t="s">
        <v>10074</v>
      </c>
      <c r="BNM1" t="s">
        <v>10075</v>
      </c>
      <c r="BNN1" t="s">
        <v>10076</v>
      </c>
      <c r="BNO1" t="s">
        <v>10077</v>
      </c>
      <c r="BNP1" t="s">
        <v>10078</v>
      </c>
      <c r="BNQ1" t="s">
        <v>10079</v>
      </c>
      <c r="BNR1" t="s">
        <v>10080</v>
      </c>
      <c r="BNS1" t="s">
        <v>10081</v>
      </c>
      <c r="BNT1" t="s">
        <v>10082</v>
      </c>
      <c r="BNU1" t="s">
        <v>10083</v>
      </c>
      <c r="BNV1" t="s">
        <v>10084</v>
      </c>
      <c r="BNW1" t="s">
        <v>10085</v>
      </c>
      <c r="BNX1" t="s">
        <v>10086</v>
      </c>
      <c r="BNY1" t="s">
        <v>10087</v>
      </c>
      <c r="BNZ1" t="s">
        <v>10088</v>
      </c>
      <c r="BOA1" t="s">
        <v>10089</v>
      </c>
      <c r="BOB1" t="s">
        <v>10090</v>
      </c>
      <c r="BOC1" t="s">
        <v>10091</v>
      </c>
      <c r="BOD1" t="s">
        <v>10092</v>
      </c>
      <c r="BOE1" t="s">
        <v>10093</v>
      </c>
      <c r="BOF1" t="s">
        <v>10094</v>
      </c>
      <c r="BOG1" t="s">
        <v>10095</v>
      </c>
      <c r="BOH1" t="s">
        <v>10096</v>
      </c>
      <c r="BOI1" t="s">
        <v>10097</v>
      </c>
      <c r="BOJ1" t="s">
        <v>10098</v>
      </c>
      <c r="BOK1" t="s">
        <v>10099</v>
      </c>
      <c r="BOL1" t="s">
        <v>10100</v>
      </c>
      <c r="BOM1" t="s">
        <v>10101</v>
      </c>
      <c r="BON1" t="s">
        <v>10102</v>
      </c>
      <c r="BOO1" t="s">
        <v>10103</v>
      </c>
      <c r="BOP1" t="s">
        <v>10104</v>
      </c>
      <c r="BOQ1" t="s">
        <v>10105</v>
      </c>
      <c r="BOR1" t="s">
        <v>10106</v>
      </c>
      <c r="BOS1" t="s">
        <v>10107</v>
      </c>
      <c r="BOT1" t="s">
        <v>10108</v>
      </c>
      <c r="BOU1" t="s">
        <v>10109</v>
      </c>
      <c r="BOV1" t="s">
        <v>10110</v>
      </c>
      <c r="BOW1" t="s">
        <v>10111</v>
      </c>
      <c r="BOX1" t="s">
        <v>10112</v>
      </c>
      <c r="BOY1" t="s">
        <v>10113</v>
      </c>
      <c r="BOZ1" t="s">
        <v>10114</v>
      </c>
      <c r="BPA1" t="s">
        <v>10115</v>
      </c>
      <c r="BPB1" t="s">
        <v>10116</v>
      </c>
      <c r="BPC1" t="s">
        <v>10117</v>
      </c>
      <c r="BPD1" t="s">
        <v>10118</v>
      </c>
      <c r="BPE1" t="s">
        <v>10119</v>
      </c>
      <c r="BPF1" t="s">
        <v>10120</v>
      </c>
      <c r="BPG1" t="s">
        <v>10121</v>
      </c>
      <c r="BPH1" t="s">
        <v>10122</v>
      </c>
      <c r="BPI1" t="s">
        <v>10123</v>
      </c>
      <c r="BPJ1" t="s">
        <v>10124</v>
      </c>
      <c r="BPK1" t="s">
        <v>10125</v>
      </c>
      <c r="BPL1" t="s">
        <v>10126</v>
      </c>
      <c r="BPM1" t="s">
        <v>10127</v>
      </c>
      <c r="BPN1" t="s">
        <v>10128</v>
      </c>
      <c r="BPO1" t="s">
        <v>10129</v>
      </c>
      <c r="BPP1" t="s">
        <v>10130</v>
      </c>
      <c r="BPQ1" t="s">
        <v>10131</v>
      </c>
      <c r="BPR1" t="s">
        <v>10132</v>
      </c>
      <c r="BPS1" t="s">
        <v>10133</v>
      </c>
      <c r="BPT1" t="s">
        <v>10134</v>
      </c>
      <c r="BPU1" t="s">
        <v>10135</v>
      </c>
      <c r="BPV1" t="s">
        <v>10136</v>
      </c>
      <c r="BPW1" t="s">
        <v>10137</v>
      </c>
      <c r="BPX1" t="s">
        <v>10138</v>
      </c>
      <c r="BPY1" t="s">
        <v>10139</v>
      </c>
      <c r="BPZ1" t="s">
        <v>10140</v>
      </c>
      <c r="BQA1" t="s">
        <v>10141</v>
      </c>
      <c r="BQB1" t="s">
        <v>10142</v>
      </c>
      <c r="BQC1" t="s">
        <v>10143</v>
      </c>
      <c r="BQD1" t="s">
        <v>10144</v>
      </c>
      <c r="BQE1" t="s">
        <v>10145</v>
      </c>
      <c r="BQF1" t="s">
        <v>10146</v>
      </c>
      <c r="BQG1" t="s">
        <v>10147</v>
      </c>
      <c r="BQH1" t="s">
        <v>10148</v>
      </c>
      <c r="BQI1" t="s">
        <v>10149</v>
      </c>
      <c r="BQJ1" t="s">
        <v>10150</v>
      </c>
      <c r="BQK1" t="s">
        <v>10151</v>
      </c>
      <c r="BQL1" t="s">
        <v>10152</v>
      </c>
      <c r="BQM1" t="s">
        <v>10153</v>
      </c>
      <c r="BQN1" t="s">
        <v>10154</v>
      </c>
      <c r="BQO1" t="s">
        <v>10155</v>
      </c>
      <c r="BQP1" t="s">
        <v>10156</v>
      </c>
      <c r="BQQ1" t="s">
        <v>10157</v>
      </c>
      <c r="BQR1" t="s">
        <v>10158</v>
      </c>
      <c r="BQS1" t="s">
        <v>10159</v>
      </c>
      <c r="BQT1" t="s">
        <v>10160</v>
      </c>
      <c r="BQU1" t="s">
        <v>10161</v>
      </c>
      <c r="BQV1" t="s">
        <v>10162</v>
      </c>
      <c r="BQW1" t="s">
        <v>10163</v>
      </c>
      <c r="BQX1" t="s">
        <v>10164</v>
      </c>
      <c r="BQY1" t="s">
        <v>10165</v>
      </c>
      <c r="BQZ1" t="s">
        <v>10166</v>
      </c>
      <c r="BRA1" t="s">
        <v>10167</v>
      </c>
      <c r="BRB1" t="s">
        <v>10168</v>
      </c>
      <c r="BRC1" t="s">
        <v>10169</v>
      </c>
      <c r="BRD1" t="s">
        <v>10170</v>
      </c>
      <c r="BRE1" t="s">
        <v>10171</v>
      </c>
      <c r="BRF1" t="s">
        <v>10172</v>
      </c>
      <c r="BRG1" t="s">
        <v>10173</v>
      </c>
      <c r="BRH1" t="s">
        <v>10174</v>
      </c>
      <c r="BRI1" t="s">
        <v>10175</v>
      </c>
      <c r="BRJ1" t="s">
        <v>10176</v>
      </c>
      <c r="BRK1" t="s">
        <v>10177</v>
      </c>
      <c r="BRL1" t="s">
        <v>10178</v>
      </c>
      <c r="BRM1" t="s">
        <v>10179</v>
      </c>
      <c r="BRN1" t="s">
        <v>10180</v>
      </c>
      <c r="BRO1" t="s">
        <v>10181</v>
      </c>
      <c r="BRP1" t="s">
        <v>10182</v>
      </c>
      <c r="BRQ1" t="s">
        <v>10183</v>
      </c>
      <c r="BRR1" t="s">
        <v>10184</v>
      </c>
      <c r="BRS1" t="s">
        <v>10185</v>
      </c>
      <c r="BRT1" t="s">
        <v>10186</v>
      </c>
      <c r="BRU1" t="s">
        <v>10187</v>
      </c>
      <c r="BRV1" t="s">
        <v>10188</v>
      </c>
      <c r="BRW1" t="s">
        <v>10189</v>
      </c>
      <c r="BRX1" t="s">
        <v>10190</v>
      </c>
      <c r="BRY1" t="s">
        <v>10191</v>
      </c>
      <c r="BRZ1" t="s">
        <v>10192</v>
      </c>
      <c r="BSA1" t="s">
        <v>10193</v>
      </c>
      <c r="BSB1" t="s">
        <v>10194</v>
      </c>
      <c r="BSC1" t="s">
        <v>10195</v>
      </c>
      <c r="BSD1" t="s">
        <v>10196</v>
      </c>
      <c r="BSE1" t="s">
        <v>10197</v>
      </c>
      <c r="BSF1" t="s">
        <v>10198</v>
      </c>
      <c r="BSG1" t="s">
        <v>10199</v>
      </c>
      <c r="BSH1" t="s">
        <v>10200</v>
      </c>
      <c r="BSI1" t="s">
        <v>10201</v>
      </c>
      <c r="BSJ1" t="s">
        <v>10202</v>
      </c>
      <c r="BSK1" t="s">
        <v>10203</v>
      </c>
      <c r="BSL1" t="s">
        <v>10204</v>
      </c>
      <c r="BSM1" t="s">
        <v>10205</v>
      </c>
      <c r="BSN1" t="s">
        <v>10206</v>
      </c>
      <c r="BSO1" t="s">
        <v>10207</v>
      </c>
      <c r="BSP1" t="s">
        <v>10208</v>
      </c>
      <c r="BSQ1" t="s">
        <v>10209</v>
      </c>
      <c r="BSR1" t="s">
        <v>10210</v>
      </c>
      <c r="BSS1" t="s">
        <v>10211</v>
      </c>
      <c r="BST1" t="s">
        <v>10212</v>
      </c>
      <c r="BSU1" t="s">
        <v>10213</v>
      </c>
      <c r="BSV1" t="s">
        <v>10214</v>
      </c>
      <c r="BSW1" t="s">
        <v>10215</v>
      </c>
      <c r="BSX1" t="s">
        <v>10216</v>
      </c>
      <c r="BSY1" t="s">
        <v>10217</v>
      </c>
      <c r="BSZ1" t="s">
        <v>10218</v>
      </c>
      <c r="BTA1" t="s">
        <v>10219</v>
      </c>
      <c r="BTB1" t="s">
        <v>10220</v>
      </c>
      <c r="BTC1" t="s">
        <v>10221</v>
      </c>
      <c r="BTD1" t="s">
        <v>10222</v>
      </c>
      <c r="BTE1" t="s">
        <v>10223</v>
      </c>
      <c r="BTF1" t="s">
        <v>10224</v>
      </c>
      <c r="BTG1" t="s">
        <v>10225</v>
      </c>
      <c r="BTH1" t="s">
        <v>10226</v>
      </c>
      <c r="BTI1" t="s">
        <v>10227</v>
      </c>
      <c r="BTJ1" t="s">
        <v>10228</v>
      </c>
      <c r="BTK1" t="s">
        <v>10229</v>
      </c>
      <c r="BTL1" t="s">
        <v>10230</v>
      </c>
      <c r="BTM1" t="s">
        <v>10231</v>
      </c>
      <c r="BTN1" t="s">
        <v>10232</v>
      </c>
      <c r="BTO1" t="s">
        <v>10233</v>
      </c>
      <c r="BTP1" t="s">
        <v>10234</v>
      </c>
      <c r="BTQ1" t="s">
        <v>10235</v>
      </c>
      <c r="BTR1" t="s">
        <v>10236</v>
      </c>
      <c r="BTS1" t="s">
        <v>10237</v>
      </c>
      <c r="BTT1" t="s">
        <v>10238</v>
      </c>
      <c r="BTU1" t="s">
        <v>10239</v>
      </c>
      <c r="BTV1" t="s">
        <v>10240</v>
      </c>
      <c r="BTW1" t="s">
        <v>10241</v>
      </c>
      <c r="BTX1" t="s">
        <v>10242</v>
      </c>
      <c r="BTY1" t="s">
        <v>10243</v>
      </c>
      <c r="BTZ1" t="s">
        <v>10244</v>
      </c>
      <c r="BUA1" t="s">
        <v>10245</v>
      </c>
      <c r="BUB1" t="s">
        <v>10246</v>
      </c>
      <c r="BUC1" t="s">
        <v>10247</v>
      </c>
      <c r="BUD1" t="s">
        <v>10248</v>
      </c>
      <c r="BUE1" t="s">
        <v>10249</v>
      </c>
      <c r="BUF1" t="s">
        <v>10250</v>
      </c>
      <c r="BUG1" t="s">
        <v>10251</v>
      </c>
      <c r="BUH1" t="s">
        <v>10252</v>
      </c>
      <c r="BUI1" t="s">
        <v>10253</v>
      </c>
      <c r="BUJ1" t="s">
        <v>10254</v>
      </c>
      <c r="BUK1" t="s">
        <v>10255</v>
      </c>
      <c r="BUL1" t="s">
        <v>10256</v>
      </c>
      <c r="BUM1" t="s">
        <v>10257</v>
      </c>
      <c r="BUN1" t="s">
        <v>10258</v>
      </c>
      <c r="BUO1" t="s">
        <v>10259</v>
      </c>
      <c r="BUP1" t="s">
        <v>10260</v>
      </c>
      <c r="BUQ1" t="s">
        <v>10261</v>
      </c>
      <c r="BUR1" t="s">
        <v>10262</v>
      </c>
      <c r="BUS1" t="s">
        <v>10263</v>
      </c>
      <c r="BUT1" t="s">
        <v>10264</v>
      </c>
      <c r="BUU1" t="s">
        <v>10265</v>
      </c>
      <c r="BUV1" t="s">
        <v>10266</v>
      </c>
      <c r="BUW1" t="s">
        <v>10267</v>
      </c>
      <c r="BUX1" t="s">
        <v>10268</v>
      </c>
      <c r="BUY1" t="s">
        <v>10269</v>
      </c>
      <c r="BUZ1" t="s">
        <v>10270</v>
      </c>
      <c r="BVA1" t="s">
        <v>10271</v>
      </c>
      <c r="BVB1" t="s">
        <v>10272</v>
      </c>
      <c r="BVC1" t="s">
        <v>10273</v>
      </c>
      <c r="BVD1" t="s">
        <v>10274</v>
      </c>
      <c r="BVE1" t="s">
        <v>10275</v>
      </c>
      <c r="BVF1" t="s">
        <v>10276</v>
      </c>
      <c r="BVG1" t="s">
        <v>10277</v>
      </c>
      <c r="BVH1" t="s">
        <v>10278</v>
      </c>
      <c r="BVI1" t="s">
        <v>10279</v>
      </c>
      <c r="BVJ1" t="s">
        <v>10280</v>
      </c>
      <c r="BVK1" t="s">
        <v>10281</v>
      </c>
      <c r="BVL1" t="s">
        <v>10282</v>
      </c>
      <c r="BVM1" t="s">
        <v>10283</v>
      </c>
      <c r="BVN1" t="s">
        <v>10284</v>
      </c>
      <c r="BVO1" t="s">
        <v>10285</v>
      </c>
      <c r="BVP1" t="s">
        <v>10286</v>
      </c>
      <c r="BVQ1" t="s">
        <v>10287</v>
      </c>
      <c r="BVR1" t="s">
        <v>10288</v>
      </c>
      <c r="BVS1" t="s">
        <v>10289</v>
      </c>
      <c r="BVT1" t="s">
        <v>10290</v>
      </c>
      <c r="BVU1" t="s">
        <v>10291</v>
      </c>
      <c r="BVV1" t="s">
        <v>10292</v>
      </c>
      <c r="BVW1" t="s">
        <v>10293</v>
      </c>
      <c r="BVX1" t="s">
        <v>10294</v>
      </c>
      <c r="BVY1" t="s">
        <v>10295</v>
      </c>
      <c r="BVZ1" t="s">
        <v>10296</v>
      </c>
      <c r="BWA1" t="s">
        <v>10297</v>
      </c>
      <c r="BWB1" t="s">
        <v>10298</v>
      </c>
      <c r="BWC1" t="s">
        <v>10299</v>
      </c>
      <c r="BWD1" t="s">
        <v>10300</v>
      </c>
      <c r="BWE1" t="s">
        <v>10301</v>
      </c>
      <c r="BWF1" t="s">
        <v>10302</v>
      </c>
      <c r="BWG1" t="s">
        <v>10303</v>
      </c>
      <c r="BWH1" t="s">
        <v>10304</v>
      </c>
      <c r="BWI1" t="s">
        <v>10305</v>
      </c>
      <c r="BWJ1" t="s">
        <v>10306</v>
      </c>
      <c r="BWK1" t="s">
        <v>10307</v>
      </c>
      <c r="BWL1" t="s">
        <v>10308</v>
      </c>
      <c r="BWM1" t="s">
        <v>10309</v>
      </c>
      <c r="BWN1" t="s">
        <v>10310</v>
      </c>
      <c r="BWO1" t="s">
        <v>10311</v>
      </c>
      <c r="BWP1" t="s">
        <v>10312</v>
      </c>
      <c r="BWQ1" t="s">
        <v>10313</v>
      </c>
      <c r="BWR1" t="s">
        <v>10314</v>
      </c>
      <c r="BWS1" t="s">
        <v>10315</v>
      </c>
      <c r="BWT1" t="s">
        <v>10316</v>
      </c>
      <c r="BWU1" t="s">
        <v>10317</v>
      </c>
      <c r="BWV1" t="s">
        <v>10318</v>
      </c>
      <c r="BWW1" t="s">
        <v>10319</v>
      </c>
      <c r="BWX1" t="s">
        <v>10320</v>
      </c>
      <c r="BWY1" t="s">
        <v>10321</v>
      </c>
      <c r="BWZ1" t="s">
        <v>10322</v>
      </c>
      <c r="BXA1" t="s">
        <v>10323</v>
      </c>
      <c r="BXB1" t="s">
        <v>10324</v>
      </c>
      <c r="BXC1" t="s">
        <v>10325</v>
      </c>
      <c r="BXD1" t="s">
        <v>10326</v>
      </c>
      <c r="BXE1" t="s">
        <v>10327</v>
      </c>
      <c r="BXF1" t="s">
        <v>10328</v>
      </c>
      <c r="BXG1" t="s">
        <v>10329</v>
      </c>
      <c r="BXH1" t="s">
        <v>10330</v>
      </c>
      <c r="BXI1" t="s">
        <v>10331</v>
      </c>
      <c r="BXJ1" t="s">
        <v>10332</v>
      </c>
      <c r="BXK1" t="s">
        <v>10333</v>
      </c>
      <c r="BXL1" t="s">
        <v>10334</v>
      </c>
      <c r="BXM1" t="s">
        <v>10335</v>
      </c>
      <c r="BXN1" t="s">
        <v>10336</v>
      </c>
      <c r="BXO1" t="s">
        <v>10337</v>
      </c>
      <c r="BXP1" t="s">
        <v>10338</v>
      </c>
      <c r="BXQ1" t="s">
        <v>10339</v>
      </c>
      <c r="BXR1" t="s">
        <v>10340</v>
      </c>
      <c r="BXS1" t="s">
        <v>10341</v>
      </c>
      <c r="BXT1" t="s">
        <v>10342</v>
      </c>
      <c r="BXU1" t="s">
        <v>10343</v>
      </c>
      <c r="BXV1" t="s">
        <v>10344</v>
      </c>
      <c r="BXW1" t="s">
        <v>10345</v>
      </c>
      <c r="BXX1" t="s">
        <v>10346</v>
      </c>
      <c r="BXY1" t="s">
        <v>10347</v>
      </c>
      <c r="BXZ1" t="s">
        <v>10348</v>
      </c>
      <c r="BYA1" t="s">
        <v>10349</v>
      </c>
      <c r="BYB1" t="s">
        <v>10350</v>
      </c>
      <c r="BYC1" t="s">
        <v>10351</v>
      </c>
      <c r="BYD1" t="s">
        <v>10352</v>
      </c>
      <c r="BYE1" t="s">
        <v>10353</v>
      </c>
      <c r="BYF1" t="s">
        <v>10354</v>
      </c>
      <c r="BYG1" t="s">
        <v>10355</v>
      </c>
      <c r="BYH1" t="s">
        <v>10356</v>
      </c>
      <c r="BYI1" t="s">
        <v>10357</v>
      </c>
      <c r="BYJ1" t="s">
        <v>10358</v>
      </c>
      <c r="BYK1" t="s">
        <v>10359</v>
      </c>
      <c r="BYL1" t="s">
        <v>10360</v>
      </c>
      <c r="BYM1" t="s">
        <v>10361</v>
      </c>
      <c r="BYN1" t="s">
        <v>10362</v>
      </c>
      <c r="BYO1" t="s">
        <v>10363</v>
      </c>
      <c r="BYP1" t="s">
        <v>10364</v>
      </c>
      <c r="BYQ1" t="s">
        <v>10365</v>
      </c>
      <c r="BYR1" t="s">
        <v>10366</v>
      </c>
      <c r="BYS1" t="s">
        <v>10367</v>
      </c>
      <c r="BYT1" t="s">
        <v>10368</v>
      </c>
      <c r="BYU1" t="s">
        <v>10369</v>
      </c>
      <c r="BYV1" t="s">
        <v>10370</v>
      </c>
      <c r="BYW1" t="s">
        <v>10371</v>
      </c>
      <c r="BYX1" t="s">
        <v>10372</v>
      </c>
      <c r="BYY1" t="s">
        <v>10373</v>
      </c>
      <c r="BYZ1" t="s">
        <v>10374</v>
      </c>
      <c r="BZA1" t="s">
        <v>10375</v>
      </c>
      <c r="BZB1" t="s">
        <v>10376</v>
      </c>
      <c r="BZC1" t="s">
        <v>10377</v>
      </c>
      <c r="BZD1" t="s">
        <v>10378</v>
      </c>
      <c r="BZE1" t="s">
        <v>10379</v>
      </c>
      <c r="BZF1" t="s">
        <v>10380</v>
      </c>
      <c r="BZG1" t="s">
        <v>10381</v>
      </c>
      <c r="BZH1" t="s">
        <v>10382</v>
      </c>
      <c r="BZI1" t="s">
        <v>10383</v>
      </c>
      <c r="BZJ1" t="s">
        <v>10384</v>
      </c>
      <c r="BZK1" t="s">
        <v>10385</v>
      </c>
      <c r="BZL1" t="s">
        <v>10386</v>
      </c>
      <c r="BZM1" t="s">
        <v>10387</v>
      </c>
      <c r="BZN1" t="s">
        <v>10388</v>
      </c>
      <c r="BZO1" t="s">
        <v>10389</v>
      </c>
      <c r="BZP1" t="s">
        <v>10390</v>
      </c>
      <c r="BZQ1" t="s">
        <v>10391</v>
      </c>
      <c r="BZR1" t="s">
        <v>10392</v>
      </c>
      <c r="BZS1" t="s">
        <v>10393</v>
      </c>
      <c r="BZT1" t="s">
        <v>10394</v>
      </c>
      <c r="BZU1" t="s">
        <v>10395</v>
      </c>
      <c r="BZV1" t="s">
        <v>10396</v>
      </c>
      <c r="BZW1" t="s">
        <v>10397</v>
      </c>
      <c r="BZX1" t="s">
        <v>10398</v>
      </c>
      <c r="BZY1" t="s">
        <v>10399</v>
      </c>
      <c r="BZZ1" t="s">
        <v>10400</v>
      </c>
      <c r="CAA1" t="s">
        <v>10401</v>
      </c>
      <c r="CAB1" t="s">
        <v>10402</v>
      </c>
      <c r="CAC1" t="s">
        <v>10403</v>
      </c>
      <c r="CAD1" t="s">
        <v>10404</v>
      </c>
      <c r="CAE1" t="s">
        <v>10405</v>
      </c>
      <c r="CAF1" t="s">
        <v>10406</v>
      </c>
      <c r="CAG1" t="s">
        <v>10407</v>
      </c>
      <c r="CAH1" t="s">
        <v>10408</v>
      </c>
      <c r="CAI1" t="s">
        <v>10409</v>
      </c>
      <c r="CAJ1" t="s">
        <v>10410</v>
      </c>
      <c r="CAK1" t="s">
        <v>10411</v>
      </c>
      <c r="CAL1" t="s">
        <v>10412</v>
      </c>
      <c r="CAM1" t="s">
        <v>10413</v>
      </c>
      <c r="CAN1" t="s">
        <v>10414</v>
      </c>
      <c r="CAO1" t="s">
        <v>10415</v>
      </c>
      <c r="CAP1" t="s">
        <v>10416</v>
      </c>
      <c r="CAQ1" t="s">
        <v>10417</v>
      </c>
      <c r="CAR1" t="s">
        <v>10418</v>
      </c>
      <c r="CAS1" t="s">
        <v>10419</v>
      </c>
      <c r="CAT1" t="s">
        <v>10420</v>
      </c>
      <c r="CAU1" t="s">
        <v>10421</v>
      </c>
      <c r="CAV1" t="s">
        <v>10422</v>
      </c>
      <c r="CAW1" t="s">
        <v>10423</v>
      </c>
      <c r="CAX1" t="s">
        <v>10424</v>
      </c>
      <c r="CAY1" t="s">
        <v>10425</v>
      </c>
      <c r="CAZ1" t="s">
        <v>10426</v>
      </c>
      <c r="CBA1" t="s">
        <v>10427</v>
      </c>
      <c r="CBB1" t="s">
        <v>10428</v>
      </c>
      <c r="CBC1" t="s">
        <v>10429</v>
      </c>
      <c r="CBD1" t="s">
        <v>10430</v>
      </c>
      <c r="CBE1" t="s">
        <v>10431</v>
      </c>
      <c r="CBF1" t="s">
        <v>10432</v>
      </c>
      <c r="CBG1" t="s">
        <v>10433</v>
      </c>
      <c r="CBH1" t="s">
        <v>10434</v>
      </c>
      <c r="CBI1" t="s">
        <v>10435</v>
      </c>
      <c r="CBJ1" t="s">
        <v>10436</v>
      </c>
      <c r="CBK1" t="s">
        <v>10437</v>
      </c>
      <c r="CBL1" t="s">
        <v>10438</v>
      </c>
      <c r="CBM1" t="s">
        <v>10439</v>
      </c>
      <c r="CBN1" t="s">
        <v>10440</v>
      </c>
      <c r="CBO1" t="s">
        <v>10441</v>
      </c>
      <c r="CBP1" t="s">
        <v>10442</v>
      </c>
      <c r="CBQ1" t="s">
        <v>10443</v>
      </c>
      <c r="CBR1" t="s">
        <v>10444</v>
      </c>
      <c r="CBS1" t="s">
        <v>10445</v>
      </c>
      <c r="CBT1" t="s">
        <v>10446</v>
      </c>
      <c r="CBU1" t="s">
        <v>10447</v>
      </c>
      <c r="CBV1" t="s">
        <v>10448</v>
      </c>
      <c r="CBW1" t="s">
        <v>10449</v>
      </c>
      <c r="CBX1" t="s">
        <v>10450</v>
      </c>
      <c r="CBY1" t="s">
        <v>10451</v>
      </c>
      <c r="CBZ1" t="s">
        <v>10452</v>
      </c>
      <c r="CCA1" t="s">
        <v>10453</v>
      </c>
      <c r="CCB1" t="s">
        <v>10454</v>
      </c>
      <c r="CCC1" t="s">
        <v>10455</v>
      </c>
      <c r="CCD1" t="s">
        <v>10456</v>
      </c>
      <c r="CCE1" t="s">
        <v>10457</v>
      </c>
      <c r="CCF1" t="s">
        <v>10458</v>
      </c>
      <c r="CCG1" t="s">
        <v>10459</v>
      </c>
      <c r="CCH1" t="s">
        <v>10460</v>
      </c>
      <c r="CCI1" t="s">
        <v>10461</v>
      </c>
      <c r="CCJ1" t="s">
        <v>10462</v>
      </c>
      <c r="CCK1" t="s">
        <v>10463</v>
      </c>
      <c r="CCL1" t="s">
        <v>10464</v>
      </c>
      <c r="CCM1" t="s">
        <v>10465</v>
      </c>
      <c r="CCN1" t="s">
        <v>10466</v>
      </c>
      <c r="CCO1" t="s">
        <v>10467</v>
      </c>
      <c r="CCP1" t="s">
        <v>10468</v>
      </c>
      <c r="CCQ1" t="s">
        <v>10469</v>
      </c>
      <c r="CCR1" t="s">
        <v>10470</v>
      </c>
      <c r="CCS1" t="s">
        <v>10471</v>
      </c>
      <c r="CCT1" t="s">
        <v>10472</v>
      </c>
      <c r="CCU1" t="s">
        <v>10473</v>
      </c>
      <c r="CCV1" t="s">
        <v>10474</v>
      </c>
      <c r="CCW1" t="s">
        <v>10475</v>
      </c>
      <c r="CCX1" t="s">
        <v>10476</v>
      </c>
      <c r="CCY1" t="s">
        <v>10477</v>
      </c>
      <c r="CCZ1" t="s">
        <v>10478</v>
      </c>
      <c r="CDA1" t="s">
        <v>10479</v>
      </c>
      <c r="CDB1" t="s">
        <v>10480</v>
      </c>
      <c r="CDC1" t="s">
        <v>10481</v>
      </c>
      <c r="CDD1" t="s">
        <v>10482</v>
      </c>
      <c r="CDE1" t="s">
        <v>10483</v>
      </c>
      <c r="CDF1" t="s">
        <v>10484</v>
      </c>
      <c r="CDG1" t="s">
        <v>10485</v>
      </c>
      <c r="CDH1" t="s">
        <v>10486</v>
      </c>
      <c r="CDI1" t="s">
        <v>10487</v>
      </c>
      <c r="CDJ1" t="s">
        <v>10488</v>
      </c>
      <c r="CDK1" t="s">
        <v>10489</v>
      </c>
      <c r="CDL1" t="s">
        <v>10490</v>
      </c>
      <c r="CDM1" t="s">
        <v>10491</v>
      </c>
      <c r="CDN1" t="s">
        <v>10492</v>
      </c>
      <c r="CDO1" t="s">
        <v>10493</v>
      </c>
      <c r="CDP1" t="s">
        <v>10494</v>
      </c>
      <c r="CDQ1" t="s">
        <v>10495</v>
      </c>
      <c r="CDR1" t="s">
        <v>10496</v>
      </c>
      <c r="CDS1" t="s">
        <v>10497</v>
      </c>
      <c r="CDT1" t="s">
        <v>10498</v>
      </c>
      <c r="CDU1" t="s">
        <v>10499</v>
      </c>
      <c r="CDV1" t="s">
        <v>10500</v>
      </c>
      <c r="CDW1" t="s">
        <v>10501</v>
      </c>
      <c r="CDX1" t="s">
        <v>10502</v>
      </c>
      <c r="CDY1" t="s">
        <v>10503</v>
      </c>
      <c r="CDZ1" t="s">
        <v>10504</v>
      </c>
      <c r="CEA1" t="s">
        <v>10505</v>
      </c>
      <c r="CEB1" t="s">
        <v>10506</v>
      </c>
      <c r="CEC1" t="s">
        <v>10507</v>
      </c>
      <c r="CED1" t="s">
        <v>10508</v>
      </c>
      <c r="CEE1" t="s">
        <v>10509</v>
      </c>
      <c r="CEF1" t="s">
        <v>10510</v>
      </c>
      <c r="CEG1" t="s">
        <v>10511</v>
      </c>
      <c r="CEH1" t="s">
        <v>10512</v>
      </c>
      <c r="CEI1" t="s">
        <v>10513</v>
      </c>
      <c r="CEJ1" t="s">
        <v>10514</v>
      </c>
      <c r="CEK1" t="s">
        <v>10515</v>
      </c>
      <c r="CEL1" t="s">
        <v>10516</v>
      </c>
      <c r="CEM1" t="s">
        <v>10517</v>
      </c>
      <c r="CEN1" t="s">
        <v>10518</v>
      </c>
      <c r="CEO1" t="s">
        <v>10519</v>
      </c>
      <c r="CEP1" t="s">
        <v>10520</v>
      </c>
      <c r="CEQ1" t="s">
        <v>10521</v>
      </c>
      <c r="CER1" t="s">
        <v>10522</v>
      </c>
      <c r="CES1" t="s">
        <v>10523</v>
      </c>
      <c r="CET1" t="s">
        <v>10524</v>
      </c>
      <c r="CEU1" t="s">
        <v>10525</v>
      </c>
      <c r="CEV1" t="s">
        <v>10526</v>
      </c>
      <c r="CEW1" t="s">
        <v>10527</v>
      </c>
      <c r="CEX1" t="s">
        <v>10528</v>
      </c>
      <c r="CEY1" t="s">
        <v>10529</v>
      </c>
      <c r="CEZ1" t="s">
        <v>10530</v>
      </c>
      <c r="CFA1" t="s">
        <v>10531</v>
      </c>
      <c r="CFB1" t="s">
        <v>10532</v>
      </c>
      <c r="CFC1" t="s">
        <v>10533</v>
      </c>
      <c r="CFD1" t="s">
        <v>10534</v>
      </c>
      <c r="CFE1" t="s">
        <v>10535</v>
      </c>
      <c r="CFF1" t="s">
        <v>10536</v>
      </c>
      <c r="CFG1" t="s">
        <v>10537</v>
      </c>
      <c r="CFH1" t="s">
        <v>10538</v>
      </c>
      <c r="CFI1" t="s">
        <v>10539</v>
      </c>
      <c r="CFJ1" t="s">
        <v>10540</v>
      </c>
      <c r="CFK1" t="s">
        <v>10541</v>
      </c>
      <c r="CFL1" t="s">
        <v>10542</v>
      </c>
      <c r="CFM1" t="s">
        <v>10543</v>
      </c>
      <c r="CFN1" t="s">
        <v>10544</v>
      </c>
      <c r="CFO1" t="s">
        <v>10545</v>
      </c>
      <c r="CFP1" t="s">
        <v>10546</v>
      </c>
      <c r="CFQ1" t="s">
        <v>10547</v>
      </c>
      <c r="CFR1" t="s">
        <v>10548</v>
      </c>
      <c r="CFS1" t="s">
        <v>10549</v>
      </c>
      <c r="CFT1" t="s">
        <v>10550</v>
      </c>
      <c r="CFU1" t="s">
        <v>10551</v>
      </c>
      <c r="CFV1" t="s">
        <v>10552</v>
      </c>
      <c r="CFW1" t="s">
        <v>10553</v>
      </c>
      <c r="CFX1" t="s">
        <v>10554</v>
      </c>
      <c r="CFY1" t="s">
        <v>10555</v>
      </c>
      <c r="CFZ1" t="s">
        <v>10556</v>
      </c>
      <c r="CGA1" t="s">
        <v>10557</v>
      </c>
      <c r="CGB1" t="s">
        <v>10558</v>
      </c>
      <c r="CGC1" t="s">
        <v>10559</v>
      </c>
      <c r="CGD1" t="s">
        <v>10560</v>
      </c>
      <c r="CGE1" t="s">
        <v>10561</v>
      </c>
      <c r="CGF1" t="s">
        <v>10562</v>
      </c>
      <c r="CGG1" t="s">
        <v>10563</v>
      </c>
      <c r="CGH1" t="s">
        <v>10564</v>
      </c>
      <c r="CGI1" t="s">
        <v>10565</v>
      </c>
      <c r="CGJ1" t="s">
        <v>10566</v>
      </c>
      <c r="CGK1" t="s">
        <v>10567</v>
      </c>
      <c r="CGL1" t="s">
        <v>10568</v>
      </c>
      <c r="CGM1" t="s">
        <v>10569</v>
      </c>
      <c r="CGN1" t="s">
        <v>10570</v>
      </c>
      <c r="CGO1" t="s">
        <v>10571</v>
      </c>
      <c r="CGP1" t="s">
        <v>10572</v>
      </c>
      <c r="CGQ1" t="s">
        <v>10573</v>
      </c>
      <c r="CGR1" t="s">
        <v>10574</v>
      </c>
      <c r="CGS1" t="s">
        <v>10575</v>
      </c>
      <c r="CGT1" t="s">
        <v>10576</v>
      </c>
      <c r="CGU1" t="s">
        <v>10577</v>
      </c>
      <c r="CGV1" t="s">
        <v>10578</v>
      </c>
      <c r="CGW1" t="s">
        <v>10579</v>
      </c>
      <c r="CGX1" t="s">
        <v>10580</v>
      </c>
      <c r="CGY1" t="s">
        <v>10581</v>
      </c>
      <c r="CGZ1" t="s">
        <v>10582</v>
      </c>
      <c r="CHA1" t="s">
        <v>10583</v>
      </c>
      <c r="CHB1" t="s">
        <v>10584</v>
      </c>
      <c r="CHC1" t="s">
        <v>10585</v>
      </c>
      <c r="CHD1" t="s">
        <v>10586</v>
      </c>
      <c r="CHE1" t="s">
        <v>10587</v>
      </c>
      <c r="CHF1" t="s">
        <v>10588</v>
      </c>
      <c r="CHG1" t="s">
        <v>10589</v>
      </c>
      <c r="CHH1" t="s">
        <v>10590</v>
      </c>
      <c r="CHI1" t="s">
        <v>10591</v>
      </c>
      <c r="CHJ1" t="s">
        <v>10592</v>
      </c>
      <c r="CHK1" t="s">
        <v>10593</v>
      </c>
      <c r="CHL1" t="s">
        <v>10594</v>
      </c>
      <c r="CHM1" t="s">
        <v>10595</v>
      </c>
      <c r="CHN1" t="s">
        <v>10596</v>
      </c>
      <c r="CHO1" t="s">
        <v>10597</v>
      </c>
      <c r="CHP1" t="s">
        <v>10598</v>
      </c>
      <c r="CHQ1" t="s">
        <v>10599</v>
      </c>
      <c r="CHR1" t="s">
        <v>10600</v>
      </c>
      <c r="CHS1" t="s">
        <v>10601</v>
      </c>
      <c r="CHT1" t="s">
        <v>10602</v>
      </c>
      <c r="CHU1" t="s">
        <v>10603</v>
      </c>
      <c r="CHV1" t="s">
        <v>10604</v>
      </c>
      <c r="CHW1" t="s">
        <v>10605</v>
      </c>
      <c r="CHX1" t="s">
        <v>10606</v>
      </c>
      <c r="CHY1" t="s">
        <v>10607</v>
      </c>
      <c r="CHZ1" t="s">
        <v>10608</v>
      </c>
      <c r="CIA1" t="s">
        <v>10609</v>
      </c>
      <c r="CIB1" t="s">
        <v>10610</v>
      </c>
      <c r="CIC1" t="s">
        <v>10611</v>
      </c>
      <c r="CID1" t="s">
        <v>10612</v>
      </c>
      <c r="CIE1" t="s">
        <v>10613</v>
      </c>
      <c r="CIF1" t="s">
        <v>10614</v>
      </c>
      <c r="CIG1" t="s">
        <v>10615</v>
      </c>
      <c r="CIH1" t="s">
        <v>10616</v>
      </c>
      <c r="CII1" t="s">
        <v>10617</v>
      </c>
      <c r="CIJ1" t="s">
        <v>10618</v>
      </c>
      <c r="CIK1" t="s">
        <v>10619</v>
      </c>
      <c r="CIL1" t="s">
        <v>10620</v>
      </c>
      <c r="CIM1" t="s">
        <v>10621</v>
      </c>
      <c r="CIN1" t="s">
        <v>10622</v>
      </c>
      <c r="CIO1" t="s">
        <v>10623</v>
      </c>
      <c r="CIP1" t="s">
        <v>10624</v>
      </c>
      <c r="CIQ1" t="s">
        <v>10625</v>
      </c>
      <c r="CIR1" t="s">
        <v>10626</v>
      </c>
      <c r="CIS1" t="s">
        <v>10627</v>
      </c>
      <c r="CIT1" t="s">
        <v>10628</v>
      </c>
      <c r="CIU1" t="s">
        <v>10629</v>
      </c>
      <c r="CIV1" t="s">
        <v>10630</v>
      </c>
      <c r="CIW1" t="s">
        <v>10631</v>
      </c>
      <c r="CIX1" t="s">
        <v>10632</v>
      </c>
      <c r="CIY1" t="s">
        <v>10633</v>
      </c>
      <c r="CIZ1" t="s">
        <v>10634</v>
      </c>
      <c r="CJA1" t="s">
        <v>10635</v>
      </c>
      <c r="CJB1" t="s">
        <v>10636</v>
      </c>
      <c r="CJC1" t="s">
        <v>10637</v>
      </c>
      <c r="CJD1" t="s">
        <v>10638</v>
      </c>
      <c r="CJE1" t="s">
        <v>10639</v>
      </c>
      <c r="CJF1" t="s">
        <v>10640</v>
      </c>
      <c r="CJG1" t="s">
        <v>10641</v>
      </c>
      <c r="CJH1" t="s">
        <v>10642</v>
      </c>
      <c r="CJI1" t="s">
        <v>10643</v>
      </c>
      <c r="CJJ1" t="s">
        <v>10644</v>
      </c>
      <c r="CJK1" t="s">
        <v>10645</v>
      </c>
      <c r="CJL1" t="s">
        <v>10646</v>
      </c>
      <c r="CJM1" t="s">
        <v>10647</v>
      </c>
      <c r="CJN1" t="s">
        <v>10648</v>
      </c>
      <c r="CJO1" t="s">
        <v>10649</v>
      </c>
      <c r="CJP1" t="s">
        <v>10650</v>
      </c>
      <c r="CJQ1" t="s">
        <v>10651</v>
      </c>
      <c r="CJR1" t="s">
        <v>10652</v>
      </c>
      <c r="CJS1" t="s">
        <v>10653</v>
      </c>
      <c r="CJT1" t="s">
        <v>10654</v>
      </c>
      <c r="CJU1" t="s">
        <v>10655</v>
      </c>
      <c r="CJV1" t="s">
        <v>10656</v>
      </c>
      <c r="CJW1" t="s">
        <v>10657</v>
      </c>
      <c r="CJX1" t="s">
        <v>10658</v>
      </c>
      <c r="CJY1" t="s">
        <v>10659</v>
      </c>
      <c r="CJZ1" t="s">
        <v>10660</v>
      </c>
      <c r="CKA1" t="s">
        <v>10661</v>
      </c>
      <c r="CKB1" t="s">
        <v>10662</v>
      </c>
      <c r="CKC1" t="s">
        <v>10663</v>
      </c>
      <c r="CKD1" t="s">
        <v>10664</v>
      </c>
      <c r="CKE1" t="s">
        <v>10665</v>
      </c>
      <c r="CKF1" t="s">
        <v>10666</v>
      </c>
      <c r="CKG1" t="s">
        <v>10667</v>
      </c>
      <c r="CKH1" t="s">
        <v>10668</v>
      </c>
      <c r="CKI1" t="s">
        <v>10669</v>
      </c>
      <c r="CKJ1" t="s">
        <v>10670</v>
      </c>
      <c r="CKK1" t="s">
        <v>10671</v>
      </c>
      <c r="CKL1" t="s">
        <v>10672</v>
      </c>
      <c r="CKM1" t="s">
        <v>10673</v>
      </c>
      <c r="CKN1" t="s">
        <v>10674</v>
      </c>
      <c r="CKO1" t="s">
        <v>10675</v>
      </c>
      <c r="CKP1" t="s">
        <v>10676</v>
      </c>
      <c r="CKQ1" t="s">
        <v>10677</v>
      </c>
      <c r="CKR1" t="s">
        <v>10678</v>
      </c>
      <c r="CKS1" t="s">
        <v>10679</v>
      </c>
      <c r="CKT1" t="s">
        <v>10680</v>
      </c>
      <c r="CKU1" t="s">
        <v>10681</v>
      </c>
      <c r="CKV1" t="s">
        <v>10682</v>
      </c>
      <c r="CKW1" t="s">
        <v>10683</v>
      </c>
      <c r="CKX1" t="s">
        <v>10684</v>
      </c>
      <c r="CKY1" t="s">
        <v>10685</v>
      </c>
      <c r="CKZ1" t="s">
        <v>10686</v>
      </c>
      <c r="CLA1" t="s">
        <v>10687</v>
      </c>
      <c r="CLB1" t="s">
        <v>10688</v>
      </c>
      <c r="CLC1" t="s">
        <v>10689</v>
      </c>
      <c r="CLD1" t="s">
        <v>10690</v>
      </c>
      <c r="CLE1" t="s">
        <v>10691</v>
      </c>
      <c r="CLF1" t="s">
        <v>10692</v>
      </c>
      <c r="CLG1" t="s">
        <v>10693</v>
      </c>
      <c r="CLH1" t="s">
        <v>10694</v>
      </c>
      <c r="CLI1" t="s">
        <v>10695</v>
      </c>
      <c r="CLJ1" t="s">
        <v>10696</v>
      </c>
      <c r="CLK1" t="s">
        <v>10697</v>
      </c>
      <c r="CLL1" t="s">
        <v>10698</v>
      </c>
      <c r="CLM1" t="s">
        <v>10699</v>
      </c>
      <c r="CLN1" t="s">
        <v>10700</v>
      </c>
      <c r="CLO1" t="s">
        <v>10701</v>
      </c>
      <c r="CLP1" t="s">
        <v>10702</v>
      </c>
      <c r="CLQ1" t="s">
        <v>10703</v>
      </c>
      <c r="CLR1" t="s">
        <v>10704</v>
      </c>
      <c r="CLS1" t="s">
        <v>10705</v>
      </c>
      <c r="CLT1" t="s">
        <v>10706</v>
      </c>
      <c r="CLU1" t="s">
        <v>10707</v>
      </c>
      <c r="CLV1" t="s">
        <v>10708</v>
      </c>
      <c r="CLW1" t="s">
        <v>10709</v>
      </c>
      <c r="CLX1" t="s">
        <v>10710</v>
      </c>
      <c r="CLY1" t="s">
        <v>10711</v>
      </c>
      <c r="CLZ1" t="s">
        <v>10712</v>
      </c>
      <c r="CMA1" t="s">
        <v>10713</v>
      </c>
      <c r="CMB1" t="s">
        <v>10714</v>
      </c>
      <c r="CMC1" t="s">
        <v>10715</v>
      </c>
      <c r="CMD1" t="s">
        <v>10716</v>
      </c>
      <c r="CME1" t="s">
        <v>10717</v>
      </c>
      <c r="CMF1" t="s">
        <v>10718</v>
      </c>
      <c r="CMG1" t="s">
        <v>10719</v>
      </c>
      <c r="CMH1" t="s">
        <v>10720</v>
      </c>
      <c r="CMI1" t="s">
        <v>10721</v>
      </c>
      <c r="CMJ1" t="s">
        <v>10722</v>
      </c>
      <c r="CMK1" t="s">
        <v>10723</v>
      </c>
      <c r="CML1" t="s">
        <v>10724</v>
      </c>
      <c r="CMM1" t="s">
        <v>10725</v>
      </c>
      <c r="CMN1" t="s">
        <v>10726</v>
      </c>
      <c r="CMO1" t="s">
        <v>10727</v>
      </c>
      <c r="CMP1" t="s">
        <v>10728</v>
      </c>
      <c r="CMQ1" t="s">
        <v>10729</v>
      </c>
      <c r="CMR1" t="s">
        <v>10730</v>
      </c>
      <c r="CMS1" t="s">
        <v>10731</v>
      </c>
      <c r="CMT1" t="s">
        <v>10732</v>
      </c>
      <c r="CMU1" t="s">
        <v>10733</v>
      </c>
      <c r="CMV1" t="s">
        <v>10734</v>
      </c>
      <c r="CMW1" t="s">
        <v>10735</v>
      </c>
      <c r="CMX1" t="s">
        <v>10736</v>
      </c>
      <c r="CMY1" t="s">
        <v>10737</v>
      </c>
      <c r="CMZ1" t="s">
        <v>10738</v>
      </c>
      <c r="CNA1" t="s">
        <v>10739</v>
      </c>
      <c r="CNB1" t="s">
        <v>10740</v>
      </c>
      <c r="CNC1" t="s">
        <v>10741</v>
      </c>
      <c r="CND1" t="s">
        <v>10742</v>
      </c>
      <c r="CNE1" t="s">
        <v>10743</v>
      </c>
      <c r="CNF1" t="s">
        <v>10744</v>
      </c>
      <c r="CNG1" t="s">
        <v>10745</v>
      </c>
      <c r="CNH1" t="s">
        <v>10746</v>
      </c>
      <c r="CNI1" t="s">
        <v>10747</v>
      </c>
      <c r="CNJ1" t="s">
        <v>10748</v>
      </c>
      <c r="CNK1" t="s">
        <v>10749</v>
      </c>
      <c r="CNL1" t="s">
        <v>10750</v>
      </c>
      <c r="CNM1" t="s">
        <v>10751</v>
      </c>
      <c r="CNN1" t="s">
        <v>10752</v>
      </c>
      <c r="CNO1" t="s">
        <v>10753</v>
      </c>
      <c r="CNP1" t="s">
        <v>10754</v>
      </c>
      <c r="CNQ1" t="s">
        <v>10755</v>
      </c>
      <c r="CNR1" t="s">
        <v>10756</v>
      </c>
      <c r="CNS1" t="s">
        <v>10757</v>
      </c>
      <c r="CNT1" t="s">
        <v>10758</v>
      </c>
      <c r="CNU1" t="s">
        <v>10759</v>
      </c>
      <c r="CNV1" t="s">
        <v>10760</v>
      </c>
      <c r="CNW1" t="s">
        <v>10761</v>
      </c>
      <c r="CNX1" t="s">
        <v>10762</v>
      </c>
      <c r="CNY1" t="s">
        <v>10763</v>
      </c>
      <c r="CNZ1" t="s">
        <v>10764</v>
      </c>
      <c r="COA1" t="s">
        <v>10765</v>
      </c>
      <c r="COB1" t="s">
        <v>10766</v>
      </c>
      <c r="COC1" t="s">
        <v>10767</v>
      </c>
      <c r="COD1" t="s">
        <v>10768</v>
      </c>
      <c r="COE1" t="s">
        <v>10769</v>
      </c>
      <c r="COF1" t="s">
        <v>10770</v>
      </c>
      <c r="COG1" t="s">
        <v>10771</v>
      </c>
      <c r="COH1" t="s">
        <v>10772</v>
      </c>
      <c r="COI1" t="s">
        <v>10773</v>
      </c>
      <c r="COJ1" t="s">
        <v>10774</v>
      </c>
      <c r="COK1" t="s">
        <v>10775</v>
      </c>
      <c r="COL1" t="s">
        <v>10776</v>
      </c>
      <c r="COM1" t="s">
        <v>10777</v>
      </c>
      <c r="CON1" t="s">
        <v>10778</v>
      </c>
      <c r="COO1" t="s">
        <v>10779</v>
      </c>
      <c r="COP1" t="s">
        <v>10780</v>
      </c>
      <c r="COQ1" t="s">
        <v>10781</v>
      </c>
      <c r="COR1" t="s">
        <v>10782</v>
      </c>
      <c r="COS1" t="s">
        <v>10783</v>
      </c>
      <c r="COT1" t="s">
        <v>10784</v>
      </c>
      <c r="COU1" t="s">
        <v>10785</v>
      </c>
      <c r="COV1" t="s">
        <v>10786</v>
      </c>
      <c r="COW1" t="s">
        <v>10787</v>
      </c>
      <c r="COX1" t="s">
        <v>10788</v>
      </c>
      <c r="COY1" t="s">
        <v>10789</v>
      </c>
      <c r="COZ1" t="s">
        <v>10790</v>
      </c>
      <c r="CPA1" t="s">
        <v>10791</v>
      </c>
      <c r="CPB1" t="s">
        <v>10792</v>
      </c>
      <c r="CPC1" t="s">
        <v>10793</v>
      </c>
      <c r="CPD1" t="s">
        <v>10794</v>
      </c>
      <c r="CPE1" t="s">
        <v>10795</v>
      </c>
      <c r="CPF1" t="s">
        <v>10796</v>
      </c>
      <c r="CPG1" t="s">
        <v>10797</v>
      </c>
      <c r="CPH1" t="s">
        <v>10798</v>
      </c>
      <c r="CPI1" t="s">
        <v>10799</v>
      </c>
      <c r="CPJ1" t="s">
        <v>10800</v>
      </c>
      <c r="CPK1" t="s">
        <v>10801</v>
      </c>
      <c r="CPL1" t="s">
        <v>10802</v>
      </c>
      <c r="CPM1" t="s">
        <v>10803</v>
      </c>
      <c r="CPN1" t="s">
        <v>10804</v>
      </c>
      <c r="CPO1" t="s">
        <v>10805</v>
      </c>
      <c r="CPP1" t="s">
        <v>10806</v>
      </c>
      <c r="CPQ1" t="s">
        <v>10807</v>
      </c>
      <c r="CPR1" t="s">
        <v>10808</v>
      </c>
      <c r="CPS1" t="s">
        <v>10809</v>
      </c>
      <c r="CPT1" t="s">
        <v>10810</v>
      </c>
      <c r="CPU1" t="s">
        <v>10811</v>
      </c>
      <c r="CPV1" t="s">
        <v>10812</v>
      </c>
      <c r="CPW1" t="s">
        <v>10813</v>
      </c>
      <c r="CPX1" t="s">
        <v>10814</v>
      </c>
      <c r="CPY1" t="s">
        <v>10815</v>
      </c>
      <c r="CPZ1" t="s">
        <v>10816</v>
      </c>
      <c r="CQA1" t="s">
        <v>10817</v>
      </c>
      <c r="CQB1" t="s">
        <v>10818</v>
      </c>
      <c r="CQC1" t="s">
        <v>10819</v>
      </c>
      <c r="CQD1" t="s">
        <v>10820</v>
      </c>
      <c r="CQE1" t="s">
        <v>10821</v>
      </c>
      <c r="CQF1" t="s">
        <v>10822</v>
      </c>
      <c r="CQG1" t="s">
        <v>10823</v>
      </c>
      <c r="CQH1" t="s">
        <v>10824</v>
      </c>
      <c r="CQI1" t="s">
        <v>10825</v>
      </c>
      <c r="CQJ1" t="s">
        <v>10826</v>
      </c>
      <c r="CQK1" t="s">
        <v>10827</v>
      </c>
      <c r="CQL1" t="s">
        <v>10828</v>
      </c>
      <c r="CQM1" t="s">
        <v>10829</v>
      </c>
      <c r="CQN1" t="s">
        <v>10830</v>
      </c>
      <c r="CQO1" t="s">
        <v>10831</v>
      </c>
      <c r="CQP1" t="s">
        <v>10832</v>
      </c>
      <c r="CQQ1" t="s">
        <v>10833</v>
      </c>
      <c r="CQR1" t="s">
        <v>10834</v>
      </c>
      <c r="CQS1" t="s">
        <v>10835</v>
      </c>
      <c r="CQT1" t="s">
        <v>10836</v>
      </c>
      <c r="CQU1" t="s">
        <v>10837</v>
      </c>
      <c r="CQV1" t="s">
        <v>10838</v>
      </c>
      <c r="CQW1" t="s">
        <v>10839</v>
      </c>
      <c r="CQX1" t="s">
        <v>10840</v>
      </c>
      <c r="CQY1" t="s">
        <v>10841</v>
      </c>
      <c r="CQZ1" t="s">
        <v>10842</v>
      </c>
      <c r="CRA1" t="s">
        <v>10843</v>
      </c>
      <c r="CRB1" t="s">
        <v>10844</v>
      </c>
      <c r="CRC1" t="s">
        <v>10845</v>
      </c>
      <c r="CRD1" t="s">
        <v>10846</v>
      </c>
      <c r="CRE1" t="s">
        <v>10847</v>
      </c>
      <c r="CRF1" t="s">
        <v>10848</v>
      </c>
      <c r="CRG1" t="s">
        <v>10849</v>
      </c>
      <c r="CRH1" t="s">
        <v>10850</v>
      </c>
      <c r="CRI1" t="s">
        <v>10851</v>
      </c>
      <c r="CRJ1" t="s">
        <v>10852</v>
      </c>
      <c r="CRK1" t="s">
        <v>10853</v>
      </c>
      <c r="CRL1" t="s">
        <v>10854</v>
      </c>
      <c r="CRM1" t="s">
        <v>10855</v>
      </c>
      <c r="CRN1" t="s">
        <v>10856</v>
      </c>
      <c r="CRO1" t="s">
        <v>10857</v>
      </c>
      <c r="CRP1" t="s">
        <v>10858</v>
      </c>
      <c r="CRQ1" t="s">
        <v>10859</v>
      </c>
      <c r="CRR1" t="s">
        <v>10860</v>
      </c>
      <c r="CRS1" t="s">
        <v>10861</v>
      </c>
      <c r="CRT1" t="s">
        <v>10862</v>
      </c>
      <c r="CRU1" t="s">
        <v>10863</v>
      </c>
      <c r="CRV1" t="s">
        <v>10864</v>
      </c>
      <c r="CRW1" t="s">
        <v>10865</v>
      </c>
      <c r="CRX1" t="s">
        <v>10866</v>
      </c>
      <c r="CRY1" t="s">
        <v>10867</v>
      </c>
      <c r="CRZ1" t="s">
        <v>10868</v>
      </c>
      <c r="CSA1" t="s">
        <v>10869</v>
      </c>
      <c r="CSB1" t="s">
        <v>10870</v>
      </c>
      <c r="CSC1" t="s">
        <v>10871</v>
      </c>
      <c r="CSD1" t="s">
        <v>10872</v>
      </c>
      <c r="CSE1" t="s">
        <v>10873</v>
      </c>
      <c r="CSF1" t="s">
        <v>10874</v>
      </c>
      <c r="CSG1" t="s">
        <v>10875</v>
      </c>
      <c r="CSH1" t="s">
        <v>10876</v>
      </c>
      <c r="CSI1" t="s">
        <v>10877</v>
      </c>
      <c r="CSJ1" t="s">
        <v>10878</v>
      </c>
      <c r="CSK1" t="s">
        <v>10879</v>
      </c>
      <c r="CSL1" t="s">
        <v>10880</v>
      </c>
      <c r="CSM1" t="s">
        <v>10881</v>
      </c>
      <c r="CSN1" t="s">
        <v>10882</v>
      </c>
      <c r="CSO1" t="s">
        <v>10883</v>
      </c>
      <c r="CSP1" t="s">
        <v>10884</v>
      </c>
      <c r="CSQ1" t="s">
        <v>10885</v>
      </c>
      <c r="CSR1" t="s">
        <v>10886</v>
      </c>
      <c r="CSS1" t="s">
        <v>10887</v>
      </c>
      <c r="CST1" t="s">
        <v>10888</v>
      </c>
      <c r="CSU1" t="s">
        <v>10889</v>
      </c>
      <c r="CSV1" t="s">
        <v>10890</v>
      </c>
      <c r="CSW1" t="s">
        <v>10891</v>
      </c>
      <c r="CSX1" t="s">
        <v>10892</v>
      </c>
      <c r="CSY1" t="s">
        <v>10893</v>
      </c>
      <c r="CSZ1" t="s">
        <v>10894</v>
      </c>
      <c r="CTA1" t="s">
        <v>10895</v>
      </c>
      <c r="CTB1" t="s">
        <v>10896</v>
      </c>
      <c r="CTC1" t="s">
        <v>10897</v>
      </c>
      <c r="CTD1" t="s">
        <v>10898</v>
      </c>
      <c r="CTE1" t="s">
        <v>10899</v>
      </c>
      <c r="CTF1" t="s">
        <v>10900</v>
      </c>
      <c r="CTG1" t="s">
        <v>10901</v>
      </c>
      <c r="CTH1" t="s">
        <v>10902</v>
      </c>
      <c r="CTI1" t="s">
        <v>10903</v>
      </c>
      <c r="CTJ1" t="s">
        <v>10904</v>
      </c>
      <c r="CTK1" t="s">
        <v>10905</v>
      </c>
      <c r="CTL1" t="s">
        <v>10906</v>
      </c>
      <c r="CTM1" t="s">
        <v>10907</v>
      </c>
      <c r="CTN1" t="s">
        <v>10908</v>
      </c>
      <c r="CTO1" t="s">
        <v>10909</v>
      </c>
      <c r="CTP1" t="s">
        <v>10910</v>
      </c>
      <c r="CTQ1" t="s">
        <v>10911</v>
      </c>
      <c r="CTR1" t="s">
        <v>10912</v>
      </c>
      <c r="CTS1" t="s">
        <v>10913</v>
      </c>
      <c r="CTT1" t="s">
        <v>10914</v>
      </c>
      <c r="CTU1" t="s">
        <v>10915</v>
      </c>
      <c r="CTV1" t="s">
        <v>10916</v>
      </c>
      <c r="CTW1" t="s">
        <v>10917</v>
      </c>
      <c r="CTX1" t="s">
        <v>10918</v>
      </c>
      <c r="CTY1" t="s">
        <v>10919</v>
      </c>
      <c r="CTZ1" t="s">
        <v>10920</v>
      </c>
      <c r="CUA1" t="s">
        <v>10921</v>
      </c>
      <c r="CUB1" t="s">
        <v>10922</v>
      </c>
      <c r="CUC1" t="s">
        <v>10923</v>
      </c>
      <c r="CUD1" t="s">
        <v>10924</v>
      </c>
      <c r="CUE1" t="s">
        <v>10925</v>
      </c>
      <c r="CUF1" t="s">
        <v>10926</v>
      </c>
      <c r="CUG1" t="s">
        <v>10927</v>
      </c>
      <c r="CUH1" t="s">
        <v>10928</v>
      </c>
      <c r="CUI1" t="s">
        <v>10929</v>
      </c>
      <c r="CUJ1" t="s">
        <v>10930</v>
      </c>
      <c r="CUK1" t="s">
        <v>10931</v>
      </c>
      <c r="CUL1" t="s">
        <v>10932</v>
      </c>
      <c r="CUM1" t="s">
        <v>10933</v>
      </c>
      <c r="CUN1" t="s">
        <v>10934</v>
      </c>
      <c r="CUO1" t="s">
        <v>10935</v>
      </c>
      <c r="CUP1" t="s">
        <v>10936</v>
      </c>
      <c r="CUQ1" t="s">
        <v>10937</v>
      </c>
      <c r="CUR1" t="s">
        <v>10938</v>
      </c>
      <c r="CUS1" t="s">
        <v>10939</v>
      </c>
      <c r="CUT1" t="s">
        <v>10940</v>
      </c>
      <c r="CUU1" t="s">
        <v>10941</v>
      </c>
      <c r="CUV1" t="s">
        <v>10942</v>
      </c>
      <c r="CUW1" t="s">
        <v>10943</v>
      </c>
      <c r="CUX1" t="s">
        <v>10944</v>
      </c>
      <c r="CUY1" t="s">
        <v>10945</v>
      </c>
      <c r="CUZ1" t="s">
        <v>10946</v>
      </c>
      <c r="CVA1" t="s">
        <v>10947</v>
      </c>
      <c r="CVB1" t="s">
        <v>10948</v>
      </c>
      <c r="CVC1" t="s">
        <v>10949</v>
      </c>
      <c r="CVD1" t="s">
        <v>10950</v>
      </c>
      <c r="CVE1" t="s">
        <v>10951</v>
      </c>
      <c r="CVF1" t="s">
        <v>10952</v>
      </c>
      <c r="CVG1" t="s">
        <v>10953</v>
      </c>
      <c r="CVH1" t="s">
        <v>10954</v>
      </c>
      <c r="CVI1" t="s">
        <v>10955</v>
      </c>
      <c r="CVJ1" t="s">
        <v>10956</v>
      </c>
      <c r="CVK1" t="s">
        <v>10957</v>
      </c>
      <c r="CVL1" t="s">
        <v>10958</v>
      </c>
      <c r="CVM1" t="s">
        <v>10959</v>
      </c>
      <c r="CVN1" t="s">
        <v>10960</v>
      </c>
      <c r="CVO1" t="s">
        <v>10961</v>
      </c>
      <c r="CVP1" t="s">
        <v>10962</v>
      </c>
      <c r="CVQ1" t="s">
        <v>10963</v>
      </c>
      <c r="CVR1" t="s">
        <v>10964</v>
      </c>
      <c r="CVS1" t="s">
        <v>10965</v>
      </c>
      <c r="CVT1" t="s">
        <v>10966</v>
      </c>
      <c r="CVU1" t="s">
        <v>10967</v>
      </c>
      <c r="CVV1" t="s">
        <v>10968</v>
      </c>
      <c r="CVW1" t="s">
        <v>10969</v>
      </c>
      <c r="CVX1" t="s">
        <v>10970</v>
      </c>
      <c r="CVY1" t="s">
        <v>10971</v>
      </c>
      <c r="CVZ1" t="s">
        <v>10972</v>
      </c>
      <c r="CWA1" t="s">
        <v>10973</v>
      </c>
      <c r="CWB1" t="s">
        <v>10974</v>
      </c>
      <c r="CWC1" t="s">
        <v>10975</v>
      </c>
      <c r="CWD1" t="s">
        <v>10976</v>
      </c>
      <c r="CWE1" t="s">
        <v>10977</v>
      </c>
      <c r="CWF1" t="s">
        <v>10978</v>
      </c>
      <c r="CWG1" t="s">
        <v>10979</v>
      </c>
      <c r="CWH1" t="s">
        <v>10980</v>
      </c>
      <c r="CWI1" t="s">
        <v>10981</v>
      </c>
      <c r="CWJ1" t="s">
        <v>10982</v>
      </c>
      <c r="CWK1" t="s">
        <v>10983</v>
      </c>
      <c r="CWL1" t="s">
        <v>10984</v>
      </c>
      <c r="CWM1" t="s">
        <v>10985</v>
      </c>
      <c r="CWN1" t="s">
        <v>10986</v>
      </c>
      <c r="CWO1" t="s">
        <v>10987</v>
      </c>
      <c r="CWP1" t="s">
        <v>10988</v>
      </c>
      <c r="CWQ1" t="s">
        <v>10989</v>
      </c>
      <c r="CWR1" t="s">
        <v>10990</v>
      </c>
      <c r="CWS1" t="s">
        <v>10991</v>
      </c>
      <c r="CWT1" t="s">
        <v>10992</v>
      </c>
      <c r="CWU1" t="s">
        <v>10993</v>
      </c>
      <c r="CWV1" t="s">
        <v>10994</v>
      </c>
      <c r="CWW1" t="s">
        <v>10995</v>
      </c>
      <c r="CWX1" t="s">
        <v>10996</v>
      </c>
      <c r="CWY1" t="s">
        <v>10997</v>
      </c>
      <c r="CWZ1" t="s">
        <v>10998</v>
      </c>
      <c r="CXA1" t="s">
        <v>10999</v>
      </c>
      <c r="CXB1" t="s">
        <v>11000</v>
      </c>
      <c r="CXC1" t="s">
        <v>11001</v>
      </c>
      <c r="CXD1" t="s">
        <v>11002</v>
      </c>
      <c r="CXE1" t="s">
        <v>11003</v>
      </c>
      <c r="CXF1" t="s">
        <v>11004</v>
      </c>
      <c r="CXG1" t="s">
        <v>11005</v>
      </c>
      <c r="CXH1" t="s">
        <v>11006</v>
      </c>
      <c r="CXI1" t="s">
        <v>11007</v>
      </c>
      <c r="CXJ1" t="s">
        <v>11008</v>
      </c>
      <c r="CXK1" t="s">
        <v>11009</v>
      </c>
      <c r="CXL1" t="s">
        <v>11010</v>
      </c>
      <c r="CXM1" t="s">
        <v>11011</v>
      </c>
      <c r="CXN1" t="s">
        <v>11012</v>
      </c>
      <c r="CXO1" t="s">
        <v>11013</v>
      </c>
      <c r="CXP1" t="s">
        <v>11014</v>
      </c>
      <c r="CXQ1" t="s">
        <v>11015</v>
      </c>
      <c r="CXR1" t="s">
        <v>11016</v>
      </c>
      <c r="CXS1" t="s">
        <v>11017</v>
      </c>
      <c r="CXT1" t="s">
        <v>11018</v>
      </c>
      <c r="CXU1" t="s">
        <v>11019</v>
      </c>
      <c r="CXV1" t="s">
        <v>11020</v>
      </c>
      <c r="CXW1" t="s">
        <v>11021</v>
      </c>
      <c r="CXX1" t="s">
        <v>11022</v>
      </c>
      <c r="CXY1" t="s">
        <v>11023</v>
      </c>
      <c r="CXZ1" t="s">
        <v>11024</v>
      </c>
      <c r="CYA1" t="s">
        <v>11025</v>
      </c>
      <c r="CYB1" t="s">
        <v>11026</v>
      </c>
      <c r="CYC1" t="s">
        <v>11027</v>
      </c>
      <c r="CYD1" t="s">
        <v>11028</v>
      </c>
      <c r="CYE1" t="s">
        <v>11029</v>
      </c>
      <c r="CYF1" t="s">
        <v>11030</v>
      </c>
      <c r="CYG1" t="s">
        <v>11031</v>
      </c>
      <c r="CYH1" t="s">
        <v>11032</v>
      </c>
      <c r="CYI1" t="s">
        <v>11033</v>
      </c>
      <c r="CYJ1" t="s">
        <v>11034</v>
      </c>
      <c r="CYK1" t="s">
        <v>11035</v>
      </c>
      <c r="CYL1" t="s">
        <v>11036</v>
      </c>
      <c r="CYM1" t="s">
        <v>11037</v>
      </c>
      <c r="CYN1" t="s">
        <v>11038</v>
      </c>
      <c r="CYO1" t="s">
        <v>11039</v>
      </c>
      <c r="CYP1" t="s">
        <v>11040</v>
      </c>
      <c r="CYQ1" t="s">
        <v>11041</v>
      </c>
      <c r="CYR1" t="s">
        <v>11042</v>
      </c>
      <c r="CYS1" t="s">
        <v>11043</v>
      </c>
      <c r="CYT1" t="s">
        <v>11044</v>
      </c>
      <c r="CYU1" t="s">
        <v>11045</v>
      </c>
      <c r="CYV1" t="s">
        <v>11046</v>
      </c>
      <c r="CYW1" t="s">
        <v>11047</v>
      </c>
      <c r="CYX1" t="s">
        <v>11048</v>
      </c>
      <c r="CYY1" t="s">
        <v>11049</v>
      </c>
      <c r="CYZ1" t="s">
        <v>11050</v>
      </c>
      <c r="CZA1" t="s">
        <v>11051</v>
      </c>
      <c r="CZB1" t="s">
        <v>11052</v>
      </c>
      <c r="CZC1" t="s">
        <v>11053</v>
      </c>
      <c r="CZD1" t="s">
        <v>11054</v>
      </c>
      <c r="CZE1" t="s">
        <v>11055</v>
      </c>
      <c r="CZF1" t="s">
        <v>11056</v>
      </c>
      <c r="CZG1" t="s">
        <v>11057</v>
      </c>
      <c r="CZH1" t="s">
        <v>11058</v>
      </c>
      <c r="CZI1" t="s">
        <v>11059</v>
      </c>
      <c r="CZJ1" t="s">
        <v>11060</v>
      </c>
      <c r="CZK1" t="s">
        <v>11061</v>
      </c>
      <c r="CZL1" t="s">
        <v>11062</v>
      </c>
      <c r="CZM1" t="s">
        <v>11063</v>
      </c>
      <c r="CZN1" t="s">
        <v>11064</v>
      </c>
      <c r="CZO1" t="s">
        <v>11065</v>
      </c>
      <c r="CZP1" t="s">
        <v>11066</v>
      </c>
      <c r="CZQ1" t="s">
        <v>11067</v>
      </c>
      <c r="CZR1" t="s">
        <v>11068</v>
      </c>
      <c r="CZS1" t="s">
        <v>11069</v>
      </c>
      <c r="CZT1" t="s">
        <v>11070</v>
      </c>
      <c r="CZU1" t="s">
        <v>11071</v>
      </c>
      <c r="CZV1" t="s">
        <v>11072</v>
      </c>
      <c r="CZW1" t="s">
        <v>11073</v>
      </c>
      <c r="CZX1" t="s">
        <v>11074</v>
      </c>
      <c r="CZY1" t="s">
        <v>11075</v>
      </c>
      <c r="CZZ1" t="s">
        <v>11076</v>
      </c>
      <c r="DAA1" t="s">
        <v>11077</v>
      </c>
      <c r="DAB1" t="s">
        <v>11078</v>
      </c>
      <c r="DAC1" t="s">
        <v>11079</v>
      </c>
      <c r="DAD1" t="s">
        <v>11080</v>
      </c>
      <c r="DAE1" t="s">
        <v>11081</v>
      </c>
      <c r="DAF1" t="s">
        <v>11082</v>
      </c>
      <c r="DAG1" t="s">
        <v>11083</v>
      </c>
      <c r="DAH1" t="s">
        <v>11084</v>
      </c>
      <c r="DAI1" t="s">
        <v>11085</v>
      </c>
      <c r="DAJ1" t="s">
        <v>11086</v>
      </c>
      <c r="DAK1" t="s">
        <v>11087</v>
      </c>
      <c r="DAL1" t="s">
        <v>11088</v>
      </c>
      <c r="DAM1" t="s">
        <v>11089</v>
      </c>
      <c r="DAN1" t="s">
        <v>11090</v>
      </c>
      <c r="DAO1" t="s">
        <v>11091</v>
      </c>
      <c r="DAP1" t="s">
        <v>11092</v>
      </c>
      <c r="DAQ1" t="s">
        <v>11093</v>
      </c>
      <c r="DAR1" t="s">
        <v>11094</v>
      </c>
      <c r="DAS1" t="s">
        <v>11095</v>
      </c>
      <c r="DAT1" t="s">
        <v>11096</v>
      </c>
      <c r="DAU1" t="s">
        <v>11097</v>
      </c>
      <c r="DAV1" t="s">
        <v>11098</v>
      </c>
      <c r="DAW1" t="s">
        <v>11099</v>
      </c>
      <c r="DAX1" t="s">
        <v>11100</v>
      </c>
      <c r="DAY1" t="s">
        <v>11101</v>
      </c>
      <c r="DAZ1" t="s">
        <v>11102</v>
      </c>
      <c r="DBA1" t="s">
        <v>11103</v>
      </c>
      <c r="DBB1" t="s">
        <v>11104</v>
      </c>
      <c r="DBC1" t="s">
        <v>11105</v>
      </c>
      <c r="DBD1" t="s">
        <v>11106</v>
      </c>
      <c r="DBE1" t="s">
        <v>11107</v>
      </c>
      <c r="DBF1" t="s">
        <v>11108</v>
      </c>
      <c r="DBG1" t="s">
        <v>11109</v>
      </c>
      <c r="DBH1" t="s">
        <v>11110</v>
      </c>
      <c r="DBI1" t="s">
        <v>11111</v>
      </c>
      <c r="DBJ1" t="s">
        <v>11112</v>
      </c>
      <c r="DBK1" t="s">
        <v>11113</v>
      </c>
      <c r="DBL1" t="s">
        <v>11114</v>
      </c>
      <c r="DBM1" t="s">
        <v>11115</v>
      </c>
      <c r="DBN1" t="s">
        <v>11116</v>
      </c>
      <c r="DBO1" t="s">
        <v>11117</v>
      </c>
      <c r="DBP1" t="s">
        <v>11118</v>
      </c>
      <c r="DBQ1" t="s">
        <v>11119</v>
      </c>
      <c r="DBR1" t="s">
        <v>11120</v>
      </c>
      <c r="DBS1" t="s">
        <v>11121</v>
      </c>
      <c r="DBT1" t="s">
        <v>11122</v>
      </c>
      <c r="DBU1" t="s">
        <v>11123</v>
      </c>
      <c r="DBV1" t="s">
        <v>11124</v>
      </c>
      <c r="DBW1" t="s">
        <v>11125</v>
      </c>
      <c r="DBX1" t="s">
        <v>11126</v>
      </c>
      <c r="DBY1" t="s">
        <v>11127</v>
      </c>
      <c r="DBZ1" t="s">
        <v>11128</v>
      </c>
      <c r="DCA1" t="s">
        <v>11129</v>
      </c>
      <c r="DCB1" t="s">
        <v>11130</v>
      </c>
      <c r="DCC1" t="s">
        <v>11131</v>
      </c>
      <c r="DCD1" t="s">
        <v>11132</v>
      </c>
      <c r="DCE1" t="s">
        <v>11133</v>
      </c>
      <c r="DCF1" t="s">
        <v>11134</v>
      </c>
      <c r="DCG1" t="s">
        <v>11135</v>
      </c>
      <c r="DCH1" t="s">
        <v>11136</v>
      </c>
      <c r="DCI1" t="s">
        <v>11137</v>
      </c>
      <c r="DCJ1" t="s">
        <v>11138</v>
      </c>
      <c r="DCK1" t="s">
        <v>11139</v>
      </c>
      <c r="DCL1" t="s">
        <v>11140</v>
      </c>
      <c r="DCM1" t="s">
        <v>11141</v>
      </c>
      <c r="DCN1" t="s">
        <v>11142</v>
      </c>
      <c r="DCO1" t="s">
        <v>11143</v>
      </c>
      <c r="DCP1" t="s">
        <v>11144</v>
      </c>
      <c r="DCQ1" t="s">
        <v>11145</v>
      </c>
      <c r="DCR1" t="s">
        <v>11146</v>
      </c>
      <c r="DCS1" t="s">
        <v>11147</v>
      </c>
      <c r="DCT1" t="s">
        <v>11148</v>
      </c>
      <c r="DCU1" t="s">
        <v>11149</v>
      </c>
      <c r="DCV1" t="s">
        <v>11150</v>
      </c>
      <c r="DCW1" t="s">
        <v>11151</v>
      </c>
      <c r="DCX1" t="s">
        <v>11152</v>
      </c>
      <c r="DCY1" t="s">
        <v>11153</v>
      </c>
      <c r="DCZ1" t="s">
        <v>11154</v>
      </c>
      <c r="DDA1" t="s">
        <v>11155</v>
      </c>
      <c r="DDB1" t="s">
        <v>11156</v>
      </c>
      <c r="DDC1" t="s">
        <v>11157</v>
      </c>
      <c r="DDD1" t="s">
        <v>11158</v>
      </c>
      <c r="DDE1" t="s">
        <v>11159</v>
      </c>
      <c r="DDF1" t="s">
        <v>11160</v>
      </c>
      <c r="DDG1" t="s">
        <v>11161</v>
      </c>
      <c r="DDH1" t="s">
        <v>11162</v>
      </c>
      <c r="DDI1" t="s">
        <v>11163</v>
      </c>
      <c r="DDJ1" t="s">
        <v>11164</v>
      </c>
      <c r="DDK1" t="s">
        <v>11165</v>
      </c>
      <c r="DDL1" t="s">
        <v>11166</v>
      </c>
      <c r="DDM1" t="s">
        <v>11167</v>
      </c>
      <c r="DDN1" t="s">
        <v>11168</v>
      </c>
      <c r="DDO1" t="s">
        <v>11169</v>
      </c>
      <c r="DDP1" t="s">
        <v>11170</v>
      </c>
      <c r="DDQ1" t="s">
        <v>11171</v>
      </c>
      <c r="DDR1" t="s">
        <v>11172</v>
      </c>
      <c r="DDS1" t="s">
        <v>11173</v>
      </c>
      <c r="DDT1" t="s">
        <v>11174</v>
      </c>
      <c r="DDU1" t="s">
        <v>11175</v>
      </c>
      <c r="DDV1" t="s">
        <v>11176</v>
      </c>
      <c r="DDW1" t="s">
        <v>11177</v>
      </c>
      <c r="DDX1" t="s">
        <v>11178</v>
      </c>
      <c r="DDY1" t="s">
        <v>11179</v>
      </c>
      <c r="DDZ1" t="s">
        <v>11180</v>
      </c>
      <c r="DEA1" t="s">
        <v>11181</v>
      </c>
      <c r="DEB1" t="s">
        <v>11182</v>
      </c>
      <c r="DEC1" t="s">
        <v>11183</v>
      </c>
      <c r="DED1" t="s">
        <v>11184</v>
      </c>
      <c r="DEE1" t="s">
        <v>11185</v>
      </c>
      <c r="DEF1" t="s">
        <v>11186</v>
      </c>
      <c r="DEG1" t="s">
        <v>11187</v>
      </c>
      <c r="DEH1" t="s">
        <v>11188</v>
      </c>
      <c r="DEI1" t="s">
        <v>11189</v>
      </c>
      <c r="DEJ1" t="s">
        <v>11190</v>
      </c>
      <c r="DEK1" t="s">
        <v>11191</v>
      </c>
      <c r="DEL1" t="s">
        <v>11192</v>
      </c>
      <c r="DEM1" t="s">
        <v>11193</v>
      </c>
      <c r="DEN1" t="s">
        <v>11194</v>
      </c>
      <c r="DEO1" t="s">
        <v>11195</v>
      </c>
      <c r="DEP1" t="s">
        <v>11196</v>
      </c>
      <c r="DEQ1" t="s">
        <v>11197</v>
      </c>
      <c r="DER1" t="s">
        <v>11198</v>
      </c>
      <c r="DES1" t="s">
        <v>11199</v>
      </c>
      <c r="DET1" t="s">
        <v>11200</v>
      </c>
      <c r="DEU1" t="s">
        <v>11201</v>
      </c>
      <c r="DEV1" t="s">
        <v>11202</v>
      </c>
      <c r="DEW1" t="s">
        <v>11203</v>
      </c>
      <c r="DEX1" t="s">
        <v>11204</v>
      </c>
      <c r="DEY1" t="s">
        <v>11205</v>
      </c>
      <c r="DEZ1" t="s">
        <v>11206</v>
      </c>
      <c r="DFA1" t="s">
        <v>11207</v>
      </c>
      <c r="DFB1" t="s">
        <v>11208</v>
      </c>
      <c r="DFC1" t="s">
        <v>11209</v>
      </c>
      <c r="DFD1" t="s">
        <v>11210</v>
      </c>
      <c r="DFE1" t="s">
        <v>11211</v>
      </c>
      <c r="DFF1" t="s">
        <v>11212</v>
      </c>
      <c r="DFG1" t="s">
        <v>11213</v>
      </c>
      <c r="DFH1" t="s">
        <v>11214</v>
      </c>
      <c r="DFI1" t="s">
        <v>11215</v>
      </c>
      <c r="DFJ1" t="s">
        <v>11216</v>
      </c>
      <c r="DFK1" t="s">
        <v>11217</v>
      </c>
      <c r="DFL1" t="s">
        <v>11218</v>
      </c>
      <c r="DFM1" t="s">
        <v>11219</v>
      </c>
      <c r="DFN1" t="s">
        <v>11220</v>
      </c>
      <c r="DFO1" t="s">
        <v>11221</v>
      </c>
      <c r="DFP1" t="s">
        <v>11222</v>
      </c>
      <c r="DFQ1" t="s">
        <v>11223</v>
      </c>
      <c r="DFR1" t="s">
        <v>11224</v>
      </c>
      <c r="DFS1" t="s">
        <v>11225</v>
      </c>
      <c r="DFT1" t="s">
        <v>11226</v>
      </c>
      <c r="DFU1" t="s">
        <v>11227</v>
      </c>
      <c r="DFV1" t="s">
        <v>11228</v>
      </c>
      <c r="DFW1" t="s">
        <v>11229</v>
      </c>
      <c r="DFX1" t="s">
        <v>11230</v>
      </c>
      <c r="DFY1" t="s">
        <v>11231</v>
      </c>
      <c r="DFZ1" t="s">
        <v>11232</v>
      </c>
      <c r="DGA1" t="s">
        <v>11233</v>
      </c>
      <c r="DGB1" t="s">
        <v>11234</v>
      </c>
      <c r="DGC1" t="s">
        <v>11235</v>
      </c>
      <c r="DGD1" t="s">
        <v>11236</v>
      </c>
      <c r="DGE1" t="s">
        <v>11237</v>
      </c>
      <c r="DGF1" t="s">
        <v>11238</v>
      </c>
      <c r="DGG1" t="s">
        <v>11239</v>
      </c>
      <c r="DGH1" t="s">
        <v>11240</v>
      </c>
      <c r="DGI1" t="s">
        <v>11241</v>
      </c>
      <c r="DGJ1" t="s">
        <v>11242</v>
      </c>
      <c r="DGK1" t="s">
        <v>11243</v>
      </c>
      <c r="DGL1" t="s">
        <v>11244</v>
      </c>
      <c r="DGM1" t="s">
        <v>11245</v>
      </c>
      <c r="DGN1" t="s">
        <v>11246</v>
      </c>
      <c r="DGO1" t="s">
        <v>11247</v>
      </c>
      <c r="DGP1" t="s">
        <v>11248</v>
      </c>
      <c r="DGQ1" t="s">
        <v>11249</v>
      </c>
      <c r="DGR1" t="s">
        <v>11250</v>
      </c>
      <c r="DGS1" t="s">
        <v>11251</v>
      </c>
      <c r="DGT1" t="s">
        <v>11252</v>
      </c>
      <c r="DGU1" t="s">
        <v>11253</v>
      </c>
      <c r="DGV1" t="s">
        <v>11254</v>
      </c>
      <c r="DGW1" t="s">
        <v>11255</v>
      </c>
      <c r="DGX1" t="s">
        <v>11256</v>
      </c>
      <c r="DGY1" t="s">
        <v>11257</v>
      </c>
      <c r="DGZ1" t="s">
        <v>11258</v>
      </c>
      <c r="DHA1" t="s">
        <v>11259</v>
      </c>
      <c r="DHB1" t="s">
        <v>11260</v>
      </c>
      <c r="DHC1" t="s">
        <v>11261</v>
      </c>
      <c r="DHD1" t="s">
        <v>11262</v>
      </c>
      <c r="DHE1" t="s">
        <v>11263</v>
      </c>
      <c r="DHF1" t="s">
        <v>11264</v>
      </c>
      <c r="DHG1" t="s">
        <v>11265</v>
      </c>
      <c r="DHH1" t="s">
        <v>11266</v>
      </c>
      <c r="DHI1" t="s">
        <v>11267</v>
      </c>
      <c r="DHJ1" t="s">
        <v>11268</v>
      </c>
      <c r="DHK1" t="s">
        <v>11269</v>
      </c>
      <c r="DHL1" t="s">
        <v>11270</v>
      </c>
      <c r="DHM1" t="s">
        <v>11271</v>
      </c>
      <c r="DHN1" t="s">
        <v>11272</v>
      </c>
      <c r="DHO1" t="s">
        <v>11273</v>
      </c>
      <c r="DHP1" t="s">
        <v>11274</v>
      </c>
      <c r="DHQ1" t="s">
        <v>11275</v>
      </c>
      <c r="DHR1" t="s">
        <v>11276</v>
      </c>
      <c r="DHS1" t="s">
        <v>11277</v>
      </c>
      <c r="DHT1" t="s">
        <v>11278</v>
      </c>
      <c r="DHU1" t="s">
        <v>11279</v>
      </c>
      <c r="DHV1" t="s">
        <v>11280</v>
      </c>
      <c r="DHW1" t="s">
        <v>11281</v>
      </c>
      <c r="DHX1" t="s">
        <v>11282</v>
      </c>
      <c r="DHY1" t="s">
        <v>11283</v>
      </c>
      <c r="DHZ1" t="s">
        <v>11284</v>
      </c>
      <c r="DIA1" t="s">
        <v>11285</v>
      </c>
      <c r="DIB1" t="s">
        <v>11286</v>
      </c>
      <c r="DIC1" t="s">
        <v>11287</v>
      </c>
      <c r="DID1" t="s">
        <v>11288</v>
      </c>
      <c r="DIE1" t="s">
        <v>11289</v>
      </c>
      <c r="DIF1" t="s">
        <v>11290</v>
      </c>
      <c r="DIG1" t="s">
        <v>11291</v>
      </c>
      <c r="DIH1" t="s">
        <v>11292</v>
      </c>
      <c r="DII1" t="s">
        <v>11293</v>
      </c>
      <c r="DIJ1" t="s">
        <v>11294</v>
      </c>
      <c r="DIK1" t="s">
        <v>11295</v>
      </c>
      <c r="DIL1" t="s">
        <v>11296</v>
      </c>
      <c r="DIM1" t="s">
        <v>11297</v>
      </c>
      <c r="DIN1" t="s">
        <v>11298</v>
      </c>
      <c r="DIO1" t="s">
        <v>11299</v>
      </c>
      <c r="DIP1" t="s">
        <v>11300</v>
      </c>
      <c r="DIQ1" t="s">
        <v>11301</v>
      </c>
      <c r="DIR1" t="s">
        <v>11302</v>
      </c>
      <c r="DIS1" t="s">
        <v>11303</v>
      </c>
      <c r="DIT1" t="s">
        <v>11304</v>
      </c>
      <c r="DIU1" t="s">
        <v>11305</v>
      </c>
      <c r="DIV1" t="s">
        <v>11306</v>
      </c>
      <c r="DIW1" t="s">
        <v>11307</v>
      </c>
      <c r="DIX1" t="s">
        <v>11308</v>
      </c>
      <c r="DIY1" t="s">
        <v>11309</v>
      </c>
      <c r="DIZ1" t="s">
        <v>11310</v>
      </c>
      <c r="DJA1" t="s">
        <v>11311</v>
      </c>
      <c r="DJB1" t="s">
        <v>11312</v>
      </c>
      <c r="DJC1" t="s">
        <v>11313</v>
      </c>
      <c r="DJD1" t="s">
        <v>11314</v>
      </c>
      <c r="DJE1" t="s">
        <v>11315</v>
      </c>
      <c r="DJF1" t="s">
        <v>11316</v>
      </c>
      <c r="DJG1" t="s">
        <v>11317</v>
      </c>
      <c r="DJH1" t="s">
        <v>11318</v>
      </c>
      <c r="DJI1" t="s">
        <v>11319</v>
      </c>
      <c r="DJJ1" t="s">
        <v>11320</v>
      </c>
      <c r="DJK1" t="s">
        <v>11321</v>
      </c>
      <c r="DJL1" t="s">
        <v>11322</v>
      </c>
      <c r="DJM1" t="s">
        <v>11323</v>
      </c>
      <c r="DJN1" t="s">
        <v>11324</v>
      </c>
      <c r="DJO1" t="s">
        <v>11325</v>
      </c>
      <c r="DJP1" t="s">
        <v>11326</v>
      </c>
      <c r="DJQ1" t="s">
        <v>11327</v>
      </c>
      <c r="DJR1" t="s">
        <v>11328</v>
      </c>
      <c r="DJS1" t="s">
        <v>11329</v>
      </c>
      <c r="DJT1" t="s">
        <v>11330</v>
      </c>
      <c r="DJU1" t="s">
        <v>11331</v>
      </c>
      <c r="DJV1" t="s">
        <v>11332</v>
      </c>
      <c r="DJW1" t="s">
        <v>11333</v>
      </c>
      <c r="DJX1" t="s">
        <v>11334</v>
      </c>
      <c r="DJY1" t="s">
        <v>11335</v>
      </c>
      <c r="DJZ1" t="s">
        <v>11336</v>
      </c>
      <c r="DKA1" t="s">
        <v>11337</v>
      </c>
      <c r="DKB1" t="s">
        <v>11338</v>
      </c>
      <c r="DKC1" t="s">
        <v>11339</v>
      </c>
      <c r="DKD1" t="s">
        <v>11340</v>
      </c>
      <c r="DKE1" t="s">
        <v>11341</v>
      </c>
      <c r="DKF1" t="s">
        <v>11342</v>
      </c>
      <c r="DKG1" t="s">
        <v>11343</v>
      </c>
      <c r="DKH1" t="s">
        <v>11344</v>
      </c>
      <c r="DKI1" t="s">
        <v>11345</v>
      </c>
      <c r="DKJ1" t="s">
        <v>11346</v>
      </c>
      <c r="DKK1" t="s">
        <v>11347</v>
      </c>
      <c r="DKL1" t="s">
        <v>11348</v>
      </c>
      <c r="DKM1" t="s">
        <v>11349</v>
      </c>
      <c r="DKN1" t="s">
        <v>11350</v>
      </c>
      <c r="DKO1" t="s">
        <v>11351</v>
      </c>
      <c r="DKP1" t="s">
        <v>11352</v>
      </c>
      <c r="DKQ1" t="s">
        <v>11353</v>
      </c>
      <c r="DKR1" t="s">
        <v>11354</v>
      </c>
      <c r="DKS1" t="s">
        <v>11355</v>
      </c>
      <c r="DKT1" t="s">
        <v>11356</v>
      </c>
      <c r="DKU1" t="s">
        <v>11357</v>
      </c>
      <c r="DKV1" t="s">
        <v>11358</v>
      </c>
      <c r="DKW1" t="s">
        <v>11359</v>
      </c>
      <c r="DKX1" t="s">
        <v>11360</v>
      </c>
      <c r="DKY1" t="s">
        <v>11361</v>
      </c>
      <c r="DKZ1" t="s">
        <v>11362</v>
      </c>
      <c r="DLA1" t="s">
        <v>11363</v>
      </c>
      <c r="DLB1" t="s">
        <v>11364</v>
      </c>
      <c r="DLC1" t="s">
        <v>11365</v>
      </c>
      <c r="DLD1" t="s">
        <v>11366</v>
      </c>
      <c r="DLE1" t="s">
        <v>11367</v>
      </c>
      <c r="DLF1" t="s">
        <v>11368</v>
      </c>
      <c r="DLG1" t="s">
        <v>11369</v>
      </c>
      <c r="DLH1" t="s">
        <v>11370</v>
      </c>
      <c r="DLI1" t="s">
        <v>11371</v>
      </c>
      <c r="DLJ1" t="s">
        <v>11372</v>
      </c>
      <c r="DLK1" t="s">
        <v>11373</v>
      </c>
      <c r="DLL1" t="s">
        <v>11374</v>
      </c>
      <c r="DLM1" t="s">
        <v>11375</v>
      </c>
      <c r="DLN1" t="s">
        <v>11376</v>
      </c>
      <c r="DLO1" t="s">
        <v>11377</v>
      </c>
      <c r="DLP1" t="s">
        <v>11378</v>
      </c>
      <c r="DLQ1" t="s">
        <v>11379</v>
      </c>
      <c r="DLR1" t="s">
        <v>11380</v>
      </c>
      <c r="DLS1" t="s">
        <v>11381</v>
      </c>
      <c r="DLT1" t="s">
        <v>11382</v>
      </c>
      <c r="DLU1" t="s">
        <v>11383</v>
      </c>
      <c r="DLV1" t="s">
        <v>11384</v>
      </c>
      <c r="DLW1" t="s">
        <v>11385</v>
      </c>
      <c r="DLX1" t="s">
        <v>11386</v>
      </c>
      <c r="DLY1" t="s">
        <v>11387</v>
      </c>
      <c r="DLZ1" t="s">
        <v>11388</v>
      </c>
      <c r="DMA1" t="s">
        <v>11389</v>
      </c>
      <c r="DMB1" t="s">
        <v>11390</v>
      </c>
      <c r="DMC1" t="s">
        <v>11391</v>
      </c>
      <c r="DMD1" t="s">
        <v>11392</v>
      </c>
      <c r="DME1" t="s">
        <v>11393</v>
      </c>
      <c r="DMF1" t="s">
        <v>11394</v>
      </c>
      <c r="DMG1" t="s">
        <v>11395</v>
      </c>
      <c r="DMH1" t="s">
        <v>11396</v>
      </c>
      <c r="DMI1" t="s">
        <v>11397</v>
      </c>
      <c r="DMJ1" t="s">
        <v>11398</v>
      </c>
      <c r="DMK1" t="s">
        <v>11399</v>
      </c>
      <c r="DML1" t="s">
        <v>11400</v>
      </c>
      <c r="DMM1" t="s">
        <v>11401</v>
      </c>
      <c r="DMN1" t="s">
        <v>11402</v>
      </c>
      <c r="DMO1" t="s">
        <v>11403</v>
      </c>
      <c r="DMP1" t="s">
        <v>11404</v>
      </c>
      <c r="DMQ1" t="s">
        <v>11405</v>
      </c>
      <c r="DMR1" t="s">
        <v>11406</v>
      </c>
      <c r="DMS1" t="s">
        <v>11407</v>
      </c>
      <c r="DMT1" t="s">
        <v>11408</v>
      </c>
      <c r="DMU1" t="s">
        <v>11409</v>
      </c>
      <c r="DMV1" t="s">
        <v>11410</v>
      </c>
      <c r="DMW1" t="s">
        <v>11411</v>
      </c>
      <c r="DMX1" t="s">
        <v>11412</v>
      </c>
      <c r="DMY1" t="s">
        <v>11413</v>
      </c>
      <c r="DMZ1" t="s">
        <v>11414</v>
      </c>
      <c r="DNA1" t="s">
        <v>11415</v>
      </c>
      <c r="DNB1" t="s">
        <v>11416</v>
      </c>
      <c r="DNC1" t="s">
        <v>11417</v>
      </c>
      <c r="DND1" t="s">
        <v>11418</v>
      </c>
      <c r="DNE1" t="s">
        <v>11419</v>
      </c>
      <c r="DNF1" t="s">
        <v>11420</v>
      </c>
      <c r="DNG1" t="s">
        <v>11421</v>
      </c>
      <c r="DNH1" t="s">
        <v>11422</v>
      </c>
      <c r="DNI1" t="s">
        <v>11423</v>
      </c>
      <c r="DNJ1" t="s">
        <v>11424</v>
      </c>
      <c r="DNK1" t="s">
        <v>11425</v>
      </c>
      <c r="DNL1" t="s">
        <v>11426</v>
      </c>
      <c r="DNM1" t="s">
        <v>11427</v>
      </c>
      <c r="DNN1" t="s">
        <v>11428</v>
      </c>
      <c r="DNO1" t="s">
        <v>11429</v>
      </c>
      <c r="DNP1" t="s">
        <v>11430</v>
      </c>
      <c r="DNQ1" t="s">
        <v>11431</v>
      </c>
      <c r="DNR1" t="s">
        <v>11432</v>
      </c>
      <c r="DNS1" t="s">
        <v>11433</v>
      </c>
      <c r="DNT1" t="s">
        <v>11434</v>
      </c>
      <c r="DNU1" t="s">
        <v>11435</v>
      </c>
      <c r="DNV1" t="s">
        <v>11436</v>
      </c>
      <c r="DNW1" t="s">
        <v>11437</v>
      </c>
      <c r="DNX1" t="s">
        <v>11438</v>
      </c>
      <c r="DNY1" t="s">
        <v>11439</v>
      </c>
      <c r="DNZ1" t="s">
        <v>11440</v>
      </c>
      <c r="DOA1" t="s">
        <v>11441</v>
      </c>
      <c r="DOB1" t="s">
        <v>11442</v>
      </c>
      <c r="DOC1" t="s">
        <v>11443</v>
      </c>
      <c r="DOD1" t="s">
        <v>11444</v>
      </c>
      <c r="DOE1" t="s">
        <v>11445</v>
      </c>
      <c r="DOF1" t="s">
        <v>11446</v>
      </c>
      <c r="DOG1" t="s">
        <v>11447</v>
      </c>
      <c r="DOH1" t="s">
        <v>11448</v>
      </c>
      <c r="DOI1" t="s">
        <v>11449</v>
      </c>
      <c r="DOJ1" t="s">
        <v>11450</v>
      </c>
      <c r="DOK1" t="s">
        <v>11451</v>
      </c>
      <c r="DOL1" t="s">
        <v>11452</v>
      </c>
      <c r="DOM1" t="s">
        <v>11453</v>
      </c>
      <c r="DON1" t="s">
        <v>11454</v>
      </c>
      <c r="DOO1" t="s">
        <v>11455</v>
      </c>
      <c r="DOP1" t="s">
        <v>11456</v>
      </c>
      <c r="DOQ1" t="s">
        <v>11457</v>
      </c>
      <c r="DOR1" t="s">
        <v>11458</v>
      </c>
      <c r="DOS1" t="s">
        <v>11459</v>
      </c>
      <c r="DOT1" t="s">
        <v>11460</v>
      </c>
      <c r="DOU1" t="s">
        <v>11461</v>
      </c>
      <c r="DOV1" t="s">
        <v>11462</v>
      </c>
      <c r="DOW1" t="s">
        <v>11463</v>
      </c>
      <c r="DOX1" t="s">
        <v>11464</v>
      </c>
      <c r="DOY1" t="s">
        <v>11465</v>
      </c>
      <c r="DOZ1" t="s">
        <v>11466</v>
      </c>
      <c r="DPA1" t="s">
        <v>11467</v>
      </c>
      <c r="DPB1" t="s">
        <v>11468</v>
      </c>
      <c r="DPC1" t="s">
        <v>11469</v>
      </c>
      <c r="DPD1" t="s">
        <v>11470</v>
      </c>
      <c r="DPE1" t="s">
        <v>11471</v>
      </c>
      <c r="DPF1" t="s">
        <v>11472</v>
      </c>
      <c r="DPG1" t="s">
        <v>11473</v>
      </c>
      <c r="DPH1" t="s">
        <v>11474</v>
      </c>
      <c r="DPI1" t="s">
        <v>11475</v>
      </c>
      <c r="DPJ1" t="s">
        <v>11476</v>
      </c>
      <c r="DPK1" t="s">
        <v>11477</v>
      </c>
      <c r="DPL1" t="s">
        <v>11478</v>
      </c>
      <c r="DPM1" t="s">
        <v>11479</v>
      </c>
      <c r="DPN1" t="s">
        <v>11480</v>
      </c>
      <c r="DPO1" t="s">
        <v>11481</v>
      </c>
      <c r="DPP1" t="s">
        <v>11482</v>
      </c>
      <c r="DPQ1" t="s">
        <v>11483</v>
      </c>
      <c r="DPR1" t="s">
        <v>11484</v>
      </c>
      <c r="DPS1" t="s">
        <v>11485</v>
      </c>
      <c r="DPT1" t="s">
        <v>11486</v>
      </c>
      <c r="DPU1" t="s">
        <v>11487</v>
      </c>
      <c r="DPV1" t="s">
        <v>11488</v>
      </c>
      <c r="DPW1" t="s">
        <v>11489</v>
      </c>
      <c r="DPX1" t="s">
        <v>11490</v>
      </c>
      <c r="DPY1" t="s">
        <v>11491</v>
      </c>
      <c r="DPZ1" t="s">
        <v>11492</v>
      </c>
      <c r="DQA1" t="s">
        <v>11493</v>
      </c>
      <c r="DQB1" t="s">
        <v>11494</v>
      </c>
      <c r="DQC1" t="s">
        <v>11495</v>
      </c>
      <c r="DQD1" t="s">
        <v>11496</v>
      </c>
      <c r="DQE1" t="s">
        <v>11497</v>
      </c>
      <c r="DQF1" t="s">
        <v>11498</v>
      </c>
      <c r="DQG1" t="s">
        <v>11499</v>
      </c>
      <c r="DQH1" t="s">
        <v>11500</v>
      </c>
      <c r="DQI1" t="s">
        <v>11501</v>
      </c>
      <c r="DQJ1" t="s">
        <v>11502</v>
      </c>
      <c r="DQK1" t="s">
        <v>11503</v>
      </c>
      <c r="DQL1" t="s">
        <v>11504</v>
      </c>
      <c r="DQM1" t="s">
        <v>11505</v>
      </c>
      <c r="DQN1" t="s">
        <v>11506</v>
      </c>
      <c r="DQO1" t="s">
        <v>11507</v>
      </c>
      <c r="DQP1" t="s">
        <v>11508</v>
      </c>
      <c r="DQQ1" t="s">
        <v>11509</v>
      </c>
      <c r="DQR1" t="s">
        <v>11510</v>
      </c>
      <c r="DQS1" t="s">
        <v>11511</v>
      </c>
      <c r="DQT1" t="s">
        <v>11512</v>
      </c>
      <c r="DQU1" t="s">
        <v>11513</v>
      </c>
      <c r="DQV1" t="s">
        <v>11514</v>
      </c>
      <c r="DQW1" t="s">
        <v>11515</v>
      </c>
      <c r="DQX1" t="s">
        <v>11516</v>
      </c>
      <c r="DQY1" t="s">
        <v>11517</v>
      </c>
      <c r="DQZ1" t="s">
        <v>11518</v>
      </c>
      <c r="DRA1" t="s">
        <v>11519</v>
      </c>
      <c r="DRB1" t="s">
        <v>11520</v>
      </c>
      <c r="DRC1" t="s">
        <v>11521</v>
      </c>
      <c r="DRD1" t="s">
        <v>11522</v>
      </c>
      <c r="DRE1" t="s">
        <v>11523</v>
      </c>
      <c r="DRF1" t="s">
        <v>11524</v>
      </c>
      <c r="DRG1" t="s">
        <v>11525</v>
      </c>
      <c r="DRH1" t="s">
        <v>11526</v>
      </c>
      <c r="DRI1" t="s">
        <v>11527</v>
      </c>
      <c r="DRJ1" t="s">
        <v>11528</v>
      </c>
      <c r="DRK1" t="s">
        <v>11529</v>
      </c>
      <c r="DRL1" t="s">
        <v>11530</v>
      </c>
      <c r="DRM1" t="s">
        <v>11531</v>
      </c>
      <c r="DRN1" t="s">
        <v>11532</v>
      </c>
      <c r="DRO1" t="s">
        <v>11533</v>
      </c>
      <c r="DRP1" t="s">
        <v>11534</v>
      </c>
      <c r="DRQ1" t="s">
        <v>11535</v>
      </c>
      <c r="DRR1" t="s">
        <v>11536</v>
      </c>
      <c r="DRS1" t="s">
        <v>11537</v>
      </c>
      <c r="DRT1" t="s">
        <v>11538</v>
      </c>
      <c r="DRU1" t="s">
        <v>11539</v>
      </c>
      <c r="DRV1" t="s">
        <v>11540</v>
      </c>
      <c r="DRW1" t="s">
        <v>11541</v>
      </c>
      <c r="DRX1" t="s">
        <v>11542</v>
      </c>
      <c r="DRY1" t="s">
        <v>11543</v>
      </c>
      <c r="DRZ1" t="s">
        <v>11544</v>
      </c>
      <c r="DSA1" t="s">
        <v>11545</v>
      </c>
      <c r="DSB1" t="s">
        <v>11546</v>
      </c>
      <c r="DSC1" t="s">
        <v>11547</v>
      </c>
      <c r="DSD1" t="s">
        <v>11548</v>
      </c>
      <c r="DSE1" t="s">
        <v>11549</v>
      </c>
      <c r="DSF1" t="s">
        <v>11550</v>
      </c>
      <c r="DSG1" t="s">
        <v>11551</v>
      </c>
      <c r="DSH1" t="s">
        <v>11552</v>
      </c>
      <c r="DSI1" t="s">
        <v>11553</v>
      </c>
      <c r="DSJ1" t="s">
        <v>11554</v>
      </c>
      <c r="DSK1" t="s">
        <v>11555</v>
      </c>
      <c r="DSL1" t="s">
        <v>11556</v>
      </c>
      <c r="DSM1" t="s">
        <v>11557</v>
      </c>
      <c r="DSN1" t="s">
        <v>11558</v>
      </c>
      <c r="DSO1" t="s">
        <v>11559</v>
      </c>
      <c r="DSP1" t="s">
        <v>11560</v>
      </c>
      <c r="DSQ1" t="s">
        <v>11561</v>
      </c>
      <c r="DSR1" t="s">
        <v>11562</v>
      </c>
      <c r="DSS1" t="s">
        <v>11563</v>
      </c>
      <c r="DST1" t="s">
        <v>11564</v>
      </c>
      <c r="DSU1" t="s">
        <v>11565</v>
      </c>
      <c r="DSV1" t="s">
        <v>11566</v>
      </c>
      <c r="DSW1" t="s">
        <v>11567</v>
      </c>
      <c r="DSX1" t="s">
        <v>11568</v>
      </c>
      <c r="DSY1" t="s">
        <v>11569</v>
      </c>
      <c r="DSZ1" t="s">
        <v>11570</v>
      </c>
      <c r="DTA1" t="s">
        <v>11571</v>
      </c>
      <c r="DTB1" t="s">
        <v>11572</v>
      </c>
      <c r="DTC1" t="s">
        <v>11573</v>
      </c>
      <c r="DTD1" t="s">
        <v>11574</v>
      </c>
      <c r="DTE1" t="s">
        <v>11575</v>
      </c>
      <c r="DTF1" t="s">
        <v>11576</v>
      </c>
      <c r="DTG1" t="s">
        <v>11577</v>
      </c>
      <c r="DTH1" t="s">
        <v>11578</v>
      </c>
      <c r="DTI1" t="s">
        <v>11579</v>
      </c>
      <c r="DTJ1" t="s">
        <v>11580</v>
      </c>
      <c r="DTK1" t="s">
        <v>11581</v>
      </c>
      <c r="DTL1" t="s">
        <v>11582</v>
      </c>
      <c r="DTM1" t="s">
        <v>11583</v>
      </c>
      <c r="DTN1" t="s">
        <v>11584</v>
      </c>
      <c r="DTO1" t="s">
        <v>11585</v>
      </c>
      <c r="DTP1" t="s">
        <v>11586</v>
      </c>
      <c r="DTQ1" t="s">
        <v>11587</v>
      </c>
      <c r="DTR1" t="s">
        <v>11588</v>
      </c>
      <c r="DTS1" t="s">
        <v>11589</v>
      </c>
      <c r="DTT1" t="s">
        <v>11590</v>
      </c>
      <c r="DTU1" t="s">
        <v>11591</v>
      </c>
      <c r="DTV1" t="s">
        <v>11592</v>
      </c>
      <c r="DTW1" t="s">
        <v>11593</v>
      </c>
      <c r="DTX1" t="s">
        <v>11594</v>
      </c>
      <c r="DTY1" t="s">
        <v>11595</v>
      </c>
      <c r="DTZ1" t="s">
        <v>11596</v>
      </c>
      <c r="DUA1" t="s">
        <v>11597</v>
      </c>
      <c r="DUB1" t="s">
        <v>11598</v>
      </c>
      <c r="DUC1" t="s">
        <v>11599</v>
      </c>
      <c r="DUD1" t="s">
        <v>11600</v>
      </c>
      <c r="DUE1" t="s">
        <v>11601</v>
      </c>
      <c r="DUF1" t="s">
        <v>11602</v>
      </c>
      <c r="DUG1" t="s">
        <v>11603</v>
      </c>
      <c r="DUH1" t="s">
        <v>11604</v>
      </c>
      <c r="DUI1" t="s">
        <v>11605</v>
      </c>
      <c r="DUJ1" t="s">
        <v>11606</v>
      </c>
      <c r="DUK1" t="s">
        <v>11607</v>
      </c>
      <c r="DUL1" t="s">
        <v>11608</v>
      </c>
      <c r="DUM1" t="s">
        <v>11609</v>
      </c>
      <c r="DUN1" t="s">
        <v>11610</v>
      </c>
      <c r="DUO1" t="s">
        <v>11611</v>
      </c>
      <c r="DUP1" t="s">
        <v>11612</v>
      </c>
      <c r="DUQ1" t="s">
        <v>11613</v>
      </c>
      <c r="DUR1" t="s">
        <v>11614</v>
      </c>
      <c r="DUS1" t="s">
        <v>11615</v>
      </c>
      <c r="DUT1" t="s">
        <v>11616</v>
      </c>
      <c r="DUU1" t="s">
        <v>11617</v>
      </c>
      <c r="DUV1" t="s">
        <v>11618</v>
      </c>
      <c r="DUW1" t="s">
        <v>11619</v>
      </c>
      <c r="DUX1" t="s">
        <v>11620</v>
      </c>
      <c r="DUY1" t="s">
        <v>11621</v>
      </c>
      <c r="DUZ1" t="s">
        <v>11622</v>
      </c>
      <c r="DVA1" t="s">
        <v>11623</v>
      </c>
      <c r="DVB1" t="s">
        <v>11624</v>
      </c>
      <c r="DVC1" t="s">
        <v>11625</v>
      </c>
      <c r="DVD1" t="s">
        <v>11626</v>
      </c>
      <c r="DVE1" t="s">
        <v>11627</v>
      </c>
      <c r="DVF1" t="s">
        <v>11628</v>
      </c>
      <c r="DVG1" t="s">
        <v>11629</v>
      </c>
      <c r="DVH1" t="s">
        <v>11630</v>
      </c>
      <c r="DVI1" t="s">
        <v>11631</v>
      </c>
      <c r="DVJ1" t="s">
        <v>11632</v>
      </c>
      <c r="DVK1" t="s">
        <v>11633</v>
      </c>
      <c r="DVL1" t="s">
        <v>11634</v>
      </c>
      <c r="DVM1" t="s">
        <v>11635</v>
      </c>
      <c r="DVN1" t="s">
        <v>11636</v>
      </c>
      <c r="DVO1" t="s">
        <v>11637</v>
      </c>
      <c r="DVP1" t="s">
        <v>11638</v>
      </c>
      <c r="DVQ1" t="s">
        <v>11639</v>
      </c>
      <c r="DVR1" t="s">
        <v>11640</v>
      </c>
      <c r="DVS1" t="s">
        <v>11641</v>
      </c>
      <c r="DVT1" t="s">
        <v>11642</v>
      </c>
      <c r="DVU1" t="s">
        <v>11643</v>
      </c>
      <c r="DVV1" t="s">
        <v>11644</v>
      </c>
      <c r="DVW1" t="s">
        <v>11645</v>
      </c>
      <c r="DVX1" t="s">
        <v>11646</v>
      </c>
      <c r="DVY1" t="s">
        <v>11647</v>
      </c>
      <c r="DVZ1" t="s">
        <v>11648</v>
      </c>
      <c r="DWA1" t="s">
        <v>11649</v>
      </c>
      <c r="DWB1" t="s">
        <v>11650</v>
      </c>
      <c r="DWC1" t="s">
        <v>11651</v>
      </c>
      <c r="DWD1" t="s">
        <v>11652</v>
      </c>
      <c r="DWE1" t="s">
        <v>11653</v>
      </c>
      <c r="DWF1" t="s">
        <v>11654</v>
      </c>
      <c r="DWG1" t="s">
        <v>11655</v>
      </c>
      <c r="DWH1" t="s">
        <v>11656</v>
      </c>
      <c r="DWI1" t="s">
        <v>11657</v>
      </c>
      <c r="DWJ1" t="s">
        <v>11658</v>
      </c>
      <c r="DWK1" t="s">
        <v>11659</v>
      </c>
      <c r="DWL1" t="s">
        <v>11660</v>
      </c>
      <c r="DWM1" t="s">
        <v>11661</v>
      </c>
      <c r="DWN1" t="s">
        <v>11662</v>
      </c>
      <c r="DWO1" t="s">
        <v>11663</v>
      </c>
      <c r="DWP1" t="s">
        <v>11664</v>
      </c>
      <c r="DWQ1" t="s">
        <v>11665</v>
      </c>
      <c r="DWR1" t="s">
        <v>11666</v>
      </c>
      <c r="DWS1" t="s">
        <v>11667</v>
      </c>
      <c r="DWT1" t="s">
        <v>11668</v>
      </c>
      <c r="DWU1" t="s">
        <v>11669</v>
      </c>
      <c r="DWV1" t="s">
        <v>11670</v>
      </c>
      <c r="DWW1" t="s">
        <v>11671</v>
      </c>
      <c r="DWX1" t="s">
        <v>11672</v>
      </c>
      <c r="DWY1" t="s">
        <v>11673</v>
      </c>
      <c r="DWZ1" t="s">
        <v>11674</v>
      </c>
      <c r="DXA1" t="s">
        <v>11675</v>
      </c>
      <c r="DXB1" t="s">
        <v>11676</v>
      </c>
      <c r="DXC1" t="s">
        <v>11677</v>
      </c>
      <c r="DXD1" t="s">
        <v>11678</v>
      </c>
      <c r="DXE1" t="s">
        <v>11679</v>
      </c>
      <c r="DXF1" t="s">
        <v>11680</v>
      </c>
      <c r="DXG1" t="s">
        <v>11681</v>
      </c>
      <c r="DXH1" t="s">
        <v>11682</v>
      </c>
      <c r="DXI1" t="s">
        <v>11683</v>
      </c>
      <c r="DXJ1" t="s">
        <v>11684</v>
      </c>
      <c r="DXK1" t="s">
        <v>11685</v>
      </c>
      <c r="DXL1" t="s">
        <v>11686</v>
      </c>
      <c r="DXM1" t="s">
        <v>11687</v>
      </c>
      <c r="DXN1" t="s">
        <v>11688</v>
      </c>
      <c r="DXO1" t="s">
        <v>11689</v>
      </c>
      <c r="DXP1" t="s">
        <v>11690</v>
      </c>
      <c r="DXQ1" t="s">
        <v>11691</v>
      </c>
      <c r="DXR1" t="s">
        <v>11692</v>
      </c>
      <c r="DXS1" t="s">
        <v>11693</v>
      </c>
      <c r="DXT1" t="s">
        <v>11694</v>
      </c>
      <c r="DXU1" t="s">
        <v>11695</v>
      </c>
      <c r="DXV1" t="s">
        <v>11696</v>
      </c>
      <c r="DXW1" t="s">
        <v>11697</v>
      </c>
      <c r="DXX1" t="s">
        <v>11698</v>
      </c>
      <c r="DXY1" t="s">
        <v>11699</v>
      </c>
      <c r="DXZ1" t="s">
        <v>11700</v>
      </c>
      <c r="DYA1" t="s">
        <v>11701</v>
      </c>
      <c r="DYB1" t="s">
        <v>11702</v>
      </c>
      <c r="DYC1" t="s">
        <v>11703</v>
      </c>
      <c r="DYD1" t="s">
        <v>11704</v>
      </c>
      <c r="DYE1" t="s">
        <v>11705</v>
      </c>
      <c r="DYF1" t="s">
        <v>11706</v>
      </c>
      <c r="DYG1" t="s">
        <v>11707</v>
      </c>
      <c r="DYH1" t="s">
        <v>11708</v>
      </c>
      <c r="DYI1" t="s">
        <v>11709</v>
      </c>
      <c r="DYJ1" t="s">
        <v>11710</v>
      </c>
      <c r="DYK1" t="s">
        <v>11711</v>
      </c>
      <c r="DYL1" t="s">
        <v>11712</v>
      </c>
      <c r="DYM1" t="s">
        <v>11713</v>
      </c>
      <c r="DYN1" t="s">
        <v>11714</v>
      </c>
      <c r="DYO1" t="s">
        <v>11715</v>
      </c>
      <c r="DYP1" t="s">
        <v>11716</v>
      </c>
      <c r="DYQ1" t="s">
        <v>11717</v>
      </c>
      <c r="DYR1" t="s">
        <v>11718</v>
      </c>
      <c r="DYS1" t="s">
        <v>11719</v>
      </c>
      <c r="DYT1" t="s">
        <v>11720</v>
      </c>
      <c r="DYU1" t="s">
        <v>11721</v>
      </c>
      <c r="DYV1" t="s">
        <v>11722</v>
      </c>
      <c r="DYW1" t="s">
        <v>11723</v>
      </c>
      <c r="DYX1" t="s">
        <v>11724</v>
      </c>
      <c r="DYY1" t="s">
        <v>11725</v>
      </c>
      <c r="DYZ1" t="s">
        <v>11726</v>
      </c>
      <c r="DZA1" t="s">
        <v>11727</v>
      </c>
      <c r="DZB1" t="s">
        <v>11728</v>
      </c>
      <c r="DZC1" t="s">
        <v>11729</v>
      </c>
      <c r="DZD1" t="s">
        <v>11730</v>
      </c>
      <c r="DZE1" t="s">
        <v>11731</v>
      </c>
      <c r="DZF1" t="s">
        <v>11732</v>
      </c>
      <c r="DZG1" t="s">
        <v>11733</v>
      </c>
      <c r="DZH1" t="s">
        <v>11734</v>
      </c>
      <c r="DZI1" t="s">
        <v>11735</v>
      </c>
      <c r="DZJ1" t="s">
        <v>11736</v>
      </c>
      <c r="DZK1" t="s">
        <v>11737</v>
      </c>
      <c r="DZL1" t="s">
        <v>11738</v>
      </c>
      <c r="DZM1" t="s">
        <v>11739</v>
      </c>
      <c r="DZN1" t="s">
        <v>11740</v>
      </c>
      <c r="DZO1" t="s">
        <v>11741</v>
      </c>
      <c r="DZP1" t="s">
        <v>11742</v>
      </c>
      <c r="DZQ1" t="s">
        <v>11743</v>
      </c>
      <c r="DZR1" t="s">
        <v>11744</v>
      </c>
      <c r="DZS1" t="s">
        <v>11745</v>
      </c>
      <c r="DZT1" t="s">
        <v>11746</v>
      </c>
      <c r="DZU1" t="s">
        <v>11747</v>
      </c>
      <c r="DZV1" t="s">
        <v>11748</v>
      </c>
      <c r="DZW1" t="s">
        <v>11749</v>
      </c>
      <c r="DZX1" t="s">
        <v>11750</v>
      </c>
      <c r="DZY1" t="s">
        <v>11751</v>
      </c>
      <c r="DZZ1" t="s">
        <v>11752</v>
      </c>
      <c r="EAA1" t="s">
        <v>11753</v>
      </c>
      <c r="EAB1" t="s">
        <v>11754</v>
      </c>
      <c r="EAC1" t="s">
        <v>11755</v>
      </c>
      <c r="EAD1" t="s">
        <v>11756</v>
      </c>
      <c r="EAE1" t="s">
        <v>11757</v>
      </c>
      <c r="EAF1" t="s">
        <v>11758</v>
      </c>
      <c r="EAG1" t="s">
        <v>11759</v>
      </c>
      <c r="EAH1" t="s">
        <v>11760</v>
      </c>
      <c r="EAI1" t="s">
        <v>11761</v>
      </c>
      <c r="EAJ1" t="s">
        <v>11762</v>
      </c>
      <c r="EAK1" t="s">
        <v>11763</v>
      </c>
      <c r="EAL1" t="s">
        <v>11764</v>
      </c>
      <c r="EAM1" t="s">
        <v>11765</v>
      </c>
      <c r="EAN1" t="s">
        <v>11766</v>
      </c>
      <c r="EAO1" t="s">
        <v>11767</v>
      </c>
      <c r="EAP1" t="s">
        <v>11768</v>
      </c>
      <c r="EAQ1" t="s">
        <v>11769</v>
      </c>
      <c r="EAR1" t="s">
        <v>11770</v>
      </c>
      <c r="EAS1" t="s">
        <v>11771</v>
      </c>
      <c r="EAT1" t="s">
        <v>11772</v>
      </c>
      <c r="EAU1" t="s">
        <v>11773</v>
      </c>
      <c r="EAV1" t="s">
        <v>11774</v>
      </c>
      <c r="EAW1" t="s">
        <v>11775</v>
      </c>
      <c r="EAX1" t="s">
        <v>11776</v>
      </c>
      <c r="EAY1" t="s">
        <v>11777</v>
      </c>
      <c r="EAZ1" t="s">
        <v>11778</v>
      </c>
      <c r="EBA1" t="s">
        <v>11779</v>
      </c>
      <c r="EBB1" t="s">
        <v>11780</v>
      </c>
      <c r="EBC1" t="s">
        <v>11781</v>
      </c>
      <c r="EBD1" t="s">
        <v>11782</v>
      </c>
      <c r="EBE1" t="s">
        <v>11783</v>
      </c>
      <c r="EBF1" t="s">
        <v>11784</v>
      </c>
      <c r="EBG1" t="s">
        <v>11785</v>
      </c>
      <c r="EBH1" t="s">
        <v>11786</v>
      </c>
      <c r="EBI1" t="s">
        <v>11787</v>
      </c>
      <c r="EBJ1" t="s">
        <v>11788</v>
      </c>
      <c r="EBK1" t="s">
        <v>11789</v>
      </c>
      <c r="EBL1" t="s">
        <v>11790</v>
      </c>
      <c r="EBM1" t="s">
        <v>11791</v>
      </c>
      <c r="EBN1" t="s">
        <v>11792</v>
      </c>
      <c r="EBO1" t="s">
        <v>11793</v>
      </c>
      <c r="EBP1" t="s">
        <v>11794</v>
      </c>
      <c r="EBQ1" t="s">
        <v>11795</v>
      </c>
      <c r="EBR1" t="s">
        <v>11796</v>
      </c>
      <c r="EBS1" t="s">
        <v>11797</v>
      </c>
      <c r="EBT1" t="s">
        <v>11798</v>
      </c>
      <c r="EBU1" t="s">
        <v>11799</v>
      </c>
      <c r="EBV1" t="s">
        <v>11800</v>
      </c>
      <c r="EBW1" t="s">
        <v>11801</v>
      </c>
      <c r="EBX1" t="s">
        <v>11802</v>
      </c>
      <c r="EBY1" t="s">
        <v>11803</v>
      </c>
      <c r="EBZ1" t="s">
        <v>11804</v>
      </c>
      <c r="ECA1" t="s">
        <v>11805</v>
      </c>
      <c r="ECB1" t="s">
        <v>11806</v>
      </c>
      <c r="ECC1" t="s">
        <v>11807</v>
      </c>
      <c r="ECD1" t="s">
        <v>11808</v>
      </c>
      <c r="ECE1" t="s">
        <v>11809</v>
      </c>
      <c r="ECF1" t="s">
        <v>11810</v>
      </c>
      <c r="ECG1" t="s">
        <v>11811</v>
      </c>
      <c r="ECH1" t="s">
        <v>11812</v>
      </c>
      <c r="ECI1" t="s">
        <v>11813</v>
      </c>
      <c r="ECJ1" t="s">
        <v>11814</v>
      </c>
      <c r="ECK1" t="s">
        <v>11815</v>
      </c>
      <c r="ECL1" t="s">
        <v>11816</v>
      </c>
      <c r="ECM1" t="s">
        <v>11817</v>
      </c>
      <c r="ECN1" t="s">
        <v>11818</v>
      </c>
      <c r="ECO1" t="s">
        <v>11819</v>
      </c>
      <c r="ECP1" t="s">
        <v>11820</v>
      </c>
      <c r="ECQ1" t="s">
        <v>11821</v>
      </c>
      <c r="ECR1" t="s">
        <v>11822</v>
      </c>
      <c r="ECS1" t="s">
        <v>11823</v>
      </c>
      <c r="ECT1" t="s">
        <v>11824</v>
      </c>
      <c r="ECU1" t="s">
        <v>11825</v>
      </c>
      <c r="ECV1" t="s">
        <v>11826</v>
      </c>
      <c r="ECW1" t="s">
        <v>11827</v>
      </c>
      <c r="ECX1" t="s">
        <v>11828</v>
      </c>
      <c r="ECY1" t="s">
        <v>11829</v>
      </c>
      <c r="ECZ1" t="s">
        <v>11830</v>
      </c>
      <c r="EDA1" t="s">
        <v>11831</v>
      </c>
      <c r="EDB1" t="s">
        <v>11832</v>
      </c>
      <c r="EDC1" t="s">
        <v>11833</v>
      </c>
      <c r="EDD1" t="s">
        <v>11834</v>
      </c>
      <c r="EDE1" t="s">
        <v>11835</v>
      </c>
      <c r="EDF1" t="s">
        <v>11836</v>
      </c>
      <c r="EDG1" t="s">
        <v>11837</v>
      </c>
      <c r="EDH1" t="s">
        <v>11838</v>
      </c>
      <c r="EDI1" t="s">
        <v>11839</v>
      </c>
      <c r="EDJ1" t="s">
        <v>11840</v>
      </c>
      <c r="EDK1" t="s">
        <v>11841</v>
      </c>
      <c r="EDL1" t="s">
        <v>11842</v>
      </c>
      <c r="EDM1" t="s">
        <v>11843</v>
      </c>
      <c r="EDN1" t="s">
        <v>11844</v>
      </c>
      <c r="EDO1" t="s">
        <v>11845</v>
      </c>
      <c r="EDP1" t="s">
        <v>11846</v>
      </c>
      <c r="EDQ1" t="s">
        <v>11847</v>
      </c>
      <c r="EDR1" t="s">
        <v>11848</v>
      </c>
      <c r="EDS1" t="s">
        <v>11849</v>
      </c>
      <c r="EDT1" t="s">
        <v>11850</v>
      </c>
      <c r="EDU1" t="s">
        <v>11851</v>
      </c>
      <c r="EDV1" t="s">
        <v>11852</v>
      </c>
      <c r="EDW1" t="s">
        <v>11853</v>
      </c>
      <c r="EDX1" t="s">
        <v>11854</v>
      </c>
      <c r="EDY1" t="s">
        <v>11855</v>
      </c>
      <c r="EDZ1" t="s">
        <v>11856</v>
      </c>
      <c r="EEA1" t="s">
        <v>11857</v>
      </c>
      <c r="EEB1" t="s">
        <v>11858</v>
      </c>
      <c r="EEC1" t="s">
        <v>11859</v>
      </c>
      <c r="EED1" t="s">
        <v>11860</v>
      </c>
      <c r="EEE1" t="s">
        <v>11861</v>
      </c>
      <c r="EEF1" t="s">
        <v>11862</v>
      </c>
      <c r="EEG1" t="s">
        <v>11863</v>
      </c>
      <c r="EEH1" t="s">
        <v>11864</v>
      </c>
      <c r="EEI1" t="s">
        <v>11865</v>
      </c>
      <c r="EEJ1" t="s">
        <v>11866</v>
      </c>
      <c r="EEK1" t="s">
        <v>11867</v>
      </c>
      <c r="EEL1" t="s">
        <v>11868</v>
      </c>
      <c r="EEM1" t="s">
        <v>11869</v>
      </c>
      <c r="EEN1" t="s">
        <v>11870</v>
      </c>
      <c r="EEO1" t="s">
        <v>11871</v>
      </c>
      <c r="EEP1" t="s">
        <v>11872</v>
      </c>
      <c r="EEQ1" t="s">
        <v>11873</v>
      </c>
      <c r="EER1" t="s">
        <v>11874</v>
      </c>
      <c r="EES1" t="s">
        <v>11875</v>
      </c>
      <c r="EET1" t="s">
        <v>11876</v>
      </c>
      <c r="EEU1" t="s">
        <v>11877</v>
      </c>
      <c r="EEV1" t="s">
        <v>11878</v>
      </c>
      <c r="EEW1" t="s">
        <v>11879</v>
      </c>
      <c r="EEX1" t="s">
        <v>11880</v>
      </c>
      <c r="EEY1" t="s">
        <v>11881</v>
      </c>
      <c r="EEZ1" t="s">
        <v>11882</v>
      </c>
      <c r="EFA1" t="s">
        <v>11883</v>
      </c>
      <c r="EFB1" t="s">
        <v>11884</v>
      </c>
      <c r="EFC1" t="s">
        <v>11885</v>
      </c>
      <c r="EFD1" t="s">
        <v>11886</v>
      </c>
      <c r="EFE1" t="s">
        <v>11887</v>
      </c>
      <c r="EFF1" t="s">
        <v>11888</v>
      </c>
      <c r="EFG1" t="s">
        <v>11889</v>
      </c>
      <c r="EFH1" t="s">
        <v>11890</v>
      </c>
      <c r="EFI1" t="s">
        <v>11891</v>
      </c>
      <c r="EFJ1" t="s">
        <v>11892</v>
      </c>
      <c r="EFK1" t="s">
        <v>11893</v>
      </c>
      <c r="EFL1" t="s">
        <v>11894</v>
      </c>
      <c r="EFM1" t="s">
        <v>11895</v>
      </c>
      <c r="EFN1" t="s">
        <v>11896</v>
      </c>
      <c r="EFO1" t="s">
        <v>11897</v>
      </c>
      <c r="EFP1" t="s">
        <v>11898</v>
      </c>
      <c r="EFQ1" t="s">
        <v>11899</v>
      </c>
      <c r="EFR1" t="s">
        <v>11900</v>
      </c>
      <c r="EFS1" t="s">
        <v>11901</v>
      </c>
      <c r="EFT1" t="s">
        <v>11902</v>
      </c>
      <c r="EFU1" t="s">
        <v>11903</v>
      </c>
      <c r="EFV1" t="s">
        <v>11904</v>
      </c>
      <c r="EFW1" t="s">
        <v>11905</v>
      </c>
      <c r="EFX1" t="s">
        <v>11906</v>
      </c>
      <c r="EFY1" t="s">
        <v>11907</v>
      </c>
      <c r="EFZ1" t="s">
        <v>11908</v>
      </c>
      <c r="EGA1" t="s">
        <v>11909</v>
      </c>
      <c r="EGB1" t="s">
        <v>11910</v>
      </c>
      <c r="EGC1" t="s">
        <v>11911</v>
      </c>
      <c r="EGD1" t="s">
        <v>11912</v>
      </c>
      <c r="EGE1" t="s">
        <v>11913</v>
      </c>
      <c r="EGF1" t="s">
        <v>11914</v>
      </c>
      <c r="EGG1" t="s">
        <v>11915</v>
      </c>
      <c r="EGH1" t="s">
        <v>11916</v>
      </c>
      <c r="EGI1" t="s">
        <v>11917</v>
      </c>
      <c r="EGJ1" t="s">
        <v>11918</v>
      </c>
      <c r="EGK1" t="s">
        <v>11919</v>
      </c>
      <c r="EGL1" t="s">
        <v>11920</v>
      </c>
      <c r="EGM1" t="s">
        <v>11921</v>
      </c>
      <c r="EGN1" t="s">
        <v>11922</v>
      </c>
      <c r="EGO1" t="s">
        <v>11923</v>
      </c>
      <c r="EGP1" t="s">
        <v>11924</v>
      </c>
      <c r="EGQ1" t="s">
        <v>11925</v>
      </c>
      <c r="EGR1" t="s">
        <v>11926</v>
      </c>
      <c r="EGS1" t="s">
        <v>11927</v>
      </c>
      <c r="EGT1" t="s">
        <v>11928</v>
      </c>
      <c r="EGU1" t="s">
        <v>11929</v>
      </c>
      <c r="EGV1" t="s">
        <v>11930</v>
      </c>
      <c r="EGW1" t="s">
        <v>11931</v>
      </c>
      <c r="EGX1" t="s">
        <v>11932</v>
      </c>
      <c r="EGY1" t="s">
        <v>11933</v>
      </c>
      <c r="EGZ1" t="s">
        <v>11934</v>
      </c>
      <c r="EHA1" t="s">
        <v>11935</v>
      </c>
      <c r="EHB1" t="s">
        <v>11936</v>
      </c>
      <c r="EHC1" t="s">
        <v>11937</v>
      </c>
      <c r="EHD1" t="s">
        <v>11938</v>
      </c>
      <c r="EHE1" t="s">
        <v>11939</v>
      </c>
      <c r="EHF1" t="s">
        <v>11940</v>
      </c>
      <c r="EHG1" t="s">
        <v>11941</v>
      </c>
      <c r="EHH1" t="s">
        <v>11942</v>
      </c>
      <c r="EHI1" t="s">
        <v>11943</v>
      </c>
      <c r="EHJ1" t="s">
        <v>11944</v>
      </c>
      <c r="EHK1" t="s">
        <v>11945</v>
      </c>
      <c r="EHL1" t="s">
        <v>11946</v>
      </c>
      <c r="EHM1" t="s">
        <v>11947</v>
      </c>
      <c r="EHN1" t="s">
        <v>11948</v>
      </c>
      <c r="EHO1" t="s">
        <v>11949</v>
      </c>
      <c r="EHP1" t="s">
        <v>11950</v>
      </c>
      <c r="EHQ1" t="s">
        <v>11951</v>
      </c>
      <c r="EHR1" t="s">
        <v>11952</v>
      </c>
      <c r="EHS1" t="s">
        <v>11953</v>
      </c>
      <c r="EHT1" t="s">
        <v>11954</v>
      </c>
      <c r="EHU1" t="s">
        <v>11955</v>
      </c>
      <c r="EHV1" t="s">
        <v>11956</v>
      </c>
      <c r="EHW1" t="s">
        <v>11957</v>
      </c>
      <c r="EHX1" t="s">
        <v>11958</v>
      </c>
      <c r="EHY1" t="s">
        <v>11959</v>
      </c>
      <c r="EHZ1" t="s">
        <v>11960</v>
      </c>
      <c r="EIA1" t="s">
        <v>11961</v>
      </c>
      <c r="EIB1" t="s">
        <v>11962</v>
      </c>
      <c r="EIC1" t="s">
        <v>11963</v>
      </c>
      <c r="EID1" t="s">
        <v>11964</v>
      </c>
      <c r="EIE1" t="s">
        <v>11965</v>
      </c>
      <c r="EIF1" t="s">
        <v>11966</v>
      </c>
      <c r="EIG1" t="s">
        <v>11967</v>
      </c>
      <c r="EIH1" t="s">
        <v>11968</v>
      </c>
      <c r="EII1" t="s">
        <v>11969</v>
      </c>
      <c r="EIJ1" t="s">
        <v>11970</v>
      </c>
      <c r="EIK1" t="s">
        <v>11971</v>
      </c>
      <c r="EIL1" t="s">
        <v>11972</v>
      </c>
      <c r="EIM1" t="s">
        <v>11973</v>
      </c>
      <c r="EIN1" t="s">
        <v>11974</v>
      </c>
      <c r="EIO1" t="s">
        <v>11975</v>
      </c>
      <c r="EIP1" t="s">
        <v>11976</v>
      </c>
      <c r="EIQ1" t="s">
        <v>11977</v>
      </c>
      <c r="EIR1" t="s">
        <v>11978</v>
      </c>
      <c r="EIS1" t="s">
        <v>11979</v>
      </c>
      <c r="EIT1" t="s">
        <v>11980</v>
      </c>
      <c r="EIU1" t="s">
        <v>11981</v>
      </c>
      <c r="EIV1" t="s">
        <v>11982</v>
      </c>
      <c r="EIW1" t="s">
        <v>11983</v>
      </c>
      <c r="EIX1" t="s">
        <v>11984</v>
      </c>
      <c r="EIY1" t="s">
        <v>11985</v>
      </c>
      <c r="EIZ1" t="s">
        <v>11986</v>
      </c>
      <c r="EJA1" t="s">
        <v>11987</v>
      </c>
      <c r="EJB1" t="s">
        <v>11988</v>
      </c>
      <c r="EJC1" t="s">
        <v>11989</v>
      </c>
      <c r="EJD1" t="s">
        <v>11990</v>
      </c>
      <c r="EJE1" t="s">
        <v>11991</v>
      </c>
      <c r="EJF1" t="s">
        <v>11992</v>
      </c>
      <c r="EJG1" t="s">
        <v>11993</v>
      </c>
      <c r="EJH1" t="s">
        <v>11994</v>
      </c>
      <c r="EJI1" t="s">
        <v>11995</v>
      </c>
      <c r="EJJ1" t="s">
        <v>11996</v>
      </c>
      <c r="EJK1" t="s">
        <v>11997</v>
      </c>
      <c r="EJL1" t="s">
        <v>11998</v>
      </c>
      <c r="EJM1" t="s">
        <v>11999</v>
      </c>
      <c r="EJN1" t="s">
        <v>12000</v>
      </c>
      <c r="EJO1" t="s">
        <v>12001</v>
      </c>
      <c r="EJP1" t="s">
        <v>12002</v>
      </c>
      <c r="EJQ1" t="s">
        <v>12003</v>
      </c>
      <c r="EJR1" t="s">
        <v>12004</v>
      </c>
      <c r="EJS1" t="s">
        <v>12005</v>
      </c>
      <c r="EJT1" t="s">
        <v>12006</v>
      </c>
      <c r="EJU1" t="s">
        <v>12007</v>
      </c>
      <c r="EJV1" t="s">
        <v>12008</v>
      </c>
      <c r="EJW1" t="s">
        <v>12009</v>
      </c>
      <c r="EJX1" t="s">
        <v>12010</v>
      </c>
      <c r="EJY1" t="s">
        <v>12011</v>
      </c>
      <c r="EJZ1" t="s">
        <v>12012</v>
      </c>
      <c r="EKA1" t="s">
        <v>12013</v>
      </c>
      <c r="EKB1" t="s">
        <v>12014</v>
      </c>
      <c r="EKC1" t="s">
        <v>12015</v>
      </c>
      <c r="EKD1" t="s">
        <v>12016</v>
      </c>
      <c r="EKE1" t="s">
        <v>12017</v>
      </c>
      <c r="EKF1" t="s">
        <v>12018</v>
      </c>
      <c r="EKG1" t="s">
        <v>12019</v>
      </c>
      <c r="EKH1" t="s">
        <v>12020</v>
      </c>
      <c r="EKI1" t="s">
        <v>12021</v>
      </c>
      <c r="EKJ1" t="s">
        <v>12022</v>
      </c>
      <c r="EKK1" t="s">
        <v>12023</v>
      </c>
      <c r="EKL1" t="s">
        <v>12024</v>
      </c>
      <c r="EKM1" t="s">
        <v>12025</v>
      </c>
      <c r="EKN1" t="s">
        <v>12026</v>
      </c>
      <c r="EKO1" t="s">
        <v>12027</v>
      </c>
      <c r="EKP1" t="s">
        <v>12028</v>
      </c>
      <c r="EKQ1" t="s">
        <v>12029</v>
      </c>
      <c r="EKR1" t="s">
        <v>12030</v>
      </c>
      <c r="EKS1" t="s">
        <v>12031</v>
      </c>
      <c r="EKT1" t="s">
        <v>12032</v>
      </c>
      <c r="EKU1" t="s">
        <v>12033</v>
      </c>
      <c r="EKV1" t="s">
        <v>12034</v>
      </c>
      <c r="EKW1" t="s">
        <v>12035</v>
      </c>
      <c r="EKX1" t="s">
        <v>12036</v>
      </c>
      <c r="EKY1" t="s">
        <v>12037</v>
      </c>
      <c r="EKZ1" t="s">
        <v>12038</v>
      </c>
      <c r="ELA1" t="s">
        <v>12039</v>
      </c>
      <c r="ELB1" t="s">
        <v>12040</v>
      </c>
      <c r="ELC1" t="s">
        <v>12041</v>
      </c>
      <c r="ELD1" t="s">
        <v>12042</v>
      </c>
      <c r="ELE1" t="s">
        <v>12043</v>
      </c>
      <c r="ELF1" t="s">
        <v>12044</v>
      </c>
      <c r="ELG1" t="s">
        <v>12045</v>
      </c>
      <c r="ELH1" t="s">
        <v>12046</v>
      </c>
      <c r="ELI1" t="s">
        <v>12047</v>
      </c>
      <c r="ELJ1" t="s">
        <v>12048</v>
      </c>
      <c r="ELK1" t="s">
        <v>12049</v>
      </c>
      <c r="ELL1" t="s">
        <v>12050</v>
      </c>
      <c r="ELM1" t="s">
        <v>12051</v>
      </c>
      <c r="ELN1" t="s">
        <v>12052</v>
      </c>
      <c r="ELO1" t="s">
        <v>12053</v>
      </c>
      <c r="ELP1" t="s">
        <v>12054</v>
      </c>
      <c r="ELQ1" t="s">
        <v>12055</v>
      </c>
      <c r="ELR1" t="s">
        <v>12056</v>
      </c>
      <c r="ELS1" t="s">
        <v>12057</v>
      </c>
      <c r="ELT1" t="s">
        <v>12058</v>
      </c>
      <c r="ELU1" t="s">
        <v>12059</v>
      </c>
      <c r="ELV1" t="s">
        <v>12060</v>
      </c>
      <c r="ELW1" t="s">
        <v>12061</v>
      </c>
      <c r="ELX1" t="s">
        <v>12062</v>
      </c>
      <c r="ELY1" t="s">
        <v>12063</v>
      </c>
      <c r="ELZ1" t="s">
        <v>12064</v>
      </c>
      <c r="EMA1" t="s">
        <v>12065</v>
      </c>
      <c r="EMB1" t="s">
        <v>12066</v>
      </c>
      <c r="EMC1" t="s">
        <v>12067</v>
      </c>
      <c r="EMD1" t="s">
        <v>12068</v>
      </c>
      <c r="EME1" t="s">
        <v>12069</v>
      </c>
      <c r="EMF1" t="s">
        <v>12070</v>
      </c>
      <c r="EMG1" t="s">
        <v>12071</v>
      </c>
      <c r="EMH1" t="s">
        <v>12072</v>
      </c>
      <c r="EMI1" t="s">
        <v>12073</v>
      </c>
      <c r="EMJ1" t="s">
        <v>12074</v>
      </c>
      <c r="EMK1" t="s">
        <v>12075</v>
      </c>
      <c r="EML1" t="s">
        <v>12076</v>
      </c>
      <c r="EMM1" t="s">
        <v>12077</v>
      </c>
      <c r="EMN1" t="s">
        <v>12078</v>
      </c>
      <c r="EMO1" t="s">
        <v>12079</v>
      </c>
      <c r="EMP1" t="s">
        <v>12080</v>
      </c>
      <c r="EMQ1" t="s">
        <v>12081</v>
      </c>
      <c r="EMR1" t="s">
        <v>12082</v>
      </c>
      <c r="EMS1" t="s">
        <v>12083</v>
      </c>
      <c r="EMT1" t="s">
        <v>12084</v>
      </c>
      <c r="EMU1" t="s">
        <v>12085</v>
      </c>
      <c r="EMV1" t="s">
        <v>12086</v>
      </c>
      <c r="EMW1" t="s">
        <v>12087</v>
      </c>
      <c r="EMX1" t="s">
        <v>12088</v>
      </c>
      <c r="EMY1" t="s">
        <v>12089</v>
      </c>
      <c r="EMZ1" t="s">
        <v>12090</v>
      </c>
      <c r="ENA1" t="s">
        <v>12091</v>
      </c>
      <c r="ENB1" t="s">
        <v>12092</v>
      </c>
      <c r="ENC1" t="s">
        <v>12093</v>
      </c>
      <c r="END1" t="s">
        <v>12094</v>
      </c>
      <c r="ENE1" t="s">
        <v>12095</v>
      </c>
      <c r="ENF1" t="s">
        <v>12096</v>
      </c>
      <c r="ENG1" t="s">
        <v>12097</v>
      </c>
      <c r="ENH1" t="s">
        <v>12098</v>
      </c>
      <c r="ENI1" t="s">
        <v>12099</v>
      </c>
      <c r="ENJ1" t="s">
        <v>12100</v>
      </c>
      <c r="ENK1" t="s">
        <v>12101</v>
      </c>
      <c r="ENL1" t="s">
        <v>12102</v>
      </c>
      <c r="ENM1" t="s">
        <v>12103</v>
      </c>
      <c r="ENN1" t="s">
        <v>12104</v>
      </c>
      <c r="ENO1" t="s">
        <v>12105</v>
      </c>
      <c r="ENP1" t="s">
        <v>12106</v>
      </c>
      <c r="ENQ1" t="s">
        <v>12107</v>
      </c>
      <c r="ENR1" t="s">
        <v>12108</v>
      </c>
      <c r="ENS1" t="s">
        <v>12109</v>
      </c>
      <c r="ENT1" t="s">
        <v>12110</v>
      </c>
      <c r="ENU1" t="s">
        <v>12111</v>
      </c>
      <c r="ENV1" t="s">
        <v>12112</v>
      </c>
      <c r="ENW1" t="s">
        <v>12113</v>
      </c>
      <c r="ENX1" t="s">
        <v>12114</v>
      </c>
      <c r="ENY1" t="s">
        <v>12115</v>
      </c>
      <c r="ENZ1" t="s">
        <v>12116</v>
      </c>
      <c r="EOA1" t="s">
        <v>12117</v>
      </c>
      <c r="EOB1" t="s">
        <v>12118</v>
      </c>
      <c r="EOC1" t="s">
        <v>12119</v>
      </c>
      <c r="EOD1" t="s">
        <v>12120</v>
      </c>
      <c r="EOE1" t="s">
        <v>12121</v>
      </c>
      <c r="EOF1" t="s">
        <v>12122</v>
      </c>
      <c r="EOG1" t="s">
        <v>12123</v>
      </c>
      <c r="EOH1" t="s">
        <v>12124</v>
      </c>
      <c r="EOI1" t="s">
        <v>12125</v>
      </c>
      <c r="EOJ1" t="s">
        <v>12126</v>
      </c>
      <c r="EOK1" t="s">
        <v>12127</v>
      </c>
      <c r="EOL1" t="s">
        <v>12128</v>
      </c>
      <c r="EOM1" t="s">
        <v>12129</v>
      </c>
      <c r="EON1" t="s">
        <v>12130</v>
      </c>
      <c r="EOO1" t="s">
        <v>12131</v>
      </c>
      <c r="EOP1" t="s">
        <v>12132</v>
      </c>
      <c r="EOQ1" t="s">
        <v>12133</v>
      </c>
      <c r="EOR1" t="s">
        <v>12134</v>
      </c>
      <c r="EOS1" t="s">
        <v>12135</v>
      </c>
      <c r="EOT1" t="s">
        <v>12136</v>
      </c>
      <c r="EOU1" t="s">
        <v>12137</v>
      </c>
      <c r="EOV1" t="s">
        <v>12138</v>
      </c>
      <c r="EOW1" t="s">
        <v>12139</v>
      </c>
      <c r="EOX1" t="s">
        <v>12140</v>
      </c>
      <c r="EOY1" t="s">
        <v>12141</v>
      </c>
      <c r="EOZ1" t="s">
        <v>12142</v>
      </c>
      <c r="EPA1" t="s">
        <v>12143</v>
      </c>
      <c r="EPB1" t="s">
        <v>12144</v>
      </c>
      <c r="EPC1" t="s">
        <v>12145</v>
      </c>
      <c r="EPD1" t="s">
        <v>12146</v>
      </c>
      <c r="EPE1" t="s">
        <v>12147</v>
      </c>
      <c r="EPF1" t="s">
        <v>12148</v>
      </c>
      <c r="EPG1" t="s">
        <v>12149</v>
      </c>
      <c r="EPH1" t="s">
        <v>12150</v>
      </c>
      <c r="EPI1" t="s">
        <v>12151</v>
      </c>
      <c r="EPJ1" t="s">
        <v>12152</v>
      </c>
      <c r="EPK1" t="s">
        <v>12153</v>
      </c>
      <c r="EPL1" t="s">
        <v>12154</v>
      </c>
      <c r="EPM1" t="s">
        <v>12155</v>
      </c>
      <c r="EPN1" t="s">
        <v>12156</v>
      </c>
      <c r="EPO1" t="s">
        <v>12157</v>
      </c>
      <c r="EPP1" t="s">
        <v>12158</v>
      </c>
      <c r="EPQ1" t="s">
        <v>12159</v>
      </c>
      <c r="EPR1" t="s">
        <v>12160</v>
      </c>
      <c r="EPS1" t="s">
        <v>12161</v>
      </c>
      <c r="EPT1" t="s">
        <v>12162</v>
      </c>
      <c r="EPU1" t="s">
        <v>12163</v>
      </c>
      <c r="EPV1" t="s">
        <v>12164</v>
      </c>
      <c r="EPW1" t="s">
        <v>12165</v>
      </c>
      <c r="EPX1" t="s">
        <v>12166</v>
      </c>
      <c r="EPY1" t="s">
        <v>12167</v>
      </c>
      <c r="EPZ1" t="s">
        <v>12168</v>
      </c>
      <c r="EQA1" t="s">
        <v>12169</v>
      </c>
      <c r="EQB1" t="s">
        <v>12170</v>
      </c>
      <c r="EQC1" t="s">
        <v>12171</v>
      </c>
      <c r="EQD1" t="s">
        <v>12172</v>
      </c>
      <c r="EQE1" t="s">
        <v>12173</v>
      </c>
      <c r="EQF1" t="s">
        <v>12174</v>
      </c>
      <c r="EQG1" t="s">
        <v>12175</v>
      </c>
      <c r="EQH1" t="s">
        <v>12176</v>
      </c>
      <c r="EQI1" t="s">
        <v>12177</v>
      </c>
      <c r="EQJ1" t="s">
        <v>12178</v>
      </c>
      <c r="EQK1" t="s">
        <v>12179</v>
      </c>
      <c r="EQL1" t="s">
        <v>12180</v>
      </c>
      <c r="EQM1" t="s">
        <v>12181</v>
      </c>
      <c r="EQN1" t="s">
        <v>12182</v>
      </c>
      <c r="EQO1" t="s">
        <v>12183</v>
      </c>
      <c r="EQP1" t="s">
        <v>12184</v>
      </c>
      <c r="EQQ1" t="s">
        <v>12185</v>
      </c>
      <c r="EQR1" t="s">
        <v>12186</v>
      </c>
      <c r="EQS1" t="s">
        <v>12187</v>
      </c>
      <c r="EQT1" t="s">
        <v>12188</v>
      </c>
      <c r="EQU1" t="s">
        <v>12189</v>
      </c>
      <c r="EQV1" t="s">
        <v>12190</v>
      </c>
      <c r="EQW1" t="s">
        <v>12191</v>
      </c>
      <c r="EQX1" t="s">
        <v>12192</v>
      </c>
      <c r="EQY1" t="s">
        <v>12193</v>
      </c>
      <c r="EQZ1" t="s">
        <v>12194</v>
      </c>
      <c r="ERA1" t="s">
        <v>12195</v>
      </c>
      <c r="ERB1" t="s">
        <v>12196</v>
      </c>
      <c r="ERC1" t="s">
        <v>12197</v>
      </c>
      <c r="ERD1" t="s">
        <v>12198</v>
      </c>
      <c r="ERE1" t="s">
        <v>12199</v>
      </c>
      <c r="ERF1" t="s">
        <v>12200</v>
      </c>
      <c r="ERG1" t="s">
        <v>12201</v>
      </c>
      <c r="ERH1" t="s">
        <v>12202</v>
      </c>
      <c r="ERI1" t="s">
        <v>12203</v>
      </c>
      <c r="ERJ1" t="s">
        <v>12204</v>
      </c>
      <c r="ERK1" t="s">
        <v>12205</v>
      </c>
      <c r="ERL1" t="s">
        <v>12206</v>
      </c>
      <c r="ERM1" t="s">
        <v>12207</v>
      </c>
      <c r="ERN1" t="s">
        <v>12208</v>
      </c>
      <c r="ERO1" t="s">
        <v>12209</v>
      </c>
      <c r="ERP1" t="s">
        <v>12210</v>
      </c>
      <c r="ERQ1" t="s">
        <v>12211</v>
      </c>
      <c r="ERR1" t="s">
        <v>12212</v>
      </c>
      <c r="ERS1" t="s">
        <v>12213</v>
      </c>
      <c r="ERT1" t="s">
        <v>12214</v>
      </c>
      <c r="ERU1" t="s">
        <v>12215</v>
      </c>
      <c r="ERV1" t="s">
        <v>12216</v>
      </c>
      <c r="ERW1" t="s">
        <v>12217</v>
      </c>
      <c r="ERX1" t="s">
        <v>12218</v>
      </c>
      <c r="ERY1" t="s">
        <v>12219</v>
      </c>
      <c r="ERZ1" t="s">
        <v>12220</v>
      </c>
      <c r="ESA1" t="s">
        <v>12221</v>
      </c>
      <c r="ESB1" t="s">
        <v>12222</v>
      </c>
      <c r="ESC1" t="s">
        <v>12223</v>
      </c>
      <c r="ESD1" t="s">
        <v>12224</v>
      </c>
      <c r="ESE1" t="s">
        <v>12225</v>
      </c>
      <c r="ESF1" t="s">
        <v>12226</v>
      </c>
      <c r="ESG1" t="s">
        <v>12227</v>
      </c>
      <c r="ESH1" t="s">
        <v>12228</v>
      </c>
      <c r="ESI1" t="s">
        <v>12229</v>
      </c>
      <c r="ESJ1" t="s">
        <v>12230</v>
      </c>
      <c r="ESK1" t="s">
        <v>12231</v>
      </c>
      <c r="ESL1" t="s">
        <v>12232</v>
      </c>
      <c r="ESM1" t="s">
        <v>12233</v>
      </c>
      <c r="ESN1" t="s">
        <v>12234</v>
      </c>
      <c r="ESO1" t="s">
        <v>12235</v>
      </c>
      <c r="ESP1" t="s">
        <v>12236</v>
      </c>
      <c r="ESQ1" t="s">
        <v>12237</v>
      </c>
      <c r="ESR1" t="s">
        <v>12238</v>
      </c>
      <c r="ESS1" t="s">
        <v>12239</v>
      </c>
      <c r="EST1" t="s">
        <v>12240</v>
      </c>
      <c r="ESU1" t="s">
        <v>12241</v>
      </c>
      <c r="ESV1" t="s">
        <v>12242</v>
      </c>
      <c r="ESW1" t="s">
        <v>12243</v>
      </c>
      <c r="ESX1" t="s">
        <v>12244</v>
      </c>
      <c r="ESY1" t="s">
        <v>12245</v>
      </c>
      <c r="ESZ1" t="s">
        <v>12246</v>
      </c>
      <c r="ETA1" t="s">
        <v>12247</v>
      </c>
      <c r="ETB1" t="s">
        <v>12248</v>
      </c>
      <c r="ETC1" t="s">
        <v>12249</v>
      </c>
      <c r="ETD1" t="s">
        <v>12250</v>
      </c>
      <c r="ETE1" t="s">
        <v>12251</v>
      </c>
      <c r="ETF1" t="s">
        <v>12252</v>
      </c>
      <c r="ETG1" t="s">
        <v>12253</v>
      </c>
      <c r="ETH1" t="s">
        <v>12254</v>
      </c>
      <c r="ETI1" t="s">
        <v>12255</v>
      </c>
      <c r="ETJ1" t="s">
        <v>12256</v>
      </c>
      <c r="ETK1" t="s">
        <v>12257</v>
      </c>
      <c r="ETL1" t="s">
        <v>12258</v>
      </c>
      <c r="ETM1" t="s">
        <v>12259</v>
      </c>
      <c r="ETN1" t="s">
        <v>12260</v>
      </c>
      <c r="ETO1" t="s">
        <v>12261</v>
      </c>
      <c r="ETP1" t="s">
        <v>12262</v>
      </c>
      <c r="ETQ1" t="s">
        <v>12263</v>
      </c>
      <c r="ETR1" t="s">
        <v>12264</v>
      </c>
      <c r="ETS1" t="s">
        <v>12265</v>
      </c>
      <c r="ETT1" t="s">
        <v>12266</v>
      </c>
      <c r="ETU1" t="s">
        <v>12267</v>
      </c>
      <c r="ETV1" t="s">
        <v>12268</v>
      </c>
      <c r="ETW1" t="s">
        <v>12269</v>
      </c>
      <c r="ETX1" t="s">
        <v>12270</v>
      </c>
      <c r="ETY1" t="s">
        <v>12271</v>
      </c>
      <c r="ETZ1" t="s">
        <v>12272</v>
      </c>
      <c r="EUA1" t="s">
        <v>12273</v>
      </c>
      <c r="EUB1" t="s">
        <v>12274</v>
      </c>
      <c r="EUC1" t="s">
        <v>12275</v>
      </c>
      <c r="EUD1" t="s">
        <v>12276</v>
      </c>
      <c r="EUE1" t="s">
        <v>12277</v>
      </c>
      <c r="EUF1" t="s">
        <v>12278</v>
      </c>
      <c r="EUG1" t="s">
        <v>12279</v>
      </c>
      <c r="EUH1" t="s">
        <v>12280</v>
      </c>
      <c r="EUI1" t="s">
        <v>12281</v>
      </c>
      <c r="EUJ1" t="s">
        <v>12282</v>
      </c>
      <c r="EUK1" t="s">
        <v>12283</v>
      </c>
      <c r="EUL1" t="s">
        <v>12284</v>
      </c>
      <c r="EUM1" t="s">
        <v>12285</v>
      </c>
      <c r="EUN1" t="s">
        <v>12286</v>
      </c>
      <c r="EUO1" t="s">
        <v>12287</v>
      </c>
      <c r="EUP1" t="s">
        <v>12288</v>
      </c>
      <c r="EUQ1" t="s">
        <v>12289</v>
      </c>
      <c r="EUR1" t="s">
        <v>12290</v>
      </c>
      <c r="EUS1" t="s">
        <v>12291</v>
      </c>
      <c r="EUT1" t="s">
        <v>12292</v>
      </c>
      <c r="EUU1" t="s">
        <v>12293</v>
      </c>
      <c r="EUV1" t="s">
        <v>12294</v>
      </c>
      <c r="EUW1" t="s">
        <v>12295</v>
      </c>
      <c r="EUX1" t="s">
        <v>12296</v>
      </c>
      <c r="EUY1" t="s">
        <v>12297</v>
      </c>
      <c r="EUZ1" t="s">
        <v>12298</v>
      </c>
      <c r="EVA1" t="s">
        <v>12299</v>
      </c>
      <c r="EVB1" t="s">
        <v>12300</v>
      </c>
      <c r="EVC1" t="s">
        <v>12301</v>
      </c>
      <c r="EVD1" t="s">
        <v>12302</v>
      </c>
      <c r="EVE1" t="s">
        <v>12303</v>
      </c>
      <c r="EVF1" t="s">
        <v>12304</v>
      </c>
      <c r="EVG1" t="s">
        <v>12305</v>
      </c>
      <c r="EVH1" t="s">
        <v>12306</v>
      </c>
      <c r="EVI1" t="s">
        <v>12307</v>
      </c>
      <c r="EVJ1" t="s">
        <v>12308</v>
      </c>
      <c r="EVK1" t="s">
        <v>12309</v>
      </c>
      <c r="EVL1" t="s">
        <v>12310</v>
      </c>
      <c r="EVM1" t="s">
        <v>12311</v>
      </c>
      <c r="EVN1" t="s">
        <v>12312</v>
      </c>
      <c r="EVO1" t="s">
        <v>12313</v>
      </c>
      <c r="EVP1" t="s">
        <v>12314</v>
      </c>
      <c r="EVQ1" t="s">
        <v>12315</v>
      </c>
      <c r="EVR1" t="s">
        <v>12316</v>
      </c>
      <c r="EVS1" t="s">
        <v>12317</v>
      </c>
      <c r="EVT1" t="s">
        <v>12318</v>
      </c>
      <c r="EVU1" t="s">
        <v>12319</v>
      </c>
      <c r="EVV1" t="s">
        <v>12320</v>
      </c>
      <c r="EVW1" t="s">
        <v>12321</v>
      </c>
      <c r="EVX1" t="s">
        <v>12322</v>
      </c>
      <c r="EVY1" t="s">
        <v>12323</v>
      </c>
      <c r="EVZ1" t="s">
        <v>12324</v>
      </c>
      <c r="EWA1" t="s">
        <v>12325</v>
      </c>
      <c r="EWB1" t="s">
        <v>12326</v>
      </c>
      <c r="EWC1" t="s">
        <v>12327</v>
      </c>
      <c r="EWD1" t="s">
        <v>12328</v>
      </c>
      <c r="EWE1" t="s">
        <v>12329</v>
      </c>
      <c r="EWF1" t="s">
        <v>12330</v>
      </c>
      <c r="EWG1" t="s">
        <v>12331</v>
      </c>
      <c r="EWH1" t="s">
        <v>12332</v>
      </c>
      <c r="EWI1" t="s">
        <v>12333</v>
      </c>
      <c r="EWJ1" t="s">
        <v>12334</v>
      </c>
      <c r="EWK1" t="s">
        <v>12335</v>
      </c>
      <c r="EWL1" t="s">
        <v>12336</v>
      </c>
      <c r="EWM1" t="s">
        <v>12337</v>
      </c>
      <c r="EWN1" t="s">
        <v>12338</v>
      </c>
      <c r="EWO1" t="s">
        <v>12339</v>
      </c>
      <c r="EWP1" t="s">
        <v>12340</v>
      </c>
      <c r="EWQ1" t="s">
        <v>12341</v>
      </c>
      <c r="EWR1" t="s">
        <v>12342</v>
      </c>
      <c r="EWS1" t="s">
        <v>12343</v>
      </c>
      <c r="EWT1" t="s">
        <v>12344</v>
      </c>
      <c r="EWU1" t="s">
        <v>12345</v>
      </c>
      <c r="EWV1" t="s">
        <v>12346</v>
      </c>
      <c r="EWW1" t="s">
        <v>12347</v>
      </c>
      <c r="EWX1" t="s">
        <v>12348</v>
      </c>
      <c r="EWY1" t="s">
        <v>12349</v>
      </c>
      <c r="EWZ1" t="s">
        <v>12350</v>
      </c>
      <c r="EXA1" t="s">
        <v>12351</v>
      </c>
      <c r="EXB1" t="s">
        <v>12352</v>
      </c>
      <c r="EXC1" t="s">
        <v>12353</v>
      </c>
      <c r="EXD1" t="s">
        <v>12354</v>
      </c>
      <c r="EXE1" t="s">
        <v>12355</v>
      </c>
      <c r="EXF1" t="s">
        <v>12356</v>
      </c>
      <c r="EXG1" t="s">
        <v>12357</v>
      </c>
      <c r="EXH1" t="s">
        <v>12358</v>
      </c>
      <c r="EXI1" t="s">
        <v>12359</v>
      </c>
      <c r="EXJ1" t="s">
        <v>12360</v>
      </c>
      <c r="EXK1" t="s">
        <v>12361</v>
      </c>
      <c r="EXL1" t="s">
        <v>12362</v>
      </c>
      <c r="EXM1" t="s">
        <v>12363</v>
      </c>
      <c r="EXN1" t="s">
        <v>12364</v>
      </c>
      <c r="EXO1" t="s">
        <v>12365</v>
      </c>
      <c r="EXP1" t="s">
        <v>12366</v>
      </c>
      <c r="EXQ1" t="s">
        <v>12367</v>
      </c>
      <c r="EXR1" t="s">
        <v>12368</v>
      </c>
      <c r="EXS1" t="s">
        <v>12369</v>
      </c>
      <c r="EXT1" t="s">
        <v>12370</v>
      </c>
      <c r="EXU1" t="s">
        <v>12371</v>
      </c>
      <c r="EXV1" t="s">
        <v>12372</v>
      </c>
      <c r="EXW1" t="s">
        <v>12373</v>
      </c>
      <c r="EXX1" t="s">
        <v>12374</v>
      </c>
      <c r="EXY1" t="s">
        <v>12375</v>
      </c>
      <c r="EXZ1" t="s">
        <v>12376</v>
      </c>
      <c r="EYA1" t="s">
        <v>12377</v>
      </c>
      <c r="EYB1" t="s">
        <v>12378</v>
      </c>
      <c r="EYC1" t="s">
        <v>12379</v>
      </c>
      <c r="EYD1" t="s">
        <v>12380</v>
      </c>
      <c r="EYE1" t="s">
        <v>12381</v>
      </c>
      <c r="EYF1" t="s">
        <v>12382</v>
      </c>
      <c r="EYG1" t="s">
        <v>12383</v>
      </c>
      <c r="EYH1" t="s">
        <v>12384</v>
      </c>
      <c r="EYI1" t="s">
        <v>12385</v>
      </c>
      <c r="EYJ1" t="s">
        <v>12386</v>
      </c>
      <c r="EYK1" t="s">
        <v>12387</v>
      </c>
      <c r="EYL1" t="s">
        <v>12388</v>
      </c>
      <c r="EYM1" t="s">
        <v>12389</v>
      </c>
      <c r="EYN1" t="s">
        <v>12390</v>
      </c>
      <c r="EYO1" t="s">
        <v>12391</v>
      </c>
      <c r="EYP1" t="s">
        <v>12392</v>
      </c>
      <c r="EYQ1" t="s">
        <v>12393</v>
      </c>
      <c r="EYR1" t="s">
        <v>12394</v>
      </c>
      <c r="EYS1" t="s">
        <v>12395</v>
      </c>
      <c r="EYT1" t="s">
        <v>12396</v>
      </c>
      <c r="EYU1" t="s">
        <v>12397</v>
      </c>
      <c r="EYV1" t="s">
        <v>12398</v>
      </c>
      <c r="EYW1" t="s">
        <v>12399</v>
      </c>
      <c r="EYX1" t="s">
        <v>12400</v>
      </c>
      <c r="EYY1" t="s">
        <v>12401</v>
      </c>
      <c r="EYZ1" t="s">
        <v>12402</v>
      </c>
      <c r="EZA1" t="s">
        <v>12403</v>
      </c>
      <c r="EZB1" t="s">
        <v>12404</v>
      </c>
      <c r="EZC1" t="s">
        <v>12405</v>
      </c>
      <c r="EZD1" t="s">
        <v>12406</v>
      </c>
      <c r="EZE1" t="s">
        <v>12407</v>
      </c>
      <c r="EZF1" t="s">
        <v>12408</v>
      </c>
      <c r="EZG1" t="s">
        <v>12409</v>
      </c>
      <c r="EZH1" t="s">
        <v>12410</v>
      </c>
      <c r="EZI1" t="s">
        <v>12411</v>
      </c>
      <c r="EZJ1" t="s">
        <v>12412</v>
      </c>
      <c r="EZK1" t="s">
        <v>12413</v>
      </c>
      <c r="EZL1" t="s">
        <v>12414</v>
      </c>
      <c r="EZM1" t="s">
        <v>12415</v>
      </c>
      <c r="EZN1" t="s">
        <v>12416</v>
      </c>
      <c r="EZO1" t="s">
        <v>12417</v>
      </c>
      <c r="EZP1" t="s">
        <v>12418</v>
      </c>
      <c r="EZQ1" t="s">
        <v>12419</v>
      </c>
      <c r="EZR1" t="s">
        <v>12420</v>
      </c>
      <c r="EZS1" t="s">
        <v>12421</v>
      </c>
      <c r="EZT1" t="s">
        <v>12422</v>
      </c>
      <c r="EZU1" t="s">
        <v>12423</v>
      </c>
      <c r="EZV1" t="s">
        <v>12424</v>
      </c>
      <c r="EZW1" t="s">
        <v>12425</v>
      </c>
      <c r="EZX1" t="s">
        <v>12426</v>
      </c>
      <c r="EZY1" t="s">
        <v>12427</v>
      </c>
      <c r="EZZ1" t="s">
        <v>12428</v>
      </c>
      <c r="FAA1" t="s">
        <v>12429</v>
      </c>
      <c r="FAB1" t="s">
        <v>12430</v>
      </c>
      <c r="FAC1" t="s">
        <v>12431</v>
      </c>
      <c r="FAD1" t="s">
        <v>12432</v>
      </c>
      <c r="FAE1" t="s">
        <v>12433</v>
      </c>
      <c r="FAF1" t="s">
        <v>12434</v>
      </c>
      <c r="FAG1" t="s">
        <v>12435</v>
      </c>
      <c r="FAH1" t="s">
        <v>12436</v>
      </c>
      <c r="FAI1" t="s">
        <v>12437</v>
      </c>
      <c r="FAJ1" t="s">
        <v>12438</v>
      </c>
      <c r="FAK1" t="s">
        <v>12439</v>
      </c>
      <c r="FAL1" t="s">
        <v>12440</v>
      </c>
      <c r="FAM1" t="s">
        <v>12441</v>
      </c>
      <c r="FAN1" t="s">
        <v>12442</v>
      </c>
      <c r="FAO1" t="s">
        <v>12443</v>
      </c>
      <c r="FAP1" t="s">
        <v>12444</v>
      </c>
      <c r="FAQ1" t="s">
        <v>12445</v>
      </c>
      <c r="FAR1" t="s">
        <v>12446</v>
      </c>
      <c r="FAS1" t="s">
        <v>12447</v>
      </c>
      <c r="FAT1" t="s">
        <v>12448</v>
      </c>
      <c r="FAU1" t="s">
        <v>12449</v>
      </c>
      <c r="FAV1" t="s">
        <v>12450</v>
      </c>
      <c r="FAW1" t="s">
        <v>12451</v>
      </c>
      <c r="FAX1" t="s">
        <v>12452</v>
      </c>
      <c r="FAY1" t="s">
        <v>12453</v>
      </c>
      <c r="FAZ1" t="s">
        <v>12454</v>
      </c>
      <c r="FBA1" t="s">
        <v>12455</v>
      </c>
      <c r="FBB1" t="s">
        <v>12456</v>
      </c>
      <c r="FBC1" t="s">
        <v>12457</v>
      </c>
      <c r="FBD1" t="s">
        <v>12458</v>
      </c>
      <c r="FBE1" t="s">
        <v>12459</v>
      </c>
      <c r="FBF1" t="s">
        <v>12460</v>
      </c>
      <c r="FBG1" t="s">
        <v>12461</v>
      </c>
      <c r="FBH1" t="s">
        <v>12462</v>
      </c>
      <c r="FBI1" t="s">
        <v>12463</v>
      </c>
      <c r="FBJ1" t="s">
        <v>12464</v>
      </c>
      <c r="FBK1" t="s">
        <v>12465</v>
      </c>
      <c r="FBL1" t="s">
        <v>12466</v>
      </c>
      <c r="FBM1" t="s">
        <v>12467</v>
      </c>
      <c r="FBN1" t="s">
        <v>12468</v>
      </c>
      <c r="FBO1" t="s">
        <v>12469</v>
      </c>
      <c r="FBP1" t="s">
        <v>12470</v>
      </c>
      <c r="FBQ1" t="s">
        <v>12471</v>
      </c>
      <c r="FBR1" t="s">
        <v>12472</v>
      </c>
      <c r="FBS1" t="s">
        <v>12473</v>
      </c>
      <c r="FBT1" t="s">
        <v>12474</v>
      </c>
      <c r="FBU1" t="s">
        <v>12475</v>
      </c>
      <c r="FBV1" t="s">
        <v>12476</v>
      </c>
      <c r="FBW1" t="s">
        <v>12477</v>
      </c>
      <c r="FBX1" t="s">
        <v>12478</v>
      </c>
      <c r="FBY1" t="s">
        <v>12479</v>
      </c>
      <c r="FBZ1" t="s">
        <v>12480</v>
      </c>
      <c r="FCA1" t="s">
        <v>12481</v>
      </c>
      <c r="FCB1" t="s">
        <v>12482</v>
      </c>
      <c r="FCC1" t="s">
        <v>12483</v>
      </c>
      <c r="FCD1" t="s">
        <v>12484</v>
      </c>
      <c r="FCE1" t="s">
        <v>12485</v>
      </c>
      <c r="FCF1" t="s">
        <v>12486</v>
      </c>
      <c r="FCG1" t="s">
        <v>12487</v>
      </c>
      <c r="FCH1" t="s">
        <v>12488</v>
      </c>
      <c r="FCI1" t="s">
        <v>12489</v>
      </c>
      <c r="FCJ1" t="s">
        <v>12490</v>
      </c>
      <c r="FCK1" t="s">
        <v>12491</v>
      </c>
      <c r="FCL1" t="s">
        <v>12492</v>
      </c>
      <c r="FCM1" t="s">
        <v>12493</v>
      </c>
      <c r="FCN1" t="s">
        <v>12494</v>
      </c>
      <c r="FCO1" t="s">
        <v>12495</v>
      </c>
      <c r="FCP1" t="s">
        <v>12496</v>
      </c>
      <c r="FCQ1" t="s">
        <v>12497</v>
      </c>
      <c r="FCR1" t="s">
        <v>12498</v>
      </c>
      <c r="FCS1" t="s">
        <v>12499</v>
      </c>
      <c r="FCT1" t="s">
        <v>12500</v>
      </c>
      <c r="FCU1" t="s">
        <v>12501</v>
      </c>
      <c r="FCV1" t="s">
        <v>12502</v>
      </c>
      <c r="FCW1" t="s">
        <v>12503</v>
      </c>
      <c r="FCX1" t="s">
        <v>12504</v>
      </c>
      <c r="FCY1" t="s">
        <v>12505</v>
      </c>
      <c r="FCZ1" t="s">
        <v>12506</v>
      </c>
      <c r="FDA1" t="s">
        <v>12507</v>
      </c>
      <c r="FDB1" t="s">
        <v>12508</v>
      </c>
      <c r="FDC1" t="s">
        <v>12509</v>
      </c>
      <c r="FDD1" t="s">
        <v>12510</v>
      </c>
      <c r="FDE1" t="s">
        <v>12511</v>
      </c>
      <c r="FDF1" t="s">
        <v>12512</v>
      </c>
      <c r="FDG1" t="s">
        <v>12513</v>
      </c>
      <c r="FDH1" t="s">
        <v>12514</v>
      </c>
      <c r="FDI1" t="s">
        <v>12515</v>
      </c>
      <c r="FDJ1" t="s">
        <v>12516</v>
      </c>
      <c r="FDK1" t="s">
        <v>12517</v>
      </c>
      <c r="FDL1" t="s">
        <v>12518</v>
      </c>
      <c r="FDM1" t="s">
        <v>12519</v>
      </c>
      <c r="FDN1" t="s">
        <v>12520</v>
      </c>
      <c r="FDO1" t="s">
        <v>12521</v>
      </c>
      <c r="FDP1" t="s">
        <v>12522</v>
      </c>
      <c r="FDQ1" t="s">
        <v>12523</v>
      </c>
      <c r="FDR1" t="s">
        <v>12524</v>
      </c>
      <c r="FDS1" t="s">
        <v>12525</v>
      </c>
      <c r="FDT1" t="s">
        <v>12526</v>
      </c>
      <c r="FDU1" t="s">
        <v>12527</v>
      </c>
      <c r="FDV1" t="s">
        <v>12528</v>
      </c>
      <c r="FDW1" t="s">
        <v>12529</v>
      </c>
      <c r="FDX1" t="s">
        <v>12530</v>
      </c>
      <c r="FDY1" t="s">
        <v>12531</v>
      </c>
      <c r="FDZ1" t="s">
        <v>12532</v>
      </c>
      <c r="FEA1" t="s">
        <v>12533</v>
      </c>
      <c r="FEB1" t="s">
        <v>12534</v>
      </c>
      <c r="FEC1" t="s">
        <v>12535</v>
      </c>
      <c r="FED1" t="s">
        <v>12536</v>
      </c>
      <c r="FEE1" t="s">
        <v>12537</v>
      </c>
      <c r="FEF1" t="s">
        <v>12538</v>
      </c>
      <c r="FEG1" t="s">
        <v>12539</v>
      </c>
      <c r="FEH1" t="s">
        <v>12540</v>
      </c>
      <c r="FEI1" t="s">
        <v>12541</v>
      </c>
      <c r="FEJ1" t="s">
        <v>12542</v>
      </c>
      <c r="FEK1" t="s">
        <v>12543</v>
      </c>
      <c r="FEL1" t="s">
        <v>12544</v>
      </c>
      <c r="FEM1" t="s">
        <v>12545</v>
      </c>
      <c r="FEN1" t="s">
        <v>12546</v>
      </c>
      <c r="FEO1" t="s">
        <v>12547</v>
      </c>
      <c r="FEP1" t="s">
        <v>12548</v>
      </c>
      <c r="FEQ1" t="s">
        <v>12549</v>
      </c>
      <c r="FER1" t="s">
        <v>12550</v>
      </c>
      <c r="FES1" t="s">
        <v>12551</v>
      </c>
      <c r="FET1" t="s">
        <v>12552</v>
      </c>
      <c r="FEU1" t="s">
        <v>12553</v>
      </c>
      <c r="FEV1" t="s">
        <v>12554</v>
      </c>
      <c r="FEW1" t="s">
        <v>12555</v>
      </c>
      <c r="FEX1" t="s">
        <v>12556</v>
      </c>
      <c r="FEY1" t="s">
        <v>12557</v>
      </c>
      <c r="FEZ1" t="s">
        <v>12558</v>
      </c>
      <c r="FFA1" t="s">
        <v>12559</v>
      </c>
      <c r="FFB1" t="s">
        <v>12560</v>
      </c>
      <c r="FFC1" t="s">
        <v>12561</v>
      </c>
      <c r="FFD1" t="s">
        <v>12562</v>
      </c>
      <c r="FFE1" t="s">
        <v>12563</v>
      </c>
      <c r="FFF1" t="s">
        <v>12564</v>
      </c>
      <c r="FFG1" t="s">
        <v>12565</v>
      </c>
      <c r="FFH1" t="s">
        <v>12566</v>
      </c>
      <c r="FFI1" t="s">
        <v>12567</v>
      </c>
      <c r="FFJ1" t="s">
        <v>12568</v>
      </c>
      <c r="FFK1" t="s">
        <v>12569</v>
      </c>
      <c r="FFL1" t="s">
        <v>12570</v>
      </c>
      <c r="FFM1" t="s">
        <v>12571</v>
      </c>
      <c r="FFN1" t="s">
        <v>12572</v>
      </c>
      <c r="FFO1" t="s">
        <v>12573</v>
      </c>
      <c r="FFP1" t="s">
        <v>12574</v>
      </c>
      <c r="FFQ1" t="s">
        <v>12575</v>
      </c>
      <c r="FFR1" t="s">
        <v>12576</v>
      </c>
      <c r="FFS1" t="s">
        <v>12577</v>
      </c>
      <c r="FFT1" t="s">
        <v>12578</v>
      </c>
      <c r="FFU1" t="s">
        <v>12579</v>
      </c>
      <c r="FFV1" t="s">
        <v>12580</v>
      </c>
      <c r="FFW1" t="s">
        <v>12581</v>
      </c>
      <c r="FFX1" t="s">
        <v>12582</v>
      </c>
      <c r="FFY1" t="s">
        <v>12583</v>
      </c>
      <c r="FFZ1" t="s">
        <v>12584</v>
      </c>
      <c r="FGA1" t="s">
        <v>12585</v>
      </c>
      <c r="FGB1" t="s">
        <v>12586</v>
      </c>
      <c r="FGC1" t="s">
        <v>12587</v>
      </c>
      <c r="FGD1" t="s">
        <v>12588</v>
      </c>
      <c r="FGE1" t="s">
        <v>12589</v>
      </c>
      <c r="FGF1" t="s">
        <v>12590</v>
      </c>
      <c r="FGG1" t="s">
        <v>12591</v>
      </c>
      <c r="FGH1" t="s">
        <v>12592</v>
      </c>
      <c r="FGI1" t="s">
        <v>12593</v>
      </c>
      <c r="FGJ1" t="s">
        <v>12594</v>
      </c>
      <c r="FGK1" t="s">
        <v>12595</v>
      </c>
      <c r="FGL1" t="s">
        <v>12596</v>
      </c>
      <c r="FGM1" t="s">
        <v>12597</v>
      </c>
      <c r="FGN1" t="s">
        <v>12598</v>
      </c>
      <c r="FGO1" t="s">
        <v>12599</v>
      </c>
      <c r="FGP1" t="s">
        <v>12600</v>
      </c>
      <c r="FGQ1" t="s">
        <v>12601</v>
      </c>
      <c r="FGR1" t="s">
        <v>12602</v>
      </c>
      <c r="FGS1" t="s">
        <v>12603</v>
      </c>
      <c r="FGT1" t="s">
        <v>12604</v>
      </c>
      <c r="FGU1" t="s">
        <v>12605</v>
      </c>
      <c r="FGV1" t="s">
        <v>12606</v>
      </c>
      <c r="FGW1" t="s">
        <v>12607</v>
      </c>
      <c r="FGX1" t="s">
        <v>12608</v>
      </c>
      <c r="FGY1" t="s">
        <v>12609</v>
      </c>
      <c r="FGZ1" t="s">
        <v>12610</v>
      </c>
      <c r="FHA1" t="s">
        <v>12611</v>
      </c>
      <c r="FHB1" t="s">
        <v>12612</v>
      </c>
      <c r="FHC1" t="s">
        <v>12613</v>
      </c>
      <c r="FHD1" t="s">
        <v>12614</v>
      </c>
      <c r="FHE1" t="s">
        <v>12615</v>
      </c>
      <c r="FHF1" t="s">
        <v>12616</v>
      </c>
      <c r="FHG1" t="s">
        <v>12617</v>
      </c>
      <c r="FHH1" t="s">
        <v>12618</v>
      </c>
      <c r="FHI1" t="s">
        <v>12619</v>
      </c>
      <c r="FHJ1" t="s">
        <v>12620</v>
      </c>
      <c r="FHK1" t="s">
        <v>12621</v>
      </c>
      <c r="FHL1" t="s">
        <v>12622</v>
      </c>
      <c r="FHM1" t="s">
        <v>12623</v>
      </c>
      <c r="FHN1" t="s">
        <v>12624</v>
      </c>
      <c r="FHO1" t="s">
        <v>12625</v>
      </c>
      <c r="FHP1" t="s">
        <v>12626</v>
      </c>
      <c r="FHQ1" t="s">
        <v>12627</v>
      </c>
      <c r="FHR1" t="s">
        <v>12628</v>
      </c>
      <c r="FHS1" t="s">
        <v>12629</v>
      </c>
      <c r="FHT1" t="s">
        <v>12630</v>
      </c>
      <c r="FHU1" t="s">
        <v>12631</v>
      </c>
      <c r="FHV1" t="s">
        <v>12632</v>
      </c>
      <c r="FHW1" t="s">
        <v>12633</v>
      </c>
      <c r="FHX1" t="s">
        <v>12634</v>
      </c>
      <c r="FHY1" t="s">
        <v>12635</v>
      </c>
      <c r="FHZ1" t="s">
        <v>12636</v>
      </c>
      <c r="FIA1" t="s">
        <v>12637</v>
      </c>
      <c r="FIB1" t="s">
        <v>12638</v>
      </c>
      <c r="FIC1" t="s">
        <v>12639</v>
      </c>
      <c r="FID1" t="s">
        <v>12640</v>
      </c>
      <c r="FIE1" t="s">
        <v>12641</v>
      </c>
      <c r="FIF1" t="s">
        <v>12642</v>
      </c>
      <c r="FIG1" t="s">
        <v>12643</v>
      </c>
      <c r="FIH1" t="s">
        <v>12644</v>
      </c>
      <c r="FII1" t="s">
        <v>12645</v>
      </c>
      <c r="FIJ1" t="s">
        <v>12646</v>
      </c>
      <c r="FIK1" t="s">
        <v>12647</v>
      </c>
      <c r="FIL1" t="s">
        <v>12648</v>
      </c>
      <c r="FIM1" t="s">
        <v>12649</v>
      </c>
      <c r="FIN1" t="s">
        <v>12650</v>
      </c>
      <c r="FIO1" t="s">
        <v>12651</v>
      </c>
      <c r="FIP1" t="s">
        <v>12652</v>
      </c>
      <c r="FIQ1" t="s">
        <v>12653</v>
      </c>
      <c r="FIR1" t="s">
        <v>12654</v>
      </c>
      <c r="FIS1" t="s">
        <v>12655</v>
      </c>
      <c r="FIT1" t="s">
        <v>12656</v>
      </c>
      <c r="FIU1" t="s">
        <v>12657</v>
      </c>
      <c r="FIV1" t="s">
        <v>12658</v>
      </c>
      <c r="FIW1" t="s">
        <v>12659</v>
      </c>
      <c r="FIX1" t="s">
        <v>12660</v>
      </c>
      <c r="FIY1" t="s">
        <v>12661</v>
      </c>
      <c r="FIZ1" t="s">
        <v>12662</v>
      </c>
      <c r="FJA1" t="s">
        <v>12663</v>
      </c>
      <c r="FJB1" t="s">
        <v>12664</v>
      </c>
      <c r="FJC1" t="s">
        <v>12665</v>
      </c>
      <c r="FJD1" t="s">
        <v>12666</v>
      </c>
      <c r="FJE1" t="s">
        <v>12667</v>
      </c>
      <c r="FJF1" t="s">
        <v>12668</v>
      </c>
      <c r="FJG1" t="s">
        <v>12669</v>
      </c>
      <c r="FJH1" t="s">
        <v>12670</v>
      </c>
      <c r="FJI1" t="s">
        <v>12671</v>
      </c>
      <c r="FJJ1" t="s">
        <v>12672</v>
      </c>
      <c r="FJK1" t="s">
        <v>12673</v>
      </c>
      <c r="FJL1" t="s">
        <v>12674</v>
      </c>
      <c r="FJM1" t="s">
        <v>12675</v>
      </c>
      <c r="FJN1" t="s">
        <v>12676</v>
      </c>
      <c r="FJO1" t="s">
        <v>12677</v>
      </c>
      <c r="FJP1" t="s">
        <v>12678</v>
      </c>
      <c r="FJQ1" t="s">
        <v>12679</v>
      </c>
      <c r="FJR1" t="s">
        <v>12680</v>
      </c>
      <c r="FJS1" t="s">
        <v>12681</v>
      </c>
      <c r="FJT1" t="s">
        <v>12682</v>
      </c>
      <c r="FJU1" t="s">
        <v>12683</v>
      </c>
      <c r="FJV1" t="s">
        <v>12684</v>
      </c>
      <c r="FJW1" t="s">
        <v>12685</v>
      </c>
      <c r="FJX1" t="s">
        <v>12686</v>
      </c>
      <c r="FJY1" t="s">
        <v>12687</v>
      </c>
      <c r="FJZ1" t="s">
        <v>12688</v>
      </c>
      <c r="FKA1" t="s">
        <v>12689</v>
      </c>
      <c r="FKB1" t="s">
        <v>12690</v>
      </c>
      <c r="FKC1" t="s">
        <v>12691</v>
      </c>
      <c r="FKD1" t="s">
        <v>12692</v>
      </c>
      <c r="FKE1" t="s">
        <v>12693</v>
      </c>
      <c r="FKF1" t="s">
        <v>12694</v>
      </c>
      <c r="FKG1" t="s">
        <v>12695</v>
      </c>
      <c r="FKH1" t="s">
        <v>12696</v>
      </c>
      <c r="FKI1" t="s">
        <v>12697</v>
      </c>
      <c r="FKJ1" t="s">
        <v>12698</v>
      </c>
      <c r="FKK1" t="s">
        <v>12699</v>
      </c>
      <c r="FKL1" t="s">
        <v>12700</v>
      </c>
      <c r="FKM1" t="s">
        <v>12701</v>
      </c>
      <c r="FKN1" t="s">
        <v>12702</v>
      </c>
      <c r="FKO1" t="s">
        <v>12703</v>
      </c>
      <c r="FKP1" t="s">
        <v>12704</v>
      </c>
      <c r="FKQ1" t="s">
        <v>12705</v>
      </c>
      <c r="FKR1" t="s">
        <v>12706</v>
      </c>
      <c r="FKS1" t="s">
        <v>12707</v>
      </c>
      <c r="FKT1" t="s">
        <v>12708</v>
      </c>
      <c r="FKU1" t="s">
        <v>12709</v>
      </c>
      <c r="FKV1" t="s">
        <v>12710</v>
      </c>
      <c r="FKW1" t="s">
        <v>12711</v>
      </c>
      <c r="FKX1" t="s">
        <v>12712</v>
      </c>
      <c r="FKY1" t="s">
        <v>12713</v>
      </c>
      <c r="FKZ1" t="s">
        <v>12714</v>
      </c>
      <c r="FLA1" t="s">
        <v>12715</v>
      </c>
      <c r="FLB1" t="s">
        <v>12716</v>
      </c>
      <c r="FLC1" t="s">
        <v>12717</v>
      </c>
      <c r="FLD1" t="s">
        <v>12718</v>
      </c>
      <c r="FLE1" t="s">
        <v>12719</v>
      </c>
      <c r="FLF1" t="s">
        <v>12720</v>
      </c>
      <c r="FLG1" t="s">
        <v>12721</v>
      </c>
      <c r="FLH1" t="s">
        <v>12722</v>
      </c>
      <c r="FLI1" t="s">
        <v>12723</v>
      </c>
      <c r="FLJ1" t="s">
        <v>12724</v>
      </c>
      <c r="FLK1" t="s">
        <v>12725</v>
      </c>
      <c r="FLL1" t="s">
        <v>12726</v>
      </c>
      <c r="FLM1" t="s">
        <v>12727</v>
      </c>
      <c r="FLN1" t="s">
        <v>12728</v>
      </c>
      <c r="FLO1" t="s">
        <v>12729</v>
      </c>
      <c r="FLP1" t="s">
        <v>12730</v>
      </c>
      <c r="FLQ1" t="s">
        <v>12731</v>
      </c>
      <c r="FLR1" t="s">
        <v>12732</v>
      </c>
      <c r="FLS1" t="s">
        <v>12733</v>
      </c>
      <c r="FLT1" t="s">
        <v>12734</v>
      </c>
      <c r="FLU1" t="s">
        <v>12735</v>
      </c>
      <c r="FLV1" t="s">
        <v>12736</v>
      </c>
      <c r="FLW1" t="s">
        <v>12737</v>
      </c>
      <c r="FLX1" t="s">
        <v>12738</v>
      </c>
      <c r="FLY1" t="s">
        <v>12739</v>
      </c>
      <c r="FLZ1" t="s">
        <v>12740</v>
      </c>
      <c r="FMA1" t="s">
        <v>12741</v>
      </c>
      <c r="FMB1" t="s">
        <v>12742</v>
      </c>
      <c r="FMC1" t="s">
        <v>12743</v>
      </c>
      <c r="FMD1" t="s">
        <v>12744</v>
      </c>
      <c r="FME1" t="s">
        <v>12745</v>
      </c>
      <c r="FMF1" t="s">
        <v>12746</v>
      </c>
      <c r="FMG1" t="s">
        <v>12747</v>
      </c>
      <c r="FMH1" t="s">
        <v>12748</v>
      </c>
      <c r="FMI1" t="s">
        <v>12749</v>
      </c>
      <c r="FMJ1" t="s">
        <v>12750</v>
      </c>
      <c r="FMK1" t="s">
        <v>12751</v>
      </c>
      <c r="FML1" t="s">
        <v>12752</v>
      </c>
      <c r="FMM1" t="s">
        <v>12753</v>
      </c>
      <c r="FMN1" t="s">
        <v>12754</v>
      </c>
      <c r="FMO1" t="s">
        <v>12755</v>
      </c>
      <c r="FMP1" t="s">
        <v>12756</v>
      </c>
      <c r="FMQ1" t="s">
        <v>12757</v>
      </c>
      <c r="FMR1" t="s">
        <v>12758</v>
      </c>
      <c r="FMS1" t="s">
        <v>12759</v>
      </c>
      <c r="FMT1" t="s">
        <v>12760</v>
      </c>
      <c r="FMU1" t="s">
        <v>12761</v>
      </c>
      <c r="FMV1" t="s">
        <v>12762</v>
      </c>
      <c r="FMW1" t="s">
        <v>12763</v>
      </c>
      <c r="FMX1" t="s">
        <v>12764</v>
      </c>
      <c r="FMY1" t="s">
        <v>12765</v>
      </c>
      <c r="FMZ1" t="s">
        <v>12766</v>
      </c>
      <c r="FNA1" t="s">
        <v>12767</v>
      </c>
      <c r="FNB1" t="s">
        <v>12768</v>
      </c>
      <c r="FNC1" t="s">
        <v>12769</v>
      </c>
      <c r="FND1" t="s">
        <v>12770</v>
      </c>
      <c r="FNE1" t="s">
        <v>12771</v>
      </c>
      <c r="FNF1" t="s">
        <v>12772</v>
      </c>
      <c r="FNG1" t="s">
        <v>12773</v>
      </c>
      <c r="FNH1" t="s">
        <v>12774</v>
      </c>
      <c r="FNI1" t="s">
        <v>12775</v>
      </c>
      <c r="FNJ1" t="s">
        <v>12776</v>
      </c>
      <c r="FNK1" t="s">
        <v>12777</v>
      </c>
      <c r="FNL1" t="s">
        <v>12778</v>
      </c>
      <c r="FNM1" t="s">
        <v>12779</v>
      </c>
      <c r="FNN1" t="s">
        <v>12780</v>
      </c>
      <c r="FNO1" t="s">
        <v>12781</v>
      </c>
      <c r="FNP1" t="s">
        <v>12782</v>
      </c>
      <c r="FNQ1" t="s">
        <v>12783</v>
      </c>
      <c r="FNR1" t="s">
        <v>12784</v>
      </c>
      <c r="FNS1" t="s">
        <v>12785</v>
      </c>
      <c r="FNT1" t="s">
        <v>12786</v>
      </c>
      <c r="FNU1" t="s">
        <v>12787</v>
      </c>
      <c r="FNV1" t="s">
        <v>12788</v>
      </c>
      <c r="FNW1" t="s">
        <v>12789</v>
      </c>
      <c r="FNX1" t="s">
        <v>12790</v>
      </c>
      <c r="FNY1" t="s">
        <v>12791</v>
      </c>
      <c r="FNZ1" t="s">
        <v>12792</v>
      </c>
      <c r="FOA1" t="s">
        <v>12793</v>
      </c>
      <c r="FOB1" t="s">
        <v>12794</v>
      </c>
      <c r="FOC1" t="s">
        <v>12795</v>
      </c>
      <c r="FOD1" t="s">
        <v>12796</v>
      </c>
      <c r="FOE1" t="s">
        <v>12797</v>
      </c>
      <c r="FOF1" t="s">
        <v>12798</v>
      </c>
      <c r="FOG1" t="s">
        <v>12799</v>
      </c>
      <c r="FOH1" t="s">
        <v>12800</v>
      </c>
      <c r="FOI1" t="s">
        <v>12801</v>
      </c>
      <c r="FOJ1" t="s">
        <v>12802</v>
      </c>
      <c r="FOK1" t="s">
        <v>12803</v>
      </c>
      <c r="FOL1" t="s">
        <v>12804</v>
      </c>
      <c r="FOM1" t="s">
        <v>12805</v>
      </c>
      <c r="FON1" t="s">
        <v>12806</v>
      </c>
      <c r="FOO1" t="s">
        <v>12807</v>
      </c>
      <c r="FOP1" t="s">
        <v>12808</v>
      </c>
      <c r="FOQ1" t="s">
        <v>12809</v>
      </c>
      <c r="FOR1" t="s">
        <v>12810</v>
      </c>
      <c r="FOS1" t="s">
        <v>12811</v>
      </c>
      <c r="FOT1" t="s">
        <v>12812</v>
      </c>
      <c r="FOU1" t="s">
        <v>12813</v>
      </c>
      <c r="FOV1" t="s">
        <v>12814</v>
      </c>
      <c r="FOW1" t="s">
        <v>12815</v>
      </c>
      <c r="FOX1" t="s">
        <v>12816</v>
      </c>
      <c r="FOY1" t="s">
        <v>12817</v>
      </c>
      <c r="FOZ1" t="s">
        <v>12818</v>
      </c>
      <c r="FPA1" t="s">
        <v>12819</v>
      </c>
      <c r="FPB1" t="s">
        <v>12820</v>
      </c>
      <c r="FPC1" t="s">
        <v>12821</v>
      </c>
      <c r="FPD1" t="s">
        <v>12822</v>
      </c>
      <c r="FPE1" t="s">
        <v>12823</v>
      </c>
      <c r="FPF1" t="s">
        <v>12824</v>
      </c>
      <c r="FPG1" t="s">
        <v>12825</v>
      </c>
      <c r="FPH1" t="s">
        <v>12826</v>
      </c>
      <c r="FPI1" t="s">
        <v>12827</v>
      </c>
      <c r="FPJ1" t="s">
        <v>12828</v>
      </c>
      <c r="FPK1" t="s">
        <v>12829</v>
      </c>
      <c r="FPL1" t="s">
        <v>12830</v>
      </c>
      <c r="FPM1" t="s">
        <v>12831</v>
      </c>
      <c r="FPN1" t="s">
        <v>12832</v>
      </c>
      <c r="FPO1" t="s">
        <v>12833</v>
      </c>
      <c r="FPP1" t="s">
        <v>12834</v>
      </c>
      <c r="FPQ1" t="s">
        <v>12835</v>
      </c>
      <c r="FPR1" t="s">
        <v>12836</v>
      </c>
      <c r="FPS1" t="s">
        <v>12837</v>
      </c>
      <c r="FPT1" t="s">
        <v>12838</v>
      </c>
      <c r="FPU1" t="s">
        <v>12839</v>
      </c>
      <c r="FPV1" t="s">
        <v>12840</v>
      </c>
      <c r="FPW1" t="s">
        <v>12841</v>
      </c>
      <c r="FPX1" t="s">
        <v>12842</v>
      </c>
      <c r="FPY1" t="s">
        <v>12843</v>
      </c>
      <c r="FPZ1" t="s">
        <v>12844</v>
      </c>
      <c r="FQA1" t="s">
        <v>12845</v>
      </c>
      <c r="FQB1" t="s">
        <v>12846</v>
      </c>
      <c r="FQC1" t="s">
        <v>12847</v>
      </c>
      <c r="FQD1" t="s">
        <v>12848</v>
      </c>
      <c r="FQE1" t="s">
        <v>12849</v>
      </c>
      <c r="FQF1" t="s">
        <v>12850</v>
      </c>
      <c r="FQG1" t="s">
        <v>12851</v>
      </c>
      <c r="FQH1" t="s">
        <v>12852</v>
      </c>
      <c r="FQI1" t="s">
        <v>12853</v>
      </c>
      <c r="FQJ1" t="s">
        <v>12854</v>
      </c>
      <c r="FQK1" t="s">
        <v>12855</v>
      </c>
      <c r="FQL1" t="s">
        <v>12856</v>
      </c>
      <c r="FQM1" t="s">
        <v>12857</v>
      </c>
      <c r="FQN1" t="s">
        <v>12858</v>
      </c>
      <c r="FQO1" t="s">
        <v>12859</v>
      </c>
      <c r="FQP1" t="s">
        <v>12860</v>
      </c>
      <c r="FQQ1" t="s">
        <v>12861</v>
      </c>
      <c r="FQR1" t="s">
        <v>12862</v>
      </c>
      <c r="FQS1" t="s">
        <v>12863</v>
      </c>
      <c r="FQT1" t="s">
        <v>12864</v>
      </c>
      <c r="FQU1" t="s">
        <v>12865</v>
      </c>
      <c r="FQV1" t="s">
        <v>12866</v>
      </c>
      <c r="FQW1" t="s">
        <v>12867</v>
      </c>
      <c r="FQX1" t="s">
        <v>12868</v>
      </c>
      <c r="FQY1" t="s">
        <v>12869</v>
      </c>
      <c r="FQZ1" t="s">
        <v>12870</v>
      </c>
      <c r="FRA1" t="s">
        <v>12871</v>
      </c>
      <c r="FRB1" t="s">
        <v>12872</v>
      </c>
      <c r="FRC1" t="s">
        <v>12873</v>
      </c>
      <c r="FRD1" t="s">
        <v>12874</v>
      </c>
      <c r="FRE1" t="s">
        <v>12875</v>
      </c>
      <c r="FRF1" t="s">
        <v>12876</v>
      </c>
      <c r="FRG1" t="s">
        <v>12877</v>
      </c>
      <c r="FRH1" t="s">
        <v>12878</v>
      </c>
      <c r="FRI1" t="s">
        <v>12879</v>
      </c>
      <c r="FRJ1" t="s">
        <v>12880</v>
      </c>
      <c r="FRK1" t="s">
        <v>12881</v>
      </c>
      <c r="FRL1" t="s">
        <v>12882</v>
      </c>
      <c r="FRM1" t="s">
        <v>12883</v>
      </c>
      <c r="FRN1" t="s">
        <v>12884</v>
      </c>
      <c r="FRO1" t="s">
        <v>12885</v>
      </c>
      <c r="FRP1" t="s">
        <v>12886</v>
      </c>
      <c r="FRQ1" t="s">
        <v>12887</v>
      </c>
      <c r="FRR1" t="s">
        <v>12888</v>
      </c>
      <c r="FRS1" t="s">
        <v>12889</v>
      </c>
      <c r="FRT1" t="s">
        <v>12890</v>
      </c>
      <c r="FRU1" t="s">
        <v>12891</v>
      </c>
      <c r="FRV1" t="s">
        <v>12892</v>
      </c>
      <c r="FRW1" t="s">
        <v>12893</v>
      </c>
      <c r="FRX1" t="s">
        <v>12894</v>
      </c>
      <c r="FRY1" t="s">
        <v>12895</v>
      </c>
      <c r="FRZ1" t="s">
        <v>12896</v>
      </c>
      <c r="FSA1" t="s">
        <v>12897</v>
      </c>
      <c r="FSB1" t="s">
        <v>12898</v>
      </c>
      <c r="FSC1" t="s">
        <v>12899</v>
      </c>
      <c r="FSD1" t="s">
        <v>12900</v>
      </c>
      <c r="FSE1" t="s">
        <v>12901</v>
      </c>
      <c r="FSF1" t="s">
        <v>12902</v>
      </c>
      <c r="FSG1" t="s">
        <v>12903</v>
      </c>
      <c r="FSH1" t="s">
        <v>12904</v>
      </c>
      <c r="FSI1" t="s">
        <v>12905</v>
      </c>
      <c r="FSJ1" t="s">
        <v>12906</v>
      </c>
      <c r="FSK1" t="s">
        <v>12907</v>
      </c>
      <c r="FSL1" t="s">
        <v>12908</v>
      </c>
      <c r="FSM1" t="s">
        <v>12909</v>
      </c>
      <c r="FSN1" t="s">
        <v>12910</v>
      </c>
      <c r="FSO1" t="s">
        <v>12911</v>
      </c>
      <c r="FSP1" t="s">
        <v>12912</v>
      </c>
      <c r="FSQ1" t="s">
        <v>12913</v>
      </c>
      <c r="FSR1" t="s">
        <v>12914</v>
      </c>
      <c r="FSS1" t="s">
        <v>12915</v>
      </c>
      <c r="FST1" t="s">
        <v>12916</v>
      </c>
      <c r="FSU1" t="s">
        <v>12917</v>
      </c>
      <c r="FSV1" t="s">
        <v>12918</v>
      </c>
      <c r="FSW1" t="s">
        <v>12919</v>
      </c>
      <c r="FSX1" t="s">
        <v>12920</v>
      </c>
      <c r="FSY1" t="s">
        <v>12921</v>
      </c>
      <c r="FSZ1" t="s">
        <v>12922</v>
      </c>
      <c r="FTA1" t="s">
        <v>12923</v>
      </c>
      <c r="FTB1" t="s">
        <v>12924</v>
      </c>
      <c r="FTC1" t="s">
        <v>12925</v>
      </c>
      <c r="FTD1" t="s">
        <v>12926</v>
      </c>
      <c r="FTE1" t="s">
        <v>12927</v>
      </c>
      <c r="FTF1" t="s">
        <v>12928</v>
      </c>
      <c r="FTG1" t="s">
        <v>12929</v>
      </c>
      <c r="FTH1" t="s">
        <v>12930</v>
      </c>
      <c r="FTI1" t="s">
        <v>12931</v>
      </c>
      <c r="FTJ1" t="s">
        <v>12932</v>
      </c>
      <c r="FTK1" t="s">
        <v>12933</v>
      </c>
      <c r="FTL1" t="s">
        <v>12934</v>
      </c>
      <c r="FTM1" t="s">
        <v>12935</v>
      </c>
      <c r="FTN1" t="s">
        <v>12936</v>
      </c>
      <c r="FTO1" t="s">
        <v>12937</v>
      </c>
      <c r="FTP1" t="s">
        <v>12938</v>
      </c>
      <c r="FTQ1" t="s">
        <v>12939</v>
      </c>
      <c r="FTR1" t="s">
        <v>12940</v>
      </c>
      <c r="FTS1" t="s">
        <v>12941</v>
      </c>
      <c r="FTT1" t="s">
        <v>12942</v>
      </c>
      <c r="FTU1" t="s">
        <v>12943</v>
      </c>
      <c r="FTV1" t="s">
        <v>12944</v>
      </c>
      <c r="FTW1" t="s">
        <v>12945</v>
      </c>
      <c r="FTX1" t="s">
        <v>12946</v>
      </c>
      <c r="FTY1" t="s">
        <v>12947</v>
      </c>
      <c r="FTZ1" t="s">
        <v>12948</v>
      </c>
      <c r="FUA1" t="s">
        <v>12949</v>
      </c>
      <c r="FUB1" t="s">
        <v>12950</v>
      </c>
      <c r="FUC1" t="s">
        <v>12951</v>
      </c>
      <c r="FUD1" t="s">
        <v>12952</v>
      </c>
      <c r="FUE1" t="s">
        <v>12953</v>
      </c>
      <c r="FUF1" t="s">
        <v>12954</v>
      </c>
      <c r="FUG1" t="s">
        <v>12955</v>
      </c>
      <c r="FUH1" t="s">
        <v>12956</v>
      </c>
      <c r="FUI1" t="s">
        <v>12957</v>
      </c>
      <c r="FUJ1" t="s">
        <v>12958</v>
      </c>
      <c r="FUK1" t="s">
        <v>12959</v>
      </c>
      <c r="FUL1" t="s">
        <v>12960</v>
      </c>
      <c r="FUM1" t="s">
        <v>12961</v>
      </c>
      <c r="FUN1" t="s">
        <v>12962</v>
      </c>
      <c r="FUO1" t="s">
        <v>12963</v>
      </c>
      <c r="FUP1" t="s">
        <v>12964</v>
      </c>
      <c r="FUQ1" t="s">
        <v>12965</v>
      </c>
      <c r="FUR1" t="s">
        <v>12966</v>
      </c>
      <c r="FUS1" t="s">
        <v>12967</v>
      </c>
      <c r="FUT1" t="s">
        <v>12968</v>
      </c>
      <c r="FUU1" t="s">
        <v>12969</v>
      </c>
      <c r="FUV1" t="s">
        <v>12970</v>
      </c>
      <c r="FUW1" t="s">
        <v>12971</v>
      </c>
      <c r="FUX1" t="s">
        <v>12972</v>
      </c>
      <c r="FUY1" t="s">
        <v>12973</v>
      </c>
      <c r="FUZ1" t="s">
        <v>12974</v>
      </c>
      <c r="FVA1" t="s">
        <v>12975</v>
      </c>
      <c r="FVB1" t="s">
        <v>12976</v>
      </c>
      <c r="FVC1" t="s">
        <v>12977</v>
      </c>
      <c r="FVD1" t="s">
        <v>12978</v>
      </c>
      <c r="FVE1" t="s">
        <v>12979</v>
      </c>
      <c r="FVF1" t="s">
        <v>12980</v>
      </c>
      <c r="FVG1" t="s">
        <v>12981</v>
      </c>
      <c r="FVH1" t="s">
        <v>12982</v>
      </c>
      <c r="FVI1" t="s">
        <v>12983</v>
      </c>
      <c r="FVJ1" t="s">
        <v>12984</v>
      </c>
      <c r="FVK1" t="s">
        <v>12985</v>
      </c>
      <c r="FVL1" t="s">
        <v>12986</v>
      </c>
      <c r="FVM1" t="s">
        <v>12987</v>
      </c>
      <c r="FVN1" t="s">
        <v>12988</v>
      </c>
      <c r="FVO1" t="s">
        <v>12989</v>
      </c>
      <c r="FVP1" t="s">
        <v>12990</v>
      </c>
      <c r="FVQ1" t="s">
        <v>12991</v>
      </c>
      <c r="FVR1" t="s">
        <v>12992</v>
      </c>
      <c r="FVS1" t="s">
        <v>12993</v>
      </c>
      <c r="FVT1" t="s">
        <v>12994</v>
      </c>
      <c r="FVU1" t="s">
        <v>12995</v>
      </c>
      <c r="FVV1" t="s">
        <v>12996</v>
      </c>
      <c r="FVW1" t="s">
        <v>12997</v>
      </c>
      <c r="FVX1" t="s">
        <v>12998</v>
      </c>
      <c r="FVY1" t="s">
        <v>12999</v>
      </c>
      <c r="FVZ1" t="s">
        <v>13000</v>
      </c>
      <c r="FWA1" t="s">
        <v>13001</v>
      </c>
      <c r="FWB1" t="s">
        <v>13002</v>
      </c>
      <c r="FWC1" t="s">
        <v>13003</v>
      </c>
      <c r="FWD1" t="s">
        <v>13004</v>
      </c>
      <c r="FWE1" t="s">
        <v>13005</v>
      </c>
      <c r="FWF1" t="s">
        <v>13006</v>
      </c>
      <c r="FWG1" t="s">
        <v>13007</v>
      </c>
      <c r="FWH1" t="s">
        <v>13008</v>
      </c>
      <c r="FWI1" t="s">
        <v>13009</v>
      </c>
      <c r="FWJ1" t="s">
        <v>13010</v>
      </c>
      <c r="FWK1" t="s">
        <v>13011</v>
      </c>
      <c r="FWL1" t="s">
        <v>13012</v>
      </c>
      <c r="FWM1" t="s">
        <v>13013</v>
      </c>
      <c r="FWN1" t="s">
        <v>13014</v>
      </c>
      <c r="FWO1" t="s">
        <v>13015</v>
      </c>
      <c r="FWP1" t="s">
        <v>13016</v>
      </c>
      <c r="FWQ1" t="s">
        <v>13017</v>
      </c>
      <c r="FWR1" t="s">
        <v>13018</v>
      </c>
      <c r="FWS1" t="s">
        <v>13019</v>
      </c>
      <c r="FWT1" t="s">
        <v>13020</v>
      </c>
      <c r="FWU1" t="s">
        <v>13021</v>
      </c>
      <c r="FWV1" t="s">
        <v>13022</v>
      </c>
      <c r="FWW1" t="s">
        <v>13023</v>
      </c>
      <c r="FWX1" t="s">
        <v>13024</v>
      </c>
      <c r="FWY1" t="s">
        <v>13025</v>
      </c>
      <c r="FWZ1" t="s">
        <v>13026</v>
      </c>
      <c r="FXA1" t="s">
        <v>13027</v>
      </c>
      <c r="FXB1" t="s">
        <v>13028</v>
      </c>
      <c r="FXC1" t="s">
        <v>13029</v>
      </c>
      <c r="FXD1" t="s">
        <v>13030</v>
      </c>
      <c r="FXE1" t="s">
        <v>13031</v>
      </c>
      <c r="FXF1" t="s">
        <v>13032</v>
      </c>
      <c r="FXG1" t="s">
        <v>13033</v>
      </c>
      <c r="FXH1" t="s">
        <v>13034</v>
      </c>
      <c r="FXI1" t="s">
        <v>13035</v>
      </c>
      <c r="FXJ1" t="s">
        <v>13036</v>
      </c>
      <c r="FXK1" t="s">
        <v>13037</v>
      </c>
      <c r="FXL1" t="s">
        <v>13038</v>
      </c>
      <c r="FXM1" t="s">
        <v>13039</v>
      </c>
      <c r="FXN1" t="s">
        <v>13040</v>
      </c>
      <c r="FXO1" t="s">
        <v>13041</v>
      </c>
      <c r="FXP1" t="s">
        <v>13042</v>
      </c>
      <c r="FXQ1" t="s">
        <v>13043</v>
      </c>
      <c r="FXR1" t="s">
        <v>13044</v>
      </c>
      <c r="FXS1" t="s">
        <v>13045</v>
      </c>
      <c r="FXT1" t="s">
        <v>13046</v>
      </c>
      <c r="FXU1" t="s">
        <v>13047</v>
      </c>
      <c r="FXV1" t="s">
        <v>13048</v>
      </c>
      <c r="FXW1" t="s">
        <v>13049</v>
      </c>
      <c r="FXX1" t="s">
        <v>13050</v>
      </c>
      <c r="FXY1" t="s">
        <v>13051</v>
      </c>
      <c r="FXZ1" t="s">
        <v>13052</v>
      </c>
      <c r="FYA1" t="s">
        <v>13053</v>
      </c>
      <c r="FYB1" t="s">
        <v>13054</v>
      </c>
      <c r="FYC1" t="s">
        <v>13055</v>
      </c>
      <c r="FYD1" t="s">
        <v>13056</v>
      </c>
      <c r="FYE1" t="s">
        <v>13057</v>
      </c>
      <c r="FYF1" t="s">
        <v>13058</v>
      </c>
      <c r="FYG1" t="s">
        <v>13059</v>
      </c>
      <c r="FYH1" t="s">
        <v>13060</v>
      </c>
      <c r="FYI1" t="s">
        <v>13061</v>
      </c>
      <c r="FYJ1" t="s">
        <v>13062</v>
      </c>
      <c r="FYK1" t="s">
        <v>13063</v>
      </c>
      <c r="FYL1" t="s">
        <v>13064</v>
      </c>
      <c r="FYM1" t="s">
        <v>13065</v>
      </c>
      <c r="FYN1" t="s">
        <v>13066</v>
      </c>
      <c r="FYO1" t="s">
        <v>13067</v>
      </c>
      <c r="FYP1" t="s">
        <v>13068</v>
      </c>
      <c r="FYQ1" t="s">
        <v>13069</v>
      </c>
      <c r="FYR1" t="s">
        <v>13070</v>
      </c>
      <c r="FYS1" t="s">
        <v>13071</v>
      </c>
      <c r="FYT1" t="s">
        <v>13072</v>
      </c>
      <c r="FYU1" t="s">
        <v>13073</v>
      </c>
      <c r="FYV1" t="s">
        <v>13074</v>
      </c>
      <c r="FYW1" t="s">
        <v>13075</v>
      </c>
      <c r="FYX1" t="s">
        <v>13076</v>
      </c>
      <c r="FYY1" t="s">
        <v>13077</v>
      </c>
      <c r="FYZ1" t="s">
        <v>13078</v>
      </c>
      <c r="FZA1" t="s">
        <v>13079</v>
      </c>
      <c r="FZB1" t="s">
        <v>13080</v>
      </c>
      <c r="FZC1" t="s">
        <v>13081</v>
      </c>
      <c r="FZD1" t="s">
        <v>13082</v>
      </c>
      <c r="FZE1" t="s">
        <v>13083</v>
      </c>
      <c r="FZF1" t="s">
        <v>13084</v>
      </c>
      <c r="FZG1" t="s">
        <v>13085</v>
      </c>
      <c r="FZH1" t="s">
        <v>13086</v>
      </c>
      <c r="FZI1" t="s">
        <v>13087</v>
      </c>
      <c r="FZJ1" t="s">
        <v>13088</v>
      </c>
      <c r="FZK1" t="s">
        <v>13089</v>
      </c>
      <c r="FZL1" t="s">
        <v>13090</v>
      </c>
      <c r="FZM1" t="s">
        <v>13091</v>
      </c>
      <c r="FZN1" t="s">
        <v>13092</v>
      </c>
      <c r="FZO1" t="s">
        <v>13093</v>
      </c>
      <c r="FZP1" t="s">
        <v>13094</v>
      </c>
      <c r="FZQ1" t="s">
        <v>13095</v>
      </c>
      <c r="FZR1" t="s">
        <v>13096</v>
      </c>
      <c r="FZS1" t="s">
        <v>13097</v>
      </c>
      <c r="FZT1" t="s">
        <v>13098</v>
      </c>
      <c r="FZU1" t="s">
        <v>13099</v>
      </c>
      <c r="FZV1" t="s">
        <v>13100</v>
      </c>
      <c r="FZW1" t="s">
        <v>13101</v>
      </c>
      <c r="FZX1" t="s">
        <v>13102</v>
      </c>
      <c r="FZY1" t="s">
        <v>13103</v>
      </c>
      <c r="FZZ1" t="s">
        <v>13104</v>
      </c>
      <c r="GAA1" t="s">
        <v>13105</v>
      </c>
      <c r="GAB1" t="s">
        <v>13106</v>
      </c>
      <c r="GAC1" t="s">
        <v>13107</v>
      </c>
      <c r="GAD1" t="s">
        <v>13108</v>
      </c>
      <c r="GAE1" t="s">
        <v>13109</v>
      </c>
      <c r="GAF1" t="s">
        <v>13110</v>
      </c>
      <c r="GAG1" t="s">
        <v>13111</v>
      </c>
      <c r="GAH1" t="s">
        <v>13112</v>
      </c>
      <c r="GAI1" t="s">
        <v>13113</v>
      </c>
      <c r="GAJ1" t="s">
        <v>13114</v>
      </c>
      <c r="GAK1" t="s">
        <v>13115</v>
      </c>
      <c r="GAL1" t="s">
        <v>13116</v>
      </c>
      <c r="GAM1" t="s">
        <v>13117</v>
      </c>
      <c r="GAN1" t="s">
        <v>13118</v>
      </c>
      <c r="GAO1" t="s">
        <v>13119</v>
      </c>
      <c r="GAP1" t="s">
        <v>13120</v>
      </c>
      <c r="GAQ1" t="s">
        <v>13121</v>
      </c>
      <c r="GAR1" t="s">
        <v>13122</v>
      </c>
      <c r="GAS1" t="s">
        <v>13123</v>
      </c>
      <c r="GAT1" t="s">
        <v>13124</v>
      </c>
      <c r="GAU1" t="s">
        <v>13125</v>
      </c>
      <c r="GAV1" t="s">
        <v>13126</v>
      </c>
      <c r="GAW1" t="s">
        <v>13127</v>
      </c>
      <c r="GAX1" t="s">
        <v>13128</v>
      </c>
      <c r="GAY1" t="s">
        <v>13129</v>
      </c>
      <c r="GAZ1" t="s">
        <v>13130</v>
      </c>
      <c r="GBA1" t="s">
        <v>13131</v>
      </c>
      <c r="GBB1" t="s">
        <v>13132</v>
      </c>
      <c r="GBC1" t="s">
        <v>13133</v>
      </c>
      <c r="GBD1" t="s">
        <v>13134</v>
      </c>
      <c r="GBE1" t="s">
        <v>13135</v>
      </c>
      <c r="GBF1" t="s">
        <v>13136</v>
      </c>
      <c r="GBG1" t="s">
        <v>13137</v>
      </c>
      <c r="GBH1" t="s">
        <v>13138</v>
      </c>
      <c r="GBI1" t="s">
        <v>13139</v>
      </c>
      <c r="GBJ1" t="s">
        <v>13140</v>
      </c>
      <c r="GBK1" t="s">
        <v>13141</v>
      </c>
      <c r="GBL1" t="s">
        <v>13142</v>
      </c>
      <c r="GBM1" t="s">
        <v>13143</v>
      </c>
      <c r="GBN1" t="s">
        <v>13144</v>
      </c>
      <c r="GBO1" t="s">
        <v>13145</v>
      </c>
      <c r="GBP1" t="s">
        <v>13146</v>
      </c>
      <c r="GBQ1" t="s">
        <v>13147</v>
      </c>
      <c r="GBR1" t="s">
        <v>13148</v>
      </c>
      <c r="GBS1" t="s">
        <v>13149</v>
      </c>
      <c r="GBT1" t="s">
        <v>13150</v>
      </c>
      <c r="GBU1" t="s">
        <v>13151</v>
      </c>
      <c r="GBV1" t="s">
        <v>13152</v>
      </c>
      <c r="GBW1" t="s">
        <v>13153</v>
      </c>
      <c r="GBX1" t="s">
        <v>13154</v>
      </c>
      <c r="GBY1" t="s">
        <v>13155</v>
      </c>
      <c r="GBZ1" t="s">
        <v>13156</v>
      </c>
      <c r="GCA1" t="s">
        <v>13157</v>
      </c>
      <c r="GCB1" t="s">
        <v>13158</v>
      </c>
      <c r="GCC1" t="s">
        <v>13159</v>
      </c>
      <c r="GCD1" t="s">
        <v>13160</v>
      </c>
      <c r="GCE1" t="s">
        <v>13161</v>
      </c>
      <c r="GCF1" t="s">
        <v>13162</v>
      </c>
      <c r="GCG1" t="s">
        <v>13163</v>
      </c>
      <c r="GCH1" t="s">
        <v>13164</v>
      </c>
      <c r="GCI1" t="s">
        <v>13165</v>
      </c>
      <c r="GCJ1" t="s">
        <v>13166</v>
      </c>
      <c r="GCK1" t="s">
        <v>13167</v>
      </c>
      <c r="GCL1" t="s">
        <v>13168</v>
      </c>
      <c r="GCM1" t="s">
        <v>13169</v>
      </c>
      <c r="GCN1" t="s">
        <v>13170</v>
      </c>
      <c r="GCO1" t="s">
        <v>13171</v>
      </c>
      <c r="GCP1" t="s">
        <v>13172</v>
      </c>
      <c r="GCQ1" t="s">
        <v>13173</v>
      </c>
      <c r="GCR1" t="s">
        <v>13174</v>
      </c>
      <c r="GCS1" t="s">
        <v>13175</v>
      </c>
      <c r="GCT1" t="s">
        <v>13176</v>
      </c>
      <c r="GCU1" t="s">
        <v>13177</v>
      </c>
      <c r="GCV1" t="s">
        <v>13178</v>
      </c>
      <c r="GCW1" t="s">
        <v>13179</v>
      </c>
      <c r="GCX1" t="s">
        <v>13180</v>
      </c>
      <c r="GCY1" t="s">
        <v>13181</v>
      </c>
      <c r="GCZ1" t="s">
        <v>13182</v>
      </c>
      <c r="GDA1" t="s">
        <v>13183</v>
      </c>
      <c r="GDB1" t="s">
        <v>13184</v>
      </c>
      <c r="GDC1" t="s">
        <v>13185</v>
      </c>
      <c r="GDD1" t="s">
        <v>13186</v>
      </c>
      <c r="GDE1" t="s">
        <v>13187</v>
      </c>
      <c r="GDF1" t="s">
        <v>13188</v>
      </c>
      <c r="GDG1" t="s">
        <v>13189</v>
      </c>
      <c r="GDH1" t="s">
        <v>13190</v>
      </c>
      <c r="GDI1" t="s">
        <v>13191</v>
      </c>
      <c r="GDJ1" t="s">
        <v>13192</v>
      </c>
      <c r="GDK1" t="s">
        <v>13193</v>
      </c>
      <c r="GDL1" t="s">
        <v>13194</v>
      </c>
      <c r="GDM1" t="s">
        <v>13195</v>
      </c>
      <c r="GDN1" t="s">
        <v>13196</v>
      </c>
      <c r="GDO1" t="s">
        <v>13197</v>
      </c>
      <c r="GDP1" t="s">
        <v>13198</v>
      </c>
      <c r="GDQ1" t="s">
        <v>13199</v>
      </c>
      <c r="GDR1" t="s">
        <v>13200</v>
      </c>
      <c r="GDS1" t="s">
        <v>13201</v>
      </c>
      <c r="GDT1" t="s">
        <v>13202</v>
      </c>
      <c r="GDU1" t="s">
        <v>13203</v>
      </c>
      <c r="GDV1" t="s">
        <v>13204</v>
      </c>
      <c r="GDW1" t="s">
        <v>13205</v>
      </c>
      <c r="GDX1" t="s">
        <v>13206</v>
      </c>
      <c r="GDY1" t="s">
        <v>13207</v>
      </c>
      <c r="GDZ1" t="s">
        <v>13208</v>
      </c>
      <c r="GEA1" t="s">
        <v>13209</v>
      </c>
      <c r="GEB1" t="s">
        <v>13210</v>
      </c>
      <c r="GEC1" t="s">
        <v>13211</v>
      </c>
      <c r="GED1" t="s">
        <v>13212</v>
      </c>
      <c r="GEE1" t="s">
        <v>13213</v>
      </c>
      <c r="GEF1" t="s">
        <v>13214</v>
      </c>
      <c r="GEG1" t="s">
        <v>13215</v>
      </c>
      <c r="GEH1" t="s">
        <v>13216</v>
      </c>
      <c r="GEI1" t="s">
        <v>13217</v>
      </c>
      <c r="GEJ1" t="s">
        <v>13218</v>
      </c>
      <c r="GEK1" t="s">
        <v>13219</v>
      </c>
      <c r="GEL1" t="s">
        <v>13220</v>
      </c>
      <c r="GEM1" t="s">
        <v>13221</v>
      </c>
      <c r="GEN1" t="s">
        <v>13222</v>
      </c>
      <c r="GEO1" t="s">
        <v>13223</v>
      </c>
      <c r="GEP1" t="s">
        <v>13224</v>
      </c>
      <c r="GEQ1" t="s">
        <v>13225</v>
      </c>
      <c r="GER1" t="s">
        <v>13226</v>
      </c>
      <c r="GES1" t="s">
        <v>13227</v>
      </c>
      <c r="GET1" t="s">
        <v>13228</v>
      </c>
      <c r="GEU1" t="s">
        <v>13229</v>
      </c>
      <c r="GEV1" t="s">
        <v>13230</v>
      </c>
      <c r="GEW1" t="s">
        <v>13231</v>
      </c>
      <c r="GEX1" t="s">
        <v>13232</v>
      </c>
      <c r="GEY1" t="s">
        <v>13233</v>
      </c>
      <c r="GEZ1" t="s">
        <v>13234</v>
      </c>
      <c r="GFA1" t="s">
        <v>13235</v>
      </c>
      <c r="GFB1" t="s">
        <v>13236</v>
      </c>
      <c r="GFC1" t="s">
        <v>13237</v>
      </c>
      <c r="GFD1" t="s">
        <v>13238</v>
      </c>
      <c r="GFE1" t="s">
        <v>13239</v>
      </c>
      <c r="GFF1" t="s">
        <v>13240</v>
      </c>
      <c r="GFG1" t="s">
        <v>13241</v>
      </c>
      <c r="GFH1" t="s">
        <v>13242</v>
      </c>
      <c r="GFI1" t="s">
        <v>13243</v>
      </c>
      <c r="GFJ1" t="s">
        <v>13244</v>
      </c>
      <c r="GFK1" t="s">
        <v>13245</v>
      </c>
      <c r="GFL1" t="s">
        <v>13246</v>
      </c>
      <c r="GFM1" t="s">
        <v>13247</v>
      </c>
      <c r="GFN1" t="s">
        <v>13248</v>
      </c>
      <c r="GFO1" t="s">
        <v>13249</v>
      </c>
      <c r="GFP1" t="s">
        <v>13250</v>
      </c>
      <c r="GFQ1" t="s">
        <v>13251</v>
      </c>
      <c r="GFR1" t="s">
        <v>13252</v>
      </c>
      <c r="GFS1" t="s">
        <v>13253</v>
      </c>
      <c r="GFT1" t="s">
        <v>13254</v>
      </c>
      <c r="GFU1" t="s">
        <v>13255</v>
      </c>
      <c r="GFV1" t="s">
        <v>13256</v>
      </c>
      <c r="GFW1" t="s">
        <v>13257</v>
      </c>
      <c r="GFX1" t="s">
        <v>13258</v>
      </c>
      <c r="GFY1" t="s">
        <v>13259</v>
      </c>
      <c r="GFZ1" t="s">
        <v>13260</v>
      </c>
      <c r="GGA1" t="s">
        <v>13261</v>
      </c>
      <c r="GGB1" t="s">
        <v>13262</v>
      </c>
      <c r="GGC1" t="s">
        <v>13263</v>
      </c>
      <c r="GGD1" t="s">
        <v>13264</v>
      </c>
      <c r="GGE1" t="s">
        <v>13265</v>
      </c>
      <c r="GGF1" t="s">
        <v>13266</v>
      </c>
      <c r="GGG1" t="s">
        <v>13267</v>
      </c>
      <c r="GGH1" t="s">
        <v>13268</v>
      </c>
      <c r="GGI1" t="s">
        <v>13269</v>
      </c>
      <c r="GGJ1" t="s">
        <v>13270</v>
      </c>
      <c r="GGK1" t="s">
        <v>13271</v>
      </c>
      <c r="GGL1" t="s">
        <v>13272</v>
      </c>
      <c r="GGM1" t="s">
        <v>13273</v>
      </c>
      <c r="GGN1" t="s">
        <v>13274</v>
      </c>
      <c r="GGO1" t="s">
        <v>13275</v>
      </c>
      <c r="GGP1" t="s">
        <v>13276</v>
      </c>
      <c r="GGQ1" t="s">
        <v>13277</v>
      </c>
      <c r="GGR1" t="s">
        <v>13278</v>
      </c>
      <c r="GGS1" t="s">
        <v>13279</v>
      </c>
      <c r="GGT1" t="s">
        <v>13280</v>
      </c>
      <c r="GGU1" t="s">
        <v>13281</v>
      </c>
      <c r="GGV1" t="s">
        <v>13282</v>
      </c>
      <c r="GGW1" t="s">
        <v>13283</v>
      </c>
      <c r="GGX1" t="s">
        <v>13284</v>
      </c>
      <c r="GGY1" t="s">
        <v>13285</v>
      </c>
      <c r="GGZ1" t="s">
        <v>13286</v>
      </c>
      <c r="GHA1" t="s">
        <v>13287</v>
      </c>
      <c r="GHB1" t="s">
        <v>13288</v>
      </c>
      <c r="GHC1" t="s">
        <v>13289</v>
      </c>
      <c r="GHD1" t="s">
        <v>13290</v>
      </c>
      <c r="GHE1" t="s">
        <v>13291</v>
      </c>
      <c r="GHF1" t="s">
        <v>13292</v>
      </c>
      <c r="GHG1" t="s">
        <v>13293</v>
      </c>
      <c r="GHH1" t="s">
        <v>13294</v>
      </c>
      <c r="GHI1" t="s">
        <v>13295</v>
      </c>
      <c r="GHJ1" t="s">
        <v>13296</v>
      </c>
      <c r="GHK1" t="s">
        <v>13297</v>
      </c>
      <c r="GHL1" t="s">
        <v>13298</v>
      </c>
      <c r="GHM1" t="s">
        <v>13299</v>
      </c>
      <c r="GHN1" t="s">
        <v>13300</v>
      </c>
      <c r="GHO1" t="s">
        <v>13301</v>
      </c>
      <c r="GHP1" t="s">
        <v>13302</v>
      </c>
      <c r="GHQ1" t="s">
        <v>13303</v>
      </c>
      <c r="GHR1" t="s">
        <v>13304</v>
      </c>
      <c r="GHS1" t="s">
        <v>13305</v>
      </c>
      <c r="GHT1" t="s">
        <v>13306</v>
      </c>
      <c r="GHU1" t="s">
        <v>13307</v>
      </c>
      <c r="GHV1" t="s">
        <v>13308</v>
      </c>
      <c r="GHW1" t="s">
        <v>13309</v>
      </c>
      <c r="GHX1" t="s">
        <v>13310</v>
      </c>
      <c r="GHY1" t="s">
        <v>13311</v>
      </c>
      <c r="GHZ1" t="s">
        <v>13312</v>
      </c>
      <c r="GIA1" t="s">
        <v>13313</v>
      </c>
      <c r="GIB1" t="s">
        <v>13314</v>
      </c>
      <c r="GIC1" t="s">
        <v>13315</v>
      </c>
      <c r="GID1" t="s">
        <v>13316</v>
      </c>
      <c r="GIE1" t="s">
        <v>13317</v>
      </c>
      <c r="GIF1" t="s">
        <v>13318</v>
      </c>
      <c r="GIG1" t="s">
        <v>13319</v>
      </c>
      <c r="GIH1" t="s">
        <v>13320</v>
      </c>
      <c r="GII1" t="s">
        <v>13321</v>
      </c>
      <c r="GIJ1" t="s">
        <v>13322</v>
      </c>
      <c r="GIK1" t="s">
        <v>13323</v>
      </c>
      <c r="GIL1" t="s">
        <v>13324</v>
      </c>
      <c r="GIM1" t="s">
        <v>13325</v>
      </c>
      <c r="GIN1" t="s">
        <v>13326</v>
      </c>
      <c r="GIO1" t="s">
        <v>13327</v>
      </c>
      <c r="GIP1" t="s">
        <v>13328</v>
      </c>
      <c r="GIQ1" t="s">
        <v>13329</v>
      </c>
      <c r="GIR1" t="s">
        <v>13330</v>
      </c>
      <c r="GIS1" t="s">
        <v>13331</v>
      </c>
      <c r="GIT1" t="s">
        <v>13332</v>
      </c>
      <c r="GIU1" t="s">
        <v>13333</v>
      </c>
      <c r="GIV1" t="s">
        <v>13334</v>
      </c>
      <c r="GIW1" t="s">
        <v>13335</v>
      </c>
      <c r="GIX1" t="s">
        <v>13336</v>
      </c>
      <c r="GIY1" t="s">
        <v>13337</v>
      </c>
      <c r="GIZ1" t="s">
        <v>13338</v>
      </c>
      <c r="GJA1" t="s">
        <v>13339</v>
      </c>
      <c r="GJB1" t="s">
        <v>13340</v>
      </c>
      <c r="GJC1" t="s">
        <v>13341</v>
      </c>
      <c r="GJD1" t="s">
        <v>13342</v>
      </c>
      <c r="GJE1" t="s">
        <v>13343</v>
      </c>
      <c r="GJF1" t="s">
        <v>13344</v>
      </c>
      <c r="GJG1" t="s">
        <v>13345</v>
      </c>
      <c r="GJH1" t="s">
        <v>13346</v>
      </c>
      <c r="GJI1" t="s">
        <v>13347</v>
      </c>
      <c r="GJJ1" t="s">
        <v>13348</v>
      </c>
      <c r="GJK1" t="s">
        <v>13349</v>
      </c>
      <c r="GJL1" t="s">
        <v>13350</v>
      </c>
      <c r="GJM1" t="s">
        <v>13351</v>
      </c>
      <c r="GJN1" t="s">
        <v>13352</v>
      </c>
      <c r="GJO1" t="s">
        <v>13353</v>
      </c>
      <c r="GJP1" t="s">
        <v>13354</v>
      </c>
      <c r="GJQ1" t="s">
        <v>13355</v>
      </c>
      <c r="GJR1" t="s">
        <v>13356</v>
      </c>
      <c r="GJS1" t="s">
        <v>13357</v>
      </c>
      <c r="GJT1" t="s">
        <v>13358</v>
      </c>
      <c r="GJU1" t="s">
        <v>13359</v>
      </c>
      <c r="GJV1" t="s">
        <v>13360</v>
      </c>
      <c r="GJW1" t="s">
        <v>13361</v>
      </c>
      <c r="GJX1" t="s">
        <v>13362</v>
      </c>
      <c r="GJY1" t="s">
        <v>13363</v>
      </c>
      <c r="GJZ1" t="s">
        <v>13364</v>
      </c>
      <c r="GKA1" t="s">
        <v>13365</v>
      </c>
      <c r="GKB1" t="s">
        <v>13366</v>
      </c>
      <c r="GKC1" t="s">
        <v>13367</v>
      </c>
      <c r="GKD1" t="s">
        <v>13368</v>
      </c>
      <c r="GKE1" t="s">
        <v>13369</v>
      </c>
      <c r="GKF1" t="s">
        <v>13370</v>
      </c>
      <c r="GKG1" t="s">
        <v>13371</v>
      </c>
      <c r="GKH1" t="s">
        <v>13372</v>
      </c>
      <c r="GKI1" t="s">
        <v>13373</v>
      </c>
      <c r="GKJ1" t="s">
        <v>13374</v>
      </c>
      <c r="GKK1" t="s">
        <v>13375</v>
      </c>
      <c r="GKL1" t="s">
        <v>13376</v>
      </c>
      <c r="GKM1" t="s">
        <v>13377</v>
      </c>
      <c r="GKN1" t="s">
        <v>13378</v>
      </c>
      <c r="GKO1" t="s">
        <v>13379</v>
      </c>
      <c r="GKP1" t="s">
        <v>13380</v>
      </c>
      <c r="GKQ1" t="s">
        <v>13381</v>
      </c>
      <c r="GKR1" t="s">
        <v>13382</v>
      </c>
      <c r="GKS1" t="s">
        <v>13383</v>
      </c>
      <c r="GKT1" t="s">
        <v>13384</v>
      </c>
      <c r="GKU1" t="s">
        <v>13385</v>
      </c>
      <c r="GKV1" t="s">
        <v>13386</v>
      </c>
      <c r="GKW1" t="s">
        <v>13387</v>
      </c>
      <c r="GKX1" t="s">
        <v>13388</v>
      </c>
      <c r="GKY1" t="s">
        <v>13389</v>
      </c>
      <c r="GKZ1" t="s">
        <v>13390</v>
      </c>
      <c r="GLA1" t="s">
        <v>13391</v>
      </c>
      <c r="GLB1" t="s">
        <v>13392</v>
      </c>
      <c r="GLC1" t="s">
        <v>13393</v>
      </c>
      <c r="GLD1" t="s">
        <v>13394</v>
      </c>
      <c r="GLE1" t="s">
        <v>13395</v>
      </c>
      <c r="GLF1" t="s">
        <v>13396</v>
      </c>
      <c r="GLG1" t="s">
        <v>13397</v>
      </c>
      <c r="GLH1" t="s">
        <v>13398</v>
      </c>
      <c r="GLI1" t="s">
        <v>13399</v>
      </c>
      <c r="GLJ1" t="s">
        <v>13400</v>
      </c>
      <c r="GLK1" t="s">
        <v>13401</v>
      </c>
      <c r="GLL1" t="s">
        <v>13402</v>
      </c>
      <c r="GLM1" t="s">
        <v>13403</v>
      </c>
      <c r="GLN1" t="s">
        <v>13404</v>
      </c>
      <c r="GLO1" t="s">
        <v>13405</v>
      </c>
      <c r="GLP1" t="s">
        <v>13406</v>
      </c>
      <c r="GLQ1" t="s">
        <v>13407</v>
      </c>
      <c r="GLR1" t="s">
        <v>13408</v>
      </c>
      <c r="GLS1" t="s">
        <v>13409</v>
      </c>
      <c r="GLT1" t="s">
        <v>13410</v>
      </c>
      <c r="GLU1" t="s">
        <v>13411</v>
      </c>
      <c r="GLV1" t="s">
        <v>13412</v>
      </c>
      <c r="GLW1" t="s">
        <v>13413</v>
      </c>
      <c r="GLX1" t="s">
        <v>13414</v>
      </c>
      <c r="GLY1" t="s">
        <v>13415</v>
      </c>
      <c r="GLZ1" t="s">
        <v>13416</v>
      </c>
      <c r="GMA1" t="s">
        <v>13417</v>
      </c>
      <c r="GMB1" t="s">
        <v>13418</v>
      </c>
      <c r="GMC1" t="s">
        <v>13419</v>
      </c>
      <c r="GMD1" t="s">
        <v>13420</v>
      </c>
      <c r="GME1" t="s">
        <v>13421</v>
      </c>
      <c r="GMF1" t="s">
        <v>13422</v>
      </c>
      <c r="GMG1" t="s">
        <v>13423</v>
      </c>
      <c r="GMH1" t="s">
        <v>13424</v>
      </c>
      <c r="GMI1" t="s">
        <v>13425</v>
      </c>
      <c r="GMJ1" t="s">
        <v>13426</v>
      </c>
      <c r="GMK1" t="s">
        <v>13427</v>
      </c>
      <c r="GML1" t="s">
        <v>13428</v>
      </c>
      <c r="GMM1" t="s">
        <v>13429</v>
      </c>
      <c r="GMN1" t="s">
        <v>13430</v>
      </c>
      <c r="GMO1" t="s">
        <v>13431</v>
      </c>
      <c r="GMP1" t="s">
        <v>13432</v>
      </c>
      <c r="GMQ1" t="s">
        <v>13433</v>
      </c>
      <c r="GMR1" t="s">
        <v>13434</v>
      </c>
      <c r="GMS1" t="s">
        <v>13435</v>
      </c>
      <c r="GMT1" t="s">
        <v>13436</v>
      </c>
      <c r="GMU1" t="s">
        <v>13437</v>
      </c>
      <c r="GMV1" t="s">
        <v>13438</v>
      </c>
      <c r="GMW1" t="s">
        <v>13439</v>
      </c>
      <c r="GMX1" t="s">
        <v>13440</v>
      </c>
      <c r="GMY1" t="s">
        <v>13441</v>
      </c>
      <c r="GMZ1" t="s">
        <v>13442</v>
      </c>
      <c r="GNA1" t="s">
        <v>13443</v>
      </c>
      <c r="GNB1" t="s">
        <v>13444</v>
      </c>
      <c r="GNC1" t="s">
        <v>13445</v>
      </c>
      <c r="GND1" t="s">
        <v>13446</v>
      </c>
      <c r="GNE1" t="s">
        <v>13447</v>
      </c>
      <c r="GNF1" t="s">
        <v>13448</v>
      </c>
      <c r="GNG1" t="s">
        <v>13449</v>
      </c>
      <c r="GNH1" t="s">
        <v>13450</v>
      </c>
      <c r="GNI1" t="s">
        <v>13451</v>
      </c>
      <c r="GNJ1" t="s">
        <v>13452</v>
      </c>
      <c r="GNK1" t="s">
        <v>13453</v>
      </c>
      <c r="GNL1" t="s">
        <v>13454</v>
      </c>
      <c r="GNM1" t="s">
        <v>13455</v>
      </c>
      <c r="GNN1" t="s">
        <v>13456</v>
      </c>
      <c r="GNO1" t="s">
        <v>13457</v>
      </c>
      <c r="GNP1" t="s">
        <v>13458</v>
      </c>
      <c r="GNQ1" t="s">
        <v>13459</v>
      </c>
      <c r="GNR1" t="s">
        <v>13460</v>
      </c>
      <c r="GNS1" t="s">
        <v>13461</v>
      </c>
      <c r="GNT1" t="s">
        <v>13462</v>
      </c>
      <c r="GNU1" t="s">
        <v>13463</v>
      </c>
      <c r="GNV1" t="s">
        <v>13464</v>
      </c>
      <c r="GNW1" t="s">
        <v>13465</v>
      </c>
      <c r="GNX1" t="s">
        <v>13466</v>
      </c>
      <c r="GNY1" t="s">
        <v>13467</v>
      </c>
      <c r="GNZ1" t="s">
        <v>13468</v>
      </c>
      <c r="GOA1" t="s">
        <v>13469</v>
      </c>
      <c r="GOB1" t="s">
        <v>13470</v>
      </c>
      <c r="GOC1" t="s">
        <v>13471</v>
      </c>
      <c r="GOD1" t="s">
        <v>13472</v>
      </c>
      <c r="GOE1" t="s">
        <v>13473</v>
      </c>
      <c r="GOF1" t="s">
        <v>13474</v>
      </c>
      <c r="GOG1" t="s">
        <v>13475</v>
      </c>
      <c r="GOH1" t="s">
        <v>13476</v>
      </c>
      <c r="GOI1" t="s">
        <v>13477</v>
      </c>
      <c r="GOJ1" t="s">
        <v>13478</v>
      </c>
      <c r="GOK1" t="s">
        <v>13479</v>
      </c>
      <c r="GOL1" t="s">
        <v>13480</v>
      </c>
      <c r="GOM1" t="s">
        <v>13481</v>
      </c>
      <c r="GON1" t="s">
        <v>13482</v>
      </c>
      <c r="GOO1" t="s">
        <v>13483</v>
      </c>
      <c r="GOP1" t="s">
        <v>13484</v>
      </c>
      <c r="GOQ1" t="s">
        <v>13485</v>
      </c>
      <c r="GOR1" t="s">
        <v>13486</v>
      </c>
      <c r="GOS1" t="s">
        <v>13487</v>
      </c>
      <c r="GOT1" t="s">
        <v>13488</v>
      </c>
      <c r="GOU1" t="s">
        <v>13489</v>
      </c>
      <c r="GOV1" t="s">
        <v>13490</v>
      </c>
      <c r="GOW1" t="s">
        <v>13491</v>
      </c>
      <c r="GOX1" t="s">
        <v>13492</v>
      </c>
      <c r="GOY1" t="s">
        <v>13493</v>
      </c>
      <c r="GOZ1" t="s">
        <v>13494</v>
      </c>
      <c r="GPA1" t="s">
        <v>13495</v>
      </c>
      <c r="GPB1" t="s">
        <v>13496</v>
      </c>
      <c r="GPC1" t="s">
        <v>13497</v>
      </c>
      <c r="GPD1" t="s">
        <v>13498</v>
      </c>
      <c r="GPE1" t="s">
        <v>13499</v>
      </c>
      <c r="GPF1" t="s">
        <v>13500</v>
      </c>
      <c r="GPG1" t="s">
        <v>13501</v>
      </c>
      <c r="GPH1" t="s">
        <v>13502</v>
      </c>
      <c r="GPI1" t="s">
        <v>13503</v>
      </c>
      <c r="GPJ1" t="s">
        <v>13504</v>
      </c>
      <c r="GPK1" t="s">
        <v>13505</v>
      </c>
      <c r="GPL1" t="s">
        <v>13506</v>
      </c>
      <c r="GPM1" t="s">
        <v>13507</v>
      </c>
      <c r="GPN1" t="s">
        <v>13508</v>
      </c>
      <c r="GPO1" t="s">
        <v>13509</v>
      </c>
      <c r="GPP1" t="s">
        <v>13510</v>
      </c>
      <c r="GPQ1" t="s">
        <v>13511</v>
      </c>
      <c r="GPR1" t="s">
        <v>13512</v>
      </c>
      <c r="GPS1" t="s">
        <v>13513</v>
      </c>
      <c r="GPT1" t="s">
        <v>13514</v>
      </c>
      <c r="GPU1" t="s">
        <v>13515</v>
      </c>
      <c r="GPV1" t="s">
        <v>13516</v>
      </c>
      <c r="GPW1" t="s">
        <v>13517</v>
      </c>
      <c r="GPX1" t="s">
        <v>13518</v>
      </c>
      <c r="GPY1" t="s">
        <v>13519</v>
      </c>
      <c r="GPZ1" t="s">
        <v>13520</v>
      </c>
      <c r="GQA1" t="s">
        <v>13521</v>
      </c>
      <c r="GQB1" t="s">
        <v>13522</v>
      </c>
      <c r="GQC1" t="s">
        <v>13523</v>
      </c>
      <c r="GQD1" t="s">
        <v>13524</v>
      </c>
      <c r="GQE1" t="s">
        <v>13525</v>
      </c>
      <c r="GQF1" t="s">
        <v>13526</v>
      </c>
      <c r="GQG1" t="s">
        <v>13527</v>
      </c>
      <c r="GQH1" t="s">
        <v>13528</v>
      </c>
      <c r="GQI1" t="s">
        <v>13529</v>
      </c>
      <c r="GQJ1" t="s">
        <v>13530</v>
      </c>
      <c r="GQK1" t="s">
        <v>13531</v>
      </c>
      <c r="GQL1" t="s">
        <v>13532</v>
      </c>
      <c r="GQM1" t="s">
        <v>13533</v>
      </c>
      <c r="GQN1" t="s">
        <v>13534</v>
      </c>
      <c r="GQO1" t="s">
        <v>13535</v>
      </c>
      <c r="GQP1" t="s">
        <v>13536</v>
      </c>
      <c r="GQQ1" t="s">
        <v>13537</v>
      </c>
      <c r="GQR1" t="s">
        <v>13538</v>
      </c>
      <c r="GQS1" t="s">
        <v>13539</v>
      </c>
      <c r="GQT1" t="s">
        <v>13540</v>
      </c>
      <c r="GQU1" t="s">
        <v>13541</v>
      </c>
      <c r="GQV1" t="s">
        <v>13542</v>
      </c>
      <c r="GQW1" t="s">
        <v>13543</v>
      </c>
      <c r="GQX1" t="s">
        <v>13544</v>
      </c>
      <c r="GQY1" t="s">
        <v>13545</v>
      </c>
      <c r="GQZ1" t="s">
        <v>13546</v>
      </c>
      <c r="GRA1" t="s">
        <v>13547</v>
      </c>
      <c r="GRB1" t="s">
        <v>13548</v>
      </c>
      <c r="GRC1" t="s">
        <v>13549</v>
      </c>
      <c r="GRD1" t="s">
        <v>13550</v>
      </c>
      <c r="GRE1" t="s">
        <v>13551</v>
      </c>
      <c r="GRF1" t="s">
        <v>13552</v>
      </c>
      <c r="GRG1" t="s">
        <v>13553</v>
      </c>
      <c r="GRH1" t="s">
        <v>13554</v>
      </c>
      <c r="GRI1" t="s">
        <v>13555</v>
      </c>
      <c r="GRJ1" t="s">
        <v>13556</v>
      </c>
      <c r="GRK1" t="s">
        <v>13557</v>
      </c>
      <c r="GRL1" t="s">
        <v>13558</v>
      </c>
      <c r="GRM1" t="s">
        <v>13559</v>
      </c>
      <c r="GRN1" t="s">
        <v>13560</v>
      </c>
      <c r="GRO1" t="s">
        <v>13561</v>
      </c>
      <c r="GRP1" t="s">
        <v>13562</v>
      </c>
      <c r="GRQ1" t="s">
        <v>13563</v>
      </c>
      <c r="GRR1" t="s">
        <v>13564</v>
      </c>
      <c r="GRS1" t="s">
        <v>13565</v>
      </c>
      <c r="GRT1" t="s">
        <v>13566</v>
      </c>
      <c r="GRU1" t="s">
        <v>13567</v>
      </c>
      <c r="GRV1" t="s">
        <v>13568</v>
      </c>
      <c r="GRW1" t="s">
        <v>13569</v>
      </c>
      <c r="GRX1" t="s">
        <v>13570</v>
      </c>
      <c r="GRY1" t="s">
        <v>13571</v>
      </c>
      <c r="GRZ1" t="s">
        <v>13572</v>
      </c>
      <c r="GSA1" t="s">
        <v>13573</v>
      </c>
      <c r="GSB1" t="s">
        <v>13574</v>
      </c>
      <c r="GSC1" t="s">
        <v>13575</v>
      </c>
      <c r="GSD1" t="s">
        <v>13576</v>
      </c>
      <c r="GSE1" t="s">
        <v>13577</v>
      </c>
      <c r="GSF1" t="s">
        <v>13578</v>
      </c>
      <c r="GSG1" t="s">
        <v>13579</v>
      </c>
      <c r="GSH1" t="s">
        <v>13580</v>
      </c>
      <c r="GSI1" t="s">
        <v>13581</v>
      </c>
      <c r="GSJ1" t="s">
        <v>13582</v>
      </c>
      <c r="GSK1" t="s">
        <v>13583</v>
      </c>
      <c r="GSL1" t="s">
        <v>13584</v>
      </c>
      <c r="GSM1" t="s">
        <v>13585</v>
      </c>
      <c r="GSN1" t="s">
        <v>13586</v>
      </c>
      <c r="GSO1" t="s">
        <v>13587</v>
      </c>
      <c r="GSP1" t="s">
        <v>13588</v>
      </c>
      <c r="GSQ1" t="s">
        <v>13589</v>
      </c>
      <c r="GSR1" t="s">
        <v>13590</v>
      </c>
      <c r="GSS1" t="s">
        <v>13591</v>
      </c>
      <c r="GST1" t="s">
        <v>13592</v>
      </c>
      <c r="GSU1" t="s">
        <v>13593</v>
      </c>
      <c r="GSV1" t="s">
        <v>13594</v>
      </c>
      <c r="GSW1" t="s">
        <v>13595</v>
      </c>
      <c r="GSX1" t="s">
        <v>13596</v>
      </c>
      <c r="GSY1" t="s">
        <v>13597</v>
      </c>
      <c r="GSZ1" t="s">
        <v>13598</v>
      </c>
      <c r="GTA1" t="s">
        <v>13599</v>
      </c>
      <c r="GTB1" t="s">
        <v>13600</v>
      </c>
      <c r="GTC1" t="s">
        <v>13601</v>
      </c>
      <c r="GTD1" t="s">
        <v>13602</v>
      </c>
      <c r="GTE1" t="s">
        <v>13603</v>
      </c>
      <c r="GTF1" t="s">
        <v>13604</v>
      </c>
      <c r="GTG1" t="s">
        <v>13605</v>
      </c>
      <c r="GTH1" t="s">
        <v>13606</v>
      </c>
      <c r="GTI1" t="s">
        <v>13607</v>
      </c>
      <c r="GTJ1" t="s">
        <v>13608</v>
      </c>
      <c r="GTK1" t="s">
        <v>13609</v>
      </c>
      <c r="GTL1" t="s">
        <v>13610</v>
      </c>
      <c r="GTM1" t="s">
        <v>13611</v>
      </c>
      <c r="GTN1" t="s">
        <v>13612</v>
      </c>
      <c r="GTO1" t="s">
        <v>13613</v>
      </c>
      <c r="GTP1" t="s">
        <v>13614</v>
      </c>
      <c r="GTQ1" t="s">
        <v>13615</v>
      </c>
      <c r="GTR1" t="s">
        <v>13616</v>
      </c>
      <c r="GTS1" t="s">
        <v>13617</v>
      </c>
      <c r="GTT1" t="s">
        <v>13618</v>
      </c>
      <c r="GTU1" t="s">
        <v>13619</v>
      </c>
      <c r="GTV1" t="s">
        <v>13620</v>
      </c>
      <c r="GTW1" t="s">
        <v>13621</v>
      </c>
      <c r="GTX1" t="s">
        <v>13622</v>
      </c>
      <c r="GTY1" t="s">
        <v>13623</v>
      </c>
      <c r="GTZ1" t="s">
        <v>13624</v>
      </c>
      <c r="GUA1" t="s">
        <v>13625</v>
      </c>
      <c r="GUB1" t="s">
        <v>13626</v>
      </c>
      <c r="GUC1" t="s">
        <v>13627</v>
      </c>
      <c r="GUD1" t="s">
        <v>13628</v>
      </c>
      <c r="GUE1" t="s">
        <v>13629</v>
      </c>
      <c r="GUF1" t="s">
        <v>13630</v>
      </c>
      <c r="GUG1" t="s">
        <v>13631</v>
      </c>
      <c r="GUH1" t="s">
        <v>13632</v>
      </c>
      <c r="GUI1" t="s">
        <v>13633</v>
      </c>
      <c r="GUJ1" t="s">
        <v>13634</v>
      </c>
      <c r="GUK1" t="s">
        <v>13635</v>
      </c>
      <c r="GUL1" t="s">
        <v>13636</v>
      </c>
      <c r="GUM1" t="s">
        <v>13637</v>
      </c>
      <c r="GUN1" t="s">
        <v>13638</v>
      </c>
      <c r="GUO1" t="s">
        <v>13639</v>
      </c>
      <c r="GUP1" t="s">
        <v>13640</v>
      </c>
      <c r="GUQ1" t="s">
        <v>13641</v>
      </c>
      <c r="GUR1" t="s">
        <v>13642</v>
      </c>
      <c r="GUS1" t="s">
        <v>13643</v>
      </c>
      <c r="GUT1" t="s">
        <v>13644</v>
      </c>
      <c r="GUU1" t="s">
        <v>13645</v>
      </c>
      <c r="GUV1" t="s">
        <v>13646</v>
      </c>
      <c r="GUW1" t="s">
        <v>13647</v>
      </c>
      <c r="GUX1" t="s">
        <v>13648</v>
      </c>
      <c r="GUY1" t="s">
        <v>13649</v>
      </c>
      <c r="GUZ1" t="s">
        <v>13650</v>
      </c>
      <c r="GVA1" t="s">
        <v>13651</v>
      </c>
      <c r="GVB1" t="s">
        <v>13652</v>
      </c>
      <c r="GVC1" t="s">
        <v>13653</v>
      </c>
      <c r="GVD1" t="s">
        <v>13654</v>
      </c>
      <c r="GVE1" t="s">
        <v>13655</v>
      </c>
      <c r="GVF1" t="s">
        <v>13656</v>
      </c>
      <c r="GVG1" t="s">
        <v>13657</v>
      </c>
      <c r="GVH1" t="s">
        <v>13658</v>
      </c>
      <c r="GVI1" t="s">
        <v>13659</v>
      </c>
      <c r="GVJ1" t="s">
        <v>13660</v>
      </c>
      <c r="GVK1" t="s">
        <v>13661</v>
      </c>
      <c r="GVL1" t="s">
        <v>13662</v>
      </c>
      <c r="GVM1" t="s">
        <v>13663</v>
      </c>
      <c r="GVN1" t="s">
        <v>13664</v>
      </c>
      <c r="GVO1" t="s">
        <v>13665</v>
      </c>
      <c r="GVP1" t="s">
        <v>13666</v>
      </c>
      <c r="GVQ1" t="s">
        <v>13667</v>
      </c>
      <c r="GVR1" t="s">
        <v>13668</v>
      </c>
      <c r="GVS1" t="s">
        <v>13669</v>
      </c>
      <c r="GVT1" t="s">
        <v>13670</v>
      </c>
      <c r="GVU1" t="s">
        <v>13671</v>
      </c>
      <c r="GVV1" t="s">
        <v>13672</v>
      </c>
      <c r="GVW1" t="s">
        <v>13673</v>
      </c>
      <c r="GVX1" t="s">
        <v>13674</v>
      </c>
      <c r="GVY1" t="s">
        <v>13675</v>
      </c>
      <c r="GVZ1" t="s">
        <v>13676</v>
      </c>
      <c r="GWA1" t="s">
        <v>13677</v>
      </c>
      <c r="GWB1" t="s">
        <v>13678</v>
      </c>
      <c r="GWC1" t="s">
        <v>13679</v>
      </c>
      <c r="GWD1" t="s">
        <v>13680</v>
      </c>
      <c r="GWE1" t="s">
        <v>13681</v>
      </c>
      <c r="GWF1" t="s">
        <v>13682</v>
      </c>
      <c r="GWG1" t="s">
        <v>13683</v>
      </c>
      <c r="GWH1" t="s">
        <v>13684</v>
      </c>
      <c r="GWI1" t="s">
        <v>13685</v>
      </c>
      <c r="GWJ1" t="s">
        <v>13686</v>
      </c>
      <c r="GWK1" t="s">
        <v>13687</v>
      </c>
      <c r="GWL1" t="s">
        <v>13688</v>
      </c>
      <c r="GWM1" t="s">
        <v>13689</v>
      </c>
      <c r="GWN1" t="s">
        <v>13690</v>
      </c>
      <c r="GWO1" t="s">
        <v>13691</v>
      </c>
      <c r="GWP1" t="s">
        <v>13692</v>
      </c>
      <c r="GWQ1" t="s">
        <v>13693</v>
      </c>
      <c r="GWR1" t="s">
        <v>13694</v>
      </c>
      <c r="GWS1" t="s">
        <v>13695</v>
      </c>
      <c r="GWT1" t="s">
        <v>13696</v>
      </c>
      <c r="GWU1" t="s">
        <v>13697</v>
      </c>
      <c r="GWV1" t="s">
        <v>13698</v>
      </c>
      <c r="GWW1" t="s">
        <v>13699</v>
      </c>
      <c r="GWX1" t="s">
        <v>13700</v>
      </c>
      <c r="GWY1" t="s">
        <v>13701</v>
      </c>
      <c r="GWZ1" t="s">
        <v>13702</v>
      </c>
      <c r="GXA1" t="s">
        <v>13703</v>
      </c>
      <c r="GXB1" t="s">
        <v>13704</v>
      </c>
      <c r="GXC1" t="s">
        <v>13705</v>
      </c>
      <c r="GXD1" t="s">
        <v>13706</v>
      </c>
      <c r="GXE1" t="s">
        <v>13707</v>
      </c>
      <c r="GXF1" t="s">
        <v>13708</v>
      </c>
      <c r="GXG1" t="s">
        <v>13709</v>
      </c>
      <c r="GXH1" t="s">
        <v>13710</v>
      </c>
      <c r="GXI1" t="s">
        <v>13711</v>
      </c>
      <c r="GXJ1" t="s">
        <v>13712</v>
      </c>
      <c r="GXK1" t="s">
        <v>13713</v>
      </c>
      <c r="GXL1" t="s">
        <v>13714</v>
      </c>
      <c r="GXM1" t="s">
        <v>13715</v>
      </c>
      <c r="GXN1" t="s">
        <v>13716</v>
      </c>
      <c r="GXO1" t="s">
        <v>13717</v>
      </c>
      <c r="GXP1" t="s">
        <v>13718</v>
      </c>
      <c r="GXQ1" t="s">
        <v>13719</v>
      </c>
      <c r="GXR1" t="s">
        <v>13720</v>
      </c>
      <c r="GXS1" t="s">
        <v>13721</v>
      </c>
      <c r="GXT1" t="s">
        <v>13722</v>
      </c>
      <c r="GXU1" t="s">
        <v>13723</v>
      </c>
      <c r="GXV1" t="s">
        <v>13724</v>
      </c>
      <c r="GXW1" t="s">
        <v>13725</v>
      </c>
      <c r="GXX1" t="s">
        <v>13726</v>
      </c>
      <c r="GXY1" t="s">
        <v>13727</v>
      </c>
      <c r="GXZ1" t="s">
        <v>13728</v>
      </c>
      <c r="GYA1" t="s">
        <v>13729</v>
      </c>
      <c r="GYB1" t="s">
        <v>13730</v>
      </c>
      <c r="GYC1" t="s">
        <v>13731</v>
      </c>
      <c r="GYD1" t="s">
        <v>13732</v>
      </c>
      <c r="GYE1" t="s">
        <v>13733</v>
      </c>
      <c r="GYF1" t="s">
        <v>13734</v>
      </c>
      <c r="GYG1" t="s">
        <v>13735</v>
      </c>
      <c r="GYH1" t="s">
        <v>13736</v>
      </c>
      <c r="GYI1" t="s">
        <v>13737</v>
      </c>
      <c r="GYJ1" t="s">
        <v>13738</v>
      </c>
      <c r="GYK1" t="s">
        <v>13739</v>
      </c>
      <c r="GYL1" t="s">
        <v>13740</v>
      </c>
      <c r="GYM1" t="s">
        <v>13741</v>
      </c>
      <c r="GYN1" t="s">
        <v>13742</v>
      </c>
      <c r="GYO1" t="s">
        <v>13743</v>
      </c>
      <c r="GYP1" t="s">
        <v>13744</v>
      </c>
      <c r="GYQ1" t="s">
        <v>13745</v>
      </c>
      <c r="GYR1" t="s">
        <v>13746</v>
      </c>
      <c r="GYS1" t="s">
        <v>13747</v>
      </c>
      <c r="GYT1" t="s">
        <v>13748</v>
      </c>
      <c r="GYU1" t="s">
        <v>13749</v>
      </c>
      <c r="GYV1" t="s">
        <v>13750</v>
      </c>
      <c r="GYW1" t="s">
        <v>13751</v>
      </c>
      <c r="GYX1" t="s">
        <v>13752</v>
      </c>
      <c r="GYY1" t="s">
        <v>13753</v>
      </c>
      <c r="GYZ1" t="s">
        <v>13754</v>
      </c>
      <c r="GZA1" t="s">
        <v>13755</v>
      </c>
      <c r="GZB1" t="s">
        <v>13756</v>
      </c>
      <c r="GZC1" t="s">
        <v>13757</v>
      </c>
      <c r="GZD1" t="s">
        <v>13758</v>
      </c>
      <c r="GZE1" t="s">
        <v>13759</v>
      </c>
      <c r="GZF1" t="s">
        <v>13760</v>
      </c>
      <c r="GZG1" t="s">
        <v>13761</v>
      </c>
      <c r="GZH1" t="s">
        <v>13762</v>
      </c>
      <c r="GZI1" t="s">
        <v>13763</v>
      </c>
      <c r="GZJ1" t="s">
        <v>13764</v>
      </c>
      <c r="GZK1" t="s">
        <v>13765</v>
      </c>
      <c r="GZL1" t="s">
        <v>13766</v>
      </c>
      <c r="GZM1" t="s">
        <v>13767</v>
      </c>
      <c r="GZN1" t="s">
        <v>13768</v>
      </c>
      <c r="GZO1" t="s">
        <v>13769</v>
      </c>
      <c r="GZP1" t="s">
        <v>13770</v>
      </c>
      <c r="GZQ1" t="s">
        <v>13771</v>
      </c>
      <c r="GZR1" t="s">
        <v>13772</v>
      </c>
      <c r="GZS1" t="s">
        <v>13773</v>
      </c>
      <c r="GZT1" t="s">
        <v>13774</v>
      </c>
      <c r="GZU1" t="s">
        <v>13775</v>
      </c>
      <c r="GZV1" t="s">
        <v>13776</v>
      </c>
      <c r="GZW1" t="s">
        <v>13777</v>
      </c>
      <c r="GZX1" t="s">
        <v>13778</v>
      </c>
      <c r="GZY1" t="s">
        <v>13779</v>
      </c>
      <c r="GZZ1" t="s">
        <v>13780</v>
      </c>
      <c r="HAA1" t="s">
        <v>13781</v>
      </c>
      <c r="HAB1" t="s">
        <v>13782</v>
      </c>
      <c r="HAC1" t="s">
        <v>13783</v>
      </c>
      <c r="HAD1" t="s">
        <v>13784</v>
      </c>
      <c r="HAE1" t="s">
        <v>13785</v>
      </c>
      <c r="HAF1" t="s">
        <v>13786</v>
      </c>
      <c r="HAG1" t="s">
        <v>13787</v>
      </c>
      <c r="HAH1" t="s">
        <v>13788</v>
      </c>
      <c r="HAI1" t="s">
        <v>13789</v>
      </c>
      <c r="HAJ1" t="s">
        <v>13790</v>
      </c>
      <c r="HAK1" t="s">
        <v>13791</v>
      </c>
      <c r="HAL1" t="s">
        <v>13792</v>
      </c>
      <c r="HAM1" t="s">
        <v>13793</v>
      </c>
      <c r="HAN1" t="s">
        <v>13794</v>
      </c>
      <c r="HAO1" t="s">
        <v>13795</v>
      </c>
      <c r="HAP1" t="s">
        <v>13796</v>
      </c>
      <c r="HAQ1" t="s">
        <v>13797</v>
      </c>
      <c r="HAR1" t="s">
        <v>13798</v>
      </c>
      <c r="HAS1" t="s">
        <v>13799</v>
      </c>
      <c r="HAT1" t="s">
        <v>13800</v>
      </c>
      <c r="HAU1" t="s">
        <v>13801</v>
      </c>
      <c r="HAV1" t="s">
        <v>13802</v>
      </c>
      <c r="HAW1" t="s">
        <v>13803</v>
      </c>
      <c r="HAX1" t="s">
        <v>13804</v>
      </c>
      <c r="HAY1" t="s">
        <v>13805</v>
      </c>
      <c r="HAZ1" t="s">
        <v>13806</v>
      </c>
      <c r="HBA1" t="s">
        <v>13807</v>
      </c>
      <c r="HBB1" t="s">
        <v>13808</v>
      </c>
      <c r="HBC1" t="s">
        <v>13809</v>
      </c>
      <c r="HBD1" t="s">
        <v>13810</v>
      </c>
      <c r="HBE1" t="s">
        <v>13811</v>
      </c>
      <c r="HBF1" t="s">
        <v>13812</v>
      </c>
      <c r="HBG1" t="s">
        <v>13813</v>
      </c>
      <c r="HBH1" t="s">
        <v>13814</v>
      </c>
      <c r="HBI1" t="s">
        <v>13815</v>
      </c>
      <c r="HBJ1" t="s">
        <v>13816</v>
      </c>
      <c r="HBK1" t="s">
        <v>13817</v>
      </c>
      <c r="HBL1" t="s">
        <v>13818</v>
      </c>
      <c r="HBM1" t="s">
        <v>13819</v>
      </c>
      <c r="HBN1" t="s">
        <v>13820</v>
      </c>
      <c r="HBO1" t="s">
        <v>13821</v>
      </c>
      <c r="HBP1" t="s">
        <v>13822</v>
      </c>
      <c r="HBQ1" t="s">
        <v>13823</v>
      </c>
      <c r="HBR1" t="s">
        <v>13824</v>
      </c>
      <c r="HBS1" t="s">
        <v>13825</v>
      </c>
      <c r="HBT1" t="s">
        <v>13826</v>
      </c>
      <c r="HBU1" t="s">
        <v>13827</v>
      </c>
      <c r="HBV1" t="s">
        <v>13828</v>
      </c>
      <c r="HBW1" t="s">
        <v>13829</v>
      </c>
      <c r="HBX1" t="s">
        <v>13830</v>
      </c>
      <c r="HBY1" t="s">
        <v>13831</v>
      </c>
      <c r="HBZ1" t="s">
        <v>13832</v>
      </c>
      <c r="HCA1" t="s">
        <v>13833</v>
      </c>
      <c r="HCB1" t="s">
        <v>13834</v>
      </c>
      <c r="HCC1" t="s">
        <v>13835</v>
      </c>
      <c r="HCD1" t="s">
        <v>13836</v>
      </c>
      <c r="HCE1" t="s">
        <v>13837</v>
      </c>
      <c r="HCF1" t="s">
        <v>13838</v>
      </c>
      <c r="HCG1" t="s">
        <v>13839</v>
      </c>
      <c r="HCH1" t="s">
        <v>13840</v>
      </c>
      <c r="HCI1" t="s">
        <v>13841</v>
      </c>
      <c r="HCJ1" t="s">
        <v>13842</v>
      </c>
      <c r="HCK1" t="s">
        <v>13843</v>
      </c>
      <c r="HCL1" t="s">
        <v>13844</v>
      </c>
      <c r="HCM1" t="s">
        <v>13845</v>
      </c>
      <c r="HCN1" t="s">
        <v>13846</v>
      </c>
      <c r="HCO1" t="s">
        <v>13847</v>
      </c>
      <c r="HCP1" t="s">
        <v>13848</v>
      </c>
      <c r="HCQ1" t="s">
        <v>13849</v>
      </c>
      <c r="HCR1" t="s">
        <v>13850</v>
      </c>
      <c r="HCS1" t="s">
        <v>13851</v>
      </c>
      <c r="HCT1" t="s">
        <v>13852</v>
      </c>
      <c r="HCU1" t="s">
        <v>13853</v>
      </c>
      <c r="HCV1" t="s">
        <v>13854</v>
      </c>
      <c r="HCW1" t="s">
        <v>13855</v>
      </c>
      <c r="HCX1" t="s">
        <v>13856</v>
      </c>
      <c r="HCY1" t="s">
        <v>13857</v>
      </c>
      <c r="HCZ1" t="s">
        <v>13858</v>
      </c>
      <c r="HDA1" t="s">
        <v>13859</v>
      </c>
      <c r="HDB1" t="s">
        <v>13860</v>
      </c>
      <c r="HDC1" t="s">
        <v>13861</v>
      </c>
      <c r="HDD1" t="s">
        <v>13862</v>
      </c>
      <c r="HDE1" t="s">
        <v>13863</v>
      </c>
      <c r="HDF1" t="s">
        <v>13864</v>
      </c>
      <c r="HDG1" t="s">
        <v>13865</v>
      </c>
      <c r="HDH1" t="s">
        <v>13866</v>
      </c>
      <c r="HDI1" t="s">
        <v>13867</v>
      </c>
      <c r="HDJ1" t="s">
        <v>13868</v>
      </c>
      <c r="HDK1" t="s">
        <v>13869</v>
      </c>
      <c r="HDL1" t="s">
        <v>13870</v>
      </c>
      <c r="HDM1" t="s">
        <v>13871</v>
      </c>
      <c r="HDN1" t="s">
        <v>13872</v>
      </c>
      <c r="HDO1" t="s">
        <v>13873</v>
      </c>
      <c r="HDP1" t="s">
        <v>13874</v>
      </c>
      <c r="HDQ1" t="s">
        <v>13875</v>
      </c>
      <c r="HDR1" t="s">
        <v>13876</v>
      </c>
      <c r="HDS1" t="s">
        <v>13877</v>
      </c>
      <c r="HDT1" t="s">
        <v>13878</v>
      </c>
      <c r="HDU1" t="s">
        <v>13879</v>
      </c>
      <c r="HDV1" t="s">
        <v>13880</v>
      </c>
      <c r="HDW1" t="s">
        <v>13881</v>
      </c>
      <c r="HDX1" t="s">
        <v>13882</v>
      </c>
      <c r="HDY1" t="s">
        <v>13883</v>
      </c>
      <c r="HDZ1" t="s">
        <v>13884</v>
      </c>
      <c r="HEA1" t="s">
        <v>13885</v>
      </c>
      <c r="HEB1" t="s">
        <v>13886</v>
      </c>
      <c r="HEC1" t="s">
        <v>13887</v>
      </c>
      <c r="HED1" t="s">
        <v>13888</v>
      </c>
      <c r="HEE1" t="s">
        <v>13889</v>
      </c>
      <c r="HEF1" t="s">
        <v>13890</v>
      </c>
      <c r="HEG1" t="s">
        <v>13891</v>
      </c>
      <c r="HEH1" t="s">
        <v>13892</v>
      </c>
      <c r="HEI1" t="s">
        <v>13893</v>
      </c>
      <c r="HEJ1" t="s">
        <v>13894</v>
      </c>
      <c r="HEK1" t="s">
        <v>13895</v>
      </c>
      <c r="HEL1" t="s">
        <v>13896</v>
      </c>
      <c r="HEM1" t="s">
        <v>13897</v>
      </c>
      <c r="HEN1" t="s">
        <v>13898</v>
      </c>
      <c r="HEO1" t="s">
        <v>13899</v>
      </c>
      <c r="HEP1" t="s">
        <v>13900</v>
      </c>
      <c r="HEQ1" t="s">
        <v>13901</v>
      </c>
      <c r="HER1" t="s">
        <v>13902</v>
      </c>
      <c r="HES1" t="s">
        <v>13903</v>
      </c>
      <c r="HET1" t="s">
        <v>13904</v>
      </c>
      <c r="HEU1" t="s">
        <v>13905</v>
      </c>
      <c r="HEV1" t="s">
        <v>13906</v>
      </c>
      <c r="HEW1" t="s">
        <v>13907</v>
      </c>
      <c r="HEX1" t="s">
        <v>13908</v>
      </c>
      <c r="HEY1" t="s">
        <v>13909</v>
      </c>
      <c r="HEZ1" t="s">
        <v>13910</v>
      </c>
      <c r="HFA1" t="s">
        <v>13911</v>
      </c>
      <c r="HFB1" t="s">
        <v>13912</v>
      </c>
      <c r="HFC1" t="s">
        <v>13913</v>
      </c>
      <c r="HFD1" t="s">
        <v>13914</v>
      </c>
      <c r="HFE1" t="s">
        <v>13915</v>
      </c>
      <c r="HFF1" t="s">
        <v>13916</v>
      </c>
      <c r="HFG1" t="s">
        <v>13917</v>
      </c>
      <c r="HFH1" t="s">
        <v>13918</v>
      </c>
      <c r="HFI1" t="s">
        <v>13919</v>
      </c>
      <c r="HFJ1" t="s">
        <v>13920</v>
      </c>
      <c r="HFK1" t="s">
        <v>13921</v>
      </c>
      <c r="HFL1" t="s">
        <v>13922</v>
      </c>
      <c r="HFM1" t="s">
        <v>13923</v>
      </c>
      <c r="HFN1" t="s">
        <v>13924</v>
      </c>
      <c r="HFO1" t="s">
        <v>13925</v>
      </c>
      <c r="HFP1" t="s">
        <v>13926</v>
      </c>
      <c r="HFQ1" t="s">
        <v>13927</v>
      </c>
      <c r="HFR1" t="s">
        <v>13928</v>
      </c>
      <c r="HFS1" t="s">
        <v>13929</v>
      </c>
      <c r="HFT1" t="s">
        <v>13930</v>
      </c>
      <c r="HFU1" t="s">
        <v>13931</v>
      </c>
      <c r="HFV1" t="s">
        <v>13932</v>
      </c>
      <c r="HFW1" t="s">
        <v>13933</v>
      </c>
      <c r="HFX1" t="s">
        <v>13934</v>
      </c>
      <c r="HFY1" t="s">
        <v>13935</v>
      </c>
      <c r="HFZ1" t="s">
        <v>13936</v>
      </c>
      <c r="HGA1" t="s">
        <v>13937</v>
      </c>
      <c r="HGB1" t="s">
        <v>13938</v>
      </c>
      <c r="HGC1" t="s">
        <v>13939</v>
      </c>
      <c r="HGD1" t="s">
        <v>13940</v>
      </c>
      <c r="HGE1" t="s">
        <v>13941</v>
      </c>
      <c r="HGF1" t="s">
        <v>13942</v>
      </c>
      <c r="HGG1" t="s">
        <v>13943</v>
      </c>
      <c r="HGH1" t="s">
        <v>13944</v>
      </c>
      <c r="HGI1" t="s">
        <v>13945</v>
      </c>
      <c r="HGJ1" t="s">
        <v>13946</v>
      </c>
      <c r="HGK1" t="s">
        <v>13947</v>
      </c>
      <c r="HGL1" t="s">
        <v>13948</v>
      </c>
      <c r="HGM1" t="s">
        <v>13949</v>
      </c>
      <c r="HGN1" t="s">
        <v>13950</v>
      </c>
      <c r="HGO1" t="s">
        <v>13951</v>
      </c>
      <c r="HGP1" t="s">
        <v>13952</v>
      </c>
      <c r="HGQ1" t="s">
        <v>13953</v>
      </c>
      <c r="HGR1" t="s">
        <v>13954</v>
      </c>
      <c r="HGS1" t="s">
        <v>13955</v>
      </c>
      <c r="HGT1" t="s">
        <v>13956</v>
      </c>
      <c r="HGU1" t="s">
        <v>13957</v>
      </c>
      <c r="HGV1" t="s">
        <v>13958</v>
      </c>
      <c r="HGW1" t="s">
        <v>13959</v>
      </c>
      <c r="HGX1" t="s">
        <v>13960</v>
      </c>
      <c r="HGY1" t="s">
        <v>13961</v>
      </c>
      <c r="HGZ1" t="s">
        <v>13962</v>
      </c>
      <c r="HHA1" t="s">
        <v>13963</v>
      </c>
      <c r="HHB1" t="s">
        <v>13964</v>
      </c>
      <c r="HHC1" t="s">
        <v>13965</v>
      </c>
      <c r="HHD1" t="s">
        <v>13966</v>
      </c>
      <c r="HHE1" t="s">
        <v>13967</v>
      </c>
      <c r="HHF1" t="s">
        <v>13968</v>
      </c>
      <c r="HHG1" t="s">
        <v>13969</v>
      </c>
      <c r="HHH1" t="s">
        <v>13970</v>
      </c>
      <c r="HHI1" t="s">
        <v>13971</v>
      </c>
      <c r="HHJ1" t="s">
        <v>13972</v>
      </c>
      <c r="HHK1" t="s">
        <v>13973</v>
      </c>
      <c r="HHL1" t="s">
        <v>13974</v>
      </c>
      <c r="HHM1" t="s">
        <v>13975</v>
      </c>
      <c r="HHN1" t="s">
        <v>13976</v>
      </c>
      <c r="HHO1" t="s">
        <v>13977</v>
      </c>
      <c r="HHP1" t="s">
        <v>13978</v>
      </c>
      <c r="HHQ1" t="s">
        <v>13979</v>
      </c>
      <c r="HHR1" t="s">
        <v>13980</v>
      </c>
      <c r="HHS1" t="s">
        <v>13981</v>
      </c>
      <c r="HHT1" t="s">
        <v>13982</v>
      </c>
      <c r="HHU1" t="s">
        <v>13983</v>
      </c>
      <c r="HHV1" t="s">
        <v>13984</v>
      </c>
      <c r="HHW1" t="s">
        <v>13985</v>
      </c>
      <c r="HHX1" t="s">
        <v>13986</v>
      </c>
      <c r="HHY1" t="s">
        <v>13987</v>
      </c>
      <c r="HHZ1" t="s">
        <v>13988</v>
      </c>
      <c r="HIA1" t="s">
        <v>13989</v>
      </c>
      <c r="HIB1" t="s">
        <v>13990</v>
      </c>
      <c r="HIC1" t="s">
        <v>13991</v>
      </c>
      <c r="HID1" t="s">
        <v>13992</v>
      </c>
      <c r="HIE1" t="s">
        <v>13993</v>
      </c>
      <c r="HIF1" t="s">
        <v>13994</v>
      </c>
      <c r="HIG1" t="s">
        <v>13995</v>
      </c>
      <c r="HIH1" t="s">
        <v>13996</v>
      </c>
      <c r="HII1" t="s">
        <v>13997</v>
      </c>
      <c r="HIJ1" t="s">
        <v>13998</v>
      </c>
      <c r="HIK1" t="s">
        <v>13999</v>
      </c>
      <c r="HIL1" t="s">
        <v>14000</v>
      </c>
      <c r="HIM1" t="s">
        <v>14001</v>
      </c>
      <c r="HIN1" t="s">
        <v>14002</v>
      </c>
      <c r="HIO1" t="s">
        <v>14003</v>
      </c>
      <c r="HIP1" t="s">
        <v>14004</v>
      </c>
      <c r="HIQ1" t="s">
        <v>14005</v>
      </c>
      <c r="HIR1" t="s">
        <v>14006</v>
      </c>
      <c r="HIS1" t="s">
        <v>14007</v>
      </c>
      <c r="HIT1" t="s">
        <v>14008</v>
      </c>
      <c r="HIU1" t="s">
        <v>14009</v>
      </c>
      <c r="HIV1" t="s">
        <v>14010</v>
      </c>
      <c r="HIW1" t="s">
        <v>14011</v>
      </c>
      <c r="HIX1" t="s">
        <v>14012</v>
      </c>
      <c r="HIY1" t="s">
        <v>14013</v>
      </c>
      <c r="HIZ1" t="s">
        <v>14014</v>
      </c>
      <c r="HJA1" t="s">
        <v>14015</v>
      </c>
      <c r="HJB1" t="s">
        <v>14016</v>
      </c>
      <c r="HJC1" t="s">
        <v>14017</v>
      </c>
      <c r="HJD1" t="s">
        <v>14018</v>
      </c>
      <c r="HJE1" t="s">
        <v>14019</v>
      </c>
      <c r="HJF1" t="s">
        <v>14020</v>
      </c>
      <c r="HJG1" t="s">
        <v>14021</v>
      </c>
      <c r="HJH1" t="s">
        <v>14022</v>
      </c>
      <c r="HJI1" t="s">
        <v>14023</v>
      </c>
      <c r="HJJ1" t="s">
        <v>14024</v>
      </c>
      <c r="HJK1" t="s">
        <v>14025</v>
      </c>
      <c r="HJL1" t="s">
        <v>14026</v>
      </c>
      <c r="HJM1" t="s">
        <v>14027</v>
      </c>
      <c r="HJN1" t="s">
        <v>14028</v>
      </c>
      <c r="HJO1" t="s">
        <v>14029</v>
      </c>
      <c r="HJP1" t="s">
        <v>14030</v>
      </c>
      <c r="HJQ1" t="s">
        <v>14031</v>
      </c>
      <c r="HJR1" t="s">
        <v>14032</v>
      </c>
      <c r="HJS1" t="s">
        <v>14033</v>
      </c>
      <c r="HJT1" t="s">
        <v>14034</v>
      </c>
      <c r="HJU1" t="s">
        <v>14035</v>
      </c>
      <c r="HJV1" t="s">
        <v>14036</v>
      </c>
      <c r="HJW1" t="s">
        <v>14037</v>
      </c>
      <c r="HJX1" t="s">
        <v>14038</v>
      </c>
      <c r="HJY1" t="s">
        <v>14039</v>
      </c>
      <c r="HJZ1" t="s">
        <v>14040</v>
      </c>
      <c r="HKA1" t="s">
        <v>14041</v>
      </c>
      <c r="HKB1" t="s">
        <v>14042</v>
      </c>
      <c r="HKC1" t="s">
        <v>14043</v>
      </c>
      <c r="HKD1" t="s">
        <v>14044</v>
      </c>
      <c r="HKE1" t="s">
        <v>14045</v>
      </c>
      <c r="HKF1" t="s">
        <v>14046</v>
      </c>
      <c r="HKG1" t="s">
        <v>14047</v>
      </c>
      <c r="HKH1" t="s">
        <v>14048</v>
      </c>
      <c r="HKI1" t="s">
        <v>14049</v>
      </c>
      <c r="HKJ1" t="s">
        <v>14050</v>
      </c>
      <c r="HKK1" t="s">
        <v>14051</v>
      </c>
      <c r="HKL1" t="s">
        <v>14052</v>
      </c>
      <c r="HKM1" t="s">
        <v>14053</v>
      </c>
      <c r="HKN1" t="s">
        <v>14054</v>
      </c>
      <c r="HKO1" t="s">
        <v>14055</v>
      </c>
      <c r="HKP1" t="s">
        <v>14056</v>
      </c>
      <c r="HKQ1" t="s">
        <v>14057</v>
      </c>
      <c r="HKR1" t="s">
        <v>14058</v>
      </c>
      <c r="HKS1" t="s">
        <v>14059</v>
      </c>
      <c r="HKT1" t="s">
        <v>14060</v>
      </c>
      <c r="HKU1" t="s">
        <v>14061</v>
      </c>
      <c r="HKV1" t="s">
        <v>14062</v>
      </c>
      <c r="HKW1" t="s">
        <v>14063</v>
      </c>
      <c r="HKX1" t="s">
        <v>14064</v>
      </c>
      <c r="HKY1" t="s">
        <v>14065</v>
      </c>
      <c r="HKZ1" t="s">
        <v>14066</v>
      </c>
      <c r="HLA1" t="s">
        <v>14067</v>
      </c>
      <c r="HLB1" t="s">
        <v>14068</v>
      </c>
      <c r="HLC1" t="s">
        <v>14069</v>
      </c>
      <c r="HLD1" t="s">
        <v>14070</v>
      </c>
      <c r="HLE1" t="s">
        <v>14071</v>
      </c>
      <c r="HLF1" t="s">
        <v>14072</v>
      </c>
      <c r="HLG1" t="s">
        <v>14073</v>
      </c>
      <c r="HLH1" t="s">
        <v>14074</v>
      </c>
      <c r="HLI1" t="s">
        <v>14075</v>
      </c>
      <c r="HLJ1" t="s">
        <v>14076</v>
      </c>
      <c r="HLK1" t="s">
        <v>14077</v>
      </c>
      <c r="HLL1" t="s">
        <v>14078</v>
      </c>
      <c r="HLM1" t="s">
        <v>14079</v>
      </c>
      <c r="HLN1" t="s">
        <v>14080</v>
      </c>
      <c r="HLO1" t="s">
        <v>14081</v>
      </c>
      <c r="HLP1" t="s">
        <v>14082</v>
      </c>
      <c r="HLQ1" t="s">
        <v>14083</v>
      </c>
      <c r="HLR1" t="s">
        <v>14084</v>
      </c>
      <c r="HLS1" t="s">
        <v>14085</v>
      </c>
      <c r="HLT1" t="s">
        <v>14086</v>
      </c>
      <c r="HLU1" t="s">
        <v>14087</v>
      </c>
      <c r="HLV1" t="s">
        <v>14088</v>
      </c>
      <c r="HLW1" t="s">
        <v>14089</v>
      </c>
      <c r="HLX1" t="s">
        <v>14090</v>
      </c>
      <c r="HLY1" t="s">
        <v>14091</v>
      </c>
      <c r="HLZ1" t="s">
        <v>14092</v>
      </c>
      <c r="HMA1" t="s">
        <v>14093</v>
      </c>
      <c r="HMB1" t="s">
        <v>14094</v>
      </c>
      <c r="HMC1" t="s">
        <v>14095</v>
      </c>
      <c r="HMD1" t="s">
        <v>14096</v>
      </c>
      <c r="HME1" t="s">
        <v>14097</v>
      </c>
      <c r="HMF1" t="s">
        <v>14098</v>
      </c>
      <c r="HMG1" t="s">
        <v>14099</v>
      </c>
      <c r="HMH1" t="s">
        <v>14100</v>
      </c>
      <c r="HMI1" t="s">
        <v>14101</v>
      </c>
      <c r="HMJ1" t="s">
        <v>14102</v>
      </c>
      <c r="HMK1" t="s">
        <v>14103</v>
      </c>
      <c r="HML1" t="s">
        <v>14104</v>
      </c>
      <c r="HMM1" t="s">
        <v>14105</v>
      </c>
      <c r="HMN1" t="s">
        <v>14106</v>
      </c>
      <c r="HMO1" t="s">
        <v>14107</v>
      </c>
      <c r="HMP1" t="s">
        <v>14108</v>
      </c>
      <c r="HMQ1" t="s">
        <v>14109</v>
      </c>
      <c r="HMR1" t="s">
        <v>14110</v>
      </c>
      <c r="HMS1" t="s">
        <v>14111</v>
      </c>
      <c r="HMT1" t="s">
        <v>14112</v>
      </c>
      <c r="HMU1" t="s">
        <v>14113</v>
      </c>
      <c r="HMV1" t="s">
        <v>14114</v>
      </c>
      <c r="HMW1" t="s">
        <v>14115</v>
      </c>
      <c r="HMX1" t="s">
        <v>14116</v>
      </c>
      <c r="HMY1" t="s">
        <v>14117</v>
      </c>
      <c r="HMZ1" t="s">
        <v>14118</v>
      </c>
      <c r="HNA1" t="s">
        <v>14119</v>
      </c>
      <c r="HNB1" t="s">
        <v>14120</v>
      </c>
      <c r="HNC1" t="s">
        <v>14121</v>
      </c>
      <c r="HND1" t="s">
        <v>14122</v>
      </c>
      <c r="HNE1" t="s">
        <v>14123</v>
      </c>
      <c r="HNF1" t="s">
        <v>14124</v>
      </c>
      <c r="HNG1" t="s">
        <v>14125</v>
      </c>
      <c r="HNH1" t="s">
        <v>14126</v>
      </c>
      <c r="HNI1" t="s">
        <v>14127</v>
      </c>
      <c r="HNJ1" t="s">
        <v>14128</v>
      </c>
      <c r="HNK1" t="s">
        <v>14129</v>
      </c>
      <c r="HNL1" t="s">
        <v>14130</v>
      </c>
      <c r="HNM1" t="s">
        <v>14131</v>
      </c>
      <c r="HNN1" t="s">
        <v>14132</v>
      </c>
      <c r="HNO1" t="s">
        <v>14133</v>
      </c>
      <c r="HNP1" t="s">
        <v>14134</v>
      </c>
      <c r="HNQ1" t="s">
        <v>14135</v>
      </c>
      <c r="HNR1" t="s">
        <v>14136</v>
      </c>
      <c r="HNS1" t="s">
        <v>14137</v>
      </c>
      <c r="HNT1" t="s">
        <v>14138</v>
      </c>
      <c r="HNU1" t="s">
        <v>14139</v>
      </c>
      <c r="HNV1" t="s">
        <v>14140</v>
      </c>
      <c r="HNW1" t="s">
        <v>14141</v>
      </c>
      <c r="HNX1" t="s">
        <v>14142</v>
      </c>
      <c r="HNY1" t="s">
        <v>14143</v>
      </c>
      <c r="HNZ1" t="s">
        <v>14144</v>
      </c>
      <c r="HOA1" t="s">
        <v>14145</v>
      </c>
      <c r="HOB1" t="s">
        <v>14146</v>
      </c>
      <c r="HOC1" t="s">
        <v>14147</v>
      </c>
      <c r="HOD1" t="s">
        <v>14148</v>
      </c>
      <c r="HOE1" t="s">
        <v>14149</v>
      </c>
      <c r="HOF1" t="s">
        <v>14150</v>
      </c>
      <c r="HOG1" t="s">
        <v>14151</v>
      </c>
      <c r="HOH1" t="s">
        <v>14152</v>
      </c>
      <c r="HOI1" t="s">
        <v>14153</v>
      </c>
      <c r="HOJ1" t="s">
        <v>14154</v>
      </c>
      <c r="HOK1" t="s">
        <v>14155</v>
      </c>
      <c r="HOL1" t="s">
        <v>14156</v>
      </c>
      <c r="HOM1" t="s">
        <v>14157</v>
      </c>
      <c r="HON1" t="s">
        <v>14158</v>
      </c>
      <c r="HOO1" t="s">
        <v>14159</v>
      </c>
      <c r="HOP1" t="s">
        <v>14160</v>
      </c>
      <c r="HOQ1" t="s">
        <v>14161</v>
      </c>
      <c r="HOR1" t="s">
        <v>14162</v>
      </c>
      <c r="HOS1" t="s">
        <v>14163</v>
      </c>
      <c r="HOT1" t="s">
        <v>14164</v>
      </c>
      <c r="HOU1" t="s">
        <v>14165</v>
      </c>
      <c r="HOV1" t="s">
        <v>14166</v>
      </c>
      <c r="HOW1" t="s">
        <v>14167</v>
      </c>
      <c r="HOX1" t="s">
        <v>14168</v>
      </c>
      <c r="HOY1" t="s">
        <v>14169</v>
      </c>
      <c r="HOZ1" t="s">
        <v>14170</v>
      </c>
      <c r="HPA1" t="s">
        <v>14171</v>
      </c>
      <c r="HPB1" t="s">
        <v>14172</v>
      </c>
      <c r="HPC1" t="s">
        <v>14173</v>
      </c>
      <c r="HPD1" t="s">
        <v>14174</v>
      </c>
      <c r="HPE1" t="s">
        <v>14175</v>
      </c>
      <c r="HPF1" t="s">
        <v>14176</v>
      </c>
      <c r="HPG1" t="s">
        <v>14177</v>
      </c>
      <c r="HPH1" t="s">
        <v>14178</v>
      </c>
      <c r="HPI1" t="s">
        <v>14179</v>
      </c>
      <c r="HPJ1" t="s">
        <v>14180</v>
      </c>
      <c r="HPK1" t="s">
        <v>14181</v>
      </c>
      <c r="HPL1" t="s">
        <v>14182</v>
      </c>
      <c r="HPM1" t="s">
        <v>14183</v>
      </c>
      <c r="HPN1" t="s">
        <v>14184</v>
      </c>
      <c r="HPO1" t="s">
        <v>14185</v>
      </c>
      <c r="HPP1" t="s">
        <v>14186</v>
      </c>
      <c r="HPQ1" t="s">
        <v>14187</v>
      </c>
      <c r="HPR1" t="s">
        <v>14188</v>
      </c>
      <c r="HPS1" t="s">
        <v>14189</v>
      </c>
      <c r="HPT1" t="s">
        <v>14190</v>
      </c>
      <c r="HPU1" t="s">
        <v>14191</v>
      </c>
      <c r="HPV1" t="s">
        <v>14192</v>
      </c>
      <c r="HPW1" t="s">
        <v>14193</v>
      </c>
      <c r="HPX1" t="s">
        <v>14194</v>
      </c>
      <c r="HPY1" t="s">
        <v>14195</v>
      </c>
      <c r="HPZ1" t="s">
        <v>14196</v>
      </c>
      <c r="HQA1" t="s">
        <v>14197</v>
      </c>
      <c r="HQB1" t="s">
        <v>14198</v>
      </c>
      <c r="HQC1" t="s">
        <v>14199</v>
      </c>
      <c r="HQD1" t="s">
        <v>14200</v>
      </c>
      <c r="HQE1" t="s">
        <v>14201</v>
      </c>
      <c r="HQF1" t="s">
        <v>14202</v>
      </c>
      <c r="HQG1" t="s">
        <v>14203</v>
      </c>
      <c r="HQH1" t="s">
        <v>14204</v>
      </c>
      <c r="HQI1" t="s">
        <v>14205</v>
      </c>
      <c r="HQJ1" t="s">
        <v>14206</v>
      </c>
      <c r="HQK1" t="s">
        <v>14207</v>
      </c>
      <c r="HQL1" t="s">
        <v>14208</v>
      </c>
      <c r="HQM1" t="s">
        <v>14209</v>
      </c>
      <c r="HQN1" t="s">
        <v>14210</v>
      </c>
      <c r="HQO1" t="s">
        <v>14211</v>
      </c>
      <c r="HQP1" t="s">
        <v>14212</v>
      </c>
      <c r="HQQ1" t="s">
        <v>14213</v>
      </c>
      <c r="HQR1" t="s">
        <v>14214</v>
      </c>
      <c r="HQS1" t="s">
        <v>14215</v>
      </c>
      <c r="HQT1" t="s">
        <v>14216</v>
      </c>
      <c r="HQU1" t="s">
        <v>14217</v>
      </c>
      <c r="HQV1" t="s">
        <v>14218</v>
      </c>
      <c r="HQW1" t="s">
        <v>14219</v>
      </c>
      <c r="HQX1" t="s">
        <v>14220</v>
      </c>
      <c r="HQY1" t="s">
        <v>14221</v>
      </c>
      <c r="HQZ1" t="s">
        <v>14222</v>
      </c>
      <c r="HRA1" t="s">
        <v>14223</v>
      </c>
      <c r="HRB1" t="s">
        <v>14224</v>
      </c>
      <c r="HRC1" t="s">
        <v>14225</v>
      </c>
      <c r="HRD1" t="s">
        <v>14226</v>
      </c>
      <c r="HRE1" t="s">
        <v>14227</v>
      </c>
      <c r="HRF1" t="s">
        <v>14228</v>
      </c>
      <c r="HRG1" t="s">
        <v>14229</v>
      </c>
      <c r="HRH1" t="s">
        <v>14230</v>
      </c>
      <c r="HRI1" t="s">
        <v>14231</v>
      </c>
      <c r="HRJ1" t="s">
        <v>14232</v>
      </c>
      <c r="HRK1" t="s">
        <v>14233</v>
      </c>
      <c r="HRL1" t="s">
        <v>14234</v>
      </c>
      <c r="HRM1" t="s">
        <v>14235</v>
      </c>
      <c r="HRN1" t="s">
        <v>14236</v>
      </c>
      <c r="HRO1" t="s">
        <v>14237</v>
      </c>
      <c r="HRP1" t="s">
        <v>14238</v>
      </c>
      <c r="HRQ1" t="s">
        <v>14239</v>
      </c>
      <c r="HRR1" t="s">
        <v>14240</v>
      </c>
      <c r="HRS1" t="s">
        <v>14241</v>
      </c>
      <c r="HRT1" t="s">
        <v>14242</v>
      </c>
      <c r="HRU1" t="s">
        <v>14243</v>
      </c>
      <c r="HRV1" t="s">
        <v>14244</v>
      </c>
      <c r="HRW1" t="s">
        <v>14245</v>
      </c>
      <c r="HRX1" t="s">
        <v>14246</v>
      </c>
      <c r="HRY1" t="s">
        <v>14247</v>
      </c>
      <c r="HRZ1" t="s">
        <v>14248</v>
      </c>
      <c r="HSA1" t="s">
        <v>14249</v>
      </c>
      <c r="HSB1" t="s">
        <v>14250</v>
      </c>
      <c r="HSC1" t="s">
        <v>14251</v>
      </c>
      <c r="HSD1" t="s">
        <v>14252</v>
      </c>
      <c r="HSE1" t="s">
        <v>14253</v>
      </c>
      <c r="HSF1" t="s">
        <v>14254</v>
      </c>
      <c r="HSG1" t="s">
        <v>14255</v>
      </c>
      <c r="HSH1" t="s">
        <v>14256</v>
      </c>
      <c r="HSI1" t="s">
        <v>14257</v>
      </c>
      <c r="HSJ1" t="s">
        <v>14258</v>
      </c>
      <c r="HSK1" t="s">
        <v>14259</v>
      </c>
      <c r="HSL1" t="s">
        <v>14260</v>
      </c>
      <c r="HSM1" t="s">
        <v>14261</v>
      </c>
      <c r="HSN1" t="s">
        <v>14262</v>
      </c>
      <c r="HSO1" t="s">
        <v>14263</v>
      </c>
      <c r="HSP1" t="s">
        <v>14264</v>
      </c>
      <c r="HSQ1" t="s">
        <v>14265</v>
      </c>
      <c r="HSR1" t="s">
        <v>14266</v>
      </c>
      <c r="HSS1" t="s">
        <v>14267</v>
      </c>
      <c r="HST1" t="s">
        <v>14268</v>
      </c>
      <c r="HSU1" t="s">
        <v>14269</v>
      </c>
      <c r="HSV1" t="s">
        <v>14270</v>
      </c>
      <c r="HSW1" t="s">
        <v>14271</v>
      </c>
      <c r="HSX1" t="s">
        <v>14272</v>
      </c>
      <c r="HSY1" t="s">
        <v>14273</v>
      </c>
      <c r="HSZ1" t="s">
        <v>14274</v>
      </c>
      <c r="HTA1" t="s">
        <v>14275</v>
      </c>
      <c r="HTB1" t="s">
        <v>14276</v>
      </c>
      <c r="HTC1" t="s">
        <v>14277</v>
      </c>
      <c r="HTD1" t="s">
        <v>14278</v>
      </c>
      <c r="HTE1" t="s">
        <v>14279</v>
      </c>
      <c r="HTF1" t="s">
        <v>14280</v>
      </c>
      <c r="HTG1" t="s">
        <v>14281</v>
      </c>
      <c r="HTH1" t="s">
        <v>14282</v>
      </c>
      <c r="HTI1" t="s">
        <v>14283</v>
      </c>
      <c r="HTJ1" t="s">
        <v>14284</v>
      </c>
      <c r="HTK1" t="s">
        <v>14285</v>
      </c>
      <c r="HTL1" t="s">
        <v>14286</v>
      </c>
      <c r="HTM1" t="s">
        <v>14287</v>
      </c>
      <c r="HTN1" t="s">
        <v>14288</v>
      </c>
      <c r="HTO1" t="s">
        <v>14289</v>
      </c>
      <c r="HTP1" t="s">
        <v>14290</v>
      </c>
      <c r="HTQ1" t="s">
        <v>14291</v>
      </c>
      <c r="HTR1" t="s">
        <v>14292</v>
      </c>
      <c r="HTS1" t="s">
        <v>14293</v>
      </c>
      <c r="HTT1" t="s">
        <v>14294</v>
      </c>
      <c r="HTU1" t="s">
        <v>14295</v>
      </c>
      <c r="HTV1" t="s">
        <v>14296</v>
      </c>
      <c r="HTW1" t="s">
        <v>14297</v>
      </c>
      <c r="HTX1" t="s">
        <v>14298</v>
      </c>
      <c r="HTY1" t="s">
        <v>14299</v>
      </c>
      <c r="HTZ1" t="s">
        <v>14300</v>
      </c>
      <c r="HUA1" t="s">
        <v>14301</v>
      </c>
      <c r="HUB1" t="s">
        <v>14302</v>
      </c>
      <c r="HUC1" t="s">
        <v>14303</v>
      </c>
      <c r="HUD1" t="s">
        <v>14304</v>
      </c>
      <c r="HUE1" t="s">
        <v>14305</v>
      </c>
      <c r="HUF1" t="s">
        <v>14306</v>
      </c>
      <c r="HUG1" t="s">
        <v>14307</v>
      </c>
      <c r="HUH1" t="s">
        <v>14308</v>
      </c>
      <c r="HUI1" t="s">
        <v>14309</v>
      </c>
      <c r="HUJ1" t="s">
        <v>14310</v>
      </c>
      <c r="HUK1" t="s">
        <v>14311</v>
      </c>
      <c r="HUL1" t="s">
        <v>14312</v>
      </c>
      <c r="HUM1" t="s">
        <v>14313</v>
      </c>
      <c r="HUN1" t="s">
        <v>14314</v>
      </c>
      <c r="HUO1" t="s">
        <v>14315</v>
      </c>
      <c r="HUP1" t="s">
        <v>14316</v>
      </c>
      <c r="HUQ1" t="s">
        <v>14317</v>
      </c>
      <c r="HUR1" t="s">
        <v>14318</v>
      </c>
      <c r="HUS1" t="s">
        <v>14319</v>
      </c>
      <c r="HUT1" t="s">
        <v>14320</v>
      </c>
      <c r="HUU1" t="s">
        <v>14321</v>
      </c>
      <c r="HUV1" t="s">
        <v>14322</v>
      </c>
      <c r="HUW1" t="s">
        <v>14323</v>
      </c>
      <c r="HUX1" t="s">
        <v>14324</v>
      </c>
      <c r="HUY1" t="s">
        <v>14325</v>
      </c>
      <c r="HUZ1" t="s">
        <v>14326</v>
      </c>
      <c r="HVA1" t="s">
        <v>14327</v>
      </c>
      <c r="HVB1" t="s">
        <v>14328</v>
      </c>
      <c r="HVC1" t="s">
        <v>14329</v>
      </c>
      <c r="HVD1" t="s">
        <v>14330</v>
      </c>
      <c r="HVE1" t="s">
        <v>14331</v>
      </c>
      <c r="HVF1" t="s">
        <v>14332</v>
      </c>
      <c r="HVG1" t="s">
        <v>14333</v>
      </c>
      <c r="HVH1" t="s">
        <v>14334</v>
      </c>
      <c r="HVI1" t="s">
        <v>14335</v>
      </c>
      <c r="HVJ1" t="s">
        <v>14336</v>
      </c>
      <c r="HVK1" t="s">
        <v>14337</v>
      </c>
      <c r="HVL1" t="s">
        <v>14338</v>
      </c>
      <c r="HVM1" t="s">
        <v>14339</v>
      </c>
      <c r="HVN1" t="s">
        <v>14340</v>
      </c>
      <c r="HVO1" t="s">
        <v>14341</v>
      </c>
      <c r="HVP1" t="s">
        <v>14342</v>
      </c>
      <c r="HVQ1" t="s">
        <v>14343</v>
      </c>
      <c r="HVR1" t="s">
        <v>14344</v>
      </c>
      <c r="HVS1" t="s">
        <v>14345</v>
      </c>
      <c r="HVT1" t="s">
        <v>14346</v>
      </c>
      <c r="HVU1" t="s">
        <v>14347</v>
      </c>
      <c r="HVV1" t="s">
        <v>14348</v>
      </c>
      <c r="HVW1" t="s">
        <v>14349</v>
      </c>
      <c r="HVX1" t="s">
        <v>14350</v>
      </c>
      <c r="HVY1" t="s">
        <v>14351</v>
      </c>
      <c r="HVZ1" t="s">
        <v>14352</v>
      </c>
      <c r="HWA1" t="s">
        <v>14353</v>
      </c>
      <c r="HWB1" t="s">
        <v>14354</v>
      </c>
      <c r="HWC1" t="s">
        <v>14355</v>
      </c>
      <c r="HWD1" t="s">
        <v>14356</v>
      </c>
      <c r="HWE1" t="s">
        <v>14357</v>
      </c>
      <c r="HWF1" t="s">
        <v>14358</v>
      </c>
      <c r="HWG1" t="s">
        <v>14359</v>
      </c>
      <c r="HWH1" t="s">
        <v>14360</v>
      </c>
      <c r="HWI1" t="s">
        <v>14361</v>
      </c>
      <c r="HWJ1" t="s">
        <v>14362</v>
      </c>
      <c r="HWK1" t="s">
        <v>14363</v>
      </c>
      <c r="HWL1" t="s">
        <v>14364</v>
      </c>
      <c r="HWM1" t="s">
        <v>14365</v>
      </c>
      <c r="HWN1" t="s">
        <v>14366</v>
      </c>
      <c r="HWO1" t="s">
        <v>14367</v>
      </c>
      <c r="HWP1" t="s">
        <v>14368</v>
      </c>
      <c r="HWQ1" t="s">
        <v>14369</v>
      </c>
      <c r="HWR1" t="s">
        <v>14370</v>
      </c>
      <c r="HWS1" t="s">
        <v>14371</v>
      </c>
      <c r="HWT1" t="s">
        <v>14372</v>
      </c>
      <c r="HWU1" t="s">
        <v>14373</v>
      </c>
      <c r="HWV1" t="s">
        <v>14374</v>
      </c>
      <c r="HWW1" t="s">
        <v>14375</v>
      </c>
      <c r="HWX1" t="s">
        <v>14376</v>
      </c>
      <c r="HWY1" t="s">
        <v>14377</v>
      </c>
      <c r="HWZ1" t="s">
        <v>14378</v>
      </c>
      <c r="HXA1" t="s">
        <v>14379</v>
      </c>
      <c r="HXB1" t="s">
        <v>14380</v>
      </c>
      <c r="HXC1" t="s">
        <v>14381</v>
      </c>
      <c r="HXD1" t="s">
        <v>14382</v>
      </c>
      <c r="HXE1" t="s">
        <v>14383</v>
      </c>
      <c r="HXF1" t="s">
        <v>14384</v>
      </c>
      <c r="HXG1" t="s">
        <v>14385</v>
      </c>
      <c r="HXH1" t="s">
        <v>14386</v>
      </c>
      <c r="HXI1" t="s">
        <v>14387</v>
      </c>
      <c r="HXJ1" t="s">
        <v>14388</v>
      </c>
      <c r="HXK1" t="s">
        <v>14389</v>
      </c>
      <c r="HXL1" t="s">
        <v>14390</v>
      </c>
      <c r="HXM1" t="s">
        <v>14391</v>
      </c>
      <c r="HXN1" t="s">
        <v>14392</v>
      </c>
      <c r="HXO1" t="s">
        <v>14393</v>
      </c>
      <c r="HXP1" t="s">
        <v>14394</v>
      </c>
      <c r="HXQ1" t="s">
        <v>14395</v>
      </c>
      <c r="HXR1" t="s">
        <v>14396</v>
      </c>
      <c r="HXS1" t="s">
        <v>14397</v>
      </c>
      <c r="HXT1" t="s">
        <v>14398</v>
      </c>
      <c r="HXU1" t="s">
        <v>14399</v>
      </c>
      <c r="HXV1" t="s">
        <v>14400</v>
      </c>
      <c r="HXW1" t="s">
        <v>14401</v>
      </c>
      <c r="HXX1" t="s">
        <v>14402</v>
      </c>
      <c r="HXY1" t="s">
        <v>14403</v>
      </c>
      <c r="HXZ1" t="s">
        <v>14404</v>
      </c>
      <c r="HYA1" t="s">
        <v>14405</v>
      </c>
      <c r="HYB1" t="s">
        <v>14406</v>
      </c>
      <c r="HYC1" t="s">
        <v>14407</v>
      </c>
      <c r="HYD1" t="s">
        <v>14408</v>
      </c>
      <c r="HYE1" t="s">
        <v>14409</v>
      </c>
      <c r="HYF1" t="s">
        <v>14410</v>
      </c>
      <c r="HYG1" t="s">
        <v>14411</v>
      </c>
      <c r="HYH1" t="s">
        <v>14412</v>
      </c>
      <c r="HYI1" t="s">
        <v>14413</v>
      </c>
      <c r="HYJ1" t="s">
        <v>14414</v>
      </c>
      <c r="HYK1" t="s">
        <v>14415</v>
      </c>
      <c r="HYL1" t="s">
        <v>14416</v>
      </c>
      <c r="HYM1" t="s">
        <v>14417</v>
      </c>
      <c r="HYN1" t="s">
        <v>14418</v>
      </c>
      <c r="HYO1" t="s">
        <v>14419</v>
      </c>
      <c r="HYP1" t="s">
        <v>14420</v>
      </c>
      <c r="HYQ1" t="s">
        <v>14421</v>
      </c>
      <c r="HYR1" t="s">
        <v>14422</v>
      </c>
      <c r="HYS1" t="s">
        <v>14423</v>
      </c>
      <c r="HYT1" t="s">
        <v>14424</v>
      </c>
      <c r="HYU1" t="s">
        <v>14425</v>
      </c>
      <c r="HYV1" t="s">
        <v>14426</v>
      </c>
      <c r="HYW1" t="s">
        <v>14427</v>
      </c>
      <c r="HYX1" t="s">
        <v>14428</v>
      </c>
      <c r="HYY1" t="s">
        <v>14429</v>
      </c>
      <c r="HYZ1" t="s">
        <v>14430</v>
      </c>
      <c r="HZA1" t="s">
        <v>14431</v>
      </c>
      <c r="HZB1" t="s">
        <v>14432</v>
      </c>
      <c r="HZC1" t="s">
        <v>14433</v>
      </c>
      <c r="HZD1" t="s">
        <v>14434</v>
      </c>
      <c r="HZE1" t="s">
        <v>14435</v>
      </c>
      <c r="HZF1" t="s">
        <v>14436</v>
      </c>
      <c r="HZG1" t="s">
        <v>14437</v>
      </c>
      <c r="HZH1" t="s">
        <v>14438</v>
      </c>
      <c r="HZI1" t="s">
        <v>14439</v>
      </c>
      <c r="HZJ1" t="s">
        <v>14440</v>
      </c>
      <c r="HZK1" t="s">
        <v>14441</v>
      </c>
      <c r="HZL1" t="s">
        <v>14442</v>
      </c>
      <c r="HZM1" t="s">
        <v>14443</v>
      </c>
      <c r="HZN1" t="s">
        <v>14444</v>
      </c>
      <c r="HZO1" t="s">
        <v>14445</v>
      </c>
      <c r="HZP1" t="s">
        <v>14446</v>
      </c>
      <c r="HZQ1" t="s">
        <v>14447</v>
      </c>
      <c r="HZR1" t="s">
        <v>14448</v>
      </c>
      <c r="HZS1" t="s">
        <v>14449</v>
      </c>
      <c r="HZT1" t="s">
        <v>14450</v>
      </c>
      <c r="HZU1" t="s">
        <v>14451</v>
      </c>
      <c r="HZV1" t="s">
        <v>14452</v>
      </c>
      <c r="HZW1" t="s">
        <v>14453</v>
      </c>
      <c r="HZX1" t="s">
        <v>14454</v>
      </c>
      <c r="HZY1" t="s">
        <v>14455</v>
      </c>
      <c r="HZZ1" t="s">
        <v>14456</v>
      </c>
      <c r="IAA1" t="s">
        <v>14457</v>
      </c>
      <c r="IAB1" t="s">
        <v>14458</v>
      </c>
      <c r="IAC1" t="s">
        <v>14459</v>
      </c>
      <c r="IAD1" t="s">
        <v>14460</v>
      </c>
      <c r="IAE1" t="s">
        <v>14461</v>
      </c>
      <c r="IAF1" t="s">
        <v>14462</v>
      </c>
      <c r="IAG1" t="s">
        <v>14463</v>
      </c>
      <c r="IAH1" t="s">
        <v>14464</v>
      </c>
      <c r="IAI1" t="s">
        <v>14465</v>
      </c>
      <c r="IAJ1" t="s">
        <v>14466</v>
      </c>
      <c r="IAK1" t="s">
        <v>14467</v>
      </c>
      <c r="IAL1" t="s">
        <v>14468</v>
      </c>
      <c r="IAM1" t="s">
        <v>14469</v>
      </c>
      <c r="IAN1" t="s">
        <v>14470</v>
      </c>
      <c r="IAO1" t="s">
        <v>14471</v>
      </c>
      <c r="IAP1" t="s">
        <v>14472</v>
      </c>
      <c r="IAQ1" t="s">
        <v>14473</v>
      </c>
      <c r="IAR1" t="s">
        <v>14474</v>
      </c>
      <c r="IAS1" t="s">
        <v>14475</v>
      </c>
      <c r="IAT1" t="s">
        <v>14476</v>
      </c>
      <c r="IAU1" t="s">
        <v>14477</v>
      </c>
      <c r="IAV1" t="s">
        <v>14478</v>
      </c>
      <c r="IAW1" t="s">
        <v>14479</v>
      </c>
      <c r="IAX1" t="s">
        <v>14480</v>
      </c>
      <c r="IAY1" t="s">
        <v>14481</v>
      </c>
      <c r="IAZ1" t="s">
        <v>14482</v>
      </c>
      <c r="IBA1" t="s">
        <v>14483</v>
      </c>
      <c r="IBB1" t="s">
        <v>14484</v>
      </c>
      <c r="IBC1" t="s">
        <v>14485</v>
      </c>
      <c r="IBD1" t="s">
        <v>14486</v>
      </c>
      <c r="IBE1" t="s">
        <v>14487</v>
      </c>
      <c r="IBF1" t="s">
        <v>14488</v>
      </c>
      <c r="IBG1" t="s">
        <v>14489</v>
      </c>
      <c r="IBH1" t="s">
        <v>14490</v>
      </c>
      <c r="IBI1" t="s">
        <v>14491</v>
      </c>
      <c r="IBJ1" t="s">
        <v>14492</v>
      </c>
      <c r="IBK1" t="s">
        <v>14493</v>
      </c>
      <c r="IBL1" t="s">
        <v>14494</v>
      </c>
      <c r="IBM1" t="s">
        <v>14495</v>
      </c>
      <c r="IBN1" t="s">
        <v>14496</v>
      </c>
      <c r="IBO1" t="s">
        <v>14497</v>
      </c>
      <c r="IBP1" t="s">
        <v>14498</v>
      </c>
      <c r="IBQ1" t="s">
        <v>14499</v>
      </c>
      <c r="IBR1" t="s">
        <v>14500</v>
      </c>
      <c r="IBS1" t="s">
        <v>14501</v>
      </c>
      <c r="IBT1" t="s">
        <v>14502</v>
      </c>
      <c r="IBU1" t="s">
        <v>14503</v>
      </c>
      <c r="IBV1" t="s">
        <v>14504</v>
      </c>
      <c r="IBW1" t="s">
        <v>14505</v>
      </c>
      <c r="IBX1" t="s">
        <v>14506</v>
      </c>
      <c r="IBY1" t="s">
        <v>14507</v>
      </c>
      <c r="IBZ1" t="s">
        <v>14508</v>
      </c>
      <c r="ICA1" t="s">
        <v>14509</v>
      </c>
      <c r="ICB1" t="s">
        <v>14510</v>
      </c>
      <c r="ICC1" t="s">
        <v>14511</v>
      </c>
      <c r="ICD1" t="s">
        <v>14512</v>
      </c>
      <c r="ICE1" t="s">
        <v>14513</v>
      </c>
      <c r="ICF1" t="s">
        <v>14514</v>
      </c>
      <c r="ICG1" t="s">
        <v>14515</v>
      </c>
      <c r="ICH1" t="s">
        <v>14516</v>
      </c>
      <c r="ICI1" t="s">
        <v>14517</v>
      </c>
      <c r="ICJ1" t="s">
        <v>14518</v>
      </c>
      <c r="ICK1" t="s">
        <v>14519</v>
      </c>
      <c r="ICL1" t="s">
        <v>14520</v>
      </c>
      <c r="ICM1" t="s">
        <v>14521</v>
      </c>
      <c r="ICN1" t="s">
        <v>14522</v>
      </c>
      <c r="ICO1" t="s">
        <v>14523</v>
      </c>
      <c r="ICP1" t="s">
        <v>14524</v>
      </c>
      <c r="ICQ1" t="s">
        <v>14525</v>
      </c>
      <c r="ICR1" t="s">
        <v>14526</v>
      </c>
      <c r="ICS1" t="s">
        <v>14527</v>
      </c>
      <c r="ICT1" t="s">
        <v>14528</v>
      </c>
      <c r="ICU1" t="s">
        <v>14529</v>
      </c>
      <c r="ICV1" t="s">
        <v>14530</v>
      </c>
      <c r="ICW1" t="s">
        <v>14531</v>
      </c>
      <c r="ICX1" t="s">
        <v>14532</v>
      </c>
      <c r="ICY1" t="s">
        <v>14533</v>
      </c>
      <c r="ICZ1" t="s">
        <v>14534</v>
      </c>
      <c r="IDA1" t="s">
        <v>14535</v>
      </c>
      <c r="IDB1" t="s">
        <v>14536</v>
      </c>
      <c r="IDC1" t="s">
        <v>14537</v>
      </c>
      <c r="IDD1" t="s">
        <v>14538</v>
      </c>
      <c r="IDE1" t="s">
        <v>14539</v>
      </c>
      <c r="IDF1" t="s">
        <v>14540</v>
      </c>
      <c r="IDG1" t="s">
        <v>14541</v>
      </c>
      <c r="IDH1" t="s">
        <v>14542</v>
      </c>
      <c r="IDI1" t="s">
        <v>14543</v>
      </c>
      <c r="IDJ1" t="s">
        <v>14544</v>
      </c>
      <c r="IDK1" t="s">
        <v>14545</v>
      </c>
      <c r="IDL1" t="s">
        <v>14546</v>
      </c>
      <c r="IDM1" t="s">
        <v>14547</v>
      </c>
      <c r="IDN1" t="s">
        <v>14548</v>
      </c>
      <c r="IDO1" t="s">
        <v>14549</v>
      </c>
      <c r="IDP1" t="s">
        <v>14550</v>
      </c>
      <c r="IDQ1" t="s">
        <v>14551</v>
      </c>
      <c r="IDR1" t="s">
        <v>14552</v>
      </c>
      <c r="IDS1" t="s">
        <v>14553</v>
      </c>
      <c r="IDT1" t="s">
        <v>14554</v>
      </c>
      <c r="IDU1" t="s">
        <v>14555</v>
      </c>
      <c r="IDV1" t="s">
        <v>14556</v>
      </c>
      <c r="IDW1" t="s">
        <v>14557</v>
      </c>
      <c r="IDX1" t="s">
        <v>14558</v>
      </c>
      <c r="IDY1" t="s">
        <v>14559</v>
      </c>
      <c r="IDZ1" t="s">
        <v>14560</v>
      </c>
      <c r="IEA1" t="s">
        <v>14561</v>
      </c>
      <c r="IEB1" t="s">
        <v>14562</v>
      </c>
      <c r="IEC1" t="s">
        <v>14563</v>
      </c>
      <c r="IED1" t="s">
        <v>14564</v>
      </c>
      <c r="IEE1" t="s">
        <v>14565</v>
      </c>
      <c r="IEF1" t="s">
        <v>14566</v>
      </c>
      <c r="IEG1" t="s">
        <v>14567</v>
      </c>
      <c r="IEH1" t="s">
        <v>14568</v>
      </c>
      <c r="IEI1" t="s">
        <v>14569</v>
      </c>
      <c r="IEJ1" t="s">
        <v>14570</v>
      </c>
      <c r="IEK1" t="s">
        <v>14571</v>
      </c>
      <c r="IEL1" t="s">
        <v>14572</v>
      </c>
      <c r="IEM1" t="s">
        <v>14573</v>
      </c>
      <c r="IEN1" t="s">
        <v>14574</v>
      </c>
      <c r="IEO1" t="s">
        <v>14575</v>
      </c>
      <c r="IEP1" t="s">
        <v>14576</v>
      </c>
      <c r="IEQ1" t="s">
        <v>14577</v>
      </c>
      <c r="IER1" t="s">
        <v>14578</v>
      </c>
      <c r="IES1" t="s">
        <v>14579</v>
      </c>
      <c r="IET1" t="s">
        <v>14580</v>
      </c>
      <c r="IEU1" t="s">
        <v>14581</v>
      </c>
      <c r="IEV1" t="s">
        <v>14582</v>
      </c>
      <c r="IEW1" t="s">
        <v>14583</v>
      </c>
      <c r="IEX1" t="s">
        <v>14584</v>
      </c>
      <c r="IEY1" t="s">
        <v>14585</v>
      </c>
      <c r="IEZ1" t="s">
        <v>14586</v>
      </c>
      <c r="IFA1" t="s">
        <v>14587</v>
      </c>
      <c r="IFB1" t="s">
        <v>14588</v>
      </c>
      <c r="IFC1" t="s">
        <v>14589</v>
      </c>
      <c r="IFD1" t="s">
        <v>14590</v>
      </c>
      <c r="IFE1" t="s">
        <v>14591</v>
      </c>
      <c r="IFF1" t="s">
        <v>14592</v>
      </c>
      <c r="IFG1" t="s">
        <v>14593</v>
      </c>
      <c r="IFH1" t="s">
        <v>14594</v>
      </c>
      <c r="IFI1" t="s">
        <v>14595</v>
      </c>
      <c r="IFJ1" t="s">
        <v>14596</v>
      </c>
      <c r="IFK1" t="s">
        <v>14597</v>
      </c>
      <c r="IFL1" t="s">
        <v>14598</v>
      </c>
      <c r="IFM1" t="s">
        <v>14599</v>
      </c>
      <c r="IFN1" t="s">
        <v>14600</v>
      </c>
      <c r="IFO1" t="s">
        <v>14601</v>
      </c>
      <c r="IFP1" t="s">
        <v>14602</v>
      </c>
      <c r="IFQ1" t="s">
        <v>14603</v>
      </c>
      <c r="IFR1" t="s">
        <v>14604</v>
      </c>
      <c r="IFS1" t="s">
        <v>14605</v>
      </c>
      <c r="IFT1" t="s">
        <v>14606</v>
      </c>
      <c r="IFU1" t="s">
        <v>14607</v>
      </c>
      <c r="IFV1" t="s">
        <v>14608</v>
      </c>
      <c r="IFW1" t="s">
        <v>14609</v>
      </c>
      <c r="IFX1" t="s">
        <v>14610</v>
      </c>
      <c r="IFY1" t="s">
        <v>14611</v>
      </c>
      <c r="IFZ1" t="s">
        <v>14612</v>
      </c>
      <c r="IGA1" t="s">
        <v>14613</v>
      </c>
      <c r="IGB1" t="s">
        <v>14614</v>
      </c>
      <c r="IGC1" t="s">
        <v>14615</v>
      </c>
      <c r="IGD1" t="s">
        <v>14616</v>
      </c>
      <c r="IGE1" t="s">
        <v>14617</v>
      </c>
      <c r="IGF1" t="s">
        <v>14618</v>
      </c>
      <c r="IGG1" t="s">
        <v>14619</v>
      </c>
      <c r="IGH1" t="s">
        <v>14620</v>
      </c>
      <c r="IGI1" t="s">
        <v>14621</v>
      </c>
      <c r="IGJ1" t="s">
        <v>14622</v>
      </c>
      <c r="IGK1" t="s">
        <v>14623</v>
      </c>
      <c r="IGL1" t="s">
        <v>14624</v>
      </c>
      <c r="IGM1" t="s">
        <v>14625</v>
      </c>
      <c r="IGN1" t="s">
        <v>14626</v>
      </c>
      <c r="IGO1" t="s">
        <v>14627</v>
      </c>
      <c r="IGP1" t="s">
        <v>14628</v>
      </c>
      <c r="IGQ1" t="s">
        <v>14629</v>
      </c>
      <c r="IGR1" t="s">
        <v>14630</v>
      </c>
      <c r="IGS1" t="s">
        <v>14631</v>
      </c>
      <c r="IGT1" t="s">
        <v>14632</v>
      </c>
      <c r="IGU1" t="s">
        <v>14633</v>
      </c>
      <c r="IGV1" t="s">
        <v>14634</v>
      </c>
      <c r="IGW1" t="s">
        <v>14635</v>
      </c>
      <c r="IGX1" t="s">
        <v>14636</v>
      </c>
      <c r="IGY1" t="s">
        <v>14637</v>
      </c>
      <c r="IGZ1" t="s">
        <v>14638</v>
      </c>
      <c r="IHA1" t="s">
        <v>14639</v>
      </c>
      <c r="IHB1" t="s">
        <v>14640</v>
      </c>
      <c r="IHC1" t="s">
        <v>14641</v>
      </c>
      <c r="IHD1" t="s">
        <v>14642</v>
      </c>
      <c r="IHE1" t="s">
        <v>14643</v>
      </c>
      <c r="IHF1" t="s">
        <v>14644</v>
      </c>
      <c r="IHG1" t="s">
        <v>14645</v>
      </c>
      <c r="IHH1" t="s">
        <v>14646</v>
      </c>
      <c r="IHI1" t="s">
        <v>14647</v>
      </c>
      <c r="IHJ1" t="s">
        <v>14648</v>
      </c>
      <c r="IHK1" t="s">
        <v>14649</v>
      </c>
      <c r="IHL1" t="s">
        <v>14650</v>
      </c>
      <c r="IHM1" t="s">
        <v>14651</v>
      </c>
      <c r="IHN1" t="s">
        <v>14652</v>
      </c>
      <c r="IHO1" t="s">
        <v>14653</v>
      </c>
      <c r="IHP1" t="s">
        <v>14654</v>
      </c>
      <c r="IHQ1" t="s">
        <v>14655</v>
      </c>
      <c r="IHR1" t="s">
        <v>14656</v>
      </c>
      <c r="IHS1" t="s">
        <v>14657</v>
      </c>
      <c r="IHT1" t="s">
        <v>14658</v>
      </c>
      <c r="IHU1" t="s">
        <v>14659</v>
      </c>
      <c r="IHV1" t="s">
        <v>14660</v>
      </c>
      <c r="IHW1" t="s">
        <v>14661</v>
      </c>
      <c r="IHX1" t="s">
        <v>14662</v>
      </c>
      <c r="IHY1" t="s">
        <v>14663</v>
      </c>
      <c r="IHZ1" t="s">
        <v>14664</v>
      </c>
      <c r="IIA1" t="s">
        <v>14665</v>
      </c>
      <c r="IIB1" t="s">
        <v>14666</v>
      </c>
      <c r="IIC1" t="s">
        <v>14667</v>
      </c>
      <c r="IID1" t="s">
        <v>14668</v>
      </c>
      <c r="IIE1" t="s">
        <v>14669</v>
      </c>
      <c r="IIF1" t="s">
        <v>14670</v>
      </c>
      <c r="IIG1" t="s">
        <v>14671</v>
      </c>
      <c r="IIH1" t="s">
        <v>14672</v>
      </c>
      <c r="III1" t="s">
        <v>14673</v>
      </c>
      <c r="IIJ1" t="s">
        <v>14674</v>
      </c>
      <c r="IIK1" t="s">
        <v>14675</v>
      </c>
      <c r="IIL1" t="s">
        <v>14676</v>
      </c>
      <c r="IIM1" t="s">
        <v>14677</v>
      </c>
      <c r="IIN1" t="s">
        <v>14678</v>
      </c>
      <c r="IIO1" t="s">
        <v>14679</v>
      </c>
      <c r="IIP1" t="s">
        <v>14680</v>
      </c>
      <c r="IIQ1" t="s">
        <v>14681</v>
      </c>
      <c r="IIR1" t="s">
        <v>14682</v>
      </c>
      <c r="IIS1" t="s">
        <v>14683</v>
      </c>
      <c r="IIT1" t="s">
        <v>14684</v>
      </c>
      <c r="IIU1" t="s">
        <v>14685</v>
      </c>
      <c r="IIV1" t="s">
        <v>14686</v>
      </c>
      <c r="IIW1" t="s">
        <v>14687</v>
      </c>
      <c r="IIX1" t="s">
        <v>14688</v>
      </c>
      <c r="IIY1" t="s">
        <v>14689</v>
      </c>
      <c r="IIZ1" t="s">
        <v>14690</v>
      </c>
      <c r="IJA1" t="s">
        <v>14691</v>
      </c>
      <c r="IJB1" t="s">
        <v>14692</v>
      </c>
      <c r="IJC1" t="s">
        <v>14693</v>
      </c>
      <c r="IJD1" t="s">
        <v>14694</v>
      </c>
      <c r="IJE1" t="s">
        <v>14695</v>
      </c>
      <c r="IJF1" t="s">
        <v>14696</v>
      </c>
      <c r="IJG1" t="s">
        <v>14697</v>
      </c>
      <c r="IJH1" t="s">
        <v>14698</v>
      </c>
      <c r="IJI1" t="s">
        <v>14699</v>
      </c>
      <c r="IJJ1" t="s">
        <v>14700</v>
      </c>
      <c r="IJK1" t="s">
        <v>14701</v>
      </c>
      <c r="IJL1" t="s">
        <v>14702</v>
      </c>
      <c r="IJM1" t="s">
        <v>14703</v>
      </c>
      <c r="IJN1" t="s">
        <v>14704</v>
      </c>
      <c r="IJO1" t="s">
        <v>14705</v>
      </c>
      <c r="IJP1" t="s">
        <v>14706</v>
      </c>
      <c r="IJQ1" t="s">
        <v>14707</v>
      </c>
      <c r="IJR1" t="s">
        <v>14708</v>
      </c>
      <c r="IJS1" t="s">
        <v>14709</v>
      </c>
      <c r="IJT1" t="s">
        <v>14710</v>
      </c>
      <c r="IJU1" t="s">
        <v>14711</v>
      </c>
      <c r="IJV1" t="s">
        <v>14712</v>
      </c>
      <c r="IJW1" t="s">
        <v>14713</v>
      </c>
      <c r="IJX1" t="s">
        <v>14714</v>
      </c>
      <c r="IJY1" t="s">
        <v>14715</v>
      </c>
      <c r="IJZ1" t="s">
        <v>14716</v>
      </c>
      <c r="IKA1" t="s">
        <v>14717</v>
      </c>
      <c r="IKB1" t="s">
        <v>14718</v>
      </c>
      <c r="IKC1" t="s">
        <v>14719</v>
      </c>
      <c r="IKD1" t="s">
        <v>14720</v>
      </c>
      <c r="IKE1" t="s">
        <v>14721</v>
      </c>
      <c r="IKF1" t="s">
        <v>14722</v>
      </c>
      <c r="IKG1" t="s">
        <v>14723</v>
      </c>
      <c r="IKH1" t="s">
        <v>14724</v>
      </c>
      <c r="IKI1" t="s">
        <v>14725</v>
      </c>
      <c r="IKJ1" t="s">
        <v>14726</v>
      </c>
      <c r="IKK1" t="s">
        <v>14727</v>
      </c>
      <c r="IKL1" t="s">
        <v>14728</v>
      </c>
      <c r="IKM1" t="s">
        <v>14729</v>
      </c>
      <c r="IKN1" t="s">
        <v>14730</v>
      </c>
      <c r="IKO1" t="s">
        <v>14731</v>
      </c>
      <c r="IKP1" t="s">
        <v>14732</v>
      </c>
      <c r="IKQ1" t="s">
        <v>14733</v>
      </c>
      <c r="IKR1" t="s">
        <v>14734</v>
      </c>
      <c r="IKS1" t="s">
        <v>14735</v>
      </c>
      <c r="IKT1" t="s">
        <v>14736</v>
      </c>
      <c r="IKU1" t="s">
        <v>14737</v>
      </c>
      <c r="IKV1" t="s">
        <v>14738</v>
      </c>
      <c r="IKW1" t="s">
        <v>14739</v>
      </c>
      <c r="IKX1" t="s">
        <v>14740</v>
      </c>
      <c r="IKY1" t="s">
        <v>14741</v>
      </c>
      <c r="IKZ1" t="s">
        <v>14742</v>
      </c>
      <c r="ILA1" t="s">
        <v>14743</v>
      </c>
      <c r="ILB1" t="s">
        <v>14744</v>
      </c>
      <c r="ILC1" t="s">
        <v>14745</v>
      </c>
      <c r="ILD1" t="s">
        <v>14746</v>
      </c>
      <c r="ILE1" t="s">
        <v>14747</v>
      </c>
      <c r="ILF1" t="s">
        <v>14748</v>
      </c>
      <c r="ILG1" t="s">
        <v>14749</v>
      </c>
      <c r="ILH1" t="s">
        <v>14750</v>
      </c>
      <c r="ILI1" t="s">
        <v>14751</v>
      </c>
      <c r="ILJ1" t="s">
        <v>14752</v>
      </c>
      <c r="ILK1" t="s">
        <v>14753</v>
      </c>
      <c r="ILL1" t="s">
        <v>14754</v>
      </c>
      <c r="ILM1" t="s">
        <v>14755</v>
      </c>
      <c r="ILN1" t="s">
        <v>14756</v>
      </c>
      <c r="ILO1" t="s">
        <v>14757</v>
      </c>
      <c r="ILP1" t="s">
        <v>14758</v>
      </c>
      <c r="ILQ1" t="s">
        <v>14759</v>
      </c>
      <c r="ILR1" t="s">
        <v>14760</v>
      </c>
      <c r="ILS1" t="s">
        <v>14761</v>
      </c>
      <c r="ILT1" t="s">
        <v>14762</v>
      </c>
      <c r="ILU1" t="s">
        <v>14763</v>
      </c>
      <c r="ILV1" t="s">
        <v>14764</v>
      </c>
      <c r="ILW1" t="s">
        <v>14765</v>
      </c>
      <c r="ILX1" t="s">
        <v>14766</v>
      </c>
      <c r="ILY1" t="s">
        <v>14767</v>
      </c>
      <c r="ILZ1" t="s">
        <v>14768</v>
      </c>
      <c r="IMA1" t="s">
        <v>14769</v>
      </c>
      <c r="IMB1" t="s">
        <v>14770</v>
      </c>
      <c r="IMC1" t="s">
        <v>14771</v>
      </c>
      <c r="IMD1" t="s">
        <v>14772</v>
      </c>
      <c r="IME1" t="s">
        <v>14773</v>
      </c>
      <c r="IMF1" t="s">
        <v>14774</v>
      </c>
      <c r="IMG1" t="s">
        <v>14775</v>
      </c>
      <c r="IMH1" t="s">
        <v>14776</v>
      </c>
      <c r="IMI1" t="s">
        <v>14777</v>
      </c>
      <c r="IMJ1" t="s">
        <v>14778</v>
      </c>
      <c r="IMK1" t="s">
        <v>14779</v>
      </c>
      <c r="IML1" t="s">
        <v>14780</v>
      </c>
      <c r="IMM1" t="s">
        <v>14781</v>
      </c>
      <c r="IMN1" t="s">
        <v>14782</v>
      </c>
      <c r="IMO1" t="s">
        <v>14783</v>
      </c>
      <c r="IMP1" t="s">
        <v>14784</v>
      </c>
      <c r="IMQ1" t="s">
        <v>14785</v>
      </c>
      <c r="IMR1" t="s">
        <v>14786</v>
      </c>
      <c r="IMS1" t="s">
        <v>14787</v>
      </c>
      <c r="IMT1" t="s">
        <v>14788</v>
      </c>
      <c r="IMU1" t="s">
        <v>14789</v>
      </c>
      <c r="IMV1" t="s">
        <v>14790</v>
      </c>
      <c r="IMW1" t="s">
        <v>14791</v>
      </c>
      <c r="IMX1" t="s">
        <v>14792</v>
      </c>
      <c r="IMY1" t="s">
        <v>14793</v>
      </c>
      <c r="IMZ1" t="s">
        <v>14794</v>
      </c>
      <c r="INA1" t="s">
        <v>14795</v>
      </c>
      <c r="INB1" t="s">
        <v>14796</v>
      </c>
      <c r="INC1" t="s">
        <v>14797</v>
      </c>
      <c r="IND1" t="s">
        <v>14798</v>
      </c>
      <c r="INE1" t="s">
        <v>14799</v>
      </c>
      <c r="INF1" t="s">
        <v>14800</v>
      </c>
      <c r="ING1" t="s">
        <v>14801</v>
      </c>
      <c r="INH1" t="s">
        <v>14802</v>
      </c>
      <c r="INI1" t="s">
        <v>14803</v>
      </c>
      <c r="INJ1" t="s">
        <v>14804</v>
      </c>
      <c r="INK1" t="s">
        <v>14805</v>
      </c>
      <c r="INL1" t="s">
        <v>14806</v>
      </c>
      <c r="INM1" t="s">
        <v>14807</v>
      </c>
      <c r="INN1" t="s">
        <v>14808</v>
      </c>
      <c r="INO1" t="s">
        <v>14809</v>
      </c>
      <c r="INP1" t="s">
        <v>14810</v>
      </c>
      <c r="INQ1" t="s">
        <v>14811</v>
      </c>
      <c r="INR1" t="s">
        <v>14812</v>
      </c>
      <c r="INS1" t="s">
        <v>14813</v>
      </c>
      <c r="INT1" t="s">
        <v>14814</v>
      </c>
      <c r="INU1" t="s">
        <v>14815</v>
      </c>
      <c r="INV1" t="s">
        <v>14816</v>
      </c>
      <c r="INW1" t="s">
        <v>14817</v>
      </c>
      <c r="INX1" t="s">
        <v>14818</v>
      </c>
      <c r="INY1" t="s">
        <v>14819</v>
      </c>
      <c r="INZ1" t="s">
        <v>14820</v>
      </c>
      <c r="IOA1" t="s">
        <v>14821</v>
      </c>
      <c r="IOB1" t="s">
        <v>14822</v>
      </c>
      <c r="IOC1" t="s">
        <v>14823</v>
      </c>
      <c r="IOD1" t="s">
        <v>14824</v>
      </c>
      <c r="IOE1" t="s">
        <v>14825</v>
      </c>
      <c r="IOF1" t="s">
        <v>14826</v>
      </c>
      <c r="IOG1" t="s">
        <v>14827</v>
      </c>
      <c r="IOH1" t="s">
        <v>14828</v>
      </c>
      <c r="IOI1" t="s">
        <v>14829</v>
      </c>
      <c r="IOJ1" t="s">
        <v>14830</v>
      </c>
      <c r="IOK1" t="s">
        <v>14831</v>
      </c>
      <c r="IOL1" t="s">
        <v>14832</v>
      </c>
      <c r="IOM1" t="s">
        <v>14833</v>
      </c>
      <c r="ION1" t="s">
        <v>14834</v>
      </c>
      <c r="IOO1" t="s">
        <v>14835</v>
      </c>
      <c r="IOP1" t="s">
        <v>14836</v>
      </c>
      <c r="IOQ1" t="s">
        <v>14837</v>
      </c>
      <c r="IOR1" t="s">
        <v>14838</v>
      </c>
      <c r="IOS1" t="s">
        <v>14839</v>
      </c>
      <c r="IOT1" t="s">
        <v>14840</v>
      </c>
      <c r="IOU1" t="s">
        <v>14841</v>
      </c>
      <c r="IOV1" t="s">
        <v>14842</v>
      </c>
      <c r="IOW1" t="s">
        <v>14843</v>
      </c>
      <c r="IOX1" t="s">
        <v>14844</v>
      </c>
      <c r="IOY1" t="s">
        <v>14845</v>
      </c>
      <c r="IOZ1" t="s">
        <v>14846</v>
      </c>
      <c r="IPA1" t="s">
        <v>14847</v>
      </c>
      <c r="IPB1" t="s">
        <v>14848</v>
      </c>
      <c r="IPC1" t="s">
        <v>14849</v>
      </c>
      <c r="IPD1" t="s">
        <v>14850</v>
      </c>
      <c r="IPE1" t="s">
        <v>14851</v>
      </c>
      <c r="IPF1" t="s">
        <v>14852</v>
      </c>
      <c r="IPG1" t="s">
        <v>14853</v>
      </c>
      <c r="IPH1" t="s">
        <v>14854</v>
      </c>
      <c r="IPI1" t="s">
        <v>14855</v>
      </c>
      <c r="IPJ1" t="s">
        <v>14856</v>
      </c>
      <c r="IPK1" t="s">
        <v>14857</v>
      </c>
      <c r="IPL1" t="s">
        <v>14858</v>
      </c>
      <c r="IPM1" t="s">
        <v>14859</v>
      </c>
      <c r="IPN1" t="s">
        <v>14860</v>
      </c>
      <c r="IPO1" t="s">
        <v>14861</v>
      </c>
      <c r="IPP1" t="s">
        <v>14862</v>
      </c>
      <c r="IPQ1" t="s">
        <v>14863</v>
      </c>
      <c r="IPR1" t="s">
        <v>14864</v>
      </c>
      <c r="IPS1" t="s">
        <v>14865</v>
      </c>
      <c r="IPT1" t="s">
        <v>14866</v>
      </c>
      <c r="IPU1" t="s">
        <v>14867</v>
      </c>
      <c r="IPV1" t="s">
        <v>14868</v>
      </c>
      <c r="IPW1" t="s">
        <v>14869</v>
      </c>
      <c r="IPX1" t="s">
        <v>14870</v>
      </c>
      <c r="IPY1" t="s">
        <v>14871</v>
      </c>
      <c r="IPZ1" t="s">
        <v>14872</v>
      </c>
      <c r="IQA1" t="s">
        <v>14873</v>
      </c>
      <c r="IQB1" t="s">
        <v>14874</v>
      </c>
      <c r="IQC1" t="s">
        <v>14875</v>
      </c>
      <c r="IQD1" t="s">
        <v>14876</v>
      </c>
      <c r="IQE1" t="s">
        <v>14877</v>
      </c>
      <c r="IQF1" t="s">
        <v>14878</v>
      </c>
      <c r="IQG1" t="s">
        <v>14879</v>
      </c>
      <c r="IQH1" t="s">
        <v>14880</v>
      </c>
      <c r="IQI1" t="s">
        <v>14881</v>
      </c>
      <c r="IQJ1" t="s">
        <v>14882</v>
      </c>
      <c r="IQK1" t="s">
        <v>14883</v>
      </c>
      <c r="IQL1" t="s">
        <v>14884</v>
      </c>
      <c r="IQM1" t="s">
        <v>14885</v>
      </c>
      <c r="IQN1" t="s">
        <v>14886</v>
      </c>
      <c r="IQO1" t="s">
        <v>14887</v>
      </c>
      <c r="IQP1" t="s">
        <v>14888</v>
      </c>
      <c r="IQQ1" t="s">
        <v>14889</v>
      </c>
      <c r="IQR1" t="s">
        <v>14890</v>
      </c>
      <c r="IQS1" t="s">
        <v>14891</v>
      </c>
      <c r="IQT1" t="s">
        <v>14892</v>
      </c>
      <c r="IQU1" t="s">
        <v>14893</v>
      </c>
      <c r="IQV1" t="s">
        <v>14894</v>
      </c>
      <c r="IQW1" t="s">
        <v>14895</v>
      </c>
      <c r="IQX1" t="s">
        <v>14896</v>
      </c>
      <c r="IQY1" t="s">
        <v>14897</v>
      </c>
      <c r="IQZ1" t="s">
        <v>14898</v>
      </c>
      <c r="IRA1" t="s">
        <v>14899</v>
      </c>
      <c r="IRB1" t="s">
        <v>14900</v>
      </c>
      <c r="IRC1" t="s">
        <v>14901</v>
      </c>
      <c r="IRD1" t="s">
        <v>14902</v>
      </c>
      <c r="IRE1" t="s">
        <v>14903</v>
      </c>
      <c r="IRF1" t="s">
        <v>14904</v>
      </c>
      <c r="IRG1" t="s">
        <v>14905</v>
      </c>
      <c r="IRH1" t="s">
        <v>14906</v>
      </c>
      <c r="IRI1" t="s">
        <v>14907</v>
      </c>
      <c r="IRJ1" t="s">
        <v>14908</v>
      </c>
      <c r="IRK1" t="s">
        <v>14909</v>
      </c>
      <c r="IRL1" t="s">
        <v>14910</v>
      </c>
      <c r="IRM1" t="s">
        <v>14911</v>
      </c>
      <c r="IRN1" t="s">
        <v>14912</v>
      </c>
      <c r="IRO1" t="s">
        <v>14913</v>
      </c>
      <c r="IRP1" t="s">
        <v>14914</v>
      </c>
      <c r="IRQ1" t="s">
        <v>14915</v>
      </c>
      <c r="IRR1" t="s">
        <v>14916</v>
      </c>
      <c r="IRS1" t="s">
        <v>14917</v>
      </c>
      <c r="IRT1" t="s">
        <v>14918</v>
      </c>
      <c r="IRU1" t="s">
        <v>14919</v>
      </c>
      <c r="IRV1" t="s">
        <v>14920</v>
      </c>
      <c r="IRW1" t="s">
        <v>14921</v>
      </c>
      <c r="IRX1" t="s">
        <v>14922</v>
      </c>
      <c r="IRY1" t="s">
        <v>14923</v>
      </c>
      <c r="IRZ1" t="s">
        <v>14924</v>
      </c>
      <c r="ISA1" t="s">
        <v>14925</v>
      </c>
      <c r="ISB1" t="s">
        <v>14926</v>
      </c>
      <c r="ISC1" t="s">
        <v>14927</v>
      </c>
      <c r="ISD1" t="s">
        <v>14928</v>
      </c>
      <c r="ISE1" t="s">
        <v>14929</v>
      </c>
      <c r="ISF1" t="s">
        <v>14930</v>
      </c>
      <c r="ISG1" t="s">
        <v>14931</v>
      </c>
      <c r="ISH1" t="s">
        <v>14932</v>
      </c>
      <c r="ISI1" t="s">
        <v>14933</v>
      </c>
      <c r="ISJ1" t="s">
        <v>14934</v>
      </c>
      <c r="ISK1" t="s">
        <v>14935</v>
      </c>
      <c r="ISL1" t="s">
        <v>14936</v>
      </c>
      <c r="ISM1" t="s">
        <v>14937</v>
      </c>
      <c r="ISN1" t="s">
        <v>14938</v>
      </c>
      <c r="ISO1" t="s">
        <v>14939</v>
      </c>
      <c r="ISP1" t="s">
        <v>14940</v>
      </c>
      <c r="ISQ1" t="s">
        <v>14941</v>
      </c>
      <c r="ISR1" t="s">
        <v>14942</v>
      </c>
      <c r="ISS1" t="s">
        <v>14943</v>
      </c>
      <c r="IST1" t="s">
        <v>14944</v>
      </c>
      <c r="ISU1" t="s">
        <v>14945</v>
      </c>
      <c r="ISV1" t="s">
        <v>14946</v>
      </c>
      <c r="ISW1" t="s">
        <v>14947</v>
      </c>
      <c r="ISX1" t="s">
        <v>14948</v>
      </c>
      <c r="ISY1" t="s">
        <v>14949</v>
      </c>
      <c r="ISZ1" t="s">
        <v>14950</v>
      </c>
      <c r="ITA1" t="s">
        <v>14951</v>
      </c>
      <c r="ITB1" t="s">
        <v>14952</v>
      </c>
      <c r="ITC1" t="s">
        <v>14953</v>
      </c>
      <c r="ITD1" t="s">
        <v>14954</v>
      </c>
      <c r="ITE1" t="s">
        <v>14955</v>
      </c>
      <c r="ITF1" t="s">
        <v>14956</v>
      </c>
      <c r="ITG1" t="s">
        <v>14957</v>
      </c>
      <c r="ITH1" t="s">
        <v>14958</v>
      </c>
      <c r="ITI1" t="s">
        <v>14959</v>
      </c>
      <c r="ITJ1" t="s">
        <v>14960</v>
      </c>
      <c r="ITK1" t="s">
        <v>14961</v>
      </c>
      <c r="ITL1" t="s">
        <v>14962</v>
      </c>
      <c r="ITM1" t="s">
        <v>14963</v>
      </c>
      <c r="ITN1" t="s">
        <v>14964</v>
      </c>
      <c r="ITO1" t="s">
        <v>14965</v>
      </c>
      <c r="ITP1" t="s">
        <v>14966</v>
      </c>
      <c r="ITQ1" t="s">
        <v>14967</v>
      </c>
      <c r="ITR1" t="s">
        <v>14968</v>
      </c>
      <c r="ITS1" t="s">
        <v>14969</v>
      </c>
      <c r="ITT1" t="s">
        <v>14970</v>
      </c>
      <c r="ITU1" t="s">
        <v>14971</v>
      </c>
      <c r="ITV1" t="s">
        <v>14972</v>
      </c>
      <c r="ITW1" t="s">
        <v>14973</v>
      </c>
      <c r="ITX1" t="s">
        <v>14974</v>
      </c>
      <c r="ITY1" t="s">
        <v>14975</v>
      </c>
      <c r="ITZ1" t="s">
        <v>14976</v>
      </c>
      <c r="IUA1" t="s">
        <v>14977</v>
      </c>
      <c r="IUB1" t="s">
        <v>14978</v>
      </c>
      <c r="IUC1" t="s">
        <v>14979</v>
      </c>
      <c r="IUD1" t="s">
        <v>14980</v>
      </c>
      <c r="IUE1" t="s">
        <v>14981</v>
      </c>
      <c r="IUF1" t="s">
        <v>14982</v>
      </c>
      <c r="IUG1" t="s">
        <v>14983</v>
      </c>
      <c r="IUH1" t="s">
        <v>14984</v>
      </c>
      <c r="IUI1" t="s">
        <v>14985</v>
      </c>
      <c r="IUJ1" t="s">
        <v>14986</v>
      </c>
      <c r="IUK1" t="s">
        <v>14987</v>
      </c>
      <c r="IUL1" t="s">
        <v>14988</v>
      </c>
      <c r="IUM1" t="s">
        <v>14989</v>
      </c>
      <c r="IUN1" t="s">
        <v>14990</v>
      </c>
      <c r="IUO1" t="s">
        <v>14991</v>
      </c>
      <c r="IUP1" t="s">
        <v>14992</v>
      </c>
      <c r="IUQ1" t="s">
        <v>14993</v>
      </c>
      <c r="IUR1" t="s">
        <v>14994</v>
      </c>
      <c r="IUS1" t="s">
        <v>14995</v>
      </c>
      <c r="IUT1" t="s">
        <v>14996</v>
      </c>
      <c r="IUU1" t="s">
        <v>14997</v>
      </c>
      <c r="IUV1" t="s">
        <v>14998</v>
      </c>
      <c r="IUW1" t="s">
        <v>14999</v>
      </c>
      <c r="IUX1" t="s">
        <v>15000</v>
      </c>
      <c r="IUY1" t="s">
        <v>15001</v>
      </c>
      <c r="IUZ1" t="s">
        <v>15002</v>
      </c>
      <c r="IVA1" t="s">
        <v>15003</v>
      </c>
      <c r="IVB1" t="s">
        <v>15004</v>
      </c>
      <c r="IVC1" t="s">
        <v>15005</v>
      </c>
      <c r="IVD1" t="s">
        <v>15006</v>
      </c>
      <c r="IVE1" t="s">
        <v>15007</v>
      </c>
      <c r="IVF1" t="s">
        <v>15008</v>
      </c>
      <c r="IVG1" t="s">
        <v>15009</v>
      </c>
      <c r="IVH1" t="s">
        <v>15010</v>
      </c>
      <c r="IVI1" t="s">
        <v>15011</v>
      </c>
      <c r="IVJ1" t="s">
        <v>15012</v>
      </c>
      <c r="IVK1" t="s">
        <v>15013</v>
      </c>
      <c r="IVL1" t="s">
        <v>15014</v>
      </c>
      <c r="IVM1" t="s">
        <v>15015</v>
      </c>
      <c r="IVN1" t="s">
        <v>15016</v>
      </c>
      <c r="IVO1" t="s">
        <v>15017</v>
      </c>
      <c r="IVP1" t="s">
        <v>15018</v>
      </c>
      <c r="IVQ1" t="s">
        <v>15019</v>
      </c>
      <c r="IVR1" t="s">
        <v>15020</v>
      </c>
      <c r="IVS1" t="s">
        <v>15021</v>
      </c>
      <c r="IVT1" t="s">
        <v>15022</v>
      </c>
      <c r="IVU1" t="s">
        <v>15023</v>
      </c>
      <c r="IVV1" t="s">
        <v>15024</v>
      </c>
      <c r="IVW1" t="s">
        <v>15025</v>
      </c>
      <c r="IVX1" t="s">
        <v>15026</v>
      </c>
      <c r="IVY1" t="s">
        <v>15027</v>
      </c>
      <c r="IVZ1" t="s">
        <v>15028</v>
      </c>
      <c r="IWA1" t="s">
        <v>15029</v>
      </c>
      <c r="IWB1" t="s">
        <v>15030</v>
      </c>
      <c r="IWC1" t="s">
        <v>15031</v>
      </c>
      <c r="IWD1" t="s">
        <v>15032</v>
      </c>
      <c r="IWE1" t="s">
        <v>15033</v>
      </c>
      <c r="IWF1" t="s">
        <v>15034</v>
      </c>
      <c r="IWG1" t="s">
        <v>15035</v>
      </c>
      <c r="IWH1" t="s">
        <v>15036</v>
      </c>
      <c r="IWI1" t="s">
        <v>15037</v>
      </c>
      <c r="IWJ1" t="s">
        <v>15038</v>
      </c>
      <c r="IWK1" t="s">
        <v>15039</v>
      </c>
      <c r="IWL1" t="s">
        <v>15040</v>
      </c>
      <c r="IWM1" t="s">
        <v>15041</v>
      </c>
      <c r="IWN1" t="s">
        <v>15042</v>
      </c>
      <c r="IWO1" t="s">
        <v>15043</v>
      </c>
      <c r="IWP1" t="s">
        <v>15044</v>
      </c>
      <c r="IWQ1" t="s">
        <v>15045</v>
      </c>
      <c r="IWR1" t="s">
        <v>15046</v>
      </c>
      <c r="IWS1" t="s">
        <v>15047</v>
      </c>
      <c r="IWT1" t="s">
        <v>15048</v>
      </c>
      <c r="IWU1" t="s">
        <v>15049</v>
      </c>
      <c r="IWV1" t="s">
        <v>15050</v>
      </c>
      <c r="IWW1" t="s">
        <v>15051</v>
      </c>
      <c r="IWX1" t="s">
        <v>15052</v>
      </c>
      <c r="IWY1" t="s">
        <v>15053</v>
      </c>
      <c r="IWZ1" t="s">
        <v>15054</v>
      </c>
      <c r="IXA1" t="s">
        <v>15055</v>
      </c>
      <c r="IXB1" t="s">
        <v>15056</v>
      </c>
      <c r="IXC1" t="s">
        <v>15057</v>
      </c>
      <c r="IXD1" t="s">
        <v>15058</v>
      </c>
      <c r="IXE1" t="s">
        <v>15059</v>
      </c>
      <c r="IXF1" t="s">
        <v>15060</v>
      </c>
      <c r="IXG1" t="s">
        <v>15061</v>
      </c>
      <c r="IXH1" t="s">
        <v>15062</v>
      </c>
      <c r="IXI1" t="s">
        <v>15063</v>
      </c>
      <c r="IXJ1" t="s">
        <v>15064</v>
      </c>
      <c r="IXK1" t="s">
        <v>15065</v>
      </c>
      <c r="IXL1" t="s">
        <v>15066</v>
      </c>
      <c r="IXM1" t="s">
        <v>15067</v>
      </c>
      <c r="IXN1" t="s">
        <v>15068</v>
      </c>
      <c r="IXO1" t="s">
        <v>15069</v>
      </c>
      <c r="IXP1" t="s">
        <v>15070</v>
      </c>
      <c r="IXQ1" t="s">
        <v>15071</v>
      </c>
      <c r="IXR1" t="s">
        <v>15072</v>
      </c>
      <c r="IXS1" t="s">
        <v>15073</v>
      </c>
      <c r="IXT1" t="s">
        <v>15074</v>
      </c>
      <c r="IXU1" t="s">
        <v>15075</v>
      </c>
      <c r="IXV1" t="s">
        <v>15076</v>
      </c>
      <c r="IXW1" t="s">
        <v>15077</v>
      </c>
      <c r="IXX1" t="s">
        <v>15078</v>
      </c>
      <c r="IXY1" t="s">
        <v>15079</v>
      </c>
      <c r="IXZ1" t="s">
        <v>15080</v>
      </c>
      <c r="IYA1" t="s">
        <v>15081</v>
      </c>
      <c r="IYB1" t="s">
        <v>15082</v>
      </c>
      <c r="IYC1" t="s">
        <v>15083</v>
      </c>
      <c r="IYD1" t="s">
        <v>15084</v>
      </c>
      <c r="IYE1" t="s">
        <v>15085</v>
      </c>
      <c r="IYF1" t="s">
        <v>15086</v>
      </c>
      <c r="IYG1" t="s">
        <v>15087</v>
      </c>
      <c r="IYH1" t="s">
        <v>15088</v>
      </c>
      <c r="IYI1" t="s">
        <v>15089</v>
      </c>
      <c r="IYJ1" t="s">
        <v>15090</v>
      </c>
      <c r="IYK1" t="s">
        <v>15091</v>
      </c>
      <c r="IYL1" t="s">
        <v>15092</v>
      </c>
      <c r="IYM1" t="s">
        <v>15093</v>
      </c>
      <c r="IYN1" t="s">
        <v>15094</v>
      </c>
      <c r="IYO1" t="s">
        <v>15095</v>
      </c>
      <c r="IYP1" t="s">
        <v>15096</v>
      </c>
      <c r="IYQ1" t="s">
        <v>15097</v>
      </c>
      <c r="IYR1" t="s">
        <v>15098</v>
      </c>
      <c r="IYS1" t="s">
        <v>15099</v>
      </c>
      <c r="IYT1" t="s">
        <v>15100</v>
      </c>
      <c r="IYU1" t="s">
        <v>15101</v>
      </c>
      <c r="IYV1" t="s">
        <v>15102</v>
      </c>
      <c r="IYW1" t="s">
        <v>15103</v>
      </c>
      <c r="IYX1" t="s">
        <v>15104</v>
      </c>
      <c r="IYY1" t="s">
        <v>15105</v>
      </c>
      <c r="IYZ1" t="s">
        <v>15106</v>
      </c>
      <c r="IZA1" t="s">
        <v>15107</v>
      </c>
      <c r="IZB1" t="s">
        <v>15108</v>
      </c>
      <c r="IZC1" t="s">
        <v>15109</v>
      </c>
      <c r="IZD1" t="s">
        <v>15110</v>
      </c>
      <c r="IZE1" t="s">
        <v>15111</v>
      </c>
      <c r="IZF1" t="s">
        <v>15112</v>
      </c>
      <c r="IZG1" t="s">
        <v>15113</v>
      </c>
      <c r="IZH1" t="s">
        <v>15114</v>
      </c>
      <c r="IZI1" t="s">
        <v>15115</v>
      </c>
      <c r="IZJ1" t="s">
        <v>15116</v>
      </c>
      <c r="IZK1" t="s">
        <v>15117</v>
      </c>
      <c r="IZL1" t="s">
        <v>15118</v>
      </c>
      <c r="IZM1" t="s">
        <v>15119</v>
      </c>
      <c r="IZN1" t="s">
        <v>15120</v>
      </c>
      <c r="IZO1" t="s">
        <v>15121</v>
      </c>
      <c r="IZP1" t="s">
        <v>15122</v>
      </c>
      <c r="IZQ1" t="s">
        <v>15123</v>
      </c>
      <c r="IZR1" t="s">
        <v>15124</v>
      </c>
      <c r="IZS1" t="s">
        <v>15125</v>
      </c>
      <c r="IZT1" t="s">
        <v>15126</v>
      </c>
      <c r="IZU1" t="s">
        <v>15127</v>
      </c>
      <c r="IZV1" t="s">
        <v>15128</v>
      </c>
      <c r="IZW1" t="s">
        <v>15129</v>
      </c>
      <c r="IZX1" t="s">
        <v>15130</v>
      </c>
      <c r="IZY1" t="s">
        <v>15131</v>
      </c>
      <c r="IZZ1" t="s">
        <v>15132</v>
      </c>
      <c r="JAA1" t="s">
        <v>15133</v>
      </c>
      <c r="JAB1" t="s">
        <v>15134</v>
      </c>
      <c r="JAC1" t="s">
        <v>15135</v>
      </c>
      <c r="JAD1" t="s">
        <v>15136</v>
      </c>
      <c r="JAE1" t="s">
        <v>15137</v>
      </c>
      <c r="JAF1" t="s">
        <v>15138</v>
      </c>
      <c r="JAG1" t="s">
        <v>15139</v>
      </c>
      <c r="JAH1" t="s">
        <v>15140</v>
      </c>
      <c r="JAI1" t="s">
        <v>15141</v>
      </c>
      <c r="JAJ1" t="s">
        <v>15142</v>
      </c>
      <c r="JAK1" t="s">
        <v>15143</v>
      </c>
      <c r="JAL1" t="s">
        <v>15144</v>
      </c>
      <c r="JAM1" t="s">
        <v>15145</v>
      </c>
      <c r="JAN1" t="s">
        <v>15146</v>
      </c>
      <c r="JAO1" t="s">
        <v>15147</v>
      </c>
      <c r="JAP1" t="s">
        <v>15148</v>
      </c>
      <c r="JAQ1" t="s">
        <v>15149</v>
      </c>
      <c r="JAR1" t="s">
        <v>15150</v>
      </c>
      <c r="JAS1" t="s">
        <v>15151</v>
      </c>
      <c r="JAT1" t="s">
        <v>15152</v>
      </c>
      <c r="JAU1" t="s">
        <v>15153</v>
      </c>
      <c r="JAV1" t="s">
        <v>15154</v>
      </c>
      <c r="JAW1" t="s">
        <v>15155</v>
      </c>
      <c r="JAX1" t="s">
        <v>15156</v>
      </c>
      <c r="JAY1" t="s">
        <v>15157</v>
      </c>
      <c r="JAZ1" t="s">
        <v>15158</v>
      </c>
      <c r="JBA1" t="s">
        <v>15159</v>
      </c>
      <c r="JBB1" t="s">
        <v>15160</v>
      </c>
      <c r="JBC1" t="s">
        <v>15161</v>
      </c>
      <c r="JBD1" t="s">
        <v>15162</v>
      </c>
      <c r="JBE1" t="s">
        <v>15163</v>
      </c>
      <c r="JBF1" t="s">
        <v>15164</v>
      </c>
      <c r="JBG1" t="s">
        <v>15165</v>
      </c>
      <c r="JBH1" t="s">
        <v>15166</v>
      </c>
      <c r="JBI1" t="s">
        <v>15167</v>
      </c>
      <c r="JBJ1" t="s">
        <v>15168</v>
      </c>
      <c r="JBK1" t="s">
        <v>15169</v>
      </c>
      <c r="JBL1" t="s">
        <v>15170</v>
      </c>
      <c r="JBM1" t="s">
        <v>15171</v>
      </c>
      <c r="JBN1" t="s">
        <v>15172</v>
      </c>
      <c r="JBO1" t="s">
        <v>15173</v>
      </c>
      <c r="JBP1" t="s">
        <v>15174</v>
      </c>
      <c r="JBQ1" t="s">
        <v>15175</v>
      </c>
      <c r="JBR1" t="s">
        <v>15176</v>
      </c>
      <c r="JBS1" t="s">
        <v>15177</v>
      </c>
      <c r="JBT1" t="s">
        <v>15178</v>
      </c>
      <c r="JBU1" t="s">
        <v>15179</v>
      </c>
      <c r="JBV1" t="s">
        <v>15180</v>
      </c>
      <c r="JBW1" t="s">
        <v>15181</v>
      </c>
      <c r="JBX1" t="s">
        <v>15182</v>
      </c>
      <c r="JBY1" t="s">
        <v>15183</v>
      </c>
      <c r="JBZ1" t="s">
        <v>15184</v>
      </c>
      <c r="JCA1" t="s">
        <v>15185</v>
      </c>
      <c r="JCB1" t="s">
        <v>15186</v>
      </c>
      <c r="JCC1" t="s">
        <v>15187</v>
      </c>
      <c r="JCD1" t="s">
        <v>15188</v>
      </c>
      <c r="JCE1" t="s">
        <v>15189</v>
      </c>
      <c r="JCF1" t="s">
        <v>15190</v>
      </c>
      <c r="JCG1" t="s">
        <v>15191</v>
      </c>
      <c r="JCH1" t="s">
        <v>15192</v>
      </c>
      <c r="JCI1" t="s">
        <v>15193</v>
      </c>
      <c r="JCJ1" t="s">
        <v>15194</v>
      </c>
      <c r="JCK1" t="s">
        <v>15195</v>
      </c>
      <c r="JCL1" t="s">
        <v>15196</v>
      </c>
      <c r="JCM1" t="s">
        <v>15197</v>
      </c>
      <c r="JCN1" t="s">
        <v>15198</v>
      </c>
      <c r="JCO1" t="s">
        <v>15199</v>
      </c>
      <c r="JCP1" t="s">
        <v>15200</v>
      </c>
      <c r="JCQ1" t="s">
        <v>15201</v>
      </c>
      <c r="JCR1" t="s">
        <v>15202</v>
      </c>
      <c r="JCS1" t="s">
        <v>15203</v>
      </c>
      <c r="JCT1" t="s">
        <v>15204</v>
      </c>
      <c r="JCU1" t="s">
        <v>15205</v>
      </c>
      <c r="JCV1" t="s">
        <v>15206</v>
      </c>
      <c r="JCW1" t="s">
        <v>15207</v>
      </c>
      <c r="JCX1" t="s">
        <v>15208</v>
      </c>
      <c r="JCY1" t="s">
        <v>15209</v>
      </c>
      <c r="JCZ1" t="s">
        <v>15210</v>
      </c>
      <c r="JDA1" t="s">
        <v>15211</v>
      </c>
      <c r="JDB1" t="s">
        <v>15212</v>
      </c>
      <c r="JDC1" t="s">
        <v>15213</v>
      </c>
      <c r="JDD1" t="s">
        <v>15214</v>
      </c>
      <c r="JDE1" t="s">
        <v>15215</v>
      </c>
      <c r="JDF1" t="s">
        <v>15216</v>
      </c>
      <c r="JDG1" t="s">
        <v>15217</v>
      </c>
      <c r="JDH1" t="s">
        <v>15218</v>
      </c>
      <c r="JDI1" t="s">
        <v>15219</v>
      </c>
      <c r="JDJ1" t="s">
        <v>15220</v>
      </c>
      <c r="JDK1" t="s">
        <v>15221</v>
      </c>
      <c r="JDL1" t="s">
        <v>15222</v>
      </c>
      <c r="JDM1" t="s">
        <v>15223</v>
      </c>
      <c r="JDN1" t="s">
        <v>15224</v>
      </c>
      <c r="JDO1" t="s">
        <v>15225</v>
      </c>
      <c r="JDP1" t="s">
        <v>15226</v>
      </c>
      <c r="JDQ1" t="s">
        <v>15227</v>
      </c>
      <c r="JDR1" t="s">
        <v>15228</v>
      </c>
      <c r="JDS1" t="s">
        <v>15229</v>
      </c>
      <c r="JDT1" t="s">
        <v>15230</v>
      </c>
      <c r="JDU1" t="s">
        <v>15231</v>
      </c>
      <c r="JDV1" t="s">
        <v>15232</v>
      </c>
      <c r="JDW1" t="s">
        <v>15233</v>
      </c>
      <c r="JDX1" t="s">
        <v>15234</v>
      </c>
      <c r="JDY1" t="s">
        <v>15235</v>
      </c>
      <c r="JDZ1" t="s">
        <v>15236</v>
      </c>
      <c r="JEA1" t="s">
        <v>15237</v>
      </c>
      <c r="JEB1" t="s">
        <v>15238</v>
      </c>
      <c r="JEC1" t="s">
        <v>15239</v>
      </c>
      <c r="JED1" t="s">
        <v>15240</v>
      </c>
      <c r="JEE1" t="s">
        <v>15241</v>
      </c>
      <c r="JEF1" t="s">
        <v>15242</v>
      </c>
      <c r="JEG1" t="s">
        <v>15243</v>
      </c>
      <c r="JEH1" t="s">
        <v>15244</v>
      </c>
      <c r="JEI1" t="s">
        <v>15245</v>
      </c>
      <c r="JEJ1" t="s">
        <v>15246</v>
      </c>
      <c r="JEK1" t="s">
        <v>15247</v>
      </c>
      <c r="JEL1" t="s">
        <v>15248</v>
      </c>
      <c r="JEM1" t="s">
        <v>15249</v>
      </c>
      <c r="JEN1" t="s">
        <v>15250</v>
      </c>
      <c r="JEO1" t="s">
        <v>15251</v>
      </c>
      <c r="JEP1" t="s">
        <v>15252</v>
      </c>
      <c r="JEQ1" t="s">
        <v>15253</v>
      </c>
      <c r="JER1" t="s">
        <v>15254</v>
      </c>
      <c r="JES1" t="s">
        <v>15255</v>
      </c>
      <c r="JET1" t="s">
        <v>15256</v>
      </c>
      <c r="JEU1" t="s">
        <v>15257</v>
      </c>
      <c r="JEV1" t="s">
        <v>15258</v>
      </c>
      <c r="JEW1" t="s">
        <v>15259</v>
      </c>
      <c r="JEX1" t="s">
        <v>15260</v>
      </c>
      <c r="JEY1" t="s">
        <v>15261</v>
      </c>
      <c r="JEZ1" t="s">
        <v>15262</v>
      </c>
      <c r="JFA1" t="s">
        <v>15263</v>
      </c>
      <c r="JFB1" t="s">
        <v>15264</v>
      </c>
      <c r="JFC1" t="s">
        <v>15265</v>
      </c>
      <c r="JFD1" t="s">
        <v>15266</v>
      </c>
      <c r="JFE1" t="s">
        <v>15267</v>
      </c>
      <c r="JFF1" t="s">
        <v>15268</v>
      </c>
      <c r="JFG1" t="s">
        <v>15269</v>
      </c>
      <c r="JFH1" t="s">
        <v>15270</v>
      </c>
      <c r="JFI1" t="s">
        <v>15271</v>
      </c>
      <c r="JFJ1" t="s">
        <v>15272</v>
      </c>
      <c r="JFK1" t="s">
        <v>15273</v>
      </c>
      <c r="JFL1" t="s">
        <v>15274</v>
      </c>
      <c r="JFM1" t="s">
        <v>15275</v>
      </c>
      <c r="JFN1" t="s">
        <v>15276</v>
      </c>
      <c r="JFO1" t="s">
        <v>15277</v>
      </c>
      <c r="JFP1" t="s">
        <v>15278</v>
      </c>
      <c r="JFQ1" t="s">
        <v>15279</v>
      </c>
      <c r="JFR1" t="s">
        <v>15280</v>
      </c>
      <c r="JFS1" t="s">
        <v>15281</v>
      </c>
      <c r="JFT1" t="s">
        <v>15282</v>
      </c>
      <c r="JFU1" t="s">
        <v>15283</v>
      </c>
      <c r="JFV1" t="s">
        <v>15284</v>
      </c>
      <c r="JFW1" t="s">
        <v>15285</v>
      </c>
      <c r="JFX1" t="s">
        <v>15286</v>
      </c>
      <c r="JFY1" t="s">
        <v>15287</v>
      </c>
      <c r="JFZ1" t="s">
        <v>15288</v>
      </c>
      <c r="JGA1" t="s">
        <v>15289</v>
      </c>
      <c r="JGB1" t="s">
        <v>15290</v>
      </c>
      <c r="JGC1" t="s">
        <v>15291</v>
      </c>
      <c r="JGD1" t="s">
        <v>15292</v>
      </c>
      <c r="JGE1" t="s">
        <v>15293</v>
      </c>
      <c r="JGF1" t="s">
        <v>15294</v>
      </c>
      <c r="JGG1" t="s">
        <v>15295</v>
      </c>
      <c r="JGH1" t="s">
        <v>15296</v>
      </c>
      <c r="JGI1" t="s">
        <v>15297</v>
      </c>
      <c r="JGJ1" t="s">
        <v>15298</v>
      </c>
      <c r="JGK1" t="s">
        <v>15299</v>
      </c>
      <c r="JGL1" t="s">
        <v>15300</v>
      </c>
      <c r="JGM1" t="s">
        <v>15301</v>
      </c>
      <c r="JGN1" t="s">
        <v>15302</v>
      </c>
      <c r="JGO1" t="s">
        <v>15303</v>
      </c>
      <c r="JGP1" t="s">
        <v>15304</v>
      </c>
      <c r="JGQ1" t="s">
        <v>15305</v>
      </c>
      <c r="JGR1" t="s">
        <v>15306</v>
      </c>
      <c r="JGS1" t="s">
        <v>15307</v>
      </c>
      <c r="JGT1" t="s">
        <v>15308</v>
      </c>
      <c r="JGU1" t="s">
        <v>15309</v>
      </c>
      <c r="JGV1" t="s">
        <v>15310</v>
      </c>
      <c r="JGW1" t="s">
        <v>15311</v>
      </c>
      <c r="JGX1" t="s">
        <v>15312</v>
      </c>
      <c r="JGY1" t="s">
        <v>15313</v>
      </c>
      <c r="JGZ1" t="s">
        <v>15314</v>
      </c>
      <c r="JHA1" t="s">
        <v>15315</v>
      </c>
      <c r="JHB1" t="s">
        <v>15316</v>
      </c>
      <c r="JHC1" t="s">
        <v>15317</v>
      </c>
      <c r="JHD1" t="s">
        <v>15318</v>
      </c>
      <c r="JHE1" t="s">
        <v>15319</v>
      </c>
      <c r="JHF1" t="s">
        <v>15320</v>
      </c>
      <c r="JHG1" t="s">
        <v>15321</v>
      </c>
      <c r="JHH1" t="s">
        <v>15322</v>
      </c>
      <c r="JHI1" t="s">
        <v>15323</v>
      </c>
      <c r="JHJ1" t="s">
        <v>15324</v>
      </c>
      <c r="JHK1" t="s">
        <v>15325</v>
      </c>
      <c r="JHL1" t="s">
        <v>15326</v>
      </c>
      <c r="JHM1" t="s">
        <v>15327</v>
      </c>
      <c r="JHN1" t="s">
        <v>15328</v>
      </c>
      <c r="JHO1" t="s">
        <v>15329</v>
      </c>
      <c r="JHP1" t="s">
        <v>15330</v>
      </c>
      <c r="JHQ1" t="s">
        <v>15331</v>
      </c>
      <c r="JHR1" t="s">
        <v>15332</v>
      </c>
      <c r="JHS1" t="s">
        <v>15333</v>
      </c>
      <c r="JHT1" t="s">
        <v>15334</v>
      </c>
      <c r="JHU1" t="s">
        <v>15335</v>
      </c>
      <c r="JHV1" t="s">
        <v>15336</v>
      </c>
      <c r="JHW1" t="s">
        <v>15337</v>
      </c>
      <c r="JHX1" t="s">
        <v>15338</v>
      </c>
      <c r="JHY1" t="s">
        <v>15339</v>
      </c>
      <c r="JHZ1" t="s">
        <v>15340</v>
      </c>
      <c r="JIA1" t="s">
        <v>15341</v>
      </c>
      <c r="JIB1" t="s">
        <v>15342</v>
      </c>
      <c r="JIC1" t="s">
        <v>15343</v>
      </c>
      <c r="JID1" t="s">
        <v>15344</v>
      </c>
      <c r="JIE1" t="s">
        <v>15345</v>
      </c>
      <c r="JIF1" t="s">
        <v>15346</v>
      </c>
      <c r="JIG1" t="s">
        <v>15347</v>
      </c>
      <c r="JIH1" t="s">
        <v>15348</v>
      </c>
      <c r="JII1" t="s">
        <v>15349</v>
      </c>
      <c r="JIJ1" t="s">
        <v>15350</v>
      </c>
      <c r="JIK1" t="s">
        <v>15351</v>
      </c>
      <c r="JIL1" t="s">
        <v>15352</v>
      </c>
      <c r="JIM1" t="s">
        <v>15353</v>
      </c>
      <c r="JIN1" t="s">
        <v>15354</v>
      </c>
      <c r="JIO1" t="s">
        <v>15355</v>
      </c>
      <c r="JIP1" t="s">
        <v>15356</v>
      </c>
      <c r="JIQ1" t="s">
        <v>15357</v>
      </c>
      <c r="JIR1" t="s">
        <v>15358</v>
      </c>
      <c r="JIS1" t="s">
        <v>15359</v>
      </c>
      <c r="JIT1" t="s">
        <v>15360</v>
      </c>
      <c r="JIU1" t="s">
        <v>15361</v>
      </c>
      <c r="JIV1" t="s">
        <v>15362</v>
      </c>
      <c r="JIW1" t="s">
        <v>15363</v>
      </c>
      <c r="JIX1" t="s">
        <v>15364</v>
      </c>
      <c r="JIY1" t="s">
        <v>15365</v>
      </c>
      <c r="JIZ1" t="s">
        <v>15366</v>
      </c>
      <c r="JJA1" t="s">
        <v>15367</v>
      </c>
      <c r="JJB1" t="s">
        <v>15368</v>
      </c>
      <c r="JJC1" t="s">
        <v>15369</v>
      </c>
      <c r="JJD1" t="s">
        <v>15370</v>
      </c>
      <c r="JJE1" t="s">
        <v>15371</v>
      </c>
      <c r="JJF1" t="s">
        <v>15372</v>
      </c>
      <c r="JJG1" t="s">
        <v>15373</v>
      </c>
      <c r="JJH1" t="s">
        <v>15374</v>
      </c>
      <c r="JJI1" t="s">
        <v>15375</v>
      </c>
      <c r="JJJ1" t="s">
        <v>15376</v>
      </c>
      <c r="JJK1" t="s">
        <v>15377</v>
      </c>
      <c r="JJL1" t="s">
        <v>15378</v>
      </c>
      <c r="JJM1" t="s">
        <v>15379</v>
      </c>
      <c r="JJN1" t="s">
        <v>15380</v>
      </c>
      <c r="JJO1" t="s">
        <v>15381</v>
      </c>
      <c r="JJP1" t="s">
        <v>15382</v>
      </c>
      <c r="JJQ1" t="s">
        <v>15383</v>
      </c>
      <c r="JJR1" t="s">
        <v>15384</v>
      </c>
      <c r="JJS1" t="s">
        <v>15385</v>
      </c>
      <c r="JJT1" t="s">
        <v>15386</v>
      </c>
      <c r="JJU1" t="s">
        <v>15387</v>
      </c>
      <c r="JJV1" t="s">
        <v>15388</v>
      </c>
      <c r="JJW1" t="s">
        <v>15389</v>
      </c>
      <c r="JJX1" t="s">
        <v>15390</v>
      </c>
      <c r="JJY1" t="s">
        <v>15391</v>
      </c>
      <c r="JJZ1" t="s">
        <v>15392</v>
      </c>
      <c r="JKA1" t="s">
        <v>15393</v>
      </c>
      <c r="JKB1" t="s">
        <v>15394</v>
      </c>
      <c r="JKC1" t="s">
        <v>15395</v>
      </c>
      <c r="JKD1" t="s">
        <v>15396</v>
      </c>
      <c r="JKE1" t="s">
        <v>15397</v>
      </c>
      <c r="JKF1" t="s">
        <v>15398</v>
      </c>
      <c r="JKG1" t="s">
        <v>15399</v>
      </c>
      <c r="JKH1" t="s">
        <v>15400</v>
      </c>
      <c r="JKI1" t="s">
        <v>15401</v>
      </c>
      <c r="JKJ1" t="s">
        <v>15402</v>
      </c>
      <c r="JKK1" t="s">
        <v>15403</v>
      </c>
      <c r="JKL1" t="s">
        <v>15404</v>
      </c>
      <c r="JKM1" t="s">
        <v>15405</v>
      </c>
      <c r="JKN1" t="s">
        <v>15406</v>
      </c>
      <c r="JKO1" t="s">
        <v>15407</v>
      </c>
      <c r="JKP1" t="s">
        <v>15408</v>
      </c>
      <c r="JKQ1" t="s">
        <v>15409</v>
      </c>
      <c r="JKR1" t="s">
        <v>15410</v>
      </c>
      <c r="JKS1" t="s">
        <v>15411</v>
      </c>
      <c r="JKT1" t="s">
        <v>15412</v>
      </c>
      <c r="JKU1" t="s">
        <v>15413</v>
      </c>
      <c r="JKV1" t="s">
        <v>15414</v>
      </c>
      <c r="JKW1" t="s">
        <v>15415</v>
      </c>
      <c r="JKX1" t="s">
        <v>15416</v>
      </c>
      <c r="JKY1" t="s">
        <v>15417</v>
      </c>
      <c r="JKZ1" t="s">
        <v>15418</v>
      </c>
      <c r="JLA1" t="s">
        <v>15419</v>
      </c>
      <c r="JLB1" t="s">
        <v>15420</v>
      </c>
      <c r="JLC1" t="s">
        <v>15421</v>
      </c>
      <c r="JLD1" t="s">
        <v>15422</v>
      </c>
      <c r="JLE1" t="s">
        <v>15423</v>
      </c>
      <c r="JLF1" t="s">
        <v>15424</v>
      </c>
      <c r="JLG1" t="s">
        <v>15425</v>
      </c>
      <c r="JLH1" t="s">
        <v>15426</v>
      </c>
      <c r="JLI1" t="s">
        <v>15427</v>
      </c>
      <c r="JLJ1" t="s">
        <v>15428</v>
      </c>
      <c r="JLK1" t="s">
        <v>15429</v>
      </c>
      <c r="JLL1" t="s">
        <v>15430</v>
      </c>
      <c r="JLM1" t="s">
        <v>15431</v>
      </c>
      <c r="JLN1" t="s">
        <v>15432</v>
      </c>
      <c r="JLO1" t="s">
        <v>15433</v>
      </c>
      <c r="JLP1" t="s">
        <v>15434</v>
      </c>
      <c r="JLQ1" t="s">
        <v>15435</v>
      </c>
      <c r="JLR1" t="s">
        <v>15436</v>
      </c>
      <c r="JLS1" t="s">
        <v>15437</v>
      </c>
      <c r="JLT1" t="s">
        <v>15438</v>
      </c>
      <c r="JLU1" t="s">
        <v>15439</v>
      </c>
      <c r="JLV1" t="s">
        <v>15440</v>
      </c>
      <c r="JLW1" t="s">
        <v>15441</v>
      </c>
      <c r="JLX1" t="s">
        <v>15442</v>
      </c>
      <c r="JLY1" t="s">
        <v>15443</v>
      </c>
      <c r="JLZ1" t="s">
        <v>15444</v>
      </c>
      <c r="JMA1" t="s">
        <v>15445</v>
      </c>
      <c r="JMB1" t="s">
        <v>15446</v>
      </c>
      <c r="JMC1" t="s">
        <v>15447</v>
      </c>
      <c r="JMD1" t="s">
        <v>15448</v>
      </c>
      <c r="JME1" t="s">
        <v>15449</v>
      </c>
      <c r="JMF1" t="s">
        <v>15450</v>
      </c>
      <c r="JMG1" t="s">
        <v>15451</v>
      </c>
      <c r="JMH1" t="s">
        <v>15452</v>
      </c>
      <c r="JMI1" t="s">
        <v>15453</v>
      </c>
      <c r="JMJ1" t="s">
        <v>15454</v>
      </c>
      <c r="JMK1" t="s">
        <v>15455</v>
      </c>
      <c r="JML1" t="s">
        <v>15456</v>
      </c>
      <c r="JMM1" t="s">
        <v>15457</v>
      </c>
      <c r="JMN1" t="s">
        <v>15458</v>
      </c>
      <c r="JMO1" t="s">
        <v>15459</v>
      </c>
      <c r="JMP1" t="s">
        <v>15460</v>
      </c>
      <c r="JMQ1" t="s">
        <v>15461</v>
      </c>
      <c r="JMR1" t="s">
        <v>15462</v>
      </c>
      <c r="JMS1" t="s">
        <v>15463</v>
      </c>
      <c r="JMT1" t="s">
        <v>15464</v>
      </c>
      <c r="JMU1" t="s">
        <v>15465</v>
      </c>
      <c r="JMV1" t="s">
        <v>15466</v>
      </c>
      <c r="JMW1" t="s">
        <v>15467</v>
      </c>
      <c r="JMX1" t="s">
        <v>15468</v>
      </c>
      <c r="JMY1" t="s">
        <v>15469</v>
      </c>
      <c r="JMZ1" t="s">
        <v>15470</v>
      </c>
      <c r="JNA1" t="s">
        <v>15471</v>
      </c>
      <c r="JNB1" t="s">
        <v>15472</v>
      </c>
      <c r="JNC1" t="s">
        <v>15473</v>
      </c>
      <c r="JND1" t="s">
        <v>15474</v>
      </c>
      <c r="JNE1" t="s">
        <v>15475</v>
      </c>
      <c r="JNF1" t="s">
        <v>15476</v>
      </c>
      <c r="JNG1" t="s">
        <v>15477</v>
      </c>
      <c r="JNH1" t="s">
        <v>15478</v>
      </c>
      <c r="JNI1" t="s">
        <v>15479</v>
      </c>
      <c r="JNJ1" t="s">
        <v>15480</v>
      </c>
      <c r="JNK1" t="s">
        <v>15481</v>
      </c>
      <c r="JNL1" t="s">
        <v>15482</v>
      </c>
      <c r="JNM1" t="s">
        <v>15483</v>
      </c>
      <c r="JNN1" t="s">
        <v>15484</v>
      </c>
      <c r="JNO1" t="s">
        <v>15485</v>
      </c>
      <c r="JNP1" t="s">
        <v>15486</v>
      </c>
      <c r="JNQ1" t="s">
        <v>15487</v>
      </c>
      <c r="JNR1" t="s">
        <v>15488</v>
      </c>
      <c r="JNS1" t="s">
        <v>15489</v>
      </c>
      <c r="JNT1" t="s">
        <v>15490</v>
      </c>
      <c r="JNU1" t="s">
        <v>15491</v>
      </c>
      <c r="JNV1" t="s">
        <v>15492</v>
      </c>
      <c r="JNW1" t="s">
        <v>15493</v>
      </c>
      <c r="JNX1" t="s">
        <v>15494</v>
      </c>
      <c r="JNY1" t="s">
        <v>15495</v>
      </c>
      <c r="JNZ1" t="s">
        <v>15496</v>
      </c>
      <c r="JOA1" t="s">
        <v>15497</v>
      </c>
      <c r="JOB1" t="s">
        <v>15498</v>
      </c>
      <c r="JOC1" t="s">
        <v>15499</v>
      </c>
      <c r="JOD1" t="s">
        <v>15500</v>
      </c>
      <c r="JOE1" t="s">
        <v>15501</v>
      </c>
      <c r="JOF1" t="s">
        <v>15502</v>
      </c>
      <c r="JOG1" t="s">
        <v>15503</v>
      </c>
      <c r="JOH1" t="s">
        <v>15504</v>
      </c>
      <c r="JOI1" t="s">
        <v>15505</v>
      </c>
      <c r="JOJ1" t="s">
        <v>15506</v>
      </c>
      <c r="JOK1" t="s">
        <v>15507</v>
      </c>
      <c r="JOL1" t="s">
        <v>15508</v>
      </c>
      <c r="JOM1" t="s">
        <v>15509</v>
      </c>
      <c r="JON1" t="s">
        <v>15510</v>
      </c>
      <c r="JOO1" t="s">
        <v>15511</v>
      </c>
      <c r="JOP1" t="s">
        <v>15512</v>
      </c>
      <c r="JOQ1" t="s">
        <v>15513</v>
      </c>
      <c r="JOR1" t="s">
        <v>15514</v>
      </c>
      <c r="JOS1" t="s">
        <v>15515</v>
      </c>
      <c r="JOT1" t="s">
        <v>15516</v>
      </c>
      <c r="JOU1" t="s">
        <v>15517</v>
      </c>
      <c r="JOV1" t="s">
        <v>15518</v>
      </c>
      <c r="JOW1" t="s">
        <v>15519</v>
      </c>
      <c r="JOX1" t="s">
        <v>15520</v>
      </c>
      <c r="JOY1" t="s">
        <v>15521</v>
      </c>
      <c r="JOZ1" t="s">
        <v>15522</v>
      </c>
      <c r="JPA1" t="s">
        <v>15523</v>
      </c>
      <c r="JPB1" t="s">
        <v>15524</v>
      </c>
      <c r="JPC1" t="s">
        <v>15525</v>
      </c>
      <c r="JPD1" t="s">
        <v>15526</v>
      </c>
      <c r="JPE1" t="s">
        <v>15527</v>
      </c>
      <c r="JPF1" t="s">
        <v>15528</v>
      </c>
      <c r="JPG1" t="s">
        <v>15529</v>
      </c>
      <c r="JPH1" t="s">
        <v>15530</v>
      </c>
      <c r="JPI1" t="s">
        <v>15531</v>
      </c>
      <c r="JPJ1" t="s">
        <v>15532</v>
      </c>
      <c r="JPK1" t="s">
        <v>15533</v>
      </c>
      <c r="JPL1" t="s">
        <v>15534</v>
      </c>
      <c r="JPM1" t="s">
        <v>15535</v>
      </c>
      <c r="JPN1" t="s">
        <v>15536</v>
      </c>
      <c r="JPO1" t="s">
        <v>15537</v>
      </c>
      <c r="JPP1" t="s">
        <v>15538</v>
      </c>
      <c r="JPQ1" t="s">
        <v>15539</v>
      </c>
      <c r="JPR1" t="s">
        <v>15540</v>
      </c>
      <c r="JPS1" t="s">
        <v>15541</v>
      </c>
      <c r="JPT1" t="s">
        <v>15542</v>
      </c>
      <c r="JPU1" t="s">
        <v>15543</v>
      </c>
      <c r="JPV1" t="s">
        <v>15544</v>
      </c>
      <c r="JPW1" t="s">
        <v>15545</v>
      </c>
      <c r="JPX1" t="s">
        <v>15546</v>
      </c>
      <c r="JPY1" t="s">
        <v>15547</v>
      </c>
      <c r="JPZ1" t="s">
        <v>15548</v>
      </c>
      <c r="JQA1" t="s">
        <v>15549</v>
      </c>
      <c r="JQB1" t="s">
        <v>15550</v>
      </c>
      <c r="JQC1" t="s">
        <v>15551</v>
      </c>
      <c r="JQD1" t="s">
        <v>15552</v>
      </c>
      <c r="JQE1" t="s">
        <v>15553</v>
      </c>
      <c r="JQF1" t="s">
        <v>15554</v>
      </c>
      <c r="JQG1" t="s">
        <v>15555</v>
      </c>
      <c r="JQH1" t="s">
        <v>15556</v>
      </c>
      <c r="JQI1" t="s">
        <v>15557</v>
      </c>
      <c r="JQJ1" t="s">
        <v>15558</v>
      </c>
      <c r="JQK1" t="s">
        <v>15559</v>
      </c>
      <c r="JQL1" t="s">
        <v>15560</v>
      </c>
      <c r="JQM1" t="s">
        <v>15561</v>
      </c>
      <c r="JQN1" t="s">
        <v>15562</v>
      </c>
      <c r="JQO1" t="s">
        <v>15563</v>
      </c>
      <c r="JQP1" t="s">
        <v>15564</v>
      </c>
      <c r="JQQ1" t="s">
        <v>15565</v>
      </c>
      <c r="JQR1" t="s">
        <v>15566</v>
      </c>
      <c r="JQS1" t="s">
        <v>15567</v>
      </c>
      <c r="JQT1" t="s">
        <v>15568</v>
      </c>
      <c r="JQU1" t="s">
        <v>15569</v>
      </c>
      <c r="JQV1" t="s">
        <v>15570</v>
      </c>
      <c r="JQW1" t="s">
        <v>15571</v>
      </c>
      <c r="JQX1" t="s">
        <v>15572</v>
      </c>
      <c r="JQY1" t="s">
        <v>15573</v>
      </c>
      <c r="JQZ1" t="s">
        <v>15574</v>
      </c>
      <c r="JRA1" t="s">
        <v>15575</v>
      </c>
      <c r="JRB1" t="s">
        <v>15576</v>
      </c>
      <c r="JRC1" t="s">
        <v>15577</v>
      </c>
      <c r="JRD1" t="s">
        <v>15578</v>
      </c>
      <c r="JRE1" t="s">
        <v>15579</v>
      </c>
      <c r="JRF1" t="s">
        <v>15580</v>
      </c>
      <c r="JRG1" t="s">
        <v>15581</v>
      </c>
      <c r="JRH1" t="s">
        <v>15582</v>
      </c>
      <c r="JRI1" t="s">
        <v>15583</v>
      </c>
      <c r="JRJ1" t="s">
        <v>15584</v>
      </c>
      <c r="JRK1" t="s">
        <v>15585</v>
      </c>
      <c r="JRL1" t="s">
        <v>15586</v>
      </c>
      <c r="JRM1" t="s">
        <v>15587</v>
      </c>
      <c r="JRN1" t="s">
        <v>15588</v>
      </c>
      <c r="JRO1" t="s">
        <v>15589</v>
      </c>
      <c r="JRP1" t="s">
        <v>15590</v>
      </c>
      <c r="JRQ1" t="s">
        <v>15591</v>
      </c>
      <c r="JRR1" t="s">
        <v>15592</v>
      </c>
      <c r="JRS1" t="s">
        <v>15593</v>
      </c>
      <c r="JRT1" t="s">
        <v>15594</v>
      </c>
      <c r="JRU1" t="s">
        <v>15595</v>
      </c>
      <c r="JRV1" t="s">
        <v>15596</v>
      </c>
      <c r="JRW1" t="s">
        <v>15597</v>
      </c>
      <c r="JRX1" t="s">
        <v>15598</v>
      </c>
      <c r="JRY1" t="s">
        <v>15599</v>
      </c>
      <c r="JRZ1" t="s">
        <v>15600</v>
      </c>
      <c r="JSA1" t="s">
        <v>15601</v>
      </c>
      <c r="JSB1" t="s">
        <v>15602</v>
      </c>
      <c r="JSC1" t="s">
        <v>15603</v>
      </c>
      <c r="JSD1" t="s">
        <v>15604</v>
      </c>
      <c r="JSE1" t="s">
        <v>15605</v>
      </c>
      <c r="JSF1" t="s">
        <v>15606</v>
      </c>
      <c r="JSG1" t="s">
        <v>15607</v>
      </c>
      <c r="JSH1" t="s">
        <v>15608</v>
      </c>
      <c r="JSI1" t="s">
        <v>15609</v>
      </c>
      <c r="JSJ1" t="s">
        <v>15610</v>
      </c>
      <c r="JSK1" t="s">
        <v>15611</v>
      </c>
      <c r="JSL1" t="s">
        <v>15612</v>
      </c>
      <c r="JSM1" t="s">
        <v>15613</v>
      </c>
      <c r="JSN1" t="s">
        <v>15614</v>
      </c>
      <c r="JSO1" t="s">
        <v>15615</v>
      </c>
      <c r="JSP1" t="s">
        <v>15616</v>
      </c>
      <c r="JSQ1" t="s">
        <v>15617</v>
      </c>
      <c r="JSR1" t="s">
        <v>15618</v>
      </c>
      <c r="JSS1" t="s">
        <v>15619</v>
      </c>
      <c r="JST1" t="s">
        <v>15620</v>
      </c>
      <c r="JSU1" t="s">
        <v>15621</v>
      </c>
      <c r="JSV1" t="s">
        <v>15622</v>
      </c>
      <c r="JSW1" t="s">
        <v>15623</v>
      </c>
      <c r="JSX1" t="s">
        <v>15624</v>
      </c>
      <c r="JSY1" t="s">
        <v>15625</v>
      </c>
      <c r="JSZ1" t="s">
        <v>15626</v>
      </c>
      <c r="JTA1" t="s">
        <v>15627</v>
      </c>
      <c r="JTB1" t="s">
        <v>15628</v>
      </c>
      <c r="JTC1" t="s">
        <v>15629</v>
      </c>
      <c r="JTD1" t="s">
        <v>15630</v>
      </c>
      <c r="JTE1" t="s">
        <v>15631</v>
      </c>
      <c r="JTF1" t="s">
        <v>15632</v>
      </c>
      <c r="JTG1" t="s">
        <v>15633</v>
      </c>
      <c r="JTH1" t="s">
        <v>15634</v>
      </c>
      <c r="JTI1" t="s">
        <v>15635</v>
      </c>
      <c r="JTJ1" t="s">
        <v>15636</v>
      </c>
      <c r="JTK1" t="s">
        <v>15637</v>
      </c>
      <c r="JTL1" t="s">
        <v>15638</v>
      </c>
      <c r="JTM1" t="s">
        <v>15639</v>
      </c>
      <c r="JTN1" t="s">
        <v>15640</v>
      </c>
      <c r="JTO1" t="s">
        <v>15641</v>
      </c>
      <c r="JTP1" t="s">
        <v>15642</v>
      </c>
      <c r="JTQ1" t="s">
        <v>15643</v>
      </c>
      <c r="JTR1" t="s">
        <v>15644</v>
      </c>
      <c r="JTS1" t="s">
        <v>15645</v>
      </c>
      <c r="JTT1" t="s">
        <v>15646</v>
      </c>
      <c r="JTU1" t="s">
        <v>15647</v>
      </c>
      <c r="JTV1" t="s">
        <v>15648</v>
      </c>
      <c r="JTW1" t="s">
        <v>15649</v>
      </c>
      <c r="JTX1" t="s">
        <v>15650</v>
      </c>
      <c r="JTY1" t="s">
        <v>15651</v>
      </c>
      <c r="JTZ1" t="s">
        <v>15652</v>
      </c>
      <c r="JUA1" t="s">
        <v>15653</v>
      </c>
      <c r="JUB1" t="s">
        <v>15654</v>
      </c>
      <c r="JUC1" t="s">
        <v>15655</v>
      </c>
      <c r="JUD1" t="s">
        <v>15656</v>
      </c>
      <c r="JUE1" t="s">
        <v>15657</v>
      </c>
      <c r="JUF1" t="s">
        <v>15658</v>
      </c>
      <c r="JUG1" t="s">
        <v>15659</v>
      </c>
      <c r="JUH1" t="s">
        <v>15660</v>
      </c>
      <c r="JUI1" t="s">
        <v>15661</v>
      </c>
      <c r="JUJ1" t="s">
        <v>15662</v>
      </c>
      <c r="JUK1" t="s">
        <v>15663</v>
      </c>
      <c r="JUL1" t="s">
        <v>15664</v>
      </c>
      <c r="JUM1" t="s">
        <v>15665</v>
      </c>
      <c r="JUN1" t="s">
        <v>15666</v>
      </c>
      <c r="JUO1" t="s">
        <v>15667</v>
      </c>
      <c r="JUP1" t="s">
        <v>15668</v>
      </c>
      <c r="JUQ1" t="s">
        <v>15669</v>
      </c>
      <c r="JUR1" t="s">
        <v>15670</v>
      </c>
      <c r="JUS1" t="s">
        <v>15671</v>
      </c>
      <c r="JUT1" t="s">
        <v>15672</v>
      </c>
      <c r="JUU1" t="s">
        <v>15673</v>
      </c>
      <c r="JUV1" t="s">
        <v>15674</v>
      </c>
      <c r="JUW1" t="s">
        <v>15675</v>
      </c>
      <c r="JUX1" t="s">
        <v>15676</v>
      </c>
      <c r="JUY1" t="s">
        <v>15677</v>
      </c>
      <c r="JUZ1" t="s">
        <v>15678</v>
      </c>
      <c r="JVA1" t="s">
        <v>15679</v>
      </c>
      <c r="JVB1" t="s">
        <v>15680</v>
      </c>
      <c r="JVC1" t="s">
        <v>15681</v>
      </c>
      <c r="JVD1" t="s">
        <v>15682</v>
      </c>
      <c r="JVE1" t="s">
        <v>15683</v>
      </c>
      <c r="JVF1" t="s">
        <v>15684</v>
      </c>
      <c r="JVG1" t="s">
        <v>15685</v>
      </c>
      <c r="JVH1" t="s">
        <v>15686</v>
      </c>
      <c r="JVI1" t="s">
        <v>15687</v>
      </c>
      <c r="JVJ1" t="s">
        <v>15688</v>
      </c>
      <c r="JVK1" t="s">
        <v>15689</v>
      </c>
      <c r="JVL1" t="s">
        <v>15690</v>
      </c>
      <c r="JVM1" t="s">
        <v>15691</v>
      </c>
      <c r="JVN1" t="s">
        <v>15692</v>
      </c>
      <c r="JVO1" t="s">
        <v>15693</v>
      </c>
      <c r="JVP1" t="s">
        <v>15694</v>
      </c>
      <c r="JVQ1" t="s">
        <v>15695</v>
      </c>
      <c r="JVR1" t="s">
        <v>15696</v>
      </c>
      <c r="JVS1" t="s">
        <v>15697</v>
      </c>
      <c r="JVT1" t="s">
        <v>15698</v>
      </c>
      <c r="JVU1" t="s">
        <v>15699</v>
      </c>
      <c r="JVV1" t="s">
        <v>15700</v>
      </c>
      <c r="JVW1" t="s">
        <v>15701</v>
      </c>
      <c r="JVX1" t="s">
        <v>15702</v>
      </c>
      <c r="JVY1" t="s">
        <v>15703</v>
      </c>
      <c r="JVZ1" t="s">
        <v>15704</v>
      </c>
      <c r="JWA1" t="s">
        <v>15705</v>
      </c>
      <c r="JWB1" t="s">
        <v>15706</v>
      </c>
      <c r="JWC1" t="s">
        <v>15707</v>
      </c>
      <c r="JWD1" t="s">
        <v>15708</v>
      </c>
      <c r="JWE1" t="s">
        <v>15709</v>
      </c>
      <c r="JWF1" t="s">
        <v>15710</v>
      </c>
      <c r="JWG1" t="s">
        <v>15711</v>
      </c>
      <c r="JWH1" t="s">
        <v>15712</v>
      </c>
      <c r="JWI1" t="s">
        <v>15713</v>
      </c>
      <c r="JWJ1" t="s">
        <v>15714</v>
      </c>
      <c r="JWK1" t="s">
        <v>15715</v>
      </c>
      <c r="JWL1" t="s">
        <v>15716</v>
      </c>
      <c r="JWM1" t="s">
        <v>15717</v>
      </c>
      <c r="JWN1" t="s">
        <v>15718</v>
      </c>
      <c r="JWO1" t="s">
        <v>15719</v>
      </c>
      <c r="JWP1" t="s">
        <v>15720</v>
      </c>
      <c r="JWQ1" t="s">
        <v>15721</v>
      </c>
      <c r="JWR1" t="s">
        <v>15722</v>
      </c>
      <c r="JWS1" t="s">
        <v>15723</v>
      </c>
      <c r="JWT1" t="s">
        <v>15724</v>
      </c>
      <c r="JWU1" t="s">
        <v>15725</v>
      </c>
      <c r="JWV1" t="s">
        <v>15726</v>
      </c>
      <c r="JWW1" t="s">
        <v>15727</v>
      </c>
      <c r="JWX1" t="s">
        <v>15728</v>
      </c>
      <c r="JWY1" t="s">
        <v>15729</v>
      </c>
      <c r="JWZ1" t="s">
        <v>15730</v>
      </c>
      <c r="JXA1" t="s">
        <v>15731</v>
      </c>
      <c r="JXB1" t="s">
        <v>15732</v>
      </c>
      <c r="JXC1" t="s">
        <v>15733</v>
      </c>
      <c r="JXD1" t="s">
        <v>15734</v>
      </c>
      <c r="JXE1" t="s">
        <v>15735</v>
      </c>
      <c r="JXF1" t="s">
        <v>15736</v>
      </c>
      <c r="JXG1" t="s">
        <v>15737</v>
      </c>
      <c r="JXH1" t="s">
        <v>15738</v>
      </c>
      <c r="JXI1" t="s">
        <v>15739</v>
      </c>
      <c r="JXJ1" t="s">
        <v>15740</v>
      </c>
      <c r="JXK1" t="s">
        <v>15741</v>
      </c>
      <c r="JXL1" t="s">
        <v>15742</v>
      </c>
      <c r="JXM1" t="s">
        <v>15743</v>
      </c>
      <c r="JXN1" t="s">
        <v>15744</v>
      </c>
      <c r="JXO1" t="s">
        <v>15745</v>
      </c>
      <c r="JXP1" t="s">
        <v>15746</v>
      </c>
      <c r="JXQ1" t="s">
        <v>15747</v>
      </c>
      <c r="JXR1" t="s">
        <v>15748</v>
      </c>
      <c r="JXS1" t="s">
        <v>15749</v>
      </c>
      <c r="JXT1" t="s">
        <v>15750</v>
      </c>
      <c r="JXU1" t="s">
        <v>15751</v>
      </c>
      <c r="JXV1" t="s">
        <v>15752</v>
      </c>
      <c r="JXW1" t="s">
        <v>15753</v>
      </c>
      <c r="JXX1" t="s">
        <v>15754</v>
      </c>
      <c r="JXY1" t="s">
        <v>15755</v>
      </c>
      <c r="JXZ1" t="s">
        <v>15756</v>
      </c>
      <c r="JYA1" t="s">
        <v>15757</v>
      </c>
      <c r="JYB1" t="s">
        <v>15758</v>
      </c>
      <c r="JYC1" t="s">
        <v>15759</v>
      </c>
      <c r="JYD1" t="s">
        <v>15760</v>
      </c>
      <c r="JYE1" t="s">
        <v>15761</v>
      </c>
      <c r="JYF1" t="s">
        <v>15762</v>
      </c>
      <c r="JYG1" t="s">
        <v>15763</v>
      </c>
      <c r="JYH1" t="s">
        <v>15764</v>
      </c>
      <c r="JYI1" t="s">
        <v>15765</v>
      </c>
      <c r="JYJ1" t="s">
        <v>15766</v>
      </c>
      <c r="JYK1" t="s">
        <v>15767</v>
      </c>
      <c r="JYL1" t="s">
        <v>15768</v>
      </c>
      <c r="JYM1" t="s">
        <v>15769</v>
      </c>
      <c r="JYN1" t="s">
        <v>15770</v>
      </c>
      <c r="JYO1" t="s">
        <v>15771</v>
      </c>
      <c r="JYP1" t="s">
        <v>15772</v>
      </c>
      <c r="JYQ1" t="s">
        <v>15773</v>
      </c>
      <c r="JYR1" t="s">
        <v>15774</v>
      </c>
      <c r="JYS1" t="s">
        <v>15775</v>
      </c>
      <c r="JYT1" t="s">
        <v>15776</v>
      </c>
      <c r="JYU1" t="s">
        <v>15777</v>
      </c>
      <c r="JYV1" t="s">
        <v>15778</v>
      </c>
      <c r="JYW1" t="s">
        <v>15779</v>
      </c>
      <c r="JYX1" t="s">
        <v>15780</v>
      </c>
      <c r="JYY1" t="s">
        <v>15781</v>
      </c>
      <c r="JYZ1" t="s">
        <v>15782</v>
      </c>
      <c r="JZA1" t="s">
        <v>15783</v>
      </c>
      <c r="JZB1" t="s">
        <v>15784</v>
      </c>
      <c r="JZC1" t="s">
        <v>15785</v>
      </c>
      <c r="JZD1" t="s">
        <v>15786</v>
      </c>
      <c r="JZE1" t="s">
        <v>15787</v>
      </c>
      <c r="JZF1" t="s">
        <v>15788</v>
      </c>
      <c r="JZG1" t="s">
        <v>15789</v>
      </c>
      <c r="JZH1" t="s">
        <v>15790</v>
      </c>
      <c r="JZI1" t="s">
        <v>15791</v>
      </c>
      <c r="JZJ1" t="s">
        <v>15792</v>
      </c>
      <c r="JZK1" t="s">
        <v>15793</v>
      </c>
      <c r="JZL1" t="s">
        <v>15794</v>
      </c>
      <c r="JZM1" t="s">
        <v>15795</v>
      </c>
      <c r="JZN1" t="s">
        <v>15796</v>
      </c>
      <c r="JZO1" t="s">
        <v>15797</v>
      </c>
      <c r="JZP1" t="s">
        <v>15798</v>
      </c>
      <c r="JZQ1" t="s">
        <v>15799</v>
      </c>
      <c r="JZR1" t="s">
        <v>15800</v>
      </c>
      <c r="JZS1" t="s">
        <v>15801</v>
      </c>
      <c r="JZT1" t="s">
        <v>15802</v>
      </c>
      <c r="JZU1" t="s">
        <v>15803</v>
      </c>
      <c r="JZV1" t="s">
        <v>15804</v>
      </c>
      <c r="JZW1" t="s">
        <v>15805</v>
      </c>
      <c r="JZX1" t="s">
        <v>15806</v>
      </c>
      <c r="JZY1" t="s">
        <v>15807</v>
      </c>
      <c r="JZZ1" t="s">
        <v>15808</v>
      </c>
      <c r="KAA1" t="s">
        <v>15809</v>
      </c>
      <c r="KAB1" t="s">
        <v>15810</v>
      </c>
      <c r="KAC1" t="s">
        <v>15811</v>
      </c>
      <c r="KAD1" t="s">
        <v>15812</v>
      </c>
      <c r="KAE1" t="s">
        <v>15813</v>
      </c>
      <c r="KAF1" t="s">
        <v>15814</v>
      </c>
      <c r="KAG1" t="s">
        <v>15815</v>
      </c>
      <c r="KAH1" t="s">
        <v>15816</v>
      </c>
      <c r="KAI1" t="s">
        <v>15817</v>
      </c>
      <c r="KAJ1" t="s">
        <v>15818</v>
      </c>
      <c r="KAK1" t="s">
        <v>15819</v>
      </c>
      <c r="KAL1" t="s">
        <v>15820</v>
      </c>
      <c r="KAM1" t="s">
        <v>15821</v>
      </c>
      <c r="KAN1" t="s">
        <v>15822</v>
      </c>
      <c r="KAO1" t="s">
        <v>15823</v>
      </c>
      <c r="KAP1" t="s">
        <v>15824</v>
      </c>
      <c r="KAQ1" t="s">
        <v>15825</v>
      </c>
      <c r="KAR1" t="s">
        <v>15826</v>
      </c>
      <c r="KAS1" t="s">
        <v>15827</v>
      </c>
      <c r="KAT1" t="s">
        <v>15828</v>
      </c>
      <c r="KAU1" t="s">
        <v>15829</v>
      </c>
      <c r="KAV1" t="s">
        <v>15830</v>
      </c>
      <c r="KAW1" t="s">
        <v>15831</v>
      </c>
      <c r="KAX1" t="s">
        <v>15832</v>
      </c>
      <c r="KAY1" t="s">
        <v>15833</v>
      </c>
      <c r="KAZ1" t="s">
        <v>15834</v>
      </c>
      <c r="KBA1" t="s">
        <v>15835</v>
      </c>
      <c r="KBB1" t="s">
        <v>15836</v>
      </c>
      <c r="KBC1" t="s">
        <v>15837</v>
      </c>
      <c r="KBD1" t="s">
        <v>15838</v>
      </c>
      <c r="KBE1" t="s">
        <v>15839</v>
      </c>
      <c r="KBF1" t="s">
        <v>15840</v>
      </c>
      <c r="KBG1" t="s">
        <v>15841</v>
      </c>
      <c r="KBH1" t="s">
        <v>15842</v>
      </c>
      <c r="KBI1" t="s">
        <v>15843</v>
      </c>
      <c r="KBJ1" t="s">
        <v>15844</v>
      </c>
      <c r="KBK1" t="s">
        <v>15845</v>
      </c>
      <c r="KBL1" t="s">
        <v>15846</v>
      </c>
      <c r="KBM1" t="s">
        <v>15847</v>
      </c>
      <c r="KBN1" t="s">
        <v>15848</v>
      </c>
      <c r="KBO1" t="s">
        <v>15849</v>
      </c>
      <c r="KBP1" t="s">
        <v>15850</v>
      </c>
      <c r="KBQ1" t="s">
        <v>15851</v>
      </c>
      <c r="KBR1" t="s">
        <v>15852</v>
      </c>
      <c r="KBS1" t="s">
        <v>15853</v>
      </c>
      <c r="KBT1" t="s">
        <v>15854</v>
      </c>
      <c r="KBU1" t="s">
        <v>15855</v>
      </c>
      <c r="KBV1" t="s">
        <v>15856</v>
      </c>
      <c r="KBW1" t="s">
        <v>15857</v>
      </c>
      <c r="KBX1" t="s">
        <v>15858</v>
      </c>
      <c r="KBY1" t="s">
        <v>15859</v>
      </c>
      <c r="KBZ1" t="s">
        <v>15860</v>
      </c>
      <c r="KCA1" t="s">
        <v>15861</v>
      </c>
      <c r="KCB1" t="s">
        <v>15862</v>
      </c>
      <c r="KCC1" t="s">
        <v>15863</v>
      </c>
      <c r="KCD1" t="s">
        <v>15864</v>
      </c>
      <c r="KCE1" t="s">
        <v>15865</v>
      </c>
      <c r="KCF1" t="s">
        <v>15866</v>
      </c>
      <c r="KCG1" t="s">
        <v>15867</v>
      </c>
      <c r="KCH1" t="s">
        <v>15868</v>
      </c>
      <c r="KCI1" t="s">
        <v>15869</v>
      </c>
      <c r="KCJ1" t="s">
        <v>15870</v>
      </c>
      <c r="KCK1" t="s">
        <v>15871</v>
      </c>
      <c r="KCL1" t="s">
        <v>15872</v>
      </c>
      <c r="KCM1" t="s">
        <v>15873</v>
      </c>
      <c r="KCN1" t="s">
        <v>15874</v>
      </c>
      <c r="KCO1" t="s">
        <v>15875</v>
      </c>
      <c r="KCP1" t="s">
        <v>15876</v>
      </c>
      <c r="KCQ1" t="s">
        <v>15877</v>
      </c>
      <c r="KCR1" t="s">
        <v>15878</v>
      </c>
      <c r="KCS1" t="s">
        <v>15879</v>
      </c>
      <c r="KCT1" t="s">
        <v>15880</v>
      </c>
      <c r="KCU1" t="s">
        <v>15881</v>
      </c>
      <c r="KCV1" t="s">
        <v>15882</v>
      </c>
      <c r="KCW1" t="s">
        <v>15883</v>
      </c>
      <c r="KCX1" t="s">
        <v>15884</v>
      </c>
      <c r="KCY1" t="s">
        <v>15885</v>
      </c>
      <c r="KCZ1" t="s">
        <v>15886</v>
      </c>
      <c r="KDA1" t="s">
        <v>15887</v>
      </c>
      <c r="KDB1" t="s">
        <v>15888</v>
      </c>
      <c r="KDC1" t="s">
        <v>15889</v>
      </c>
      <c r="KDD1" t="s">
        <v>15890</v>
      </c>
      <c r="KDE1" t="s">
        <v>15891</v>
      </c>
      <c r="KDF1" t="s">
        <v>15892</v>
      </c>
      <c r="KDG1" t="s">
        <v>15893</v>
      </c>
      <c r="KDH1" t="s">
        <v>15894</v>
      </c>
      <c r="KDI1" t="s">
        <v>15895</v>
      </c>
      <c r="KDJ1" t="s">
        <v>15896</v>
      </c>
      <c r="KDK1" t="s">
        <v>15897</v>
      </c>
      <c r="KDL1" t="s">
        <v>15898</v>
      </c>
      <c r="KDM1" t="s">
        <v>15899</v>
      </c>
      <c r="KDN1" t="s">
        <v>15900</v>
      </c>
      <c r="KDO1" t="s">
        <v>15901</v>
      </c>
      <c r="KDP1" t="s">
        <v>15902</v>
      </c>
      <c r="KDQ1" t="s">
        <v>15903</v>
      </c>
      <c r="KDR1" t="s">
        <v>15904</v>
      </c>
      <c r="KDS1" t="s">
        <v>15905</v>
      </c>
      <c r="KDT1" t="s">
        <v>15906</v>
      </c>
      <c r="KDU1" t="s">
        <v>15907</v>
      </c>
      <c r="KDV1" t="s">
        <v>15908</v>
      </c>
      <c r="KDW1" t="s">
        <v>15909</v>
      </c>
      <c r="KDX1" t="s">
        <v>15910</v>
      </c>
      <c r="KDY1" t="s">
        <v>15911</v>
      </c>
      <c r="KDZ1" t="s">
        <v>15912</v>
      </c>
      <c r="KEA1" t="s">
        <v>15913</v>
      </c>
      <c r="KEB1" t="s">
        <v>15914</v>
      </c>
      <c r="KEC1" t="s">
        <v>15915</v>
      </c>
      <c r="KED1" t="s">
        <v>15916</v>
      </c>
      <c r="KEE1" t="s">
        <v>15917</v>
      </c>
      <c r="KEF1" t="s">
        <v>15918</v>
      </c>
      <c r="KEG1" t="s">
        <v>15919</v>
      </c>
      <c r="KEH1" t="s">
        <v>15920</v>
      </c>
      <c r="KEI1" t="s">
        <v>15921</v>
      </c>
      <c r="KEJ1" t="s">
        <v>15922</v>
      </c>
      <c r="KEK1" t="s">
        <v>15923</v>
      </c>
      <c r="KEL1" t="s">
        <v>15924</v>
      </c>
      <c r="KEM1" t="s">
        <v>15925</v>
      </c>
      <c r="KEN1" t="s">
        <v>15926</v>
      </c>
      <c r="KEO1" t="s">
        <v>15927</v>
      </c>
      <c r="KEP1" t="s">
        <v>15928</v>
      </c>
      <c r="KEQ1" t="s">
        <v>15929</v>
      </c>
      <c r="KER1" t="s">
        <v>15930</v>
      </c>
      <c r="KES1" t="s">
        <v>15931</v>
      </c>
      <c r="KET1" t="s">
        <v>15932</v>
      </c>
      <c r="KEU1" t="s">
        <v>15933</v>
      </c>
      <c r="KEV1" t="s">
        <v>15934</v>
      </c>
      <c r="KEW1" t="s">
        <v>15935</v>
      </c>
      <c r="KEX1" t="s">
        <v>15936</v>
      </c>
      <c r="KEY1" t="s">
        <v>15937</v>
      </c>
      <c r="KEZ1" t="s">
        <v>15938</v>
      </c>
      <c r="KFA1" t="s">
        <v>15939</v>
      </c>
      <c r="KFB1" t="s">
        <v>15940</v>
      </c>
      <c r="KFC1" t="s">
        <v>15941</v>
      </c>
      <c r="KFD1" t="s">
        <v>15942</v>
      </c>
      <c r="KFE1" t="s">
        <v>15943</v>
      </c>
      <c r="KFF1" t="s">
        <v>15944</v>
      </c>
      <c r="KFG1" t="s">
        <v>15945</v>
      </c>
      <c r="KFH1" t="s">
        <v>15946</v>
      </c>
      <c r="KFI1" t="s">
        <v>15947</v>
      </c>
      <c r="KFJ1" t="s">
        <v>15948</v>
      </c>
      <c r="KFK1" t="s">
        <v>15949</v>
      </c>
      <c r="KFL1" t="s">
        <v>15950</v>
      </c>
      <c r="KFM1" t="s">
        <v>15951</v>
      </c>
      <c r="KFN1" t="s">
        <v>15952</v>
      </c>
      <c r="KFO1" t="s">
        <v>15953</v>
      </c>
      <c r="KFP1" t="s">
        <v>15954</v>
      </c>
      <c r="KFQ1" t="s">
        <v>15955</v>
      </c>
      <c r="KFR1" t="s">
        <v>15956</v>
      </c>
      <c r="KFS1" t="s">
        <v>15957</v>
      </c>
      <c r="KFT1" t="s">
        <v>15958</v>
      </c>
      <c r="KFU1" t="s">
        <v>15959</v>
      </c>
      <c r="KFV1" t="s">
        <v>15960</v>
      </c>
      <c r="KFW1" t="s">
        <v>15961</v>
      </c>
      <c r="KFX1" t="s">
        <v>15962</v>
      </c>
      <c r="KFY1" t="s">
        <v>15963</v>
      </c>
      <c r="KFZ1" t="s">
        <v>15964</v>
      </c>
      <c r="KGA1" t="s">
        <v>15965</v>
      </c>
      <c r="KGB1" t="s">
        <v>15966</v>
      </c>
      <c r="KGC1" t="s">
        <v>15967</v>
      </c>
      <c r="KGD1" t="s">
        <v>15968</v>
      </c>
      <c r="KGE1" t="s">
        <v>15969</v>
      </c>
      <c r="KGF1" t="s">
        <v>15970</v>
      </c>
      <c r="KGG1" t="s">
        <v>15971</v>
      </c>
      <c r="KGH1" t="s">
        <v>15972</v>
      </c>
      <c r="KGI1" t="s">
        <v>15973</v>
      </c>
      <c r="KGJ1" t="s">
        <v>15974</v>
      </c>
      <c r="KGK1" t="s">
        <v>15975</v>
      </c>
      <c r="KGL1" t="s">
        <v>15976</v>
      </c>
      <c r="KGM1" t="s">
        <v>15977</v>
      </c>
      <c r="KGN1" t="s">
        <v>15978</v>
      </c>
      <c r="KGO1" t="s">
        <v>15979</v>
      </c>
      <c r="KGP1" t="s">
        <v>15980</v>
      </c>
      <c r="KGQ1" t="s">
        <v>15981</v>
      </c>
      <c r="KGR1" t="s">
        <v>15982</v>
      </c>
      <c r="KGS1" t="s">
        <v>15983</v>
      </c>
      <c r="KGT1" t="s">
        <v>15984</v>
      </c>
      <c r="KGU1" t="s">
        <v>15985</v>
      </c>
      <c r="KGV1" t="s">
        <v>15986</v>
      </c>
      <c r="KGW1" t="s">
        <v>15987</v>
      </c>
      <c r="KGX1" t="s">
        <v>15988</v>
      </c>
      <c r="KGY1" t="s">
        <v>15989</v>
      </c>
      <c r="KGZ1" t="s">
        <v>15990</v>
      </c>
      <c r="KHA1" t="s">
        <v>15991</v>
      </c>
      <c r="KHB1" t="s">
        <v>15992</v>
      </c>
      <c r="KHC1" t="s">
        <v>15993</v>
      </c>
      <c r="KHD1" t="s">
        <v>15994</v>
      </c>
      <c r="KHE1" t="s">
        <v>15995</v>
      </c>
      <c r="KHF1" t="s">
        <v>15996</v>
      </c>
      <c r="KHG1" t="s">
        <v>15997</v>
      </c>
      <c r="KHH1" t="s">
        <v>15998</v>
      </c>
      <c r="KHI1" t="s">
        <v>15999</v>
      </c>
      <c r="KHJ1" t="s">
        <v>16000</v>
      </c>
      <c r="KHK1" t="s">
        <v>16001</v>
      </c>
      <c r="KHL1" t="s">
        <v>16002</v>
      </c>
      <c r="KHM1" t="s">
        <v>16003</v>
      </c>
      <c r="KHN1" t="s">
        <v>16004</v>
      </c>
      <c r="KHO1" t="s">
        <v>16005</v>
      </c>
      <c r="KHP1" t="s">
        <v>16006</v>
      </c>
      <c r="KHQ1" t="s">
        <v>16007</v>
      </c>
      <c r="KHR1" t="s">
        <v>16008</v>
      </c>
      <c r="KHS1" t="s">
        <v>16009</v>
      </c>
      <c r="KHT1" t="s">
        <v>16010</v>
      </c>
      <c r="KHU1" t="s">
        <v>16011</v>
      </c>
      <c r="KHV1" t="s">
        <v>16012</v>
      </c>
      <c r="KHW1" t="s">
        <v>16013</v>
      </c>
      <c r="KHX1" t="s">
        <v>16014</v>
      </c>
      <c r="KHY1" t="s">
        <v>16015</v>
      </c>
      <c r="KHZ1" t="s">
        <v>16016</v>
      </c>
      <c r="KIA1" t="s">
        <v>16017</v>
      </c>
      <c r="KIB1" t="s">
        <v>16018</v>
      </c>
      <c r="KIC1" t="s">
        <v>16019</v>
      </c>
      <c r="KID1" t="s">
        <v>16020</v>
      </c>
      <c r="KIE1" t="s">
        <v>16021</v>
      </c>
      <c r="KIF1" t="s">
        <v>16022</v>
      </c>
      <c r="KIG1" t="s">
        <v>16023</v>
      </c>
      <c r="KIH1" t="s">
        <v>16024</v>
      </c>
      <c r="KII1" t="s">
        <v>16025</v>
      </c>
      <c r="KIJ1" t="s">
        <v>16026</v>
      </c>
      <c r="KIK1" t="s">
        <v>16027</v>
      </c>
      <c r="KIL1" t="s">
        <v>16028</v>
      </c>
      <c r="KIM1" t="s">
        <v>16029</v>
      </c>
      <c r="KIN1" t="s">
        <v>16030</v>
      </c>
      <c r="KIO1" t="s">
        <v>16031</v>
      </c>
      <c r="KIP1" t="s">
        <v>16032</v>
      </c>
      <c r="KIQ1" t="s">
        <v>16033</v>
      </c>
      <c r="KIR1" t="s">
        <v>16034</v>
      </c>
      <c r="KIS1" t="s">
        <v>16035</v>
      </c>
      <c r="KIT1" t="s">
        <v>16036</v>
      </c>
      <c r="KIU1" t="s">
        <v>16037</v>
      </c>
      <c r="KIV1" t="s">
        <v>16038</v>
      </c>
      <c r="KIW1" t="s">
        <v>16039</v>
      </c>
      <c r="KIX1" t="s">
        <v>16040</v>
      </c>
      <c r="KIY1" t="s">
        <v>16041</v>
      </c>
      <c r="KIZ1" t="s">
        <v>16042</v>
      </c>
      <c r="KJA1" t="s">
        <v>16043</v>
      </c>
      <c r="KJB1" t="s">
        <v>16044</v>
      </c>
      <c r="KJC1" t="s">
        <v>16045</v>
      </c>
      <c r="KJD1" t="s">
        <v>16046</v>
      </c>
      <c r="KJE1" t="s">
        <v>16047</v>
      </c>
      <c r="KJF1" t="s">
        <v>16048</v>
      </c>
      <c r="KJG1" t="s">
        <v>16049</v>
      </c>
      <c r="KJH1" t="s">
        <v>16050</v>
      </c>
      <c r="KJI1" t="s">
        <v>16051</v>
      </c>
      <c r="KJJ1" t="s">
        <v>16052</v>
      </c>
      <c r="KJK1" t="s">
        <v>16053</v>
      </c>
      <c r="KJL1" t="s">
        <v>16054</v>
      </c>
      <c r="KJM1" t="s">
        <v>16055</v>
      </c>
      <c r="KJN1" t="s">
        <v>16056</v>
      </c>
      <c r="KJO1" t="s">
        <v>16057</v>
      </c>
      <c r="KJP1" t="s">
        <v>16058</v>
      </c>
      <c r="KJQ1" t="s">
        <v>16059</v>
      </c>
      <c r="KJR1" t="s">
        <v>16060</v>
      </c>
      <c r="KJS1" t="s">
        <v>16061</v>
      </c>
      <c r="KJT1" t="s">
        <v>16062</v>
      </c>
      <c r="KJU1" t="s">
        <v>16063</v>
      </c>
      <c r="KJV1" t="s">
        <v>16064</v>
      </c>
      <c r="KJW1" t="s">
        <v>16065</v>
      </c>
      <c r="KJX1" t="s">
        <v>16066</v>
      </c>
      <c r="KJY1" t="s">
        <v>16067</v>
      </c>
      <c r="KJZ1" t="s">
        <v>16068</v>
      </c>
      <c r="KKA1" t="s">
        <v>16069</v>
      </c>
      <c r="KKB1" t="s">
        <v>16070</v>
      </c>
      <c r="KKC1" t="s">
        <v>16071</v>
      </c>
      <c r="KKD1" t="s">
        <v>16072</v>
      </c>
      <c r="KKE1" t="s">
        <v>16073</v>
      </c>
      <c r="KKF1" t="s">
        <v>16074</v>
      </c>
      <c r="KKG1" t="s">
        <v>16075</v>
      </c>
      <c r="KKH1" t="s">
        <v>16076</v>
      </c>
      <c r="KKI1" t="s">
        <v>16077</v>
      </c>
      <c r="KKJ1" t="s">
        <v>16078</v>
      </c>
      <c r="KKK1" t="s">
        <v>16079</v>
      </c>
      <c r="KKL1" t="s">
        <v>16080</v>
      </c>
      <c r="KKM1" t="s">
        <v>16081</v>
      </c>
      <c r="KKN1" t="s">
        <v>16082</v>
      </c>
      <c r="KKO1" t="s">
        <v>16083</v>
      </c>
      <c r="KKP1" t="s">
        <v>16084</v>
      </c>
      <c r="KKQ1" t="s">
        <v>16085</v>
      </c>
      <c r="KKR1" t="s">
        <v>16086</v>
      </c>
      <c r="KKS1" t="s">
        <v>16087</v>
      </c>
      <c r="KKT1" t="s">
        <v>16088</v>
      </c>
      <c r="KKU1" t="s">
        <v>16089</v>
      </c>
      <c r="KKV1" t="s">
        <v>16090</v>
      </c>
      <c r="KKW1" t="s">
        <v>16091</v>
      </c>
      <c r="KKX1" t="s">
        <v>16092</v>
      </c>
      <c r="KKY1" t="s">
        <v>16093</v>
      </c>
      <c r="KKZ1" t="s">
        <v>16094</v>
      </c>
      <c r="KLA1" t="s">
        <v>16095</v>
      </c>
      <c r="KLB1" t="s">
        <v>16096</v>
      </c>
      <c r="KLC1" t="s">
        <v>16097</v>
      </c>
      <c r="KLD1" t="s">
        <v>16098</v>
      </c>
      <c r="KLE1" t="s">
        <v>16099</v>
      </c>
      <c r="KLF1" t="s">
        <v>16100</v>
      </c>
      <c r="KLG1" t="s">
        <v>16101</v>
      </c>
      <c r="KLH1" t="s">
        <v>16102</v>
      </c>
      <c r="KLI1" t="s">
        <v>16103</v>
      </c>
      <c r="KLJ1" t="s">
        <v>16104</v>
      </c>
      <c r="KLK1" t="s">
        <v>16105</v>
      </c>
      <c r="KLL1" t="s">
        <v>16106</v>
      </c>
      <c r="KLM1" t="s">
        <v>16107</v>
      </c>
      <c r="KLN1" t="s">
        <v>16108</v>
      </c>
      <c r="KLO1" t="s">
        <v>16109</v>
      </c>
      <c r="KLP1" t="s">
        <v>16110</v>
      </c>
      <c r="KLQ1" t="s">
        <v>16111</v>
      </c>
      <c r="KLR1" t="s">
        <v>16112</v>
      </c>
      <c r="KLS1" t="s">
        <v>16113</v>
      </c>
      <c r="KLT1" t="s">
        <v>16114</v>
      </c>
      <c r="KLU1" t="s">
        <v>16115</v>
      </c>
      <c r="KLV1" t="s">
        <v>16116</v>
      </c>
      <c r="KLW1" t="s">
        <v>16117</v>
      </c>
      <c r="KLX1" t="s">
        <v>16118</v>
      </c>
      <c r="KLY1" t="s">
        <v>16119</v>
      </c>
      <c r="KLZ1" t="s">
        <v>16120</v>
      </c>
      <c r="KMA1" t="s">
        <v>16121</v>
      </c>
      <c r="KMB1" t="s">
        <v>16122</v>
      </c>
      <c r="KMC1" t="s">
        <v>16123</v>
      </c>
      <c r="KMD1" t="s">
        <v>16124</v>
      </c>
      <c r="KME1" t="s">
        <v>16125</v>
      </c>
      <c r="KMF1" t="s">
        <v>16126</v>
      </c>
      <c r="KMG1" t="s">
        <v>16127</v>
      </c>
      <c r="KMH1" t="s">
        <v>16128</v>
      </c>
      <c r="KMI1" t="s">
        <v>16129</v>
      </c>
      <c r="KMJ1" t="s">
        <v>16130</v>
      </c>
      <c r="KMK1" t="s">
        <v>16131</v>
      </c>
      <c r="KML1" t="s">
        <v>16132</v>
      </c>
      <c r="KMM1" t="s">
        <v>16133</v>
      </c>
      <c r="KMN1" t="s">
        <v>16134</v>
      </c>
      <c r="KMO1" t="s">
        <v>16135</v>
      </c>
      <c r="KMP1" t="s">
        <v>16136</v>
      </c>
      <c r="KMQ1" t="s">
        <v>16137</v>
      </c>
      <c r="KMR1" t="s">
        <v>16138</v>
      </c>
      <c r="KMS1" t="s">
        <v>16139</v>
      </c>
      <c r="KMT1" t="s">
        <v>16140</v>
      </c>
      <c r="KMU1" t="s">
        <v>16141</v>
      </c>
      <c r="KMV1" t="s">
        <v>16142</v>
      </c>
      <c r="KMW1" t="s">
        <v>16143</v>
      </c>
      <c r="KMX1" t="s">
        <v>16144</v>
      </c>
      <c r="KMY1" t="s">
        <v>16145</v>
      </c>
      <c r="KMZ1" t="s">
        <v>16146</v>
      </c>
      <c r="KNA1" t="s">
        <v>16147</v>
      </c>
      <c r="KNB1" t="s">
        <v>16148</v>
      </c>
      <c r="KNC1" t="s">
        <v>16149</v>
      </c>
      <c r="KND1" t="s">
        <v>16150</v>
      </c>
      <c r="KNE1" t="s">
        <v>16151</v>
      </c>
      <c r="KNF1" t="s">
        <v>16152</v>
      </c>
      <c r="KNG1" t="s">
        <v>16153</v>
      </c>
      <c r="KNH1" t="s">
        <v>16154</v>
      </c>
      <c r="KNI1" t="s">
        <v>16155</v>
      </c>
      <c r="KNJ1" t="s">
        <v>16156</v>
      </c>
      <c r="KNK1" t="s">
        <v>16157</v>
      </c>
      <c r="KNL1" t="s">
        <v>16158</v>
      </c>
      <c r="KNM1" t="s">
        <v>16159</v>
      </c>
      <c r="KNN1" t="s">
        <v>16160</v>
      </c>
      <c r="KNO1" t="s">
        <v>16161</v>
      </c>
      <c r="KNP1" t="s">
        <v>16162</v>
      </c>
      <c r="KNQ1" t="s">
        <v>16163</v>
      </c>
      <c r="KNR1" t="s">
        <v>16164</v>
      </c>
      <c r="KNS1" t="s">
        <v>16165</v>
      </c>
      <c r="KNT1" t="s">
        <v>16166</v>
      </c>
      <c r="KNU1" t="s">
        <v>16167</v>
      </c>
      <c r="KNV1" t="s">
        <v>16168</v>
      </c>
      <c r="KNW1" t="s">
        <v>16169</v>
      </c>
      <c r="KNX1" t="s">
        <v>16170</v>
      </c>
      <c r="KNY1" t="s">
        <v>16171</v>
      </c>
      <c r="KNZ1" t="s">
        <v>16172</v>
      </c>
      <c r="KOA1" t="s">
        <v>16173</v>
      </c>
      <c r="KOB1" t="s">
        <v>16174</v>
      </c>
      <c r="KOC1" t="s">
        <v>16175</v>
      </c>
      <c r="KOD1" t="s">
        <v>16176</v>
      </c>
      <c r="KOE1" t="s">
        <v>16177</v>
      </c>
      <c r="KOF1" t="s">
        <v>16178</v>
      </c>
      <c r="KOG1" t="s">
        <v>16179</v>
      </c>
      <c r="KOH1" t="s">
        <v>16180</v>
      </c>
      <c r="KOI1" t="s">
        <v>16181</v>
      </c>
      <c r="KOJ1" t="s">
        <v>16182</v>
      </c>
      <c r="KOK1" t="s">
        <v>16183</v>
      </c>
      <c r="KOL1" t="s">
        <v>16184</v>
      </c>
      <c r="KOM1" t="s">
        <v>16185</v>
      </c>
      <c r="KON1" t="s">
        <v>16186</v>
      </c>
      <c r="KOO1" t="s">
        <v>16187</v>
      </c>
      <c r="KOP1" t="s">
        <v>16188</v>
      </c>
      <c r="KOQ1" t="s">
        <v>16189</v>
      </c>
      <c r="KOR1" t="s">
        <v>16190</v>
      </c>
      <c r="KOS1" t="s">
        <v>16191</v>
      </c>
      <c r="KOT1" t="s">
        <v>16192</v>
      </c>
      <c r="KOU1" t="s">
        <v>16193</v>
      </c>
      <c r="KOV1" t="s">
        <v>16194</v>
      </c>
      <c r="KOW1" t="s">
        <v>16195</v>
      </c>
      <c r="KOX1" t="s">
        <v>16196</v>
      </c>
      <c r="KOY1" t="s">
        <v>16197</v>
      </c>
      <c r="KOZ1" t="s">
        <v>16198</v>
      </c>
      <c r="KPA1" t="s">
        <v>16199</v>
      </c>
      <c r="KPB1" t="s">
        <v>16200</v>
      </c>
      <c r="KPC1" t="s">
        <v>16201</v>
      </c>
      <c r="KPD1" t="s">
        <v>16202</v>
      </c>
      <c r="KPE1" t="s">
        <v>16203</v>
      </c>
      <c r="KPF1" t="s">
        <v>16204</v>
      </c>
      <c r="KPG1" t="s">
        <v>16205</v>
      </c>
      <c r="KPH1" t="s">
        <v>16206</v>
      </c>
      <c r="KPI1" t="s">
        <v>16207</v>
      </c>
      <c r="KPJ1" t="s">
        <v>16208</v>
      </c>
      <c r="KPK1" t="s">
        <v>16209</v>
      </c>
      <c r="KPL1" t="s">
        <v>16210</v>
      </c>
      <c r="KPM1" t="s">
        <v>16211</v>
      </c>
      <c r="KPN1" t="s">
        <v>16212</v>
      </c>
      <c r="KPO1" t="s">
        <v>16213</v>
      </c>
      <c r="KPP1" t="s">
        <v>16214</v>
      </c>
      <c r="KPQ1" t="s">
        <v>16215</v>
      </c>
      <c r="KPR1" t="s">
        <v>16216</v>
      </c>
      <c r="KPS1" t="s">
        <v>16217</v>
      </c>
      <c r="KPT1" t="s">
        <v>16218</v>
      </c>
      <c r="KPU1" t="s">
        <v>16219</v>
      </c>
      <c r="KPV1" t="s">
        <v>16220</v>
      </c>
      <c r="KPW1" t="s">
        <v>16221</v>
      </c>
      <c r="KPX1" t="s">
        <v>16222</v>
      </c>
      <c r="KPY1" t="s">
        <v>16223</v>
      </c>
      <c r="KPZ1" t="s">
        <v>16224</v>
      </c>
      <c r="KQA1" t="s">
        <v>16225</v>
      </c>
      <c r="KQB1" t="s">
        <v>16226</v>
      </c>
      <c r="KQC1" t="s">
        <v>16227</v>
      </c>
      <c r="KQD1" t="s">
        <v>16228</v>
      </c>
      <c r="KQE1" t="s">
        <v>16229</v>
      </c>
      <c r="KQF1" t="s">
        <v>16230</v>
      </c>
      <c r="KQG1" t="s">
        <v>16231</v>
      </c>
      <c r="KQH1" t="s">
        <v>16232</v>
      </c>
      <c r="KQI1" t="s">
        <v>16233</v>
      </c>
      <c r="KQJ1" t="s">
        <v>16234</v>
      </c>
      <c r="KQK1" t="s">
        <v>16235</v>
      </c>
      <c r="KQL1" t="s">
        <v>16236</v>
      </c>
      <c r="KQM1" t="s">
        <v>16237</v>
      </c>
      <c r="KQN1" t="s">
        <v>16238</v>
      </c>
      <c r="KQO1" t="s">
        <v>16239</v>
      </c>
      <c r="KQP1" t="s">
        <v>16240</v>
      </c>
      <c r="KQQ1" t="s">
        <v>16241</v>
      </c>
      <c r="KQR1" t="s">
        <v>16242</v>
      </c>
      <c r="KQS1" t="s">
        <v>16243</v>
      </c>
      <c r="KQT1" t="s">
        <v>16244</v>
      </c>
      <c r="KQU1" t="s">
        <v>16245</v>
      </c>
      <c r="KQV1" t="s">
        <v>16246</v>
      </c>
      <c r="KQW1" t="s">
        <v>16247</v>
      </c>
      <c r="KQX1" t="s">
        <v>16248</v>
      </c>
      <c r="KQY1" t="s">
        <v>16249</v>
      </c>
      <c r="KQZ1" t="s">
        <v>16250</v>
      </c>
      <c r="KRA1" t="s">
        <v>16251</v>
      </c>
      <c r="KRB1" t="s">
        <v>16252</v>
      </c>
      <c r="KRC1" t="s">
        <v>16253</v>
      </c>
      <c r="KRD1" t="s">
        <v>16254</v>
      </c>
      <c r="KRE1" t="s">
        <v>16255</v>
      </c>
      <c r="KRF1" t="s">
        <v>16256</v>
      </c>
      <c r="KRG1" t="s">
        <v>16257</v>
      </c>
      <c r="KRH1" t="s">
        <v>16258</v>
      </c>
      <c r="KRI1" t="s">
        <v>16259</v>
      </c>
      <c r="KRJ1" t="s">
        <v>16260</v>
      </c>
      <c r="KRK1" t="s">
        <v>16261</v>
      </c>
      <c r="KRL1" t="s">
        <v>16262</v>
      </c>
      <c r="KRM1" t="s">
        <v>16263</v>
      </c>
      <c r="KRN1" t="s">
        <v>16264</v>
      </c>
      <c r="KRO1" t="s">
        <v>16265</v>
      </c>
      <c r="KRP1" t="s">
        <v>16266</v>
      </c>
      <c r="KRQ1" t="s">
        <v>16267</v>
      </c>
      <c r="KRR1" t="s">
        <v>16268</v>
      </c>
      <c r="KRS1" t="s">
        <v>16269</v>
      </c>
      <c r="KRT1" t="s">
        <v>16270</v>
      </c>
      <c r="KRU1" t="s">
        <v>16271</v>
      </c>
      <c r="KRV1" t="s">
        <v>16272</v>
      </c>
      <c r="KRW1" t="s">
        <v>16273</v>
      </c>
      <c r="KRX1" t="s">
        <v>16274</v>
      </c>
      <c r="KRY1" t="s">
        <v>16275</v>
      </c>
      <c r="KRZ1" t="s">
        <v>16276</v>
      </c>
      <c r="KSA1" t="s">
        <v>16277</v>
      </c>
      <c r="KSB1" t="s">
        <v>16278</v>
      </c>
      <c r="KSC1" t="s">
        <v>16279</v>
      </c>
      <c r="KSD1" t="s">
        <v>16280</v>
      </c>
      <c r="KSE1" t="s">
        <v>16281</v>
      </c>
      <c r="KSF1" t="s">
        <v>16282</v>
      </c>
      <c r="KSG1" t="s">
        <v>16283</v>
      </c>
      <c r="KSH1" t="s">
        <v>16284</v>
      </c>
      <c r="KSI1" t="s">
        <v>16285</v>
      </c>
      <c r="KSJ1" t="s">
        <v>16286</v>
      </c>
      <c r="KSK1" t="s">
        <v>16287</v>
      </c>
      <c r="KSL1" t="s">
        <v>16288</v>
      </c>
      <c r="KSM1" t="s">
        <v>16289</v>
      </c>
      <c r="KSN1" t="s">
        <v>16290</v>
      </c>
      <c r="KSO1" t="s">
        <v>16291</v>
      </c>
      <c r="KSP1" t="s">
        <v>16292</v>
      </c>
      <c r="KSQ1" t="s">
        <v>16293</v>
      </c>
      <c r="KSR1" t="s">
        <v>16294</v>
      </c>
      <c r="KSS1" t="s">
        <v>16295</v>
      </c>
      <c r="KST1" t="s">
        <v>16296</v>
      </c>
      <c r="KSU1" t="s">
        <v>16297</v>
      </c>
      <c r="KSV1" t="s">
        <v>16298</v>
      </c>
      <c r="KSW1" t="s">
        <v>16299</v>
      </c>
      <c r="KSX1" t="s">
        <v>16300</v>
      </c>
      <c r="KSY1" t="s">
        <v>16301</v>
      </c>
      <c r="KSZ1" t="s">
        <v>16302</v>
      </c>
      <c r="KTA1" t="s">
        <v>16303</v>
      </c>
      <c r="KTB1" t="s">
        <v>16304</v>
      </c>
      <c r="KTC1" t="s">
        <v>16305</v>
      </c>
      <c r="KTD1" t="s">
        <v>16306</v>
      </c>
      <c r="KTE1" t="s">
        <v>16307</v>
      </c>
      <c r="KTF1" t="s">
        <v>16308</v>
      </c>
      <c r="KTG1" t="s">
        <v>16309</v>
      </c>
      <c r="KTH1" t="s">
        <v>16310</v>
      </c>
      <c r="KTI1" t="s">
        <v>16311</v>
      </c>
      <c r="KTJ1" t="s">
        <v>16312</v>
      </c>
      <c r="KTK1" t="s">
        <v>16313</v>
      </c>
      <c r="KTL1" t="s">
        <v>16314</v>
      </c>
      <c r="KTM1" t="s">
        <v>16315</v>
      </c>
      <c r="KTN1" t="s">
        <v>16316</v>
      </c>
      <c r="KTO1" t="s">
        <v>16317</v>
      </c>
      <c r="KTP1" t="s">
        <v>16318</v>
      </c>
      <c r="KTQ1" t="s">
        <v>16319</v>
      </c>
      <c r="KTR1" t="s">
        <v>16320</v>
      </c>
      <c r="KTS1" t="s">
        <v>16321</v>
      </c>
      <c r="KTT1" t="s">
        <v>16322</v>
      </c>
      <c r="KTU1" t="s">
        <v>16323</v>
      </c>
      <c r="KTV1" t="s">
        <v>16324</v>
      </c>
      <c r="KTW1" t="s">
        <v>16325</v>
      </c>
      <c r="KTX1" t="s">
        <v>16326</v>
      </c>
      <c r="KTY1" t="s">
        <v>16327</v>
      </c>
      <c r="KTZ1" t="s">
        <v>16328</v>
      </c>
      <c r="KUA1" t="s">
        <v>16329</v>
      </c>
      <c r="KUB1" t="s">
        <v>16330</v>
      </c>
      <c r="KUC1" t="s">
        <v>16331</v>
      </c>
      <c r="KUD1" t="s">
        <v>16332</v>
      </c>
      <c r="KUE1" t="s">
        <v>16333</v>
      </c>
      <c r="KUF1" t="s">
        <v>16334</v>
      </c>
      <c r="KUG1" t="s">
        <v>16335</v>
      </c>
      <c r="KUH1" t="s">
        <v>16336</v>
      </c>
      <c r="KUI1" t="s">
        <v>16337</v>
      </c>
      <c r="KUJ1" t="s">
        <v>16338</v>
      </c>
      <c r="KUK1" t="s">
        <v>16339</v>
      </c>
      <c r="KUL1" t="s">
        <v>16340</v>
      </c>
      <c r="KUM1" t="s">
        <v>16341</v>
      </c>
      <c r="KUN1" t="s">
        <v>16342</v>
      </c>
      <c r="KUO1" t="s">
        <v>16343</v>
      </c>
      <c r="KUP1" t="s">
        <v>16344</v>
      </c>
      <c r="KUQ1" t="s">
        <v>16345</v>
      </c>
      <c r="KUR1" t="s">
        <v>16346</v>
      </c>
      <c r="KUS1" t="s">
        <v>16347</v>
      </c>
      <c r="KUT1" t="s">
        <v>16348</v>
      </c>
      <c r="KUU1" t="s">
        <v>16349</v>
      </c>
      <c r="KUV1" t="s">
        <v>16350</v>
      </c>
      <c r="KUW1" t="s">
        <v>16351</v>
      </c>
      <c r="KUX1" t="s">
        <v>16352</v>
      </c>
      <c r="KUY1" t="s">
        <v>16353</v>
      </c>
      <c r="KUZ1" t="s">
        <v>16354</v>
      </c>
      <c r="KVA1" t="s">
        <v>16355</v>
      </c>
      <c r="KVB1" t="s">
        <v>16356</v>
      </c>
      <c r="KVC1" t="s">
        <v>16357</v>
      </c>
      <c r="KVD1" t="s">
        <v>16358</v>
      </c>
      <c r="KVE1" t="s">
        <v>16359</v>
      </c>
      <c r="KVF1" t="s">
        <v>16360</v>
      </c>
      <c r="KVG1" t="s">
        <v>16361</v>
      </c>
      <c r="KVH1" t="s">
        <v>16362</v>
      </c>
      <c r="KVI1" t="s">
        <v>16363</v>
      </c>
      <c r="KVJ1" t="s">
        <v>16364</v>
      </c>
      <c r="KVK1" t="s">
        <v>16365</v>
      </c>
      <c r="KVL1" t="s">
        <v>16366</v>
      </c>
      <c r="KVM1" t="s">
        <v>16367</v>
      </c>
      <c r="KVN1" t="s">
        <v>16368</v>
      </c>
      <c r="KVO1" t="s">
        <v>16369</v>
      </c>
      <c r="KVP1" t="s">
        <v>16370</v>
      </c>
      <c r="KVQ1" t="s">
        <v>16371</v>
      </c>
      <c r="KVR1" t="s">
        <v>16372</v>
      </c>
      <c r="KVS1" t="s">
        <v>16373</v>
      </c>
      <c r="KVT1" t="s">
        <v>16374</v>
      </c>
      <c r="KVU1" t="s">
        <v>16375</v>
      </c>
      <c r="KVV1" t="s">
        <v>16376</v>
      </c>
      <c r="KVW1" t="s">
        <v>16377</v>
      </c>
      <c r="KVX1" t="s">
        <v>16378</v>
      </c>
      <c r="KVY1" t="s">
        <v>16379</v>
      </c>
      <c r="KVZ1" t="s">
        <v>16380</v>
      </c>
      <c r="KWA1" t="s">
        <v>16381</v>
      </c>
      <c r="KWB1" t="s">
        <v>16382</v>
      </c>
      <c r="KWC1" t="s">
        <v>16383</v>
      </c>
      <c r="KWD1" t="s">
        <v>16384</v>
      </c>
      <c r="KWE1" t="s">
        <v>16385</v>
      </c>
      <c r="KWF1" t="s">
        <v>16386</v>
      </c>
      <c r="KWG1" t="s">
        <v>16387</v>
      </c>
      <c r="KWH1" t="s">
        <v>16388</v>
      </c>
      <c r="KWI1" t="s">
        <v>16389</v>
      </c>
      <c r="KWJ1" t="s">
        <v>16390</v>
      </c>
      <c r="KWK1" t="s">
        <v>16391</v>
      </c>
      <c r="KWL1" t="s">
        <v>16392</v>
      </c>
      <c r="KWM1" t="s">
        <v>16393</v>
      </c>
      <c r="KWN1" t="s">
        <v>16394</v>
      </c>
      <c r="KWO1" t="s">
        <v>16395</v>
      </c>
      <c r="KWP1" t="s">
        <v>16396</v>
      </c>
      <c r="KWQ1" t="s">
        <v>16397</v>
      </c>
      <c r="KWR1" t="s">
        <v>16398</v>
      </c>
      <c r="KWS1" t="s">
        <v>16399</v>
      </c>
      <c r="KWT1" t="s">
        <v>16400</v>
      </c>
      <c r="KWU1" t="s">
        <v>16401</v>
      </c>
      <c r="KWV1" t="s">
        <v>16402</v>
      </c>
      <c r="KWW1" t="s">
        <v>16403</v>
      </c>
      <c r="KWX1" t="s">
        <v>16404</v>
      </c>
      <c r="KWY1" t="s">
        <v>16405</v>
      </c>
      <c r="KWZ1" t="s">
        <v>16406</v>
      </c>
      <c r="KXA1" t="s">
        <v>16407</v>
      </c>
      <c r="KXB1" t="s">
        <v>16408</v>
      </c>
      <c r="KXC1" t="s">
        <v>16409</v>
      </c>
      <c r="KXD1" t="s">
        <v>16410</v>
      </c>
      <c r="KXE1" t="s">
        <v>16411</v>
      </c>
      <c r="KXF1" t="s">
        <v>16412</v>
      </c>
      <c r="KXG1" t="s">
        <v>16413</v>
      </c>
      <c r="KXH1" t="s">
        <v>16414</v>
      </c>
      <c r="KXI1" t="s">
        <v>16415</v>
      </c>
      <c r="KXJ1" t="s">
        <v>16416</v>
      </c>
      <c r="KXK1" t="s">
        <v>16417</v>
      </c>
      <c r="KXL1" t="s">
        <v>16418</v>
      </c>
      <c r="KXM1" t="s">
        <v>16419</v>
      </c>
      <c r="KXN1" t="s">
        <v>16420</v>
      </c>
      <c r="KXO1" t="s">
        <v>16421</v>
      </c>
      <c r="KXP1" t="s">
        <v>16422</v>
      </c>
      <c r="KXQ1" t="s">
        <v>16423</v>
      </c>
      <c r="KXR1" t="s">
        <v>16424</v>
      </c>
      <c r="KXS1" t="s">
        <v>16425</v>
      </c>
      <c r="KXT1" t="s">
        <v>16426</v>
      </c>
      <c r="KXU1" t="s">
        <v>16427</v>
      </c>
      <c r="KXV1" t="s">
        <v>16428</v>
      </c>
      <c r="KXW1" t="s">
        <v>16429</v>
      </c>
      <c r="KXX1" t="s">
        <v>16430</v>
      </c>
      <c r="KXY1" t="s">
        <v>16431</v>
      </c>
      <c r="KXZ1" t="s">
        <v>16432</v>
      </c>
      <c r="KYA1" t="s">
        <v>16433</v>
      </c>
      <c r="KYB1" t="s">
        <v>16434</v>
      </c>
      <c r="KYC1" t="s">
        <v>16435</v>
      </c>
      <c r="KYD1" t="s">
        <v>16436</v>
      </c>
      <c r="KYE1" t="s">
        <v>16437</v>
      </c>
      <c r="KYF1" t="s">
        <v>16438</v>
      </c>
      <c r="KYG1" t="s">
        <v>16439</v>
      </c>
      <c r="KYH1" t="s">
        <v>16440</v>
      </c>
      <c r="KYI1" t="s">
        <v>16441</v>
      </c>
      <c r="KYJ1" t="s">
        <v>16442</v>
      </c>
      <c r="KYK1" t="s">
        <v>16443</v>
      </c>
      <c r="KYL1" t="s">
        <v>16444</v>
      </c>
      <c r="KYM1" t="s">
        <v>16445</v>
      </c>
      <c r="KYN1" t="s">
        <v>16446</v>
      </c>
      <c r="KYO1" t="s">
        <v>16447</v>
      </c>
      <c r="KYP1" t="s">
        <v>16448</v>
      </c>
      <c r="KYQ1" t="s">
        <v>16449</v>
      </c>
      <c r="KYR1" t="s">
        <v>16450</v>
      </c>
      <c r="KYS1" t="s">
        <v>16451</v>
      </c>
      <c r="KYT1" t="s">
        <v>16452</v>
      </c>
      <c r="KYU1" t="s">
        <v>16453</v>
      </c>
      <c r="KYV1" t="s">
        <v>16454</v>
      </c>
      <c r="KYW1" t="s">
        <v>16455</v>
      </c>
      <c r="KYX1" t="s">
        <v>16456</v>
      </c>
      <c r="KYY1" t="s">
        <v>16457</v>
      </c>
      <c r="KYZ1" t="s">
        <v>16458</v>
      </c>
      <c r="KZA1" t="s">
        <v>16459</v>
      </c>
      <c r="KZB1" t="s">
        <v>16460</v>
      </c>
      <c r="KZC1" t="s">
        <v>16461</v>
      </c>
      <c r="KZD1" t="s">
        <v>16462</v>
      </c>
      <c r="KZE1" t="s">
        <v>16463</v>
      </c>
      <c r="KZF1" t="s">
        <v>16464</v>
      </c>
      <c r="KZG1" t="s">
        <v>16465</v>
      </c>
      <c r="KZH1" t="s">
        <v>16466</v>
      </c>
      <c r="KZI1" t="s">
        <v>16467</v>
      </c>
      <c r="KZJ1" t="s">
        <v>16468</v>
      </c>
      <c r="KZK1" t="s">
        <v>16469</v>
      </c>
      <c r="KZL1" t="s">
        <v>16470</v>
      </c>
      <c r="KZM1" t="s">
        <v>16471</v>
      </c>
      <c r="KZN1" t="s">
        <v>16472</v>
      </c>
      <c r="KZO1" t="s">
        <v>16473</v>
      </c>
      <c r="KZP1" t="s">
        <v>16474</v>
      </c>
      <c r="KZQ1" t="s">
        <v>16475</v>
      </c>
      <c r="KZR1" t="s">
        <v>16476</v>
      </c>
      <c r="KZS1" t="s">
        <v>16477</v>
      </c>
      <c r="KZT1" t="s">
        <v>16478</v>
      </c>
      <c r="KZU1" t="s">
        <v>16479</v>
      </c>
      <c r="KZV1" t="s">
        <v>16480</v>
      </c>
      <c r="KZW1" t="s">
        <v>16481</v>
      </c>
      <c r="KZX1" t="s">
        <v>16482</v>
      </c>
      <c r="KZY1" t="s">
        <v>16483</v>
      </c>
      <c r="KZZ1" t="s">
        <v>16484</v>
      </c>
      <c r="LAA1" t="s">
        <v>16485</v>
      </c>
      <c r="LAB1" t="s">
        <v>16486</v>
      </c>
      <c r="LAC1" t="s">
        <v>16487</v>
      </c>
      <c r="LAD1" t="s">
        <v>16488</v>
      </c>
      <c r="LAE1" t="s">
        <v>16489</v>
      </c>
      <c r="LAF1" t="s">
        <v>16490</v>
      </c>
      <c r="LAG1" t="s">
        <v>16491</v>
      </c>
      <c r="LAH1" t="s">
        <v>16492</v>
      </c>
      <c r="LAI1" t="s">
        <v>16493</v>
      </c>
      <c r="LAJ1" t="s">
        <v>16494</v>
      </c>
      <c r="LAK1" t="s">
        <v>16495</v>
      </c>
      <c r="LAL1" t="s">
        <v>16496</v>
      </c>
      <c r="LAM1" t="s">
        <v>16497</v>
      </c>
      <c r="LAN1" t="s">
        <v>16498</v>
      </c>
      <c r="LAO1" t="s">
        <v>16499</v>
      </c>
      <c r="LAP1" t="s">
        <v>16500</v>
      </c>
      <c r="LAQ1" t="s">
        <v>16501</v>
      </c>
      <c r="LAR1" t="s">
        <v>16502</v>
      </c>
      <c r="LAS1" t="s">
        <v>16503</v>
      </c>
      <c r="LAT1" t="s">
        <v>16504</v>
      </c>
      <c r="LAU1" t="s">
        <v>16505</v>
      </c>
      <c r="LAV1" t="s">
        <v>16506</v>
      </c>
      <c r="LAW1" t="s">
        <v>16507</v>
      </c>
      <c r="LAX1" t="s">
        <v>16508</v>
      </c>
      <c r="LAY1" t="s">
        <v>16509</v>
      </c>
      <c r="LAZ1" t="s">
        <v>16510</v>
      </c>
      <c r="LBA1" t="s">
        <v>16511</v>
      </c>
      <c r="LBB1" t="s">
        <v>16512</v>
      </c>
      <c r="LBC1" t="s">
        <v>16513</v>
      </c>
      <c r="LBD1" t="s">
        <v>16514</v>
      </c>
      <c r="LBE1" t="s">
        <v>16515</v>
      </c>
      <c r="LBF1" t="s">
        <v>16516</v>
      </c>
      <c r="LBG1" t="s">
        <v>16517</v>
      </c>
      <c r="LBH1" t="s">
        <v>16518</v>
      </c>
      <c r="LBI1" t="s">
        <v>16519</v>
      </c>
      <c r="LBJ1" t="s">
        <v>16520</v>
      </c>
      <c r="LBK1" t="s">
        <v>16521</v>
      </c>
      <c r="LBL1" t="s">
        <v>16522</v>
      </c>
      <c r="LBM1" t="s">
        <v>16523</v>
      </c>
      <c r="LBN1" t="s">
        <v>16524</v>
      </c>
      <c r="LBO1" t="s">
        <v>16525</v>
      </c>
      <c r="LBP1" t="s">
        <v>16526</v>
      </c>
      <c r="LBQ1" t="s">
        <v>16527</v>
      </c>
      <c r="LBR1" t="s">
        <v>16528</v>
      </c>
      <c r="LBS1" t="s">
        <v>16529</v>
      </c>
      <c r="LBT1" t="s">
        <v>16530</v>
      </c>
      <c r="LBU1" t="s">
        <v>16531</v>
      </c>
      <c r="LBV1" t="s">
        <v>16532</v>
      </c>
      <c r="LBW1" t="s">
        <v>16533</v>
      </c>
      <c r="LBX1" t="s">
        <v>16534</v>
      </c>
      <c r="LBY1" t="s">
        <v>16535</v>
      </c>
      <c r="LBZ1" t="s">
        <v>16536</v>
      </c>
      <c r="LCA1" t="s">
        <v>16537</v>
      </c>
      <c r="LCB1" t="s">
        <v>16538</v>
      </c>
      <c r="LCC1" t="s">
        <v>16539</v>
      </c>
      <c r="LCD1" t="s">
        <v>16540</v>
      </c>
      <c r="LCE1" t="s">
        <v>16541</v>
      </c>
      <c r="LCF1" t="s">
        <v>16542</v>
      </c>
      <c r="LCG1" t="s">
        <v>16543</v>
      </c>
      <c r="LCH1" t="s">
        <v>16544</v>
      </c>
      <c r="LCI1" t="s">
        <v>16545</v>
      </c>
      <c r="LCJ1" t="s">
        <v>16546</v>
      </c>
      <c r="LCK1" t="s">
        <v>16547</v>
      </c>
      <c r="LCL1" t="s">
        <v>16548</v>
      </c>
      <c r="LCM1" t="s">
        <v>16549</v>
      </c>
      <c r="LCN1" t="s">
        <v>16550</v>
      </c>
      <c r="LCO1" t="s">
        <v>16551</v>
      </c>
      <c r="LCP1" t="s">
        <v>16552</v>
      </c>
      <c r="LCQ1" t="s">
        <v>16553</v>
      </c>
      <c r="LCR1" t="s">
        <v>16554</v>
      </c>
      <c r="LCS1" t="s">
        <v>16555</v>
      </c>
      <c r="LCT1" t="s">
        <v>16556</v>
      </c>
      <c r="LCU1" t="s">
        <v>16557</v>
      </c>
      <c r="LCV1" t="s">
        <v>16558</v>
      </c>
      <c r="LCW1" t="s">
        <v>16559</v>
      </c>
      <c r="LCX1" t="s">
        <v>16560</v>
      </c>
      <c r="LCY1" t="s">
        <v>16561</v>
      </c>
      <c r="LCZ1" t="s">
        <v>16562</v>
      </c>
      <c r="LDA1" t="s">
        <v>16563</v>
      </c>
      <c r="LDB1" t="s">
        <v>16564</v>
      </c>
      <c r="LDC1" t="s">
        <v>16565</v>
      </c>
      <c r="LDD1" t="s">
        <v>16566</v>
      </c>
      <c r="LDE1" t="s">
        <v>16567</v>
      </c>
      <c r="LDF1" t="s">
        <v>16568</v>
      </c>
      <c r="LDG1" t="s">
        <v>16569</v>
      </c>
      <c r="LDH1" t="s">
        <v>16570</v>
      </c>
      <c r="LDI1" t="s">
        <v>16571</v>
      </c>
      <c r="LDJ1" t="s">
        <v>16572</v>
      </c>
      <c r="LDK1" t="s">
        <v>16573</v>
      </c>
      <c r="LDL1" t="s">
        <v>16574</v>
      </c>
      <c r="LDM1" t="s">
        <v>16575</v>
      </c>
      <c r="LDN1" t="s">
        <v>16576</v>
      </c>
      <c r="LDO1" t="s">
        <v>16577</v>
      </c>
      <c r="LDP1" t="s">
        <v>16578</v>
      </c>
      <c r="LDQ1" t="s">
        <v>16579</v>
      </c>
      <c r="LDR1" t="s">
        <v>16580</v>
      </c>
      <c r="LDS1" t="s">
        <v>16581</v>
      </c>
      <c r="LDT1" t="s">
        <v>16582</v>
      </c>
      <c r="LDU1" t="s">
        <v>16583</v>
      </c>
      <c r="LDV1" t="s">
        <v>16584</v>
      </c>
      <c r="LDW1" t="s">
        <v>16585</v>
      </c>
      <c r="LDX1" t="s">
        <v>16586</v>
      </c>
      <c r="LDY1" t="s">
        <v>16587</v>
      </c>
      <c r="LDZ1" t="s">
        <v>16588</v>
      </c>
      <c r="LEA1" t="s">
        <v>16589</v>
      </c>
      <c r="LEB1" t="s">
        <v>16590</v>
      </c>
      <c r="LEC1" t="s">
        <v>16591</v>
      </c>
      <c r="LED1" t="s">
        <v>16592</v>
      </c>
      <c r="LEE1" t="s">
        <v>16593</v>
      </c>
      <c r="LEF1" t="s">
        <v>16594</v>
      </c>
      <c r="LEG1" t="s">
        <v>16595</v>
      </c>
      <c r="LEH1" t="s">
        <v>16596</v>
      </c>
      <c r="LEI1" t="s">
        <v>16597</v>
      </c>
      <c r="LEJ1" t="s">
        <v>16598</v>
      </c>
      <c r="LEK1" t="s">
        <v>16599</v>
      </c>
      <c r="LEL1" t="s">
        <v>16600</v>
      </c>
      <c r="LEM1" t="s">
        <v>16601</v>
      </c>
      <c r="LEN1" t="s">
        <v>16602</v>
      </c>
      <c r="LEO1" t="s">
        <v>16603</v>
      </c>
      <c r="LEP1" t="s">
        <v>16604</v>
      </c>
      <c r="LEQ1" t="s">
        <v>16605</v>
      </c>
      <c r="LER1" t="s">
        <v>16606</v>
      </c>
      <c r="LES1" t="s">
        <v>16607</v>
      </c>
      <c r="LET1" t="s">
        <v>16608</v>
      </c>
      <c r="LEU1" t="s">
        <v>16609</v>
      </c>
      <c r="LEV1" t="s">
        <v>16610</v>
      </c>
      <c r="LEW1" t="s">
        <v>16611</v>
      </c>
      <c r="LEX1" t="s">
        <v>16612</v>
      </c>
      <c r="LEY1" t="s">
        <v>16613</v>
      </c>
      <c r="LEZ1" t="s">
        <v>16614</v>
      </c>
      <c r="LFA1" t="s">
        <v>16615</v>
      </c>
      <c r="LFB1" t="s">
        <v>16616</v>
      </c>
      <c r="LFC1" t="s">
        <v>16617</v>
      </c>
      <c r="LFD1" t="s">
        <v>16618</v>
      </c>
      <c r="LFE1" t="s">
        <v>16619</v>
      </c>
      <c r="LFF1" t="s">
        <v>16620</v>
      </c>
      <c r="LFG1" t="s">
        <v>16621</v>
      </c>
      <c r="LFH1" t="s">
        <v>16622</v>
      </c>
      <c r="LFI1" t="s">
        <v>16623</v>
      </c>
      <c r="LFJ1" t="s">
        <v>16624</v>
      </c>
      <c r="LFK1" t="s">
        <v>16625</v>
      </c>
      <c r="LFL1" t="s">
        <v>16626</v>
      </c>
      <c r="LFM1" t="s">
        <v>16627</v>
      </c>
      <c r="LFN1" t="s">
        <v>16628</v>
      </c>
      <c r="LFO1" t="s">
        <v>16629</v>
      </c>
      <c r="LFP1" t="s">
        <v>16630</v>
      </c>
      <c r="LFQ1" t="s">
        <v>16631</v>
      </c>
      <c r="LFR1" t="s">
        <v>16632</v>
      </c>
      <c r="LFS1" t="s">
        <v>16633</v>
      </c>
      <c r="LFT1" t="s">
        <v>16634</v>
      </c>
      <c r="LFU1" t="s">
        <v>16635</v>
      </c>
      <c r="LFV1" t="s">
        <v>16636</v>
      </c>
      <c r="LFW1" t="s">
        <v>16637</v>
      </c>
      <c r="LFX1" t="s">
        <v>16638</v>
      </c>
      <c r="LFY1" t="s">
        <v>16639</v>
      </c>
      <c r="LFZ1" t="s">
        <v>16640</v>
      </c>
      <c r="LGA1" t="s">
        <v>16641</v>
      </c>
      <c r="LGB1" t="s">
        <v>16642</v>
      </c>
      <c r="LGC1" t="s">
        <v>16643</v>
      </c>
      <c r="LGD1" t="s">
        <v>16644</v>
      </c>
      <c r="LGE1" t="s">
        <v>16645</v>
      </c>
      <c r="LGF1" t="s">
        <v>16646</v>
      </c>
      <c r="LGG1" t="s">
        <v>16647</v>
      </c>
      <c r="LGH1" t="s">
        <v>16648</v>
      </c>
      <c r="LGI1" t="s">
        <v>16649</v>
      </c>
      <c r="LGJ1" t="s">
        <v>16650</v>
      </c>
      <c r="LGK1" t="s">
        <v>16651</v>
      </c>
      <c r="LGL1" t="s">
        <v>16652</v>
      </c>
      <c r="LGM1" t="s">
        <v>16653</v>
      </c>
      <c r="LGN1" t="s">
        <v>16654</v>
      </c>
      <c r="LGO1" t="s">
        <v>16655</v>
      </c>
      <c r="LGP1" t="s">
        <v>16656</v>
      </c>
      <c r="LGQ1" t="s">
        <v>16657</v>
      </c>
      <c r="LGR1" t="s">
        <v>16658</v>
      </c>
      <c r="LGS1" t="s">
        <v>16659</v>
      </c>
      <c r="LGT1" t="s">
        <v>16660</v>
      </c>
      <c r="LGU1" t="s">
        <v>16661</v>
      </c>
      <c r="LGV1" t="s">
        <v>16662</v>
      </c>
      <c r="LGW1" t="s">
        <v>16663</v>
      </c>
      <c r="LGX1" t="s">
        <v>16664</v>
      </c>
      <c r="LGY1" t="s">
        <v>16665</v>
      </c>
      <c r="LGZ1" t="s">
        <v>16666</v>
      </c>
      <c r="LHA1" t="s">
        <v>16667</v>
      </c>
      <c r="LHB1" t="s">
        <v>16668</v>
      </c>
      <c r="LHC1" t="s">
        <v>16669</v>
      </c>
      <c r="LHD1" t="s">
        <v>16670</v>
      </c>
      <c r="LHE1" t="s">
        <v>16671</v>
      </c>
      <c r="LHF1" t="s">
        <v>16672</v>
      </c>
      <c r="LHG1" t="s">
        <v>16673</v>
      </c>
      <c r="LHH1" t="s">
        <v>16674</v>
      </c>
      <c r="LHI1" t="s">
        <v>16675</v>
      </c>
      <c r="LHJ1" t="s">
        <v>16676</v>
      </c>
      <c r="LHK1" t="s">
        <v>16677</v>
      </c>
      <c r="LHL1" t="s">
        <v>16678</v>
      </c>
      <c r="LHM1" t="s">
        <v>16679</v>
      </c>
      <c r="LHN1" t="s">
        <v>16680</v>
      </c>
      <c r="LHO1" t="s">
        <v>16681</v>
      </c>
      <c r="LHP1" t="s">
        <v>16682</v>
      </c>
      <c r="LHQ1" t="s">
        <v>16683</v>
      </c>
      <c r="LHR1" t="s">
        <v>16684</v>
      </c>
      <c r="LHS1" t="s">
        <v>16685</v>
      </c>
      <c r="LHT1" t="s">
        <v>16686</v>
      </c>
      <c r="LHU1" t="s">
        <v>16687</v>
      </c>
      <c r="LHV1" t="s">
        <v>16688</v>
      </c>
      <c r="LHW1" t="s">
        <v>16689</v>
      </c>
      <c r="LHX1" t="s">
        <v>16690</v>
      </c>
      <c r="LHY1" t="s">
        <v>16691</v>
      </c>
      <c r="LHZ1" t="s">
        <v>16692</v>
      </c>
      <c r="LIA1" t="s">
        <v>16693</v>
      </c>
      <c r="LIB1" t="s">
        <v>16694</v>
      </c>
      <c r="LIC1" t="s">
        <v>16695</v>
      </c>
      <c r="LID1" t="s">
        <v>16696</v>
      </c>
      <c r="LIE1" t="s">
        <v>16697</v>
      </c>
      <c r="LIF1" t="s">
        <v>16698</v>
      </c>
      <c r="LIG1" t="s">
        <v>16699</v>
      </c>
      <c r="LIH1" t="s">
        <v>16700</v>
      </c>
      <c r="LII1" t="s">
        <v>16701</v>
      </c>
      <c r="LIJ1" t="s">
        <v>16702</v>
      </c>
      <c r="LIK1" t="s">
        <v>16703</v>
      </c>
      <c r="LIL1" t="s">
        <v>16704</v>
      </c>
      <c r="LIM1" t="s">
        <v>16705</v>
      </c>
      <c r="LIN1" t="s">
        <v>16706</v>
      </c>
      <c r="LIO1" t="s">
        <v>16707</v>
      </c>
      <c r="LIP1" t="s">
        <v>16708</v>
      </c>
      <c r="LIQ1" t="s">
        <v>16709</v>
      </c>
      <c r="LIR1" t="s">
        <v>16710</v>
      </c>
      <c r="LIS1" t="s">
        <v>16711</v>
      </c>
      <c r="LIT1" t="s">
        <v>16712</v>
      </c>
      <c r="LIU1" t="s">
        <v>16713</v>
      </c>
      <c r="LIV1" t="s">
        <v>16714</v>
      </c>
      <c r="LIW1" t="s">
        <v>16715</v>
      </c>
      <c r="LIX1" t="s">
        <v>16716</v>
      </c>
      <c r="LIY1" t="s">
        <v>16717</v>
      </c>
      <c r="LIZ1" t="s">
        <v>16718</v>
      </c>
      <c r="LJA1" t="s">
        <v>16719</v>
      </c>
      <c r="LJB1" t="s">
        <v>16720</v>
      </c>
      <c r="LJC1" t="s">
        <v>16721</v>
      </c>
      <c r="LJD1" t="s">
        <v>16722</v>
      </c>
      <c r="LJE1" t="s">
        <v>16723</v>
      </c>
      <c r="LJF1" t="s">
        <v>16724</v>
      </c>
      <c r="LJG1" t="s">
        <v>16725</v>
      </c>
      <c r="LJH1" t="s">
        <v>16726</v>
      </c>
      <c r="LJI1" t="s">
        <v>16727</v>
      </c>
      <c r="LJJ1" t="s">
        <v>16728</v>
      </c>
      <c r="LJK1" t="s">
        <v>16729</v>
      </c>
      <c r="LJL1" t="s">
        <v>16730</v>
      </c>
      <c r="LJM1" t="s">
        <v>16731</v>
      </c>
      <c r="LJN1" t="s">
        <v>16732</v>
      </c>
      <c r="LJO1" t="s">
        <v>16733</v>
      </c>
      <c r="LJP1" t="s">
        <v>16734</v>
      </c>
      <c r="LJQ1" t="s">
        <v>16735</v>
      </c>
      <c r="LJR1" t="s">
        <v>16736</v>
      </c>
      <c r="LJS1" t="s">
        <v>16737</v>
      </c>
      <c r="LJT1" t="s">
        <v>16738</v>
      </c>
      <c r="LJU1" t="s">
        <v>16739</v>
      </c>
      <c r="LJV1" t="s">
        <v>16740</v>
      </c>
      <c r="LJW1" t="s">
        <v>16741</v>
      </c>
      <c r="LJX1" t="s">
        <v>16742</v>
      </c>
      <c r="LJY1" t="s">
        <v>16743</v>
      </c>
      <c r="LJZ1" t="s">
        <v>16744</v>
      </c>
      <c r="LKA1" t="s">
        <v>16745</v>
      </c>
      <c r="LKB1" t="s">
        <v>16746</v>
      </c>
      <c r="LKC1" t="s">
        <v>16747</v>
      </c>
      <c r="LKD1" t="s">
        <v>16748</v>
      </c>
      <c r="LKE1" t="s">
        <v>16749</v>
      </c>
      <c r="LKF1" t="s">
        <v>16750</v>
      </c>
      <c r="LKG1" t="s">
        <v>16751</v>
      </c>
      <c r="LKH1" t="s">
        <v>16752</v>
      </c>
      <c r="LKI1" t="s">
        <v>16753</v>
      </c>
      <c r="LKJ1" t="s">
        <v>16754</v>
      </c>
      <c r="LKK1" t="s">
        <v>16755</v>
      </c>
      <c r="LKL1" t="s">
        <v>16756</v>
      </c>
      <c r="LKM1" t="s">
        <v>16757</v>
      </c>
      <c r="LKN1" t="s">
        <v>16758</v>
      </c>
      <c r="LKO1" t="s">
        <v>16759</v>
      </c>
      <c r="LKP1" t="s">
        <v>16760</v>
      </c>
      <c r="LKQ1" t="s">
        <v>16761</v>
      </c>
      <c r="LKR1" t="s">
        <v>16762</v>
      </c>
      <c r="LKS1" t="s">
        <v>16763</v>
      </c>
      <c r="LKT1" t="s">
        <v>16764</v>
      </c>
      <c r="LKU1" t="s">
        <v>16765</v>
      </c>
      <c r="LKV1" t="s">
        <v>16766</v>
      </c>
      <c r="LKW1" t="s">
        <v>16767</v>
      </c>
      <c r="LKX1" t="s">
        <v>16768</v>
      </c>
      <c r="LKY1" t="s">
        <v>16769</v>
      </c>
      <c r="LKZ1" t="s">
        <v>16770</v>
      </c>
      <c r="LLA1" t="s">
        <v>16771</v>
      </c>
      <c r="LLB1" t="s">
        <v>16772</v>
      </c>
      <c r="LLC1" t="s">
        <v>16773</v>
      </c>
      <c r="LLD1" t="s">
        <v>16774</v>
      </c>
      <c r="LLE1" t="s">
        <v>16775</v>
      </c>
      <c r="LLF1" t="s">
        <v>16776</v>
      </c>
      <c r="LLG1" t="s">
        <v>16777</v>
      </c>
      <c r="LLH1" t="s">
        <v>16778</v>
      </c>
      <c r="LLI1" t="s">
        <v>16779</v>
      </c>
      <c r="LLJ1" t="s">
        <v>16780</v>
      </c>
      <c r="LLK1" t="s">
        <v>16781</v>
      </c>
      <c r="LLL1" t="s">
        <v>16782</v>
      </c>
      <c r="LLM1" t="s">
        <v>16783</v>
      </c>
      <c r="LLN1" t="s">
        <v>16784</v>
      </c>
      <c r="LLO1" t="s">
        <v>16785</v>
      </c>
      <c r="LLP1" t="s">
        <v>16786</v>
      </c>
      <c r="LLQ1" t="s">
        <v>16787</v>
      </c>
      <c r="LLR1" t="s">
        <v>16788</v>
      </c>
      <c r="LLS1" t="s">
        <v>16789</v>
      </c>
      <c r="LLT1" t="s">
        <v>16790</v>
      </c>
      <c r="LLU1" t="s">
        <v>16791</v>
      </c>
      <c r="LLV1" t="s">
        <v>16792</v>
      </c>
      <c r="LLW1" t="s">
        <v>16793</v>
      </c>
      <c r="LLX1" t="s">
        <v>16794</v>
      </c>
      <c r="LLY1" t="s">
        <v>16795</v>
      </c>
      <c r="LLZ1" t="s">
        <v>16796</v>
      </c>
      <c r="LMA1" t="s">
        <v>16797</v>
      </c>
      <c r="LMB1" t="s">
        <v>16798</v>
      </c>
      <c r="LMC1" t="s">
        <v>16799</v>
      </c>
      <c r="LMD1" t="s">
        <v>16800</v>
      </c>
      <c r="LME1" t="s">
        <v>16801</v>
      </c>
      <c r="LMF1" t="s">
        <v>16802</v>
      </c>
      <c r="LMG1" t="s">
        <v>16803</v>
      </c>
      <c r="LMH1" t="s">
        <v>16804</v>
      </c>
      <c r="LMI1" t="s">
        <v>16805</v>
      </c>
      <c r="LMJ1" t="s">
        <v>16806</v>
      </c>
      <c r="LMK1" t="s">
        <v>16807</v>
      </c>
      <c r="LML1" t="s">
        <v>16808</v>
      </c>
      <c r="LMM1" t="s">
        <v>16809</v>
      </c>
      <c r="LMN1" t="s">
        <v>16810</v>
      </c>
      <c r="LMO1" t="s">
        <v>16811</v>
      </c>
      <c r="LMP1" t="s">
        <v>16812</v>
      </c>
      <c r="LMQ1" t="s">
        <v>16813</v>
      </c>
      <c r="LMR1" t="s">
        <v>16814</v>
      </c>
      <c r="LMS1" t="s">
        <v>16815</v>
      </c>
      <c r="LMT1" t="s">
        <v>16816</v>
      </c>
      <c r="LMU1" t="s">
        <v>16817</v>
      </c>
      <c r="LMV1" t="s">
        <v>16818</v>
      </c>
      <c r="LMW1" t="s">
        <v>16819</v>
      </c>
      <c r="LMX1" t="s">
        <v>16820</v>
      </c>
      <c r="LMY1" t="s">
        <v>16821</v>
      </c>
      <c r="LMZ1" t="s">
        <v>16822</v>
      </c>
      <c r="LNA1" t="s">
        <v>16823</v>
      </c>
      <c r="LNB1" t="s">
        <v>16824</v>
      </c>
      <c r="LNC1" t="s">
        <v>16825</v>
      </c>
      <c r="LND1" t="s">
        <v>16826</v>
      </c>
      <c r="LNE1" t="s">
        <v>16827</v>
      </c>
      <c r="LNF1" t="s">
        <v>16828</v>
      </c>
      <c r="LNG1" t="s">
        <v>16829</v>
      </c>
      <c r="LNH1" t="s">
        <v>16830</v>
      </c>
      <c r="LNI1" t="s">
        <v>16831</v>
      </c>
      <c r="LNJ1" t="s">
        <v>16832</v>
      </c>
      <c r="LNK1" t="s">
        <v>16833</v>
      </c>
      <c r="LNL1" t="s">
        <v>16834</v>
      </c>
      <c r="LNM1" t="s">
        <v>16835</v>
      </c>
      <c r="LNN1" t="s">
        <v>16836</v>
      </c>
      <c r="LNO1" t="s">
        <v>16837</v>
      </c>
      <c r="LNP1" t="s">
        <v>16838</v>
      </c>
      <c r="LNQ1" t="s">
        <v>16839</v>
      </c>
      <c r="LNR1" t="s">
        <v>16840</v>
      </c>
      <c r="LNS1" t="s">
        <v>16841</v>
      </c>
      <c r="LNT1" t="s">
        <v>16842</v>
      </c>
      <c r="LNU1" t="s">
        <v>16843</v>
      </c>
      <c r="LNV1" t="s">
        <v>16844</v>
      </c>
      <c r="LNW1" t="s">
        <v>16845</v>
      </c>
      <c r="LNX1" t="s">
        <v>16846</v>
      </c>
      <c r="LNY1" t="s">
        <v>16847</v>
      </c>
      <c r="LNZ1" t="s">
        <v>16848</v>
      </c>
      <c r="LOA1" t="s">
        <v>16849</v>
      </c>
      <c r="LOB1" t="s">
        <v>16850</v>
      </c>
      <c r="LOC1" t="s">
        <v>16851</v>
      </c>
      <c r="LOD1" t="s">
        <v>16852</v>
      </c>
      <c r="LOE1" t="s">
        <v>16853</v>
      </c>
      <c r="LOF1" t="s">
        <v>16854</v>
      </c>
      <c r="LOG1" t="s">
        <v>16855</v>
      </c>
      <c r="LOH1" t="s">
        <v>16856</v>
      </c>
      <c r="LOI1" t="s">
        <v>16857</v>
      </c>
      <c r="LOJ1" t="s">
        <v>16858</v>
      </c>
      <c r="LOK1" t="s">
        <v>16859</v>
      </c>
      <c r="LOL1" t="s">
        <v>16860</v>
      </c>
      <c r="LOM1" t="s">
        <v>16861</v>
      </c>
      <c r="LON1" t="s">
        <v>16862</v>
      </c>
      <c r="LOO1" t="s">
        <v>16863</v>
      </c>
      <c r="LOP1" t="s">
        <v>16864</v>
      </c>
      <c r="LOQ1" t="s">
        <v>16865</v>
      </c>
      <c r="LOR1" t="s">
        <v>16866</v>
      </c>
      <c r="LOS1" t="s">
        <v>16867</v>
      </c>
      <c r="LOT1" t="s">
        <v>16868</v>
      </c>
      <c r="LOU1" t="s">
        <v>16869</v>
      </c>
      <c r="LOV1" t="s">
        <v>16870</v>
      </c>
      <c r="LOW1" t="s">
        <v>16871</v>
      </c>
      <c r="LOX1" t="s">
        <v>16872</v>
      </c>
      <c r="LOY1" t="s">
        <v>16873</v>
      </c>
      <c r="LOZ1" t="s">
        <v>16874</v>
      </c>
      <c r="LPA1" t="s">
        <v>16875</v>
      </c>
      <c r="LPB1" t="s">
        <v>16876</v>
      </c>
      <c r="LPC1" t="s">
        <v>16877</v>
      </c>
      <c r="LPD1" t="s">
        <v>16878</v>
      </c>
      <c r="LPE1" t="s">
        <v>16879</v>
      </c>
      <c r="LPF1" t="s">
        <v>16880</v>
      </c>
      <c r="LPG1" t="s">
        <v>16881</v>
      </c>
      <c r="LPH1" t="s">
        <v>16882</v>
      </c>
      <c r="LPI1" t="s">
        <v>16883</v>
      </c>
      <c r="LPJ1" t="s">
        <v>16884</v>
      </c>
      <c r="LPK1" t="s">
        <v>16885</v>
      </c>
      <c r="LPL1" t="s">
        <v>16886</v>
      </c>
      <c r="LPM1" t="s">
        <v>16887</v>
      </c>
      <c r="LPN1" t="s">
        <v>16888</v>
      </c>
      <c r="LPO1" t="s">
        <v>16889</v>
      </c>
      <c r="LPP1" t="s">
        <v>16890</v>
      </c>
      <c r="LPQ1" t="s">
        <v>16891</v>
      </c>
      <c r="LPR1" t="s">
        <v>16892</v>
      </c>
      <c r="LPS1" t="s">
        <v>16893</v>
      </c>
      <c r="LPT1" t="s">
        <v>16894</v>
      </c>
      <c r="LPU1" t="s">
        <v>16895</v>
      </c>
      <c r="LPV1" t="s">
        <v>16896</v>
      </c>
      <c r="LPW1" t="s">
        <v>16897</v>
      </c>
      <c r="LPX1" t="s">
        <v>16898</v>
      </c>
      <c r="LPY1" t="s">
        <v>16899</v>
      </c>
      <c r="LPZ1" t="s">
        <v>16900</v>
      </c>
      <c r="LQA1" t="s">
        <v>16901</v>
      </c>
      <c r="LQB1" t="s">
        <v>16902</v>
      </c>
      <c r="LQC1" t="s">
        <v>16903</v>
      </c>
      <c r="LQD1" t="s">
        <v>16904</v>
      </c>
      <c r="LQE1" t="s">
        <v>16905</v>
      </c>
      <c r="LQF1" t="s">
        <v>16906</v>
      </c>
      <c r="LQG1" t="s">
        <v>16907</v>
      </c>
      <c r="LQH1" t="s">
        <v>16908</v>
      </c>
      <c r="LQI1" t="s">
        <v>16909</v>
      </c>
      <c r="LQJ1" t="s">
        <v>16910</v>
      </c>
      <c r="LQK1" t="s">
        <v>16911</v>
      </c>
      <c r="LQL1" t="s">
        <v>16912</v>
      </c>
      <c r="LQM1" t="s">
        <v>16913</v>
      </c>
      <c r="LQN1" t="s">
        <v>16914</v>
      </c>
      <c r="LQO1" t="s">
        <v>16915</v>
      </c>
      <c r="LQP1" t="s">
        <v>16916</v>
      </c>
      <c r="LQQ1" t="s">
        <v>16917</v>
      </c>
      <c r="LQR1" t="s">
        <v>16918</v>
      </c>
      <c r="LQS1" t="s">
        <v>16919</v>
      </c>
      <c r="LQT1" t="s">
        <v>16920</v>
      </c>
      <c r="LQU1" t="s">
        <v>16921</v>
      </c>
      <c r="LQV1" t="s">
        <v>16922</v>
      </c>
      <c r="LQW1" t="s">
        <v>16923</v>
      </c>
      <c r="LQX1" t="s">
        <v>16924</v>
      </c>
      <c r="LQY1" t="s">
        <v>16925</v>
      </c>
      <c r="LQZ1" t="s">
        <v>16926</v>
      </c>
      <c r="LRA1" t="s">
        <v>16927</v>
      </c>
      <c r="LRB1" t="s">
        <v>16928</v>
      </c>
      <c r="LRC1" t="s">
        <v>16929</v>
      </c>
      <c r="LRD1" t="s">
        <v>16930</v>
      </c>
      <c r="LRE1" t="s">
        <v>16931</v>
      </c>
      <c r="LRF1" t="s">
        <v>16932</v>
      </c>
      <c r="LRG1" t="s">
        <v>16933</v>
      </c>
      <c r="LRH1" t="s">
        <v>16934</v>
      </c>
      <c r="LRI1" t="s">
        <v>16935</v>
      </c>
      <c r="LRJ1" t="s">
        <v>16936</v>
      </c>
      <c r="LRK1" t="s">
        <v>16937</v>
      </c>
      <c r="LRL1" t="s">
        <v>16938</v>
      </c>
      <c r="LRM1" t="s">
        <v>16939</v>
      </c>
      <c r="LRN1" t="s">
        <v>16940</v>
      </c>
      <c r="LRO1" t="s">
        <v>16941</v>
      </c>
      <c r="LRP1" t="s">
        <v>16942</v>
      </c>
      <c r="LRQ1" t="s">
        <v>16943</v>
      </c>
      <c r="LRR1" t="s">
        <v>16944</v>
      </c>
      <c r="LRS1" t="s">
        <v>16945</v>
      </c>
      <c r="LRT1" t="s">
        <v>16946</v>
      </c>
      <c r="LRU1" t="s">
        <v>16947</v>
      </c>
      <c r="LRV1" t="s">
        <v>16948</v>
      </c>
      <c r="LRW1" t="s">
        <v>16949</v>
      </c>
      <c r="LRX1" t="s">
        <v>16950</v>
      </c>
      <c r="LRY1" t="s">
        <v>16951</v>
      </c>
      <c r="LRZ1" t="s">
        <v>16952</v>
      </c>
      <c r="LSA1" t="s">
        <v>16953</v>
      </c>
      <c r="LSB1" t="s">
        <v>16954</v>
      </c>
      <c r="LSC1" t="s">
        <v>16955</v>
      </c>
      <c r="LSD1" t="s">
        <v>16956</v>
      </c>
      <c r="LSE1" t="s">
        <v>16957</v>
      </c>
      <c r="LSF1" t="s">
        <v>16958</v>
      </c>
      <c r="LSG1" t="s">
        <v>16959</v>
      </c>
      <c r="LSH1" t="s">
        <v>16960</v>
      </c>
      <c r="LSI1" t="s">
        <v>16961</v>
      </c>
      <c r="LSJ1" t="s">
        <v>16962</v>
      </c>
      <c r="LSK1" t="s">
        <v>16963</v>
      </c>
      <c r="LSL1" t="s">
        <v>16964</v>
      </c>
      <c r="LSM1" t="s">
        <v>16965</v>
      </c>
      <c r="LSN1" t="s">
        <v>16966</v>
      </c>
      <c r="LSO1" t="s">
        <v>16967</v>
      </c>
      <c r="LSP1" t="s">
        <v>16968</v>
      </c>
      <c r="LSQ1" t="s">
        <v>16969</v>
      </c>
      <c r="LSR1" t="s">
        <v>16970</v>
      </c>
      <c r="LSS1" t="s">
        <v>16971</v>
      </c>
      <c r="LST1" t="s">
        <v>16972</v>
      </c>
      <c r="LSU1" t="s">
        <v>16973</v>
      </c>
      <c r="LSV1" t="s">
        <v>16974</v>
      </c>
      <c r="LSW1" t="s">
        <v>16975</v>
      </c>
      <c r="LSX1" t="s">
        <v>16976</v>
      </c>
      <c r="LSY1" t="s">
        <v>16977</v>
      </c>
      <c r="LSZ1" t="s">
        <v>16978</v>
      </c>
      <c r="LTA1" t="s">
        <v>16979</v>
      </c>
      <c r="LTB1" t="s">
        <v>16980</v>
      </c>
      <c r="LTC1" t="s">
        <v>16981</v>
      </c>
      <c r="LTD1" t="s">
        <v>16982</v>
      </c>
      <c r="LTE1" t="s">
        <v>16983</v>
      </c>
      <c r="LTF1" t="s">
        <v>16984</v>
      </c>
      <c r="LTG1" t="s">
        <v>16985</v>
      </c>
      <c r="LTH1" t="s">
        <v>16986</v>
      </c>
      <c r="LTI1" t="s">
        <v>16987</v>
      </c>
      <c r="LTJ1" t="s">
        <v>16988</v>
      </c>
      <c r="LTK1" t="s">
        <v>16989</v>
      </c>
      <c r="LTL1" t="s">
        <v>16990</v>
      </c>
      <c r="LTM1" t="s">
        <v>16991</v>
      </c>
      <c r="LTN1" t="s">
        <v>16992</v>
      </c>
      <c r="LTO1" t="s">
        <v>16993</v>
      </c>
      <c r="LTP1" t="s">
        <v>16994</v>
      </c>
      <c r="LTQ1" t="s">
        <v>16995</v>
      </c>
      <c r="LTR1" t="s">
        <v>16996</v>
      </c>
      <c r="LTS1" t="s">
        <v>16997</v>
      </c>
      <c r="LTT1" t="s">
        <v>16998</v>
      </c>
      <c r="LTU1" t="s">
        <v>16999</v>
      </c>
      <c r="LTV1" t="s">
        <v>17000</v>
      </c>
      <c r="LTW1" t="s">
        <v>17001</v>
      </c>
      <c r="LTX1" t="s">
        <v>17002</v>
      </c>
      <c r="LTY1" t="s">
        <v>17003</v>
      </c>
      <c r="LTZ1" t="s">
        <v>17004</v>
      </c>
      <c r="LUA1" t="s">
        <v>17005</v>
      </c>
      <c r="LUB1" t="s">
        <v>17006</v>
      </c>
      <c r="LUC1" t="s">
        <v>17007</v>
      </c>
      <c r="LUD1" t="s">
        <v>17008</v>
      </c>
      <c r="LUE1" t="s">
        <v>17009</v>
      </c>
      <c r="LUF1" t="s">
        <v>17010</v>
      </c>
      <c r="LUG1" t="s">
        <v>17011</v>
      </c>
      <c r="LUH1" t="s">
        <v>17012</v>
      </c>
      <c r="LUI1" t="s">
        <v>17013</v>
      </c>
      <c r="LUJ1" t="s">
        <v>17014</v>
      </c>
      <c r="LUK1" t="s">
        <v>17015</v>
      </c>
      <c r="LUL1" t="s">
        <v>17016</v>
      </c>
      <c r="LUM1" t="s">
        <v>17017</v>
      </c>
      <c r="LUN1" t="s">
        <v>17018</v>
      </c>
      <c r="LUO1" t="s">
        <v>17019</v>
      </c>
      <c r="LUP1" t="s">
        <v>17020</v>
      </c>
      <c r="LUQ1" t="s">
        <v>17021</v>
      </c>
      <c r="LUR1" t="s">
        <v>17022</v>
      </c>
      <c r="LUS1" t="s">
        <v>17023</v>
      </c>
      <c r="LUT1" t="s">
        <v>17024</v>
      </c>
      <c r="LUU1" t="s">
        <v>17025</v>
      </c>
      <c r="LUV1" t="s">
        <v>17026</v>
      </c>
      <c r="LUW1" t="s">
        <v>17027</v>
      </c>
      <c r="LUX1" t="s">
        <v>17028</v>
      </c>
      <c r="LUY1" t="s">
        <v>17029</v>
      </c>
      <c r="LUZ1" t="s">
        <v>17030</v>
      </c>
      <c r="LVA1" t="s">
        <v>17031</v>
      </c>
      <c r="LVB1" t="s">
        <v>17032</v>
      </c>
      <c r="LVC1" t="s">
        <v>17033</v>
      </c>
      <c r="LVD1" t="s">
        <v>17034</v>
      </c>
      <c r="LVE1" t="s">
        <v>17035</v>
      </c>
      <c r="LVF1" t="s">
        <v>17036</v>
      </c>
      <c r="LVG1" t="s">
        <v>17037</v>
      </c>
      <c r="LVH1" t="s">
        <v>17038</v>
      </c>
      <c r="LVI1" t="s">
        <v>17039</v>
      </c>
      <c r="LVJ1" t="s">
        <v>17040</v>
      </c>
      <c r="LVK1" t="s">
        <v>17041</v>
      </c>
      <c r="LVL1" t="s">
        <v>17042</v>
      </c>
      <c r="LVM1" t="s">
        <v>17043</v>
      </c>
      <c r="LVN1" t="s">
        <v>17044</v>
      </c>
      <c r="LVO1" t="s">
        <v>17045</v>
      </c>
      <c r="LVP1" t="s">
        <v>17046</v>
      </c>
      <c r="LVQ1" t="s">
        <v>17047</v>
      </c>
      <c r="LVR1" t="s">
        <v>17048</v>
      </c>
      <c r="LVS1" t="s">
        <v>17049</v>
      </c>
      <c r="LVT1" t="s">
        <v>17050</v>
      </c>
      <c r="LVU1" t="s">
        <v>17051</v>
      </c>
      <c r="LVV1" t="s">
        <v>17052</v>
      </c>
      <c r="LVW1" t="s">
        <v>17053</v>
      </c>
      <c r="LVX1" t="s">
        <v>17054</v>
      </c>
      <c r="LVY1" t="s">
        <v>17055</v>
      </c>
      <c r="LVZ1" t="s">
        <v>17056</v>
      </c>
      <c r="LWA1" t="s">
        <v>17057</v>
      </c>
      <c r="LWB1" t="s">
        <v>17058</v>
      </c>
      <c r="LWC1" t="s">
        <v>17059</v>
      </c>
      <c r="LWD1" t="s">
        <v>17060</v>
      </c>
      <c r="LWE1" t="s">
        <v>17061</v>
      </c>
      <c r="LWF1" t="s">
        <v>17062</v>
      </c>
      <c r="LWG1" t="s">
        <v>17063</v>
      </c>
      <c r="LWH1" t="s">
        <v>17064</v>
      </c>
      <c r="LWI1" t="s">
        <v>17065</v>
      </c>
      <c r="LWJ1" t="s">
        <v>17066</v>
      </c>
      <c r="LWK1" t="s">
        <v>17067</v>
      </c>
      <c r="LWL1" t="s">
        <v>17068</v>
      </c>
      <c r="LWM1" t="s">
        <v>17069</v>
      </c>
      <c r="LWN1" t="s">
        <v>17070</v>
      </c>
      <c r="LWO1" t="s">
        <v>17071</v>
      </c>
      <c r="LWP1" t="s">
        <v>17072</v>
      </c>
      <c r="LWQ1" t="s">
        <v>17073</v>
      </c>
      <c r="LWR1" t="s">
        <v>17074</v>
      </c>
      <c r="LWS1" t="s">
        <v>17075</v>
      </c>
      <c r="LWT1" t="s">
        <v>17076</v>
      </c>
      <c r="LWU1" t="s">
        <v>17077</v>
      </c>
      <c r="LWV1" t="s">
        <v>17078</v>
      </c>
      <c r="LWW1" t="s">
        <v>17079</v>
      </c>
      <c r="LWX1" t="s">
        <v>17080</v>
      </c>
      <c r="LWY1" t="s">
        <v>17081</v>
      </c>
      <c r="LWZ1" t="s">
        <v>17082</v>
      </c>
      <c r="LXA1" t="s">
        <v>17083</v>
      </c>
      <c r="LXB1" t="s">
        <v>17084</v>
      </c>
      <c r="LXC1" t="s">
        <v>17085</v>
      </c>
      <c r="LXD1" t="s">
        <v>17086</v>
      </c>
      <c r="LXE1" t="s">
        <v>17087</v>
      </c>
      <c r="LXF1" t="s">
        <v>17088</v>
      </c>
      <c r="LXG1" t="s">
        <v>17089</v>
      </c>
      <c r="LXH1" t="s">
        <v>17090</v>
      </c>
      <c r="LXI1" t="s">
        <v>17091</v>
      </c>
      <c r="LXJ1" t="s">
        <v>17092</v>
      </c>
      <c r="LXK1" t="s">
        <v>17093</v>
      </c>
      <c r="LXL1" t="s">
        <v>17094</v>
      </c>
      <c r="LXM1" t="s">
        <v>17095</v>
      </c>
      <c r="LXN1" t="s">
        <v>17096</v>
      </c>
      <c r="LXO1" t="s">
        <v>17097</v>
      </c>
      <c r="LXP1" t="s">
        <v>17098</v>
      </c>
      <c r="LXQ1" t="s">
        <v>17099</v>
      </c>
      <c r="LXR1" t="s">
        <v>17100</v>
      </c>
      <c r="LXS1" t="s">
        <v>17101</v>
      </c>
      <c r="LXT1" t="s">
        <v>17102</v>
      </c>
      <c r="LXU1" t="s">
        <v>17103</v>
      </c>
      <c r="LXV1" t="s">
        <v>17104</v>
      </c>
      <c r="LXW1" t="s">
        <v>17105</v>
      </c>
      <c r="LXX1" t="s">
        <v>17106</v>
      </c>
      <c r="LXY1" t="s">
        <v>17107</v>
      </c>
      <c r="LXZ1" t="s">
        <v>17108</v>
      </c>
      <c r="LYA1" t="s">
        <v>17109</v>
      </c>
      <c r="LYB1" t="s">
        <v>17110</v>
      </c>
      <c r="LYC1" t="s">
        <v>17111</v>
      </c>
      <c r="LYD1" t="s">
        <v>17112</v>
      </c>
      <c r="LYE1" t="s">
        <v>17113</v>
      </c>
      <c r="LYF1" t="s">
        <v>17114</v>
      </c>
      <c r="LYG1" t="s">
        <v>17115</v>
      </c>
      <c r="LYH1" t="s">
        <v>17116</v>
      </c>
      <c r="LYI1" t="s">
        <v>17117</v>
      </c>
      <c r="LYJ1" t="s">
        <v>17118</v>
      </c>
      <c r="LYK1" t="s">
        <v>17119</v>
      </c>
      <c r="LYL1" t="s">
        <v>17120</v>
      </c>
      <c r="LYM1" t="s">
        <v>17121</v>
      </c>
      <c r="LYN1" t="s">
        <v>17122</v>
      </c>
      <c r="LYO1" t="s">
        <v>17123</v>
      </c>
      <c r="LYP1" t="s">
        <v>17124</v>
      </c>
      <c r="LYQ1" t="s">
        <v>17125</v>
      </c>
      <c r="LYR1" t="s">
        <v>17126</v>
      </c>
      <c r="LYS1" t="s">
        <v>17127</v>
      </c>
      <c r="LYT1" t="s">
        <v>17128</v>
      </c>
      <c r="LYU1" t="s">
        <v>17129</v>
      </c>
      <c r="LYV1" t="s">
        <v>17130</v>
      </c>
      <c r="LYW1" t="s">
        <v>17131</v>
      </c>
      <c r="LYX1" t="s">
        <v>17132</v>
      </c>
      <c r="LYY1" t="s">
        <v>17133</v>
      </c>
      <c r="LYZ1" t="s">
        <v>17134</v>
      </c>
      <c r="LZA1" t="s">
        <v>17135</v>
      </c>
      <c r="LZB1" t="s">
        <v>17136</v>
      </c>
      <c r="LZC1" t="s">
        <v>17137</v>
      </c>
      <c r="LZD1" t="s">
        <v>17138</v>
      </c>
      <c r="LZE1" t="s">
        <v>17139</v>
      </c>
      <c r="LZF1" t="s">
        <v>17140</v>
      </c>
      <c r="LZG1" t="s">
        <v>17141</v>
      </c>
      <c r="LZH1" t="s">
        <v>17142</v>
      </c>
      <c r="LZI1" t="s">
        <v>17143</v>
      </c>
      <c r="LZJ1" t="s">
        <v>17144</v>
      </c>
      <c r="LZK1" t="s">
        <v>17145</v>
      </c>
      <c r="LZL1" t="s">
        <v>17146</v>
      </c>
      <c r="LZM1" t="s">
        <v>17147</v>
      </c>
      <c r="LZN1" t="s">
        <v>17148</v>
      </c>
      <c r="LZO1" t="s">
        <v>17149</v>
      </c>
      <c r="LZP1" t="s">
        <v>17150</v>
      </c>
      <c r="LZQ1" t="s">
        <v>17151</v>
      </c>
      <c r="LZR1" t="s">
        <v>17152</v>
      </c>
      <c r="LZS1" t="s">
        <v>17153</v>
      </c>
      <c r="LZT1" t="s">
        <v>17154</v>
      </c>
      <c r="LZU1" t="s">
        <v>17155</v>
      </c>
      <c r="LZV1" t="s">
        <v>17156</v>
      </c>
      <c r="LZW1" t="s">
        <v>17157</v>
      </c>
      <c r="LZX1" t="s">
        <v>17158</v>
      </c>
      <c r="LZY1" t="s">
        <v>17159</v>
      </c>
      <c r="LZZ1" t="s">
        <v>17160</v>
      </c>
      <c r="MAA1" t="s">
        <v>17161</v>
      </c>
      <c r="MAB1" t="s">
        <v>17162</v>
      </c>
      <c r="MAC1" t="s">
        <v>17163</v>
      </c>
      <c r="MAD1" t="s">
        <v>17164</v>
      </c>
      <c r="MAE1" t="s">
        <v>17165</v>
      </c>
      <c r="MAF1" t="s">
        <v>17166</v>
      </c>
      <c r="MAG1" t="s">
        <v>17167</v>
      </c>
      <c r="MAH1" t="s">
        <v>17168</v>
      </c>
      <c r="MAI1" t="s">
        <v>17169</v>
      </c>
      <c r="MAJ1" t="s">
        <v>17170</v>
      </c>
      <c r="MAK1" t="s">
        <v>17171</v>
      </c>
      <c r="MAL1" t="s">
        <v>17172</v>
      </c>
      <c r="MAM1" t="s">
        <v>17173</v>
      </c>
      <c r="MAN1" t="s">
        <v>17174</v>
      </c>
      <c r="MAO1" t="s">
        <v>17175</v>
      </c>
      <c r="MAP1" t="s">
        <v>17176</v>
      </c>
      <c r="MAQ1" t="s">
        <v>17177</v>
      </c>
      <c r="MAR1" t="s">
        <v>17178</v>
      </c>
      <c r="MAS1" t="s">
        <v>17179</v>
      </c>
      <c r="MAT1" t="s">
        <v>17180</v>
      </c>
      <c r="MAU1" t="s">
        <v>17181</v>
      </c>
      <c r="MAV1" t="s">
        <v>17182</v>
      </c>
      <c r="MAW1" t="s">
        <v>17183</v>
      </c>
      <c r="MAX1" t="s">
        <v>17184</v>
      </c>
      <c r="MAY1" t="s">
        <v>17185</v>
      </c>
      <c r="MAZ1" t="s">
        <v>17186</v>
      </c>
      <c r="MBA1" t="s">
        <v>17187</v>
      </c>
      <c r="MBB1" t="s">
        <v>17188</v>
      </c>
      <c r="MBC1" t="s">
        <v>17189</v>
      </c>
      <c r="MBD1" t="s">
        <v>17190</v>
      </c>
      <c r="MBE1" t="s">
        <v>17191</v>
      </c>
      <c r="MBF1" t="s">
        <v>17192</v>
      </c>
      <c r="MBG1" t="s">
        <v>17193</v>
      </c>
      <c r="MBH1" t="s">
        <v>17194</v>
      </c>
      <c r="MBI1" t="s">
        <v>17195</v>
      </c>
      <c r="MBJ1" t="s">
        <v>17196</v>
      </c>
      <c r="MBK1" t="s">
        <v>17197</v>
      </c>
      <c r="MBL1" t="s">
        <v>17198</v>
      </c>
      <c r="MBM1" t="s">
        <v>17199</v>
      </c>
      <c r="MBN1" t="s">
        <v>17200</v>
      </c>
      <c r="MBO1" t="s">
        <v>17201</v>
      </c>
      <c r="MBP1" t="s">
        <v>17202</v>
      </c>
      <c r="MBQ1" t="s">
        <v>17203</v>
      </c>
      <c r="MBR1" t="s">
        <v>17204</v>
      </c>
      <c r="MBS1" t="s">
        <v>17205</v>
      </c>
      <c r="MBT1" t="s">
        <v>17206</v>
      </c>
      <c r="MBU1" t="s">
        <v>17207</v>
      </c>
      <c r="MBV1" t="s">
        <v>17208</v>
      </c>
      <c r="MBW1" t="s">
        <v>17209</v>
      </c>
      <c r="MBX1" t="s">
        <v>17210</v>
      </c>
      <c r="MBY1" t="s">
        <v>17211</v>
      </c>
      <c r="MBZ1" t="s">
        <v>17212</v>
      </c>
      <c r="MCA1" t="s">
        <v>17213</v>
      </c>
      <c r="MCB1" t="s">
        <v>17214</v>
      </c>
      <c r="MCC1" t="s">
        <v>17215</v>
      </c>
      <c r="MCD1" t="s">
        <v>17216</v>
      </c>
      <c r="MCE1" t="s">
        <v>17217</v>
      </c>
      <c r="MCF1" t="s">
        <v>17218</v>
      </c>
      <c r="MCG1" t="s">
        <v>17219</v>
      </c>
      <c r="MCH1" t="s">
        <v>17220</v>
      </c>
      <c r="MCI1" t="s">
        <v>17221</v>
      </c>
      <c r="MCJ1" t="s">
        <v>17222</v>
      </c>
      <c r="MCK1" t="s">
        <v>17223</v>
      </c>
      <c r="MCL1" t="s">
        <v>17224</v>
      </c>
      <c r="MCM1" t="s">
        <v>17225</v>
      </c>
      <c r="MCN1" t="s">
        <v>17226</v>
      </c>
      <c r="MCO1" t="s">
        <v>17227</v>
      </c>
      <c r="MCP1" t="s">
        <v>17228</v>
      </c>
      <c r="MCQ1" t="s">
        <v>17229</v>
      </c>
      <c r="MCR1" t="s">
        <v>17230</v>
      </c>
      <c r="MCS1" t="s">
        <v>17231</v>
      </c>
      <c r="MCT1" t="s">
        <v>17232</v>
      </c>
      <c r="MCU1" t="s">
        <v>17233</v>
      </c>
      <c r="MCV1" t="s">
        <v>17234</v>
      </c>
      <c r="MCW1" t="s">
        <v>17235</v>
      </c>
      <c r="MCX1" t="s">
        <v>17236</v>
      </c>
      <c r="MCY1" t="s">
        <v>17237</v>
      </c>
      <c r="MCZ1" t="s">
        <v>17238</v>
      </c>
      <c r="MDA1" t="s">
        <v>17239</v>
      </c>
      <c r="MDB1" t="s">
        <v>17240</v>
      </c>
      <c r="MDC1" t="s">
        <v>17241</v>
      </c>
      <c r="MDD1" t="s">
        <v>17242</v>
      </c>
      <c r="MDE1" t="s">
        <v>17243</v>
      </c>
      <c r="MDF1" t="s">
        <v>17244</v>
      </c>
      <c r="MDG1" t="s">
        <v>17245</v>
      </c>
      <c r="MDH1" t="s">
        <v>17246</v>
      </c>
      <c r="MDI1" t="s">
        <v>17247</v>
      </c>
      <c r="MDJ1" t="s">
        <v>17248</v>
      </c>
      <c r="MDK1" t="s">
        <v>17249</v>
      </c>
      <c r="MDL1" t="s">
        <v>17250</v>
      </c>
      <c r="MDM1" t="s">
        <v>17251</v>
      </c>
      <c r="MDN1" t="s">
        <v>17252</v>
      </c>
      <c r="MDO1" t="s">
        <v>17253</v>
      </c>
      <c r="MDP1" t="s">
        <v>17254</v>
      </c>
      <c r="MDQ1" t="s">
        <v>17255</v>
      </c>
      <c r="MDR1" t="s">
        <v>17256</v>
      </c>
      <c r="MDS1" t="s">
        <v>17257</v>
      </c>
      <c r="MDT1" t="s">
        <v>17258</v>
      </c>
      <c r="MDU1" t="s">
        <v>17259</v>
      </c>
      <c r="MDV1" t="s">
        <v>17260</v>
      </c>
      <c r="MDW1" t="s">
        <v>17261</v>
      </c>
      <c r="MDX1" t="s">
        <v>17262</v>
      </c>
      <c r="MDY1" t="s">
        <v>17263</v>
      </c>
      <c r="MDZ1" t="s">
        <v>17264</v>
      </c>
      <c r="MEA1" t="s">
        <v>17265</v>
      </c>
      <c r="MEB1" t="s">
        <v>17266</v>
      </c>
      <c r="MEC1" t="s">
        <v>17267</v>
      </c>
      <c r="MED1" t="s">
        <v>17268</v>
      </c>
      <c r="MEE1" t="s">
        <v>17269</v>
      </c>
      <c r="MEF1" t="s">
        <v>17270</v>
      </c>
      <c r="MEG1" t="s">
        <v>17271</v>
      </c>
      <c r="MEH1" t="s">
        <v>17272</v>
      </c>
      <c r="MEI1" t="s">
        <v>17273</v>
      </c>
      <c r="MEJ1" t="s">
        <v>17274</v>
      </c>
      <c r="MEK1" t="s">
        <v>17275</v>
      </c>
      <c r="MEL1" t="s">
        <v>17276</v>
      </c>
      <c r="MEM1" t="s">
        <v>17277</v>
      </c>
      <c r="MEN1" t="s">
        <v>17278</v>
      </c>
      <c r="MEO1" t="s">
        <v>17279</v>
      </c>
      <c r="MEP1" t="s">
        <v>17280</v>
      </c>
      <c r="MEQ1" t="s">
        <v>17281</v>
      </c>
      <c r="MER1" t="s">
        <v>17282</v>
      </c>
      <c r="MES1" t="s">
        <v>17283</v>
      </c>
      <c r="MET1" t="s">
        <v>17284</v>
      </c>
      <c r="MEU1" t="s">
        <v>17285</v>
      </c>
      <c r="MEV1" t="s">
        <v>17286</v>
      </c>
      <c r="MEW1" t="s">
        <v>17287</v>
      </c>
      <c r="MEX1" t="s">
        <v>17288</v>
      </c>
      <c r="MEY1" t="s">
        <v>17289</v>
      </c>
      <c r="MEZ1" t="s">
        <v>17290</v>
      </c>
      <c r="MFA1" t="s">
        <v>17291</v>
      </c>
      <c r="MFB1" t="s">
        <v>17292</v>
      </c>
      <c r="MFC1" t="s">
        <v>17293</v>
      </c>
      <c r="MFD1" t="s">
        <v>17294</v>
      </c>
      <c r="MFE1" t="s">
        <v>17295</v>
      </c>
      <c r="MFF1" t="s">
        <v>17296</v>
      </c>
      <c r="MFG1" t="s">
        <v>17297</v>
      </c>
      <c r="MFH1" t="s">
        <v>17298</v>
      </c>
      <c r="MFI1" t="s">
        <v>17299</v>
      </c>
      <c r="MFJ1" t="s">
        <v>17300</v>
      </c>
      <c r="MFK1" t="s">
        <v>17301</v>
      </c>
      <c r="MFL1" t="s">
        <v>17302</v>
      </c>
      <c r="MFM1" t="s">
        <v>17303</v>
      </c>
      <c r="MFN1" t="s">
        <v>17304</v>
      </c>
      <c r="MFO1" t="s">
        <v>17305</v>
      </c>
      <c r="MFP1" t="s">
        <v>17306</v>
      </c>
      <c r="MFQ1" t="s">
        <v>17307</v>
      </c>
      <c r="MFR1" t="s">
        <v>17308</v>
      </c>
      <c r="MFS1" t="s">
        <v>17309</v>
      </c>
      <c r="MFT1" t="s">
        <v>17310</v>
      </c>
      <c r="MFU1" t="s">
        <v>17311</v>
      </c>
      <c r="MFV1" t="s">
        <v>17312</v>
      </c>
      <c r="MFW1" t="s">
        <v>17313</v>
      </c>
      <c r="MFX1" t="s">
        <v>17314</v>
      </c>
      <c r="MFY1" t="s">
        <v>17315</v>
      </c>
      <c r="MFZ1" t="s">
        <v>17316</v>
      </c>
      <c r="MGA1" t="s">
        <v>17317</v>
      </c>
      <c r="MGB1" t="s">
        <v>17318</v>
      </c>
      <c r="MGC1" t="s">
        <v>17319</v>
      </c>
      <c r="MGD1" t="s">
        <v>17320</v>
      </c>
      <c r="MGE1" t="s">
        <v>17321</v>
      </c>
      <c r="MGF1" t="s">
        <v>17322</v>
      </c>
      <c r="MGG1" t="s">
        <v>17323</v>
      </c>
      <c r="MGH1" t="s">
        <v>17324</v>
      </c>
      <c r="MGI1" t="s">
        <v>17325</v>
      </c>
      <c r="MGJ1" t="s">
        <v>17326</v>
      </c>
      <c r="MGK1" t="s">
        <v>17327</v>
      </c>
      <c r="MGL1" t="s">
        <v>17328</v>
      </c>
      <c r="MGM1" t="s">
        <v>17329</v>
      </c>
      <c r="MGN1" t="s">
        <v>17330</v>
      </c>
      <c r="MGO1" t="s">
        <v>17331</v>
      </c>
      <c r="MGP1" t="s">
        <v>17332</v>
      </c>
      <c r="MGQ1" t="s">
        <v>17333</v>
      </c>
      <c r="MGR1" t="s">
        <v>17334</v>
      </c>
      <c r="MGS1" t="s">
        <v>17335</v>
      </c>
      <c r="MGT1" t="s">
        <v>17336</v>
      </c>
      <c r="MGU1" t="s">
        <v>17337</v>
      </c>
      <c r="MGV1" t="s">
        <v>17338</v>
      </c>
      <c r="MGW1" t="s">
        <v>17339</v>
      </c>
      <c r="MGX1" t="s">
        <v>17340</v>
      </c>
      <c r="MGY1" t="s">
        <v>17341</v>
      </c>
      <c r="MGZ1" t="s">
        <v>17342</v>
      </c>
      <c r="MHA1" t="s">
        <v>17343</v>
      </c>
      <c r="MHB1" t="s">
        <v>17344</v>
      </c>
      <c r="MHC1" t="s">
        <v>17345</v>
      </c>
      <c r="MHD1" t="s">
        <v>17346</v>
      </c>
      <c r="MHE1" t="s">
        <v>17347</v>
      </c>
      <c r="MHF1" t="s">
        <v>17348</v>
      </c>
      <c r="MHG1" t="s">
        <v>17349</v>
      </c>
      <c r="MHH1" t="s">
        <v>17350</v>
      </c>
      <c r="MHI1" t="s">
        <v>17351</v>
      </c>
      <c r="MHJ1" t="s">
        <v>17352</v>
      </c>
      <c r="MHK1" t="s">
        <v>17353</v>
      </c>
      <c r="MHL1" t="s">
        <v>17354</v>
      </c>
      <c r="MHM1" t="s">
        <v>17355</v>
      </c>
      <c r="MHN1" t="s">
        <v>17356</v>
      </c>
      <c r="MHO1" t="s">
        <v>17357</v>
      </c>
      <c r="MHP1" t="s">
        <v>17358</v>
      </c>
      <c r="MHQ1" t="s">
        <v>17359</v>
      </c>
      <c r="MHR1" t="s">
        <v>17360</v>
      </c>
      <c r="MHS1" t="s">
        <v>17361</v>
      </c>
      <c r="MHT1" t="s">
        <v>17362</v>
      </c>
      <c r="MHU1" t="s">
        <v>17363</v>
      </c>
      <c r="MHV1" t="s">
        <v>17364</v>
      </c>
      <c r="MHW1" t="s">
        <v>17365</v>
      </c>
      <c r="MHX1" t="s">
        <v>17366</v>
      </c>
      <c r="MHY1" t="s">
        <v>17367</v>
      </c>
      <c r="MHZ1" t="s">
        <v>17368</v>
      </c>
      <c r="MIA1" t="s">
        <v>17369</v>
      </c>
      <c r="MIB1" t="s">
        <v>17370</v>
      </c>
      <c r="MIC1" t="s">
        <v>17371</v>
      </c>
      <c r="MID1" t="s">
        <v>17372</v>
      </c>
      <c r="MIE1" t="s">
        <v>17373</v>
      </c>
      <c r="MIF1" t="s">
        <v>17374</v>
      </c>
      <c r="MIG1" t="s">
        <v>17375</v>
      </c>
      <c r="MIH1" t="s">
        <v>17376</v>
      </c>
      <c r="MII1" t="s">
        <v>17377</v>
      </c>
      <c r="MIJ1" t="s">
        <v>17378</v>
      </c>
      <c r="MIK1" t="s">
        <v>17379</v>
      </c>
      <c r="MIL1" t="s">
        <v>17380</v>
      </c>
      <c r="MIM1" t="s">
        <v>17381</v>
      </c>
      <c r="MIN1" t="s">
        <v>17382</v>
      </c>
      <c r="MIO1" t="s">
        <v>17383</v>
      </c>
      <c r="MIP1" t="s">
        <v>17384</v>
      </c>
      <c r="MIQ1" t="s">
        <v>17385</v>
      </c>
      <c r="MIR1" t="s">
        <v>17386</v>
      </c>
      <c r="MIS1" t="s">
        <v>17387</v>
      </c>
      <c r="MIT1" t="s">
        <v>17388</v>
      </c>
      <c r="MIU1" t="s">
        <v>17389</v>
      </c>
      <c r="MIV1" t="s">
        <v>17390</v>
      </c>
      <c r="MIW1" t="s">
        <v>17391</v>
      </c>
      <c r="MIX1" t="s">
        <v>17392</v>
      </c>
      <c r="MIY1" t="s">
        <v>17393</v>
      </c>
      <c r="MIZ1" t="s">
        <v>17394</v>
      </c>
      <c r="MJA1" t="s">
        <v>17395</v>
      </c>
      <c r="MJB1" t="s">
        <v>17396</v>
      </c>
      <c r="MJC1" t="s">
        <v>17397</v>
      </c>
      <c r="MJD1" t="s">
        <v>17398</v>
      </c>
      <c r="MJE1" t="s">
        <v>17399</v>
      </c>
      <c r="MJF1" t="s">
        <v>17400</v>
      </c>
      <c r="MJG1" t="s">
        <v>17401</v>
      </c>
      <c r="MJH1" t="s">
        <v>17402</v>
      </c>
      <c r="MJI1" t="s">
        <v>17403</v>
      </c>
      <c r="MJJ1" t="s">
        <v>17404</v>
      </c>
      <c r="MJK1" t="s">
        <v>17405</v>
      </c>
      <c r="MJL1" t="s">
        <v>17406</v>
      </c>
      <c r="MJM1" t="s">
        <v>17407</v>
      </c>
      <c r="MJN1" t="s">
        <v>17408</v>
      </c>
      <c r="MJO1" t="s">
        <v>17409</v>
      </c>
      <c r="MJP1" t="s">
        <v>17410</v>
      </c>
      <c r="MJQ1" t="s">
        <v>17411</v>
      </c>
      <c r="MJR1" t="s">
        <v>17412</v>
      </c>
      <c r="MJS1" t="s">
        <v>17413</v>
      </c>
      <c r="MJT1" t="s">
        <v>17414</v>
      </c>
      <c r="MJU1" t="s">
        <v>17415</v>
      </c>
      <c r="MJV1" t="s">
        <v>17416</v>
      </c>
      <c r="MJW1" t="s">
        <v>17417</v>
      </c>
      <c r="MJX1" t="s">
        <v>17418</v>
      </c>
      <c r="MJY1" t="s">
        <v>17419</v>
      </c>
      <c r="MJZ1" t="s">
        <v>17420</v>
      </c>
      <c r="MKA1" t="s">
        <v>17421</v>
      </c>
      <c r="MKB1" t="s">
        <v>17422</v>
      </c>
      <c r="MKC1" t="s">
        <v>17423</v>
      </c>
      <c r="MKD1" t="s">
        <v>17424</v>
      </c>
      <c r="MKE1" t="s">
        <v>17425</v>
      </c>
      <c r="MKF1" t="s">
        <v>17426</v>
      </c>
      <c r="MKG1" t="s">
        <v>17427</v>
      </c>
      <c r="MKH1" t="s">
        <v>17428</v>
      </c>
      <c r="MKI1" t="s">
        <v>17429</v>
      </c>
      <c r="MKJ1" t="s">
        <v>17430</v>
      </c>
      <c r="MKK1" t="s">
        <v>17431</v>
      </c>
      <c r="MKL1" t="s">
        <v>17432</v>
      </c>
      <c r="MKM1" t="s">
        <v>17433</v>
      </c>
      <c r="MKN1" t="s">
        <v>17434</v>
      </c>
      <c r="MKO1" t="s">
        <v>17435</v>
      </c>
      <c r="MKP1" t="s">
        <v>17436</v>
      </c>
      <c r="MKQ1" t="s">
        <v>17437</v>
      </c>
      <c r="MKR1" t="s">
        <v>17438</v>
      </c>
      <c r="MKS1" t="s">
        <v>17439</v>
      </c>
      <c r="MKT1" t="s">
        <v>17440</v>
      </c>
      <c r="MKU1" t="s">
        <v>17441</v>
      </c>
      <c r="MKV1" t="s">
        <v>17442</v>
      </c>
      <c r="MKW1" t="s">
        <v>17443</v>
      </c>
      <c r="MKX1" t="s">
        <v>17444</v>
      </c>
      <c r="MKY1" t="s">
        <v>17445</v>
      </c>
      <c r="MKZ1" t="s">
        <v>17446</v>
      </c>
      <c r="MLA1" t="s">
        <v>17447</v>
      </c>
      <c r="MLB1" t="s">
        <v>17448</v>
      </c>
      <c r="MLC1" t="s">
        <v>17449</v>
      </c>
      <c r="MLD1" t="s">
        <v>17450</v>
      </c>
      <c r="MLE1" t="s">
        <v>17451</v>
      </c>
      <c r="MLF1" t="s">
        <v>17452</v>
      </c>
      <c r="MLG1" t="s">
        <v>17453</v>
      </c>
      <c r="MLH1" t="s">
        <v>17454</v>
      </c>
      <c r="MLI1" t="s">
        <v>17455</v>
      </c>
      <c r="MLJ1" t="s">
        <v>17456</v>
      </c>
      <c r="MLK1" t="s">
        <v>17457</v>
      </c>
      <c r="MLL1" t="s">
        <v>17458</v>
      </c>
      <c r="MLM1" t="s">
        <v>17459</v>
      </c>
      <c r="MLN1" t="s">
        <v>17460</v>
      </c>
      <c r="MLO1" t="s">
        <v>17461</v>
      </c>
      <c r="MLP1" t="s">
        <v>17462</v>
      </c>
      <c r="MLQ1" t="s">
        <v>17463</v>
      </c>
      <c r="MLR1" t="s">
        <v>17464</v>
      </c>
      <c r="MLS1" t="s">
        <v>17465</v>
      </c>
      <c r="MLT1" t="s">
        <v>17466</v>
      </c>
      <c r="MLU1" t="s">
        <v>17467</v>
      </c>
      <c r="MLV1" t="s">
        <v>17468</v>
      </c>
      <c r="MLW1" t="s">
        <v>17469</v>
      </c>
      <c r="MLX1" t="s">
        <v>17470</v>
      </c>
      <c r="MLY1" t="s">
        <v>17471</v>
      </c>
      <c r="MLZ1" t="s">
        <v>17472</v>
      </c>
      <c r="MMA1" t="s">
        <v>17473</v>
      </c>
      <c r="MMB1" t="s">
        <v>17474</v>
      </c>
      <c r="MMC1" t="s">
        <v>17475</v>
      </c>
      <c r="MMD1" t="s">
        <v>17476</v>
      </c>
      <c r="MME1" t="s">
        <v>17477</v>
      </c>
      <c r="MMF1" t="s">
        <v>17478</v>
      </c>
      <c r="MMG1" t="s">
        <v>17479</v>
      </c>
      <c r="MMH1" t="s">
        <v>17480</v>
      </c>
      <c r="MMI1" t="s">
        <v>17481</v>
      </c>
      <c r="MMJ1" t="s">
        <v>17482</v>
      </c>
      <c r="MMK1" t="s">
        <v>17483</v>
      </c>
      <c r="MML1" t="s">
        <v>17484</v>
      </c>
      <c r="MMM1" t="s">
        <v>17485</v>
      </c>
      <c r="MMN1" t="s">
        <v>17486</v>
      </c>
      <c r="MMO1" t="s">
        <v>17487</v>
      </c>
      <c r="MMP1" t="s">
        <v>17488</v>
      </c>
      <c r="MMQ1" t="s">
        <v>17489</v>
      </c>
      <c r="MMR1" t="s">
        <v>17490</v>
      </c>
      <c r="MMS1" t="s">
        <v>17491</v>
      </c>
      <c r="MMT1" t="s">
        <v>17492</v>
      </c>
      <c r="MMU1" t="s">
        <v>17493</v>
      </c>
      <c r="MMV1" t="s">
        <v>17494</v>
      </c>
      <c r="MMW1" t="s">
        <v>17495</v>
      </c>
      <c r="MMX1" t="s">
        <v>17496</v>
      </c>
      <c r="MMY1" t="s">
        <v>17497</v>
      </c>
      <c r="MMZ1" t="s">
        <v>17498</v>
      </c>
      <c r="MNA1" t="s">
        <v>17499</v>
      </c>
      <c r="MNB1" t="s">
        <v>17500</v>
      </c>
      <c r="MNC1" t="s">
        <v>17501</v>
      </c>
      <c r="MND1" t="s">
        <v>17502</v>
      </c>
      <c r="MNE1" t="s">
        <v>17503</v>
      </c>
      <c r="MNF1" t="s">
        <v>17504</v>
      </c>
      <c r="MNG1" t="s">
        <v>17505</v>
      </c>
      <c r="MNH1" t="s">
        <v>17506</v>
      </c>
      <c r="MNI1" t="s">
        <v>17507</v>
      </c>
      <c r="MNJ1" t="s">
        <v>17508</v>
      </c>
      <c r="MNK1" t="s">
        <v>17509</v>
      </c>
      <c r="MNL1" t="s">
        <v>17510</v>
      </c>
      <c r="MNM1" t="s">
        <v>17511</v>
      </c>
      <c r="MNN1" t="s">
        <v>17512</v>
      </c>
      <c r="MNO1" t="s">
        <v>17513</v>
      </c>
      <c r="MNP1" t="s">
        <v>17514</v>
      </c>
      <c r="MNQ1" t="s">
        <v>17515</v>
      </c>
      <c r="MNR1" t="s">
        <v>17516</v>
      </c>
      <c r="MNS1" t="s">
        <v>17517</v>
      </c>
      <c r="MNT1" t="s">
        <v>17518</v>
      </c>
      <c r="MNU1" t="s">
        <v>17519</v>
      </c>
      <c r="MNV1" t="s">
        <v>17520</v>
      </c>
      <c r="MNW1" t="s">
        <v>17521</v>
      </c>
      <c r="MNX1" t="s">
        <v>17522</v>
      </c>
      <c r="MNY1" t="s">
        <v>17523</v>
      </c>
      <c r="MNZ1" t="s">
        <v>17524</v>
      </c>
      <c r="MOA1" t="s">
        <v>17525</v>
      </c>
      <c r="MOB1" t="s">
        <v>17526</v>
      </c>
      <c r="MOC1" t="s">
        <v>17527</v>
      </c>
      <c r="MOD1" t="s">
        <v>17528</v>
      </c>
      <c r="MOE1" t="s">
        <v>17529</v>
      </c>
      <c r="MOF1" t="s">
        <v>17530</v>
      </c>
      <c r="MOG1" t="s">
        <v>17531</v>
      </c>
      <c r="MOH1" t="s">
        <v>17532</v>
      </c>
      <c r="MOI1" t="s">
        <v>17533</v>
      </c>
      <c r="MOJ1" t="s">
        <v>17534</v>
      </c>
      <c r="MOK1" t="s">
        <v>17535</v>
      </c>
      <c r="MOL1" t="s">
        <v>17536</v>
      </c>
      <c r="MOM1" t="s">
        <v>17537</v>
      </c>
      <c r="MON1" t="s">
        <v>17538</v>
      </c>
      <c r="MOO1" t="s">
        <v>17539</v>
      </c>
      <c r="MOP1" t="s">
        <v>17540</v>
      </c>
      <c r="MOQ1" t="s">
        <v>17541</v>
      </c>
      <c r="MOR1" t="s">
        <v>17542</v>
      </c>
      <c r="MOS1" t="s">
        <v>17543</v>
      </c>
      <c r="MOT1" t="s">
        <v>17544</v>
      </c>
      <c r="MOU1" t="s">
        <v>17545</v>
      </c>
      <c r="MOV1" t="s">
        <v>17546</v>
      </c>
      <c r="MOW1" t="s">
        <v>17547</v>
      </c>
      <c r="MOX1" t="s">
        <v>17548</v>
      </c>
      <c r="MOY1" t="s">
        <v>17549</v>
      </c>
      <c r="MOZ1" t="s">
        <v>17550</v>
      </c>
      <c r="MPA1" t="s">
        <v>17551</v>
      </c>
      <c r="MPB1" t="s">
        <v>17552</v>
      </c>
      <c r="MPC1" t="s">
        <v>17553</v>
      </c>
      <c r="MPD1" t="s">
        <v>17554</v>
      </c>
      <c r="MPE1" t="s">
        <v>17555</v>
      </c>
      <c r="MPF1" t="s">
        <v>17556</v>
      </c>
      <c r="MPG1" t="s">
        <v>17557</v>
      </c>
      <c r="MPH1" t="s">
        <v>17558</v>
      </c>
      <c r="MPI1" t="s">
        <v>17559</v>
      </c>
      <c r="MPJ1" t="s">
        <v>17560</v>
      </c>
      <c r="MPK1" t="s">
        <v>17561</v>
      </c>
      <c r="MPL1" t="s">
        <v>17562</v>
      </c>
      <c r="MPM1" t="s">
        <v>17563</v>
      </c>
      <c r="MPN1" t="s">
        <v>17564</v>
      </c>
      <c r="MPO1" t="s">
        <v>17565</v>
      </c>
      <c r="MPP1" t="s">
        <v>17566</v>
      </c>
      <c r="MPQ1" t="s">
        <v>17567</v>
      </c>
      <c r="MPR1" t="s">
        <v>17568</v>
      </c>
      <c r="MPS1" t="s">
        <v>17569</v>
      </c>
      <c r="MPT1" t="s">
        <v>17570</v>
      </c>
      <c r="MPU1" t="s">
        <v>17571</v>
      </c>
      <c r="MPV1" t="s">
        <v>17572</v>
      </c>
      <c r="MPW1" t="s">
        <v>17573</v>
      </c>
      <c r="MPX1" t="s">
        <v>17574</v>
      </c>
      <c r="MPY1" t="s">
        <v>17575</v>
      </c>
      <c r="MPZ1" t="s">
        <v>17576</v>
      </c>
      <c r="MQA1" t="s">
        <v>17577</v>
      </c>
      <c r="MQB1" t="s">
        <v>17578</v>
      </c>
      <c r="MQC1" t="s">
        <v>17579</v>
      </c>
      <c r="MQD1" t="s">
        <v>17580</v>
      </c>
      <c r="MQE1" t="s">
        <v>17581</v>
      </c>
      <c r="MQF1" t="s">
        <v>17582</v>
      </c>
      <c r="MQG1" t="s">
        <v>17583</v>
      </c>
      <c r="MQH1" t="s">
        <v>17584</v>
      </c>
      <c r="MQI1" t="s">
        <v>17585</v>
      </c>
      <c r="MQJ1" t="s">
        <v>17586</v>
      </c>
      <c r="MQK1" t="s">
        <v>17587</v>
      </c>
      <c r="MQL1" t="s">
        <v>17588</v>
      </c>
      <c r="MQM1" t="s">
        <v>17589</v>
      </c>
      <c r="MQN1" t="s">
        <v>17590</v>
      </c>
      <c r="MQO1" t="s">
        <v>17591</v>
      </c>
      <c r="MQP1" t="s">
        <v>17592</v>
      </c>
      <c r="MQQ1" t="s">
        <v>17593</v>
      </c>
      <c r="MQR1" t="s">
        <v>17594</v>
      </c>
      <c r="MQS1" t="s">
        <v>17595</v>
      </c>
      <c r="MQT1" t="s">
        <v>17596</v>
      </c>
      <c r="MQU1" t="s">
        <v>17597</v>
      </c>
      <c r="MQV1" t="s">
        <v>17598</v>
      </c>
      <c r="MQW1" t="s">
        <v>17599</v>
      </c>
      <c r="MQX1" t="s">
        <v>17600</v>
      </c>
      <c r="MQY1" t="s">
        <v>17601</v>
      </c>
      <c r="MQZ1" t="s">
        <v>17602</v>
      </c>
      <c r="MRA1" t="s">
        <v>17603</v>
      </c>
      <c r="MRB1" t="s">
        <v>17604</v>
      </c>
      <c r="MRC1" t="s">
        <v>17605</v>
      </c>
      <c r="MRD1" t="s">
        <v>17606</v>
      </c>
      <c r="MRE1" t="s">
        <v>17607</v>
      </c>
      <c r="MRF1" t="s">
        <v>17608</v>
      </c>
      <c r="MRG1" t="s">
        <v>17609</v>
      </c>
      <c r="MRH1" t="s">
        <v>17610</v>
      </c>
      <c r="MRI1" t="s">
        <v>17611</v>
      </c>
      <c r="MRJ1" t="s">
        <v>17612</v>
      </c>
      <c r="MRK1" t="s">
        <v>17613</v>
      </c>
      <c r="MRL1" t="s">
        <v>17614</v>
      </c>
      <c r="MRM1" t="s">
        <v>17615</v>
      </c>
      <c r="MRN1" t="s">
        <v>17616</v>
      </c>
      <c r="MRO1" t="s">
        <v>17617</v>
      </c>
      <c r="MRP1" t="s">
        <v>17618</v>
      </c>
      <c r="MRQ1" t="s">
        <v>17619</v>
      </c>
      <c r="MRR1" t="s">
        <v>17620</v>
      </c>
      <c r="MRS1" t="s">
        <v>17621</v>
      </c>
      <c r="MRT1" t="s">
        <v>17622</v>
      </c>
      <c r="MRU1" t="s">
        <v>17623</v>
      </c>
      <c r="MRV1" t="s">
        <v>17624</v>
      </c>
      <c r="MRW1" t="s">
        <v>17625</v>
      </c>
      <c r="MRX1" t="s">
        <v>17626</v>
      </c>
      <c r="MRY1" t="s">
        <v>17627</v>
      </c>
      <c r="MRZ1" t="s">
        <v>17628</v>
      </c>
      <c r="MSA1" t="s">
        <v>17629</v>
      </c>
      <c r="MSB1" t="s">
        <v>17630</v>
      </c>
      <c r="MSC1" t="s">
        <v>17631</v>
      </c>
      <c r="MSD1" t="s">
        <v>17632</v>
      </c>
      <c r="MSE1" t="s">
        <v>17633</v>
      </c>
      <c r="MSF1" t="s">
        <v>17634</v>
      </c>
      <c r="MSG1" t="s">
        <v>17635</v>
      </c>
      <c r="MSH1" t="s">
        <v>17636</v>
      </c>
      <c r="MSI1" t="s">
        <v>17637</v>
      </c>
      <c r="MSJ1" t="s">
        <v>17638</v>
      </c>
      <c r="MSK1" t="s">
        <v>17639</v>
      </c>
      <c r="MSL1" t="s">
        <v>17640</v>
      </c>
      <c r="MSM1" t="s">
        <v>17641</v>
      </c>
      <c r="MSN1" t="s">
        <v>17642</v>
      </c>
      <c r="MSO1" t="s">
        <v>17643</v>
      </c>
      <c r="MSP1" t="s">
        <v>17644</v>
      </c>
      <c r="MSQ1" t="s">
        <v>17645</v>
      </c>
      <c r="MSR1" t="s">
        <v>17646</v>
      </c>
      <c r="MSS1" t="s">
        <v>17647</v>
      </c>
      <c r="MST1" t="s">
        <v>17648</v>
      </c>
      <c r="MSU1" t="s">
        <v>17649</v>
      </c>
      <c r="MSV1" t="s">
        <v>17650</v>
      </c>
      <c r="MSW1" t="s">
        <v>17651</v>
      </c>
      <c r="MSX1" t="s">
        <v>17652</v>
      </c>
      <c r="MSY1" t="s">
        <v>17653</v>
      </c>
      <c r="MSZ1" t="s">
        <v>17654</v>
      </c>
      <c r="MTA1" t="s">
        <v>17655</v>
      </c>
      <c r="MTB1" t="s">
        <v>17656</v>
      </c>
      <c r="MTC1" t="s">
        <v>17657</v>
      </c>
      <c r="MTD1" t="s">
        <v>17658</v>
      </c>
      <c r="MTE1" t="s">
        <v>17659</v>
      </c>
      <c r="MTF1" t="s">
        <v>17660</v>
      </c>
      <c r="MTG1" t="s">
        <v>17661</v>
      </c>
      <c r="MTH1" t="s">
        <v>17662</v>
      </c>
      <c r="MTI1" t="s">
        <v>17663</v>
      </c>
      <c r="MTJ1" t="s">
        <v>17664</v>
      </c>
      <c r="MTK1" t="s">
        <v>17665</v>
      </c>
      <c r="MTL1" t="s">
        <v>17666</v>
      </c>
      <c r="MTM1" t="s">
        <v>17667</v>
      </c>
      <c r="MTN1" t="s">
        <v>17668</v>
      </c>
      <c r="MTO1" t="s">
        <v>17669</v>
      </c>
      <c r="MTP1" t="s">
        <v>17670</v>
      </c>
      <c r="MTQ1" t="s">
        <v>17671</v>
      </c>
      <c r="MTR1" t="s">
        <v>17672</v>
      </c>
      <c r="MTS1" t="s">
        <v>17673</v>
      </c>
      <c r="MTT1" t="s">
        <v>17674</v>
      </c>
      <c r="MTU1" t="s">
        <v>17675</v>
      </c>
      <c r="MTV1" t="s">
        <v>17676</v>
      </c>
      <c r="MTW1" t="s">
        <v>17677</v>
      </c>
      <c r="MTX1" t="s">
        <v>17678</v>
      </c>
      <c r="MTY1" t="s">
        <v>17679</v>
      </c>
      <c r="MTZ1" t="s">
        <v>17680</v>
      </c>
      <c r="MUA1" t="s">
        <v>17681</v>
      </c>
      <c r="MUB1" t="s">
        <v>17682</v>
      </c>
      <c r="MUC1" t="s">
        <v>17683</v>
      </c>
      <c r="MUD1" t="s">
        <v>17684</v>
      </c>
      <c r="MUE1" t="s">
        <v>17685</v>
      </c>
      <c r="MUF1" t="s">
        <v>17686</v>
      </c>
      <c r="MUG1" t="s">
        <v>17687</v>
      </c>
      <c r="MUH1" t="s">
        <v>17688</v>
      </c>
      <c r="MUI1" t="s">
        <v>17689</v>
      </c>
      <c r="MUJ1" t="s">
        <v>17690</v>
      </c>
      <c r="MUK1" t="s">
        <v>17691</v>
      </c>
      <c r="MUL1" t="s">
        <v>17692</v>
      </c>
      <c r="MUM1" t="s">
        <v>17693</v>
      </c>
      <c r="MUN1" t="s">
        <v>17694</v>
      </c>
      <c r="MUO1" t="s">
        <v>17695</v>
      </c>
      <c r="MUP1" t="s">
        <v>17696</v>
      </c>
      <c r="MUQ1" t="s">
        <v>17697</v>
      </c>
      <c r="MUR1" t="s">
        <v>17698</v>
      </c>
      <c r="MUS1" t="s">
        <v>17699</v>
      </c>
      <c r="MUT1" t="s">
        <v>17700</v>
      </c>
      <c r="MUU1" t="s">
        <v>17701</v>
      </c>
      <c r="MUV1" t="s">
        <v>17702</v>
      </c>
      <c r="MUW1" t="s">
        <v>17703</v>
      </c>
      <c r="MUX1" t="s">
        <v>17704</v>
      </c>
      <c r="MUY1" t="s">
        <v>17705</v>
      </c>
      <c r="MUZ1" t="s">
        <v>17706</v>
      </c>
      <c r="MVA1" t="s">
        <v>17707</v>
      </c>
      <c r="MVB1" t="s">
        <v>17708</v>
      </c>
      <c r="MVC1" t="s">
        <v>17709</v>
      </c>
      <c r="MVD1" t="s">
        <v>17710</v>
      </c>
      <c r="MVE1" t="s">
        <v>17711</v>
      </c>
      <c r="MVF1" t="s">
        <v>17712</v>
      </c>
      <c r="MVG1" t="s">
        <v>17713</v>
      </c>
      <c r="MVH1" t="s">
        <v>17714</v>
      </c>
      <c r="MVI1" t="s">
        <v>17715</v>
      </c>
      <c r="MVJ1" t="s">
        <v>17716</v>
      </c>
      <c r="MVK1" t="s">
        <v>17717</v>
      </c>
      <c r="MVL1" t="s">
        <v>17718</v>
      </c>
      <c r="MVM1" t="s">
        <v>17719</v>
      </c>
      <c r="MVN1" t="s">
        <v>17720</v>
      </c>
      <c r="MVO1" t="s">
        <v>17721</v>
      </c>
      <c r="MVP1" t="s">
        <v>17722</v>
      </c>
      <c r="MVQ1" t="s">
        <v>17723</v>
      </c>
      <c r="MVR1" t="s">
        <v>17724</v>
      </c>
      <c r="MVS1" t="s">
        <v>17725</v>
      </c>
      <c r="MVT1" t="s">
        <v>17726</v>
      </c>
      <c r="MVU1" t="s">
        <v>17727</v>
      </c>
      <c r="MVV1" t="s">
        <v>17728</v>
      </c>
      <c r="MVW1" t="s">
        <v>17729</v>
      </c>
      <c r="MVX1" t="s">
        <v>17730</v>
      </c>
      <c r="MVY1" t="s">
        <v>17731</v>
      </c>
      <c r="MVZ1" t="s">
        <v>17732</v>
      </c>
      <c r="MWA1" t="s">
        <v>17733</v>
      </c>
      <c r="MWB1" t="s">
        <v>17734</v>
      </c>
      <c r="MWC1" t="s">
        <v>17735</v>
      </c>
      <c r="MWD1" t="s">
        <v>17736</v>
      </c>
      <c r="MWE1" t="s">
        <v>17737</v>
      </c>
      <c r="MWF1" t="s">
        <v>17738</v>
      </c>
      <c r="MWG1" t="s">
        <v>17739</v>
      </c>
      <c r="MWH1" t="s">
        <v>17740</v>
      </c>
      <c r="MWI1" t="s">
        <v>17741</v>
      </c>
      <c r="MWJ1" t="s">
        <v>17742</v>
      </c>
      <c r="MWK1" t="s">
        <v>17743</v>
      </c>
      <c r="MWL1" t="s">
        <v>17744</v>
      </c>
      <c r="MWM1" t="s">
        <v>17745</v>
      </c>
      <c r="MWN1" t="s">
        <v>17746</v>
      </c>
      <c r="MWO1" t="s">
        <v>17747</v>
      </c>
      <c r="MWP1" t="s">
        <v>17748</v>
      </c>
      <c r="MWQ1" t="s">
        <v>17749</v>
      </c>
      <c r="MWR1" t="s">
        <v>17750</v>
      </c>
      <c r="MWS1" t="s">
        <v>17751</v>
      </c>
      <c r="MWT1" t="s">
        <v>17752</v>
      </c>
      <c r="MWU1" t="s">
        <v>17753</v>
      </c>
      <c r="MWV1" t="s">
        <v>17754</v>
      </c>
      <c r="MWW1" t="s">
        <v>17755</v>
      </c>
      <c r="MWX1" t="s">
        <v>17756</v>
      </c>
      <c r="MWY1" t="s">
        <v>17757</v>
      </c>
      <c r="MWZ1" t="s">
        <v>17758</v>
      </c>
      <c r="MXA1" t="s">
        <v>17759</v>
      </c>
      <c r="MXB1" t="s">
        <v>17760</v>
      </c>
      <c r="MXC1" t="s">
        <v>17761</v>
      </c>
      <c r="MXD1" t="s">
        <v>17762</v>
      </c>
      <c r="MXE1" t="s">
        <v>17763</v>
      </c>
      <c r="MXF1" t="s">
        <v>17764</v>
      </c>
      <c r="MXG1" t="s">
        <v>17765</v>
      </c>
      <c r="MXH1" t="s">
        <v>17766</v>
      </c>
      <c r="MXI1" t="s">
        <v>17767</v>
      </c>
      <c r="MXJ1" t="s">
        <v>17768</v>
      </c>
      <c r="MXK1" t="s">
        <v>17769</v>
      </c>
      <c r="MXL1" t="s">
        <v>17770</v>
      </c>
      <c r="MXM1" t="s">
        <v>17771</v>
      </c>
      <c r="MXN1" t="s">
        <v>17772</v>
      </c>
      <c r="MXO1" t="s">
        <v>17773</v>
      </c>
      <c r="MXP1" t="s">
        <v>17774</v>
      </c>
      <c r="MXQ1" t="s">
        <v>17775</v>
      </c>
      <c r="MXR1" t="s">
        <v>17776</v>
      </c>
      <c r="MXS1" t="s">
        <v>17777</v>
      </c>
      <c r="MXT1" t="s">
        <v>17778</v>
      </c>
      <c r="MXU1" t="s">
        <v>17779</v>
      </c>
      <c r="MXV1" t="s">
        <v>17780</v>
      </c>
      <c r="MXW1" t="s">
        <v>17781</v>
      </c>
      <c r="MXX1" t="s">
        <v>17782</v>
      </c>
      <c r="MXY1" t="s">
        <v>17783</v>
      </c>
      <c r="MXZ1" t="s">
        <v>17784</v>
      </c>
      <c r="MYA1" t="s">
        <v>17785</v>
      </c>
      <c r="MYB1" t="s">
        <v>17786</v>
      </c>
      <c r="MYC1" t="s">
        <v>17787</v>
      </c>
      <c r="MYD1" t="s">
        <v>17788</v>
      </c>
      <c r="MYE1" t="s">
        <v>17789</v>
      </c>
      <c r="MYF1" t="s">
        <v>17790</v>
      </c>
      <c r="MYG1" t="s">
        <v>17791</v>
      </c>
      <c r="MYH1" t="s">
        <v>17792</v>
      </c>
      <c r="MYI1" t="s">
        <v>17793</v>
      </c>
      <c r="MYJ1" t="s">
        <v>17794</v>
      </c>
      <c r="MYK1" t="s">
        <v>17795</v>
      </c>
      <c r="MYL1" t="s">
        <v>17796</v>
      </c>
      <c r="MYM1" t="s">
        <v>17797</v>
      </c>
      <c r="MYN1" t="s">
        <v>17798</v>
      </c>
      <c r="MYO1" t="s">
        <v>17799</v>
      </c>
      <c r="MYP1" t="s">
        <v>17800</v>
      </c>
      <c r="MYQ1" t="s">
        <v>17801</v>
      </c>
      <c r="MYR1" t="s">
        <v>17802</v>
      </c>
      <c r="MYS1" t="s">
        <v>17803</v>
      </c>
      <c r="MYT1" t="s">
        <v>17804</v>
      </c>
      <c r="MYU1" t="s">
        <v>17805</v>
      </c>
      <c r="MYV1" t="s">
        <v>17806</v>
      </c>
      <c r="MYW1" t="s">
        <v>17807</v>
      </c>
      <c r="MYX1" t="s">
        <v>17808</v>
      </c>
      <c r="MYY1" t="s">
        <v>17809</v>
      </c>
      <c r="MYZ1" t="s">
        <v>17810</v>
      </c>
      <c r="MZA1" t="s">
        <v>17811</v>
      </c>
      <c r="MZB1" t="s">
        <v>17812</v>
      </c>
      <c r="MZC1" t="s">
        <v>17813</v>
      </c>
      <c r="MZD1" t="s">
        <v>17814</v>
      </c>
      <c r="MZE1" t="s">
        <v>17815</v>
      </c>
      <c r="MZF1" t="s">
        <v>17816</v>
      </c>
      <c r="MZG1" t="s">
        <v>17817</v>
      </c>
      <c r="MZH1" t="s">
        <v>17818</v>
      </c>
      <c r="MZI1" t="s">
        <v>17819</v>
      </c>
      <c r="MZJ1" t="s">
        <v>17820</v>
      </c>
      <c r="MZK1" t="s">
        <v>17821</v>
      </c>
      <c r="MZL1" t="s">
        <v>17822</v>
      </c>
      <c r="MZM1" t="s">
        <v>17823</v>
      </c>
      <c r="MZN1" t="s">
        <v>17824</v>
      </c>
      <c r="MZO1" t="s">
        <v>17825</v>
      </c>
      <c r="MZP1" t="s">
        <v>17826</v>
      </c>
      <c r="MZQ1" t="s">
        <v>17827</v>
      </c>
      <c r="MZR1" t="s">
        <v>17828</v>
      </c>
      <c r="MZS1" t="s">
        <v>17829</v>
      </c>
      <c r="MZT1" t="s">
        <v>17830</v>
      </c>
      <c r="MZU1" t="s">
        <v>17831</v>
      </c>
      <c r="MZV1" t="s">
        <v>17832</v>
      </c>
      <c r="MZW1" t="s">
        <v>17833</v>
      </c>
      <c r="MZX1" t="s">
        <v>17834</v>
      </c>
      <c r="MZY1" t="s">
        <v>17835</v>
      </c>
      <c r="MZZ1" t="s">
        <v>17836</v>
      </c>
      <c r="NAA1" t="s">
        <v>17837</v>
      </c>
      <c r="NAB1" t="s">
        <v>17838</v>
      </c>
      <c r="NAC1" t="s">
        <v>17839</v>
      </c>
      <c r="NAD1" t="s">
        <v>17840</v>
      </c>
      <c r="NAE1" t="s">
        <v>17841</v>
      </c>
      <c r="NAF1" t="s">
        <v>17842</v>
      </c>
      <c r="NAG1" t="s">
        <v>17843</v>
      </c>
      <c r="NAH1" t="s">
        <v>17844</v>
      </c>
      <c r="NAI1" t="s">
        <v>17845</v>
      </c>
      <c r="NAJ1" t="s">
        <v>17846</v>
      </c>
      <c r="NAK1" t="s">
        <v>17847</v>
      </c>
      <c r="NAL1" t="s">
        <v>17848</v>
      </c>
      <c r="NAM1" t="s">
        <v>17849</v>
      </c>
      <c r="NAN1" t="s">
        <v>17850</v>
      </c>
      <c r="NAO1" t="s">
        <v>17851</v>
      </c>
      <c r="NAP1" t="s">
        <v>17852</v>
      </c>
      <c r="NAQ1" t="s">
        <v>17853</v>
      </c>
      <c r="NAR1" t="s">
        <v>17854</v>
      </c>
      <c r="NAS1" t="s">
        <v>17855</v>
      </c>
      <c r="NAT1" t="s">
        <v>17856</v>
      </c>
      <c r="NAU1" t="s">
        <v>17857</v>
      </c>
      <c r="NAV1" t="s">
        <v>17858</v>
      </c>
      <c r="NAW1" t="s">
        <v>17859</v>
      </c>
      <c r="NAX1" t="s">
        <v>17860</v>
      </c>
      <c r="NAY1" t="s">
        <v>17861</v>
      </c>
      <c r="NAZ1" t="s">
        <v>17862</v>
      </c>
      <c r="NBA1" t="s">
        <v>17863</v>
      </c>
      <c r="NBB1" t="s">
        <v>17864</v>
      </c>
      <c r="NBC1" t="s">
        <v>17865</v>
      </c>
      <c r="NBD1" t="s">
        <v>17866</v>
      </c>
      <c r="NBE1" t="s">
        <v>17867</v>
      </c>
      <c r="NBF1" t="s">
        <v>17868</v>
      </c>
      <c r="NBG1" t="s">
        <v>17869</v>
      </c>
      <c r="NBH1" t="s">
        <v>17870</v>
      </c>
      <c r="NBI1" t="s">
        <v>17871</v>
      </c>
      <c r="NBJ1" t="s">
        <v>17872</v>
      </c>
      <c r="NBK1" t="s">
        <v>17873</v>
      </c>
      <c r="NBL1" t="s">
        <v>17874</v>
      </c>
      <c r="NBM1" t="s">
        <v>17875</v>
      </c>
      <c r="NBN1" t="s">
        <v>17876</v>
      </c>
      <c r="NBO1" t="s">
        <v>17877</v>
      </c>
      <c r="NBP1" t="s">
        <v>17878</v>
      </c>
      <c r="NBQ1" t="s">
        <v>17879</v>
      </c>
      <c r="NBR1" t="s">
        <v>17880</v>
      </c>
      <c r="NBS1" t="s">
        <v>17881</v>
      </c>
      <c r="NBT1" t="s">
        <v>17882</v>
      </c>
      <c r="NBU1" t="s">
        <v>17883</v>
      </c>
      <c r="NBV1" t="s">
        <v>17884</v>
      </c>
      <c r="NBW1" t="s">
        <v>17885</v>
      </c>
      <c r="NBX1" t="s">
        <v>17886</v>
      </c>
      <c r="NBY1" t="s">
        <v>17887</v>
      </c>
      <c r="NBZ1" t="s">
        <v>17888</v>
      </c>
      <c r="NCA1" t="s">
        <v>17889</v>
      </c>
      <c r="NCB1" t="s">
        <v>17890</v>
      </c>
      <c r="NCC1" t="s">
        <v>17891</v>
      </c>
      <c r="NCD1" t="s">
        <v>17892</v>
      </c>
      <c r="NCE1" t="s">
        <v>17893</v>
      </c>
      <c r="NCF1" t="s">
        <v>17894</v>
      </c>
      <c r="NCG1" t="s">
        <v>17895</v>
      </c>
      <c r="NCH1" t="s">
        <v>17896</v>
      </c>
      <c r="NCI1" t="s">
        <v>17897</v>
      </c>
      <c r="NCJ1" t="s">
        <v>17898</v>
      </c>
      <c r="NCK1" t="s">
        <v>17899</v>
      </c>
      <c r="NCL1" t="s">
        <v>17900</v>
      </c>
      <c r="NCM1" t="s">
        <v>17901</v>
      </c>
      <c r="NCN1" t="s">
        <v>17902</v>
      </c>
      <c r="NCO1" t="s">
        <v>17903</v>
      </c>
      <c r="NCP1" t="s">
        <v>17904</v>
      </c>
      <c r="NCQ1" t="s">
        <v>17905</v>
      </c>
      <c r="NCR1" t="s">
        <v>17906</v>
      </c>
      <c r="NCS1" t="s">
        <v>17907</v>
      </c>
      <c r="NCT1" t="s">
        <v>17908</v>
      </c>
      <c r="NCU1" t="s">
        <v>17909</v>
      </c>
      <c r="NCV1" t="s">
        <v>17910</v>
      </c>
      <c r="NCW1" t="s">
        <v>17911</v>
      </c>
      <c r="NCX1" t="s">
        <v>17912</v>
      </c>
      <c r="NCY1" t="s">
        <v>17913</v>
      </c>
      <c r="NCZ1" t="s">
        <v>17914</v>
      </c>
      <c r="NDA1" t="s">
        <v>17915</v>
      </c>
      <c r="NDB1" t="s">
        <v>17916</v>
      </c>
      <c r="NDC1" t="s">
        <v>17917</v>
      </c>
      <c r="NDD1" t="s">
        <v>17918</v>
      </c>
      <c r="NDE1" t="s">
        <v>17919</v>
      </c>
      <c r="NDF1" t="s">
        <v>17920</v>
      </c>
      <c r="NDG1" t="s">
        <v>17921</v>
      </c>
      <c r="NDH1" t="s">
        <v>17922</v>
      </c>
      <c r="NDI1" t="s">
        <v>17923</v>
      </c>
      <c r="NDJ1" t="s">
        <v>17924</v>
      </c>
      <c r="NDK1" t="s">
        <v>17925</v>
      </c>
      <c r="NDL1" t="s">
        <v>17926</v>
      </c>
      <c r="NDM1" t="s">
        <v>17927</v>
      </c>
      <c r="NDN1" t="s">
        <v>17928</v>
      </c>
      <c r="NDO1" t="s">
        <v>17929</v>
      </c>
      <c r="NDP1" t="s">
        <v>17930</v>
      </c>
      <c r="NDQ1" t="s">
        <v>17931</v>
      </c>
      <c r="NDR1" t="s">
        <v>17932</v>
      </c>
      <c r="NDS1" t="s">
        <v>17933</v>
      </c>
      <c r="NDT1" t="s">
        <v>17934</v>
      </c>
      <c r="NDU1" t="s">
        <v>17935</v>
      </c>
      <c r="NDV1" t="s">
        <v>17936</v>
      </c>
      <c r="NDW1" t="s">
        <v>17937</v>
      </c>
      <c r="NDX1" t="s">
        <v>17938</v>
      </c>
      <c r="NDY1" t="s">
        <v>17939</v>
      </c>
      <c r="NDZ1" t="s">
        <v>17940</v>
      </c>
      <c r="NEA1" t="s">
        <v>17941</v>
      </c>
      <c r="NEB1" t="s">
        <v>17942</v>
      </c>
      <c r="NEC1" t="s">
        <v>17943</v>
      </c>
      <c r="NED1" t="s">
        <v>17944</v>
      </c>
      <c r="NEE1" t="s">
        <v>17945</v>
      </c>
      <c r="NEF1" t="s">
        <v>17946</v>
      </c>
      <c r="NEG1" t="s">
        <v>17947</v>
      </c>
      <c r="NEH1" t="s">
        <v>17948</v>
      </c>
      <c r="NEI1" t="s">
        <v>17949</v>
      </c>
      <c r="NEJ1" t="s">
        <v>17950</v>
      </c>
      <c r="NEK1" t="s">
        <v>17951</v>
      </c>
      <c r="NEL1" t="s">
        <v>17952</v>
      </c>
      <c r="NEM1" t="s">
        <v>17953</v>
      </c>
      <c r="NEN1" t="s">
        <v>17954</v>
      </c>
      <c r="NEO1" t="s">
        <v>17955</v>
      </c>
      <c r="NEP1" t="s">
        <v>17956</v>
      </c>
      <c r="NEQ1" t="s">
        <v>17957</v>
      </c>
      <c r="NER1" t="s">
        <v>17958</v>
      </c>
      <c r="NES1" t="s">
        <v>17959</v>
      </c>
      <c r="NET1" t="s">
        <v>17960</v>
      </c>
      <c r="NEU1" t="s">
        <v>17961</v>
      </c>
      <c r="NEV1" t="s">
        <v>17962</v>
      </c>
      <c r="NEW1" t="s">
        <v>17963</v>
      </c>
      <c r="NEX1" t="s">
        <v>17964</v>
      </c>
      <c r="NEY1" t="s">
        <v>17965</v>
      </c>
      <c r="NEZ1" t="s">
        <v>17966</v>
      </c>
      <c r="NFA1" t="s">
        <v>17967</v>
      </c>
      <c r="NFB1" t="s">
        <v>17968</v>
      </c>
      <c r="NFC1" t="s">
        <v>17969</v>
      </c>
      <c r="NFD1" t="s">
        <v>17970</v>
      </c>
      <c r="NFE1" t="s">
        <v>17971</v>
      </c>
      <c r="NFF1" t="s">
        <v>17972</v>
      </c>
      <c r="NFG1" t="s">
        <v>17973</v>
      </c>
      <c r="NFH1" t="s">
        <v>17974</v>
      </c>
      <c r="NFI1" t="s">
        <v>17975</v>
      </c>
      <c r="NFJ1" t="s">
        <v>17976</v>
      </c>
      <c r="NFK1" t="s">
        <v>17977</v>
      </c>
      <c r="NFL1" t="s">
        <v>17978</v>
      </c>
      <c r="NFM1" t="s">
        <v>17979</v>
      </c>
      <c r="NFN1" t="s">
        <v>17980</v>
      </c>
      <c r="NFO1" t="s">
        <v>17981</v>
      </c>
      <c r="NFP1" t="s">
        <v>17982</v>
      </c>
      <c r="NFQ1" t="s">
        <v>17983</v>
      </c>
      <c r="NFR1" t="s">
        <v>17984</v>
      </c>
      <c r="NFS1" t="s">
        <v>17985</v>
      </c>
      <c r="NFT1" t="s">
        <v>17986</v>
      </c>
      <c r="NFU1" t="s">
        <v>17987</v>
      </c>
      <c r="NFV1" t="s">
        <v>17988</v>
      </c>
      <c r="NFW1" t="s">
        <v>17989</v>
      </c>
      <c r="NFX1" t="s">
        <v>17990</v>
      </c>
      <c r="NFY1" t="s">
        <v>17991</v>
      </c>
      <c r="NFZ1" t="s">
        <v>17992</v>
      </c>
      <c r="NGA1" t="s">
        <v>17993</v>
      </c>
      <c r="NGB1" t="s">
        <v>17994</v>
      </c>
      <c r="NGC1" t="s">
        <v>17995</v>
      </c>
      <c r="NGD1" t="s">
        <v>17996</v>
      </c>
      <c r="NGE1" t="s">
        <v>17997</v>
      </c>
      <c r="NGF1" t="s">
        <v>17998</v>
      </c>
      <c r="NGG1" t="s">
        <v>17999</v>
      </c>
      <c r="NGH1" t="s">
        <v>18000</v>
      </c>
      <c r="NGI1" t="s">
        <v>18001</v>
      </c>
      <c r="NGJ1" t="s">
        <v>18002</v>
      </c>
      <c r="NGK1" t="s">
        <v>18003</v>
      </c>
      <c r="NGL1" t="s">
        <v>18004</v>
      </c>
      <c r="NGM1" t="s">
        <v>18005</v>
      </c>
      <c r="NGN1" t="s">
        <v>18006</v>
      </c>
      <c r="NGO1" t="s">
        <v>18007</v>
      </c>
      <c r="NGP1" t="s">
        <v>18008</v>
      </c>
      <c r="NGQ1" t="s">
        <v>18009</v>
      </c>
      <c r="NGR1" t="s">
        <v>18010</v>
      </c>
      <c r="NGS1" t="s">
        <v>18011</v>
      </c>
      <c r="NGT1" t="s">
        <v>18012</v>
      </c>
      <c r="NGU1" t="s">
        <v>18013</v>
      </c>
      <c r="NGV1" t="s">
        <v>18014</v>
      </c>
      <c r="NGW1" t="s">
        <v>18015</v>
      </c>
      <c r="NGX1" t="s">
        <v>18016</v>
      </c>
      <c r="NGY1" t="s">
        <v>18017</v>
      </c>
      <c r="NGZ1" t="s">
        <v>18018</v>
      </c>
      <c r="NHA1" t="s">
        <v>18019</v>
      </c>
      <c r="NHB1" t="s">
        <v>18020</v>
      </c>
      <c r="NHC1" t="s">
        <v>18021</v>
      </c>
      <c r="NHD1" t="s">
        <v>18022</v>
      </c>
      <c r="NHE1" t="s">
        <v>18023</v>
      </c>
      <c r="NHF1" t="s">
        <v>18024</v>
      </c>
      <c r="NHG1" t="s">
        <v>18025</v>
      </c>
      <c r="NHH1" t="s">
        <v>18026</v>
      </c>
      <c r="NHI1" t="s">
        <v>18027</v>
      </c>
      <c r="NHJ1" t="s">
        <v>18028</v>
      </c>
      <c r="NHK1" t="s">
        <v>18029</v>
      </c>
      <c r="NHL1" t="s">
        <v>18030</v>
      </c>
      <c r="NHM1" t="s">
        <v>18031</v>
      </c>
      <c r="NHN1" t="s">
        <v>18032</v>
      </c>
      <c r="NHO1" t="s">
        <v>18033</v>
      </c>
      <c r="NHP1" t="s">
        <v>18034</v>
      </c>
      <c r="NHQ1" t="s">
        <v>18035</v>
      </c>
      <c r="NHR1" t="s">
        <v>18036</v>
      </c>
      <c r="NHS1" t="s">
        <v>18037</v>
      </c>
      <c r="NHT1" t="s">
        <v>18038</v>
      </c>
      <c r="NHU1" t="s">
        <v>18039</v>
      </c>
      <c r="NHV1" t="s">
        <v>18040</v>
      </c>
      <c r="NHW1" t="s">
        <v>18041</v>
      </c>
      <c r="NHX1" t="s">
        <v>18042</v>
      </c>
      <c r="NHY1" t="s">
        <v>18043</v>
      </c>
      <c r="NHZ1" t="s">
        <v>18044</v>
      </c>
      <c r="NIA1" t="s">
        <v>18045</v>
      </c>
      <c r="NIB1" t="s">
        <v>18046</v>
      </c>
      <c r="NIC1" t="s">
        <v>18047</v>
      </c>
      <c r="NID1" t="s">
        <v>18048</v>
      </c>
      <c r="NIE1" t="s">
        <v>18049</v>
      </c>
      <c r="NIF1" t="s">
        <v>18050</v>
      </c>
      <c r="NIG1" t="s">
        <v>18051</v>
      </c>
      <c r="NIH1" t="s">
        <v>18052</v>
      </c>
      <c r="NII1" t="s">
        <v>18053</v>
      </c>
      <c r="NIJ1" t="s">
        <v>18054</v>
      </c>
      <c r="NIK1" t="s">
        <v>18055</v>
      </c>
      <c r="NIL1" t="s">
        <v>18056</v>
      </c>
      <c r="NIM1" t="s">
        <v>18057</v>
      </c>
      <c r="NIN1" t="s">
        <v>18058</v>
      </c>
      <c r="NIO1" t="s">
        <v>18059</v>
      </c>
      <c r="NIP1" t="s">
        <v>18060</v>
      </c>
      <c r="NIQ1" t="s">
        <v>18061</v>
      </c>
      <c r="NIR1" t="s">
        <v>18062</v>
      </c>
      <c r="NIS1" t="s">
        <v>18063</v>
      </c>
      <c r="NIT1" t="s">
        <v>18064</v>
      </c>
      <c r="NIU1" t="s">
        <v>18065</v>
      </c>
      <c r="NIV1" t="s">
        <v>18066</v>
      </c>
      <c r="NIW1" t="s">
        <v>18067</v>
      </c>
      <c r="NIX1" t="s">
        <v>18068</v>
      </c>
      <c r="NIY1" t="s">
        <v>18069</v>
      </c>
      <c r="NIZ1" t="s">
        <v>18070</v>
      </c>
      <c r="NJA1" t="s">
        <v>18071</v>
      </c>
      <c r="NJB1" t="s">
        <v>18072</v>
      </c>
      <c r="NJC1" t="s">
        <v>18073</v>
      </c>
      <c r="NJD1" t="s">
        <v>18074</v>
      </c>
      <c r="NJE1" t="s">
        <v>18075</v>
      </c>
      <c r="NJF1" t="s">
        <v>18076</v>
      </c>
      <c r="NJG1" t="s">
        <v>18077</v>
      </c>
      <c r="NJH1" t="s">
        <v>18078</v>
      </c>
      <c r="NJI1" t="s">
        <v>18079</v>
      </c>
      <c r="NJJ1" t="s">
        <v>18080</v>
      </c>
      <c r="NJK1" t="s">
        <v>18081</v>
      </c>
      <c r="NJL1" t="s">
        <v>18082</v>
      </c>
      <c r="NJM1" t="s">
        <v>18083</v>
      </c>
      <c r="NJN1" t="s">
        <v>18084</v>
      </c>
      <c r="NJO1" t="s">
        <v>18085</v>
      </c>
      <c r="NJP1" t="s">
        <v>18086</v>
      </c>
      <c r="NJQ1" t="s">
        <v>18087</v>
      </c>
      <c r="NJR1" t="s">
        <v>18088</v>
      </c>
      <c r="NJS1" t="s">
        <v>18089</v>
      </c>
      <c r="NJT1" t="s">
        <v>18090</v>
      </c>
      <c r="NJU1" t="s">
        <v>18091</v>
      </c>
      <c r="NJV1" t="s">
        <v>18092</v>
      </c>
      <c r="NJW1" t="s">
        <v>18093</v>
      </c>
      <c r="NJX1" t="s">
        <v>18094</v>
      </c>
      <c r="NJY1" t="s">
        <v>18095</v>
      </c>
      <c r="NJZ1" t="s">
        <v>18096</v>
      </c>
      <c r="NKA1" t="s">
        <v>18097</v>
      </c>
      <c r="NKB1" t="s">
        <v>18098</v>
      </c>
      <c r="NKC1" t="s">
        <v>18099</v>
      </c>
      <c r="NKD1" t="s">
        <v>18100</v>
      </c>
      <c r="NKE1" t="s">
        <v>18101</v>
      </c>
      <c r="NKF1" t="s">
        <v>18102</v>
      </c>
      <c r="NKG1" t="s">
        <v>18103</v>
      </c>
      <c r="NKH1" t="s">
        <v>18104</v>
      </c>
      <c r="NKI1" t="s">
        <v>18105</v>
      </c>
      <c r="NKJ1" t="s">
        <v>18106</v>
      </c>
      <c r="NKK1" t="s">
        <v>18107</v>
      </c>
      <c r="NKL1" t="s">
        <v>18108</v>
      </c>
      <c r="NKM1" t="s">
        <v>18109</v>
      </c>
      <c r="NKN1" t="s">
        <v>18110</v>
      </c>
      <c r="NKO1" t="s">
        <v>18111</v>
      </c>
      <c r="NKP1" t="s">
        <v>18112</v>
      </c>
      <c r="NKQ1" t="s">
        <v>18113</v>
      </c>
      <c r="NKR1" t="s">
        <v>18114</v>
      </c>
      <c r="NKS1" t="s">
        <v>18115</v>
      </c>
      <c r="NKT1" t="s">
        <v>18116</v>
      </c>
      <c r="NKU1" t="s">
        <v>18117</v>
      </c>
      <c r="NKV1" t="s">
        <v>18118</v>
      </c>
      <c r="NKW1" t="s">
        <v>18119</v>
      </c>
      <c r="NKX1" t="s">
        <v>18120</v>
      </c>
      <c r="NKY1" t="s">
        <v>18121</v>
      </c>
      <c r="NKZ1" t="s">
        <v>18122</v>
      </c>
      <c r="NLA1" t="s">
        <v>18123</v>
      </c>
      <c r="NLB1" t="s">
        <v>18124</v>
      </c>
      <c r="NLC1" t="s">
        <v>18125</v>
      </c>
      <c r="NLD1" t="s">
        <v>18126</v>
      </c>
      <c r="NLE1" t="s">
        <v>18127</v>
      </c>
      <c r="NLF1" t="s">
        <v>18128</v>
      </c>
      <c r="NLG1" t="s">
        <v>18129</v>
      </c>
      <c r="NLH1" t="s">
        <v>18130</v>
      </c>
      <c r="NLI1" t="s">
        <v>18131</v>
      </c>
      <c r="NLJ1" t="s">
        <v>18132</v>
      </c>
      <c r="NLK1" t="s">
        <v>18133</v>
      </c>
      <c r="NLL1" t="s">
        <v>18134</v>
      </c>
      <c r="NLM1" t="s">
        <v>18135</v>
      </c>
      <c r="NLN1" t="s">
        <v>18136</v>
      </c>
      <c r="NLO1" t="s">
        <v>18137</v>
      </c>
      <c r="NLP1" t="s">
        <v>18138</v>
      </c>
      <c r="NLQ1" t="s">
        <v>18139</v>
      </c>
      <c r="NLR1" t="s">
        <v>18140</v>
      </c>
      <c r="NLS1" t="s">
        <v>18141</v>
      </c>
      <c r="NLT1" t="s">
        <v>18142</v>
      </c>
      <c r="NLU1" t="s">
        <v>18143</v>
      </c>
      <c r="NLV1" t="s">
        <v>18144</v>
      </c>
      <c r="NLW1" t="s">
        <v>18145</v>
      </c>
      <c r="NLX1" t="s">
        <v>18146</v>
      </c>
      <c r="NLY1" t="s">
        <v>18147</v>
      </c>
      <c r="NLZ1" t="s">
        <v>18148</v>
      </c>
      <c r="NMA1" t="s">
        <v>18149</v>
      </c>
      <c r="NMB1" t="s">
        <v>18150</v>
      </c>
      <c r="NMC1" t="s">
        <v>18151</v>
      </c>
      <c r="NMD1" t="s">
        <v>18152</v>
      </c>
      <c r="NME1" t="s">
        <v>18153</v>
      </c>
      <c r="NMF1" t="s">
        <v>18154</v>
      </c>
      <c r="NMG1" t="s">
        <v>18155</v>
      </c>
      <c r="NMH1" t="s">
        <v>18156</v>
      </c>
      <c r="NMI1" t="s">
        <v>18157</v>
      </c>
      <c r="NMJ1" t="s">
        <v>18158</v>
      </c>
      <c r="NMK1" t="s">
        <v>18159</v>
      </c>
      <c r="NML1" t="s">
        <v>18160</v>
      </c>
      <c r="NMM1" t="s">
        <v>18161</v>
      </c>
      <c r="NMN1" t="s">
        <v>18162</v>
      </c>
      <c r="NMO1" t="s">
        <v>18163</v>
      </c>
      <c r="NMP1" t="s">
        <v>18164</v>
      </c>
      <c r="NMQ1" t="s">
        <v>18165</v>
      </c>
      <c r="NMR1" t="s">
        <v>18166</v>
      </c>
      <c r="NMS1" t="s">
        <v>18167</v>
      </c>
      <c r="NMT1" t="s">
        <v>18168</v>
      </c>
      <c r="NMU1" t="s">
        <v>18169</v>
      </c>
      <c r="NMV1" t="s">
        <v>18170</v>
      </c>
      <c r="NMW1" t="s">
        <v>18171</v>
      </c>
      <c r="NMX1" t="s">
        <v>18172</v>
      </c>
      <c r="NMY1" t="s">
        <v>18173</v>
      </c>
      <c r="NMZ1" t="s">
        <v>18174</v>
      </c>
      <c r="NNA1" t="s">
        <v>18175</v>
      </c>
      <c r="NNB1" t="s">
        <v>18176</v>
      </c>
      <c r="NNC1" t="s">
        <v>18177</v>
      </c>
      <c r="NND1" t="s">
        <v>18178</v>
      </c>
      <c r="NNE1" t="s">
        <v>18179</v>
      </c>
      <c r="NNF1" t="s">
        <v>18180</v>
      </c>
      <c r="NNG1" t="s">
        <v>18181</v>
      </c>
      <c r="NNH1" t="s">
        <v>18182</v>
      </c>
      <c r="NNI1" t="s">
        <v>18183</v>
      </c>
      <c r="NNJ1" t="s">
        <v>18184</v>
      </c>
      <c r="NNK1" t="s">
        <v>18185</v>
      </c>
      <c r="NNL1" t="s">
        <v>18186</v>
      </c>
      <c r="NNM1" t="s">
        <v>18187</v>
      </c>
      <c r="NNN1" t="s">
        <v>18188</v>
      </c>
      <c r="NNO1" t="s">
        <v>18189</v>
      </c>
      <c r="NNP1" t="s">
        <v>18190</v>
      </c>
      <c r="NNQ1" t="s">
        <v>18191</v>
      </c>
      <c r="NNR1" t="s">
        <v>18192</v>
      </c>
      <c r="NNS1" t="s">
        <v>18193</v>
      </c>
      <c r="NNT1" t="s">
        <v>18194</v>
      </c>
      <c r="NNU1" t="s">
        <v>18195</v>
      </c>
      <c r="NNV1" t="s">
        <v>18196</v>
      </c>
      <c r="NNW1" t="s">
        <v>18197</v>
      </c>
      <c r="NNX1" t="s">
        <v>18198</v>
      </c>
      <c r="NNY1" t="s">
        <v>18199</v>
      </c>
      <c r="NNZ1" t="s">
        <v>18200</v>
      </c>
      <c r="NOA1" t="s">
        <v>18201</v>
      </c>
      <c r="NOB1" t="s">
        <v>18202</v>
      </c>
      <c r="NOC1" t="s">
        <v>18203</v>
      </c>
      <c r="NOD1" t="s">
        <v>18204</v>
      </c>
      <c r="NOE1" t="s">
        <v>18205</v>
      </c>
      <c r="NOF1" t="s">
        <v>18206</v>
      </c>
      <c r="NOG1" t="s">
        <v>18207</v>
      </c>
      <c r="NOH1" t="s">
        <v>18208</v>
      </c>
      <c r="NOI1" t="s">
        <v>18209</v>
      </c>
      <c r="NOJ1" t="s">
        <v>18210</v>
      </c>
      <c r="NOK1" t="s">
        <v>18211</v>
      </c>
      <c r="NOL1" t="s">
        <v>18212</v>
      </c>
      <c r="NOM1" t="s">
        <v>18213</v>
      </c>
      <c r="NON1" t="s">
        <v>18214</v>
      </c>
      <c r="NOO1" t="s">
        <v>18215</v>
      </c>
      <c r="NOP1" t="s">
        <v>18216</v>
      </c>
      <c r="NOQ1" t="s">
        <v>18217</v>
      </c>
      <c r="NOR1" t="s">
        <v>18218</v>
      </c>
      <c r="NOS1" t="s">
        <v>18219</v>
      </c>
      <c r="NOT1" t="s">
        <v>18220</v>
      </c>
      <c r="NOU1" t="s">
        <v>18221</v>
      </c>
      <c r="NOV1" t="s">
        <v>18222</v>
      </c>
      <c r="NOW1" t="s">
        <v>18223</v>
      </c>
      <c r="NOX1" t="s">
        <v>18224</v>
      </c>
      <c r="NOY1" t="s">
        <v>18225</v>
      </c>
      <c r="NOZ1" t="s">
        <v>18226</v>
      </c>
      <c r="NPA1" t="s">
        <v>18227</v>
      </c>
      <c r="NPB1" t="s">
        <v>18228</v>
      </c>
      <c r="NPC1" t="s">
        <v>18229</v>
      </c>
      <c r="NPD1" t="s">
        <v>18230</v>
      </c>
      <c r="NPE1" t="s">
        <v>18231</v>
      </c>
      <c r="NPF1" t="s">
        <v>18232</v>
      </c>
      <c r="NPG1" t="s">
        <v>18233</v>
      </c>
      <c r="NPH1" t="s">
        <v>18234</v>
      </c>
      <c r="NPI1" t="s">
        <v>18235</v>
      </c>
      <c r="NPJ1" t="s">
        <v>18236</v>
      </c>
      <c r="NPK1" t="s">
        <v>18237</v>
      </c>
      <c r="NPL1" t="s">
        <v>18238</v>
      </c>
      <c r="NPM1" t="s">
        <v>18239</v>
      </c>
      <c r="NPN1" t="s">
        <v>18240</v>
      </c>
      <c r="NPO1" t="s">
        <v>18241</v>
      </c>
      <c r="NPP1" t="s">
        <v>18242</v>
      </c>
      <c r="NPQ1" t="s">
        <v>18243</v>
      </c>
      <c r="NPR1" t="s">
        <v>18244</v>
      </c>
      <c r="NPS1" t="s">
        <v>18245</v>
      </c>
      <c r="NPT1" t="s">
        <v>18246</v>
      </c>
      <c r="NPU1" t="s">
        <v>18247</v>
      </c>
      <c r="NPV1" t="s">
        <v>18248</v>
      </c>
      <c r="NPW1" t="s">
        <v>18249</v>
      </c>
      <c r="NPX1" t="s">
        <v>18250</v>
      </c>
      <c r="NPY1" t="s">
        <v>18251</v>
      </c>
      <c r="NPZ1" t="s">
        <v>18252</v>
      </c>
      <c r="NQA1" t="s">
        <v>18253</v>
      </c>
      <c r="NQB1" t="s">
        <v>18254</v>
      </c>
      <c r="NQC1" t="s">
        <v>18255</v>
      </c>
      <c r="NQD1" t="s">
        <v>18256</v>
      </c>
      <c r="NQE1" t="s">
        <v>18257</v>
      </c>
      <c r="NQF1" t="s">
        <v>18258</v>
      </c>
      <c r="NQG1" t="s">
        <v>18259</v>
      </c>
      <c r="NQH1" t="s">
        <v>18260</v>
      </c>
      <c r="NQI1" t="s">
        <v>18261</v>
      </c>
      <c r="NQJ1" t="s">
        <v>18262</v>
      </c>
      <c r="NQK1" t="s">
        <v>18263</v>
      </c>
      <c r="NQL1" t="s">
        <v>18264</v>
      </c>
      <c r="NQM1" t="s">
        <v>18265</v>
      </c>
      <c r="NQN1" t="s">
        <v>18266</v>
      </c>
      <c r="NQO1" t="s">
        <v>18267</v>
      </c>
      <c r="NQP1" t="s">
        <v>18268</v>
      </c>
      <c r="NQQ1" t="s">
        <v>18269</v>
      </c>
      <c r="NQR1" t="s">
        <v>18270</v>
      </c>
      <c r="NQS1" t="s">
        <v>18271</v>
      </c>
      <c r="NQT1" t="s">
        <v>18272</v>
      </c>
      <c r="NQU1" t="s">
        <v>18273</v>
      </c>
      <c r="NQV1" t="s">
        <v>18274</v>
      </c>
      <c r="NQW1" t="s">
        <v>18275</v>
      </c>
      <c r="NQX1" t="s">
        <v>18276</v>
      </c>
      <c r="NQY1" t="s">
        <v>18277</v>
      </c>
      <c r="NQZ1" t="s">
        <v>18278</v>
      </c>
      <c r="NRA1" t="s">
        <v>18279</v>
      </c>
      <c r="NRB1" t="s">
        <v>18280</v>
      </c>
      <c r="NRC1" t="s">
        <v>18281</v>
      </c>
      <c r="NRD1" t="s">
        <v>18282</v>
      </c>
      <c r="NRE1" t="s">
        <v>18283</v>
      </c>
      <c r="NRF1" t="s">
        <v>18284</v>
      </c>
      <c r="NRG1" t="s">
        <v>18285</v>
      </c>
      <c r="NRH1" t="s">
        <v>18286</v>
      </c>
      <c r="NRI1" t="s">
        <v>18287</v>
      </c>
      <c r="NRJ1" t="s">
        <v>18288</v>
      </c>
      <c r="NRK1" t="s">
        <v>18289</v>
      </c>
      <c r="NRL1" t="s">
        <v>18290</v>
      </c>
      <c r="NRM1" t="s">
        <v>18291</v>
      </c>
      <c r="NRN1" t="s">
        <v>18292</v>
      </c>
      <c r="NRO1" t="s">
        <v>18293</v>
      </c>
      <c r="NRP1" t="s">
        <v>18294</v>
      </c>
      <c r="NRQ1" t="s">
        <v>18295</v>
      </c>
      <c r="NRR1" t="s">
        <v>18296</v>
      </c>
      <c r="NRS1" t="s">
        <v>18297</v>
      </c>
      <c r="NRT1" t="s">
        <v>18298</v>
      </c>
      <c r="NRU1" t="s">
        <v>18299</v>
      </c>
      <c r="NRV1" t="s">
        <v>18300</v>
      </c>
      <c r="NRW1" t="s">
        <v>18301</v>
      </c>
      <c r="NRX1" t="s">
        <v>18302</v>
      </c>
      <c r="NRY1" t="s">
        <v>18303</v>
      </c>
      <c r="NRZ1" t="s">
        <v>18304</v>
      </c>
      <c r="NSA1" t="s">
        <v>18305</v>
      </c>
      <c r="NSB1" t="s">
        <v>18306</v>
      </c>
      <c r="NSC1" t="s">
        <v>18307</v>
      </c>
      <c r="NSD1" t="s">
        <v>18308</v>
      </c>
      <c r="NSE1" t="s">
        <v>18309</v>
      </c>
      <c r="NSF1" t="s">
        <v>18310</v>
      </c>
      <c r="NSG1" t="s">
        <v>18311</v>
      </c>
      <c r="NSH1" t="s">
        <v>18312</v>
      </c>
      <c r="NSI1" t="s">
        <v>18313</v>
      </c>
      <c r="NSJ1" t="s">
        <v>18314</v>
      </c>
      <c r="NSK1" t="s">
        <v>18315</v>
      </c>
      <c r="NSL1" t="s">
        <v>18316</v>
      </c>
      <c r="NSM1" t="s">
        <v>18317</v>
      </c>
      <c r="NSN1" t="s">
        <v>18318</v>
      </c>
      <c r="NSO1" t="s">
        <v>18319</v>
      </c>
      <c r="NSP1" t="s">
        <v>18320</v>
      </c>
      <c r="NSQ1" t="s">
        <v>18321</v>
      </c>
      <c r="NSR1" t="s">
        <v>18322</v>
      </c>
      <c r="NSS1" t="s">
        <v>18323</v>
      </c>
      <c r="NST1" t="s">
        <v>18324</v>
      </c>
      <c r="NSU1" t="s">
        <v>18325</v>
      </c>
      <c r="NSV1" t="s">
        <v>18326</v>
      </c>
      <c r="NSW1" t="s">
        <v>18327</v>
      </c>
      <c r="NSX1" t="s">
        <v>18328</v>
      </c>
      <c r="NSY1" t="s">
        <v>18329</v>
      </c>
      <c r="NSZ1" t="s">
        <v>18330</v>
      </c>
      <c r="NTA1" t="s">
        <v>18331</v>
      </c>
      <c r="NTB1" t="s">
        <v>18332</v>
      </c>
      <c r="NTC1" t="s">
        <v>18333</v>
      </c>
      <c r="NTD1" t="s">
        <v>18334</v>
      </c>
      <c r="NTE1" t="s">
        <v>18335</v>
      </c>
      <c r="NTF1" t="s">
        <v>18336</v>
      </c>
      <c r="NTG1" t="s">
        <v>18337</v>
      </c>
      <c r="NTH1" t="s">
        <v>18338</v>
      </c>
      <c r="NTI1" t="s">
        <v>18339</v>
      </c>
      <c r="NTJ1" t="s">
        <v>18340</v>
      </c>
      <c r="NTK1" t="s">
        <v>18341</v>
      </c>
      <c r="NTL1" t="s">
        <v>18342</v>
      </c>
      <c r="NTM1" t="s">
        <v>18343</v>
      </c>
      <c r="NTN1" t="s">
        <v>18344</v>
      </c>
      <c r="NTO1" t="s">
        <v>18345</v>
      </c>
      <c r="NTP1" t="s">
        <v>18346</v>
      </c>
      <c r="NTQ1" t="s">
        <v>18347</v>
      </c>
      <c r="NTR1" t="s">
        <v>18348</v>
      </c>
      <c r="NTS1" t="s">
        <v>18349</v>
      </c>
      <c r="NTT1" t="s">
        <v>18350</v>
      </c>
      <c r="NTU1" t="s">
        <v>18351</v>
      </c>
      <c r="NTV1" t="s">
        <v>18352</v>
      </c>
      <c r="NTW1" t="s">
        <v>18353</v>
      </c>
      <c r="NTX1" t="s">
        <v>18354</v>
      </c>
      <c r="NTY1" t="s">
        <v>18355</v>
      </c>
      <c r="NTZ1" t="s">
        <v>18356</v>
      </c>
      <c r="NUA1" t="s">
        <v>18357</v>
      </c>
      <c r="NUB1" t="s">
        <v>18358</v>
      </c>
      <c r="NUC1" t="s">
        <v>18359</v>
      </c>
      <c r="NUD1" t="s">
        <v>18360</v>
      </c>
      <c r="NUE1" t="s">
        <v>18361</v>
      </c>
      <c r="NUF1" t="s">
        <v>18362</v>
      </c>
      <c r="NUG1" t="s">
        <v>18363</v>
      </c>
      <c r="NUH1" t="s">
        <v>18364</v>
      </c>
      <c r="NUI1" t="s">
        <v>18365</v>
      </c>
      <c r="NUJ1" t="s">
        <v>18366</v>
      </c>
      <c r="NUK1" t="s">
        <v>18367</v>
      </c>
      <c r="NUL1" t="s">
        <v>18368</v>
      </c>
      <c r="NUM1" t="s">
        <v>18369</v>
      </c>
      <c r="NUN1" t="s">
        <v>18370</v>
      </c>
      <c r="NUO1" t="s">
        <v>18371</v>
      </c>
      <c r="NUP1" t="s">
        <v>18372</v>
      </c>
      <c r="NUQ1" t="s">
        <v>18373</v>
      </c>
      <c r="NUR1" t="s">
        <v>18374</v>
      </c>
      <c r="NUS1" t="s">
        <v>18375</v>
      </c>
      <c r="NUT1" t="s">
        <v>18376</v>
      </c>
      <c r="NUU1" t="s">
        <v>18377</v>
      </c>
      <c r="NUV1" t="s">
        <v>18378</v>
      </c>
      <c r="NUW1" t="s">
        <v>18379</v>
      </c>
      <c r="NUX1" t="s">
        <v>18380</v>
      </c>
      <c r="NUY1" t="s">
        <v>18381</v>
      </c>
      <c r="NUZ1" t="s">
        <v>18382</v>
      </c>
      <c r="NVA1" t="s">
        <v>18383</v>
      </c>
      <c r="NVB1" t="s">
        <v>18384</v>
      </c>
      <c r="NVC1" t="s">
        <v>18385</v>
      </c>
      <c r="NVD1" t="s">
        <v>18386</v>
      </c>
      <c r="NVE1" t="s">
        <v>18387</v>
      </c>
      <c r="NVF1" t="s">
        <v>18388</v>
      </c>
      <c r="NVG1" t="s">
        <v>18389</v>
      </c>
      <c r="NVH1" t="s">
        <v>18390</v>
      </c>
      <c r="NVI1" t="s">
        <v>18391</v>
      </c>
      <c r="NVJ1" t="s">
        <v>18392</v>
      </c>
      <c r="NVK1" t="s">
        <v>18393</v>
      </c>
      <c r="NVL1" t="s">
        <v>18394</v>
      </c>
      <c r="NVM1" t="s">
        <v>18395</v>
      </c>
      <c r="NVN1" t="s">
        <v>18396</v>
      </c>
      <c r="NVO1" t="s">
        <v>18397</v>
      </c>
      <c r="NVP1" t="s">
        <v>18398</v>
      </c>
      <c r="NVQ1" t="s">
        <v>18399</v>
      </c>
      <c r="NVR1" t="s">
        <v>18400</v>
      </c>
      <c r="NVS1" t="s">
        <v>18401</v>
      </c>
      <c r="NVT1" t="s">
        <v>18402</v>
      </c>
      <c r="NVU1" t="s">
        <v>18403</v>
      </c>
      <c r="NVV1" t="s">
        <v>18404</v>
      </c>
      <c r="NVW1" t="s">
        <v>18405</v>
      </c>
      <c r="NVX1" t="s">
        <v>18406</v>
      </c>
      <c r="NVY1" t="s">
        <v>18407</v>
      </c>
      <c r="NVZ1" t="s">
        <v>18408</v>
      </c>
      <c r="NWA1" t="s">
        <v>18409</v>
      </c>
      <c r="NWB1" t="s">
        <v>18410</v>
      </c>
      <c r="NWC1" t="s">
        <v>18411</v>
      </c>
      <c r="NWD1" t="s">
        <v>18412</v>
      </c>
      <c r="NWE1" t="s">
        <v>18413</v>
      </c>
      <c r="NWF1" t="s">
        <v>18414</v>
      </c>
      <c r="NWG1" t="s">
        <v>18415</v>
      </c>
      <c r="NWH1" t="s">
        <v>18416</v>
      </c>
      <c r="NWI1" t="s">
        <v>18417</v>
      </c>
      <c r="NWJ1" t="s">
        <v>18418</v>
      </c>
      <c r="NWK1" t="s">
        <v>18419</v>
      </c>
      <c r="NWL1" t="s">
        <v>18420</v>
      </c>
      <c r="NWM1" t="s">
        <v>18421</v>
      </c>
      <c r="NWN1" t="s">
        <v>18422</v>
      </c>
      <c r="NWO1" t="s">
        <v>18423</v>
      </c>
      <c r="NWP1" t="s">
        <v>18424</v>
      </c>
      <c r="NWQ1" t="s">
        <v>18425</v>
      </c>
      <c r="NWR1" t="s">
        <v>18426</v>
      </c>
      <c r="NWS1" t="s">
        <v>18427</v>
      </c>
      <c r="NWT1" t="s">
        <v>18428</v>
      </c>
      <c r="NWU1" t="s">
        <v>18429</v>
      </c>
      <c r="NWV1" t="s">
        <v>18430</v>
      </c>
      <c r="NWW1" t="s">
        <v>18431</v>
      </c>
      <c r="NWX1" t="s">
        <v>18432</v>
      </c>
      <c r="NWY1" t="s">
        <v>18433</v>
      </c>
      <c r="NWZ1" t="s">
        <v>18434</v>
      </c>
      <c r="NXA1" t="s">
        <v>18435</v>
      </c>
      <c r="NXB1" t="s">
        <v>18436</v>
      </c>
      <c r="NXC1" t="s">
        <v>18437</v>
      </c>
      <c r="NXD1" t="s">
        <v>18438</v>
      </c>
      <c r="NXE1" t="s">
        <v>18439</v>
      </c>
      <c r="NXF1" t="s">
        <v>18440</v>
      </c>
      <c r="NXG1" t="s">
        <v>18441</v>
      </c>
      <c r="NXH1" t="s">
        <v>18442</v>
      </c>
      <c r="NXI1" t="s">
        <v>18443</v>
      </c>
      <c r="NXJ1" t="s">
        <v>18444</v>
      </c>
      <c r="NXK1" t="s">
        <v>18445</v>
      </c>
      <c r="NXL1" t="s">
        <v>18446</v>
      </c>
      <c r="NXM1" t="s">
        <v>18447</v>
      </c>
      <c r="NXN1" t="s">
        <v>18448</v>
      </c>
      <c r="NXO1" t="s">
        <v>18449</v>
      </c>
      <c r="NXP1" t="s">
        <v>18450</v>
      </c>
      <c r="NXQ1" t="s">
        <v>18451</v>
      </c>
      <c r="NXR1" t="s">
        <v>18452</v>
      </c>
      <c r="NXS1" t="s">
        <v>18453</v>
      </c>
      <c r="NXT1" t="s">
        <v>18454</v>
      </c>
      <c r="NXU1" t="s">
        <v>18455</v>
      </c>
      <c r="NXV1" t="s">
        <v>18456</v>
      </c>
      <c r="NXW1" t="s">
        <v>18457</v>
      </c>
      <c r="NXX1" t="s">
        <v>18458</v>
      </c>
      <c r="NXY1" t="s">
        <v>18459</v>
      </c>
      <c r="NXZ1" t="s">
        <v>18460</v>
      </c>
      <c r="NYA1" t="s">
        <v>18461</v>
      </c>
      <c r="NYB1" t="s">
        <v>18462</v>
      </c>
      <c r="NYC1" t="s">
        <v>18463</v>
      </c>
      <c r="NYD1" t="s">
        <v>18464</v>
      </c>
      <c r="NYE1" t="s">
        <v>18465</v>
      </c>
      <c r="NYF1" t="s">
        <v>18466</v>
      </c>
      <c r="NYG1" t="s">
        <v>18467</v>
      </c>
      <c r="NYH1" t="s">
        <v>18468</v>
      </c>
      <c r="NYI1" t="s">
        <v>18469</v>
      </c>
      <c r="NYJ1" t="s">
        <v>18470</v>
      </c>
      <c r="NYK1" t="s">
        <v>18471</v>
      </c>
      <c r="NYL1" t="s">
        <v>18472</v>
      </c>
      <c r="NYM1" t="s">
        <v>18473</v>
      </c>
      <c r="NYN1" t="s">
        <v>18474</v>
      </c>
      <c r="NYO1" t="s">
        <v>18475</v>
      </c>
      <c r="NYP1" t="s">
        <v>18476</v>
      </c>
      <c r="NYQ1" t="s">
        <v>18477</v>
      </c>
      <c r="NYR1" t="s">
        <v>18478</v>
      </c>
      <c r="NYS1" t="s">
        <v>18479</v>
      </c>
      <c r="NYT1" t="s">
        <v>18480</v>
      </c>
      <c r="NYU1" t="s">
        <v>18481</v>
      </c>
      <c r="NYV1" t="s">
        <v>18482</v>
      </c>
      <c r="NYW1" t="s">
        <v>18483</v>
      </c>
      <c r="NYX1" t="s">
        <v>18484</v>
      </c>
      <c r="NYY1" t="s">
        <v>18485</v>
      </c>
      <c r="NYZ1" t="s">
        <v>18486</v>
      </c>
      <c r="NZA1" t="s">
        <v>18487</v>
      </c>
      <c r="NZB1" t="s">
        <v>18488</v>
      </c>
      <c r="NZC1" t="s">
        <v>18489</v>
      </c>
      <c r="NZD1" t="s">
        <v>18490</v>
      </c>
      <c r="NZE1" t="s">
        <v>18491</v>
      </c>
      <c r="NZF1" t="s">
        <v>18492</v>
      </c>
      <c r="NZG1" t="s">
        <v>18493</v>
      </c>
      <c r="NZH1" t="s">
        <v>18494</v>
      </c>
      <c r="NZI1" t="s">
        <v>18495</v>
      </c>
      <c r="NZJ1" t="s">
        <v>18496</v>
      </c>
      <c r="NZK1" t="s">
        <v>18497</v>
      </c>
      <c r="NZL1" t="s">
        <v>18498</v>
      </c>
      <c r="NZM1" t="s">
        <v>18499</v>
      </c>
      <c r="NZN1" t="s">
        <v>18500</v>
      </c>
      <c r="NZO1" t="s">
        <v>18501</v>
      </c>
      <c r="NZP1" t="s">
        <v>18502</v>
      </c>
      <c r="NZQ1" t="s">
        <v>18503</v>
      </c>
      <c r="NZR1" t="s">
        <v>18504</v>
      </c>
      <c r="NZS1" t="s">
        <v>18505</v>
      </c>
      <c r="NZT1" t="s">
        <v>18506</v>
      </c>
      <c r="NZU1" t="s">
        <v>18507</v>
      </c>
      <c r="NZV1" t="s">
        <v>18508</v>
      </c>
      <c r="NZW1" t="s">
        <v>18509</v>
      </c>
      <c r="NZX1" t="s">
        <v>18510</v>
      </c>
      <c r="NZY1" t="s">
        <v>18511</v>
      </c>
      <c r="NZZ1" t="s">
        <v>18512</v>
      </c>
      <c r="OAA1" t="s">
        <v>18513</v>
      </c>
      <c r="OAB1" t="s">
        <v>18514</v>
      </c>
      <c r="OAC1" t="s">
        <v>18515</v>
      </c>
      <c r="OAD1" t="s">
        <v>18516</v>
      </c>
      <c r="OAE1" t="s">
        <v>18517</v>
      </c>
      <c r="OAF1" t="s">
        <v>18518</v>
      </c>
      <c r="OAG1" t="s">
        <v>18519</v>
      </c>
      <c r="OAH1" t="s">
        <v>18520</v>
      </c>
      <c r="OAI1" t="s">
        <v>18521</v>
      </c>
      <c r="OAJ1" t="s">
        <v>18522</v>
      </c>
      <c r="OAK1" t="s">
        <v>18523</v>
      </c>
      <c r="OAL1" t="s">
        <v>18524</v>
      </c>
      <c r="OAM1" t="s">
        <v>18525</v>
      </c>
      <c r="OAN1" t="s">
        <v>18526</v>
      </c>
      <c r="OAO1" t="s">
        <v>18527</v>
      </c>
      <c r="OAP1" t="s">
        <v>18528</v>
      </c>
      <c r="OAQ1" t="s">
        <v>18529</v>
      </c>
      <c r="OAR1" t="s">
        <v>18530</v>
      </c>
      <c r="OAS1" t="s">
        <v>18531</v>
      </c>
      <c r="OAT1" t="s">
        <v>18532</v>
      </c>
      <c r="OAU1" t="s">
        <v>18533</v>
      </c>
      <c r="OAV1" t="s">
        <v>18534</v>
      </c>
      <c r="OAW1" t="s">
        <v>18535</v>
      </c>
      <c r="OAX1" t="s">
        <v>18536</v>
      </c>
      <c r="OAY1" t="s">
        <v>18537</v>
      </c>
      <c r="OAZ1" t="s">
        <v>18538</v>
      </c>
      <c r="OBA1" t="s">
        <v>18539</v>
      </c>
      <c r="OBB1" t="s">
        <v>18540</v>
      </c>
      <c r="OBC1" t="s">
        <v>18541</v>
      </c>
      <c r="OBD1" t="s">
        <v>18542</v>
      </c>
      <c r="OBE1" t="s">
        <v>18543</v>
      </c>
      <c r="OBF1" t="s">
        <v>18544</v>
      </c>
      <c r="OBG1" t="s">
        <v>18545</v>
      </c>
      <c r="OBH1" t="s">
        <v>18546</v>
      </c>
      <c r="OBI1" t="s">
        <v>18547</v>
      </c>
      <c r="OBJ1" t="s">
        <v>18548</v>
      </c>
      <c r="OBK1" t="s">
        <v>18549</v>
      </c>
      <c r="OBL1" t="s">
        <v>18550</v>
      </c>
      <c r="OBM1" t="s">
        <v>18551</v>
      </c>
      <c r="OBN1" t="s">
        <v>18552</v>
      </c>
      <c r="OBO1" t="s">
        <v>18553</v>
      </c>
      <c r="OBP1" t="s">
        <v>18554</v>
      </c>
      <c r="OBQ1" t="s">
        <v>18555</v>
      </c>
      <c r="OBR1" t="s">
        <v>18556</v>
      </c>
      <c r="OBS1" t="s">
        <v>18557</v>
      </c>
      <c r="OBT1" t="s">
        <v>18558</v>
      </c>
      <c r="OBU1" t="s">
        <v>18559</v>
      </c>
      <c r="OBV1" t="s">
        <v>18560</v>
      </c>
      <c r="OBW1" t="s">
        <v>18561</v>
      </c>
      <c r="OBX1" t="s">
        <v>18562</v>
      </c>
      <c r="OBY1" t="s">
        <v>18563</v>
      </c>
      <c r="OBZ1" t="s">
        <v>18564</v>
      </c>
      <c r="OCA1" t="s">
        <v>18565</v>
      </c>
      <c r="OCB1" t="s">
        <v>18566</v>
      </c>
      <c r="OCC1" t="s">
        <v>18567</v>
      </c>
      <c r="OCD1" t="s">
        <v>18568</v>
      </c>
      <c r="OCE1" t="s">
        <v>18569</v>
      </c>
      <c r="OCF1" t="s">
        <v>18570</v>
      </c>
      <c r="OCG1" t="s">
        <v>18571</v>
      </c>
      <c r="OCH1" t="s">
        <v>18572</v>
      </c>
      <c r="OCI1" t="s">
        <v>18573</v>
      </c>
      <c r="OCJ1" t="s">
        <v>18574</v>
      </c>
      <c r="OCK1" t="s">
        <v>18575</v>
      </c>
      <c r="OCL1" t="s">
        <v>18576</v>
      </c>
      <c r="OCM1" t="s">
        <v>18577</v>
      </c>
      <c r="OCN1" t="s">
        <v>18578</v>
      </c>
      <c r="OCO1" t="s">
        <v>18579</v>
      </c>
      <c r="OCP1" t="s">
        <v>18580</v>
      </c>
      <c r="OCQ1" t="s">
        <v>18581</v>
      </c>
      <c r="OCR1" t="s">
        <v>18582</v>
      </c>
      <c r="OCS1" t="s">
        <v>18583</v>
      </c>
      <c r="OCT1" t="s">
        <v>18584</v>
      </c>
      <c r="OCU1" t="s">
        <v>18585</v>
      </c>
      <c r="OCV1" t="s">
        <v>18586</v>
      </c>
      <c r="OCW1" t="s">
        <v>18587</v>
      </c>
      <c r="OCX1" t="s">
        <v>18588</v>
      </c>
      <c r="OCY1" t="s">
        <v>18589</v>
      </c>
      <c r="OCZ1" t="s">
        <v>18590</v>
      </c>
      <c r="ODA1" t="s">
        <v>18591</v>
      </c>
      <c r="ODB1" t="s">
        <v>18592</v>
      </c>
      <c r="ODC1" t="s">
        <v>18593</v>
      </c>
      <c r="ODD1" t="s">
        <v>18594</v>
      </c>
      <c r="ODE1" t="s">
        <v>18595</v>
      </c>
      <c r="ODF1" t="s">
        <v>18596</v>
      </c>
      <c r="ODG1" t="s">
        <v>18597</v>
      </c>
      <c r="ODH1" t="s">
        <v>18598</v>
      </c>
      <c r="ODI1" t="s">
        <v>18599</v>
      </c>
      <c r="ODJ1" t="s">
        <v>18600</v>
      </c>
      <c r="ODK1" t="s">
        <v>18601</v>
      </c>
      <c r="ODL1" t="s">
        <v>18602</v>
      </c>
      <c r="ODM1" t="s">
        <v>18603</v>
      </c>
      <c r="ODN1" t="s">
        <v>18604</v>
      </c>
      <c r="ODO1" t="s">
        <v>18605</v>
      </c>
      <c r="ODP1" t="s">
        <v>18606</v>
      </c>
      <c r="ODQ1" t="s">
        <v>18607</v>
      </c>
      <c r="ODR1" t="s">
        <v>18608</v>
      </c>
      <c r="ODS1" t="s">
        <v>18609</v>
      </c>
      <c r="ODT1" t="s">
        <v>18610</v>
      </c>
      <c r="ODU1" t="s">
        <v>18611</v>
      </c>
      <c r="ODV1" t="s">
        <v>18612</v>
      </c>
      <c r="ODW1" t="s">
        <v>18613</v>
      </c>
      <c r="ODX1" t="s">
        <v>18614</v>
      </c>
      <c r="ODY1" t="s">
        <v>18615</v>
      </c>
      <c r="ODZ1" t="s">
        <v>18616</v>
      </c>
      <c r="OEA1" t="s">
        <v>18617</v>
      </c>
      <c r="OEB1" t="s">
        <v>18618</v>
      </c>
      <c r="OEC1" t="s">
        <v>18619</v>
      </c>
      <c r="OED1" t="s">
        <v>18620</v>
      </c>
      <c r="OEE1" t="s">
        <v>18621</v>
      </c>
      <c r="OEF1" t="s">
        <v>18622</v>
      </c>
      <c r="OEG1" t="s">
        <v>18623</v>
      </c>
      <c r="OEH1" t="s">
        <v>18624</v>
      </c>
      <c r="OEI1" t="s">
        <v>18625</v>
      </c>
      <c r="OEJ1" t="s">
        <v>18626</v>
      </c>
      <c r="OEK1" t="s">
        <v>18627</v>
      </c>
      <c r="OEL1" t="s">
        <v>18628</v>
      </c>
      <c r="OEM1" t="s">
        <v>18629</v>
      </c>
      <c r="OEN1" t="s">
        <v>18630</v>
      </c>
      <c r="OEO1" t="s">
        <v>18631</v>
      </c>
      <c r="OEP1" t="s">
        <v>18632</v>
      </c>
      <c r="OEQ1" t="s">
        <v>18633</v>
      </c>
      <c r="OER1" t="s">
        <v>18634</v>
      </c>
      <c r="OES1" t="s">
        <v>18635</v>
      </c>
      <c r="OET1" t="s">
        <v>18636</v>
      </c>
      <c r="OEU1" t="s">
        <v>18637</v>
      </c>
      <c r="OEV1" t="s">
        <v>18638</v>
      </c>
      <c r="OEW1" t="s">
        <v>18639</v>
      </c>
      <c r="OEX1" t="s">
        <v>18640</v>
      </c>
      <c r="OEY1" t="s">
        <v>18641</v>
      </c>
      <c r="OEZ1" t="s">
        <v>18642</v>
      </c>
      <c r="OFA1" t="s">
        <v>18643</v>
      </c>
      <c r="OFB1" t="s">
        <v>18644</v>
      </c>
      <c r="OFC1" t="s">
        <v>18645</v>
      </c>
      <c r="OFD1" t="s">
        <v>18646</v>
      </c>
      <c r="OFE1" t="s">
        <v>18647</v>
      </c>
      <c r="OFF1" t="s">
        <v>18648</v>
      </c>
      <c r="OFG1" t="s">
        <v>18649</v>
      </c>
      <c r="OFH1" t="s">
        <v>18650</v>
      </c>
      <c r="OFI1" t="s">
        <v>18651</v>
      </c>
      <c r="OFJ1" t="s">
        <v>18652</v>
      </c>
      <c r="OFK1" t="s">
        <v>18653</v>
      </c>
      <c r="OFL1" t="s">
        <v>18654</v>
      </c>
      <c r="OFM1" t="s">
        <v>18655</v>
      </c>
      <c r="OFN1" t="s">
        <v>18656</v>
      </c>
      <c r="OFO1" t="s">
        <v>18657</v>
      </c>
      <c r="OFP1" t="s">
        <v>18658</v>
      </c>
      <c r="OFQ1" t="s">
        <v>18659</v>
      </c>
      <c r="OFR1" t="s">
        <v>18660</v>
      </c>
      <c r="OFS1" t="s">
        <v>18661</v>
      </c>
      <c r="OFT1" t="s">
        <v>18662</v>
      </c>
      <c r="OFU1" t="s">
        <v>18663</v>
      </c>
      <c r="OFV1" t="s">
        <v>18664</v>
      </c>
      <c r="OFW1" t="s">
        <v>18665</v>
      </c>
      <c r="OFX1" t="s">
        <v>18666</v>
      </c>
      <c r="OFY1" t="s">
        <v>18667</v>
      </c>
      <c r="OFZ1" t="s">
        <v>18668</v>
      </c>
      <c r="OGA1" t="s">
        <v>18669</v>
      </c>
      <c r="OGB1" t="s">
        <v>18670</v>
      </c>
      <c r="OGC1" t="s">
        <v>18671</v>
      </c>
      <c r="OGD1" t="s">
        <v>18672</v>
      </c>
      <c r="OGE1" t="s">
        <v>18673</v>
      </c>
      <c r="OGF1" t="s">
        <v>18674</v>
      </c>
      <c r="OGG1" t="s">
        <v>18675</v>
      </c>
      <c r="OGH1" t="s">
        <v>18676</v>
      </c>
      <c r="OGI1" t="s">
        <v>18677</v>
      </c>
      <c r="OGJ1" t="s">
        <v>18678</v>
      </c>
      <c r="OGK1" t="s">
        <v>18679</v>
      </c>
      <c r="OGL1" t="s">
        <v>18680</v>
      </c>
      <c r="OGM1" t="s">
        <v>18681</v>
      </c>
      <c r="OGN1" t="s">
        <v>18682</v>
      </c>
      <c r="OGO1" t="s">
        <v>18683</v>
      </c>
      <c r="OGP1" t="s">
        <v>18684</v>
      </c>
      <c r="OGQ1" t="s">
        <v>18685</v>
      </c>
      <c r="OGR1" t="s">
        <v>18686</v>
      </c>
      <c r="OGS1" t="s">
        <v>18687</v>
      </c>
      <c r="OGT1" t="s">
        <v>18688</v>
      </c>
      <c r="OGU1" t="s">
        <v>18689</v>
      </c>
      <c r="OGV1" t="s">
        <v>18690</v>
      </c>
      <c r="OGW1" t="s">
        <v>18691</v>
      </c>
      <c r="OGX1" t="s">
        <v>18692</v>
      </c>
      <c r="OGY1" t="s">
        <v>18693</v>
      </c>
      <c r="OGZ1" t="s">
        <v>18694</v>
      </c>
      <c r="OHA1" t="s">
        <v>18695</v>
      </c>
      <c r="OHB1" t="s">
        <v>18696</v>
      </c>
      <c r="OHC1" t="s">
        <v>18697</v>
      </c>
      <c r="OHD1" t="s">
        <v>18698</v>
      </c>
      <c r="OHE1" t="s">
        <v>18699</v>
      </c>
      <c r="OHF1" t="s">
        <v>18700</v>
      </c>
      <c r="OHG1" t="s">
        <v>18701</v>
      </c>
      <c r="OHH1" t="s">
        <v>18702</v>
      </c>
      <c r="OHI1" t="s">
        <v>18703</v>
      </c>
      <c r="OHJ1" t="s">
        <v>18704</v>
      </c>
      <c r="OHK1" t="s">
        <v>18705</v>
      </c>
      <c r="OHL1" t="s">
        <v>18706</v>
      </c>
      <c r="OHM1" t="s">
        <v>18707</v>
      </c>
      <c r="OHN1" t="s">
        <v>18708</v>
      </c>
      <c r="OHO1" t="s">
        <v>18709</v>
      </c>
      <c r="OHP1" t="s">
        <v>18710</v>
      </c>
      <c r="OHQ1" t="s">
        <v>18711</v>
      </c>
      <c r="OHR1" t="s">
        <v>18712</v>
      </c>
      <c r="OHS1" t="s">
        <v>18713</v>
      </c>
      <c r="OHT1" t="s">
        <v>18714</v>
      </c>
      <c r="OHU1" t="s">
        <v>18715</v>
      </c>
      <c r="OHV1" t="s">
        <v>18716</v>
      </c>
      <c r="OHW1" t="s">
        <v>18717</v>
      </c>
      <c r="OHX1" t="s">
        <v>18718</v>
      </c>
      <c r="OHY1" t="s">
        <v>18719</v>
      </c>
      <c r="OHZ1" t="s">
        <v>18720</v>
      </c>
      <c r="OIA1" t="s">
        <v>18721</v>
      </c>
      <c r="OIB1" t="s">
        <v>18722</v>
      </c>
      <c r="OIC1" t="s">
        <v>18723</v>
      </c>
      <c r="OID1" t="s">
        <v>18724</v>
      </c>
      <c r="OIE1" t="s">
        <v>18725</v>
      </c>
      <c r="OIF1" t="s">
        <v>18726</v>
      </c>
      <c r="OIG1" t="s">
        <v>18727</v>
      </c>
      <c r="OIH1" t="s">
        <v>18728</v>
      </c>
      <c r="OII1" t="s">
        <v>18729</v>
      </c>
      <c r="OIJ1" t="s">
        <v>18730</v>
      </c>
      <c r="OIK1" t="s">
        <v>18731</v>
      </c>
      <c r="OIL1" t="s">
        <v>18732</v>
      </c>
      <c r="OIM1" t="s">
        <v>18733</v>
      </c>
      <c r="OIN1" t="s">
        <v>18734</v>
      </c>
      <c r="OIO1" t="s">
        <v>18735</v>
      </c>
      <c r="OIP1" t="s">
        <v>18736</v>
      </c>
      <c r="OIQ1" t="s">
        <v>18737</v>
      </c>
      <c r="OIR1" t="s">
        <v>18738</v>
      </c>
      <c r="OIS1" t="s">
        <v>18739</v>
      </c>
      <c r="OIT1" t="s">
        <v>18740</v>
      </c>
      <c r="OIU1" t="s">
        <v>18741</v>
      </c>
      <c r="OIV1" t="s">
        <v>18742</v>
      </c>
      <c r="OIW1" t="s">
        <v>18743</v>
      </c>
      <c r="OIX1" t="s">
        <v>18744</v>
      </c>
      <c r="OIY1" t="s">
        <v>18745</v>
      </c>
      <c r="OIZ1" t="s">
        <v>18746</v>
      </c>
      <c r="OJA1" t="s">
        <v>18747</v>
      </c>
      <c r="OJB1" t="s">
        <v>18748</v>
      </c>
      <c r="OJC1" t="s">
        <v>18749</v>
      </c>
      <c r="OJD1" t="s">
        <v>18750</v>
      </c>
      <c r="OJE1" t="s">
        <v>18751</v>
      </c>
      <c r="OJF1" t="s">
        <v>18752</v>
      </c>
      <c r="OJG1" t="s">
        <v>18753</v>
      </c>
      <c r="OJH1" t="s">
        <v>18754</v>
      </c>
      <c r="OJI1" t="s">
        <v>18755</v>
      </c>
      <c r="OJJ1" t="s">
        <v>18756</v>
      </c>
      <c r="OJK1" t="s">
        <v>18757</v>
      </c>
      <c r="OJL1" t="s">
        <v>18758</v>
      </c>
      <c r="OJM1" t="s">
        <v>18759</v>
      </c>
      <c r="OJN1" t="s">
        <v>18760</v>
      </c>
      <c r="OJO1" t="s">
        <v>18761</v>
      </c>
      <c r="OJP1" t="s">
        <v>18762</v>
      </c>
      <c r="OJQ1" t="s">
        <v>18763</v>
      </c>
      <c r="OJR1" t="s">
        <v>18764</v>
      </c>
      <c r="OJS1" t="s">
        <v>18765</v>
      </c>
      <c r="OJT1" t="s">
        <v>18766</v>
      </c>
      <c r="OJU1" t="s">
        <v>18767</v>
      </c>
      <c r="OJV1" t="s">
        <v>18768</v>
      </c>
      <c r="OJW1" t="s">
        <v>18769</v>
      </c>
      <c r="OJX1" t="s">
        <v>18770</v>
      </c>
      <c r="OJY1" t="s">
        <v>18771</v>
      </c>
      <c r="OJZ1" t="s">
        <v>18772</v>
      </c>
      <c r="OKA1" t="s">
        <v>18773</v>
      </c>
      <c r="OKB1" t="s">
        <v>18774</v>
      </c>
      <c r="OKC1" t="s">
        <v>18775</v>
      </c>
      <c r="OKD1" t="s">
        <v>18776</v>
      </c>
      <c r="OKE1" t="s">
        <v>18777</v>
      </c>
      <c r="OKF1" t="s">
        <v>18778</v>
      </c>
      <c r="OKG1" t="s">
        <v>18779</v>
      </c>
      <c r="OKH1" t="s">
        <v>18780</v>
      </c>
      <c r="OKI1" t="s">
        <v>18781</v>
      </c>
      <c r="OKJ1" t="s">
        <v>18782</v>
      </c>
      <c r="OKK1" t="s">
        <v>18783</v>
      </c>
      <c r="OKL1" t="s">
        <v>18784</v>
      </c>
      <c r="OKM1" t="s">
        <v>18785</v>
      </c>
      <c r="OKN1" t="s">
        <v>18786</v>
      </c>
      <c r="OKO1" t="s">
        <v>18787</v>
      </c>
      <c r="OKP1" t="s">
        <v>18788</v>
      </c>
      <c r="OKQ1" t="s">
        <v>18789</v>
      </c>
      <c r="OKR1" t="s">
        <v>18790</v>
      </c>
      <c r="OKS1" t="s">
        <v>18791</v>
      </c>
      <c r="OKT1" t="s">
        <v>18792</v>
      </c>
      <c r="OKU1" t="s">
        <v>18793</v>
      </c>
      <c r="OKV1" t="s">
        <v>18794</v>
      </c>
      <c r="OKW1" t="s">
        <v>18795</v>
      </c>
      <c r="OKX1" t="s">
        <v>18796</v>
      </c>
      <c r="OKY1" t="s">
        <v>18797</v>
      </c>
      <c r="OKZ1" t="s">
        <v>18798</v>
      </c>
      <c r="OLA1" t="s">
        <v>18799</v>
      </c>
      <c r="OLB1" t="s">
        <v>18800</v>
      </c>
      <c r="OLC1" t="s">
        <v>18801</v>
      </c>
      <c r="OLD1" t="s">
        <v>18802</v>
      </c>
      <c r="OLE1" t="s">
        <v>18803</v>
      </c>
      <c r="OLF1" t="s">
        <v>18804</v>
      </c>
      <c r="OLG1" t="s">
        <v>18805</v>
      </c>
      <c r="OLH1" t="s">
        <v>18806</v>
      </c>
      <c r="OLI1" t="s">
        <v>18807</v>
      </c>
      <c r="OLJ1" t="s">
        <v>18808</v>
      </c>
      <c r="OLK1" t="s">
        <v>18809</v>
      </c>
      <c r="OLL1" t="s">
        <v>18810</v>
      </c>
      <c r="OLM1" t="s">
        <v>18811</v>
      </c>
      <c r="OLN1" t="s">
        <v>18812</v>
      </c>
      <c r="OLO1" t="s">
        <v>18813</v>
      </c>
      <c r="OLP1" t="s">
        <v>18814</v>
      </c>
      <c r="OLQ1" t="s">
        <v>18815</v>
      </c>
      <c r="OLR1" t="s">
        <v>18816</v>
      </c>
      <c r="OLS1" t="s">
        <v>18817</v>
      </c>
      <c r="OLT1" t="s">
        <v>18818</v>
      </c>
      <c r="OLU1" t="s">
        <v>18819</v>
      </c>
      <c r="OLV1" t="s">
        <v>18820</v>
      </c>
      <c r="OLW1" t="s">
        <v>18821</v>
      </c>
      <c r="OLX1" t="s">
        <v>18822</v>
      </c>
      <c r="OLY1" t="s">
        <v>18823</v>
      </c>
      <c r="OLZ1" t="s">
        <v>18824</v>
      </c>
      <c r="OMA1" t="s">
        <v>18825</v>
      </c>
      <c r="OMB1" t="s">
        <v>18826</v>
      </c>
      <c r="OMC1" t="s">
        <v>18827</v>
      </c>
      <c r="OMD1" t="s">
        <v>18828</v>
      </c>
      <c r="OME1" t="s">
        <v>18829</v>
      </c>
      <c r="OMF1" t="s">
        <v>18830</v>
      </c>
      <c r="OMG1" t="s">
        <v>18831</v>
      </c>
      <c r="OMH1" t="s">
        <v>18832</v>
      </c>
      <c r="OMI1" t="s">
        <v>18833</v>
      </c>
      <c r="OMJ1" t="s">
        <v>18834</v>
      </c>
      <c r="OMK1" t="s">
        <v>18835</v>
      </c>
      <c r="OML1" t="s">
        <v>18836</v>
      </c>
      <c r="OMM1" t="s">
        <v>18837</v>
      </c>
      <c r="OMN1" t="s">
        <v>18838</v>
      </c>
      <c r="OMO1" t="s">
        <v>18839</v>
      </c>
      <c r="OMP1" t="s">
        <v>18840</v>
      </c>
      <c r="OMQ1" t="s">
        <v>18841</v>
      </c>
      <c r="OMR1" t="s">
        <v>18842</v>
      </c>
      <c r="OMS1" t="s">
        <v>18843</v>
      </c>
      <c r="OMT1" t="s">
        <v>18844</v>
      </c>
      <c r="OMU1" t="s">
        <v>18845</v>
      </c>
      <c r="OMV1" t="s">
        <v>18846</v>
      </c>
      <c r="OMW1" t="s">
        <v>18847</v>
      </c>
      <c r="OMX1" t="s">
        <v>18848</v>
      </c>
      <c r="OMY1" t="s">
        <v>18849</v>
      </c>
      <c r="OMZ1" t="s">
        <v>18850</v>
      </c>
      <c r="ONA1" t="s">
        <v>18851</v>
      </c>
      <c r="ONB1" t="s">
        <v>18852</v>
      </c>
      <c r="ONC1" t="s">
        <v>18853</v>
      </c>
      <c r="OND1" t="s">
        <v>18854</v>
      </c>
      <c r="ONE1" t="s">
        <v>18855</v>
      </c>
      <c r="ONF1" t="s">
        <v>18856</v>
      </c>
      <c r="ONG1" t="s">
        <v>18857</v>
      </c>
      <c r="ONH1" t="s">
        <v>18858</v>
      </c>
      <c r="ONI1" t="s">
        <v>18859</v>
      </c>
      <c r="ONJ1" t="s">
        <v>18860</v>
      </c>
      <c r="ONK1" t="s">
        <v>18861</v>
      </c>
      <c r="ONL1" t="s">
        <v>18862</v>
      </c>
      <c r="ONM1" t="s">
        <v>18863</v>
      </c>
      <c r="ONN1" t="s">
        <v>18864</v>
      </c>
      <c r="ONO1" t="s">
        <v>18865</v>
      </c>
      <c r="ONP1" t="s">
        <v>18866</v>
      </c>
      <c r="ONQ1" t="s">
        <v>18867</v>
      </c>
      <c r="ONR1" t="s">
        <v>18868</v>
      </c>
      <c r="ONS1" t="s">
        <v>18869</v>
      </c>
      <c r="ONT1" t="s">
        <v>18870</v>
      </c>
      <c r="ONU1" t="s">
        <v>18871</v>
      </c>
      <c r="ONV1" t="s">
        <v>18872</v>
      </c>
      <c r="ONW1" t="s">
        <v>18873</v>
      </c>
      <c r="ONX1" t="s">
        <v>18874</v>
      </c>
      <c r="ONY1" t="s">
        <v>18875</v>
      </c>
      <c r="ONZ1" t="s">
        <v>18876</v>
      </c>
      <c r="OOA1" t="s">
        <v>18877</v>
      </c>
      <c r="OOB1" t="s">
        <v>18878</v>
      </c>
      <c r="OOC1" t="s">
        <v>18879</v>
      </c>
      <c r="OOD1" t="s">
        <v>18880</v>
      </c>
      <c r="OOE1" t="s">
        <v>18881</v>
      </c>
      <c r="OOF1" t="s">
        <v>18882</v>
      </c>
      <c r="OOG1" t="s">
        <v>18883</v>
      </c>
      <c r="OOH1" t="s">
        <v>18884</v>
      </c>
      <c r="OOI1" t="s">
        <v>18885</v>
      </c>
      <c r="OOJ1" t="s">
        <v>18886</v>
      </c>
      <c r="OOK1" t="s">
        <v>18887</v>
      </c>
      <c r="OOL1" t="s">
        <v>18888</v>
      </c>
      <c r="OOM1" t="s">
        <v>18889</v>
      </c>
      <c r="OON1" t="s">
        <v>18890</v>
      </c>
      <c r="OOO1" t="s">
        <v>18891</v>
      </c>
      <c r="OOP1" t="s">
        <v>18892</v>
      </c>
      <c r="OOQ1" t="s">
        <v>18893</v>
      </c>
      <c r="OOR1" t="s">
        <v>18894</v>
      </c>
      <c r="OOS1" t="s">
        <v>18895</v>
      </c>
      <c r="OOT1" t="s">
        <v>18896</v>
      </c>
      <c r="OOU1" t="s">
        <v>18897</v>
      </c>
      <c r="OOV1" t="s">
        <v>18898</v>
      </c>
      <c r="OOW1" t="s">
        <v>18899</v>
      </c>
      <c r="OOX1" t="s">
        <v>18900</v>
      </c>
      <c r="OOY1" t="s">
        <v>18901</v>
      </c>
      <c r="OOZ1" t="s">
        <v>18902</v>
      </c>
      <c r="OPA1" t="s">
        <v>18903</v>
      </c>
      <c r="OPB1" t="s">
        <v>18904</v>
      </c>
      <c r="OPC1" t="s">
        <v>18905</v>
      </c>
      <c r="OPD1" t="s">
        <v>18906</v>
      </c>
      <c r="OPE1" t="s">
        <v>18907</v>
      </c>
      <c r="OPF1" t="s">
        <v>18908</v>
      </c>
      <c r="OPG1" t="s">
        <v>18909</v>
      </c>
      <c r="OPH1" t="s">
        <v>18910</v>
      </c>
      <c r="OPI1" t="s">
        <v>18911</v>
      </c>
      <c r="OPJ1" t="s">
        <v>18912</v>
      </c>
      <c r="OPK1" t="s">
        <v>18913</v>
      </c>
      <c r="OPL1" t="s">
        <v>18914</v>
      </c>
      <c r="OPM1" t="s">
        <v>18915</v>
      </c>
      <c r="OPN1" t="s">
        <v>18916</v>
      </c>
      <c r="OPO1" t="s">
        <v>18917</v>
      </c>
      <c r="OPP1" t="s">
        <v>18918</v>
      </c>
      <c r="OPQ1" t="s">
        <v>18919</v>
      </c>
      <c r="OPR1" t="s">
        <v>18920</v>
      </c>
      <c r="OPS1" t="s">
        <v>18921</v>
      </c>
      <c r="OPT1" t="s">
        <v>18922</v>
      </c>
      <c r="OPU1" t="s">
        <v>18923</v>
      </c>
      <c r="OPV1" t="s">
        <v>18924</v>
      </c>
      <c r="OPW1" t="s">
        <v>18925</v>
      </c>
      <c r="OPX1" t="s">
        <v>18926</v>
      </c>
      <c r="OPY1" t="s">
        <v>18927</v>
      </c>
      <c r="OPZ1" t="s">
        <v>18928</v>
      </c>
      <c r="OQA1" t="s">
        <v>18929</v>
      </c>
      <c r="OQB1" t="s">
        <v>18930</v>
      </c>
      <c r="OQC1" t="s">
        <v>18931</v>
      </c>
      <c r="OQD1" t="s">
        <v>18932</v>
      </c>
      <c r="OQE1" t="s">
        <v>18933</v>
      </c>
      <c r="OQF1" t="s">
        <v>18934</v>
      </c>
      <c r="OQG1" t="s">
        <v>18935</v>
      </c>
      <c r="OQH1" t="s">
        <v>18936</v>
      </c>
      <c r="OQI1" t="s">
        <v>18937</v>
      </c>
      <c r="OQJ1" t="s">
        <v>18938</v>
      </c>
      <c r="OQK1" t="s">
        <v>18939</v>
      </c>
      <c r="OQL1" t="s">
        <v>18940</v>
      </c>
      <c r="OQM1" t="s">
        <v>18941</v>
      </c>
      <c r="OQN1" t="s">
        <v>18942</v>
      </c>
      <c r="OQO1" t="s">
        <v>18943</v>
      </c>
      <c r="OQP1" t="s">
        <v>18944</v>
      </c>
      <c r="OQQ1" t="s">
        <v>18945</v>
      </c>
      <c r="OQR1" t="s">
        <v>18946</v>
      </c>
      <c r="OQS1" t="s">
        <v>18947</v>
      </c>
      <c r="OQT1" t="s">
        <v>18948</v>
      </c>
      <c r="OQU1" t="s">
        <v>18949</v>
      </c>
      <c r="OQV1" t="s">
        <v>18950</v>
      </c>
      <c r="OQW1" t="s">
        <v>18951</v>
      </c>
      <c r="OQX1" t="s">
        <v>18952</v>
      </c>
      <c r="OQY1" t="s">
        <v>18953</v>
      </c>
      <c r="OQZ1" t="s">
        <v>18954</v>
      </c>
      <c r="ORA1" t="s">
        <v>18955</v>
      </c>
      <c r="ORB1" t="s">
        <v>18956</v>
      </c>
      <c r="ORC1" t="s">
        <v>18957</v>
      </c>
      <c r="ORD1" t="s">
        <v>18958</v>
      </c>
      <c r="ORE1" t="s">
        <v>18959</v>
      </c>
      <c r="ORF1" t="s">
        <v>18960</v>
      </c>
      <c r="ORG1" t="s">
        <v>18961</v>
      </c>
      <c r="ORH1" t="s">
        <v>18962</v>
      </c>
      <c r="ORI1" t="s">
        <v>18963</v>
      </c>
      <c r="ORJ1" t="s">
        <v>18964</v>
      </c>
      <c r="ORK1" t="s">
        <v>18965</v>
      </c>
      <c r="ORL1" t="s">
        <v>18966</v>
      </c>
      <c r="ORM1" t="s">
        <v>18967</v>
      </c>
      <c r="ORN1" t="s">
        <v>18968</v>
      </c>
      <c r="ORO1" t="s">
        <v>18969</v>
      </c>
      <c r="ORP1" t="s">
        <v>18970</v>
      </c>
      <c r="ORQ1" t="s">
        <v>18971</v>
      </c>
      <c r="ORR1" t="s">
        <v>18972</v>
      </c>
      <c r="ORS1" t="s">
        <v>18973</v>
      </c>
      <c r="ORT1" t="s">
        <v>18974</v>
      </c>
      <c r="ORU1" t="s">
        <v>18975</v>
      </c>
      <c r="ORV1" t="s">
        <v>18976</v>
      </c>
      <c r="ORW1" t="s">
        <v>18977</v>
      </c>
      <c r="ORX1" t="s">
        <v>18978</v>
      </c>
      <c r="ORY1" t="s">
        <v>18979</v>
      </c>
      <c r="ORZ1" t="s">
        <v>18980</v>
      </c>
      <c r="OSA1" t="s">
        <v>18981</v>
      </c>
      <c r="OSB1" t="s">
        <v>18982</v>
      </c>
      <c r="OSC1" t="s">
        <v>18983</v>
      </c>
      <c r="OSD1" t="s">
        <v>18984</v>
      </c>
      <c r="OSE1" t="s">
        <v>18985</v>
      </c>
      <c r="OSF1" t="s">
        <v>18986</v>
      </c>
      <c r="OSG1" t="s">
        <v>18987</v>
      </c>
      <c r="OSH1" t="s">
        <v>18988</v>
      </c>
      <c r="OSI1" t="s">
        <v>18989</v>
      </c>
      <c r="OSJ1" t="s">
        <v>18990</v>
      </c>
      <c r="OSK1" t="s">
        <v>18991</v>
      </c>
      <c r="OSL1" t="s">
        <v>18992</v>
      </c>
      <c r="OSM1" t="s">
        <v>18993</v>
      </c>
      <c r="OSN1" t="s">
        <v>18994</v>
      </c>
      <c r="OSO1" t="s">
        <v>18995</v>
      </c>
      <c r="OSP1" t="s">
        <v>18996</v>
      </c>
      <c r="OSQ1" t="s">
        <v>18997</v>
      </c>
      <c r="OSR1" t="s">
        <v>18998</v>
      </c>
      <c r="OSS1" t="s">
        <v>18999</v>
      </c>
      <c r="OST1" t="s">
        <v>19000</v>
      </c>
      <c r="OSU1" t="s">
        <v>19001</v>
      </c>
      <c r="OSV1" t="s">
        <v>19002</v>
      </c>
      <c r="OSW1" t="s">
        <v>19003</v>
      </c>
      <c r="OSX1" t="s">
        <v>19004</v>
      </c>
      <c r="OSY1" t="s">
        <v>19005</v>
      </c>
      <c r="OSZ1" t="s">
        <v>19006</v>
      </c>
      <c r="OTA1" t="s">
        <v>19007</v>
      </c>
      <c r="OTB1" t="s">
        <v>19008</v>
      </c>
      <c r="OTC1" t="s">
        <v>19009</v>
      </c>
      <c r="OTD1" t="s">
        <v>19010</v>
      </c>
      <c r="OTE1" t="s">
        <v>19011</v>
      </c>
      <c r="OTF1" t="s">
        <v>19012</v>
      </c>
      <c r="OTG1" t="s">
        <v>19013</v>
      </c>
      <c r="OTH1" t="s">
        <v>19014</v>
      </c>
      <c r="OTI1" t="s">
        <v>19015</v>
      </c>
      <c r="OTJ1" t="s">
        <v>19016</v>
      </c>
      <c r="OTK1" t="s">
        <v>19017</v>
      </c>
      <c r="OTL1" t="s">
        <v>19018</v>
      </c>
      <c r="OTM1" t="s">
        <v>19019</v>
      </c>
      <c r="OTN1" t="s">
        <v>19020</v>
      </c>
      <c r="OTO1" t="s">
        <v>19021</v>
      </c>
      <c r="OTP1" t="s">
        <v>19022</v>
      </c>
      <c r="OTQ1" t="s">
        <v>19023</v>
      </c>
      <c r="OTR1" t="s">
        <v>19024</v>
      </c>
      <c r="OTS1" t="s">
        <v>19025</v>
      </c>
      <c r="OTT1" t="s">
        <v>19026</v>
      </c>
      <c r="OTU1" t="s">
        <v>19027</v>
      </c>
      <c r="OTV1" t="s">
        <v>19028</v>
      </c>
      <c r="OTW1" t="s">
        <v>19029</v>
      </c>
      <c r="OTX1" t="s">
        <v>19030</v>
      </c>
      <c r="OTY1" t="s">
        <v>19031</v>
      </c>
      <c r="OTZ1" t="s">
        <v>19032</v>
      </c>
      <c r="OUA1" t="s">
        <v>19033</v>
      </c>
      <c r="OUB1" t="s">
        <v>19034</v>
      </c>
      <c r="OUC1" t="s">
        <v>19035</v>
      </c>
      <c r="OUD1" t="s">
        <v>19036</v>
      </c>
      <c r="OUE1" t="s">
        <v>19037</v>
      </c>
      <c r="OUF1" t="s">
        <v>19038</v>
      </c>
      <c r="OUG1" t="s">
        <v>19039</v>
      </c>
      <c r="OUH1" t="s">
        <v>19040</v>
      </c>
      <c r="OUI1" t="s">
        <v>19041</v>
      </c>
      <c r="OUJ1" t="s">
        <v>19042</v>
      </c>
      <c r="OUK1" t="s">
        <v>19043</v>
      </c>
      <c r="OUL1" t="s">
        <v>19044</v>
      </c>
      <c r="OUM1" t="s">
        <v>19045</v>
      </c>
      <c r="OUN1" t="s">
        <v>19046</v>
      </c>
      <c r="OUO1" t="s">
        <v>19047</v>
      </c>
      <c r="OUP1" t="s">
        <v>19048</v>
      </c>
      <c r="OUQ1" t="s">
        <v>19049</v>
      </c>
      <c r="OUR1" t="s">
        <v>19050</v>
      </c>
      <c r="OUS1" t="s">
        <v>19051</v>
      </c>
      <c r="OUT1" t="s">
        <v>19052</v>
      </c>
      <c r="OUU1" t="s">
        <v>19053</v>
      </c>
      <c r="OUV1" t="s">
        <v>19054</v>
      </c>
      <c r="OUW1" t="s">
        <v>19055</v>
      </c>
      <c r="OUX1" t="s">
        <v>19056</v>
      </c>
      <c r="OUY1" t="s">
        <v>19057</v>
      </c>
      <c r="OUZ1" t="s">
        <v>19058</v>
      </c>
      <c r="OVA1" t="s">
        <v>19059</v>
      </c>
      <c r="OVB1" t="s">
        <v>19060</v>
      </c>
      <c r="OVC1" t="s">
        <v>19061</v>
      </c>
      <c r="OVD1" t="s">
        <v>19062</v>
      </c>
      <c r="OVE1" t="s">
        <v>19063</v>
      </c>
      <c r="OVF1" t="s">
        <v>19064</v>
      </c>
      <c r="OVG1" t="s">
        <v>19065</v>
      </c>
      <c r="OVH1" t="s">
        <v>19066</v>
      </c>
      <c r="OVI1" t="s">
        <v>19067</v>
      </c>
      <c r="OVJ1" t="s">
        <v>19068</v>
      </c>
      <c r="OVK1" t="s">
        <v>19069</v>
      </c>
      <c r="OVL1" t="s">
        <v>19070</v>
      </c>
      <c r="OVM1" t="s">
        <v>19071</v>
      </c>
      <c r="OVN1" t="s">
        <v>19072</v>
      </c>
      <c r="OVO1" t="s">
        <v>19073</v>
      </c>
      <c r="OVP1" t="s">
        <v>19074</v>
      </c>
      <c r="OVQ1" t="s">
        <v>19075</v>
      </c>
      <c r="OVR1" t="s">
        <v>19076</v>
      </c>
      <c r="OVS1" t="s">
        <v>19077</v>
      </c>
      <c r="OVT1" t="s">
        <v>19078</v>
      </c>
      <c r="OVU1" t="s">
        <v>19079</v>
      </c>
      <c r="OVV1" t="s">
        <v>19080</v>
      </c>
      <c r="OVW1" t="s">
        <v>19081</v>
      </c>
      <c r="OVX1" t="s">
        <v>19082</v>
      </c>
      <c r="OVY1" t="s">
        <v>19083</v>
      </c>
      <c r="OVZ1" t="s">
        <v>19084</v>
      </c>
      <c r="OWA1" t="s">
        <v>19085</v>
      </c>
      <c r="OWB1" t="s">
        <v>19086</v>
      </c>
      <c r="OWC1" t="s">
        <v>19087</v>
      </c>
      <c r="OWD1" t="s">
        <v>19088</v>
      </c>
      <c r="OWE1" t="s">
        <v>19089</v>
      </c>
      <c r="OWF1" t="s">
        <v>19090</v>
      </c>
      <c r="OWG1" t="s">
        <v>19091</v>
      </c>
      <c r="OWH1" t="s">
        <v>19092</v>
      </c>
      <c r="OWI1" t="s">
        <v>19093</v>
      </c>
      <c r="OWJ1" t="s">
        <v>19094</v>
      </c>
      <c r="OWK1" t="s">
        <v>19095</v>
      </c>
      <c r="OWL1" t="s">
        <v>19096</v>
      </c>
      <c r="OWM1" t="s">
        <v>19097</v>
      </c>
      <c r="OWN1" t="s">
        <v>19098</v>
      </c>
      <c r="OWO1" t="s">
        <v>19099</v>
      </c>
      <c r="OWP1" t="s">
        <v>19100</v>
      </c>
      <c r="OWQ1" t="s">
        <v>19101</v>
      </c>
      <c r="OWR1" t="s">
        <v>19102</v>
      </c>
      <c r="OWS1" t="s">
        <v>19103</v>
      </c>
      <c r="OWT1" t="s">
        <v>19104</v>
      </c>
      <c r="OWU1" t="s">
        <v>19105</v>
      </c>
      <c r="OWV1" t="s">
        <v>19106</v>
      </c>
      <c r="OWW1" t="s">
        <v>19107</v>
      </c>
      <c r="OWX1" t="s">
        <v>19108</v>
      </c>
      <c r="OWY1" t="s">
        <v>19109</v>
      </c>
      <c r="OWZ1" t="s">
        <v>19110</v>
      </c>
      <c r="OXA1" t="s">
        <v>19111</v>
      </c>
      <c r="OXB1" t="s">
        <v>19112</v>
      </c>
      <c r="OXC1" t="s">
        <v>19113</v>
      </c>
      <c r="OXD1" t="s">
        <v>19114</v>
      </c>
      <c r="OXE1" t="s">
        <v>19115</v>
      </c>
      <c r="OXF1" t="s">
        <v>19116</v>
      </c>
      <c r="OXG1" t="s">
        <v>19117</v>
      </c>
      <c r="OXH1" t="s">
        <v>19118</v>
      </c>
      <c r="OXI1" t="s">
        <v>19119</v>
      </c>
      <c r="OXJ1" t="s">
        <v>19120</v>
      </c>
      <c r="OXK1" t="s">
        <v>19121</v>
      </c>
      <c r="OXL1" t="s">
        <v>19122</v>
      </c>
      <c r="OXM1" t="s">
        <v>19123</v>
      </c>
      <c r="OXN1" t="s">
        <v>19124</v>
      </c>
      <c r="OXO1" t="s">
        <v>19125</v>
      </c>
      <c r="OXP1" t="s">
        <v>19126</v>
      </c>
      <c r="OXQ1" t="s">
        <v>19127</v>
      </c>
      <c r="OXR1" t="s">
        <v>19128</v>
      </c>
      <c r="OXS1" t="s">
        <v>19129</v>
      </c>
      <c r="OXT1" t="s">
        <v>19130</v>
      </c>
      <c r="OXU1" t="s">
        <v>19131</v>
      </c>
      <c r="OXV1" t="s">
        <v>19132</v>
      </c>
      <c r="OXW1" t="s">
        <v>19133</v>
      </c>
      <c r="OXX1" t="s">
        <v>19134</v>
      </c>
      <c r="OXY1" t="s">
        <v>19135</v>
      </c>
      <c r="OXZ1" t="s">
        <v>19136</v>
      </c>
      <c r="OYA1" t="s">
        <v>19137</v>
      </c>
      <c r="OYB1" t="s">
        <v>19138</v>
      </c>
      <c r="OYC1" t="s">
        <v>19139</v>
      </c>
      <c r="OYD1" t="s">
        <v>19140</v>
      </c>
      <c r="OYE1" t="s">
        <v>19141</v>
      </c>
      <c r="OYF1" t="s">
        <v>19142</v>
      </c>
      <c r="OYG1" t="s">
        <v>19143</v>
      </c>
      <c r="OYH1" t="s">
        <v>19144</v>
      </c>
      <c r="OYI1" t="s">
        <v>19145</v>
      </c>
      <c r="OYJ1" t="s">
        <v>19146</v>
      </c>
      <c r="OYK1" t="s">
        <v>19147</v>
      </c>
      <c r="OYL1" t="s">
        <v>19148</v>
      </c>
      <c r="OYM1" t="s">
        <v>19149</v>
      </c>
      <c r="OYN1" t="s">
        <v>19150</v>
      </c>
      <c r="OYO1" t="s">
        <v>19151</v>
      </c>
      <c r="OYP1" t="s">
        <v>19152</v>
      </c>
      <c r="OYQ1" t="s">
        <v>19153</v>
      </c>
      <c r="OYR1" t="s">
        <v>19154</v>
      </c>
      <c r="OYS1" t="s">
        <v>19155</v>
      </c>
      <c r="OYT1" t="s">
        <v>19156</v>
      </c>
      <c r="OYU1" t="s">
        <v>19157</v>
      </c>
      <c r="OYV1" t="s">
        <v>19158</v>
      </c>
      <c r="OYW1" t="s">
        <v>19159</v>
      </c>
      <c r="OYX1" t="s">
        <v>19160</v>
      </c>
      <c r="OYY1" t="s">
        <v>19161</v>
      </c>
      <c r="OYZ1" t="s">
        <v>19162</v>
      </c>
      <c r="OZA1" t="s">
        <v>19163</v>
      </c>
      <c r="OZB1" t="s">
        <v>19164</v>
      </c>
      <c r="OZC1" t="s">
        <v>19165</v>
      </c>
      <c r="OZD1" t="s">
        <v>19166</v>
      </c>
      <c r="OZE1" t="s">
        <v>19167</v>
      </c>
      <c r="OZF1" t="s">
        <v>19168</v>
      </c>
      <c r="OZG1" t="s">
        <v>19169</v>
      </c>
      <c r="OZH1" t="s">
        <v>19170</v>
      </c>
      <c r="OZI1" t="s">
        <v>19171</v>
      </c>
      <c r="OZJ1" t="s">
        <v>19172</v>
      </c>
      <c r="OZK1" t="s">
        <v>19173</v>
      </c>
      <c r="OZL1" t="s">
        <v>19174</v>
      </c>
      <c r="OZM1" t="s">
        <v>19175</v>
      </c>
      <c r="OZN1" t="s">
        <v>19176</v>
      </c>
      <c r="OZO1" t="s">
        <v>19177</v>
      </c>
      <c r="OZP1" t="s">
        <v>19178</v>
      </c>
      <c r="OZQ1" t="s">
        <v>19179</v>
      </c>
      <c r="OZR1" t="s">
        <v>19180</v>
      </c>
      <c r="OZS1" t="s">
        <v>19181</v>
      </c>
      <c r="OZT1" t="s">
        <v>19182</v>
      </c>
      <c r="OZU1" t="s">
        <v>19183</v>
      </c>
      <c r="OZV1" t="s">
        <v>19184</v>
      </c>
      <c r="OZW1" t="s">
        <v>19185</v>
      </c>
      <c r="OZX1" t="s">
        <v>19186</v>
      </c>
      <c r="OZY1" t="s">
        <v>19187</v>
      </c>
      <c r="OZZ1" t="s">
        <v>19188</v>
      </c>
      <c r="PAA1" t="s">
        <v>19189</v>
      </c>
      <c r="PAB1" t="s">
        <v>19190</v>
      </c>
      <c r="PAC1" t="s">
        <v>19191</v>
      </c>
      <c r="PAD1" t="s">
        <v>19192</v>
      </c>
      <c r="PAE1" t="s">
        <v>19193</v>
      </c>
      <c r="PAF1" t="s">
        <v>19194</v>
      </c>
      <c r="PAG1" t="s">
        <v>19195</v>
      </c>
      <c r="PAH1" t="s">
        <v>19196</v>
      </c>
      <c r="PAI1" t="s">
        <v>19197</v>
      </c>
      <c r="PAJ1" t="s">
        <v>19198</v>
      </c>
      <c r="PAK1" t="s">
        <v>19199</v>
      </c>
      <c r="PAL1" t="s">
        <v>19200</v>
      </c>
      <c r="PAM1" t="s">
        <v>19201</v>
      </c>
      <c r="PAN1" t="s">
        <v>19202</v>
      </c>
      <c r="PAO1" t="s">
        <v>19203</v>
      </c>
      <c r="PAP1" t="s">
        <v>19204</v>
      </c>
      <c r="PAQ1" t="s">
        <v>19205</v>
      </c>
      <c r="PAR1" t="s">
        <v>19206</v>
      </c>
      <c r="PAS1" t="s">
        <v>19207</v>
      </c>
      <c r="PAT1" t="s">
        <v>19208</v>
      </c>
      <c r="PAU1" t="s">
        <v>19209</v>
      </c>
      <c r="PAV1" t="s">
        <v>19210</v>
      </c>
      <c r="PAW1" t="s">
        <v>19211</v>
      </c>
      <c r="PAX1" t="s">
        <v>19212</v>
      </c>
      <c r="PAY1" t="s">
        <v>19213</v>
      </c>
      <c r="PAZ1" t="s">
        <v>19214</v>
      </c>
      <c r="PBA1" t="s">
        <v>19215</v>
      </c>
      <c r="PBB1" t="s">
        <v>19216</v>
      </c>
      <c r="PBC1" t="s">
        <v>19217</v>
      </c>
      <c r="PBD1" t="s">
        <v>19218</v>
      </c>
      <c r="PBE1" t="s">
        <v>19219</v>
      </c>
      <c r="PBF1" t="s">
        <v>19220</v>
      </c>
      <c r="PBG1" t="s">
        <v>19221</v>
      </c>
      <c r="PBH1" t="s">
        <v>19222</v>
      </c>
      <c r="PBI1" t="s">
        <v>19223</v>
      </c>
      <c r="PBJ1" t="s">
        <v>19224</v>
      </c>
      <c r="PBK1" t="s">
        <v>19225</v>
      </c>
      <c r="PBL1" t="s">
        <v>19226</v>
      </c>
      <c r="PBM1" t="s">
        <v>19227</v>
      </c>
      <c r="PBN1" t="s">
        <v>19228</v>
      </c>
      <c r="PBO1" t="s">
        <v>19229</v>
      </c>
      <c r="PBP1" t="s">
        <v>19230</v>
      </c>
      <c r="PBQ1" t="s">
        <v>19231</v>
      </c>
      <c r="PBR1" t="s">
        <v>19232</v>
      </c>
      <c r="PBS1" t="s">
        <v>19233</v>
      </c>
      <c r="PBT1" t="s">
        <v>19234</v>
      </c>
      <c r="PBU1" t="s">
        <v>19235</v>
      </c>
      <c r="PBV1" t="s">
        <v>19236</v>
      </c>
      <c r="PBW1" t="s">
        <v>19237</v>
      </c>
      <c r="PBX1" t="s">
        <v>19238</v>
      </c>
      <c r="PBY1" t="s">
        <v>19239</v>
      </c>
      <c r="PBZ1" t="s">
        <v>19240</v>
      </c>
      <c r="PCA1" t="s">
        <v>19241</v>
      </c>
      <c r="PCB1" t="s">
        <v>19242</v>
      </c>
      <c r="PCC1" t="s">
        <v>19243</v>
      </c>
      <c r="PCD1" t="s">
        <v>19244</v>
      </c>
      <c r="PCE1" t="s">
        <v>19245</v>
      </c>
      <c r="PCF1" t="s">
        <v>19246</v>
      </c>
      <c r="PCG1" t="s">
        <v>19247</v>
      </c>
      <c r="PCH1" t="s">
        <v>19248</v>
      </c>
      <c r="PCI1" t="s">
        <v>19249</v>
      </c>
      <c r="PCJ1" t="s">
        <v>19250</v>
      </c>
      <c r="PCK1" t="s">
        <v>19251</v>
      </c>
      <c r="PCL1" t="s">
        <v>19252</v>
      </c>
      <c r="PCM1" t="s">
        <v>19253</v>
      </c>
      <c r="PCN1" t="s">
        <v>19254</v>
      </c>
      <c r="PCO1" t="s">
        <v>19255</v>
      </c>
      <c r="PCP1" t="s">
        <v>19256</v>
      </c>
      <c r="PCQ1" t="s">
        <v>19257</v>
      </c>
      <c r="PCR1" t="s">
        <v>19258</v>
      </c>
      <c r="PCS1" t="s">
        <v>19259</v>
      </c>
      <c r="PCT1" t="s">
        <v>19260</v>
      </c>
      <c r="PCU1" t="s">
        <v>19261</v>
      </c>
      <c r="PCV1" t="s">
        <v>19262</v>
      </c>
      <c r="PCW1" t="s">
        <v>19263</v>
      </c>
      <c r="PCX1" t="s">
        <v>19264</v>
      </c>
      <c r="PCY1" t="s">
        <v>19265</v>
      </c>
      <c r="PCZ1" t="s">
        <v>19266</v>
      </c>
      <c r="PDA1" t="s">
        <v>19267</v>
      </c>
      <c r="PDB1" t="s">
        <v>19268</v>
      </c>
      <c r="PDC1" t="s">
        <v>19269</v>
      </c>
      <c r="PDD1" t="s">
        <v>19270</v>
      </c>
      <c r="PDE1" t="s">
        <v>19271</v>
      </c>
      <c r="PDF1" t="s">
        <v>19272</v>
      </c>
      <c r="PDG1" t="s">
        <v>19273</v>
      </c>
      <c r="PDH1" t="s">
        <v>19274</v>
      </c>
      <c r="PDI1" t="s">
        <v>19275</v>
      </c>
      <c r="PDJ1" t="s">
        <v>19276</v>
      </c>
      <c r="PDK1" t="s">
        <v>19277</v>
      </c>
      <c r="PDL1" t="s">
        <v>19278</v>
      </c>
      <c r="PDM1" t="s">
        <v>19279</v>
      </c>
      <c r="PDN1" t="s">
        <v>19280</v>
      </c>
      <c r="PDO1" t="s">
        <v>19281</v>
      </c>
      <c r="PDP1" t="s">
        <v>19282</v>
      </c>
      <c r="PDQ1" t="s">
        <v>19283</v>
      </c>
      <c r="PDR1" t="s">
        <v>19284</v>
      </c>
      <c r="PDS1" t="s">
        <v>19285</v>
      </c>
      <c r="PDT1" t="s">
        <v>19286</v>
      </c>
      <c r="PDU1" t="s">
        <v>19287</v>
      </c>
      <c r="PDV1" t="s">
        <v>19288</v>
      </c>
      <c r="PDW1" t="s">
        <v>19289</v>
      </c>
      <c r="PDX1" t="s">
        <v>19290</v>
      </c>
      <c r="PDY1" t="s">
        <v>19291</v>
      </c>
      <c r="PDZ1" t="s">
        <v>19292</v>
      </c>
      <c r="PEA1" t="s">
        <v>19293</v>
      </c>
      <c r="PEB1" t="s">
        <v>19294</v>
      </c>
      <c r="PEC1" t="s">
        <v>19295</v>
      </c>
      <c r="PED1" t="s">
        <v>19296</v>
      </c>
      <c r="PEE1" t="s">
        <v>19297</v>
      </c>
      <c r="PEF1" t="s">
        <v>19298</v>
      </c>
      <c r="PEG1" t="s">
        <v>19299</v>
      </c>
      <c r="PEH1" t="s">
        <v>19300</v>
      </c>
      <c r="PEI1" t="s">
        <v>19301</v>
      </c>
      <c r="PEJ1" t="s">
        <v>19302</v>
      </c>
      <c r="PEK1" t="s">
        <v>19303</v>
      </c>
      <c r="PEL1" t="s">
        <v>19304</v>
      </c>
      <c r="PEM1" t="s">
        <v>19305</v>
      </c>
      <c r="PEN1" t="s">
        <v>19306</v>
      </c>
      <c r="PEO1" t="s">
        <v>19307</v>
      </c>
      <c r="PEP1" t="s">
        <v>19308</v>
      </c>
      <c r="PEQ1" t="s">
        <v>19309</v>
      </c>
      <c r="PER1" t="s">
        <v>19310</v>
      </c>
      <c r="PES1" t="s">
        <v>19311</v>
      </c>
      <c r="PET1" t="s">
        <v>19312</v>
      </c>
      <c r="PEU1" t="s">
        <v>19313</v>
      </c>
      <c r="PEV1" t="s">
        <v>19314</v>
      </c>
      <c r="PEW1" t="s">
        <v>19315</v>
      </c>
      <c r="PEX1" t="s">
        <v>19316</v>
      </c>
      <c r="PEY1" t="s">
        <v>19317</v>
      </c>
      <c r="PEZ1" t="s">
        <v>19318</v>
      </c>
      <c r="PFA1" t="s">
        <v>19319</v>
      </c>
      <c r="PFB1" t="s">
        <v>19320</v>
      </c>
      <c r="PFC1" t="s">
        <v>19321</v>
      </c>
      <c r="PFD1" t="s">
        <v>19322</v>
      </c>
      <c r="PFE1" t="s">
        <v>19323</v>
      </c>
      <c r="PFF1" t="s">
        <v>19324</v>
      </c>
      <c r="PFG1" t="s">
        <v>19325</v>
      </c>
      <c r="PFH1" t="s">
        <v>19326</v>
      </c>
      <c r="PFI1" t="s">
        <v>19327</v>
      </c>
      <c r="PFJ1" t="s">
        <v>19328</v>
      </c>
      <c r="PFK1" t="s">
        <v>19329</v>
      </c>
      <c r="PFL1" t="s">
        <v>19330</v>
      </c>
      <c r="PFM1" t="s">
        <v>19331</v>
      </c>
      <c r="PFN1" t="s">
        <v>19332</v>
      </c>
      <c r="PFO1" t="s">
        <v>19333</v>
      </c>
      <c r="PFP1" t="s">
        <v>19334</v>
      </c>
      <c r="PFQ1" t="s">
        <v>19335</v>
      </c>
      <c r="PFR1" t="s">
        <v>19336</v>
      </c>
      <c r="PFS1" t="s">
        <v>19337</v>
      </c>
      <c r="PFT1" t="s">
        <v>19338</v>
      </c>
      <c r="PFU1" t="s">
        <v>19339</v>
      </c>
      <c r="PFV1" t="s">
        <v>19340</v>
      </c>
      <c r="PFW1" t="s">
        <v>19341</v>
      </c>
      <c r="PFX1" t="s">
        <v>19342</v>
      </c>
      <c r="PFY1" t="s">
        <v>19343</v>
      </c>
      <c r="PFZ1" t="s">
        <v>19344</v>
      </c>
      <c r="PGA1" t="s">
        <v>19345</v>
      </c>
      <c r="PGB1" t="s">
        <v>19346</v>
      </c>
      <c r="PGC1" t="s">
        <v>19347</v>
      </c>
      <c r="PGD1" t="s">
        <v>19348</v>
      </c>
      <c r="PGE1" t="s">
        <v>19349</v>
      </c>
      <c r="PGF1" t="s">
        <v>19350</v>
      </c>
      <c r="PGG1" t="s">
        <v>19351</v>
      </c>
      <c r="PGH1" t="s">
        <v>19352</v>
      </c>
      <c r="PGI1" t="s">
        <v>19353</v>
      </c>
      <c r="PGJ1" t="s">
        <v>19354</v>
      </c>
      <c r="PGK1" t="s">
        <v>19355</v>
      </c>
      <c r="PGL1" t="s">
        <v>19356</v>
      </c>
      <c r="PGM1" t="s">
        <v>19357</v>
      </c>
      <c r="PGN1" t="s">
        <v>19358</v>
      </c>
      <c r="PGO1" t="s">
        <v>19359</v>
      </c>
      <c r="PGP1" t="s">
        <v>19360</v>
      </c>
      <c r="PGQ1" t="s">
        <v>19361</v>
      </c>
      <c r="PGR1" t="s">
        <v>19362</v>
      </c>
      <c r="PGS1" t="s">
        <v>19363</v>
      </c>
      <c r="PGT1" t="s">
        <v>19364</v>
      </c>
      <c r="PGU1" t="s">
        <v>19365</v>
      </c>
      <c r="PGV1" t="s">
        <v>19366</v>
      </c>
      <c r="PGW1" t="s">
        <v>19367</v>
      </c>
      <c r="PGX1" t="s">
        <v>19368</v>
      </c>
      <c r="PGY1" t="s">
        <v>19369</v>
      </c>
      <c r="PGZ1" t="s">
        <v>19370</v>
      </c>
      <c r="PHA1" t="s">
        <v>19371</v>
      </c>
      <c r="PHB1" t="s">
        <v>19372</v>
      </c>
      <c r="PHC1" t="s">
        <v>19373</v>
      </c>
      <c r="PHD1" t="s">
        <v>19374</v>
      </c>
      <c r="PHE1" t="s">
        <v>19375</v>
      </c>
      <c r="PHF1" t="s">
        <v>19376</v>
      </c>
      <c r="PHG1" t="s">
        <v>19377</v>
      </c>
      <c r="PHH1" t="s">
        <v>19378</v>
      </c>
      <c r="PHI1" t="s">
        <v>19379</v>
      </c>
      <c r="PHJ1" t="s">
        <v>19380</v>
      </c>
      <c r="PHK1" t="s">
        <v>19381</v>
      </c>
      <c r="PHL1" t="s">
        <v>19382</v>
      </c>
      <c r="PHM1" t="s">
        <v>19383</v>
      </c>
      <c r="PHN1" t="s">
        <v>19384</v>
      </c>
      <c r="PHO1" t="s">
        <v>19385</v>
      </c>
      <c r="PHP1" t="s">
        <v>19386</v>
      </c>
      <c r="PHQ1" t="s">
        <v>19387</v>
      </c>
      <c r="PHR1" t="s">
        <v>19388</v>
      </c>
      <c r="PHS1" t="s">
        <v>19389</v>
      </c>
      <c r="PHT1" t="s">
        <v>19390</v>
      </c>
      <c r="PHU1" t="s">
        <v>19391</v>
      </c>
      <c r="PHV1" t="s">
        <v>19392</v>
      </c>
      <c r="PHW1" t="s">
        <v>19393</v>
      </c>
      <c r="PHX1" t="s">
        <v>19394</v>
      </c>
      <c r="PHY1" t="s">
        <v>19395</v>
      </c>
      <c r="PHZ1" t="s">
        <v>19396</v>
      </c>
      <c r="PIA1" t="s">
        <v>19397</v>
      </c>
      <c r="PIB1" t="s">
        <v>19398</v>
      </c>
      <c r="PIC1" t="s">
        <v>19399</v>
      </c>
      <c r="PID1" t="s">
        <v>19400</v>
      </c>
      <c r="PIE1" t="s">
        <v>19401</v>
      </c>
      <c r="PIF1" t="s">
        <v>19402</v>
      </c>
      <c r="PIG1" t="s">
        <v>19403</v>
      </c>
      <c r="PIH1" t="s">
        <v>19404</v>
      </c>
      <c r="PII1" t="s">
        <v>19405</v>
      </c>
      <c r="PIJ1" t="s">
        <v>19406</v>
      </c>
      <c r="PIK1" t="s">
        <v>19407</v>
      </c>
      <c r="PIL1" t="s">
        <v>19408</v>
      </c>
      <c r="PIM1" t="s">
        <v>19409</v>
      </c>
      <c r="PIN1" t="s">
        <v>19410</v>
      </c>
      <c r="PIO1" t="s">
        <v>19411</v>
      </c>
      <c r="PIP1" t="s">
        <v>19412</v>
      </c>
      <c r="PIQ1" t="s">
        <v>19413</v>
      </c>
      <c r="PIR1" t="s">
        <v>19414</v>
      </c>
      <c r="PIS1" t="s">
        <v>19415</v>
      </c>
      <c r="PIT1" t="s">
        <v>19416</v>
      </c>
      <c r="PIU1" t="s">
        <v>19417</v>
      </c>
      <c r="PIV1" t="s">
        <v>19418</v>
      </c>
      <c r="PIW1" t="s">
        <v>19419</v>
      </c>
      <c r="PIX1" t="s">
        <v>19420</v>
      </c>
      <c r="PIY1" t="s">
        <v>19421</v>
      </c>
      <c r="PIZ1" t="s">
        <v>19422</v>
      </c>
      <c r="PJA1" t="s">
        <v>19423</v>
      </c>
      <c r="PJB1" t="s">
        <v>19424</v>
      </c>
      <c r="PJC1" t="s">
        <v>19425</v>
      </c>
      <c r="PJD1" t="s">
        <v>19426</v>
      </c>
      <c r="PJE1" t="s">
        <v>19427</v>
      </c>
      <c r="PJF1" t="s">
        <v>19428</v>
      </c>
      <c r="PJG1" t="s">
        <v>19429</v>
      </c>
      <c r="PJH1" t="s">
        <v>19430</v>
      </c>
      <c r="PJI1" t="s">
        <v>19431</v>
      </c>
      <c r="PJJ1" t="s">
        <v>19432</v>
      </c>
      <c r="PJK1" t="s">
        <v>19433</v>
      </c>
      <c r="PJL1" t="s">
        <v>19434</v>
      </c>
      <c r="PJM1" t="s">
        <v>19435</v>
      </c>
      <c r="PJN1" t="s">
        <v>19436</v>
      </c>
      <c r="PJO1" t="s">
        <v>19437</v>
      </c>
      <c r="PJP1" t="s">
        <v>19438</v>
      </c>
      <c r="PJQ1" t="s">
        <v>19439</v>
      </c>
      <c r="PJR1" t="s">
        <v>19440</v>
      </c>
      <c r="PJS1" t="s">
        <v>19441</v>
      </c>
      <c r="PJT1" t="s">
        <v>19442</v>
      </c>
      <c r="PJU1" t="s">
        <v>19443</v>
      </c>
      <c r="PJV1" t="s">
        <v>19444</v>
      </c>
      <c r="PJW1" t="s">
        <v>19445</v>
      </c>
      <c r="PJX1" t="s">
        <v>19446</v>
      </c>
      <c r="PJY1" t="s">
        <v>19447</v>
      </c>
      <c r="PJZ1" t="s">
        <v>19448</v>
      </c>
      <c r="PKA1" t="s">
        <v>19449</v>
      </c>
      <c r="PKB1" t="s">
        <v>19450</v>
      </c>
      <c r="PKC1" t="s">
        <v>19451</v>
      </c>
      <c r="PKD1" t="s">
        <v>19452</v>
      </c>
      <c r="PKE1" t="s">
        <v>19453</v>
      </c>
      <c r="PKF1" t="s">
        <v>19454</v>
      </c>
      <c r="PKG1" t="s">
        <v>19455</v>
      </c>
      <c r="PKH1" t="s">
        <v>19456</v>
      </c>
      <c r="PKI1" t="s">
        <v>19457</v>
      </c>
      <c r="PKJ1" t="s">
        <v>19458</v>
      </c>
      <c r="PKK1" t="s">
        <v>19459</v>
      </c>
      <c r="PKL1" t="s">
        <v>19460</v>
      </c>
      <c r="PKM1" t="s">
        <v>19461</v>
      </c>
      <c r="PKN1" t="s">
        <v>19462</v>
      </c>
      <c r="PKO1" t="s">
        <v>19463</v>
      </c>
      <c r="PKP1" t="s">
        <v>19464</v>
      </c>
      <c r="PKQ1" t="s">
        <v>19465</v>
      </c>
      <c r="PKR1" t="s">
        <v>19466</v>
      </c>
      <c r="PKS1" t="s">
        <v>19467</v>
      </c>
      <c r="PKT1" t="s">
        <v>19468</v>
      </c>
      <c r="PKU1" t="s">
        <v>19469</v>
      </c>
      <c r="PKV1" t="s">
        <v>19470</v>
      </c>
      <c r="PKW1" t="s">
        <v>19471</v>
      </c>
      <c r="PKX1" t="s">
        <v>19472</v>
      </c>
      <c r="PKY1" t="s">
        <v>19473</v>
      </c>
      <c r="PKZ1" t="s">
        <v>19474</v>
      </c>
      <c r="PLA1" t="s">
        <v>19475</v>
      </c>
      <c r="PLB1" t="s">
        <v>19476</v>
      </c>
      <c r="PLC1" t="s">
        <v>19477</v>
      </c>
      <c r="PLD1" t="s">
        <v>19478</v>
      </c>
      <c r="PLE1" t="s">
        <v>19479</v>
      </c>
      <c r="PLF1" t="s">
        <v>19480</v>
      </c>
      <c r="PLG1" t="s">
        <v>19481</v>
      </c>
      <c r="PLH1" t="s">
        <v>19482</v>
      </c>
      <c r="PLI1" t="s">
        <v>19483</v>
      </c>
      <c r="PLJ1" t="s">
        <v>19484</v>
      </c>
      <c r="PLK1" t="s">
        <v>19485</v>
      </c>
      <c r="PLL1" t="s">
        <v>19486</v>
      </c>
      <c r="PLM1" t="s">
        <v>19487</v>
      </c>
      <c r="PLN1" t="s">
        <v>19488</v>
      </c>
      <c r="PLO1" t="s">
        <v>19489</v>
      </c>
      <c r="PLP1" t="s">
        <v>19490</v>
      </c>
      <c r="PLQ1" t="s">
        <v>19491</v>
      </c>
      <c r="PLR1" t="s">
        <v>19492</v>
      </c>
      <c r="PLS1" t="s">
        <v>19493</v>
      </c>
      <c r="PLT1" t="s">
        <v>19494</v>
      </c>
      <c r="PLU1" t="s">
        <v>19495</v>
      </c>
      <c r="PLV1" t="s">
        <v>19496</v>
      </c>
      <c r="PLW1" t="s">
        <v>19497</v>
      </c>
      <c r="PLX1" t="s">
        <v>19498</v>
      </c>
      <c r="PLY1" t="s">
        <v>19499</v>
      </c>
      <c r="PLZ1" t="s">
        <v>19500</v>
      </c>
      <c r="PMA1" t="s">
        <v>19501</v>
      </c>
      <c r="PMB1" t="s">
        <v>19502</v>
      </c>
      <c r="PMC1" t="s">
        <v>19503</v>
      </c>
      <c r="PMD1" t="s">
        <v>19504</v>
      </c>
      <c r="PME1" t="s">
        <v>19505</v>
      </c>
      <c r="PMF1" t="s">
        <v>19506</v>
      </c>
      <c r="PMG1" t="s">
        <v>19507</v>
      </c>
      <c r="PMH1" t="s">
        <v>19508</v>
      </c>
      <c r="PMI1" t="s">
        <v>19509</v>
      </c>
      <c r="PMJ1" t="s">
        <v>19510</v>
      </c>
      <c r="PMK1" t="s">
        <v>19511</v>
      </c>
      <c r="PML1" t="s">
        <v>19512</v>
      </c>
      <c r="PMM1" t="s">
        <v>19513</v>
      </c>
      <c r="PMN1" t="s">
        <v>19514</v>
      </c>
      <c r="PMO1" t="s">
        <v>19515</v>
      </c>
      <c r="PMP1" t="s">
        <v>19516</v>
      </c>
      <c r="PMQ1" t="s">
        <v>19517</v>
      </c>
      <c r="PMR1" t="s">
        <v>19518</v>
      </c>
      <c r="PMS1" t="s">
        <v>19519</v>
      </c>
      <c r="PMT1" t="s">
        <v>19520</v>
      </c>
      <c r="PMU1" t="s">
        <v>19521</v>
      </c>
      <c r="PMV1" t="s">
        <v>19522</v>
      </c>
      <c r="PMW1" t="s">
        <v>19523</v>
      </c>
      <c r="PMX1" t="s">
        <v>19524</v>
      </c>
      <c r="PMY1" t="s">
        <v>19525</v>
      </c>
      <c r="PMZ1" t="s">
        <v>19526</v>
      </c>
      <c r="PNA1" t="s">
        <v>19527</v>
      </c>
      <c r="PNB1" t="s">
        <v>19528</v>
      </c>
      <c r="PNC1" t="s">
        <v>19529</v>
      </c>
      <c r="PND1" t="s">
        <v>19530</v>
      </c>
      <c r="PNE1" t="s">
        <v>19531</v>
      </c>
      <c r="PNF1" t="s">
        <v>19532</v>
      </c>
      <c r="PNG1" t="s">
        <v>19533</v>
      </c>
      <c r="PNH1" t="s">
        <v>19534</v>
      </c>
      <c r="PNI1" t="s">
        <v>19535</v>
      </c>
      <c r="PNJ1" t="s">
        <v>19536</v>
      </c>
      <c r="PNK1" t="s">
        <v>19537</v>
      </c>
      <c r="PNL1" t="s">
        <v>19538</v>
      </c>
      <c r="PNM1" t="s">
        <v>19539</v>
      </c>
      <c r="PNN1" t="s">
        <v>19540</v>
      </c>
      <c r="PNO1" t="s">
        <v>19541</v>
      </c>
      <c r="PNP1" t="s">
        <v>19542</v>
      </c>
      <c r="PNQ1" t="s">
        <v>19543</v>
      </c>
      <c r="PNR1" t="s">
        <v>19544</v>
      </c>
      <c r="PNS1" t="s">
        <v>19545</v>
      </c>
      <c r="PNT1" t="s">
        <v>19546</v>
      </c>
      <c r="PNU1" t="s">
        <v>19547</v>
      </c>
      <c r="PNV1" t="s">
        <v>19548</v>
      </c>
      <c r="PNW1" t="s">
        <v>19549</v>
      </c>
      <c r="PNX1" t="s">
        <v>19550</v>
      </c>
      <c r="PNY1" t="s">
        <v>19551</v>
      </c>
      <c r="PNZ1" t="s">
        <v>19552</v>
      </c>
      <c r="POA1" t="s">
        <v>19553</v>
      </c>
      <c r="POB1" t="s">
        <v>19554</v>
      </c>
      <c r="POC1" t="s">
        <v>19555</v>
      </c>
      <c r="POD1" t="s">
        <v>19556</v>
      </c>
      <c r="POE1" t="s">
        <v>19557</v>
      </c>
      <c r="POF1" t="s">
        <v>19558</v>
      </c>
      <c r="POG1" t="s">
        <v>19559</v>
      </c>
      <c r="POH1" t="s">
        <v>19560</v>
      </c>
      <c r="POI1" t="s">
        <v>19561</v>
      </c>
      <c r="POJ1" t="s">
        <v>19562</v>
      </c>
      <c r="POK1" t="s">
        <v>19563</v>
      </c>
      <c r="POL1" t="s">
        <v>19564</v>
      </c>
      <c r="POM1" t="s">
        <v>19565</v>
      </c>
      <c r="PON1" t="s">
        <v>19566</v>
      </c>
      <c r="POO1" t="s">
        <v>19567</v>
      </c>
      <c r="POP1" t="s">
        <v>19568</v>
      </c>
      <c r="POQ1" t="s">
        <v>19569</v>
      </c>
      <c r="POR1" t="s">
        <v>19570</v>
      </c>
      <c r="POS1" t="s">
        <v>19571</v>
      </c>
      <c r="POT1" t="s">
        <v>19572</v>
      </c>
      <c r="POU1" t="s">
        <v>19573</v>
      </c>
      <c r="POV1" t="s">
        <v>19574</v>
      </c>
      <c r="POW1" t="s">
        <v>19575</v>
      </c>
      <c r="POX1" t="s">
        <v>19576</v>
      </c>
      <c r="POY1" t="s">
        <v>19577</v>
      </c>
      <c r="POZ1" t="s">
        <v>19578</v>
      </c>
      <c r="PPA1" t="s">
        <v>19579</v>
      </c>
      <c r="PPB1" t="s">
        <v>19580</v>
      </c>
      <c r="PPC1" t="s">
        <v>19581</v>
      </c>
      <c r="PPD1" t="s">
        <v>19582</v>
      </c>
      <c r="PPE1" t="s">
        <v>19583</v>
      </c>
      <c r="PPF1" t="s">
        <v>19584</v>
      </c>
      <c r="PPG1" t="s">
        <v>19585</v>
      </c>
      <c r="PPH1" t="s">
        <v>19586</v>
      </c>
      <c r="PPI1" t="s">
        <v>19587</v>
      </c>
      <c r="PPJ1" t="s">
        <v>19588</v>
      </c>
      <c r="PPK1" t="s">
        <v>19589</v>
      </c>
      <c r="PPL1" t="s">
        <v>19590</v>
      </c>
      <c r="PPM1" t="s">
        <v>19591</v>
      </c>
      <c r="PPN1" t="s">
        <v>19592</v>
      </c>
      <c r="PPO1" t="s">
        <v>19593</v>
      </c>
      <c r="PPP1" t="s">
        <v>19594</v>
      </c>
      <c r="PPQ1" t="s">
        <v>19595</v>
      </c>
      <c r="PPR1" t="s">
        <v>19596</v>
      </c>
      <c r="PPS1" t="s">
        <v>19597</v>
      </c>
      <c r="PPT1" t="s">
        <v>19598</v>
      </c>
      <c r="PPU1" t="s">
        <v>19599</v>
      </c>
      <c r="PPV1" t="s">
        <v>19600</v>
      </c>
      <c r="PPW1" t="s">
        <v>19601</v>
      </c>
      <c r="PPX1" t="s">
        <v>19602</v>
      </c>
      <c r="PPY1" t="s">
        <v>19603</v>
      </c>
      <c r="PPZ1" t="s">
        <v>19604</v>
      </c>
      <c r="PQA1" t="s">
        <v>19605</v>
      </c>
      <c r="PQB1" t="s">
        <v>19606</v>
      </c>
      <c r="PQC1" t="s">
        <v>19607</v>
      </c>
      <c r="PQD1" t="s">
        <v>19608</v>
      </c>
      <c r="PQE1" t="s">
        <v>19609</v>
      </c>
      <c r="PQF1" t="s">
        <v>19610</v>
      </c>
      <c r="PQG1" t="s">
        <v>19611</v>
      </c>
      <c r="PQH1" t="s">
        <v>19612</v>
      </c>
      <c r="PQI1" t="s">
        <v>19613</v>
      </c>
      <c r="PQJ1" t="s">
        <v>19614</v>
      </c>
      <c r="PQK1" t="s">
        <v>19615</v>
      </c>
      <c r="PQL1" t="s">
        <v>19616</v>
      </c>
      <c r="PQM1" t="s">
        <v>19617</v>
      </c>
      <c r="PQN1" t="s">
        <v>19618</v>
      </c>
      <c r="PQO1" t="s">
        <v>19619</v>
      </c>
      <c r="PQP1" t="s">
        <v>19620</v>
      </c>
      <c r="PQQ1" t="s">
        <v>19621</v>
      </c>
      <c r="PQR1" t="s">
        <v>19622</v>
      </c>
      <c r="PQS1" t="s">
        <v>19623</v>
      </c>
      <c r="PQT1" t="s">
        <v>19624</v>
      </c>
      <c r="PQU1" t="s">
        <v>19625</v>
      </c>
      <c r="PQV1" t="s">
        <v>19626</v>
      </c>
      <c r="PQW1" t="s">
        <v>19627</v>
      </c>
      <c r="PQX1" t="s">
        <v>19628</v>
      </c>
      <c r="PQY1" t="s">
        <v>19629</v>
      </c>
      <c r="PQZ1" t="s">
        <v>19630</v>
      </c>
      <c r="PRA1" t="s">
        <v>19631</v>
      </c>
      <c r="PRB1" t="s">
        <v>19632</v>
      </c>
      <c r="PRC1" t="s">
        <v>19633</v>
      </c>
      <c r="PRD1" t="s">
        <v>19634</v>
      </c>
      <c r="PRE1" t="s">
        <v>19635</v>
      </c>
      <c r="PRF1" t="s">
        <v>19636</v>
      </c>
      <c r="PRG1" t="s">
        <v>19637</v>
      </c>
      <c r="PRH1" t="s">
        <v>19638</v>
      </c>
      <c r="PRI1" t="s">
        <v>19639</v>
      </c>
      <c r="PRJ1" t="s">
        <v>19640</v>
      </c>
      <c r="PRK1" t="s">
        <v>19641</v>
      </c>
      <c r="PRL1" t="s">
        <v>19642</v>
      </c>
      <c r="PRM1" t="s">
        <v>19643</v>
      </c>
      <c r="PRN1" t="s">
        <v>19644</v>
      </c>
      <c r="PRO1" t="s">
        <v>19645</v>
      </c>
      <c r="PRP1" t="s">
        <v>19646</v>
      </c>
      <c r="PRQ1" t="s">
        <v>19647</v>
      </c>
      <c r="PRR1" t="s">
        <v>19648</v>
      </c>
      <c r="PRS1" t="s">
        <v>19649</v>
      </c>
      <c r="PRT1" t="s">
        <v>19650</v>
      </c>
      <c r="PRU1" t="s">
        <v>19651</v>
      </c>
      <c r="PRV1" t="s">
        <v>19652</v>
      </c>
      <c r="PRW1" t="s">
        <v>19653</v>
      </c>
      <c r="PRX1" t="s">
        <v>19654</v>
      </c>
      <c r="PRY1" t="s">
        <v>19655</v>
      </c>
      <c r="PRZ1" t="s">
        <v>19656</v>
      </c>
      <c r="PSA1" t="s">
        <v>19657</v>
      </c>
      <c r="PSB1" t="s">
        <v>19658</v>
      </c>
      <c r="PSC1" t="s">
        <v>19659</v>
      </c>
      <c r="PSD1" t="s">
        <v>19660</v>
      </c>
      <c r="PSE1" t="s">
        <v>19661</v>
      </c>
      <c r="PSF1" t="s">
        <v>19662</v>
      </c>
      <c r="PSG1" t="s">
        <v>19663</v>
      </c>
      <c r="PSH1" t="s">
        <v>19664</v>
      </c>
      <c r="PSI1" t="s">
        <v>19665</v>
      </c>
      <c r="PSJ1" t="s">
        <v>19666</v>
      </c>
      <c r="PSK1" t="s">
        <v>19667</v>
      </c>
      <c r="PSL1" t="s">
        <v>19668</v>
      </c>
      <c r="PSM1" t="s">
        <v>19669</v>
      </c>
      <c r="PSN1" t="s">
        <v>19670</v>
      </c>
      <c r="PSO1" t="s">
        <v>19671</v>
      </c>
      <c r="PSP1" t="s">
        <v>19672</v>
      </c>
      <c r="PSQ1" t="s">
        <v>19673</v>
      </c>
      <c r="PSR1" t="s">
        <v>19674</v>
      </c>
      <c r="PSS1" t="s">
        <v>19675</v>
      </c>
      <c r="PST1" t="s">
        <v>19676</v>
      </c>
      <c r="PSU1" t="s">
        <v>19677</v>
      </c>
      <c r="PSV1" t="s">
        <v>19678</v>
      </c>
      <c r="PSW1" t="s">
        <v>19679</v>
      </c>
      <c r="PSX1" t="s">
        <v>19680</v>
      </c>
      <c r="PSY1" t="s">
        <v>19681</v>
      </c>
      <c r="PSZ1" t="s">
        <v>19682</v>
      </c>
      <c r="PTA1" t="s">
        <v>19683</v>
      </c>
      <c r="PTB1" t="s">
        <v>19684</v>
      </c>
      <c r="PTC1" t="s">
        <v>19685</v>
      </c>
      <c r="PTD1" t="s">
        <v>19686</v>
      </c>
      <c r="PTE1" t="s">
        <v>19687</v>
      </c>
      <c r="PTF1" t="s">
        <v>19688</v>
      </c>
      <c r="PTG1" t="s">
        <v>19689</v>
      </c>
      <c r="PTH1" t="s">
        <v>19690</v>
      </c>
      <c r="PTI1" t="s">
        <v>19691</v>
      </c>
      <c r="PTJ1" t="s">
        <v>19692</v>
      </c>
      <c r="PTK1" t="s">
        <v>19693</v>
      </c>
      <c r="PTL1" t="s">
        <v>19694</v>
      </c>
      <c r="PTM1" t="s">
        <v>19695</v>
      </c>
      <c r="PTN1" t="s">
        <v>19696</v>
      </c>
      <c r="PTO1" t="s">
        <v>19697</v>
      </c>
      <c r="PTP1" t="s">
        <v>19698</v>
      </c>
      <c r="PTQ1" t="s">
        <v>19699</v>
      </c>
      <c r="PTR1" t="s">
        <v>19700</v>
      </c>
      <c r="PTS1" t="s">
        <v>19701</v>
      </c>
      <c r="PTT1" t="s">
        <v>19702</v>
      </c>
      <c r="PTU1" t="s">
        <v>19703</v>
      </c>
      <c r="PTV1" t="s">
        <v>19704</v>
      </c>
      <c r="PTW1" t="s">
        <v>19705</v>
      </c>
      <c r="PTX1" t="s">
        <v>19706</v>
      </c>
      <c r="PTY1" t="s">
        <v>19707</v>
      </c>
      <c r="PTZ1" t="s">
        <v>19708</v>
      </c>
      <c r="PUA1" t="s">
        <v>19709</v>
      </c>
      <c r="PUB1" t="s">
        <v>19710</v>
      </c>
      <c r="PUC1" t="s">
        <v>19711</v>
      </c>
      <c r="PUD1" t="s">
        <v>19712</v>
      </c>
      <c r="PUE1" t="s">
        <v>19713</v>
      </c>
      <c r="PUF1" t="s">
        <v>19714</v>
      </c>
      <c r="PUG1" t="s">
        <v>19715</v>
      </c>
      <c r="PUH1" t="s">
        <v>19716</v>
      </c>
      <c r="PUI1" t="s">
        <v>19717</v>
      </c>
      <c r="PUJ1" t="s">
        <v>19718</v>
      </c>
      <c r="PUK1" t="s">
        <v>19719</v>
      </c>
      <c r="PUL1" t="s">
        <v>19720</v>
      </c>
      <c r="PUM1" t="s">
        <v>19721</v>
      </c>
      <c r="PUN1" t="s">
        <v>19722</v>
      </c>
      <c r="PUO1" t="s">
        <v>19723</v>
      </c>
      <c r="PUP1" t="s">
        <v>19724</v>
      </c>
      <c r="PUQ1" t="s">
        <v>19725</v>
      </c>
      <c r="PUR1" t="s">
        <v>19726</v>
      </c>
      <c r="PUS1" t="s">
        <v>19727</v>
      </c>
      <c r="PUT1" t="s">
        <v>19728</v>
      </c>
      <c r="PUU1" t="s">
        <v>19729</v>
      </c>
      <c r="PUV1" t="s">
        <v>19730</v>
      </c>
      <c r="PUW1" t="s">
        <v>19731</v>
      </c>
      <c r="PUX1" t="s">
        <v>19732</v>
      </c>
      <c r="PUY1" t="s">
        <v>19733</v>
      </c>
      <c r="PUZ1" t="s">
        <v>19734</v>
      </c>
      <c r="PVA1" t="s">
        <v>19735</v>
      </c>
      <c r="PVB1" t="s">
        <v>19736</v>
      </c>
      <c r="PVC1" t="s">
        <v>19737</v>
      </c>
      <c r="PVD1" t="s">
        <v>19738</v>
      </c>
      <c r="PVE1" t="s">
        <v>19739</v>
      </c>
      <c r="PVF1" t="s">
        <v>19740</v>
      </c>
      <c r="PVG1" t="s">
        <v>19741</v>
      </c>
      <c r="PVH1" t="s">
        <v>19742</v>
      </c>
      <c r="PVI1" t="s">
        <v>19743</v>
      </c>
      <c r="PVJ1" t="s">
        <v>19744</v>
      </c>
      <c r="PVK1" t="s">
        <v>19745</v>
      </c>
      <c r="PVL1" t="s">
        <v>19746</v>
      </c>
      <c r="PVM1" t="s">
        <v>19747</v>
      </c>
      <c r="PVN1" t="s">
        <v>19748</v>
      </c>
      <c r="PVO1" t="s">
        <v>19749</v>
      </c>
      <c r="PVP1" t="s">
        <v>19750</v>
      </c>
      <c r="PVQ1" t="s">
        <v>19751</v>
      </c>
      <c r="PVR1" t="s">
        <v>19752</v>
      </c>
      <c r="PVS1" t="s">
        <v>19753</v>
      </c>
      <c r="PVT1" t="s">
        <v>19754</v>
      </c>
      <c r="PVU1" t="s">
        <v>19755</v>
      </c>
      <c r="PVV1" t="s">
        <v>19756</v>
      </c>
      <c r="PVW1" t="s">
        <v>19757</v>
      </c>
      <c r="PVX1" t="s">
        <v>19758</v>
      </c>
      <c r="PVY1" t="s">
        <v>19759</v>
      </c>
      <c r="PVZ1" t="s">
        <v>19760</v>
      </c>
      <c r="PWA1" t="s">
        <v>19761</v>
      </c>
      <c r="PWB1" t="s">
        <v>19762</v>
      </c>
      <c r="PWC1" t="s">
        <v>19763</v>
      </c>
      <c r="PWD1" t="s">
        <v>19764</v>
      </c>
      <c r="PWE1" t="s">
        <v>19765</v>
      </c>
      <c r="PWF1" t="s">
        <v>19766</v>
      </c>
      <c r="PWG1" t="s">
        <v>19767</v>
      </c>
      <c r="PWH1" t="s">
        <v>19768</v>
      </c>
      <c r="PWI1" t="s">
        <v>19769</v>
      </c>
      <c r="PWJ1" t="s">
        <v>19770</v>
      </c>
      <c r="PWK1" t="s">
        <v>19771</v>
      </c>
      <c r="PWL1" t="s">
        <v>19772</v>
      </c>
      <c r="PWM1" t="s">
        <v>19773</v>
      </c>
      <c r="PWN1" t="s">
        <v>19774</v>
      </c>
      <c r="PWO1" t="s">
        <v>19775</v>
      </c>
      <c r="PWP1" t="s">
        <v>19776</v>
      </c>
      <c r="PWQ1" t="s">
        <v>19777</v>
      </c>
      <c r="PWR1" t="s">
        <v>19778</v>
      </c>
      <c r="PWS1" t="s">
        <v>19779</v>
      </c>
      <c r="PWT1" t="s">
        <v>19780</v>
      </c>
      <c r="PWU1" t="s">
        <v>19781</v>
      </c>
      <c r="PWV1" t="s">
        <v>19782</v>
      </c>
      <c r="PWW1" t="s">
        <v>19783</v>
      </c>
      <c r="PWX1" t="s">
        <v>19784</v>
      </c>
      <c r="PWY1" t="s">
        <v>19785</v>
      </c>
      <c r="PWZ1" t="s">
        <v>19786</v>
      </c>
      <c r="PXA1" t="s">
        <v>19787</v>
      </c>
      <c r="PXB1" t="s">
        <v>19788</v>
      </c>
      <c r="PXC1" t="s">
        <v>19789</v>
      </c>
      <c r="PXD1" t="s">
        <v>19790</v>
      </c>
      <c r="PXE1" t="s">
        <v>19791</v>
      </c>
      <c r="PXF1" t="s">
        <v>19792</v>
      </c>
      <c r="PXG1" t="s">
        <v>19793</v>
      </c>
      <c r="PXH1" t="s">
        <v>19794</v>
      </c>
      <c r="PXI1" t="s">
        <v>19795</v>
      </c>
      <c r="PXJ1" t="s">
        <v>19796</v>
      </c>
      <c r="PXK1" t="s">
        <v>19797</v>
      </c>
      <c r="PXL1" t="s">
        <v>19798</v>
      </c>
      <c r="PXM1" t="s">
        <v>19799</v>
      </c>
      <c r="PXN1" t="s">
        <v>19800</v>
      </c>
      <c r="PXO1" t="s">
        <v>19801</v>
      </c>
      <c r="PXP1" t="s">
        <v>19802</v>
      </c>
      <c r="PXQ1" t="s">
        <v>19803</v>
      </c>
      <c r="PXR1" t="s">
        <v>19804</v>
      </c>
      <c r="PXS1" t="s">
        <v>19805</v>
      </c>
      <c r="PXT1" t="s">
        <v>19806</v>
      </c>
      <c r="PXU1" t="s">
        <v>19807</v>
      </c>
      <c r="PXV1" t="s">
        <v>19808</v>
      </c>
      <c r="PXW1" t="s">
        <v>19809</v>
      </c>
      <c r="PXX1" t="s">
        <v>19810</v>
      </c>
      <c r="PXY1" t="s">
        <v>19811</v>
      </c>
      <c r="PXZ1" t="s">
        <v>19812</v>
      </c>
      <c r="PYA1" t="s">
        <v>19813</v>
      </c>
      <c r="PYB1" t="s">
        <v>19814</v>
      </c>
      <c r="PYC1" t="s">
        <v>19815</v>
      </c>
      <c r="PYD1" t="s">
        <v>19816</v>
      </c>
      <c r="PYE1" t="s">
        <v>19817</v>
      </c>
      <c r="PYF1" t="s">
        <v>19818</v>
      </c>
      <c r="PYG1" t="s">
        <v>19819</v>
      </c>
      <c r="PYH1" t="s">
        <v>19820</v>
      </c>
      <c r="PYI1" t="s">
        <v>19821</v>
      </c>
      <c r="PYJ1" t="s">
        <v>19822</v>
      </c>
      <c r="PYK1" t="s">
        <v>19823</v>
      </c>
      <c r="PYL1" t="s">
        <v>19824</v>
      </c>
      <c r="PYM1" t="s">
        <v>19825</v>
      </c>
      <c r="PYN1" t="s">
        <v>19826</v>
      </c>
      <c r="PYO1" t="s">
        <v>19827</v>
      </c>
      <c r="PYP1" t="s">
        <v>19828</v>
      </c>
      <c r="PYQ1" t="s">
        <v>19829</v>
      </c>
      <c r="PYR1" t="s">
        <v>19830</v>
      </c>
      <c r="PYS1" t="s">
        <v>19831</v>
      </c>
      <c r="PYT1" t="s">
        <v>19832</v>
      </c>
      <c r="PYU1" t="s">
        <v>19833</v>
      </c>
      <c r="PYV1" t="s">
        <v>19834</v>
      </c>
      <c r="PYW1" t="s">
        <v>19835</v>
      </c>
      <c r="PYX1" t="s">
        <v>19836</v>
      </c>
      <c r="PYY1" t="s">
        <v>19837</v>
      </c>
      <c r="PYZ1" t="s">
        <v>19838</v>
      </c>
      <c r="PZA1" t="s">
        <v>19839</v>
      </c>
      <c r="PZB1" t="s">
        <v>19840</v>
      </c>
      <c r="PZC1" t="s">
        <v>19841</v>
      </c>
      <c r="PZD1" t="s">
        <v>19842</v>
      </c>
      <c r="PZE1" t="s">
        <v>19843</v>
      </c>
      <c r="PZF1" t="s">
        <v>19844</v>
      </c>
      <c r="PZG1" t="s">
        <v>19845</v>
      </c>
      <c r="PZH1" t="s">
        <v>19846</v>
      </c>
      <c r="PZI1" t="s">
        <v>19847</v>
      </c>
      <c r="PZJ1" t="s">
        <v>19848</v>
      </c>
      <c r="PZK1" t="s">
        <v>19849</v>
      </c>
      <c r="PZL1" t="s">
        <v>19850</v>
      </c>
      <c r="PZM1" t="s">
        <v>19851</v>
      </c>
      <c r="PZN1" t="s">
        <v>19852</v>
      </c>
      <c r="PZO1" t="s">
        <v>19853</v>
      </c>
      <c r="PZP1" t="s">
        <v>19854</v>
      </c>
      <c r="PZQ1" t="s">
        <v>19855</v>
      </c>
      <c r="PZR1" t="s">
        <v>19856</v>
      </c>
      <c r="PZS1" t="s">
        <v>19857</v>
      </c>
      <c r="PZT1" t="s">
        <v>19858</v>
      </c>
      <c r="PZU1" t="s">
        <v>19859</v>
      </c>
      <c r="PZV1" t="s">
        <v>19860</v>
      </c>
      <c r="PZW1" t="s">
        <v>19861</v>
      </c>
      <c r="PZX1" t="s">
        <v>19862</v>
      </c>
      <c r="PZY1" t="s">
        <v>19863</v>
      </c>
      <c r="PZZ1" t="s">
        <v>19864</v>
      </c>
      <c r="QAA1" t="s">
        <v>19865</v>
      </c>
      <c r="QAB1" t="s">
        <v>19866</v>
      </c>
      <c r="QAC1" t="s">
        <v>19867</v>
      </c>
      <c r="QAD1" t="s">
        <v>19868</v>
      </c>
      <c r="QAE1" t="s">
        <v>19869</v>
      </c>
      <c r="QAF1" t="s">
        <v>19870</v>
      </c>
      <c r="QAG1" t="s">
        <v>19871</v>
      </c>
      <c r="QAH1" t="s">
        <v>19872</v>
      </c>
      <c r="QAI1" t="s">
        <v>19873</v>
      </c>
      <c r="QAJ1" t="s">
        <v>19874</v>
      </c>
      <c r="QAK1" t="s">
        <v>19875</v>
      </c>
      <c r="QAL1" t="s">
        <v>19876</v>
      </c>
      <c r="QAM1" t="s">
        <v>19877</v>
      </c>
      <c r="QAN1" t="s">
        <v>19878</v>
      </c>
      <c r="QAO1" t="s">
        <v>19879</v>
      </c>
      <c r="QAP1" t="s">
        <v>19880</v>
      </c>
      <c r="QAQ1" t="s">
        <v>19881</v>
      </c>
      <c r="QAR1" t="s">
        <v>19882</v>
      </c>
      <c r="QAS1" t="s">
        <v>19883</v>
      </c>
      <c r="QAT1" t="s">
        <v>19884</v>
      </c>
      <c r="QAU1" t="s">
        <v>19885</v>
      </c>
      <c r="QAV1" t="s">
        <v>19886</v>
      </c>
      <c r="QAW1" t="s">
        <v>19887</v>
      </c>
      <c r="QAX1" t="s">
        <v>19888</v>
      </c>
      <c r="QAY1" t="s">
        <v>19889</v>
      </c>
      <c r="QAZ1" t="s">
        <v>19890</v>
      </c>
      <c r="QBA1" t="s">
        <v>19891</v>
      </c>
      <c r="QBB1" t="s">
        <v>19892</v>
      </c>
      <c r="QBC1" t="s">
        <v>19893</v>
      </c>
      <c r="QBD1" t="s">
        <v>19894</v>
      </c>
      <c r="QBE1" t="s">
        <v>19895</v>
      </c>
      <c r="QBF1" t="s">
        <v>19896</v>
      </c>
      <c r="QBG1" t="s">
        <v>19897</v>
      </c>
      <c r="QBH1" t="s">
        <v>19898</v>
      </c>
      <c r="QBI1" t="s">
        <v>19899</v>
      </c>
      <c r="QBJ1" t="s">
        <v>19900</v>
      </c>
      <c r="QBK1" t="s">
        <v>19901</v>
      </c>
      <c r="QBL1" t="s">
        <v>19902</v>
      </c>
      <c r="QBM1" t="s">
        <v>19903</v>
      </c>
      <c r="QBN1" t="s">
        <v>19904</v>
      </c>
      <c r="QBO1" t="s">
        <v>19905</v>
      </c>
      <c r="QBP1" t="s">
        <v>19906</v>
      </c>
      <c r="QBQ1" t="s">
        <v>19907</v>
      </c>
      <c r="QBR1" t="s">
        <v>19908</v>
      </c>
      <c r="QBS1" t="s">
        <v>19909</v>
      </c>
      <c r="QBT1" t="s">
        <v>19910</v>
      </c>
      <c r="QBU1" t="s">
        <v>19911</v>
      </c>
      <c r="QBV1" t="s">
        <v>19912</v>
      </c>
      <c r="QBW1" t="s">
        <v>19913</v>
      </c>
      <c r="QBX1" t="s">
        <v>19914</v>
      </c>
      <c r="QBY1" t="s">
        <v>19915</v>
      </c>
      <c r="QBZ1" t="s">
        <v>19916</v>
      </c>
      <c r="QCA1" t="s">
        <v>19917</v>
      </c>
      <c r="QCB1" t="s">
        <v>19918</v>
      </c>
      <c r="QCC1" t="s">
        <v>19919</v>
      </c>
      <c r="QCD1" t="s">
        <v>19920</v>
      </c>
      <c r="QCE1" t="s">
        <v>19921</v>
      </c>
      <c r="QCF1" t="s">
        <v>19922</v>
      </c>
      <c r="QCG1" t="s">
        <v>19923</v>
      </c>
      <c r="QCH1" t="s">
        <v>19924</v>
      </c>
      <c r="QCI1" t="s">
        <v>19925</v>
      </c>
      <c r="QCJ1" t="s">
        <v>19926</v>
      </c>
      <c r="QCK1" t="s">
        <v>19927</v>
      </c>
      <c r="QCL1" t="s">
        <v>19928</v>
      </c>
      <c r="QCM1" t="s">
        <v>19929</v>
      </c>
      <c r="QCN1" t="s">
        <v>19930</v>
      </c>
      <c r="QCO1" t="s">
        <v>19931</v>
      </c>
      <c r="QCP1" t="s">
        <v>19932</v>
      </c>
      <c r="QCQ1" t="s">
        <v>19933</v>
      </c>
      <c r="QCR1" t="s">
        <v>19934</v>
      </c>
      <c r="QCS1" t="s">
        <v>19935</v>
      </c>
      <c r="QCT1" t="s">
        <v>19936</v>
      </c>
      <c r="QCU1" t="s">
        <v>19937</v>
      </c>
      <c r="QCV1" t="s">
        <v>19938</v>
      </c>
      <c r="QCW1" t="s">
        <v>19939</v>
      </c>
      <c r="QCX1" t="s">
        <v>19940</v>
      </c>
      <c r="QCY1" t="s">
        <v>19941</v>
      </c>
      <c r="QCZ1" t="s">
        <v>19942</v>
      </c>
      <c r="QDA1" t="s">
        <v>19943</v>
      </c>
      <c r="QDB1" t="s">
        <v>19944</v>
      </c>
      <c r="QDC1" t="s">
        <v>19945</v>
      </c>
      <c r="QDD1" t="s">
        <v>19946</v>
      </c>
      <c r="QDE1" t="s">
        <v>19947</v>
      </c>
      <c r="QDF1" t="s">
        <v>19948</v>
      </c>
      <c r="QDG1" t="s">
        <v>19949</v>
      </c>
      <c r="QDH1" t="s">
        <v>19950</v>
      </c>
      <c r="QDI1" t="s">
        <v>19951</v>
      </c>
      <c r="QDJ1" t="s">
        <v>19952</v>
      </c>
      <c r="QDK1" t="s">
        <v>19953</v>
      </c>
      <c r="QDL1" t="s">
        <v>19954</v>
      </c>
      <c r="QDM1" t="s">
        <v>19955</v>
      </c>
      <c r="QDN1" t="s">
        <v>19956</v>
      </c>
      <c r="QDO1" t="s">
        <v>19957</v>
      </c>
      <c r="QDP1" t="s">
        <v>19958</v>
      </c>
      <c r="QDQ1" t="s">
        <v>19959</v>
      </c>
      <c r="QDR1" t="s">
        <v>19960</v>
      </c>
      <c r="QDS1" t="s">
        <v>19961</v>
      </c>
      <c r="QDT1" t="s">
        <v>19962</v>
      </c>
      <c r="QDU1" t="s">
        <v>19963</v>
      </c>
      <c r="QDV1" t="s">
        <v>19964</v>
      </c>
      <c r="QDW1" t="s">
        <v>19965</v>
      </c>
      <c r="QDX1" t="s">
        <v>19966</v>
      </c>
      <c r="QDY1" t="s">
        <v>19967</v>
      </c>
      <c r="QDZ1" t="s">
        <v>19968</v>
      </c>
      <c r="QEA1" t="s">
        <v>19969</v>
      </c>
      <c r="QEB1" t="s">
        <v>19970</v>
      </c>
      <c r="QEC1" t="s">
        <v>19971</v>
      </c>
      <c r="QED1" t="s">
        <v>19972</v>
      </c>
      <c r="QEE1" t="s">
        <v>19973</v>
      </c>
      <c r="QEF1" t="s">
        <v>19974</v>
      </c>
      <c r="QEG1" t="s">
        <v>19975</v>
      </c>
      <c r="QEH1" t="s">
        <v>19976</v>
      </c>
      <c r="QEI1" t="s">
        <v>19977</v>
      </c>
      <c r="QEJ1" t="s">
        <v>19978</v>
      </c>
      <c r="QEK1" t="s">
        <v>19979</v>
      </c>
      <c r="QEL1" t="s">
        <v>19980</v>
      </c>
      <c r="QEM1" t="s">
        <v>19981</v>
      </c>
      <c r="QEN1" t="s">
        <v>19982</v>
      </c>
      <c r="QEO1" t="s">
        <v>19983</v>
      </c>
      <c r="QEP1" t="s">
        <v>19984</v>
      </c>
      <c r="QEQ1" t="s">
        <v>19985</v>
      </c>
      <c r="QER1" t="s">
        <v>19986</v>
      </c>
      <c r="QES1" t="s">
        <v>19987</v>
      </c>
      <c r="QET1" t="s">
        <v>19988</v>
      </c>
      <c r="QEU1" t="s">
        <v>19989</v>
      </c>
      <c r="QEV1" t="s">
        <v>19990</v>
      </c>
      <c r="QEW1" t="s">
        <v>19991</v>
      </c>
      <c r="QEX1" t="s">
        <v>19992</v>
      </c>
      <c r="QEY1" t="s">
        <v>19993</v>
      </c>
      <c r="QEZ1" t="s">
        <v>19994</v>
      </c>
      <c r="QFA1" t="s">
        <v>19995</v>
      </c>
      <c r="QFB1" t="s">
        <v>19996</v>
      </c>
      <c r="QFC1" t="s">
        <v>19997</v>
      </c>
      <c r="QFD1" t="s">
        <v>19998</v>
      </c>
      <c r="QFE1" t="s">
        <v>19999</v>
      </c>
      <c r="QFF1" t="s">
        <v>20000</v>
      </c>
      <c r="QFG1" t="s">
        <v>20001</v>
      </c>
      <c r="QFH1" t="s">
        <v>20002</v>
      </c>
      <c r="QFI1" t="s">
        <v>20003</v>
      </c>
      <c r="QFJ1" t="s">
        <v>20004</v>
      </c>
      <c r="QFK1" t="s">
        <v>20005</v>
      </c>
      <c r="QFL1" t="s">
        <v>20006</v>
      </c>
      <c r="QFM1" t="s">
        <v>20007</v>
      </c>
      <c r="QFN1" t="s">
        <v>20008</v>
      </c>
      <c r="QFO1" t="s">
        <v>20009</v>
      </c>
      <c r="QFP1" t="s">
        <v>20010</v>
      </c>
      <c r="QFQ1" t="s">
        <v>20011</v>
      </c>
      <c r="QFR1" t="s">
        <v>20012</v>
      </c>
      <c r="QFS1" t="s">
        <v>20013</v>
      </c>
      <c r="QFT1" t="s">
        <v>20014</v>
      </c>
      <c r="QFU1" t="s">
        <v>20015</v>
      </c>
      <c r="QFV1" t="s">
        <v>20016</v>
      </c>
      <c r="QFW1" t="s">
        <v>20017</v>
      </c>
      <c r="QFX1" t="s">
        <v>20018</v>
      </c>
      <c r="QFY1" t="s">
        <v>20019</v>
      </c>
      <c r="QFZ1" t="s">
        <v>20020</v>
      </c>
      <c r="QGA1" t="s">
        <v>20021</v>
      </c>
      <c r="QGB1" t="s">
        <v>20022</v>
      </c>
      <c r="QGC1" t="s">
        <v>20023</v>
      </c>
      <c r="QGD1" t="s">
        <v>20024</v>
      </c>
      <c r="QGE1" t="s">
        <v>20025</v>
      </c>
      <c r="QGF1" t="s">
        <v>20026</v>
      </c>
      <c r="QGG1" t="s">
        <v>20027</v>
      </c>
      <c r="QGH1" t="s">
        <v>20028</v>
      </c>
      <c r="QGI1" t="s">
        <v>20029</v>
      </c>
      <c r="QGJ1" t="s">
        <v>20030</v>
      </c>
      <c r="QGK1" t="s">
        <v>20031</v>
      </c>
      <c r="QGL1" t="s">
        <v>20032</v>
      </c>
      <c r="QGM1" t="s">
        <v>20033</v>
      </c>
      <c r="QGN1" t="s">
        <v>20034</v>
      </c>
      <c r="QGO1" t="s">
        <v>20035</v>
      </c>
      <c r="QGP1" t="s">
        <v>20036</v>
      </c>
      <c r="QGQ1" t="s">
        <v>20037</v>
      </c>
      <c r="QGR1" t="s">
        <v>20038</v>
      </c>
      <c r="QGS1" t="s">
        <v>20039</v>
      </c>
      <c r="QGT1" t="s">
        <v>20040</v>
      </c>
      <c r="QGU1" t="s">
        <v>20041</v>
      </c>
      <c r="QGV1" t="s">
        <v>20042</v>
      </c>
      <c r="QGW1" t="s">
        <v>20043</v>
      </c>
      <c r="QGX1" t="s">
        <v>20044</v>
      </c>
      <c r="QGY1" t="s">
        <v>20045</v>
      </c>
      <c r="QGZ1" t="s">
        <v>20046</v>
      </c>
      <c r="QHA1" t="s">
        <v>20047</v>
      </c>
      <c r="QHB1" t="s">
        <v>20048</v>
      </c>
      <c r="QHC1" t="s">
        <v>20049</v>
      </c>
      <c r="QHD1" t="s">
        <v>20050</v>
      </c>
      <c r="QHE1" t="s">
        <v>20051</v>
      </c>
      <c r="QHF1" t="s">
        <v>20052</v>
      </c>
      <c r="QHG1" t="s">
        <v>20053</v>
      </c>
      <c r="QHH1" t="s">
        <v>20054</v>
      </c>
      <c r="QHI1" t="s">
        <v>20055</v>
      </c>
      <c r="QHJ1" t="s">
        <v>20056</v>
      </c>
      <c r="QHK1" t="s">
        <v>20057</v>
      </c>
      <c r="QHL1" t="s">
        <v>20058</v>
      </c>
      <c r="QHM1" t="s">
        <v>20059</v>
      </c>
      <c r="QHN1" t="s">
        <v>20060</v>
      </c>
      <c r="QHO1" t="s">
        <v>20061</v>
      </c>
      <c r="QHP1" t="s">
        <v>20062</v>
      </c>
      <c r="QHQ1" t="s">
        <v>20063</v>
      </c>
      <c r="QHR1" t="s">
        <v>20064</v>
      </c>
      <c r="QHS1" t="s">
        <v>20065</v>
      </c>
      <c r="QHT1" t="s">
        <v>20066</v>
      </c>
      <c r="QHU1" t="s">
        <v>20067</v>
      </c>
      <c r="QHV1" t="s">
        <v>20068</v>
      </c>
      <c r="QHW1" t="s">
        <v>20069</v>
      </c>
      <c r="QHX1" t="s">
        <v>20070</v>
      </c>
      <c r="QHY1" t="s">
        <v>20071</v>
      </c>
      <c r="QHZ1" t="s">
        <v>20072</v>
      </c>
      <c r="QIA1" t="s">
        <v>20073</v>
      </c>
      <c r="QIB1" t="s">
        <v>20074</v>
      </c>
      <c r="QIC1" t="s">
        <v>20075</v>
      </c>
      <c r="QID1" t="s">
        <v>20076</v>
      </c>
      <c r="QIE1" t="s">
        <v>20077</v>
      </c>
      <c r="QIF1" t="s">
        <v>20078</v>
      </c>
      <c r="QIG1" t="s">
        <v>20079</v>
      </c>
      <c r="QIH1" t="s">
        <v>20080</v>
      </c>
      <c r="QII1" t="s">
        <v>20081</v>
      </c>
      <c r="QIJ1" t="s">
        <v>20082</v>
      </c>
      <c r="QIK1" t="s">
        <v>20083</v>
      </c>
      <c r="QIL1" t="s">
        <v>20084</v>
      </c>
      <c r="QIM1" t="s">
        <v>20085</v>
      </c>
      <c r="QIN1" t="s">
        <v>20086</v>
      </c>
      <c r="QIO1" t="s">
        <v>20087</v>
      </c>
      <c r="QIP1" t="s">
        <v>20088</v>
      </c>
      <c r="QIQ1" t="s">
        <v>20089</v>
      </c>
      <c r="QIR1" t="s">
        <v>20090</v>
      </c>
      <c r="QIS1" t="s">
        <v>20091</v>
      </c>
      <c r="QIT1" t="s">
        <v>20092</v>
      </c>
      <c r="QIU1" t="s">
        <v>20093</v>
      </c>
      <c r="QIV1" t="s">
        <v>20094</v>
      </c>
      <c r="QIW1" t="s">
        <v>20095</v>
      </c>
      <c r="QIX1" t="s">
        <v>20096</v>
      </c>
      <c r="QIY1" t="s">
        <v>20097</v>
      </c>
      <c r="QIZ1" t="s">
        <v>20098</v>
      </c>
      <c r="QJA1" t="s">
        <v>20099</v>
      </c>
      <c r="QJB1" t="s">
        <v>20100</v>
      </c>
      <c r="QJC1" t="s">
        <v>20101</v>
      </c>
      <c r="QJD1" t="s">
        <v>20102</v>
      </c>
      <c r="QJE1" t="s">
        <v>20103</v>
      </c>
      <c r="QJF1" t="s">
        <v>20104</v>
      </c>
      <c r="QJG1" t="s">
        <v>20105</v>
      </c>
      <c r="QJH1" t="s">
        <v>20106</v>
      </c>
      <c r="QJI1" t="s">
        <v>20107</v>
      </c>
      <c r="QJJ1" t="s">
        <v>20108</v>
      </c>
      <c r="QJK1" t="s">
        <v>20109</v>
      </c>
      <c r="QJL1" t="s">
        <v>20110</v>
      </c>
      <c r="QJM1" t="s">
        <v>20111</v>
      </c>
      <c r="QJN1" t="s">
        <v>20112</v>
      </c>
      <c r="QJO1" t="s">
        <v>20113</v>
      </c>
      <c r="QJP1" t="s">
        <v>20114</v>
      </c>
      <c r="QJQ1" t="s">
        <v>20115</v>
      </c>
      <c r="QJR1" t="s">
        <v>20116</v>
      </c>
      <c r="QJS1" t="s">
        <v>20117</v>
      </c>
      <c r="QJT1" t="s">
        <v>20118</v>
      </c>
      <c r="QJU1" t="s">
        <v>20119</v>
      </c>
      <c r="QJV1" t="s">
        <v>20120</v>
      </c>
      <c r="QJW1" t="s">
        <v>20121</v>
      </c>
      <c r="QJX1" t="s">
        <v>20122</v>
      </c>
      <c r="QJY1" t="s">
        <v>20123</v>
      </c>
      <c r="QJZ1" t="s">
        <v>20124</v>
      </c>
      <c r="QKA1" t="s">
        <v>20125</v>
      </c>
      <c r="QKB1" t="s">
        <v>20126</v>
      </c>
      <c r="QKC1" t="s">
        <v>20127</v>
      </c>
      <c r="QKD1" t="s">
        <v>20128</v>
      </c>
      <c r="QKE1" t="s">
        <v>20129</v>
      </c>
      <c r="QKF1" t="s">
        <v>20130</v>
      </c>
      <c r="QKG1" t="s">
        <v>20131</v>
      </c>
      <c r="QKH1" t="s">
        <v>20132</v>
      </c>
      <c r="QKI1" t="s">
        <v>20133</v>
      </c>
      <c r="QKJ1" t="s">
        <v>20134</v>
      </c>
      <c r="QKK1" t="s">
        <v>20135</v>
      </c>
      <c r="QKL1" t="s">
        <v>20136</v>
      </c>
      <c r="QKM1" t="s">
        <v>20137</v>
      </c>
      <c r="QKN1" t="s">
        <v>20138</v>
      </c>
      <c r="QKO1" t="s">
        <v>20139</v>
      </c>
      <c r="QKP1" t="s">
        <v>20140</v>
      </c>
      <c r="QKQ1" t="s">
        <v>20141</v>
      </c>
      <c r="QKR1" t="s">
        <v>20142</v>
      </c>
      <c r="QKS1" t="s">
        <v>20143</v>
      </c>
      <c r="QKT1" t="s">
        <v>20144</v>
      </c>
      <c r="QKU1" t="s">
        <v>20145</v>
      </c>
      <c r="QKV1" t="s">
        <v>20146</v>
      </c>
      <c r="QKW1" t="s">
        <v>20147</v>
      </c>
      <c r="QKX1" t="s">
        <v>20148</v>
      </c>
      <c r="QKY1" t="s">
        <v>20149</v>
      </c>
      <c r="QKZ1" t="s">
        <v>20150</v>
      </c>
      <c r="QLA1" t="s">
        <v>20151</v>
      </c>
      <c r="QLB1" t="s">
        <v>20152</v>
      </c>
      <c r="QLC1" t="s">
        <v>20153</v>
      </c>
      <c r="QLD1" t="s">
        <v>20154</v>
      </c>
      <c r="QLE1" t="s">
        <v>20155</v>
      </c>
      <c r="QLF1" t="s">
        <v>20156</v>
      </c>
      <c r="QLG1" t="s">
        <v>20157</v>
      </c>
      <c r="QLH1" t="s">
        <v>20158</v>
      </c>
      <c r="QLI1" t="s">
        <v>20159</v>
      </c>
      <c r="QLJ1" t="s">
        <v>20160</v>
      </c>
      <c r="QLK1" t="s">
        <v>20161</v>
      </c>
      <c r="QLL1" t="s">
        <v>20162</v>
      </c>
      <c r="QLM1" t="s">
        <v>20163</v>
      </c>
      <c r="QLN1" t="s">
        <v>20164</v>
      </c>
      <c r="QLO1" t="s">
        <v>20165</v>
      </c>
      <c r="QLP1" t="s">
        <v>20166</v>
      </c>
      <c r="QLQ1" t="s">
        <v>20167</v>
      </c>
      <c r="QLR1" t="s">
        <v>20168</v>
      </c>
      <c r="QLS1" t="s">
        <v>20169</v>
      </c>
      <c r="QLT1" t="s">
        <v>20170</v>
      </c>
      <c r="QLU1" t="s">
        <v>20171</v>
      </c>
      <c r="QLV1" t="s">
        <v>20172</v>
      </c>
      <c r="QLW1" t="s">
        <v>20173</v>
      </c>
      <c r="QLX1" t="s">
        <v>20174</v>
      </c>
      <c r="QLY1" t="s">
        <v>20175</v>
      </c>
      <c r="QLZ1" t="s">
        <v>20176</v>
      </c>
      <c r="QMA1" t="s">
        <v>20177</v>
      </c>
      <c r="QMB1" t="s">
        <v>20178</v>
      </c>
      <c r="QMC1" t="s">
        <v>20179</v>
      </c>
      <c r="QMD1" t="s">
        <v>20180</v>
      </c>
      <c r="QME1" t="s">
        <v>20181</v>
      </c>
      <c r="QMF1" t="s">
        <v>20182</v>
      </c>
      <c r="QMG1" t="s">
        <v>20183</v>
      </c>
      <c r="QMH1" t="s">
        <v>20184</v>
      </c>
      <c r="QMI1" t="s">
        <v>20185</v>
      </c>
      <c r="QMJ1" t="s">
        <v>20186</v>
      </c>
      <c r="QMK1" t="s">
        <v>20187</v>
      </c>
      <c r="QML1" t="s">
        <v>20188</v>
      </c>
      <c r="QMM1" t="s">
        <v>20189</v>
      </c>
      <c r="QMN1" t="s">
        <v>20190</v>
      </c>
      <c r="QMO1" t="s">
        <v>20191</v>
      </c>
      <c r="QMP1" t="s">
        <v>20192</v>
      </c>
      <c r="QMQ1" t="s">
        <v>20193</v>
      </c>
      <c r="QMR1" t="s">
        <v>20194</v>
      </c>
      <c r="QMS1" t="s">
        <v>20195</v>
      </c>
      <c r="QMT1" t="s">
        <v>20196</v>
      </c>
      <c r="QMU1" t="s">
        <v>20197</v>
      </c>
      <c r="QMV1" t="s">
        <v>20198</v>
      </c>
      <c r="QMW1" t="s">
        <v>20199</v>
      </c>
      <c r="QMX1" t="s">
        <v>20200</v>
      </c>
      <c r="QMY1" t="s">
        <v>20201</v>
      </c>
      <c r="QMZ1" t="s">
        <v>20202</v>
      </c>
      <c r="QNA1" t="s">
        <v>20203</v>
      </c>
      <c r="QNB1" t="s">
        <v>20204</v>
      </c>
      <c r="QNC1" t="s">
        <v>20205</v>
      </c>
      <c r="QND1" t="s">
        <v>20206</v>
      </c>
      <c r="QNE1" t="s">
        <v>20207</v>
      </c>
      <c r="QNF1" t="s">
        <v>20208</v>
      </c>
      <c r="QNG1" t="s">
        <v>20209</v>
      </c>
      <c r="QNH1" t="s">
        <v>20210</v>
      </c>
      <c r="QNI1" t="s">
        <v>20211</v>
      </c>
      <c r="QNJ1" t="s">
        <v>20212</v>
      </c>
      <c r="QNK1" t="s">
        <v>20213</v>
      </c>
      <c r="QNL1" t="s">
        <v>20214</v>
      </c>
      <c r="QNM1" t="s">
        <v>20215</v>
      </c>
      <c r="QNN1" t="s">
        <v>20216</v>
      </c>
      <c r="QNO1" t="s">
        <v>20217</v>
      </c>
      <c r="QNP1" t="s">
        <v>20218</v>
      </c>
      <c r="QNQ1" t="s">
        <v>20219</v>
      </c>
      <c r="QNR1" t="s">
        <v>20220</v>
      </c>
      <c r="QNS1" t="s">
        <v>20221</v>
      </c>
      <c r="QNT1" t="s">
        <v>20222</v>
      </c>
      <c r="QNU1" t="s">
        <v>20223</v>
      </c>
      <c r="QNV1" t="s">
        <v>20224</v>
      </c>
      <c r="QNW1" t="s">
        <v>20225</v>
      </c>
      <c r="QNX1" t="s">
        <v>20226</v>
      </c>
      <c r="QNY1" t="s">
        <v>20227</v>
      </c>
      <c r="QNZ1" t="s">
        <v>20228</v>
      </c>
      <c r="QOA1" t="s">
        <v>20229</v>
      </c>
      <c r="QOB1" t="s">
        <v>20230</v>
      </c>
      <c r="QOC1" t="s">
        <v>20231</v>
      </c>
      <c r="QOD1" t="s">
        <v>20232</v>
      </c>
      <c r="QOE1" t="s">
        <v>20233</v>
      </c>
      <c r="QOF1" t="s">
        <v>20234</v>
      </c>
      <c r="QOG1" t="s">
        <v>20235</v>
      </c>
      <c r="QOH1" t="s">
        <v>20236</v>
      </c>
      <c r="QOI1" t="s">
        <v>20237</v>
      </c>
      <c r="QOJ1" t="s">
        <v>20238</v>
      </c>
      <c r="QOK1" t="s">
        <v>20239</v>
      </c>
      <c r="QOL1" t="s">
        <v>20240</v>
      </c>
      <c r="QOM1" t="s">
        <v>20241</v>
      </c>
      <c r="QON1" t="s">
        <v>20242</v>
      </c>
      <c r="QOO1" t="s">
        <v>20243</v>
      </c>
      <c r="QOP1" t="s">
        <v>20244</v>
      </c>
      <c r="QOQ1" t="s">
        <v>20245</v>
      </c>
      <c r="QOR1" t="s">
        <v>20246</v>
      </c>
      <c r="QOS1" t="s">
        <v>20247</v>
      </c>
      <c r="QOT1" t="s">
        <v>20248</v>
      </c>
      <c r="QOU1" t="s">
        <v>20249</v>
      </c>
      <c r="QOV1" t="s">
        <v>20250</v>
      </c>
      <c r="QOW1" t="s">
        <v>20251</v>
      </c>
      <c r="QOX1" t="s">
        <v>20252</v>
      </c>
      <c r="QOY1" t="s">
        <v>20253</v>
      </c>
      <c r="QOZ1" t="s">
        <v>20254</v>
      </c>
      <c r="QPA1" t="s">
        <v>20255</v>
      </c>
      <c r="QPB1" t="s">
        <v>20256</v>
      </c>
      <c r="QPC1" t="s">
        <v>20257</v>
      </c>
      <c r="QPD1" t="s">
        <v>20258</v>
      </c>
      <c r="QPE1" t="s">
        <v>20259</v>
      </c>
      <c r="QPF1" t="s">
        <v>20260</v>
      </c>
      <c r="QPG1" t="s">
        <v>20261</v>
      </c>
      <c r="QPH1" t="s">
        <v>20262</v>
      </c>
      <c r="QPI1" t="s">
        <v>20263</v>
      </c>
      <c r="QPJ1" t="s">
        <v>20264</v>
      </c>
      <c r="QPK1" t="s">
        <v>20265</v>
      </c>
      <c r="QPL1" t="s">
        <v>20266</v>
      </c>
      <c r="QPM1" t="s">
        <v>20267</v>
      </c>
      <c r="QPN1" t="s">
        <v>20268</v>
      </c>
      <c r="QPO1" t="s">
        <v>20269</v>
      </c>
      <c r="QPP1" t="s">
        <v>20270</v>
      </c>
      <c r="QPQ1" t="s">
        <v>20271</v>
      </c>
      <c r="QPR1" t="s">
        <v>20272</v>
      </c>
      <c r="QPS1" t="s">
        <v>20273</v>
      </c>
      <c r="QPT1" t="s">
        <v>20274</v>
      </c>
      <c r="QPU1" t="s">
        <v>20275</v>
      </c>
      <c r="QPV1" t="s">
        <v>20276</v>
      </c>
      <c r="QPW1" t="s">
        <v>20277</v>
      </c>
      <c r="QPX1" t="s">
        <v>20278</v>
      </c>
      <c r="QPY1" t="s">
        <v>20279</v>
      </c>
      <c r="QPZ1" t="s">
        <v>20280</v>
      </c>
      <c r="QQA1" t="s">
        <v>20281</v>
      </c>
      <c r="QQB1" t="s">
        <v>20282</v>
      </c>
      <c r="QQC1" t="s">
        <v>20283</v>
      </c>
      <c r="QQD1" t="s">
        <v>20284</v>
      </c>
      <c r="QQE1" t="s">
        <v>20285</v>
      </c>
      <c r="QQF1" t="s">
        <v>20286</v>
      </c>
      <c r="QQG1" t="s">
        <v>20287</v>
      </c>
      <c r="QQH1" t="s">
        <v>20288</v>
      </c>
      <c r="QQI1" t="s">
        <v>20289</v>
      </c>
      <c r="QQJ1" t="s">
        <v>20290</v>
      </c>
      <c r="QQK1" t="s">
        <v>20291</v>
      </c>
      <c r="QQL1" t="s">
        <v>20292</v>
      </c>
      <c r="QQM1" t="s">
        <v>20293</v>
      </c>
      <c r="QQN1" t="s">
        <v>20294</v>
      </c>
      <c r="QQO1" t="s">
        <v>20295</v>
      </c>
      <c r="QQP1" t="s">
        <v>20296</v>
      </c>
      <c r="QQQ1" t="s">
        <v>20297</v>
      </c>
      <c r="QQR1" t="s">
        <v>20298</v>
      </c>
      <c r="QQS1" t="s">
        <v>20299</v>
      </c>
      <c r="QQT1" t="s">
        <v>20300</v>
      </c>
      <c r="QQU1" t="s">
        <v>20301</v>
      </c>
      <c r="QQV1" t="s">
        <v>20302</v>
      </c>
      <c r="QQW1" t="s">
        <v>20303</v>
      </c>
      <c r="QQX1" t="s">
        <v>20304</v>
      </c>
      <c r="QQY1" t="s">
        <v>20305</v>
      </c>
      <c r="QQZ1" t="s">
        <v>20306</v>
      </c>
      <c r="QRA1" t="s">
        <v>20307</v>
      </c>
      <c r="QRB1" t="s">
        <v>20308</v>
      </c>
      <c r="QRC1" t="s">
        <v>20309</v>
      </c>
      <c r="QRD1" t="s">
        <v>20310</v>
      </c>
      <c r="QRE1" t="s">
        <v>20311</v>
      </c>
      <c r="QRF1" t="s">
        <v>20312</v>
      </c>
      <c r="QRG1" t="s">
        <v>20313</v>
      </c>
      <c r="QRH1" t="s">
        <v>20314</v>
      </c>
      <c r="QRI1" t="s">
        <v>20315</v>
      </c>
      <c r="QRJ1" t="s">
        <v>20316</v>
      </c>
      <c r="QRK1" t="s">
        <v>20317</v>
      </c>
      <c r="QRL1" t="s">
        <v>20318</v>
      </c>
      <c r="QRM1" t="s">
        <v>20319</v>
      </c>
      <c r="QRN1" t="s">
        <v>20320</v>
      </c>
      <c r="QRO1" t="s">
        <v>20321</v>
      </c>
      <c r="QRP1" t="s">
        <v>20322</v>
      </c>
      <c r="QRQ1" t="s">
        <v>20323</v>
      </c>
      <c r="QRR1" t="s">
        <v>20324</v>
      </c>
      <c r="QRS1" t="s">
        <v>20325</v>
      </c>
      <c r="QRT1" t="s">
        <v>20326</v>
      </c>
      <c r="QRU1" t="s">
        <v>20327</v>
      </c>
      <c r="QRV1" t="s">
        <v>20328</v>
      </c>
      <c r="QRW1" t="s">
        <v>20329</v>
      </c>
      <c r="QRX1" t="s">
        <v>20330</v>
      </c>
      <c r="QRY1" t="s">
        <v>20331</v>
      </c>
      <c r="QRZ1" t="s">
        <v>20332</v>
      </c>
      <c r="QSA1" t="s">
        <v>20333</v>
      </c>
      <c r="QSB1" t="s">
        <v>20334</v>
      </c>
      <c r="QSC1" t="s">
        <v>20335</v>
      </c>
      <c r="QSD1" t="s">
        <v>20336</v>
      </c>
      <c r="QSE1" t="s">
        <v>20337</v>
      </c>
      <c r="QSF1" t="s">
        <v>20338</v>
      </c>
      <c r="QSG1" t="s">
        <v>20339</v>
      </c>
      <c r="QSH1" t="s">
        <v>20340</v>
      </c>
      <c r="QSI1" t="s">
        <v>20341</v>
      </c>
      <c r="QSJ1" t="s">
        <v>20342</v>
      </c>
      <c r="QSK1" t="s">
        <v>20343</v>
      </c>
      <c r="QSL1" t="s">
        <v>20344</v>
      </c>
      <c r="QSM1" t="s">
        <v>20345</v>
      </c>
      <c r="QSN1" t="s">
        <v>20346</v>
      </c>
      <c r="QSO1" t="s">
        <v>20347</v>
      </c>
      <c r="QSP1" t="s">
        <v>20348</v>
      </c>
      <c r="QSQ1" t="s">
        <v>20349</v>
      </c>
      <c r="QSR1" t="s">
        <v>20350</v>
      </c>
      <c r="QSS1" t="s">
        <v>20351</v>
      </c>
      <c r="QST1" t="s">
        <v>20352</v>
      </c>
      <c r="QSU1" t="s">
        <v>20353</v>
      </c>
      <c r="QSV1" t="s">
        <v>20354</v>
      </c>
      <c r="QSW1" t="s">
        <v>20355</v>
      </c>
      <c r="QSX1" t="s">
        <v>20356</v>
      </c>
      <c r="QSY1" t="s">
        <v>20357</v>
      </c>
      <c r="QSZ1" t="s">
        <v>20358</v>
      </c>
      <c r="QTA1" t="s">
        <v>20359</v>
      </c>
      <c r="QTB1" t="s">
        <v>20360</v>
      </c>
      <c r="QTC1" t="s">
        <v>20361</v>
      </c>
      <c r="QTD1" t="s">
        <v>20362</v>
      </c>
      <c r="QTE1" t="s">
        <v>20363</v>
      </c>
      <c r="QTF1" t="s">
        <v>20364</v>
      </c>
      <c r="QTG1" t="s">
        <v>20365</v>
      </c>
      <c r="QTH1" t="s">
        <v>20366</v>
      </c>
      <c r="QTI1" t="s">
        <v>20367</v>
      </c>
      <c r="QTJ1" t="s">
        <v>20368</v>
      </c>
      <c r="QTK1" t="s">
        <v>20369</v>
      </c>
      <c r="QTL1" t="s">
        <v>20370</v>
      </c>
      <c r="QTM1" t="s">
        <v>20371</v>
      </c>
      <c r="QTN1" t="s">
        <v>20372</v>
      </c>
      <c r="QTO1" t="s">
        <v>20373</v>
      </c>
      <c r="QTP1" t="s">
        <v>20374</v>
      </c>
      <c r="QTQ1" t="s">
        <v>20375</v>
      </c>
      <c r="QTR1" t="s">
        <v>20376</v>
      </c>
      <c r="QTS1" t="s">
        <v>20377</v>
      </c>
      <c r="QTT1" t="s">
        <v>20378</v>
      </c>
      <c r="QTU1" t="s">
        <v>20379</v>
      </c>
      <c r="QTV1" t="s">
        <v>20380</v>
      </c>
      <c r="QTW1" t="s">
        <v>20381</v>
      </c>
      <c r="QTX1" t="s">
        <v>20382</v>
      </c>
      <c r="QTY1" t="s">
        <v>20383</v>
      </c>
      <c r="QTZ1" t="s">
        <v>20384</v>
      </c>
      <c r="QUA1" t="s">
        <v>20385</v>
      </c>
      <c r="QUB1" t="s">
        <v>20386</v>
      </c>
      <c r="QUC1" t="s">
        <v>20387</v>
      </c>
      <c r="QUD1" t="s">
        <v>20388</v>
      </c>
      <c r="QUE1" t="s">
        <v>20389</v>
      </c>
      <c r="QUF1" t="s">
        <v>20390</v>
      </c>
      <c r="QUG1" t="s">
        <v>20391</v>
      </c>
      <c r="QUH1" t="s">
        <v>20392</v>
      </c>
      <c r="QUI1" t="s">
        <v>20393</v>
      </c>
      <c r="QUJ1" t="s">
        <v>20394</v>
      </c>
      <c r="QUK1" t="s">
        <v>20395</v>
      </c>
      <c r="QUL1" t="s">
        <v>20396</v>
      </c>
      <c r="QUM1" t="s">
        <v>20397</v>
      </c>
      <c r="QUN1" t="s">
        <v>20398</v>
      </c>
      <c r="QUO1" t="s">
        <v>20399</v>
      </c>
      <c r="QUP1" t="s">
        <v>20400</v>
      </c>
      <c r="QUQ1" t="s">
        <v>20401</v>
      </c>
      <c r="QUR1" t="s">
        <v>20402</v>
      </c>
      <c r="QUS1" t="s">
        <v>20403</v>
      </c>
      <c r="QUT1" t="s">
        <v>20404</v>
      </c>
      <c r="QUU1" t="s">
        <v>20405</v>
      </c>
      <c r="QUV1" t="s">
        <v>20406</v>
      </c>
      <c r="QUW1" t="s">
        <v>20407</v>
      </c>
      <c r="QUX1" t="s">
        <v>20408</v>
      </c>
      <c r="QUY1" t="s">
        <v>20409</v>
      </c>
      <c r="QUZ1" t="s">
        <v>20410</v>
      </c>
      <c r="QVA1" t="s">
        <v>20411</v>
      </c>
      <c r="QVB1" t="s">
        <v>20412</v>
      </c>
      <c r="QVC1" t="s">
        <v>20413</v>
      </c>
      <c r="QVD1" t="s">
        <v>20414</v>
      </c>
      <c r="QVE1" t="s">
        <v>20415</v>
      </c>
      <c r="QVF1" t="s">
        <v>20416</v>
      </c>
      <c r="QVG1" t="s">
        <v>20417</v>
      </c>
      <c r="QVH1" t="s">
        <v>20418</v>
      </c>
      <c r="QVI1" t="s">
        <v>20419</v>
      </c>
      <c r="QVJ1" t="s">
        <v>20420</v>
      </c>
      <c r="QVK1" t="s">
        <v>20421</v>
      </c>
      <c r="QVL1" t="s">
        <v>20422</v>
      </c>
      <c r="QVM1" t="s">
        <v>20423</v>
      </c>
      <c r="QVN1" t="s">
        <v>20424</v>
      </c>
      <c r="QVO1" t="s">
        <v>20425</v>
      </c>
      <c r="QVP1" t="s">
        <v>20426</v>
      </c>
      <c r="QVQ1" t="s">
        <v>20427</v>
      </c>
      <c r="QVR1" t="s">
        <v>20428</v>
      </c>
      <c r="QVS1" t="s">
        <v>20429</v>
      </c>
      <c r="QVT1" t="s">
        <v>20430</v>
      </c>
      <c r="QVU1" t="s">
        <v>20431</v>
      </c>
      <c r="QVV1" t="s">
        <v>20432</v>
      </c>
      <c r="QVW1" t="s">
        <v>20433</v>
      </c>
      <c r="QVX1" t="s">
        <v>20434</v>
      </c>
      <c r="QVY1" t="s">
        <v>20435</v>
      </c>
      <c r="QVZ1" t="s">
        <v>20436</v>
      </c>
      <c r="QWA1" t="s">
        <v>20437</v>
      </c>
      <c r="QWB1" t="s">
        <v>20438</v>
      </c>
      <c r="QWC1" t="s">
        <v>20439</v>
      </c>
      <c r="QWD1" t="s">
        <v>20440</v>
      </c>
      <c r="QWE1" t="s">
        <v>20441</v>
      </c>
      <c r="QWF1" t="s">
        <v>20442</v>
      </c>
      <c r="QWG1" t="s">
        <v>20443</v>
      </c>
      <c r="QWH1" t="s">
        <v>20444</v>
      </c>
      <c r="QWI1" t="s">
        <v>20445</v>
      </c>
      <c r="QWJ1" t="s">
        <v>20446</v>
      </c>
      <c r="QWK1" t="s">
        <v>20447</v>
      </c>
      <c r="QWL1" t="s">
        <v>20448</v>
      </c>
      <c r="QWM1" t="s">
        <v>20449</v>
      </c>
      <c r="QWN1" t="s">
        <v>20450</v>
      </c>
      <c r="QWO1" t="s">
        <v>20451</v>
      </c>
      <c r="QWP1" t="s">
        <v>20452</v>
      </c>
      <c r="QWQ1" t="s">
        <v>20453</v>
      </c>
      <c r="QWR1" t="s">
        <v>20454</v>
      </c>
      <c r="QWS1" t="s">
        <v>20455</v>
      </c>
      <c r="QWT1" t="s">
        <v>20456</v>
      </c>
      <c r="QWU1" t="s">
        <v>20457</v>
      </c>
      <c r="QWV1" t="s">
        <v>20458</v>
      </c>
      <c r="QWW1" t="s">
        <v>20459</v>
      </c>
      <c r="QWX1" t="s">
        <v>20460</v>
      </c>
      <c r="QWY1" t="s">
        <v>20461</v>
      </c>
      <c r="QWZ1" t="s">
        <v>20462</v>
      </c>
      <c r="QXA1" t="s">
        <v>20463</v>
      </c>
      <c r="QXB1" t="s">
        <v>20464</v>
      </c>
      <c r="QXC1" t="s">
        <v>20465</v>
      </c>
      <c r="QXD1" t="s">
        <v>20466</v>
      </c>
      <c r="QXE1" t="s">
        <v>20467</v>
      </c>
      <c r="QXF1" t="s">
        <v>20468</v>
      </c>
      <c r="QXG1" t="s">
        <v>20469</v>
      </c>
      <c r="QXH1" t="s">
        <v>20470</v>
      </c>
      <c r="QXI1" t="s">
        <v>20471</v>
      </c>
      <c r="QXJ1" t="s">
        <v>20472</v>
      </c>
      <c r="QXK1" t="s">
        <v>20473</v>
      </c>
      <c r="QXL1" t="s">
        <v>20474</v>
      </c>
      <c r="QXM1" t="s">
        <v>20475</v>
      </c>
      <c r="QXN1" t="s">
        <v>20476</v>
      </c>
      <c r="QXO1" t="s">
        <v>20477</v>
      </c>
      <c r="QXP1" t="s">
        <v>20478</v>
      </c>
      <c r="QXQ1" t="s">
        <v>20479</v>
      </c>
      <c r="QXR1" t="s">
        <v>20480</v>
      </c>
      <c r="QXS1" t="s">
        <v>20481</v>
      </c>
      <c r="QXT1" t="s">
        <v>20482</v>
      </c>
      <c r="QXU1" t="s">
        <v>20483</v>
      </c>
      <c r="QXV1" t="s">
        <v>20484</v>
      </c>
      <c r="QXW1" t="s">
        <v>20485</v>
      </c>
      <c r="QXX1" t="s">
        <v>20486</v>
      </c>
      <c r="QXY1" t="s">
        <v>20487</v>
      </c>
      <c r="QXZ1" t="s">
        <v>20488</v>
      </c>
      <c r="QYA1" t="s">
        <v>20489</v>
      </c>
      <c r="QYB1" t="s">
        <v>20490</v>
      </c>
      <c r="QYC1" t="s">
        <v>20491</v>
      </c>
      <c r="QYD1" t="s">
        <v>20492</v>
      </c>
      <c r="QYE1" t="s">
        <v>20493</v>
      </c>
      <c r="QYF1" t="s">
        <v>20494</v>
      </c>
      <c r="QYG1" t="s">
        <v>20495</v>
      </c>
      <c r="QYH1" t="s">
        <v>20496</v>
      </c>
      <c r="QYI1" t="s">
        <v>20497</v>
      </c>
      <c r="QYJ1" t="s">
        <v>20498</v>
      </c>
      <c r="QYK1" t="s">
        <v>20499</v>
      </c>
      <c r="QYL1" t="s">
        <v>20500</v>
      </c>
      <c r="QYM1" t="s">
        <v>20501</v>
      </c>
      <c r="QYN1" t="s">
        <v>20502</v>
      </c>
      <c r="QYO1" t="s">
        <v>20503</v>
      </c>
      <c r="QYP1" t="s">
        <v>20504</v>
      </c>
      <c r="QYQ1" t="s">
        <v>20505</v>
      </c>
      <c r="QYR1" t="s">
        <v>20506</v>
      </c>
      <c r="QYS1" t="s">
        <v>20507</v>
      </c>
      <c r="QYT1" t="s">
        <v>20508</v>
      </c>
      <c r="QYU1" t="s">
        <v>20509</v>
      </c>
      <c r="QYV1" t="s">
        <v>20510</v>
      </c>
      <c r="QYW1" t="s">
        <v>20511</v>
      </c>
      <c r="QYX1" t="s">
        <v>20512</v>
      </c>
      <c r="QYY1" t="s">
        <v>20513</v>
      </c>
      <c r="QYZ1" t="s">
        <v>20514</v>
      </c>
      <c r="QZA1" t="s">
        <v>20515</v>
      </c>
      <c r="QZB1" t="s">
        <v>20516</v>
      </c>
      <c r="QZC1" t="s">
        <v>20517</v>
      </c>
      <c r="QZD1" t="s">
        <v>20518</v>
      </c>
      <c r="QZE1" t="s">
        <v>20519</v>
      </c>
      <c r="QZF1" t="s">
        <v>20520</v>
      </c>
      <c r="QZG1" t="s">
        <v>20521</v>
      </c>
      <c r="QZH1" t="s">
        <v>20522</v>
      </c>
      <c r="QZI1" t="s">
        <v>20523</v>
      </c>
      <c r="QZJ1" t="s">
        <v>20524</v>
      </c>
      <c r="QZK1" t="s">
        <v>20525</v>
      </c>
      <c r="QZL1" t="s">
        <v>20526</v>
      </c>
      <c r="QZM1" t="s">
        <v>20527</v>
      </c>
      <c r="QZN1" t="s">
        <v>20528</v>
      </c>
      <c r="QZO1" t="s">
        <v>20529</v>
      </c>
      <c r="QZP1" t="s">
        <v>20530</v>
      </c>
      <c r="QZQ1" t="s">
        <v>20531</v>
      </c>
      <c r="QZR1" t="s">
        <v>20532</v>
      </c>
      <c r="QZS1" t="s">
        <v>20533</v>
      </c>
      <c r="QZT1" t="s">
        <v>20534</v>
      </c>
      <c r="QZU1" t="s">
        <v>20535</v>
      </c>
      <c r="QZV1" t="s">
        <v>20536</v>
      </c>
      <c r="QZW1" t="s">
        <v>20537</v>
      </c>
      <c r="QZX1" t="s">
        <v>20538</v>
      </c>
      <c r="QZY1" t="s">
        <v>20539</v>
      </c>
      <c r="QZZ1" t="s">
        <v>20540</v>
      </c>
      <c r="RAA1" t="s">
        <v>20541</v>
      </c>
      <c r="RAB1" t="s">
        <v>20542</v>
      </c>
      <c r="RAC1" t="s">
        <v>20543</v>
      </c>
      <c r="RAD1" t="s">
        <v>20544</v>
      </c>
      <c r="RAE1" t="s">
        <v>20545</v>
      </c>
      <c r="RAF1" t="s">
        <v>20546</v>
      </c>
      <c r="RAG1" t="s">
        <v>20547</v>
      </c>
      <c r="RAH1" t="s">
        <v>20548</v>
      </c>
      <c r="RAI1" t="s">
        <v>20549</v>
      </c>
      <c r="RAJ1" t="s">
        <v>20550</v>
      </c>
      <c r="RAK1" t="s">
        <v>20551</v>
      </c>
      <c r="RAL1" t="s">
        <v>20552</v>
      </c>
      <c r="RAM1" t="s">
        <v>20553</v>
      </c>
      <c r="RAN1" t="s">
        <v>20554</v>
      </c>
      <c r="RAO1" t="s">
        <v>20555</v>
      </c>
      <c r="RAP1" t="s">
        <v>20556</v>
      </c>
      <c r="RAQ1" t="s">
        <v>20557</v>
      </c>
      <c r="RAR1" t="s">
        <v>20558</v>
      </c>
      <c r="RAS1" t="s">
        <v>20559</v>
      </c>
      <c r="RAT1" t="s">
        <v>20560</v>
      </c>
      <c r="RAU1" t="s">
        <v>20561</v>
      </c>
      <c r="RAV1" t="s">
        <v>20562</v>
      </c>
      <c r="RAW1" t="s">
        <v>20563</v>
      </c>
      <c r="RAX1" t="s">
        <v>20564</v>
      </c>
      <c r="RAY1" t="s">
        <v>20565</v>
      </c>
      <c r="RAZ1" t="s">
        <v>20566</v>
      </c>
      <c r="RBA1" t="s">
        <v>20567</v>
      </c>
      <c r="RBB1" t="s">
        <v>20568</v>
      </c>
      <c r="RBC1" t="s">
        <v>20569</v>
      </c>
      <c r="RBD1" t="s">
        <v>20570</v>
      </c>
      <c r="RBE1" t="s">
        <v>20571</v>
      </c>
      <c r="RBF1" t="s">
        <v>20572</v>
      </c>
      <c r="RBG1" t="s">
        <v>20573</v>
      </c>
      <c r="RBH1" t="s">
        <v>20574</v>
      </c>
      <c r="RBI1" t="s">
        <v>20575</v>
      </c>
      <c r="RBJ1" t="s">
        <v>20576</v>
      </c>
      <c r="RBK1" t="s">
        <v>20577</v>
      </c>
      <c r="RBL1" t="s">
        <v>20578</v>
      </c>
      <c r="RBM1" t="s">
        <v>20579</v>
      </c>
      <c r="RBN1" t="s">
        <v>20580</v>
      </c>
      <c r="RBO1" t="s">
        <v>20581</v>
      </c>
      <c r="RBP1" t="s">
        <v>20582</v>
      </c>
      <c r="RBQ1" t="s">
        <v>20583</v>
      </c>
      <c r="RBR1" t="s">
        <v>20584</v>
      </c>
      <c r="RBS1" t="s">
        <v>20585</v>
      </c>
      <c r="RBT1" t="s">
        <v>20586</v>
      </c>
      <c r="RBU1" t="s">
        <v>20587</v>
      </c>
      <c r="RBV1" t="s">
        <v>20588</v>
      </c>
      <c r="RBW1" t="s">
        <v>20589</v>
      </c>
      <c r="RBX1" t="s">
        <v>20590</v>
      </c>
      <c r="RBY1" t="s">
        <v>20591</v>
      </c>
      <c r="RBZ1" t="s">
        <v>20592</v>
      </c>
      <c r="RCA1" t="s">
        <v>20593</v>
      </c>
      <c r="RCB1" t="s">
        <v>20594</v>
      </c>
      <c r="RCC1" t="s">
        <v>20595</v>
      </c>
      <c r="RCD1" t="s">
        <v>20596</v>
      </c>
      <c r="RCE1" t="s">
        <v>20597</v>
      </c>
      <c r="RCF1" t="s">
        <v>20598</v>
      </c>
      <c r="RCG1" t="s">
        <v>20599</v>
      </c>
      <c r="RCH1" t="s">
        <v>20600</v>
      </c>
      <c r="RCI1" t="s">
        <v>20601</v>
      </c>
      <c r="RCJ1" t="s">
        <v>20602</v>
      </c>
      <c r="RCK1" t="s">
        <v>20603</v>
      </c>
      <c r="RCL1" t="s">
        <v>20604</v>
      </c>
      <c r="RCM1" t="s">
        <v>20605</v>
      </c>
      <c r="RCN1" t="s">
        <v>20606</v>
      </c>
      <c r="RCO1" t="s">
        <v>20607</v>
      </c>
      <c r="RCP1" t="s">
        <v>20608</v>
      </c>
      <c r="RCQ1" t="s">
        <v>20609</v>
      </c>
      <c r="RCR1" t="s">
        <v>20610</v>
      </c>
      <c r="RCS1" t="s">
        <v>20611</v>
      </c>
      <c r="RCT1" t="s">
        <v>20612</v>
      </c>
      <c r="RCU1" t="s">
        <v>20613</v>
      </c>
      <c r="RCV1" t="s">
        <v>20614</v>
      </c>
      <c r="RCW1" t="s">
        <v>20615</v>
      </c>
      <c r="RCX1" t="s">
        <v>20616</v>
      </c>
      <c r="RCY1" t="s">
        <v>20617</v>
      </c>
      <c r="RCZ1" t="s">
        <v>20618</v>
      </c>
      <c r="RDA1" t="s">
        <v>20619</v>
      </c>
      <c r="RDB1" t="s">
        <v>20620</v>
      </c>
      <c r="RDC1" t="s">
        <v>20621</v>
      </c>
      <c r="RDD1" t="s">
        <v>20622</v>
      </c>
      <c r="RDE1" t="s">
        <v>20623</v>
      </c>
      <c r="RDF1" t="s">
        <v>20624</v>
      </c>
      <c r="RDG1" t="s">
        <v>20625</v>
      </c>
      <c r="RDH1" t="s">
        <v>20626</v>
      </c>
      <c r="RDI1" t="s">
        <v>20627</v>
      </c>
      <c r="RDJ1" t="s">
        <v>20628</v>
      </c>
      <c r="RDK1" t="s">
        <v>20629</v>
      </c>
      <c r="RDL1" t="s">
        <v>20630</v>
      </c>
      <c r="RDM1" t="s">
        <v>20631</v>
      </c>
      <c r="RDN1" t="s">
        <v>20632</v>
      </c>
      <c r="RDO1" t="s">
        <v>20633</v>
      </c>
      <c r="RDP1" t="s">
        <v>20634</v>
      </c>
      <c r="RDQ1" t="s">
        <v>20635</v>
      </c>
      <c r="RDR1" t="s">
        <v>20636</v>
      </c>
      <c r="RDS1" t="s">
        <v>20637</v>
      </c>
      <c r="RDT1" t="s">
        <v>20638</v>
      </c>
      <c r="RDU1" t="s">
        <v>20639</v>
      </c>
      <c r="RDV1" t="s">
        <v>20640</v>
      </c>
      <c r="RDW1" t="s">
        <v>20641</v>
      </c>
      <c r="RDX1" t="s">
        <v>20642</v>
      </c>
      <c r="RDY1" t="s">
        <v>20643</v>
      </c>
      <c r="RDZ1" t="s">
        <v>20644</v>
      </c>
      <c r="REA1" t="s">
        <v>20645</v>
      </c>
      <c r="REB1" t="s">
        <v>20646</v>
      </c>
      <c r="REC1" t="s">
        <v>20647</v>
      </c>
      <c r="RED1" t="s">
        <v>20648</v>
      </c>
      <c r="REE1" t="s">
        <v>20649</v>
      </c>
      <c r="REF1" t="s">
        <v>20650</v>
      </c>
      <c r="REG1" t="s">
        <v>20651</v>
      </c>
      <c r="REH1" t="s">
        <v>20652</v>
      </c>
      <c r="REI1" t="s">
        <v>20653</v>
      </c>
      <c r="REJ1" t="s">
        <v>20654</v>
      </c>
      <c r="REK1" t="s">
        <v>20655</v>
      </c>
      <c r="REL1" t="s">
        <v>20656</v>
      </c>
      <c r="REM1" t="s">
        <v>20657</v>
      </c>
      <c r="REN1" t="s">
        <v>20658</v>
      </c>
      <c r="REO1" t="s">
        <v>20659</v>
      </c>
      <c r="REP1" t="s">
        <v>20660</v>
      </c>
      <c r="REQ1" t="s">
        <v>20661</v>
      </c>
      <c r="RER1" t="s">
        <v>20662</v>
      </c>
      <c r="RES1" t="s">
        <v>20663</v>
      </c>
      <c r="RET1" t="s">
        <v>20664</v>
      </c>
      <c r="REU1" t="s">
        <v>20665</v>
      </c>
      <c r="REV1" t="s">
        <v>20666</v>
      </c>
      <c r="REW1" t="s">
        <v>20667</v>
      </c>
      <c r="REX1" t="s">
        <v>20668</v>
      </c>
      <c r="REY1" t="s">
        <v>20669</v>
      </c>
      <c r="REZ1" t="s">
        <v>20670</v>
      </c>
      <c r="RFA1" t="s">
        <v>20671</v>
      </c>
      <c r="RFB1" t="s">
        <v>20672</v>
      </c>
      <c r="RFC1" t="s">
        <v>20673</v>
      </c>
      <c r="RFD1" t="s">
        <v>20674</v>
      </c>
      <c r="RFE1" t="s">
        <v>20675</v>
      </c>
      <c r="RFF1" t="s">
        <v>20676</v>
      </c>
      <c r="RFG1" t="s">
        <v>20677</v>
      </c>
      <c r="RFH1" t="s">
        <v>20678</v>
      </c>
      <c r="RFI1" t="s">
        <v>20679</v>
      </c>
      <c r="RFJ1" t="s">
        <v>20680</v>
      </c>
      <c r="RFK1" t="s">
        <v>20681</v>
      </c>
      <c r="RFL1" t="s">
        <v>20682</v>
      </c>
      <c r="RFM1" t="s">
        <v>20683</v>
      </c>
      <c r="RFN1" t="s">
        <v>20684</v>
      </c>
      <c r="RFO1" t="s">
        <v>20685</v>
      </c>
      <c r="RFP1" t="s">
        <v>20686</v>
      </c>
      <c r="RFQ1" t="s">
        <v>20687</v>
      </c>
      <c r="RFR1" t="s">
        <v>20688</v>
      </c>
      <c r="RFS1" t="s">
        <v>20689</v>
      </c>
      <c r="RFT1" t="s">
        <v>20690</v>
      </c>
      <c r="RFU1" t="s">
        <v>20691</v>
      </c>
      <c r="RFV1" t="s">
        <v>20692</v>
      </c>
      <c r="RFW1" t="s">
        <v>20693</v>
      </c>
      <c r="RFX1" t="s">
        <v>20694</v>
      </c>
      <c r="RFY1" t="s">
        <v>20695</v>
      </c>
      <c r="RFZ1" t="s">
        <v>20696</v>
      </c>
      <c r="RGA1" t="s">
        <v>20697</v>
      </c>
      <c r="RGB1" t="s">
        <v>20698</v>
      </c>
      <c r="RGC1" t="s">
        <v>20699</v>
      </c>
      <c r="RGD1" t="s">
        <v>20700</v>
      </c>
      <c r="RGE1" t="s">
        <v>20701</v>
      </c>
      <c r="RGF1" t="s">
        <v>20702</v>
      </c>
      <c r="RGG1" t="s">
        <v>20703</v>
      </c>
      <c r="RGH1" t="s">
        <v>20704</v>
      </c>
      <c r="RGI1" t="s">
        <v>20705</v>
      </c>
      <c r="RGJ1" t="s">
        <v>20706</v>
      </c>
      <c r="RGK1" t="s">
        <v>20707</v>
      </c>
      <c r="RGL1" t="s">
        <v>20708</v>
      </c>
      <c r="RGM1" t="s">
        <v>20709</v>
      </c>
      <c r="RGN1" t="s">
        <v>20710</v>
      </c>
      <c r="RGO1" t="s">
        <v>20711</v>
      </c>
      <c r="RGP1" t="s">
        <v>20712</v>
      </c>
      <c r="RGQ1" t="s">
        <v>20713</v>
      </c>
      <c r="RGR1" t="s">
        <v>20714</v>
      </c>
      <c r="RGS1" t="s">
        <v>20715</v>
      </c>
      <c r="RGT1" t="s">
        <v>20716</v>
      </c>
      <c r="RGU1" t="s">
        <v>20717</v>
      </c>
      <c r="RGV1" t="s">
        <v>20718</v>
      </c>
      <c r="RGW1" t="s">
        <v>20719</v>
      </c>
      <c r="RGX1" t="s">
        <v>20720</v>
      </c>
      <c r="RGY1" t="s">
        <v>20721</v>
      </c>
      <c r="RGZ1" t="s">
        <v>20722</v>
      </c>
      <c r="RHA1" t="s">
        <v>20723</v>
      </c>
      <c r="RHB1" t="s">
        <v>20724</v>
      </c>
      <c r="RHC1" t="s">
        <v>20725</v>
      </c>
      <c r="RHD1" t="s">
        <v>20726</v>
      </c>
      <c r="RHE1" t="s">
        <v>20727</v>
      </c>
      <c r="RHF1" t="s">
        <v>20728</v>
      </c>
      <c r="RHG1" t="s">
        <v>20729</v>
      </c>
      <c r="RHH1" t="s">
        <v>20730</v>
      </c>
      <c r="RHI1" t="s">
        <v>20731</v>
      </c>
      <c r="RHJ1" t="s">
        <v>20732</v>
      </c>
      <c r="RHK1" t="s">
        <v>20733</v>
      </c>
      <c r="RHL1" t="s">
        <v>20734</v>
      </c>
      <c r="RHM1" t="s">
        <v>20735</v>
      </c>
      <c r="RHN1" t="s">
        <v>20736</v>
      </c>
      <c r="RHO1" t="s">
        <v>20737</v>
      </c>
      <c r="RHP1" t="s">
        <v>20738</v>
      </c>
      <c r="RHQ1" t="s">
        <v>20739</v>
      </c>
      <c r="RHR1" t="s">
        <v>20740</v>
      </c>
      <c r="RHS1" t="s">
        <v>20741</v>
      </c>
      <c r="RHT1" t="s">
        <v>20742</v>
      </c>
      <c r="RHU1" t="s">
        <v>20743</v>
      </c>
      <c r="RHV1" t="s">
        <v>20744</v>
      </c>
      <c r="RHW1" t="s">
        <v>20745</v>
      </c>
      <c r="RHX1" t="s">
        <v>20746</v>
      </c>
      <c r="RHY1" t="s">
        <v>20747</v>
      </c>
      <c r="RHZ1" t="s">
        <v>20748</v>
      </c>
      <c r="RIA1" t="s">
        <v>20749</v>
      </c>
      <c r="RIB1" t="s">
        <v>20750</v>
      </c>
      <c r="RIC1" t="s">
        <v>20751</v>
      </c>
      <c r="RID1" t="s">
        <v>20752</v>
      </c>
      <c r="RIE1" t="s">
        <v>20753</v>
      </c>
      <c r="RIF1" t="s">
        <v>20754</v>
      </c>
      <c r="RIG1" t="s">
        <v>20755</v>
      </c>
      <c r="RIH1" t="s">
        <v>20756</v>
      </c>
      <c r="RII1" t="s">
        <v>20757</v>
      </c>
      <c r="RIJ1" t="s">
        <v>20758</v>
      </c>
      <c r="RIK1" t="s">
        <v>20759</v>
      </c>
      <c r="RIL1" t="s">
        <v>20760</v>
      </c>
      <c r="RIM1" t="s">
        <v>20761</v>
      </c>
      <c r="RIN1" t="s">
        <v>20762</v>
      </c>
      <c r="RIO1" t="s">
        <v>20763</v>
      </c>
      <c r="RIP1" t="s">
        <v>20764</v>
      </c>
      <c r="RIQ1" t="s">
        <v>20765</v>
      </c>
      <c r="RIR1" t="s">
        <v>20766</v>
      </c>
      <c r="RIS1" t="s">
        <v>20767</v>
      </c>
      <c r="RIT1" t="s">
        <v>20768</v>
      </c>
      <c r="RIU1" t="s">
        <v>20769</v>
      </c>
      <c r="RIV1" t="s">
        <v>20770</v>
      </c>
      <c r="RIW1" t="s">
        <v>20771</v>
      </c>
      <c r="RIX1" t="s">
        <v>20772</v>
      </c>
      <c r="RIY1" t="s">
        <v>20773</v>
      </c>
      <c r="RIZ1" t="s">
        <v>20774</v>
      </c>
      <c r="RJA1" t="s">
        <v>20775</v>
      </c>
      <c r="RJB1" t="s">
        <v>20776</v>
      </c>
      <c r="RJC1" t="s">
        <v>20777</v>
      </c>
      <c r="RJD1" t="s">
        <v>20778</v>
      </c>
      <c r="RJE1" t="s">
        <v>20779</v>
      </c>
      <c r="RJF1" t="s">
        <v>20780</v>
      </c>
      <c r="RJG1" t="s">
        <v>20781</v>
      </c>
      <c r="RJH1" t="s">
        <v>20782</v>
      </c>
      <c r="RJI1" t="s">
        <v>20783</v>
      </c>
      <c r="RJJ1" t="s">
        <v>20784</v>
      </c>
      <c r="RJK1" t="s">
        <v>20785</v>
      </c>
      <c r="RJL1" t="s">
        <v>20786</v>
      </c>
      <c r="RJM1" t="s">
        <v>20787</v>
      </c>
      <c r="RJN1" t="s">
        <v>20788</v>
      </c>
      <c r="RJO1" t="s">
        <v>20789</v>
      </c>
      <c r="RJP1" t="s">
        <v>20790</v>
      </c>
      <c r="RJQ1" t="s">
        <v>20791</v>
      </c>
      <c r="RJR1" t="s">
        <v>20792</v>
      </c>
      <c r="RJS1" t="s">
        <v>20793</v>
      </c>
      <c r="RJT1" t="s">
        <v>20794</v>
      </c>
      <c r="RJU1" t="s">
        <v>20795</v>
      </c>
      <c r="RJV1" t="s">
        <v>20796</v>
      </c>
      <c r="RJW1" t="s">
        <v>20797</v>
      </c>
      <c r="RJX1" t="s">
        <v>20798</v>
      </c>
      <c r="RJY1" t="s">
        <v>20799</v>
      </c>
      <c r="RJZ1" t="s">
        <v>20800</v>
      </c>
      <c r="RKA1" t="s">
        <v>20801</v>
      </c>
      <c r="RKB1" t="s">
        <v>20802</v>
      </c>
      <c r="RKC1" t="s">
        <v>20803</v>
      </c>
      <c r="RKD1" t="s">
        <v>20804</v>
      </c>
      <c r="RKE1" t="s">
        <v>20805</v>
      </c>
      <c r="RKF1" t="s">
        <v>20806</v>
      </c>
      <c r="RKG1" t="s">
        <v>20807</v>
      </c>
      <c r="RKH1" t="s">
        <v>20808</v>
      </c>
      <c r="RKI1" t="s">
        <v>20809</v>
      </c>
      <c r="RKJ1" t="s">
        <v>20810</v>
      </c>
      <c r="RKK1" t="s">
        <v>20811</v>
      </c>
      <c r="RKL1" t="s">
        <v>20812</v>
      </c>
      <c r="RKM1" t="s">
        <v>20813</v>
      </c>
      <c r="RKN1" t="s">
        <v>20814</v>
      </c>
      <c r="RKO1" t="s">
        <v>20815</v>
      </c>
      <c r="RKP1" t="s">
        <v>20816</v>
      </c>
      <c r="RKQ1" t="s">
        <v>20817</v>
      </c>
      <c r="RKR1" t="s">
        <v>20818</v>
      </c>
      <c r="RKS1" t="s">
        <v>20819</v>
      </c>
      <c r="RKT1" t="s">
        <v>20820</v>
      </c>
      <c r="RKU1" t="s">
        <v>20821</v>
      </c>
      <c r="RKV1" t="s">
        <v>20822</v>
      </c>
      <c r="RKW1" t="s">
        <v>20823</v>
      </c>
      <c r="RKX1" t="s">
        <v>20824</v>
      </c>
      <c r="RKY1" t="s">
        <v>20825</v>
      </c>
      <c r="RKZ1" t="s">
        <v>20826</v>
      </c>
      <c r="RLA1" t="s">
        <v>20827</v>
      </c>
      <c r="RLB1" t="s">
        <v>20828</v>
      </c>
      <c r="RLC1" t="s">
        <v>20829</v>
      </c>
      <c r="RLD1" t="s">
        <v>20830</v>
      </c>
      <c r="RLE1" t="s">
        <v>20831</v>
      </c>
      <c r="RLF1" t="s">
        <v>20832</v>
      </c>
      <c r="RLG1" t="s">
        <v>20833</v>
      </c>
      <c r="RLH1" t="s">
        <v>20834</v>
      </c>
      <c r="RLI1" t="s">
        <v>20835</v>
      </c>
      <c r="RLJ1" t="s">
        <v>20836</v>
      </c>
      <c r="RLK1" t="s">
        <v>20837</v>
      </c>
      <c r="RLL1" t="s">
        <v>20838</v>
      </c>
      <c r="RLM1" t="s">
        <v>20839</v>
      </c>
      <c r="RLN1" t="s">
        <v>20840</v>
      </c>
      <c r="RLO1" t="s">
        <v>20841</v>
      </c>
      <c r="RLP1" t="s">
        <v>20842</v>
      </c>
      <c r="RLQ1" t="s">
        <v>20843</v>
      </c>
      <c r="RLR1" t="s">
        <v>20844</v>
      </c>
      <c r="RLS1" t="s">
        <v>20845</v>
      </c>
      <c r="RLT1" t="s">
        <v>20846</v>
      </c>
      <c r="RLU1" t="s">
        <v>20847</v>
      </c>
      <c r="RLV1" t="s">
        <v>20848</v>
      </c>
      <c r="RLW1" t="s">
        <v>20849</v>
      </c>
      <c r="RLX1" t="s">
        <v>20850</v>
      </c>
      <c r="RLY1" t="s">
        <v>20851</v>
      </c>
      <c r="RLZ1" t="s">
        <v>20852</v>
      </c>
      <c r="RMA1" t="s">
        <v>20853</v>
      </c>
      <c r="RMB1" t="s">
        <v>20854</v>
      </c>
      <c r="RMC1" t="s">
        <v>20855</v>
      </c>
      <c r="RMD1" t="s">
        <v>20856</v>
      </c>
      <c r="RME1" t="s">
        <v>20857</v>
      </c>
      <c r="RMF1" t="s">
        <v>20858</v>
      </c>
      <c r="RMG1" t="s">
        <v>20859</v>
      </c>
      <c r="RMH1" t="s">
        <v>20860</v>
      </c>
      <c r="RMI1" t="s">
        <v>20861</v>
      </c>
      <c r="RMJ1" t="s">
        <v>20862</v>
      </c>
      <c r="RMK1" t="s">
        <v>20863</v>
      </c>
      <c r="RML1" t="s">
        <v>20864</v>
      </c>
      <c r="RMM1" t="s">
        <v>20865</v>
      </c>
      <c r="RMN1" t="s">
        <v>20866</v>
      </c>
      <c r="RMO1" t="s">
        <v>20867</v>
      </c>
      <c r="RMP1" t="s">
        <v>20868</v>
      </c>
      <c r="RMQ1" t="s">
        <v>20869</v>
      </c>
      <c r="RMR1" t="s">
        <v>20870</v>
      </c>
      <c r="RMS1" t="s">
        <v>20871</v>
      </c>
      <c r="RMT1" t="s">
        <v>20872</v>
      </c>
      <c r="RMU1" t="s">
        <v>20873</v>
      </c>
      <c r="RMV1" t="s">
        <v>20874</v>
      </c>
      <c r="RMW1" t="s">
        <v>20875</v>
      </c>
      <c r="RMX1" t="s">
        <v>20876</v>
      </c>
      <c r="RMY1" t="s">
        <v>20877</v>
      </c>
      <c r="RMZ1" t="s">
        <v>20878</v>
      </c>
      <c r="RNA1" t="s">
        <v>20879</v>
      </c>
      <c r="RNB1" t="s">
        <v>20880</v>
      </c>
      <c r="RNC1" t="s">
        <v>20881</v>
      </c>
      <c r="RND1" t="s">
        <v>20882</v>
      </c>
      <c r="RNE1" t="s">
        <v>20883</v>
      </c>
      <c r="RNF1" t="s">
        <v>20884</v>
      </c>
      <c r="RNG1" t="s">
        <v>20885</v>
      </c>
      <c r="RNH1" t="s">
        <v>20886</v>
      </c>
      <c r="RNI1" t="s">
        <v>20887</v>
      </c>
      <c r="RNJ1" t="s">
        <v>20888</v>
      </c>
      <c r="RNK1" t="s">
        <v>20889</v>
      </c>
      <c r="RNL1" t="s">
        <v>20890</v>
      </c>
      <c r="RNM1" t="s">
        <v>20891</v>
      </c>
      <c r="RNN1" t="s">
        <v>20892</v>
      </c>
      <c r="RNO1" t="s">
        <v>20893</v>
      </c>
      <c r="RNP1" t="s">
        <v>20894</v>
      </c>
      <c r="RNQ1" t="s">
        <v>20895</v>
      </c>
      <c r="RNR1" t="s">
        <v>20896</v>
      </c>
      <c r="RNS1" t="s">
        <v>20897</v>
      </c>
      <c r="RNT1" t="s">
        <v>20898</v>
      </c>
      <c r="RNU1" t="s">
        <v>20899</v>
      </c>
      <c r="RNV1" t="s">
        <v>20900</v>
      </c>
      <c r="RNW1" t="s">
        <v>20901</v>
      </c>
      <c r="RNX1" t="s">
        <v>20902</v>
      </c>
      <c r="RNY1" t="s">
        <v>20903</v>
      </c>
      <c r="RNZ1" t="s">
        <v>20904</v>
      </c>
      <c r="ROA1" t="s">
        <v>20905</v>
      </c>
      <c r="ROB1" t="s">
        <v>20906</v>
      </c>
      <c r="ROC1" t="s">
        <v>20907</v>
      </c>
      <c r="ROD1" t="s">
        <v>20908</v>
      </c>
      <c r="ROE1" t="s">
        <v>20909</v>
      </c>
      <c r="ROF1" t="s">
        <v>20910</v>
      </c>
      <c r="ROG1" t="s">
        <v>20911</v>
      </c>
      <c r="ROH1" t="s">
        <v>20912</v>
      </c>
      <c r="ROI1" t="s">
        <v>20913</v>
      </c>
      <c r="ROJ1" t="s">
        <v>20914</v>
      </c>
      <c r="ROK1" t="s">
        <v>20915</v>
      </c>
      <c r="ROL1" t="s">
        <v>20916</v>
      </c>
      <c r="ROM1" t="s">
        <v>20917</v>
      </c>
      <c r="RON1" t="s">
        <v>20918</v>
      </c>
      <c r="ROO1" t="s">
        <v>20919</v>
      </c>
      <c r="ROP1" t="s">
        <v>20920</v>
      </c>
      <c r="ROQ1" t="s">
        <v>20921</v>
      </c>
      <c r="ROR1" t="s">
        <v>20922</v>
      </c>
      <c r="ROS1" t="s">
        <v>20923</v>
      </c>
      <c r="ROT1" t="s">
        <v>20924</v>
      </c>
      <c r="ROU1" t="s">
        <v>20925</v>
      </c>
      <c r="ROV1" t="s">
        <v>20926</v>
      </c>
      <c r="ROW1" t="s">
        <v>20927</v>
      </c>
      <c r="ROX1" t="s">
        <v>20928</v>
      </c>
      <c r="ROY1" t="s">
        <v>20929</v>
      </c>
      <c r="ROZ1" t="s">
        <v>20930</v>
      </c>
      <c r="RPA1" t="s">
        <v>20931</v>
      </c>
      <c r="RPB1" t="s">
        <v>20932</v>
      </c>
      <c r="RPC1" t="s">
        <v>20933</v>
      </c>
      <c r="RPD1" t="s">
        <v>20934</v>
      </c>
      <c r="RPE1" t="s">
        <v>20935</v>
      </c>
      <c r="RPF1" t="s">
        <v>20936</v>
      </c>
      <c r="RPG1" t="s">
        <v>20937</v>
      </c>
      <c r="RPH1" t="s">
        <v>20938</v>
      </c>
      <c r="RPI1" t="s">
        <v>20939</v>
      </c>
      <c r="RPJ1" t="s">
        <v>20940</v>
      </c>
      <c r="RPK1" t="s">
        <v>20941</v>
      </c>
      <c r="RPL1" t="s">
        <v>20942</v>
      </c>
      <c r="RPM1" t="s">
        <v>20943</v>
      </c>
      <c r="RPN1" t="s">
        <v>20944</v>
      </c>
      <c r="RPO1" t="s">
        <v>20945</v>
      </c>
      <c r="RPP1" t="s">
        <v>20946</v>
      </c>
      <c r="RPQ1" t="s">
        <v>20947</v>
      </c>
      <c r="RPR1" t="s">
        <v>20948</v>
      </c>
      <c r="RPS1" t="s">
        <v>20949</v>
      </c>
      <c r="RPT1" t="s">
        <v>20950</v>
      </c>
      <c r="RPU1" t="s">
        <v>20951</v>
      </c>
      <c r="RPV1" t="s">
        <v>20952</v>
      </c>
      <c r="RPW1" t="s">
        <v>20953</v>
      </c>
      <c r="RPX1" t="s">
        <v>20954</v>
      </c>
      <c r="RPY1" t="s">
        <v>20955</v>
      </c>
      <c r="RPZ1" t="s">
        <v>20956</v>
      </c>
      <c r="RQA1" t="s">
        <v>20957</v>
      </c>
      <c r="RQB1" t="s">
        <v>20958</v>
      </c>
      <c r="RQC1" t="s">
        <v>20959</v>
      </c>
      <c r="RQD1" t="s">
        <v>20960</v>
      </c>
      <c r="RQE1" t="s">
        <v>20961</v>
      </c>
      <c r="RQF1" t="s">
        <v>20962</v>
      </c>
      <c r="RQG1" t="s">
        <v>20963</v>
      </c>
      <c r="RQH1" t="s">
        <v>20964</v>
      </c>
      <c r="RQI1" t="s">
        <v>20965</v>
      </c>
      <c r="RQJ1" t="s">
        <v>20966</v>
      </c>
      <c r="RQK1" t="s">
        <v>20967</v>
      </c>
      <c r="RQL1" t="s">
        <v>20968</v>
      </c>
      <c r="RQM1" t="s">
        <v>20969</v>
      </c>
      <c r="RQN1" t="s">
        <v>20970</v>
      </c>
      <c r="RQO1" t="s">
        <v>20971</v>
      </c>
      <c r="RQP1" t="s">
        <v>20972</v>
      </c>
      <c r="RQQ1" t="s">
        <v>20973</v>
      </c>
      <c r="RQR1" t="s">
        <v>20974</v>
      </c>
      <c r="RQS1" t="s">
        <v>20975</v>
      </c>
      <c r="RQT1" t="s">
        <v>20976</v>
      </c>
      <c r="RQU1" t="s">
        <v>20977</v>
      </c>
      <c r="RQV1" t="s">
        <v>20978</v>
      </c>
      <c r="RQW1" t="s">
        <v>20979</v>
      </c>
      <c r="RQX1" t="s">
        <v>20980</v>
      </c>
      <c r="RQY1" t="s">
        <v>20981</v>
      </c>
      <c r="RQZ1" t="s">
        <v>20982</v>
      </c>
      <c r="RRA1" t="s">
        <v>20983</v>
      </c>
      <c r="RRB1" t="s">
        <v>20984</v>
      </c>
      <c r="RRC1" t="s">
        <v>20985</v>
      </c>
      <c r="RRD1" t="s">
        <v>20986</v>
      </c>
      <c r="RRE1" t="s">
        <v>20987</v>
      </c>
      <c r="RRF1" t="s">
        <v>20988</v>
      </c>
      <c r="RRG1" t="s">
        <v>20989</v>
      </c>
      <c r="RRH1" t="s">
        <v>20990</v>
      </c>
      <c r="RRI1" t="s">
        <v>20991</v>
      </c>
      <c r="RRJ1" t="s">
        <v>20992</v>
      </c>
      <c r="RRK1" t="s">
        <v>20993</v>
      </c>
      <c r="RRL1" t="s">
        <v>20994</v>
      </c>
      <c r="RRM1" t="s">
        <v>20995</v>
      </c>
      <c r="RRN1" t="s">
        <v>20996</v>
      </c>
      <c r="RRO1" t="s">
        <v>20997</v>
      </c>
      <c r="RRP1" t="s">
        <v>20998</v>
      </c>
      <c r="RRQ1" t="s">
        <v>20999</v>
      </c>
      <c r="RRR1" t="s">
        <v>21000</v>
      </c>
      <c r="RRS1" t="s">
        <v>21001</v>
      </c>
      <c r="RRT1" t="s">
        <v>21002</v>
      </c>
      <c r="RRU1" t="s">
        <v>21003</v>
      </c>
      <c r="RRV1" t="s">
        <v>21004</v>
      </c>
      <c r="RRW1" t="s">
        <v>21005</v>
      </c>
      <c r="RRX1" t="s">
        <v>21006</v>
      </c>
      <c r="RRY1" t="s">
        <v>21007</v>
      </c>
      <c r="RRZ1" t="s">
        <v>21008</v>
      </c>
      <c r="RSA1" t="s">
        <v>21009</v>
      </c>
      <c r="RSB1" t="s">
        <v>21010</v>
      </c>
      <c r="RSC1" t="s">
        <v>21011</v>
      </c>
      <c r="RSD1" t="s">
        <v>21012</v>
      </c>
      <c r="RSE1" t="s">
        <v>21013</v>
      </c>
      <c r="RSF1" t="s">
        <v>21014</v>
      </c>
      <c r="RSG1" t="s">
        <v>21015</v>
      </c>
      <c r="RSH1" t="s">
        <v>21016</v>
      </c>
      <c r="RSI1" t="s">
        <v>21017</v>
      </c>
      <c r="RSJ1" t="s">
        <v>21018</v>
      </c>
      <c r="RSK1" t="s">
        <v>21019</v>
      </c>
      <c r="RSL1" t="s">
        <v>21020</v>
      </c>
      <c r="RSM1" t="s">
        <v>21021</v>
      </c>
      <c r="RSN1" t="s">
        <v>21022</v>
      </c>
      <c r="RSO1" t="s">
        <v>21023</v>
      </c>
      <c r="RSP1" t="s">
        <v>21024</v>
      </c>
      <c r="RSQ1" t="s">
        <v>21025</v>
      </c>
      <c r="RSR1" t="s">
        <v>21026</v>
      </c>
      <c r="RSS1" t="s">
        <v>21027</v>
      </c>
      <c r="RST1" t="s">
        <v>21028</v>
      </c>
      <c r="RSU1" t="s">
        <v>21029</v>
      </c>
      <c r="RSV1" t="s">
        <v>21030</v>
      </c>
      <c r="RSW1" t="s">
        <v>21031</v>
      </c>
      <c r="RSX1" t="s">
        <v>21032</v>
      </c>
      <c r="RSY1" t="s">
        <v>21033</v>
      </c>
      <c r="RSZ1" t="s">
        <v>21034</v>
      </c>
      <c r="RTA1" t="s">
        <v>21035</v>
      </c>
      <c r="RTB1" t="s">
        <v>21036</v>
      </c>
      <c r="RTC1" t="s">
        <v>21037</v>
      </c>
      <c r="RTD1" t="s">
        <v>21038</v>
      </c>
      <c r="RTE1" t="s">
        <v>21039</v>
      </c>
      <c r="RTF1" t="s">
        <v>21040</v>
      </c>
      <c r="RTG1" t="s">
        <v>21041</v>
      </c>
      <c r="RTH1" t="s">
        <v>21042</v>
      </c>
      <c r="RTI1" t="s">
        <v>21043</v>
      </c>
      <c r="RTJ1" t="s">
        <v>21044</v>
      </c>
      <c r="RTK1" t="s">
        <v>21045</v>
      </c>
      <c r="RTL1" t="s">
        <v>21046</v>
      </c>
      <c r="RTM1" t="s">
        <v>21047</v>
      </c>
      <c r="RTN1" t="s">
        <v>21048</v>
      </c>
      <c r="RTO1" t="s">
        <v>21049</v>
      </c>
      <c r="RTP1" t="s">
        <v>21050</v>
      </c>
      <c r="RTQ1" t="s">
        <v>21051</v>
      </c>
      <c r="RTR1" t="s">
        <v>21052</v>
      </c>
      <c r="RTS1" t="s">
        <v>21053</v>
      </c>
      <c r="RTT1" t="s">
        <v>21054</v>
      </c>
      <c r="RTU1" t="s">
        <v>21055</v>
      </c>
      <c r="RTV1" t="s">
        <v>21056</v>
      </c>
      <c r="RTW1" t="s">
        <v>21057</v>
      </c>
      <c r="RTX1" t="s">
        <v>21058</v>
      </c>
      <c r="RTY1" t="s">
        <v>21059</v>
      </c>
      <c r="RTZ1" t="s">
        <v>21060</v>
      </c>
      <c r="RUA1" t="s">
        <v>21061</v>
      </c>
      <c r="RUB1" t="s">
        <v>21062</v>
      </c>
      <c r="RUC1" t="s">
        <v>21063</v>
      </c>
      <c r="RUD1" t="s">
        <v>21064</v>
      </c>
      <c r="RUE1" t="s">
        <v>21065</v>
      </c>
      <c r="RUF1" t="s">
        <v>21066</v>
      </c>
      <c r="RUG1" t="s">
        <v>21067</v>
      </c>
      <c r="RUH1" t="s">
        <v>21068</v>
      </c>
      <c r="RUI1" t="s">
        <v>21069</v>
      </c>
      <c r="RUJ1" t="s">
        <v>21070</v>
      </c>
      <c r="RUK1" t="s">
        <v>21071</v>
      </c>
      <c r="RUL1" t="s">
        <v>21072</v>
      </c>
      <c r="RUM1" t="s">
        <v>21073</v>
      </c>
      <c r="RUN1" t="s">
        <v>21074</v>
      </c>
      <c r="RUO1" t="s">
        <v>21075</v>
      </c>
      <c r="RUP1" t="s">
        <v>21076</v>
      </c>
      <c r="RUQ1" t="s">
        <v>21077</v>
      </c>
      <c r="RUR1" t="s">
        <v>21078</v>
      </c>
      <c r="RUS1" t="s">
        <v>21079</v>
      </c>
      <c r="RUT1" t="s">
        <v>21080</v>
      </c>
      <c r="RUU1" t="s">
        <v>21081</v>
      </c>
      <c r="RUV1" t="s">
        <v>21082</v>
      </c>
      <c r="RUW1" t="s">
        <v>21083</v>
      </c>
      <c r="RUX1" t="s">
        <v>21084</v>
      </c>
      <c r="RUY1" t="s">
        <v>21085</v>
      </c>
      <c r="RUZ1" t="s">
        <v>21086</v>
      </c>
      <c r="RVA1" t="s">
        <v>21087</v>
      </c>
      <c r="RVB1" t="s">
        <v>21088</v>
      </c>
      <c r="RVC1" t="s">
        <v>21089</v>
      </c>
      <c r="RVD1" t="s">
        <v>21090</v>
      </c>
      <c r="RVE1" t="s">
        <v>21091</v>
      </c>
      <c r="RVF1" t="s">
        <v>21092</v>
      </c>
      <c r="RVG1" t="s">
        <v>21093</v>
      </c>
      <c r="RVH1" t="s">
        <v>21094</v>
      </c>
      <c r="RVI1" t="s">
        <v>21095</v>
      </c>
      <c r="RVJ1" t="s">
        <v>21096</v>
      </c>
      <c r="RVK1" t="s">
        <v>21097</v>
      </c>
      <c r="RVL1" t="s">
        <v>21098</v>
      </c>
      <c r="RVM1" t="s">
        <v>21099</v>
      </c>
      <c r="RVN1" t="s">
        <v>21100</v>
      </c>
      <c r="RVO1" t="s">
        <v>21101</v>
      </c>
      <c r="RVP1" t="s">
        <v>21102</v>
      </c>
      <c r="RVQ1" t="s">
        <v>21103</v>
      </c>
      <c r="RVR1" t="s">
        <v>21104</v>
      </c>
      <c r="RVS1" t="s">
        <v>21105</v>
      </c>
      <c r="RVT1" t="s">
        <v>21106</v>
      </c>
      <c r="RVU1" t="s">
        <v>21107</v>
      </c>
      <c r="RVV1" t="s">
        <v>21108</v>
      </c>
      <c r="RVW1" t="s">
        <v>21109</v>
      </c>
      <c r="RVX1" t="s">
        <v>21110</v>
      </c>
      <c r="RVY1" t="s">
        <v>21111</v>
      </c>
      <c r="RVZ1" t="s">
        <v>21112</v>
      </c>
      <c r="RWA1" t="s">
        <v>21113</v>
      </c>
      <c r="RWB1" t="s">
        <v>21114</v>
      </c>
      <c r="RWC1" t="s">
        <v>21115</v>
      </c>
      <c r="RWD1" t="s">
        <v>21116</v>
      </c>
      <c r="RWE1" t="s">
        <v>21117</v>
      </c>
      <c r="RWF1" t="s">
        <v>21118</v>
      </c>
      <c r="RWG1" t="s">
        <v>21119</v>
      </c>
      <c r="RWH1" t="s">
        <v>21120</v>
      </c>
      <c r="RWI1" t="s">
        <v>21121</v>
      </c>
      <c r="RWJ1" t="s">
        <v>21122</v>
      </c>
      <c r="RWK1" t="s">
        <v>21123</v>
      </c>
      <c r="RWL1" t="s">
        <v>21124</v>
      </c>
      <c r="RWM1" t="s">
        <v>21125</v>
      </c>
      <c r="RWN1" t="s">
        <v>21126</v>
      </c>
      <c r="RWO1" t="s">
        <v>21127</v>
      </c>
      <c r="RWP1" t="s">
        <v>21128</v>
      </c>
      <c r="RWQ1" t="s">
        <v>21129</v>
      </c>
      <c r="RWR1" t="s">
        <v>21130</v>
      </c>
      <c r="RWS1" t="s">
        <v>21131</v>
      </c>
      <c r="RWT1" t="s">
        <v>21132</v>
      </c>
      <c r="RWU1" t="s">
        <v>21133</v>
      </c>
      <c r="RWV1" t="s">
        <v>21134</v>
      </c>
      <c r="RWW1" t="s">
        <v>21135</v>
      </c>
      <c r="RWX1" t="s">
        <v>21136</v>
      </c>
      <c r="RWY1" t="s">
        <v>21137</v>
      </c>
      <c r="RWZ1" t="s">
        <v>21138</v>
      </c>
      <c r="RXA1" t="s">
        <v>21139</v>
      </c>
      <c r="RXB1" t="s">
        <v>21140</v>
      </c>
      <c r="RXC1" t="s">
        <v>21141</v>
      </c>
      <c r="RXD1" t="s">
        <v>21142</v>
      </c>
      <c r="RXE1" t="s">
        <v>21143</v>
      </c>
      <c r="RXF1" t="s">
        <v>21144</v>
      </c>
      <c r="RXG1" t="s">
        <v>21145</v>
      </c>
      <c r="RXH1" t="s">
        <v>21146</v>
      </c>
      <c r="RXI1" t="s">
        <v>21147</v>
      </c>
      <c r="RXJ1" t="s">
        <v>21148</v>
      </c>
      <c r="RXK1" t="s">
        <v>21149</v>
      </c>
      <c r="RXL1" t="s">
        <v>21150</v>
      </c>
      <c r="RXM1" t="s">
        <v>21151</v>
      </c>
      <c r="RXN1" t="s">
        <v>21152</v>
      </c>
      <c r="RXO1" t="s">
        <v>21153</v>
      </c>
      <c r="RXP1" t="s">
        <v>21154</v>
      </c>
      <c r="RXQ1" t="s">
        <v>21155</v>
      </c>
      <c r="RXR1" t="s">
        <v>21156</v>
      </c>
      <c r="RXS1" t="s">
        <v>21157</v>
      </c>
      <c r="RXT1" t="s">
        <v>21158</v>
      </c>
      <c r="RXU1" t="s">
        <v>21159</v>
      </c>
      <c r="RXV1" t="s">
        <v>21160</v>
      </c>
      <c r="RXW1" t="s">
        <v>21161</v>
      </c>
      <c r="RXX1" t="s">
        <v>21162</v>
      </c>
      <c r="RXY1" t="s">
        <v>21163</v>
      </c>
      <c r="RXZ1" t="s">
        <v>21164</v>
      </c>
      <c r="RYA1" t="s">
        <v>21165</v>
      </c>
      <c r="RYB1" t="s">
        <v>21166</v>
      </c>
      <c r="RYC1" t="s">
        <v>21167</v>
      </c>
      <c r="RYD1" t="s">
        <v>21168</v>
      </c>
      <c r="RYE1" t="s">
        <v>21169</v>
      </c>
      <c r="RYF1" t="s">
        <v>21170</v>
      </c>
      <c r="RYG1" t="s">
        <v>21171</v>
      </c>
      <c r="RYH1" t="s">
        <v>21172</v>
      </c>
      <c r="RYI1" t="s">
        <v>21173</v>
      </c>
      <c r="RYJ1" t="s">
        <v>21174</v>
      </c>
      <c r="RYK1" t="s">
        <v>21175</v>
      </c>
      <c r="RYL1" t="s">
        <v>21176</v>
      </c>
      <c r="RYM1" t="s">
        <v>21177</v>
      </c>
      <c r="RYN1" t="s">
        <v>21178</v>
      </c>
      <c r="RYO1" t="s">
        <v>21179</v>
      </c>
      <c r="RYP1" t="s">
        <v>21180</v>
      </c>
      <c r="RYQ1" t="s">
        <v>21181</v>
      </c>
      <c r="RYR1" t="s">
        <v>21182</v>
      </c>
      <c r="RYS1" t="s">
        <v>21183</v>
      </c>
      <c r="RYT1" t="s">
        <v>21184</v>
      </c>
      <c r="RYU1" t="s">
        <v>21185</v>
      </c>
      <c r="RYV1" t="s">
        <v>21186</v>
      </c>
      <c r="RYW1" t="s">
        <v>21187</v>
      </c>
      <c r="RYX1" t="s">
        <v>21188</v>
      </c>
      <c r="RYY1" t="s">
        <v>21189</v>
      </c>
      <c r="RYZ1" t="s">
        <v>21190</v>
      </c>
      <c r="RZA1" t="s">
        <v>21191</v>
      </c>
      <c r="RZB1" t="s">
        <v>21192</v>
      </c>
      <c r="RZC1" t="s">
        <v>21193</v>
      </c>
      <c r="RZD1" t="s">
        <v>21194</v>
      </c>
      <c r="RZE1" t="s">
        <v>21195</v>
      </c>
      <c r="RZF1" t="s">
        <v>21196</v>
      </c>
      <c r="RZG1" t="s">
        <v>21197</v>
      </c>
      <c r="RZH1" t="s">
        <v>21198</v>
      </c>
      <c r="RZI1" t="s">
        <v>21199</v>
      </c>
      <c r="RZJ1" t="s">
        <v>21200</v>
      </c>
      <c r="RZK1" t="s">
        <v>21201</v>
      </c>
      <c r="RZL1" t="s">
        <v>21202</v>
      </c>
      <c r="RZM1" t="s">
        <v>21203</v>
      </c>
      <c r="RZN1" t="s">
        <v>21204</v>
      </c>
      <c r="RZO1" t="s">
        <v>21205</v>
      </c>
      <c r="RZP1" t="s">
        <v>21206</v>
      </c>
      <c r="RZQ1" t="s">
        <v>21207</v>
      </c>
      <c r="RZR1" t="s">
        <v>21208</v>
      </c>
      <c r="RZS1" t="s">
        <v>21209</v>
      </c>
      <c r="RZT1" t="s">
        <v>21210</v>
      </c>
      <c r="RZU1" t="s">
        <v>21211</v>
      </c>
      <c r="RZV1" t="s">
        <v>21212</v>
      </c>
      <c r="RZW1" t="s">
        <v>21213</v>
      </c>
      <c r="RZX1" t="s">
        <v>21214</v>
      </c>
      <c r="RZY1" t="s">
        <v>21215</v>
      </c>
      <c r="RZZ1" t="s">
        <v>21216</v>
      </c>
      <c r="SAA1" t="s">
        <v>21217</v>
      </c>
      <c r="SAB1" t="s">
        <v>21218</v>
      </c>
      <c r="SAC1" t="s">
        <v>21219</v>
      </c>
      <c r="SAD1" t="s">
        <v>21220</v>
      </c>
      <c r="SAE1" t="s">
        <v>21221</v>
      </c>
      <c r="SAF1" t="s">
        <v>21222</v>
      </c>
      <c r="SAG1" t="s">
        <v>21223</v>
      </c>
      <c r="SAH1" t="s">
        <v>21224</v>
      </c>
      <c r="SAI1" t="s">
        <v>21225</v>
      </c>
      <c r="SAJ1" t="s">
        <v>21226</v>
      </c>
      <c r="SAK1" t="s">
        <v>21227</v>
      </c>
      <c r="SAL1" t="s">
        <v>21228</v>
      </c>
      <c r="SAM1" t="s">
        <v>21229</v>
      </c>
      <c r="SAN1" t="s">
        <v>21230</v>
      </c>
      <c r="SAO1" t="s">
        <v>21231</v>
      </c>
      <c r="SAP1" t="s">
        <v>21232</v>
      </c>
      <c r="SAQ1" t="s">
        <v>21233</v>
      </c>
      <c r="SAR1" t="s">
        <v>21234</v>
      </c>
      <c r="SAS1" t="s">
        <v>21235</v>
      </c>
      <c r="SAT1" t="s">
        <v>21236</v>
      </c>
      <c r="SAU1" t="s">
        <v>21237</v>
      </c>
      <c r="SAV1" t="s">
        <v>21238</v>
      </c>
      <c r="SAW1" t="s">
        <v>21239</v>
      </c>
      <c r="SAX1" t="s">
        <v>21240</v>
      </c>
      <c r="SAY1" t="s">
        <v>21241</v>
      </c>
      <c r="SAZ1" t="s">
        <v>21242</v>
      </c>
      <c r="SBA1" t="s">
        <v>21243</v>
      </c>
      <c r="SBB1" t="s">
        <v>21244</v>
      </c>
      <c r="SBC1" t="s">
        <v>21245</v>
      </c>
      <c r="SBD1" t="s">
        <v>21246</v>
      </c>
      <c r="SBE1" t="s">
        <v>21247</v>
      </c>
      <c r="SBF1" t="s">
        <v>21248</v>
      </c>
      <c r="SBG1" t="s">
        <v>21249</v>
      </c>
      <c r="SBH1" t="s">
        <v>21250</v>
      </c>
      <c r="SBI1" t="s">
        <v>21251</v>
      </c>
      <c r="SBJ1" t="s">
        <v>21252</v>
      </c>
      <c r="SBK1" t="s">
        <v>21253</v>
      </c>
      <c r="SBL1" t="s">
        <v>21254</v>
      </c>
      <c r="SBM1" t="s">
        <v>21255</v>
      </c>
      <c r="SBN1" t="s">
        <v>21256</v>
      </c>
      <c r="SBO1" t="s">
        <v>21257</v>
      </c>
      <c r="SBP1" t="s">
        <v>21258</v>
      </c>
      <c r="SBQ1" t="s">
        <v>21259</v>
      </c>
      <c r="SBR1" t="s">
        <v>21260</v>
      </c>
      <c r="SBS1" t="s">
        <v>21261</v>
      </c>
      <c r="SBT1" t="s">
        <v>21262</v>
      </c>
      <c r="SBU1" t="s">
        <v>21263</v>
      </c>
      <c r="SBV1" t="s">
        <v>21264</v>
      </c>
      <c r="SBW1" t="s">
        <v>21265</v>
      </c>
      <c r="SBX1" t="s">
        <v>21266</v>
      </c>
      <c r="SBY1" t="s">
        <v>21267</v>
      </c>
      <c r="SBZ1" t="s">
        <v>21268</v>
      </c>
      <c r="SCA1" t="s">
        <v>21269</v>
      </c>
      <c r="SCB1" t="s">
        <v>21270</v>
      </c>
      <c r="SCC1" t="s">
        <v>21271</v>
      </c>
      <c r="SCD1" t="s">
        <v>21272</v>
      </c>
      <c r="SCE1" t="s">
        <v>21273</v>
      </c>
      <c r="SCF1" t="s">
        <v>21274</v>
      </c>
      <c r="SCG1" t="s">
        <v>21275</v>
      </c>
      <c r="SCH1" t="s">
        <v>21276</v>
      </c>
      <c r="SCI1" t="s">
        <v>21277</v>
      </c>
      <c r="SCJ1" t="s">
        <v>21278</v>
      </c>
      <c r="SCK1" t="s">
        <v>21279</v>
      </c>
      <c r="SCL1" t="s">
        <v>21280</v>
      </c>
      <c r="SCM1" t="s">
        <v>21281</v>
      </c>
      <c r="SCN1" t="s">
        <v>21282</v>
      </c>
      <c r="SCO1" t="s">
        <v>21283</v>
      </c>
      <c r="SCP1" t="s">
        <v>21284</v>
      </c>
      <c r="SCQ1" t="s">
        <v>21285</v>
      </c>
      <c r="SCR1" t="s">
        <v>21286</v>
      </c>
      <c r="SCS1" t="s">
        <v>21287</v>
      </c>
      <c r="SCT1" t="s">
        <v>21288</v>
      </c>
      <c r="SCU1" t="s">
        <v>21289</v>
      </c>
      <c r="SCV1" t="s">
        <v>21290</v>
      </c>
      <c r="SCW1" t="s">
        <v>21291</v>
      </c>
      <c r="SCX1" t="s">
        <v>21292</v>
      </c>
      <c r="SCY1" t="s">
        <v>21293</v>
      </c>
      <c r="SCZ1" t="s">
        <v>21294</v>
      </c>
      <c r="SDA1" t="s">
        <v>21295</v>
      </c>
      <c r="SDB1" t="s">
        <v>21296</v>
      </c>
      <c r="SDC1" t="s">
        <v>21297</v>
      </c>
      <c r="SDD1" t="s">
        <v>21298</v>
      </c>
      <c r="SDE1" t="s">
        <v>21299</v>
      </c>
      <c r="SDF1" t="s">
        <v>21300</v>
      </c>
      <c r="SDG1" t="s">
        <v>21301</v>
      </c>
      <c r="SDH1" t="s">
        <v>21302</v>
      </c>
      <c r="SDI1" t="s">
        <v>21303</v>
      </c>
      <c r="SDJ1" t="s">
        <v>21304</v>
      </c>
      <c r="SDK1" t="s">
        <v>21305</v>
      </c>
      <c r="SDL1" t="s">
        <v>21306</v>
      </c>
      <c r="SDM1" t="s">
        <v>21307</v>
      </c>
      <c r="SDN1" t="s">
        <v>21308</v>
      </c>
      <c r="SDO1" t="s">
        <v>21309</v>
      </c>
      <c r="SDP1" t="s">
        <v>21310</v>
      </c>
      <c r="SDQ1" t="s">
        <v>21311</v>
      </c>
      <c r="SDR1" t="s">
        <v>21312</v>
      </c>
      <c r="SDS1" t="s">
        <v>21313</v>
      </c>
      <c r="SDT1" t="s">
        <v>21314</v>
      </c>
      <c r="SDU1" t="s">
        <v>21315</v>
      </c>
      <c r="SDV1" t="s">
        <v>21316</v>
      </c>
      <c r="SDW1" t="s">
        <v>21317</v>
      </c>
      <c r="SDX1" t="s">
        <v>21318</v>
      </c>
      <c r="SDY1" t="s">
        <v>21319</v>
      </c>
      <c r="SDZ1" t="s">
        <v>21320</v>
      </c>
      <c r="SEA1" t="s">
        <v>21321</v>
      </c>
      <c r="SEB1" t="s">
        <v>21322</v>
      </c>
      <c r="SEC1" t="s">
        <v>21323</v>
      </c>
      <c r="SED1" t="s">
        <v>21324</v>
      </c>
      <c r="SEE1" t="s">
        <v>21325</v>
      </c>
      <c r="SEF1" t="s">
        <v>21326</v>
      </c>
      <c r="SEG1" t="s">
        <v>21327</v>
      </c>
      <c r="SEH1" t="s">
        <v>21328</v>
      </c>
      <c r="SEI1" t="s">
        <v>21329</v>
      </c>
      <c r="SEJ1" t="s">
        <v>21330</v>
      </c>
      <c r="SEK1" t="s">
        <v>21331</v>
      </c>
      <c r="SEL1" t="s">
        <v>21332</v>
      </c>
      <c r="SEM1" t="s">
        <v>21333</v>
      </c>
      <c r="SEN1" t="s">
        <v>21334</v>
      </c>
      <c r="SEO1" t="s">
        <v>21335</v>
      </c>
      <c r="SEP1" t="s">
        <v>21336</v>
      </c>
      <c r="SEQ1" t="s">
        <v>21337</v>
      </c>
      <c r="SER1" t="s">
        <v>21338</v>
      </c>
      <c r="SES1" t="s">
        <v>21339</v>
      </c>
      <c r="SET1" t="s">
        <v>21340</v>
      </c>
      <c r="SEU1" t="s">
        <v>21341</v>
      </c>
      <c r="SEV1" t="s">
        <v>21342</v>
      </c>
      <c r="SEW1" t="s">
        <v>21343</v>
      </c>
      <c r="SEX1" t="s">
        <v>21344</v>
      </c>
      <c r="SEY1" t="s">
        <v>21345</v>
      </c>
      <c r="SEZ1" t="s">
        <v>21346</v>
      </c>
      <c r="SFA1" t="s">
        <v>21347</v>
      </c>
      <c r="SFB1" t="s">
        <v>21348</v>
      </c>
      <c r="SFC1" t="s">
        <v>21349</v>
      </c>
      <c r="SFD1" t="s">
        <v>21350</v>
      </c>
      <c r="SFE1" t="s">
        <v>21351</v>
      </c>
      <c r="SFF1" t="s">
        <v>21352</v>
      </c>
      <c r="SFG1" t="s">
        <v>21353</v>
      </c>
      <c r="SFH1" t="s">
        <v>21354</v>
      </c>
      <c r="SFI1" t="s">
        <v>21355</v>
      </c>
      <c r="SFJ1" t="s">
        <v>21356</v>
      </c>
      <c r="SFK1" t="s">
        <v>21357</v>
      </c>
      <c r="SFL1" t="s">
        <v>21358</v>
      </c>
      <c r="SFM1" t="s">
        <v>21359</v>
      </c>
      <c r="SFN1" t="s">
        <v>21360</v>
      </c>
      <c r="SFO1" t="s">
        <v>21361</v>
      </c>
      <c r="SFP1" t="s">
        <v>21362</v>
      </c>
      <c r="SFQ1" t="s">
        <v>21363</v>
      </c>
      <c r="SFR1" t="s">
        <v>21364</v>
      </c>
      <c r="SFS1" t="s">
        <v>21365</v>
      </c>
      <c r="SFT1" t="s">
        <v>21366</v>
      </c>
      <c r="SFU1" t="s">
        <v>21367</v>
      </c>
      <c r="SFV1" t="s">
        <v>21368</v>
      </c>
      <c r="SFW1" t="s">
        <v>21369</v>
      </c>
      <c r="SFX1" t="s">
        <v>21370</v>
      </c>
      <c r="SFY1" t="s">
        <v>21371</v>
      </c>
      <c r="SFZ1" t="s">
        <v>21372</v>
      </c>
      <c r="SGA1" t="s">
        <v>21373</v>
      </c>
      <c r="SGB1" t="s">
        <v>21374</v>
      </c>
      <c r="SGC1" t="s">
        <v>21375</v>
      </c>
      <c r="SGD1" t="s">
        <v>21376</v>
      </c>
      <c r="SGE1" t="s">
        <v>21377</v>
      </c>
      <c r="SGF1" t="s">
        <v>21378</v>
      </c>
      <c r="SGG1" t="s">
        <v>21379</v>
      </c>
      <c r="SGH1" t="s">
        <v>21380</v>
      </c>
      <c r="SGI1" t="s">
        <v>21381</v>
      </c>
      <c r="SGJ1" t="s">
        <v>21382</v>
      </c>
      <c r="SGK1" t="s">
        <v>21383</v>
      </c>
      <c r="SGL1" t="s">
        <v>21384</v>
      </c>
      <c r="SGM1" t="s">
        <v>21385</v>
      </c>
      <c r="SGN1" t="s">
        <v>21386</v>
      </c>
      <c r="SGO1" t="s">
        <v>21387</v>
      </c>
      <c r="SGP1" t="s">
        <v>21388</v>
      </c>
      <c r="SGQ1" t="s">
        <v>21389</v>
      </c>
      <c r="SGR1" t="s">
        <v>21390</v>
      </c>
      <c r="SGS1" t="s">
        <v>21391</v>
      </c>
      <c r="SGT1" t="s">
        <v>21392</v>
      </c>
      <c r="SGU1" t="s">
        <v>21393</v>
      </c>
      <c r="SGV1" t="s">
        <v>21394</v>
      </c>
      <c r="SGW1" t="s">
        <v>21395</v>
      </c>
      <c r="SGX1" t="s">
        <v>21396</v>
      </c>
      <c r="SGY1" t="s">
        <v>21397</v>
      </c>
      <c r="SGZ1" t="s">
        <v>21398</v>
      </c>
      <c r="SHA1" t="s">
        <v>21399</v>
      </c>
      <c r="SHB1" t="s">
        <v>21400</v>
      </c>
      <c r="SHC1" t="s">
        <v>21401</v>
      </c>
      <c r="SHD1" t="s">
        <v>21402</v>
      </c>
      <c r="SHE1" t="s">
        <v>21403</v>
      </c>
      <c r="SHF1" t="s">
        <v>21404</v>
      </c>
      <c r="SHG1" t="s">
        <v>21405</v>
      </c>
      <c r="SHH1" t="s">
        <v>21406</v>
      </c>
      <c r="SHI1" t="s">
        <v>21407</v>
      </c>
      <c r="SHJ1" t="s">
        <v>21408</v>
      </c>
      <c r="SHK1" t="s">
        <v>21409</v>
      </c>
      <c r="SHL1" t="s">
        <v>21410</v>
      </c>
      <c r="SHM1" t="s">
        <v>21411</v>
      </c>
      <c r="SHN1" t="s">
        <v>21412</v>
      </c>
      <c r="SHO1" t="s">
        <v>21413</v>
      </c>
      <c r="SHP1" t="s">
        <v>21414</v>
      </c>
      <c r="SHQ1" t="s">
        <v>21415</v>
      </c>
      <c r="SHR1" t="s">
        <v>21416</v>
      </c>
      <c r="SHS1" t="s">
        <v>21417</v>
      </c>
      <c r="SHT1" t="s">
        <v>21418</v>
      </c>
      <c r="SHU1" t="s">
        <v>21419</v>
      </c>
      <c r="SHV1" t="s">
        <v>21420</v>
      </c>
      <c r="SHW1" t="s">
        <v>21421</v>
      </c>
      <c r="SHX1" t="s">
        <v>21422</v>
      </c>
      <c r="SHY1" t="s">
        <v>21423</v>
      </c>
      <c r="SHZ1" t="s">
        <v>21424</v>
      </c>
      <c r="SIA1" t="s">
        <v>21425</v>
      </c>
      <c r="SIB1" t="s">
        <v>21426</v>
      </c>
      <c r="SIC1" t="s">
        <v>21427</v>
      </c>
      <c r="SID1" t="s">
        <v>21428</v>
      </c>
      <c r="SIE1" t="s">
        <v>21429</v>
      </c>
      <c r="SIF1" t="s">
        <v>21430</v>
      </c>
      <c r="SIG1" t="s">
        <v>21431</v>
      </c>
      <c r="SIH1" t="s">
        <v>21432</v>
      </c>
      <c r="SII1" t="s">
        <v>21433</v>
      </c>
      <c r="SIJ1" t="s">
        <v>21434</v>
      </c>
      <c r="SIK1" t="s">
        <v>21435</v>
      </c>
      <c r="SIL1" t="s">
        <v>21436</v>
      </c>
      <c r="SIM1" t="s">
        <v>21437</v>
      </c>
      <c r="SIN1" t="s">
        <v>21438</v>
      </c>
      <c r="SIO1" t="s">
        <v>21439</v>
      </c>
      <c r="SIP1" t="s">
        <v>21440</v>
      </c>
      <c r="SIQ1" t="s">
        <v>21441</v>
      </c>
      <c r="SIR1" t="s">
        <v>21442</v>
      </c>
      <c r="SIS1" t="s">
        <v>21443</v>
      </c>
      <c r="SIT1" t="s">
        <v>21444</v>
      </c>
      <c r="SIU1" t="s">
        <v>21445</v>
      </c>
      <c r="SIV1" t="s">
        <v>21446</v>
      </c>
      <c r="SIW1" t="s">
        <v>21447</v>
      </c>
      <c r="SIX1" t="s">
        <v>21448</v>
      </c>
      <c r="SIY1" t="s">
        <v>21449</v>
      </c>
      <c r="SIZ1" t="s">
        <v>21450</v>
      </c>
      <c r="SJA1" t="s">
        <v>21451</v>
      </c>
      <c r="SJB1" t="s">
        <v>21452</v>
      </c>
      <c r="SJC1" t="s">
        <v>21453</v>
      </c>
      <c r="SJD1" t="s">
        <v>21454</v>
      </c>
      <c r="SJE1" t="s">
        <v>21455</v>
      </c>
      <c r="SJF1" t="s">
        <v>21456</v>
      </c>
      <c r="SJG1" t="s">
        <v>21457</v>
      </c>
      <c r="SJH1" t="s">
        <v>21458</v>
      </c>
      <c r="SJI1" t="s">
        <v>21459</v>
      </c>
      <c r="SJJ1" t="s">
        <v>21460</v>
      </c>
      <c r="SJK1" t="s">
        <v>21461</v>
      </c>
      <c r="SJL1" t="s">
        <v>21462</v>
      </c>
      <c r="SJM1" t="s">
        <v>21463</v>
      </c>
      <c r="SJN1" t="s">
        <v>21464</v>
      </c>
      <c r="SJO1" t="s">
        <v>21465</v>
      </c>
      <c r="SJP1" t="s">
        <v>21466</v>
      </c>
      <c r="SJQ1" t="s">
        <v>21467</v>
      </c>
      <c r="SJR1" t="s">
        <v>21468</v>
      </c>
      <c r="SJS1" t="s">
        <v>21469</v>
      </c>
      <c r="SJT1" t="s">
        <v>21470</v>
      </c>
      <c r="SJU1" t="s">
        <v>21471</v>
      </c>
      <c r="SJV1" t="s">
        <v>21472</v>
      </c>
      <c r="SJW1" t="s">
        <v>21473</v>
      </c>
      <c r="SJX1" t="s">
        <v>21474</v>
      </c>
      <c r="SJY1" t="s">
        <v>21475</v>
      </c>
      <c r="SJZ1" t="s">
        <v>21476</v>
      </c>
      <c r="SKA1" t="s">
        <v>21477</v>
      </c>
      <c r="SKB1" t="s">
        <v>21478</v>
      </c>
      <c r="SKC1" t="s">
        <v>21479</v>
      </c>
      <c r="SKD1" t="s">
        <v>21480</v>
      </c>
      <c r="SKE1" t="s">
        <v>21481</v>
      </c>
      <c r="SKF1" t="s">
        <v>21482</v>
      </c>
      <c r="SKG1" t="s">
        <v>21483</v>
      </c>
      <c r="SKH1" t="s">
        <v>21484</v>
      </c>
      <c r="SKI1" t="s">
        <v>21485</v>
      </c>
      <c r="SKJ1" t="s">
        <v>21486</v>
      </c>
      <c r="SKK1" t="s">
        <v>21487</v>
      </c>
      <c r="SKL1" t="s">
        <v>21488</v>
      </c>
      <c r="SKM1" t="s">
        <v>21489</v>
      </c>
      <c r="SKN1" t="s">
        <v>21490</v>
      </c>
      <c r="SKO1" t="s">
        <v>21491</v>
      </c>
      <c r="SKP1" t="s">
        <v>21492</v>
      </c>
      <c r="SKQ1" t="s">
        <v>21493</v>
      </c>
      <c r="SKR1" t="s">
        <v>21494</v>
      </c>
      <c r="SKS1" t="s">
        <v>21495</v>
      </c>
      <c r="SKT1" t="s">
        <v>21496</v>
      </c>
      <c r="SKU1" t="s">
        <v>21497</v>
      </c>
      <c r="SKV1" t="s">
        <v>21498</v>
      </c>
      <c r="SKW1" t="s">
        <v>21499</v>
      </c>
      <c r="SKX1" t="s">
        <v>21500</v>
      </c>
      <c r="SKY1" t="s">
        <v>21501</v>
      </c>
      <c r="SKZ1" t="s">
        <v>21502</v>
      </c>
      <c r="SLA1" t="s">
        <v>21503</v>
      </c>
      <c r="SLB1" t="s">
        <v>21504</v>
      </c>
      <c r="SLC1" t="s">
        <v>21505</v>
      </c>
      <c r="SLD1" t="s">
        <v>21506</v>
      </c>
      <c r="SLE1" t="s">
        <v>21507</v>
      </c>
      <c r="SLF1" t="s">
        <v>21508</v>
      </c>
      <c r="SLG1" t="s">
        <v>21509</v>
      </c>
      <c r="SLH1" t="s">
        <v>21510</v>
      </c>
      <c r="SLI1" t="s">
        <v>21511</v>
      </c>
      <c r="SLJ1" t="s">
        <v>21512</v>
      </c>
      <c r="SLK1" t="s">
        <v>21513</v>
      </c>
      <c r="SLL1" t="s">
        <v>21514</v>
      </c>
      <c r="SLM1" t="s">
        <v>21515</v>
      </c>
      <c r="SLN1" t="s">
        <v>21516</v>
      </c>
      <c r="SLO1" t="s">
        <v>21517</v>
      </c>
      <c r="SLP1" t="s">
        <v>21518</v>
      </c>
      <c r="SLQ1" t="s">
        <v>21519</v>
      </c>
      <c r="SLR1" t="s">
        <v>21520</v>
      </c>
      <c r="SLS1" t="s">
        <v>21521</v>
      </c>
      <c r="SLT1" t="s">
        <v>21522</v>
      </c>
      <c r="SLU1" t="s">
        <v>21523</v>
      </c>
      <c r="SLV1" t="s">
        <v>21524</v>
      </c>
      <c r="SLW1" t="s">
        <v>21525</v>
      </c>
      <c r="SLX1" t="s">
        <v>21526</v>
      </c>
      <c r="SLY1" t="s">
        <v>21527</v>
      </c>
      <c r="SLZ1" t="s">
        <v>21528</v>
      </c>
      <c r="SMA1" t="s">
        <v>21529</v>
      </c>
      <c r="SMB1" t="s">
        <v>21530</v>
      </c>
      <c r="SMC1" t="s">
        <v>21531</v>
      </c>
      <c r="SMD1" t="s">
        <v>21532</v>
      </c>
      <c r="SME1" t="s">
        <v>21533</v>
      </c>
      <c r="SMF1" t="s">
        <v>21534</v>
      </c>
      <c r="SMG1" t="s">
        <v>21535</v>
      </c>
      <c r="SMH1" t="s">
        <v>21536</v>
      </c>
      <c r="SMI1" t="s">
        <v>21537</v>
      </c>
      <c r="SMJ1" t="s">
        <v>21538</v>
      </c>
      <c r="SMK1" t="s">
        <v>21539</v>
      </c>
      <c r="SML1" t="s">
        <v>21540</v>
      </c>
      <c r="SMM1" t="s">
        <v>21541</v>
      </c>
      <c r="SMN1" t="s">
        <v>21542</v>
      </c>
      <c r="SMO1" t="s">
        <v>21543</v>
      </c>
      <c r="SMP1" t="s">
        <v>21544</v>
      </c>
      <c r="SMQ1" t="s">
        <v>21545</v>
      </c>
      <c r="SMR1" t="s">
        <v>21546</v>
      </c>
      <c r="SMS1" t="s">
        <v>21547</v>
      </c>
      <c r="SMT1" t="s">
        <v>21548</v>
      </c>
      <c r="SMU1" t="s">
        <v>21549</v>
      </c>
      <c r="SMV1" t="s">
        <v>21550</v>
      </c>
      <c r="SMW1" t="s">
        <v>21551</v>
      </c>
      <c r="SMX1" t="s">
        <v>21552</v>
      </c>
      <c r="SMY1" t="s">
        <v>21553</v>
      </c>
      <c r="SMZ1" t="s">
        <v>21554</v>
      </c>
      <c r="SNA1" t="s">
        <v>21555</v>
      </c>
      <c r="SNB1" t="s">
        <v>21556</v>
      </c>
      <c r="SNC1" t="s">
        <v>21557</v>
      </c>
      <c r="SND1" t="s">
        <v>21558</v>
      </c>
      <c r="SNE1" t="s">
        <v>21559</v>
      </c>
      <c r="SNF1" t="s">
        <v>21560</v>
      </c>
      <c r="SNG1" t="s">
        <v>21561</v>
      </c>
      <c r="SNH1" t="s">
        <v>21562</v>
      </c>
      <c r="SNI1" t="s">
        <v>21563</v>
      </c>
      <c r="SNJ1" t="s">
        <v>21564</v>
      </c>
      <c r="SNK1" t="s">
        <v>21565</v>
      </c>
      <c r="SNL1" t="s">
        <v>21566</v>
      </c>
      <c r="SNM1" t="s">
        <v>21567</v>
      </c>
      <c r="SNN1" t="s">
        <v>21568</v>
      </c>
      <c r="SNO1" t="s">
        <v>21569</v>
      </c>
      <c r="SNP1" t="s">
        <v>21570</v>
      </c>
      <c r="SNQ1" t="s">
        <v>21571</v>
      </c>
      <c r="SNR1" t="s">
        <v>21572</v>
      </c>
      <c r="SNS1" t="s">
        <v>21573</v>
      </c>
      <c r="SNT1" t="s">
        <v>21574</v>
      </c>
      <c r="SNU1" t="s">
        <v>21575</v>
      </c>
      <c r="SNV1" t="s">
        <v>21576</v>
      </c>
      <c r="SNW1" t="s">
        <v>21577</v>
      </c>
      <c r="SNX1" t="s">
        <v>21578</v>
      </c>
      <c r="SNY1" t="s">
        <v>21579</v>
      </c>
      <c r="SNZ1" t="s">
        <v>21580</v>
      </c>
      <c r="SOA1" t="s">
        <v>21581</v>
      </c>
      <c r="SOB1" t="s">
        <v>21582</v>
      </c>
      <c r="SOC1" t="s">
        <v>21583</v>
      </c>
      <c r="SOD1" t="s">
        <v>21584</v>
      </c>
      <c r="SOE1" t="s">
        <v>21585</v>
      </c>
      <c r="SOF1" t="s">
        <v>21586</v>
      </c>
      <c r="SOG1" t="s">
        <v>21587</v>
      </c>
      <c r="SOH1" t="s">
        <v>21588</v>
      </c>
      <c r="SOI1" t="s">
        <v>21589</v>
      </c>
      <c r="SOJ1" t="s">
        <v>21590</v>
      </c>
      <c r="SOK1" t="s">
        <v>21591</v>
      </c>
      <c r="SOL1" t="s">
        <v>21592</v>
      </c>
      <c r="SOM1" t="s">
        <v>21593</v>
      </c>
      <c r="SON1" t="s">
        <v>21594</v>
      </c>
      <c r="SOO1" t="s">
        <v>21595</v>
      </c>
      <c r="SOP1" t="s">
        <v>21596</v>
      </c>
      <c r="SOQ1" t="s">
        <v>21597</v>
      </c>
      <c r="SOR1" t="s">
        <v>21598</v>
      </c>
      <c r="SOS1" t="s">
        <v>21599</v>
      </c>
      <c r="SOT1" t="s">
        <v>21600</v>
      </c>
      <c r="SOU1" t="s">
        <v>21601</v>
      </c>
      <c r="SOV1" t="s">
        <v>21602</v>
      </c>
      <c r="SOW1" t="s">
        <v>21603</v>
      </c>
      <c r="SOX1" t="s">
        <v>21604</v>
      </c>
      <c r="SOY1" t="s">
        <v>21605</v>
      </c>
      <c r="SOZ1" t="s">
        <v>21606</v>
      </c>
      <c r="SPA1" t="s">
        <v>21607</v>
      </c>
      <c r="SPB1" t="s">
        <v>21608</v>
      </c>
      <c r="SPC1" t="s">
        <v>21609</v>
      </c>
      <c r="SPD1" t="s">
        <v>21610</v>
      </c>
      <c r="SPE1" t="s">
        <v>21611</v>
      </c>
      <c r="SPF1" t="s">
        <v>21612</v>
      </c>
      <c r="SPG1" t="s">
        <v>21613</v>
      </c>
      <c r="SPH1" t="s">
        <v>21614</v>
      </c>
      <c r="SPI1" t="s">
        <v>21615</v>
      </c>
      <c r="SPJ1" t="s">
        <v>21616</v>
      </c>
      <c r="SPK1" t="s">
        <v>21617</v>
      </c>
      <c r="SPL1" t="s">
        <v>21618</v>
      </c>
      <c r="SPM1" t="s">
        <v>21619</v>
      </c>
      <c r="SPN1" t="s">
        <v>21620</v>
      </c>
      <c r="SPO1" t="s">
        <v>21621</v>
      </c>
      <c r="SPP1" t="s">
        <v>21622</v>
      </c>
      <c r="SPQ1" t="s">
        <v>21623</v>
      </c>
      <c r="SPR1" t="s">
        <v>21624</v>
      </c>
      <c r="SPS1" t="s">
        <v>21625</v>
      </c>
      <c r="SPT1" t="s">
        <v>21626</v>
      </c>
      <c r="SPU1" t="s">
        <v>21627</v>
      </c>
      <c r="SPV1" t="s">
        <v>21628</v>
      </c>
      <c r="SPW1" t="s">
        <v>21629</v>
      </c>
      <c r="SPX1" t="s">
        <v>21630</v>
      </c>
      <c r="SPY1" t="s">
        <v>21631</v>
      </c>
      <c r="SPZ1" t="s">
        <v>21632</v>
      </c>
      <c r="SQA1" t="s">
        <v>21633</v>
      </c>
      <c r="SQB1" t="s">
        <v>21634</v>
      </c>
      <c r="SQC1" t="s">
        <v>21635</v>
      </c>
      <c r="SQD1" t="s">
        <v>21636</v>
      </c>
      <c r="SQE1" t="s">
        <v>21637</v>
      </c>
      <c r="SQF1" t="s">
        <v>21638</v>
      </c>
      <c r="SQG1" t="s">
        <v>21639</v>
      </c>
      <c r="SQH1" t="s">
        <v>21640</v>
      </c>
      <c r="SQI1" t="s">
        <v>21641</v>
      </c>
      <c r="SQJ1" t="s">
        <v>21642</v>
      </c>
      <c r="SQK1" t="s">
        <v>21643</v>
      </c>
      <c r="SQL1" t="s">
        <v>21644</v>
      </c>
      <c r="SQM1" t="s">
        <v>21645</v>
      </c>
      <c r="SQN1" t="s">
        <v>21646</v>
      </c>
      <c r="SQO1" t="s">
        <v>21647</v>
      </c>
      <c r="SQP1" t="s">
        <v>21648</v>
      </c>
      <c r="SQQ1" t="s">
        <v>21649</v>
      </c>
      <c r="SQR1" t="s">
        <v>21650</v>
      </c>
      <c r="SQS1" t="s">
        <v>21651</v>
      </c>
      <c r="SQT1" t="s">
        <v>21652</v>
      </c>
      <c r="SQU1" t="s">
        <v>21653</v>
      </c>
      <c r="SQV1" t="s">
        <v>21654</v>
      </c>
      <c r="SQW1" t="s">
        <v>21655</v>
      </c>
      <c r="SQX1" t="s">
        <v>21656</v>
      </c>
      <c r="SQY1" t="s">
        <v>21657</v>
      </c>
      <c r="SQZ1" t="s">
        <v>21658</v>
      </c>
      <c r="SRA1" t="s">
        <v>21659</v>
      </c>
      <c r="SRB1" t="s">
        <v>21660</v>
      </c>
      <c r="SRC1" t="s">
        <v>21661</v>
      </c>
      <c r="SRD1" t="s">
        <v>21662</v>
      </c>
      <c r="SRE1" t="s">
        <v>21663</v>
      </c>
      <c r="SRF1" t="s">
        <v>21664</v>
      </c>
      <c r="SRG1" t="s">
        <v>21665</v>
      </c>
      <c r="SRH1" t="s">
        <v>21666</v>
      </c>
      <c r="SRI1" t="s">
        <v>21667</v>
      </c>
      <c r="SRJ1" t="s">
        <v>21668</v>
      </c>
      <c r="SRK1" t="s">
        <v>21669</v>
      </c>
      <c r="SRL1" t="s">
        <v>21670</v>
      </c>
      <c r="SRM1" t="s">
        <v>21671</v>
      </c>
      <c r="SRN1" t="s">
        <v>21672</v>
      </c>
      <c r="SRO1" t="s">
        <v>21673</v>
      </c>
      <c r="SRP1" t="s">
        <v>21674</v>
      </c>
      <c r="SRQ1" t="s">
        <v>21675</v>
      </c>
      <c r="SRR1" t="s">
        <v>21676</v>
      </c>
      <c r="SRS1" t="s">
        <v>21677</v>
      </c>
      <c r="SRT1" t="s">
        <v>21678</v>
      </c>
      <c r="SRU1" t="s">
        <v>21679</v>
      </c>
      <c r="SRV1" t="s">
        <v>21680</v>
      </c>
      <c r="SRW1" t="s">
        <v>21681</v>
      </c>
      <c r="SRX1" t="s">
        <v>21682</v>
      </c>
      <c r="SRY1" t="s">
        <v>21683</v>
      </c>
      <c r="SRZ1" t="s">
        <v>21684</v>
      </c>
      <c r="SSA1" t="s">
        <v>21685</v>
      </c>
      <c r="SSB1" t="s">
        <v>21686</v>
      </c>
      <c r="SSC1" t="s">
        <v>21687</v>
      </c>
      <c r="SSD1" t="s">
        <v>21688</v>
      </c>
      <c r="SSE1" t="s">
        <v>21689</v>
      </c>
      <c r="SSF1" t="s">
        <v>21690</v>
      </c>
      <c r="SSG1" t="s">
        <v>21691</v>
      </c>
      <c r="SSH1" t="s">
        <v>21692</v>
      </c>
      <c r="SSI1" t="s">
        <v>21693</v>
      </c>
      <c r="SSJ1" t="s">
        <v>21694</v>
      </c>
      <c r="SSK1" t="s">
        <v>21695</v>
      </c>
      <c r="SSL1" t="s">
        <v>21696</v>
      </c>
      <c r="SSM1" t="s">
        <v>21697</v>
      </c>
      <c r="SSN1" t="s">
        <v>21698</v>
      </c>
      <c r="SSO1" t="s">
        <v>21699</v>
      </c>
      <c r="SSP1" t="s">
        <v>21700</v>
      </c>
      <c r="SSQ1" t="s">
        <v>21701</v>
      </c>
      <c r="SSR1" t="s">
        <v>21702</v>
      </c>
      <c r="SSS1" t="s">
        <v>21703</v>
      </c>
      <c r="SST1" t="s">
        <v>21704</v>
      </c>
      <c r="SSU1" t="s">
        <v>21705</v>
      </c>
      <c r="SSV1" t="s">
        <v>21706</v>
      </c>
      <c r="SSW1" t="s">
        <v>21707</v>
      </c>
      <c r="SSX1" t="s">
        <v>21708</v>
      </c>
      <c r="SSY1" t="s">
        <v>21709</v>
      </c>
      <c r="SSZ1" t="s">
        <v>21710</v>
      </c>
      <c r="STA1" t="s">
        <v>21711</v>
      </c>
      <c r="STB1" t="s">
        <v>21712</v>
      </c>
      <c r="STC1" t="s">
        <v>21713</v>
      </c>
      <c r="STD1" t="s">
        <v>21714</v>
      </c>
      <c r="STE1" t="s">
        <v>21715</v>
      </c>
      <c r="STF1" t="s">
        <v>21716</v>
      </c>
      <c r="STG1" t="s">
        <v>21717</v>
      </c>
      <c r="STH1" t="s">
        <v>21718</v>
      </c>
      <c r="STI1" t="s">
        <v>21719</v>
      </c>
      <c r="STJ1" t="s">
        <v>21720</v>
      </c>
      <c r="STK1" t="s">
        <v>21721</v>
      </c>
      <c r="STL1" t="s">
        <v>21722</v>
      </c>
      <c r="STM1" t="s">
        <v>21723</v>
      </c>
      <c r="STN1" t="s">
        <v>21724</v>
      </c>
      <c r="STO1" t="s">
        <v>21725</v>
      </c>
      <c r="STP1" t="s">
        <v>21726</v>
      </c>
      <c r="STQ1" t="s">
        <v>21727</v>
      </c>
      <c r="STR1" t="s">
        <v>21728</v>
      </c>
      <c r="STS1" t="s">
        <v>21729</v>
      </c>
      <c r="STT1" t="s">
        <v>21730</v>
      </c>
      <c r="STU1" t="s">
        <v>21731</v>
      </c>
      <c r="STV1" t="s">
        <v>21732</v>
      </c>
      <c r="STW1" t="s">
        <v>21733</v>
      </c>
      <c r="STX1" t="s">
        <v>21734</v>
      </c>
      <c r="STY1" t="s">
        <v>21735</v>
      </c>
      <c r="STZ1" t="s">
        <v>21736</v>
      </c>
      <c r="SUA1" t="s">
        <v>21737</v>
      </c>
      <c r="SUB1" t="s">
        <v>21738</v>
      </c>
      <c r="SUC1" t="s">
        <v>21739</v>
      </c>
      <c r="SUD1" t="s">
        <v>21740</v>
      </c>
      <c r="SUE1" t="s">
        <v>21741</v>
      </c>
      <c r="SUF1" t="s">
        <v>21742</v>
      </c>
      <c r="SUG1" t="s">
        <v>21743</v>
      </c>
      <c r="SUH1" t="s">
        <v>21744</v>
      </c>
      <c r="SUI1" t="s">
        <v>21745</v>
      </c>
      <c r="SUJ1" t="s">
        <v>21746</v>
      </c>
      <c r="SUK1" t="s">
        <v>21747</v>
      </c>
      <c r="SUL1" t="s">
        <v>21748</v>
      </c>
      <c r="SUM1" t="s">
        <v>21749</v>
      </c>
      <c r="SUN1" t="s">
        <v>21750</v>
      </c>
      <c r="SUO1" t="s">
        <v>21751</v>
      </c>
      <c r="SUP1" t="s">
        <v>21752</v>
      </c>
      <c r="SUQ1" t="s">
        <v>21753</v>
      </c>
      <c r="SUR1" t="s">
        <v>21754</v>
      </c>
      <c r="SUS1" t="s">
        <v>21755</v>
      </c>
      <c r="SUT1" t="s">
        <v>21756</v>
      </c>
      <c r="SUU1" t="s">
        <v>21757</v>
      </c>
      <c r="SUV1" t="s">
        <v>21758</v>
      </c>
      <c r="SUW1" t="s">
        <v>21759</v>
      </c>
      <c r="SUX1" t="s">
        <v>21760</v>
      </c>
      <c r="SUY1" t="s">
        <v>21761</v>
      </c>
      <c r="SUZ1" t="s">
        <v>21762</v>
      </c>
      <c r="SVA1" t="s">
        <v>21763</v>
      </c>
      <c r="SVB1" t="s">
        <v>21764</v>
      </c>
      <c r="SVC1" t="s">
        <v>21765</v>
      </c>
      <c r="SVD1" t="s">
        <v>21766</v>
      </c>
      <c r="SVE1" t="s">
        <v>21767</v>
      </c>
      <c r="SVF1" t="s">
        <v>21768</v>
      </c>
      <c r="SVG1" t="s">
        <v>21769</v>
      </c>
      <c r="SVH1" t="s">
        <v>21770</v>
      </c>
      <c r="SVI1" t="s">
        <v>21771</v>
      </c>
      <c r="SVJ1" t="s">
        <v>21772</v>
      </c>
      <c r="SVK1" t="s">
        <v>21773</v>
      </c>
      <c r="SVL1" t="s">
        <v>21774</v>
      </c>
      <c r="SVM1" t="s">
        <v>21775</v>
      </c>
      <c r="SVN1" t="s">
        <v>21776</v>
      </c>
      <c r="SVO1" t="s">
        <v>21777</v>
      </c>
      <c r="SVP1" t="s">
        <v>21778</v>
      </c>
      <c r="SVQ1" t="s">
        <v>21779</v>
      </c>
      <c r="SVR1" t="s">
        <v>21780</v>
      </c>
      <c r="SVS1" t="s">
        <v>21781</v>
      </c>
      <c r="SVT1" t="s">
        <v>21782</v>
      </c>
      <c r="SVU1" t="s">
        <v>21783</v>
      </c>
      <c r="SVV1" t="s">
        <v>21784</v>
      </c>
      <c r="SVW1" t="s">
        <v>21785</v>
      </c>
      <c r="SVX1" t="s">
        <v>21786</v>
      </c>
      <c r="SVY1" t="s">
        <v>21787</v>
      </c>
      <c r="SVZ1" t="s">
        <v>21788</v>
      </c>
      <c r="SWA1" t="s">
        <v>21789</v>
      </c>
      <c r="SWB1" t="s">
        <v>21790</v>
      </c>
      <c r="SWC1" t="s">
        <v>21791</v>
      </c>
      <c r="SWD1" t="s">
        <v>21792</v>
      </c>
      <c r="SWE1" t="s">
        <v>21793</v>
      </c>
      <c r="SWF1" t="s">
        <v>21794</v>
      </c>
      <c r="SWG1" t="s">
        <v>21795</v>
      </c>
      <c r="SWH1" t="s">
        <v>21796</v>
      </c>
      <c r="SWI1" t="s">
        <v>21797</v>
      </c>
      <c r="SWJ1" t="s">
        <v>21798</v>
      </c>
      <c r="SWK1" t="s">
        <v>21799</v>
      </c>
      <c r="SWL1" t="s">
        <v>21800</v>
      </c>
      <c r="SWM1" t="s">
        <v>21801</v>
      </c>
      <c r="SWN1" t="s">
        <v>21802</v>
      </c>
      <c r="SWO1" t="s">
        <v>21803</v>
      </c>
      <c r="SWP1" t="s">
        <v>21804</v>
      </c>
      <c r="SWQ1" t="s">
        <v>21805</v>
      </c>
      <c r="SWR1" t="s">
        <v>21806</v>
      </c>
      <c r="SWS1" t="s">
        <v>21807</v>
      </c>
      <c r="SWT1" t="s">
        <v>21808</v>
      </c>
      <c r="SWU1" t="s">
        <v>21809</v>
      </c>
      <c r="SWV1" t="s">
        <v>21810</v>
      </c>
      <c r="SWW1" t="s">
        <v>21811</v>
      </c>
      <c r="SWX1" t="s">
        <v>21812</v>
      </c>
      <c r="SWY1" t="s">
        <v>21813</v>
      </c>
      <c r="SWZ1" t="s">
        <v>21814</v>
      </c>
      <c r="SXA1" t="s">
        <v>21815</v>
      </c>
      <c r="SXB1" t="s">
        <v>21816</v>
      </c>
      <c r="SXC1" t="s">
        <v>21817</v>
      </c>
      <c r="SXD1" t="s">
        <v>21818</v>
      </c>
      <c r="SXE1" t="s">
        <v>21819</v>
      </c>
      <c r="SXF1" t="s">
        <v>21820</v>
      </c>
      <c r="SXG1" t="s">
        <v>21821</v>
      </c>
      <c r="SXH1" t="s">
        <v>21822</v>
      </c>
      <c r="SXI1" t="s">
        <v>21823</v>
      </c>
      <c r="SXJ1" t="s">
        <v>21824</v>
      </c>
      <c r="SXK1" t="s">
        <v>21825</v>
      </c>
      <c r="SXL1" t="s">
        <v>21826</v>
      </c>
      <c r="SXM1" t="s">
        <v>21827</v>
      </c>
      <c r="SXN1" t="s">
        <v>21828</v>
      </c>
      <c r="SXO1" t="s">
        <v>21829</v>
      </c>
      <c r="SXP1" t="s">
        <v>21830</v>
      </c>
      <c r="SXQ1" t="s">
        <v>21831</v>
      </c>
      <c r="SXR1" t="s">
        <v>21832</v>
      </c>
      <c r="SXS1" t="s">
        <v>21833</v>
      </c>
      <c r="SXT1" t="s">
        <v>21834</v>
      </c>
      <c r="SXU1" t="s">
        <v>21835</v>
      </c>
      <c r="SXV1" t="s">
        <v>21836</v>
      </c>
      <c r="SXW1" t="s">
        <v>21837</v>
      </c>
      <c r="SXX1" t="s">
        <v>21838</v>
      </c>
      <c r="SXY1" t="s">
        <v>21839</v>
      </c>
      <c r="SXZ1" t="s">
        <v>21840</v>
      </c>
      <c r="SYA1" t="s">
        <v>21841</v>
      </c>
      <c r="SYB1" t="s">
        <v>21842</v>
      </c>
      <c r="SYC1" t="s">
        <v>21843</v>
      </c>
      <c r="SYD1" t="s">
        <v>21844</v>
      </c>
      <c r="SYE1" t="s">
        <v>21845</v>
      </c>
      <c r="SYF1" t="s">
        <v>21846</v>
      </c>
      <c r="SYG1" t="s">
        <v>21847</v>
      </c>
      <c r="SYH1" t="s">
        <v>21848</v>
      </c>
      <c r="SYI1" t="s">
        <v>21849</v>
      </c>
      <c r="SYJ1" t="s">
        <v>21850</v>
      </c>
      <c r="SYK1" t="s">
        <v>21851</v>
      </c>
      <c r="SYL1" t="s">
        <v>21852</v>
      </c>
      <c r="SYM1" t="s">
        <v>21853</v>
      </c>
      <c r="SYN1" t="s">
        <v>21854</v>
      </c>
      <c r="SYO1" t="s">
        <v>21855</v>
      </c>
      <c r="SYP1" t="s">
        <v>21856</v>
      </c>
      <c r="SYQ1" t="s">
        <v>21857</v>
      </c>
      <c r="SYR1" t="s">
        <v>21858</v>
      </c>
      <c r="SYS1" t="s">
        <v>21859</v>
      </c>
      <c r="SYT1" t="s">
        <v>21860</v>
      </c>
      <c r="SYU1" t="s">
        <v>21861</v>
      </c>
      <c r="SYV1" t="s">
        <v>21862</v>
      </c>
      <c r="SYW1" t="s">
        <v>21863</v>
      </c>
      <c r="SYX1" t="s">
        <v>21864</v>
      </c>
      <c r="SYY1" t="s">
        <v>21865</v>
      </c>
      <c r="SYZ1" t="s">
        <v>21866</v>
      </c>
      <c r="SZA1" t="s">
        <v>21867</v>
      </c>
      <c r="SZB1" t="s">
        <v>21868</v>
      </c>
      <c r="SZC1" t="s">
        <v>21869</v>
      </c>
      <c r="SZD1" t="s">
        <v>21870</v>
      </c>
      <c r="SZE1" t="s">
        <v>21871</v>
      </c>
      <c r="SZF1" t="s">
        <v>21872</v>
      </c>
      <c r="SZG1" t="s">
        <v>21873</v>
      </c>
      <c r="SZH1" t="s">
        <v>21874</v>
      </c>
      <c r="SZI1" t="s">
        <v>21875</v>
      </c>
      <c r="SZJ1" t="s">
        <v>21876</v>
      </c>
      <c r="SZK1" t="s">
        <v>21877</v>
      </c>
      <c r="SZL1" t="s">
        <v>21878</v>
      </c>
      <c r="SZM1" t="s">
        <v>21879</v>
      </c>
      <c r="SZN1" t="s">
        <v>21880</v>
      </c>
      <c r="SZO1" t="s">
        <v>21881</v>
      </c>
      <c r="SZP1" t="s">
        <v>21882</v>
      </c>
      <c r="SZQ1" t="s">
        <v>21883</v>
      </c>
      <c r="SZR1" t="s">
        <v>21884</v>
      </c>
      <c r="SZS1" t="s">
        <v>21885</v>
      </c>
      <c r="SZT1" t="s">
        <v>21886</v>
      </c>
      <c r="SZU1" t="s">
        <v>21887</v>
      </c>
      <c r="SZV1" t="s">
        <v>21888</v>
      </c>
      <c r="SZW1" t="s">
        <v>21889</v>
      </c>
      <c r="SZX1" t="s">
        <v>21890</v>
      </c>
      <c r="SZY1" t="s">
        <v>21891</v>
      </c>
      <c r="SZZ1" t="s">
        <v>21892</v>
      </c>
      <c r="TAA1" t="s">
        <v>21893</v>
      </c>
      <c r="TAB1" t="s">
        <v>21894</v>
      </c>
      <c r="TAC1" t="s">
        <v>21895</v>
      </c>
      <c r="TAD1" t="s">
        <v>21896</v>
      </c>
      <c r="TAE1" t="s">
        <v>21897</v>
      </c>
      <c r="TAF1" t="s">
        <v>21898</v>
      </c>
      <c r="TAG1" t="s">
        <v>21899</v>
      </c>
      <c r="TAH1" t="s">
        <v>21900</v>
      </c>
      <c r="TAI1" t="s">
        <v>21901</v>
      </c>
      <c r="TAJ1" t="s">
        <v>21902</v>
      </c>
      <c r="TAK1" t="s">
        <v>21903</v>
      </c>
      <c r="TAL1" t="s">
        <v>21904</v>
      </c>
      <c r="TAM1" t="s">
        <v>21905</v>
      </c>
      <c r="TAN1" t="s">
        <v>21906</v>
      </c>
      <c r="TAO1" t="s">
        <v>21907</v>
      </c>
      <c r="TAP1" t="s">
        <v>21908</v>
      </c>
      <c r="TAQ1" t="s">
        <v>21909</v>
      </c>
      <c r="TAR1" t="s">
        <v>21910</v>
      </c>
      <c r="TAS1" t="s">
        <v>21911</v>
      </c>
      <c r="TAT1" t="s">
        <v>21912</v>
      </c>
      <c r="TAU1" t="s">
        <v>21913</v>
      </c>
      <c r="TAV1" t="s">
        <v>21914</v>
      </c>
      <c r="TAW1" t="s">
        <v>21915</v>
      </c>
      <c r="TAX1" t="s">
        <v>21916</v>
      </c>
      <c r="TAY1" t="s">
        <v>21917</v>
      </c>
      <c r="TAZ1" t="s">
        <v>21918</v>
      </c>
      <c r="TBA1" t="s">
        <v>21919</v>
      </c>
      <c r="TBB1" t="s">
        <v>21920</v>
      </c>
      <c r="TBC1" t="s">
        <v>21921</v>
      </c>
      <c r="TBD1" t="s">
        <v>21922</v>
      </c>
      <c r="TBE1" t="s">
        <v>21923</v>
      </c>
      <c r="TBF1" t="s">
        <v>21924</v>
      </c>
      <c r="TBG1" t="s">
        <v>21925</v>
      </c>
      <c r="TBH1" t="s">
        <v>21926</v>
      </c>
      <c r="TBI1" t="s">
        <v>21927</v>
      </c>
      <c r="TBJ1" t="s">
        <v>21928</v>
      </c>
      <c r="TBK1" t="s">
        <v>21929</v>
      </c>
      <c r="TBL1" t="s">
        <v>21930</v>
      </c>
      <c r="TBM1" t="s">
        <v>21931</v>
      </c>
      <c r="TBN1" t="s">
        <v>21932</v>
      </c>
      <c r="TBO1" t="s">
        <v>21933</v>
      </c>
      <c r="TBP1" t="s">
        <v>21934</v>
      </c>
      <c r="TBQ1" t="s">
        <v>21935</v>
      </c>
      <c r="TBR1" t="s">
        <v>21936</v>
      </c>
      <c r="TBS1" t="s">
        <v>21937</v>
      </c>
      <c r="TBT1" t="s">
        <v>21938</v>
      </c>
      <c r="TBU1" t="s">
        <v>21939</v>
      </c>
      <c r="TBV1" t="s">
        <v>21940</v>
      </c>
      <c r="TBW1" t="s">
        <v>21941</v>
      </c>
      <c r="TBX1" t="s">
        <v>21942</v>
      </c>
      <c r="TBY1" t="s">
        <v>21943</v>
      </c>
      <c r="TBZ1" t="s">
        <v>21944</v>
      </c>
      <c r="TCA1" t="s">
        <v>21945</v>
      </c>
      <c r="TCB1" t="s">
        <v>21946</v>
      </c>
      <c r="TCC1" t="s">
        <v>21947</v>
      </c>
      <c r="TCD1" t="s">
        <v>21948</v>
      </c>
      <c r="TCE1" t="s">
        <v>21949</v>
      </c>
      <c r="TCF1" t="s">
        <v>21950</v>
      </c>
      <c r="TCG1" t="s">
        <v>21951</v>
      </c>
      <c r="TCH1" t="s">
        <v>21952</v>
      </c>
      <c r="TCI1" t="s">
        <v>21953</v>
      </c>
      <c r="TCJ1" t="s">
        <v>21954</v>
      </c>
      <c r="TCK1" t="s">
        <v>21955</v>
      </c>
      <c r="TCL1" t="s">
        <v>21956</v>
      </c>
      <c r="TCM1" t="s">
        <v>21957</v>
      </c>
      <c r="TCN1" t="s">
        <v>21958</v>
      </c>
      <c r="TCO1" t="s">
        <v>21959</v>
      </c>
      <c r="TCP1" t="s">
        <v>21960</v>
      </c>
      <c r="TCQ1" t="s">
        <v>21961</v>
      </c>
      <c r="TCR1" t="s">
        <v>21962</v>
      </c>
      <c r="TCS1" t="s">
        <v>21963</v>
      </c>
      <c r="TCT1" t="s">
        <v>21964</v>
      </c>
      <c r="TCU1" t="s">
        <v>21965</v>
      </c>
      <c r="TCV1" t="s">
        <v>21966</v>
      </c>
      <c r="TCW1" t="s">
        <v>21967</v>
      </c>
      <c r="TCX1" t="s">
        <v>21968</v>
      </c>
      <c r="TCY1" t="s">
        <v>21969</v>
      </c>
      <c r="TCZ1" t="s">
        <v>21970</v>
      </c>
      <c r="TDA1" t="s">
        <v>21971</v>
      </c>
      <c r="TDB1" t="s">
        <v>21972</v>
      </c>
      <c r="TDC1" t="s">
        <v>21973</v>
      </c>
      <c r="TDD1" t="s">
        <v>21974</v>
      </c>
      <c r="TDE1" t="s">
        <v>21975</v>
      </c>
      <c r="TDF1" t="s">
        <v>21976</v>
      </c>
      <c r="TDG1" t="s">
        <v>21977</v>
      </c>
      <c r="TDH1" t="s">
        <v>21978</v>
      </c>
      <c r="TDI1" t="s">
        <v>21979</v>
      </c>
      <c r="TDJ1" t="s">
        <v>21980</v>
      </c>
      <c r="TDK1" t="s">
        <v>21981</v>
      </c>
      <c r="TDL1" t="s">
        <v>21982</v>
      </c>
      <c r="TDM1" t="s">
        <v>21983</v>
      </c>
      <c r="TDN1" t="s">
        <v>21984</v>
      </c>
      <c r="TDO1" t="s">
        <v>21985</v>
      </c>
      <c r="TDP1" t="s">
        <v>21986</v>
      </c>
      <c r="TDQ1" t="s">
        <v>21987</v>
      </c>
      <c r="TDR1" t="s">
        <v>21988</v>
      </c>
      <c r="TDS1" t="s">
        <v>21989</v>
      </c>
      <c r="TDT1" t="s">
        <v>21990</v>
      </c>
      <c r="TDU1" t="s">
        <v>21991</v>
      </c>
      <c r="TDV1" t="s">
        <v>21992</v>
      </c>
      <c r="TDW1" t="s">
        <v>21993</v>
      </c>
      <c r="TDX1" t="s">
        <v>21994</v>
      </c>
      <c r="TDY1" t="s">
        <v>21995</v>
      </c>
      <c r="TDZ1" t="s">
        <v>21996</v>
      </c>
      <c r="TEA1" t="s">
        <v>21997</v>
      </c>
      <c r="TEB1" t="s">
        <v>21998</v>
      </c>
      <c r="TEC1" t="s">
        <v>21999</v>
      </c>
      <c r="TED1" t="s">
        <v>22000</v>
      </c>
      <c r="TEE1" t="s">
        <v>22001</v>
      </c>
      <c r="TEF1" t="s">
        <v>22002</v>
      </c>
      <c r="TEG1" t="s">
        <v>22003</v>
      </c>
      <c r="TEH1" t="s">
        <v>22004</v>
      </c>
      <c r="TEI1" t="s">
        <v>22005</v>
      </c>
      <c r="TEJ1" t="s">
        <v>22006</v>
      </c>
      <c r="TEK1" t="s">
        <v>22007</v>
      </c>
      <c r="TEL1" t="s">
        <v>22008</v>
      </c>
      <c r="TEM1" t="s">
        <v>22009</v>
      </c>
      <c r="TEN1" t="s">
        <v>22010</v>
      </c>
      <c r="TEO1" t="s">
        <v>22011</v>
      </c>
      <c r="TEP1" t="s">
        <v>22012</v>
      </c>
      <c r="TEQ1" t="s">
        <v>22013</v>
      </c>
      <c r="TER1" t="s">
        <v>22014</v>
      </c>
      <c r="TES1" t="s">
        <v>22015</v>
      </c>
      <c r="TET1" t="s">
        <v>22016</v>
      </c>
      <c r="TEU1" t="s">
        <v>22017</v>
      </c>
      <c r="TEV1" t="s">
        <v>22018</v>
      </c>
      <c r="TEW1" t="s">
        <v>22019</v>
      </c>
      <c r="TEX1" t="s">
        <v>22020</v>
      </c>
      <c r="TEY1" t="s">
        <v>22021</v>
      </c>
      <c r="TEZ1" t="s">
        <v>22022</v>
      </c>
      <c r="TFA1" t="s">
        <v>22023</v>
      </c>
      <c r="TFB1" t="s">
        <v>22024</v>
      </c>
      <c r="TFC1" t="s">
        <v>22025</v>
      </c>
      <c r="TFD1" t="s">
        <v>22026</v>
      </c>
      <c r="TFE1" t="s">
        <v>22027</v>
      </c>
      <c r="TFF1" t="s">
        <v>22028</v>
      </c>
      <c r="TFG1" t="s">
        <v>22029</v>
      </c>
      <c r="TFH1" t="s">
        <v>22030</v>
      </c>
      <c r="TFI1" t="s">
        <v>22031</v>
      </c>
      <c r="TFJ1" t="s">
        <v>22032</v>
      </c>
      <c r="TFK1" t="s">
        <v>22033</v>
      </c>
      <c r="TFL1" t="s">
        <v>22034</v>
      </c>
      <c r="TFM1" t="s">
        <v>22035</v>
      </c>
      <c r="TFN1" t="s">
        <v>22036</v>
      </c>
      <c r="TFO1" t="s">
        <v>22037</v>
      </c>
      <c r="TFP1" t="s">
        <v>22038</v>
      </c>
      <c r="TFQ1" t="s">
        <v>22039</v>
      </c>
      <c r="TFR1" t="s">
        <v>22040</v>
      </c>
      <c r="TFS1" t="s">
        <v>22041</v>
      </c>
      <c r="TFT1" t="s">
        <v>22042</v>
      </c>
      <c r="TFU1" t="s">
        <v>22043</v>
      </c>
      <c r="TFV1" t="s">
        <v>22044</v>
      </c>
      <c r="TFW1" t="s">
        <v>22045</v>
      </c>
      <c r="TFX1" t="s">
        <v>22046</v>
      </c>
      <c r="TFY1" t="s">
        <v>22047</v>
      </c>
      <c r="TFZ1" t="s">
        <v>22048</v>
      </c>
      <c r="TGA1" t="s">
        <v>22049</v>
      </c>
      <c r="TGB1" t="s">
        <v>22050</v>
      </c>
      <c r="TGC1" t="s">
        <v>22051</v>
      </c>
      <c r="TGD1" t="s">
        <v>22052</v>
      </c>
      <c r="TGE1" t="s">
        <v>22053</v>
      </c>
      <c r="TGF1" t="s">
        <v>22054</v>
      </c>
      <c r="TGG1" t="s">
        <v>22055</v>
      </c>
      <c r="TGH1" t="s">
        <v>22056</v>
      </c>
      <c r="TGI1" t="s">
        <v>22057</v>
      </c>
      <c r="TGJ1" t="s">
        <v>22058</v>
      </c>
      <c r="TGK1" t="s">
        <v>22059</v>
      </c>
      <c r="TGL1" t="s">
        <v>22060</v>
      </c>
      <c r="TGM1" t="s">
        <v>22061</v>
      </c>
      <c r="TGN1" t="s">
        <v>22062</v>
      </c>
      <c r="TGO1" t="s">
        <v>22063</v>
      </c>
      <c r="TGP1" t="s">
        <v>22064</v>
      </c>
      <c r="TGQ1" t="s">
        <v>22065</v>
      </c>
      <c r="TGR1" t="s">
        <v>22066</v>
      </c>
      <c r="TGS1" t="s">
        <v>22067</v>
      </c>
      <c r="TGT1" t="s">
        <v>22068</v>
      </c>
      <c r="TGU1" t="s">
        <v>22069</v>
      </c>
      <c r="TGV1" t="s">
        <v>22070</v>
      </c>
      <c r="TGW1" t="s">
        <v>22071</v>
      </c>
      <c r="TGX1" t="s">
        <v>22072</v>
      </c>
      <c r="TGY1" t="s">
        <v>22073</v>
      </c>
      <c r="TGZ1" t="s">
        <v>22074</v>
      </c>
      <c r="THA1" t="s">
        <v>22075</v>
      </c>
      <c r="THB1" t="s">
        <v>22076</v>
      </c>
      <c r="THC1" t="s">
        <v>22077</v>
      </c>
      <c r="THD1" t="s">
        <v>22078</v>
      </c>
      <c r="THE1" t="s">
        <v>22079</v>
      </c>
      <c r="THF1" t="s">
        <v>22080</v>
      </c>
      <c r="THG1" t="s">
        <v>22081</v>
      </c>
      <c r="THH1" t="s">
        <v>22082</v>
      </c>
      <c r="THI1" t="s">
        <v>22083</v>
      </c>
      <c r="THJ1" t="s">
        <v>22084</v>
      </c>
      <c r="THK1" t="s">
        <v>22085</v>
      </c>
      <c r="THL1" t="s">
        <v>22086</v>
      </c>
      <c r="THM1" t="s">
        <v>22087</v>
      </c>
      <c r="THN1" t="s">
        <v>22088</v>
      </c>
      <c r="THO1" t="s">
        <v>22089</v>
      </c>
      <c r="THP1" t="s">
        <v>22090</v>
      </c>
      <c r="THQ1" t="s">
        <v>22091</v>
      </c>
      <c r="THR1" t="s">
        <v>22092</v>
      </c>
      <c r="THS1" t="s">
        <v>22093</v>
      </c>
      <c r="THT1" t="s">
        <v>22094</v>
      </c>
      <c r="THU1" t="s">
        <v>22095</v>
      </c>
      <c r="THV1" t="s">
        <v>22096</v>
      </c>
      <c r="THW1" t="s">
        <v>22097</v>
      </c>
      <c r="THX1" t="s">
        <v>22098</v>
      </c>
      <c r="THY1" t="s">
        <v>22099</v>
      </c>
      <c r="THZ1" t="s">
        <v>22100</v>
      </c>
      <c r="TIA1" t="s">
        <v>22101</v>
      </c>
      <c r="TIB1" t="s">
        <v>22102</v>
      </c>
      <c r="TIC1" t="s">
        <v>22103</v>
      </c>
      <c r="TID1" t="s">
        <v>22104</v>
      </c>
      <c r="TIE1" t="s">
        <v>22105</v>
      </c>
      <c r="TIF1" t="s">
        <v>22106</v>
      </c>
      <c r="TIG1" t="s">
        <v>22107</v>
      </c>
      <c r="TIH1" t="s">
        <v>22108</v>
      </c>
      <c r="TII1" t="s">
        <v>22109</v>
      </c>
      <c r="TIJ1" t="s">
        <v>22110</v>
      </c>
      <c r="TIK1" t="s">
        <v>22111</v>
      </c>
      <c r="TIL1" t="s">
        <v>22112</v>
      </c>
      <c r="TIM1" t="s">
        <v>22113</v>
      </c>
      <c r="TIN1" t="s">
        <v>22114</v>
      </c>
      <c r="TIO1" t="s">
        <v>22115</v>
      </c>
      <c r="TIP1" t="s">
        <v>22116</v>
      </c>
      <c r="TIQ1" t="s">
        <v>22117</v>
      </c>
      <c r="TIR1" t="s">
        <v>22118</v>
      </c>
      <c r="TIS1" t="s">
        <v>22119</v>
      </c>
      <c r="TIT1" t="s">
        <v>22120</v>
      </c>
      <c r="TIU1" t="s">
        <v>22121</v>
      </c>
      <c r="TIV1" t="s">
        <v>22122</v>
      </c>
      <c r="TIW1" t="s">
        <v>22123</v>
      </c>
      <c r="TIX1" t="s">
        <v>22124</v>
      </c>
      <c r="TIY1" t="s">
        <v>22125</v>
      </c>
      <c r="TIZ1" t="s">
        <v>22126</v>
      </c>
      <c r="TJA1" t="s">
        <v>22127</v>
      </c>
      <c r="TJB1" t="s">
        <v>22128</v>
      </c>
      <c r="TJC1" t="s">
        <v>22129</v>
      </c>
      <c r="TJD1" t="s">
        <v>22130</v>
      </c>
      <c r="TJE1" t="s">
        <v>22131</v>
      </c>
      <c r="TJF1" t="s">
        <v>22132</v>
      </c>
      <c r="TJG1" t="s">
        <v>22133</v>
      </c>
      <c r="TJH1" t="s">
        <v>22134</v>
      </c>
      <c r="TJI1" t="s">
        <v>22135</v>
      </c>
      <c r="TJJ1" t="s">
        <v>22136</v>
      </c>
      <c r="TJK1" t="s">
        <v>22137</v>
      </c>
      <c r="TJL1" t="s">
        <v>22138</v>
      </c>
      <c r="TJM1" t="s">
        <v>22139</v>
      </c>
      <c r="TJN1" t="s">
        <v>22140</v>
      </c>
      <c r="TJO1" t="s">
        <v>22141</v>
      </c>
      <c r="TJP1" t="s">
        <v>22142</v>
      </c>
      <c r="TJQ1" t="s">
        <v>22143</v>
      </c>
      <c r="TJR1" t="s">
        <v>22144</v>
      </c>
      <c r="TJS1" t="s">
        <v>22145</v>
      </c>
      <c r="TJT1" t="s">
        <v>22146</v>
      </c>
      <c r="TJU1" t="s">
        <v>22147</v>
      </c>
      <c r="TJV1" t="s">
        <v>22148</v>
      </c>
      <c r="TJW1" t="s">
        <v>22149</v>
      </c>
      <c r="TJX1" t="s">
        <v>22150</v>
      </c>
      <c r="TJY1" t="s">
        <v>22151</v>
      </c>
      <c r="TJZ1" t="s">
        <v>22152</v>
      </c>
      <c r="TKA1" t="s">
        <v>22153</v>
      </c>
      <c r="TKB1" t="s">
        <v>22154</v>
      </c>
      <c r="TKC1" t="s">
        <v>22155</v>
      </c>
      <c r="TKD1" t="s">
        <v>22156</v>
      </c>
      <c r="TKE1" t="s">
        <v>22157</v>
      </c>
      <c r="TKF1" t="s">
        <v>22158</v>
      </c>
      <c r="TKG1" t="s">
        <v>22159</v>
      </c>
      <c r="TKH1" t="s">
        <v>22160</v>
      </c>
      <c r="TKI1" t="s">
        <v>22161</v>
      </c>
      <c r="TKJ1" t="s">
        <v>22162</v>
      </c>
      <c r="TKK1" t="s">
        <v>22163</v>
      </c>
      <c r="TKL1" t="s">
        <v>22164</v>
      </c>
      <c r="TKM1" t="s">
        <v>22165</v>
      </c>
      <c r="TKN1" t="s">
        <v>22166</v>
      </c>
      <c r="TKO1" t="s">
        <v>22167</v>
      </c>
      <c r="TKP1" t="s">
        <v>22168</v>
      </c>
      <c r="TKQ1" t="s">
        <v>22169</v>
      </c>
      <c r="TKR1" t="s">
        <v>22170</v>
      </c>
      <c r="TKS1" t="s">
        <v>22171</v>
      </c>
      <c r="TKT1" t="s">
        <v>22172</v>
      </c>
      <c r="TKU1" t="s">
        <v>22173</v>
      </c>
      <c r="TKV1" t="s">
        <v>22174</v>
      </c>
      <c r="TKW1" t="s">
        <v>22175</v>
      </c>
      <c r="TKX1" t="s">
        <v>22176</v>
      </c>
      <c r="TKY1" t="s">
        <v>22177</v>
      </c>
      <c r="TKZ1" t="s">
        <v>22178</v>
      </c>
      <c r="TLA1" t="s">
        <v>22179</v>
      </c>
      <c r="TLB1" t="s">
        <v>22180</v>
      </c>
      <c r="TLC1" t="s">
        <v>22181</v>
      </c>
      <c r="TLD1" t="s">
        <v>22182</v>
      </c>
      <c r="TLE1" t="s">
        <v>22183</v>
      </c>
      <c r="TLF1" t="s">
        <v>22184</v>
      </c>
      <c r="TLG1" t="s">
        <v>22185</v>
      </c>
      <c r="TLH1" t="s">
        <v>22186</v>
      </c>
      <c r="TLI1" t="s">
        <v>22187</v>
      </c>
      <c r="TLJ1" t="s">
        <v>22188</v>
      </c>
      <c r="TLK1" t="s">
        <v>22189</v>
      </c>
      <c r="TLL1" t="s">
        <v>22190</v>
      </c>
      <c r="TLM1" t="s">
        <v>22191</v>
      </c>
      <c r="TLN1" t="s">
        <v>22192</v>
      </c>
      <c r="TLO1" t="s">
        <v>22193</v>
      </c>
      <c r="TLP1" t="s">
        <v>22194</v>
      </c>
      <c r="TLQ1" t="s">
        <v>22195</v>
      </c>
      <c r="TLR1" t="s">
        <v>22196</v>
      </c>
      <c r="TLS1" t="s">
        <v>22197</v>
      </c>
      <c r="TLT1" t="s">
        <v>22198</v>
      </c>
      <c r="TLU1" t="s">
        <v>22199</v>
      </c>
      <c r="TLV1" t="s">
        <v>22200</v>
      </c>
      <c r="TLW1" t="s">
        <v>22201</v>
      </c>
      <c r="TLX1" t="s">
        <v>22202</v>
      </c>
      <c r="TLY1" t="s">
        <v>22203</v>
      </c>
      <c r="TLZ1" t="s">
        <v>22204</v>
      </c>
      <c r="TMA1" t="s">
        <v>22205</v>
      </c>
      <c r="TMB1" t="s">
        <v>22206</v>
      </c>
      <c r="TMC1" t="s">
        <v>22207</v>
      </c>
      <c r="TMD1" t="s">
        <v>22208</v>
      </c>
      <c r="TME1" t="s">
        <v>22209</v>
      </c>
      <c r="TMF1" t="s">
        <v>22210</v>
      </c>
      <c r="TMG1" t="s">
        <v>22211</v>
      </c>
      <c r="TMH1" t="s">
        <v>22212</v>
      </c>
      <c r="TMI1" t="s">
        <v>22213</v>
      </c>
      <c r="TMJ1" t="s">
        <v>22214</v>
      </c>
      <c r="TMK1" t="s">
        <v>22215</v>
      </c>
      <c r="TML1" t="s">
        <v>22216</v>
      </c>
      <c r="TMM1" t="s">
        <v>22217</v>
      </c>
      <c r="TMN1" t="s">
        <v>22218</v>
      </c>
      <c r="TMO1" t="s">
        <v>22219</v>
      </c>
      <c r="TMP1" t="s">
        <v>22220</v>
      </c>
      <c r="TMQ1" t="s">
        <v>22221</v>
      </c>
      <c r="TMR1" t="s">
        <v>22222</v>
      </c>
      <c r="TMS1" t="s">
        <v>22223</v>
      </c>
      <c r="TMT1" t="s">
        <v>22224</v>
      </c>
      <c r="TMU1" t="s">
        <v>22225</v>
      </c>
      <c r="TMV1" t="s">
        <v>22226</v>
      </c>
      <c r="TMW1" t="s">
        <v>22227</v>
      </c>
      <c r="TMX1" t="s">
        <v>22228</v>
      </c>
      <c r="TMY1" t="s">
        <v>22229</v>
      </c>
      <c r="TMZ1" t="s">
        <v>22230</v>
      </c>
      <c r="TNA1" t="s">
        <v>22231</v>
      </c>
      <c r="TNB1" t="s">
        <v>22232</v>
      </c>
      <c r="TNC1" t="s">
        <v>22233</v>
      </c>
      <c r="TND1" t="s">
        <v>22234</v>
      </c>
      <c r="TNE1" t="s">
        <v>22235</v>
      </c>
      <c r="TNF1" t="s">
        <v>22236</v>
      </c>
      <c r="TNG1" t="s">
        <v>22237</v>
      </c>
      <c r="TNH1" t="s">
        <v>22238</v>
      </c>
      <c r="TNI1" t="s">
        <v>22239</v>
      </c>
      <c r="TNJ1" t="s">
        <v>22240</v>
      </c>
      <c r="TNK1" t="s">
        <v>22241</v>
      </c>
      <c r="TNL1" t="s">
        <v>22242</v>
      </c>
      <c r="TNM1" t="s">
        <v>22243</v>
      </c>
      <c r="TNN1" t="s">
        <v>22244</v>
      </c>
      <c r="TNO1" t="s">
        <v>22245</v>
      </c>
      <c r="TNP1" t="s">
        <v>22246</v>
      </c>
      <c r="TNQ1" t="s">
        <v>22247</v>
      </c>
      <c r="TNR1" t="s">
        <v>22248</v>
      </c>
      <c r="TNS1" t="s">
        <v>22249</v>
      </c>
      <c r="TNT1" t="s">
        <v>22250</v>
      </c>
      <c r="TNU1" t="s">
        <v>22251</v>
      </c>
      <c r="TNV1" t="s">
        <v>22252</v>
      </c>
      <c r="TNW1" t="s">
        <v>22253</v>
      </c>
      <c r="TNX1" t="s">
        <v>22254</v>
      </c>
      <c r="TNY1" t="s">
        <v>22255</v>
      </c>
      <c r="TNZ1" t="s">
        <v>22256</v>
      </c>
      <c r="TOA1" t="s">
        <v>22257</v>
      </c>
      <c r="TOB1" t="s">
        <v>22258</v>
      </c>
      <c r="TOC1" t="s">
        <v>22259</v>
      </c>
      <c r="TOD1" t="s">
        <v>22260</v>
      </c>
      <c r="TOE1" t="s">
        <v>22261</v>
      </c>
      <c r="TOF1" t="s">
        <v>22262</v>
      </c>
      <c r="TOG1" t="s">
        <v>22263</v>
      </c>
      <c r="TOH1" t="s">
        <v>22264</v>
      </c>
      <c r="TOI1" t="s">
        <v>22265</v>
      </c>
      <c r="TOJ1" t="s">
        <v>22266</v>
      </c>
      <c r="TOK1" t="s">
        <v>22267</v>
      </c>
      <c r="TOL1" t="s">
        <v>22268</v>
      </c>
      <c r="TOM1" t="s">
        <v>22269</v>
      </c>
      <c r="TON1" t="s">
        <v>22270</v>
      </c>
      <c r="TOO1" t="s">
        <v>22271</v>
      </c>
      <c r="TOP1" t="s">
        <v>22272</v>
      </c>
      <c r="TOQ1" t="s">
        <v>22273</v>
      </c>
      <c r="TOR1" t="s">
        <v>22274</v>
      </c>
      <c r="TOS1" t="s">
        <v>22275</v>
      </c>
      <c r="TOT1" t="s">
        <v>22276</v>
      </c>
      <c r="TOU1" t="s">
        <v>22277</v>
      </c>
      <c r="TOV1" t="s">
        <v>22278</v>
      </c>
      <c r="TOW1" t="s">
        <v>22279</v>
      </c>
      <c r="TOX1" t="s">
        <v>22280</v>
      </c>
      <c r="TOY1" t="s">
        <v>22281</v>
      </c>
      <c r="TOZ1" t="s">
        <v>22282</v>
      </c>
      <c r="TPA1" t="s">
        <v>22283</v>
      </c>
      <c r="TPB1" t="s">
        <v>22284</v>
      </c>
      <c r="TPC1" t="s">
        <v>22285</v>
      </c>
      <c r="TPD1" t="s">
        <v>22286</v>
      </c>
      <c r="TPE1" t="s">
        <v>22287</v>
      </c>
      <c r="TPF1" t="s">
        <v>22288</v>
      </c>
      <c r="TPG1" t="s">
        <v>22289</v>
      </c>
      <c r="TPH1" t="s">
        <v>22290</v>
      </c>
      <c r="TPI1" t="s">
        <v>22291</v>
      </c>
      <c r="TPJ1" t="s">
        <v>22292</v>
      </c>
      <c r="TPK1" t="s">
        <v>22293</v>
      </c>
      <c r="TPL1" t="s">
        <v>22294</v>
      </c>
      <c r="TPM1" t="s">
        <v>22295</v>
      </c>
      <c r="TPN1" t="s">
        <v>22296</v>
      </c>
      <c r="TPO1" t="s">
        <v>22297</v>
      </c>
      <c r="TPP1" t="s">
        <v>22298</v>
      </c>
      <c r="TPQ1" t="s">
        <v>22299</v>
      </c>
      <c r="TPR1" t="s">
        <v>22300</v>
      </c>
      <c r="TPS1" t="s">
        <v>22301</v>
      </c>
      <c r="TPT1" t="s">
        <v>22302</v>
      </c>
      <c r="TPU1" t="s">
        <v>22303</v>
      </c>
      <c r="TPV1" t="s">
        <v>22304</v>
      </c>
      <c r="TPW1" t="s">
        <v>22305</v>
      </c>
      <c r="TPX1" t="s">
        <v>22306</v>
      </c>
      <c r="TPY1" t="s">
        <v>22307</v>
      </c>
      <c r="TPZ1" t="s">
        <v>22308</v>
      </c>
      <c r="TQA1" t="s">
        <v>22309</v>
      </c>
      <c r="TQB1" t="s">
        <v>22310</v>
      </c>
      <c r="TQC1" t="s">
        <v>22311</v>
      </c>
      <c r="TQD1" t="s">
        <v>22312</v>
      </c>
      <c r="TQE1" t="s">
        <v>22313</v>
      </c>
      <c r="TQF1" t="s">
        <v>22314</v>
      </c>
      <c r="TQG1" t="s">
        <v>22315</v>
      </c>
      <c r="TQH1" t="s">
        <v>22316</v>
      </c>
      <c r="TQI1" t="s">
        <v>22317</v>
      </c>
      <c r="TQJ1" t="s">
        <v>22318</v>
      </c>
      <c r="TQK1" t="s">
        <v>22319</v>
      </c>
      <c r="TQL1" t="s">
        <v>22320</v>
      </c>
      <c r="TQM1" t="s">
        <v>22321</v>
      </c>
      <c r="TQN1" t="s">
        <v>22322</v>
      </c>
      <c r="TQO1" t="s">
        <v>22323</v>
      </c>
      <c r="TQP1" t="s">
        <v>22324</v>
      </c>
      <c r="TQQ1" t="s">
        <v>22325</v>
      </c>
      <c r="TQR1" t="s">
        <v>22326</v>
      </c>
      <c r="TQS1" t="s">
        <v>22327</v>
      </c>
      <c r="TQT1" t="s">
        <v>22328</v>
      </c>
      <c r="TQU1" t="s">
        <v>22329</v>
      </c>
      <c r="TQV1" t="s">
        <v>22330</v>
      </c>
      <c r="TQW1" t="s">
        <v>22331</v>
      </c>
      <c r="TQX1" t="s">
        <v>22332</v>
      </c>
      <c r="TQY1" t="s">
        <v>22333</v>
      </c>
      <c r="TQZ1" t="s">
        <v>22334</v>
      </c>
      <c r="TRA1" t="s">
        <v>22335</v>
      </c>
      <c r="TRB1" t="s">
        <v>22336</v>
      </c>
      <c r="TRC1" t="s">
        <v>22337</v>
      </c>
      <c r="TRD1" t="s">
        <v>22338</v>
      </c>
      <c r="TRE1" t="s">
        <v>22339</v>
      </c>
      <c r="TRF1" t="s">
        <v>22340</v>
      </c>
      <c r="TRG1" t="s">
        <v>22341</v>
      </c>
      <c r="TRH1" t="s">
        <v>22342</v>
      </c>
      <c r="TRI1" t="s">
        <v>22343</v>
      </c>
      <c r="TRJ1" t="s">
        <v>22344</v>
      </c>
      <c r="TRK1" t="s">
        <v>22345</v>
      </c>
      <c r="TRL1" t="s">
        <v>22346</v>
      </c>
      <c r="TRM1" t="s">
        <v>22347</v>
      </c>
      <c r="TRN1" t="s">
        <v>22348</v>
      </c>
      <c r="TRO1" t="s">
        <v>22349</v>
      </c>
      <c r="TRP1" t="s">
        <v>22350</v>
      </c>
      <c r="TRQ1" t="s">
        <v>22351</v>
      </c>
      <c r="TRR1" t="s">
        <v>22352</v>
      </c>
      <c r="TRS1" t="s">
        <v>22353</v>
      </c>
      <c r="TRT1" t="s">
        <v>22354</v>
      </c>
      <c r="TRU1" t="s">
        <v>22355</v>
      </c>
      <c r="TRV1" t="s">
        <v>22356</v>
      </c>
      <c r="TRW1" t="s">
        <v>22357</v>
      </c>
      <c r="TRX1" t="s">
        <v>22358</v>
      </c>
      <c r="TRY1" t="s">
        <v>22359</v>
      </c>
      <c r="TRZ1" t="s">
        <v>22360</v>
      </c>
      <c r="TSA1" t="s">
        <v>22361</v>
      </c>
      <c r="TSB1" t="s">
        <v>22362</v>
      </c>
      <c r="TSC1" t="s">
        <v>22363</v>
      </c>
      <c r="TSD1" t="s">
        <v>22364</v>
      </c>
      <c r="TSE1" t="s">
        <v>22365</v>
      </c>
      <c r="TSF1" t="s">
        <v>22366</v>
      </c>
      <c r="TSG1" t="s">
        <v>22367</v>
      </c>
      <c r="TSH1" t="s">
        <v>22368</v>
      </c>
      <c r="TSI1" t="s">
        <v>22369</v>
      </c>
      <c r="TSJ1" t="s">
        <v>22370</v>
      </c>
      <c r="TSK1" t="s">
        <v>22371</v>
      </c>
      <c r="TSL1" t="s">
        <v>22372</v>
      </c>
      <c r="TSM1" t="s">
        <v>22373</v>
      </c>
      <c r="TSN1" t="s">
        <v>22374</v>
      </c>
      <c r="TSO1" t="s">
        <v>22375</v>
      </c>
      <c r="TSP1" t="s">
        <v>22376</v>
      </c>
      <c r="TSQ1" t="s">
        <v>22377</v>
      </c>
      <c r="TSR1" t="s">
        <v>22378</v>
      </c>
      <c r="TSS1" t="s">
        <v>22379</v>
      </c>
      <c r="TST1" t="s">
        <v>22380</v>
      </c>
      <c r="TSU1" t="s">
        <v>22381</v>
      </c>
      <c r="TSV1" t="s">
        <v>22382</v>
      </c>
      <c r="TSW1" t="s">
        <v>22383</v>
      </c>
      <c r="TSX1" t="s">
        <v>22384</v>
      </c>
      <c r="TSY1" t="s">
        <v>22385</v>
      </c>
      <c r="TSZ1" t="s">
        <v>22386</v>
      </c>
      <c r="TTA1" t="s">
        <v>22387</v>
      </c>
      <c r="TTB1" t="s">
        <v>22388</v>
      </c>
      <c r="TTC1" t="s">
        <v>22389</v>
      </c>
      <c r="TTD1" t="s">
        <v>22390</v>
      </c>
      <c r="TTE1" t="s">
        <v>22391</v>
      </c>
      <c r="TTF1" t="s">
        <v>22392</v>
      </c>
      <c r="TTG1" t="s">
        <v>22393</v>
      </c>
      <c r="TTH1" t="s">
        <v>22394</v>
      </c>
      <c r="TTI1" t="s">
        <v>22395</v>
      </c>
      <c r="TTJ1" t="s">
        <v>22396</v>
      </c>
      <c r="TTK1" t="s">
        <v>22397</v>
      </c>
      <c r="TTL1" t="s">
        <v>22398</v>
      </c>
      <c r="TTM1" t="s">
        <v>22399</v>
      </c>
      <c r="TTN1" t="s">
        <v>22400</v>
      </c>
      <c r="TTO1" t="s">
        <v>22401</v>
      </c>
      <c r="TTP1" t="s">
        <v>22402</v>
      </c>
      <c r="TTQ1" t="s">
        <v>22403</v>
      </c>
      <c r="TTR1" t="s">
        <v>22404</v>
      </c>
      <c r="TTS1" t="s">
        <v>22405</v>
      </c>
      <c r="TTT1" t="s">
        <v>22406</v>
      </c>
      <c r="TTU1" t="s">
        <v>22407</v>
      </c>
      <c r="TTV1" t="s">
        <v>22408</v>
      </c>
      <c r="TTW1" t="s">
        <v>22409</v>
      </c>
      <c r="TTX1" t="s">
        <v>22410</v>
      </c>
      <c r="TTY1" t="s">
        <v>22411</v>
      </c>
      <c r="TTZ1" t="s">
        <v>22412</v>
      </c>
      <c r="TUA1" t="s">
        <v>22413</v>
      </c>
      <c r="TUB1" t="s">
        <v>22414</v>
      </c>
      <c r="TUC1" t="s">
        <v>22415</v>
      </c>
      <c r="TUD1" t="s">
        <v>22416</v>
      </c>
      <c r="TUE1" t="s">
        <v>22417</v>
      </c>
      <c r="TUF1" t="s">
        <v>22418</v>
      </c>
      <c r="TUG1" t="s">
        <v>22419</v>
      </c>
      <c r="TUH1" t="s">
        <v>22420</v>
      </c>
      <c r="TUI1" t="s">
        <v>22421</v>
      </c>
      <c r="TUJ1" t="s">
        <v>22422</v>
      </c>
      <c r="TUK1" t="s">
        <v>22423</v>
      </c>
      <c r="TUL1" t="s">
        <v>22424</v>
      </c>
      <c r="TUM1" t="s">
        <v>22425</v>
      </c>
      <c r="TUN1" t="s">
        <v>22426</v>
      </c>
      <c r="TUO1" t="s">
        <v>22427</v>
      </c>
      <c r="TUP1" t="s">
        <v>22428</v>
      </c>
      <c r="TUQ1" t="s">
        <v>22429</v>
      </c>
      <c r="TUR1" t="s">
        <v>22430</v>
      </c>
      <c r="TUS1" t="s">
        <v>22431</v>
      </c>
      <c r="TUT1" t="s">
        <v>22432</v>
      </c>
      <c r="TUU1" t="s">
        <v>22433</v>
      </c>
      <c r="TUV1" t="s">
        <v>22434</v>
      </c>
      <c r="TUW1" t="s">
        <v>22435</v>
      </c>
      <c r="TUX1" t="s">
        <v>22436</v>
      </c>
      <c r="TUY1" t="s">
        <v>22437</v>
      </c>
      <c r="TUZ1" t="s">
        <v>22438</v>
      </c>
      <c r="TVA1" t="s">
        <v>22439</v>
      </c>
      <c r="TVB1" t="s">
        <v>22440</v>
      </c>
      <c r="TVC1" t="s">
        <v>22441</v>
      </c>
      <c r="TVD1" t="s">
        <v>22442</v>
      </c>
      <c r="TVE1" t="s">
        <v>22443</v>
      </c>
      <c r="TVF1" t="s">
        <v>22444</v>
      </c>
      <c r="TVG1" t="s">
        <v>22445</v>
      </c>
      <c r="TVH1" t="s">
        <v>22446</v>
      </c>
      <c r="TVI1" t="s">
        <v>22447</v>
      </c>
      <c r="TVJ1" t="s">
        <v>22448</v>
      </c>
      <c r="TVK1" t="s">
        <v>22449</v>
      </c>
      <c r="TVL1" t="s">
        <v>22450</v>
      </c>
      <c r="TVM1" t="s">
        <v>22451</v>
      </c>
      <c r="TVN1" t="s">
        <v>22452</v>
      </c>
      <c r="TVO1" t="s">
        <v>22453</v>
      </c>
      <c r="TVP1" t="s">
        <v>22454</v>
      </c>
      <c r="TVQ1" t="s">
        <v>22455</v>
      </c>
      <c r="TVR1" t="s">
        <v>22456</v>
      </c>
      <c r="TVS1" t="s">
        <v>22457</v>
      </c>
      <c r="TVT1" t="s">
        <v>22458</v>
      </c>
      <c r="TVU1" t="s">
        <v>22459</v>
      </c>
      <c r="TVV1" t="s">
        <v>22460</v>
      </c>
      <c r="TVW1" t="s">
        <v>22461</v>
      </c>
      <c r="TVX1" t="s">
        <v>22462</v>
      </c>
      <c r="TVY1" t="s">
        <v>22463</v>
      </c>
      <c r="TVZ1" t="s">
        <v>22464</v>
      </c>
      <c r="TWA1" t="s">
        <v>22465</v>
      </c>
      <c r="TWB1" t="s">
        <v>22466</v>
      </c>
      <c r="TWC1" t="s">
        <v>22467</v>
      </c>
      <c r="TWD1" t="s">
        <v>22468</v>
      </c>
      <c r="TWE1" t="s">
        <v>22469</v>
      </c>
      <c r="TWF1" t="s">
        <v>22470</v>
      </c>
      <c r="TWG1" t="s">
        <v>22471</v>
      </c>
      <c r="TWH1" t="s">
        <v>22472</v>
      </c>
      <c r="TWI1" t="s">
        <v>22473</v>
      </c>
      <c r="TWJ1" t="s">
        <v>22474</v>
      </c>
      <c r="TWK1" t="s">
        <v>22475</v>
      </c>
      <c r="TWL1" t="s">
        <v>22476</v>
      </c>
      <c r="TWM1" t="s">
        <v>22477</v>
      </c>
      <c r="TWN1" t="s">
        <v>22478</v>
      </c>
      <c r="TWO1" t="s">
        <v>22479</v>
      </c>
      <c r="TWP1" t="s">
        <v>22480</v>
      </c>
      <c r="TWQ1" t="s">
        <v>22481</v>
      </c>
      <c r="TWR1" t="s">
        <v>22482</v>
      </c>
      <c r="TWS1" t="s">
        <v>22483</v>
      </c>
      <c r="TWT1" t="s">
        <v>22484</v>
      </c>
      <c r="TWU1" t="s">
        <v>22485</v>
      </c>
      <c r="TWV1" t="s">
        <v>22486</v>
      </c>
      <c r="TWW1" t="s">
        <v>22487</v>
      </c>
      <c r="TWX1" t="s">
        <v>22488</v>
      </c>
      <c r="TWY1" t="s">
        <v>22489</v>
      </c>
      <c r="TWZ1" t="s">
        <v>22490</v>
      </c>
      <c r="TXA1" t="s">
        <v>22491</v>
      </c>
      <c r="TXB1" t="s">
        <v>22492</v>
      </c>
      <c r="TXC1" t="s">
        <v>22493</v>
      </c>
      <c r="TXD1" t="s">
        <v>22494</v>
      </c>
      <c r="TXE1" t="s">
        <v>22495</v>
      </c>
      <c r="TXF1" t="s">
        <v>22496</v>
      </c>
      <c r="TXG1" t="s">
        <v>22497</v>
      </c>
      <c r="TXH1" t="s">
        <v>22498</v>
      </c>
      <c r="TXI1" t="s">
        <v>22499</v>
      </c>
      <c r="TXJ1" t="s">
        <v>22500</v>
      </c>
      <c r="TXK1" t="s">
        <v>22501</v>
      </c>
      <c r="TXL1" t="s">
        <v>22502</v>
      </c>
      <c r="TXM1" t="s">
        <v>22503</v>
      </c>
      <c r="TXN1" t="s">
        <v>22504</v>
      </c>
      <c r="TXO1" t="s">
        <v>22505</v>
      </c>
      <c r="TXP1" t="s">
        <v>22506</v>
      </c>
      <c r="TXQ1" t="s">
        <v>22507</v>
      </c>
      <c r="TXR1" t="s">
        <v>22508</v>
      </c>
      <c r="TXS1" t="s">
        <v>22509</v>
      </c>
      <c r="TXT1" t="s">
        <v>22510</v>
      </c>
      <c r="TXU1" t="s">
        <v>22511</v>
      </c>
      <c r="TXV1" t="s">
        <v>22512</v>
      </c>
      <c r="TXW1" t="s">
        <v>22513</v>
      </c>
      <c r="TXX1" t="s">
        <v>22514</v>
      </c>
      <c r="TXY1" t="s">
        <v>22515</v>
      </c>
      <c r="TXZ1" t="s">
        <v>22516</v>
      </c>
      <c r="TYA1" t="s">
        <v>22517</v>
      </c>
      <c r="TYB1" t="s">
        <v>22518</v>
      </c>
      <c r="TYC1" t="s">
        <v>22519</v>
      </c>
      <c r="TYD1" t="s">
        <v>22520</v>
      </c>
      <c r="TYE1" t="s">
        <v>22521</v>
      </c>
      <c r="TYF1" t="s">
        <v>22522</v>
      </c>
      <c r="TYG1" t="s">
        <v>22523</v>
      </c>
      <c r="TYH1" t="s">
        <v>22524</v>
      </c>
      <c r="TYI1" t="s">
        <v>22525</v>
      </c>
      <c r="TYJ1" t="s">
        <v>22526</v>
      </c>
      <c r="TYK1" t="s">
        <v>22527</v>
      </c>
      <c r="TYL1" t="s">
        <v>22528</v>
      </c>
      <c r="TYM1" t="s">
        <v>22529</v>
      </c>
      <c r="TYN1" t="s">
        <v>22530</v>
      </c>
      <c r="TYO1" t="s">
        <v>22531</v>
      </c>
      <c r="TYP1" t="s">
        <v>22532</v>
      </c>
      <c r="TYQ1" t="s">
        <v>22533</v>
      </c>
      <c r="TYR1" t="s">
        <v>22534</v>
      </c>
      <c r="TYS1" t="s">
        <v>22535</v>
      </c>
      <c r="TYT1" t="s">
        <v>22536</v>
      </c>
      <c r="TYU1" t="s">
        <v>22537</v>
      </c>
      <c r="TYV1" t="s">
        <v>22538</v>
      </c>
      <c r="TYW1" t="s">
        <v>22539</v>
      </c>
      <c r="TYX1" t="s">
        <v>22540</v>
      </c>
      <c r="TYY1" t="s">
        <v>22541</v>
      </c>
      <c r="TYZ1" t="s">
        <v>22542</v>
      </c>
      <c r="TZA1" t="s">
        <v>22543</v>
      </c>
      <c r="TZB1" t="s">
        <v>22544</v>
      </c>
      <c r="TZC1" t="s">
        <v>22545</v>
      </c>
      <c r="TZD1" t="s">
        <v>22546</v>
      </c>
      <c r="TZE1" t="s">
        <v>22547</v>
      </c>
      <c r="TZF1" t="s">
        <v>22548</v>
      </c>
      <c r="TZG1" t="s">
        <v>22549</v>
      </c>
      <c r="TZH1" t="s">
        <v>22550</v>
      </c>
      <c r="TZI1" t="s">
        <v>22551</v>
      </c>
      <c r="TZJ1" t="s">
        <v>22552</v>
      </c>
      <c r="TZK1" t="s">
        <v>22553</v>
      </c>
      <c r="TZL1" t="s">
        <v>22554</v>
      </c>
      <c r="TZM1" t="s">
        <v>22555</v>
      </c>
      <c r="TZN1" t="s">
        <v>22556</v>
      </c>
      <c r="TZO1" t="s">
        <v>22557</v>
      </c>
      <c r="TZP1" t="s">
        <v>22558</v>
      </c>
      <c r="TZQ1" t="s">
        <v>22559</v>
      </c>
      <c r="TZR1" t="s">
        <v>22560</v>
      </c>
      <c r="TZS1" t="s">
        <v>22561</v>
      </c>
      <c r="TZT1" t="s">
        <v>22562</v>
      </c>
      <c r="TZU1" t="s">
        <v>22563</v>
      </c>
      <c r="TZV1" t="s">
        <v>22564</v>
      </c>
      <c r="TZW1" t="s">
        <v>22565</v>
      </c>
      <c r="TZX1" t="s">
        <v>22566</v>
      </c>
      <c r="TZY1" t="s">
        <v>22567</v>
      </c>
      <c r="TZZ1" t="s">
        <v>22568</v>
      </c>
      <c r="UAA1" t="s">
        <v>22569</v>
      </c>
      <c r="UAB1" t="s">
        <v>22570</v>
      </c>
      <c r="UAC1" t="s">
        <v>22571</v>
      </c>
      <c r="UAD1" t="s">
        <v>22572</v>
      </c>
      <c r="UAE1" t="s">
        <v>22573</v>
      </c>
      <c r="UAF1" t="s">
        <v>22574</v>
      </c>
      <c r="UAG1" t="s">
        <v>22575</v>
      </c>
      <c r="UAH1" t="s">
        <v>22576</v>
      </c>
      <c r="UAI1" t="s">
        <v>22577</v>
      </c>
      <c r="UAJ1" t="s">
        <v>22578</v>
      </c>
      <c r="UAK1" t="s">
        <v>22579</v>
      </c>
      <c r="UAL1" t="s">
        <v>22580</v>
      </c>
      <c r="UAM1" t="s">
        <v>22581</v>
      </c>
      <c r="UAN1" t="s">
        <v>22582</v>
      </c>
      <c r="UAO1" t="s">
        <v>22583</v>
      </c>
      <c r="UAP1" t="s">
        <v>22584</v>
      </c>
      <c r="UAQ1" t="s">
        <v>22585</v>
      </c>
      <c r="UAR1" t="s">
        <v>22586</v>
      </c>
      <c r="UAS1" t="s">
        <v>22587</v>
      </c>
      <c r="UAT1" t="s">
        <v>22588</v>
      </c>
      <c r="UAU1" t="s">
        <v>22589</v>
      </c>
      <c r="UAV1" t="s">
        <v>22590</v>
      </c>
      <c r="UAW1" t="s">
        <v>22591</v>
      </c>
      <c r="UAX1" t="s">
        <v>22592</v>
      </c>
      <c r="UAY1" t="s">
        <v>22593</v>
      </c>
      <c r="UAZ1" t="s">
        <v>22594</v>
      </c>
      <c r="UBA1" t="s">
        <v>22595</v>
      </c>
      <c r="UBB1" t="s">
        <v>22596</v>
      </c>
      <c r="UBC1" t="s">
        <v>22597</v>
      </c>
      <c r="UBD1" t="s">
        <v>22598</v>
      </c>
      <c r="UBE1" t="s">
        <v>22599</v>
      </c>
      <c r="UBF1" t="s">
        <v>22600</v>
      </c>
      <c r="UBG1" t="s">
        <v>22601</v>
      </c>
      <c r="UBH1" t="s">
        <v>22602</v>
      </c>
      <c r="UBI1" t="s">
        <v>22603</v>
      </c>
      <c r="UBJ1" t="s">
        <v>22604</v>
      </c>
      <c r="UBK1" t="s">
        <v>22605</v>
      </c>
      <c r="UBL1" t="s">
        <v>22606</v>
      </c>
      <c r="UBM1" t="s">
        <v>22607</v>
      </c>
      <c r="UBN1" t="s">
        <v>22608</v>
      </c>
      <c r="UBO1" t="s">
        <v>22609</v>
      </c>
      <c r="UBP1" t="s">
        <v>22610</v>
      </c>
      <c r="UBQ1" t="s">
        <v>22611</v>
      </c>
      <c r="UBR1" t="s">
        <v>22612</v>
      </c>
      <c r="UBS1" t="s">
        <v>22613</v>
      </c>
      <c r="UBT1" t="s">
        <v>22614</v>
      </c>
      <c r="UBU1" t="s">
        <v>22615</v>
      </c>
      <c r="UBV1" t="s">
        <v>22616</v>
      </c>
      <c r="UBW1" t="s">
        <v>22617</v>
      </c>
      <c r="UBX1" t="s">
        <v>22618</v>
      </c>
      <c r="UBY1" t="s">
        <v>22619</v>
      </c>
      <c r="UBZ1" t="s">
        <v>22620</v>
      </c>
      <c r="UCA1" t="s">
        <v>22621</v>
      </c>
      <c r="UCB1" t="s">
        <v>22622</v>
      </c>
      <c r="UCC1" t="s">
        <v>22623</v>
      </c>
      <c r="UCD1" t="s">
        <v>22624</v>
      </c>
      <c r="UCE1" t="s">
        <v>22625</v>
      </c>
      <c r="UCF1" t="s">
        <v>22626</v>
      </c>
      <c r="UCG1" t="s">
        <v>22627</v>
      </c>
      <c r="UCH1" t="s">
        <v>22628</v>
      </c>
      <c r="UCI1" t="s">
        <v>22629</v>
      </c>
      <c r="UCJ1" t="s">
        <v>22630</v>
      </c>
      <c r="UCK1" t="s">
        <v>22631</v>
      </c>
      <c r="UCL1" t="s">
        <v>22632</v>
      </c>
      <c r="UCM1" t="s">
        <v>22633</v>
      </c>
      <c r="UCN1" t="s">
        <v>22634</v>
      </c>
      <c r="UCO1" t="s">
        <v>22635</v>
      </c>
      <c r="UCP1" t="s">
        <v>22636</v>
      </c>
      <c r="UCQ1" t="s">
        <v>22637</v>
      </c>
      <c r="UCR1" t="s">
        <v>22638</v>
      </c>
      <c r="UCS1" t="s">
        <v>22639</v>
      </c>
      <c r="UCT1" t="s">
        <v>22640</v>
      </c>
      <c r="UCU1" t="s">
        <v>22641</v>
      </c>
      <c r="UCV1" t="s">
        <v>22642</v>
      </c>
      <c r="UCW1" t="s">
        <v>22643</v>
      </c>
      <c r="UCX1" t="s">
        <v>22644</v>
      </c>
      <c r="UCY1" t="s">
        <v>22645</v>
      </c>
      <c r="UCZ1" t="s">
        <v>22646</v>
      </c>
      <c r="UDA1" t="s">
        <v>22647</v>
      </c>
      <c r="UDB1" t="s">
        <v>22648</v>
      </c>
      <c r="UDC1" t="s">
        <v>22649</v>
      </c>
      <c r="UDD1" t="s">
        <v>22650</v>
      </c>
      <c r="UDE1" t="s">
        <v>22651</v>
      </c>
      <c r="UDF1" t="s">
        <v>22652</v>
      </c>
      <c r="UDG1" t="s">
        <v>22653</v>
      </c>
      <c r="UDH1" t="s">
        <v>22654</v>
      </c>
      <c r="UDI1" t="s">
        <v>22655</v>
      </c>
      <c r="UDJ1" t="s">
        <v>22656</v>
      </c>
      <c r="UDK1" t="s">
        <v>22657</v>
      </c>
      <c r="UDL1" t="s">
        <v>22658</v>
      </c>
      <c r="UDM1" t="s">
        <v>22659</v>
      </c>
      <c r="UDN1" t="s">
        <v>22660</v>
      </c>
      <c r="UDO1" t="s">
        <v>22661</v>
      </c>
      <c r="UDP1" t="s">
        <v>22662</v>
      </c>
      <c r="UDQ1" t="s">
        <v>22663</v>
      </c>
      <c r="UDR1" t="s">
        <v>22664</v>
      </c>
      <c r="UDS1" t="s">
        <v>22665</v>
      </c>
      <c r="UDT1" t="s">
        <v>22666</v>
      </c>
      <c r="UDU1" t="s">
        <v>22667</v>
      </c>
      <c r="UDV1" t="s">
        <v>22668</v>
      </c>
      <c r="UDW1" t="s">
        <v>22669</v>
      </c>
      <c r="UDX1" t="s">
        <v>22670</v>
      </c>
      <c r="UDY1" t="s">
        <v>22671</v>
      </c>
      <c r="UDZ1" t="s">
        <v>22672</v>
      </c>
      <c r="UEA1" t="s">
        <v>22673</v>
      </c>
      <c r="UEB1" t="s">
        <v>22674</v>
      </c>
      <c r="UEC1" t="s">
        <v>22675</v>
      </c>
      <c r="UED1" t="s">
        <v>22676</v>
      </c>
      <c r="UEE1" t="s">
        <v>22677</v>
      </c>
      <c r="UEF1" t="s">
        <v>22678</v>
      </c>
      <c r="UEG1" t="s">
        <v>22679</v>
      </c>
      <c r="UEH1" t="s">
        <v>22680</v>
      </c>
      <c r="UEI1" t="s">
        <v>22681</v>
      </c>
      <c r="UEJ1" t="s">
        <v>22682</v>
      </c>
      <c r="UEK1" t="s">
        <v>22683</v>
      </c>
      <c r="UEL1" t="s">
        <v>22684</v>
      </c>
      <c r="UEM1" t="s">
        <v>22685</v>
      </c>
      <c r="UEN1" t="s">
        <v>22686</v>
      </c>
      <c r="UEO1" t="s">
        <v>22687</v>
      </c>
      <c r="UEP1" t="s">
        <v>22688</v>
      </c>
      <c r="UEQ1" t="s">
        <v>22689</v>
      </c>
      <c r="UER1" t="s">
        <v>22690</v>
      </c>
      <c r="UES1" t="s">
        <v>22691</v>
      </c>
      <c r="UET1" t="s">
        <v>22692</v>
      </c>
      <c r="UEU1" t="s">
        <v>22693</v>
      </c>
      <c r="UEV1" t="s">
        <v>22694</v>
      </c>
      <c r="UEW1" t="s">
        <v>22695</v>
      </c>
      <c r="UEX1" t="s">
        <v>22696</v>
      </c>
      <c r="UEY1" t="s">
        <v>22697</v>
      </c>
      <c r="UEZ1" t="s">
        <v>22698</v>
      </c>
      <c r="UFA1" t="s">
        <v>22699</v>
      </c>
      <c r="UFB1" t="s">
        <v>22700</v>
      </c>
      <c r="UFC1" t="s">
        <v>22701</v>
      </c>
      <c r="UFD1" t="s">
        <v>22702</v>
      </c>
      <c r="UFE1" t="s">
        <v>22703</v>
      </c>
      <c r="UFF1" t="s">
        <v>22704</v>
      </c>
      <c r="UFG1" t="s">
        <v>22705</v>
      </c>
      <c r="UFH1" t="s">
        <v>22706</v>
      </c>
      <c r="UFI1" t="s">
        <v>22707</v>
      </c>
      <c r="UFJ1" t="s">
        <v>22708</v>
      </c>
      <c r="UFK1" t="s">
        <v>22709</v>
      </c>
      <c r="UFL1" t="s">
        <v>22710</v>
      </c>
      <c r="UFM1" t="s">
        <v>22711</v>
      </c>
      <c r="UFN1" t="s">
        <v>22712</v>
      </c>
      <c r="UFO1" t="s">
        <v>22713</v>
      </c>
      <c r="UFP1" t="s">
        <v>22714</v>
      </c>
      <c r="UFQ1" t="s">
        <v>22715</v>
      </c>
      <c r="UFR1" t="s">
        <v>22716</v>
      </c>
      <c r="UFS1" t="s">
        <v>22717</v>
      </c>
      <c r="UFT1" t="s">
        <v>22718</v>
      </c>
      <c r="UFU1" t="s">
        <v>22719</v>
      </c>
      <c r="UFV1" t="s">
        <v>22720</v>
      </c>
      <c r="UFW1" t="s">
        <v>22721</v>
      </c>
      <c r="UFX1" t="s">
        <v>22722</v>
      </c>
      <c r="UFY1" t="s">
        <v>22723</v>
      </c>
      <c r="UFZ1" t="s">
        <v>22724</v>
      </c>
      <c r="UGA1" t="s">
        <v>22725</v>
      </c>
      <c r="UGB1" t="s">
        <v>22726</v>
      </c>
      <c r="UGC1" t="s">
        <v>22727</v>
      </c>
      <c r="UGD1" t="s">
        <v>22728</v>
      </c>
      <c r="UGE1" t="s">
        <v>22729</v>
      </c>
      <c r="UGF1" t="s">
        <v>22730</v>
      </c>
      <c r="UGG1" t="s">
        <v>22731</v>
      </c>
      <c r="UGH1" t="s">
        <v>22732</v>
      </c>
      <c r="UGI1" t="s">
        <v>22733</v>
      </c>
      <c r="UGJ1" t="s">
        <v>22734</v>
      </c>
      <c r="UGK1" t="s">
        <v>22735</v>
      </c>
      <c r="UGL1" t="s">
        <v>22736</v>
      </c>
      <c r="UGM1" t="s">
        <v>22737</v>
      </c>
      <c r="UGN1" t="s">
        <v>22738</v>
      </c>
      <c r="UGO1" t="s">
        <v>22739</v>
      </c>
      <c r="UGP1" t="s">
        <v>22740</v>
      </c>
      <c r="UGQ1" t="s">
        <v>22741</v>
      </c>
      <c r="UGR1" t="s">
        <v>22742</v>
      </c>
      <c r="UGS1" t="s">
        <v>22743</v>
      </c>
      <c r="UGT1" t="s">
        <v>22744</v>
      </c>
      <c r="UGU1" t="s">
        <v>22745</v>
      </c>
      <c r="UGV1" t="s">
        <v>22746</v>
      </c>
      <c r="UGW1" t="s">
        <v>22747</v>
      </c>
      <c r="UGX1" t="s">
        <v>22748</v>
      </c>
      <c r="UGY1" t="s">
        <v>22749</v>
      </c>
      <c r="UGZ1" t="s">
        <v>22750</v>
      </c>
      <c r="UHA1" t="s">
        <v>22751</v>
      </c>
      <c r="UHB1" t="s">
        <v>22752</v>
      </c>
      <c r="UHC1" t="s">
        <v>22753</v>
      </c>
      <c r="UHD1" t="s">
        <v>22754</v>
      </c>
      <c r="UHE1" t="s">
        <v>22755</v>
      </c>
      <c r="UHF1" t="s">
        <v>22756</v>
      </c>
      <c r="UHG1" t="s">
        <v>22757</v>
      </c>
      <c r="UHH1" t="s">
        <v>22758</v>
      </c>
      <c r="UHI1" t="s">
        <v>22759</v>
      </c>
      <c r="UHJ1" t="s">
        <v>22760</v>
      </c>
      <c r="UHK1" t="s">
        <v>22761</v>
      </c>
      <c r="UHL1" t="s">
        <v>22762</v>
      </c>
      <c r="UHM1" t="s">
        <v>22763</v>
      </c>
      <c r="UHN1" t="s">
        <v>22764</v>
      </c>
      <c r="UHO1" t="s">
        <v>22765</v>
      </c>
      <c r="UHP1" t="s">
        <v>22766</v>
      </c>
      <c r="UHQ1" t="s">
        <v>22767</v>
      </c>
      <c r="UHR1" t="s">
        <v>22768</v>
      </c>
      <c r="UHS1" t="s">
        <v>22769</v>
      </c>
      <c r="UHT1" t="s">
        <v>22770</v>
      </c>
      <c r="UHU1" t="s">
        <v>22771</v>
      </c>
      <c r="UHV1" t="s">
        <v>22772</v>
      </c>
      <c r="UHW1" t="s">
        <v>22773</v>
      </c>
      <c r="UHX1" t="s">
        <v>22774</v>
      </c>
      <c r="UHY1" t="s">
        <v>22775</v>
      </c>
      <c r="UHZ1" t="s">
        <v>22776</v>
      </c>
      <c r="UIA1" t="s">
        <v>22777</v>
      </c>
      <c r="UIB1" t="s">
        <v>22778</v>
      </c>
      <c r="UIC1" t="s">
        <v>22779</v>
      </c>
      <c r="UID1" t="s">
        <v>22780</v>
      </c>
      <c r="UIE1" t="s">
        <v>22781</v>
      </c>
      <c r="UIF1" t="s">
        <v>22782</v>
      </c>
      <c r="UIG1" t="s">
        <v>22783</v>
      </c>
      <c r="UIH1" t="s">
        <v>22784</v>
      </c>
      <c r="UII1" t="s">
        <v>22785</v>
      </c>
      <c r="UIJ1" t="s">
        <v>22786</v>
      </c>
      <c r="UIK1" t="s">
        <v>22787</v>
      </c>
      <c r="UIL1" t="s">
        <v>22788</v>
      </c>
      <c r="UIM1" t="s">
        <v>22789</v>
      </c>
      <c r="UIN1" t="s">
        <v>22790</v>
      </c>
      <c r="UIO1" t="s">
        <v>22791</v>
      </c>
      <c r="UIP1" t="s">
        <v>22792</v>
      </c>
      <c r="UIQ1" t="s">
        <v>22793</v>
      </c>
      <c r="UIR1" t="s">
        <v>22794</v>
      </c>
      <c r="UIS1" t="s">
        <v>22795</v>
      </c>
      <c r="UIT1" t="s">
        <v>22796</v>
      </c>
      <c r="UIU1" t="s">
        <v>22797</v>
      </c>
      <c r="UIV1" t="s">
        <v>22798</v>
      </c>
      <c r="UIW1" t="s">
        <v>22799</v>
      </c>
      <c r="UIX1" t="s">
        <v>22800</v>
      </c>
      <c r="UIY1" t="s">
        <v>22801</v>
      </c>
      <c r="UIZ1" t="s">
        <v>22802</v>
      </c>
      <c r="UJA1" t="s">
        <v>22803</v>
      </c>
      <c r="UJB1" t="s">
        <v>22804</v>
      </c>
      <c r="UJC1" t="s">
        <v>22805</v>
      </c>
      <c r="UJD1" t="s">
        <v>22806</v>
      </c>
      <c r="UJE1" t="s">
        <v>22807</v>
      </c>
      <c r="UJF1" t="s">
        <v>22808</v>
      </c>
      <c r="UJG1" t="s">
        <v>22809</v>
      </c>
      <c r="UJH1" t="s">
        <v>22810</v>
      </c>
      <c r="UJI1" t="s">
        <v>22811</v>
      </c>
      <c r="UJJ1" t="s">
        <v>22812</v>
      </c>
      <c r="UJK1" t="s">
        <v>22813</v>
      </c>
      <c r="UJL1" t="s">
        <v>22814</v>
      </c>
      <c r="UJM1" t="s">
        <v>22815</v>
      </c>
      <c r="UJN1" t="s">
        <v>22816</v>
      </c>
      <c r="UJO1" t="s">
        <v>22817</v>
      </c>
      <c r="UJP1" t="s">
        <v>22818</v>
      </c>
      <c r="UJQ1" t="s">
        <v>22819</v>
      </c>
      <c r="UJR1" t="s">
        <v>22820</v>
      </c>
      <c r="UJS1" t="s">
        <v>22821</v>
      </c>
      <c r="UJT1" t="s">
        <v>22822</v>
      </c>
      <c r="UJU1" t="s">
        <v>22823</v>
      </c>
      <c r="UJV1" t="s">
        <v>22824</v>
      </c>
      <c r="UJW1" t="s">
        <v>22825</v>
      </c>
      <c r="UJX1" t="s">
        <v>22826</v>
      </c>
      <c r="UJY1" t="s">
        <v>22827</v>
      </c>
      <c r="UJZ1" t="s">
        <v>22828</v>
      </c>
      <c r="UKA1" t="s">
        <v>22829</v>
      </c>
      <c r="UKB1" t="s">
        <v>22830</v>
      </c>
      <c r="UKC1" t="s">
        <v>22831</v>
      </c>
      <c r="UKD1" t="s">
        <v>22832</v>
      </c>
      <c r="UKE1" t="s">
        <v>22833</v>
      </c>
      <c r="UKF1" t="s">
        <v>22834</v>
      </c>
      <c r="UKG1" t="s">
        <v>22835</v>
      </c>
      <c r="UKH1" t="s">
        <v>22836</v>
      </c>
      <c r="UKI1" t="s">
        <v>22837</v>
      </c>
      <c r="UKJ1" t="s">
        <v>22838</v>
      </c>
      <c r="UKK1" t="s">
        <v>22839</v>
      </c>
      <c r="UKL1" t="s">
        <v>22840</v>
      </c>
      <c r="UKM1" t="s">
        <v>22841</v>
      </c>
      <c r="UKN1" t="s">
        <v>22842</v>
      </c>
      <c r="UKO1" t="s">
        <v>22843</v>
      </c>
      <c r="UKP1" t="s">
        <v>22844</v>
      </c>
      <c r="UKQ1" t="s">
        <v>22845</v>
      </c>
      <c r="UKR1" t="s">
        <v>22846</v>
      </c>
      <c r="UKS1" t="s">
        <v>22847</v>
      </c>
      <c r="UKT1" t="s">
        <v>22848</v>
      </c>
      <c r="UKU1" t="s">
        <v>22849</v>
      </c>
      <c r="UKV1" t="s">
        <v>22850</v>
      </c>
      <c r="UKW1" t="s">
        <v>22851</v>
      </c>
      <c r="UKX1" t="s">
        <v>22852</v>
      </c>
      <c r="UKY1" t="s">
        <v>22853</v>
      </c>
      <c r="UKZ1" t="s">
        <v>22854</v>
      </c>
      <c r="ULA1" t="s">
        <v>22855</v>
      </c>
      <c r="ULB1" t="s">
        <v>22856</v>
      </c>
      <c r="ULC1" t="s">
        <v>22857</v>
      </c>
      <c r="ULD1" t="s">
        <v>22858</v>
      </c>
      <c r="ULE1" t="s">
        <v>22859</v>
      </c>
      <c r="ULF1" t="s">
        <v>22860</v>
      </c>
      <c r="ULG1" t="s">
        <v>22861</v>
      </c>
      <c r="ULH1" t="s">
        <v>22862</v>
      </c>
      <c r="ULI1" t="s">
        <v>22863</v>
      </c>
      <c r="ULJ1" t="s">
        <v>22864</v>
      </c>
      <c r="ULK1" t="s">
        <v>22865</v>
      </c>
      <c r="ULL1" t="s">
        <v>22866</v>
      </c>
      <c r="ULM1" t="s">
        <v>22867</v>
      </c>
      <c r="ULN1" t="s">
        <v>22868</v>
      </c>
      <c r="ULO1" t="s">
        <v>22869</v>
      </c>
      <c r="ULP1" t="s">
        <v>22870</v>
      </c>
      <c r="ULQ1" t="s">
        <v>22871</v>
      </c>
      <c r="ULR1" t="s">
        <v>22872</v>
      </c>
      <c r="ULS1" t="s">
        <v>22873</v>
      </c>
      <c r="ULT1" t="s">
        <v>22874</v>
      </c>
      <c r="ULU1" t="s">
        <v>22875</v>
      </c>
      <c r="ULV1" t="s">
        <v>22876</v>
      </c>
      <c r="ULW1" t="s">
        <v>22877</v>
      </c>
      <c r="ULX1" t="s">
        <v>22878</v>
      </c>
      <c r="ULY1" t="s">
        <v>22879</v>
      </c>
      <c r="ULZ1" t="s">
        <v>22880</v>
      </c>
      <c r="UMA1" t="s">
        <v>22881</v>
      </c>
      <c r="UMB1" t="s">
        <v>22882</v>
      </c>
      <c r="UMC1" t="s">
        <v>22883</v>
      </c>
      <c r="UMD1" t="s">
        <v>22884</v>
      </c>
      <c r="UME1" t="s">
        <v>22885</v>
      </c>
      <c r="UMF1" t="s">
        <v>22886</v>
      </c>
      <c r="UMG1" t="s">
        <v>22887</v>
      </c>
      <c r="UMH1" t="s">
        <v>22888</v>
      </c>
      <c r="UMI1" t="s">
        <v>22889</v>
      </c>
      <c r="UMJ1" t="s">
        <v>22890</v>
      </c>
      <c r="UMK1" t="s">
        <v>22891</v>
      </c>
      <c r="UML1" t="s">
        <v>22892</v>
      </c>
      <c r="UMM1" t="s">
        <v>22893</v>
      </c>
      <c r="UMN1" t="s">
        <v>22894</v>
      </c>
      <c r="UMO1" t="s">
        <v>22895</v>
      </c>
      <c r="UMP1" t="s">
        <v>22896</v>
      </c>
      <c r="UMQ1" t="s">
        <v>22897</v>
      </c>
      <c r="UMR1" t="s">
        <v>22898</v>
      </c>
      <c r="UMS1" t="s">
        <v>22899</v>
      </c>
      <c r="UMT1" t="s">
        <v>22900</v>
      </c>
      <c r="UMU1" t="s">
        <v>22901</v>
      </c>
      <c r="UMV1" t="s">
        <v>22902</v>
      </c>
      <c r="UMW1" t="s">
        <v>22903</v>
      </c>
      <c r="UMX1" t="s">
        <v>22904</v>
      </c>
      <c r="UMY1" t="s">
        <v>22905</v>
      </c>
      <c r="UMZ1" t="s">
        <v>22906</v>
      </c>
      <c r="UNA1" t="s">
        <v>22907</v>
      </c>
      <c r="UNB1" t="s">
        <v>22908</v>
      </c>
      <c r="UNC1" t="s">
        <v>22909</v>
      </c>
      <c r="UND1" t="s">
        <v>22910</v>
      </c>
      <c r="UNE1" t="s">
        <v>22911</v>
      </c>
      <c r="UNF1" t="s">
        <v>22912</v>
      </c>
      <c r="UNG1" t="s">
        <v>22913</v>
      </c>
      <c r="UNH1" t="s">
        <v>22914</v>
      </c>
      <c r="UNI1" t="s">
        <v>22915</v>
      </c>
      <c r="UNJ1" t="s">
        <v>22916</v>
      </c>
      <c r="UNK1" t="s">
        <v>22917</v>
      </c>
      <c r="UNL1" t="s">
        <v>22918</v>
      </c>
      <c r="UNM1" t="s">
        <v>22919</v>
      </c>
      <c r="UNN1" t="s">
        <v>22920</v>
      </c>
      <c r="UNO1" t="s">
        <v>22921</v>
      </c>
      <c r="UNP1" t="s">
        <v>22922</v>
      </c>
      <c r="UNQ1" t="s">
        <v>22923</v>
      </c>
      <c r="UNR1" t="s">
        <v>22924</v>
      </c>
      <c r="UNS1" t="s">
        <v>22925</v>
      </c>
      <c r="UNT1" t="s">
        <v>22926</v>
      </c>
      <c r="UNU1" t="s">
        <v>22927</v>
      </c>
      <c r="UNV1" t="s">
        <v>22928</v>
      </c>
      <c r="UNW1" t="s">
        <v>22929</v>
      </c>
      <c r="UNX1" t="s">
        <v>22930</v>
      </c>
      <c r="UNY1" t="s">
        <v>22931</v>
      </c>
      <c r="UNZ1" t="s">
        <v>22932</v>
      </c>
      <c r="UOA1" t="s">
        <v>22933</v>
      </c>
      <c r="UOB1" t="s">
        <v>22934</v>
      </c>
      <c r="UOC1" t="s">
        <v>22935</v>
      </c>
      <c r="UOD1" t="s">
        <v>22936</v>
      </c>
      <c r="UOE1" t="s">
        <v>22937</v>
      </c>
      <c r="UOF1" t="s">
        <v>22938</v>
      </c>
      <c r="UOG1" t="s">
        <v>22939</v>
      </c>
      <c r="UOH1" t="s">
        <v>22940</v>
      </c>
      <c r="UOI1" t="s">
        <v>22941</v>
      </c>
      <c r="UOJ1" t="s">
        <v>22942</v>
      </c>
      <c r="UOK1" t="s">
        <v>22943</v>
      </c>
      <c r="UOL1" t="s">
        <v>22944</v>
      </c>
      <c r="UOM1" t="s">
        <v>22945</v>
      </c>
      <c r="UON1" t="s">
        <v>22946</v>
      </c>
      <c r="UOO1" t="s">
        <v>22947</v>
      </c>
      <c r="UOP1" t="s">
        <v>22948</v>
      </c>
      <c r="UOQ1" t="s">
        <v>22949</v>
      </c>
      <c r="UOR1" t="s">
        <v>22950</v>
      </c>
      <c r="UOS1" t="s">
        <v>22951</v>
      </c>
      <c r="UOT1" t="s">
        <v>22952</v>
      </c>
      <c r="UOU1" t="s">
        <v>22953</v>
      </c>
      <c r="UOV1" t="s">
        <v>22954</v>
      </c>
      <c r="UOW1" t="s">
        <v>22955</v>
      </c>
      <c r="UOX1" t="s">
        <v>22956</v>
      </c>
      <c r="UOY1" t="s">
        <v>22957</v>
      </c>
      <c r="UOZ1" t="s">
        <v>22958</v>
      </c>
      <c r="UPA1" t="s">
        <v>22959</v>
      </c>
      <c r="UPB1" t="s">
        <v>22960</v>
      </c>
      <c r="UPC1" t="s">
        <v>22961</v>
      </c>
      <c r="UPD1" t="s">
        <v>22962</v>
      </c>
      <c r="UPE1" t="s">
        <v>22963</v>
      </c>
      <c r="UPF1" t="s">
        <v>22964</v>
      </c>
      <c r="UPG1" t="s">
        <v>22965</v>
      </c>
      <c r="UPH1" t="s">
        <v>22966</v>
      </c>
      <c r="UPI1" t="s">
        <v>22967</v>
      </c>
      <c r="UPJ1" t="s">
        <v>22968</v>
      </c>
      <c r="UPK1" t="s">
        <v>22969</v>
      </c>
      <c r="UPL1" t="s">
        <v>22970</v>
      </c>
      <c r="UPM1" t="s">
        <v>22971</v>
      </c>
      <c r="UPN1" t="s">
        <v>22972</v>
      </c>
      <c r="UPO1" t="s">
        <v>22973</v>
      </c>
      <c r="UPP1" t="s">
        <v>22974</v>
      </c>
      <c r="UPQ1" t="s">
        <v>22975</v>
      </c>
      <c r="UPR1" t="s">
        <v>22976</v>
      </c>
      <c r="UPS1" t="s">
        <v>22977</v>
      </c>
      <c r="UPT1" t="s">
        <v>22978</v>
      </c>
      <c r="UPU1" t="s">
        <v>22979</v>
      </c>
      <c r="UPV1" t="s">
        <v>22980</v>
      </c>
      <c r="UPW1" t="s">
        <v>22981</v>
      </c>
      <c r="UPX1" t="s">
        <v>22982</v>
      </c>
      <c r="UPY1" t="s">
        <v>22983</v>
      </c>
      <c r="UPZ1" t="s">
        <v>22984</v>
      </c>
      <c r="UQA1" t="s">
        <v>22985</v>
      </c>
      <c r="UQB1" t="s">
        <v>22986</v>
      </c>
      <c r="UQC1" t="s">
        <v>22987</v>
      </c>
      <c r="UQD1" t="s">
        <v>22988</v>
      </c>
      <c r="UQE1" t="s">
        <v>22989</v>
      </c>
      <c r="UQF1" t="s">
        <v>22990</v>
      </c>
      <c r="UQG1" t="s">
        <v>22991</v>
      </c>
      <c r="UQH1" t="s">
        <v>22992</v>
      </c>
      <c r="UQI1" t="s">
        <v>22993</v>
      </c>
      <c r="UQJ1" t="s">
        <v>22994</v>
      </c>
      <c r="UQK1" t="s">
        <v>22995</v>
      </c>
      <c r="UQL1" t="s">
        <v>22996</v>
      </c>
      <c r="UQM1" t="s">
        <v>22997</v>
      </c>
      <c r="UQN1" t="s">
        <v>22998</v>
      </c>
      <c r="UQO1" t="s">
        <v>22999</v>
      </c>
      <c r="UQP1" t="s">
        <v>23000</v>
      </c>
      <c r="UQQ1" t="s">
        <v>23001</v>
      </c>
      <c r="UQR1" t="s">
        <v>23002</v>
      </c>
      <c r="UQS1" t="s">
        <v>23003</v>
      </c>
      <c r="UQT1" t="s">
        <v>23004</v>
      </c>
      <c r="UQU1" t="s">
        <v>23005</v>
      </c>
      <c r="UQV1" t="s">
        <v>23006</v>
      </c>
      <c r="UQW1" t="s">
        <v>23007</v>
      </c>
      <c r="UQX1" t="s">
        <v>23008</v>
      </c>
      <c r="UQY1" t="s">
        <v>23009</v>
      </c>
      <c r="UQZ1" t="s">
        <v>23010</v>
      </c>
      <c r="URA1" t="s">
        <v>23011</v>
      </c>
      <c r="URB1" t="s">
        <v>23012</v>
      </c>
      <c r="URC1" t="s">
        <v>23013</v>
      </c>
      <c r="URD1" t="s">
        <v>23014</v>
      </c>
      <c r="URE1" t="s">
        <v>23015</v>
      </c>
      <c r="URF1" t="s">
        <v>23016</v>
      </c>
      <c r="URG1" t="s">
        <v>23017</v>
      </c>
      <c r="URH1" t="s">
        <v>23018</v>
      </c>
      <c r="URI1" t="s">
        <v>23019</v>
      </c>
      <c r="URJ1" t="s">
        <v>23020</v>
      </c>
      <c r="URK1" t="s">
        <v>23021</v>
      </c>
      <c r="URL1" t="s">
        <v>23022</v>
      </c>
      <c r="URM1" t="s">
        <v>23023</v>
      </c>
      <c r="URN1" t="s">
        <v>23024</v>
      </c>
      <c r="URO1" t="s">
        <v>23025</v>
      </c>
      <c r="URP1" t="s">
        <v>23026</v>
      </c>
      <c r="URQ1" t="s">
        <v>23027</v>
      </c>
      <c r="URR1" t="s">
        <v>23028</v>
      </c>
      <c r="URS1" t="s">
        <v>23029</v>
      </c>
      <c r="URT1" t="s">
        <v>23030</v>
      </c>
      <c r="URU1" t="s">
        <v>23031</v>
      </c>
      <c r="URV1" t="s">
        <v>23032</v>
      </c>
      <c r="URW1" t="s">
        <v>23033</v>
      </c>
      <c r="URX1" t="s">
        <v>23034</v>
      </c>
      <c r="URY1" t="s">
        <v>23035</v>
      </c>
      <c r="URZ1" t="s">
        <v>23036</v>
      </c>
      <c r="USA1" t="s">
        <v>23037</v>
      </c>
      <c r="USB1" t="s">
        <v>23038</v>
      </c>
      <c r="USC1" t="s">
        <v>23039</v>
      </c>
      <c r="USD1" t="s">
        <v>23040</v>
      </c>
      <c r="USE1" t="s">
        <v>23041</v>
      </c>
      <c r="USF1" t="s">
        <v>23042</v>
      </c>
      <c r="USG1" t="s">
        <v>23043</v>
      </c>
      <c r="USH1" t="s">
        <v>23044</v>
      </c>
      <c r="USI1" t="s">
        <v>23045</v>
      </c>
      <c r="USJ1" t="s">
        <v>23046</v>
      </c>
      <c r="USK1" t="s">
        <v>23047</v>
      </c>
      <c r="USL1" t="s">
        <v>23048</v>
      </c>
      <c r="USM1" t="s">
        <v>23049</v>
      </c>
      <c r="USN1" t="s">
        <v>23050</v>
      </c>
      <c r="USO1" t="s">
        <v>23051</v>
      </c>
      <c r="USP1" t="s">
        <v>23052</v>
      </c>
      <c r="USQ1" t="s">
        <v>23053</v>
      </c>
      <c r="USR1" t="s">
        <v>23054</v>
      </c>
      <c r="USS1" t="s">
        <v>23055</v>
      </c>
      <c r="UST1" t="s">
        <v>23056</v>
      </c>
      <c r="USU1" t="s">
        <v>23057</v>
      </c>
      <c r="USV1" t="s">
        <v>23058</v>
      </c>
      <c r="USW1" t="s">
        <v>23059</v>
      </c>
      <c r="USX1" t="s">
        <v>23060</v>
      </c>
      <c r="USY1" t="s">
        <v>23061</v>
      </c>
      <c r="USZ1" t="s">
        <v>23062</v>
      </c>
      <c r="UTA1" t="s">
        <v>23063</v>
      </c>
      <c r="UTB1" t="s">
        <v>23064</v>
      </c>
      <c r="UTC1" t="s">
        <v>23065</v>
      </c>
      <c r="UTD1" t="s">
        <v>23066</v>
      </c>
      <c r="UTE1" t="s">
        <v>23067</v>
      </c>
      <c r="UTF1" t="s">
        <v>23068</v>
      </c>
      <c r="UTG1" t="s">
        <v>23069</v>
      </c>
      <c r="UTH1" t="s">
        <v>23070</v>
      </c>
      <c r="UTI1" t="s">
        <v>23071</v>
      </c>
      <c r="UTJ1" t="s">
        <v>23072</v>
      </c>
      <c r="UTK1" t="s">
        <v>23073</v>
      </c>
      <c r="UTL1" t="s">
        <v>23074</v>
      </c>
      <c r="UTM1" t="s">
        <v>23075</v>
      </c>
      <c r="UTN1" t="s">
        <v>23076</v>
      </c>
      <c r="UTO1" t="s">
        <v>23077</v>
      </c>
      <c r="UTP1" t="s">
        <v>23078</v>
      </c>
      <c r="UTQ1" t="s">
        <v>23079</v>
      </c>
      <c r="UTR1" t="s">
        <v>23080</v>
      </c>
      <c r="UTS1" t="s">
        <v>23081</v>
      </c>
      <c r="UTT1" t="s">
        <v>23082</v>
      </c>
      <c r="UTU1" t="s">
        <v>23083</v>
      </c>
      <c r="UTV1" t="s">
        <v>23084</v>
      </c>
      <c r="UTW1" t="s">
        <v>23085</v>
      </c>
      <c r="UTX1" t="s">
        <v>23086</v>
      </c>
      <c r="UTY1" t="s">
        <v>23087</v>
      </c>
      <c r="UTZ1" t="s">
        <v>23088</v>
      </c>
      <c r="UUA1" t="s">
        <v>23089</v>
      </c>
      <c r="UUB1" t="s">
        <v>23090</v>
      </c>
      <c r="UUC1" t="s">
        <v>23091</v>
      </c>
      <c r="UUD1" t="s">
        <v>23092</v>
      </c>
      <c r="UUE1" t="s">
        <v>23093</v>
      </c>
      <c r="UUF1" t="s">
        <v>23094</v>
      </c>
      <c r="UUG1" t="s">
        <v>23095</v>
      </c>
      <c r="UUH1" t="s">
        <v>23096</v>
      </c>
      <c r="UUI1" t="s">
        <v>23097</v>
      </c>
      <c r="UUJ1" t="s">
        <v>23098</v>
      </c>
      <c r="UUK1" t="s">
        <v>23099</v>
      </c>
      <c r="UUL1" t="s">
        <v>23100</v>
      </c>
      <c r="UUM1" t="s">
        <v>23101</v>
      </c>
      <c r="UUN1" t="s">
        <v>23102</v>
      </c>
      <c r="UUO1" t="s">
        <v>23103</v>
      </c>
      <c r="UUP1" t="s">
        <v>23104</v>
      </c>
      <c r="UUQ1" t="s">
        <v>23105</v>
      </c>
      <c r="UUR1" t="s">
        <v>23106</v>
      </c>
      <c r="UUS1" t="s">
        <v>23107</v>
      </c>
      <c r="UUT1" t="s">
        <v>23108</v>
      </c>
      <c r="UUU1" t="s">
        <v>23109</v>
      </c>
      <c r="UUV1" t="s">
        <v>23110</v>
      </c>
      <c r="UUW1" t="s">
        <v>23111</v>
      </c>
      <c r="UUX1" t="s">
        <v>23112</v>
      </c>
      <c r="UUY1" t="s">
        <v>23113</v>
      </c>
      <c r="UUZ1" t="s">
        <v>23114</v>
      </c>
      <c r="UVA1" t="s">
        <v>23115</v>
      </c>
      <c r="UVB1" t="s">
        <v>23116</v>
      </c>
      <c r="UVC1" t="s">
        <v>23117</v>
      </c>
      <c r="UVD1" t="s">
        <v>23118</v>
      </c>
      <c r="UVE1" t="s">
        <v>23119</v>
      </c>
      <c r="UVF1" t="s">
        <v>23120</v>
      </c>
      <c r="UVG1" t="s">
        <v>23121</v>
      </c>
      <c r="UVH1" t="s">
        <v>23122</v>
      </c>
      <c r="UVI1" t="s">
        <v>23123</v>
      </c>
      <c r="UVJ1" t="s">
        <v>23124</v>
      </c>
      <c r="UVK1" t="s">
        <v>23125</v>
      </c>
      <c r="UVL1" t="s">
        <v>23126</v>
      </c>
      <c r="UVM1" t="s">
        <v>23127</v>
      </c>
      <c r="UVN1" t="s">
        <v>23128</v>
      </c>
      <c r="UVO1" t="s">
        <v>23129</v>
      </c>
      <c r="UVP1" t="s">
        <v>23130</v>
      </c>
      <c r="UVQ1" t="s">
        <v>23131</v>
      </c>
      <c r="UVR1" t="s">
        <v>23132</v>
      </c>
      <c r="UVS1" t="s">
        <v>23133</v>
      </c>
      <c r="UVT1" t="s">
        <v>23134</v>
      </c>
      <c r="UVU1" t="s">
        <v>23135</v>
      </c>
      <c r="UVV1" t="s">
        <v>23136</v>
      </c>
      <c r="UVW1" t="s">
        <v>23137</v>
      </c>
      <c r="UVX1" t="s">
        <v>23138</v>
      </c>
      <c r="UVY1" t="s">
        <v>23139</v>
      </c>
      <c r="UVZ1" t="s">
        <v>23140</v>
      </c>
      <c r="UWA1" t="s">
        <v>23141</v>
      </c>
      <c r="UWB1" t="s">
        <v>23142</v>
      </c>
      <c r="UWC1" t="s">
        <v>23143</v>
      </c>
      <c r="UWD1" t="s">
        <v>23144</v>
      </c>
      <c r="UWE1" t="s">
        <v>23145</v>
      </c>
      <c r="UWF1" t="s">
        <v>23146</v>
      </c>
      <c r="UWG1" t="s">
        <v>23147</v>
      </c>
      <c r="UWH1" t="s">
        <v>23148</v>
      </c>
      <c r="UWI1" t="s">
        <v>23149</v>
      </c>
      <c r="UWJ1" t="s">
        <v>23150</v>
      </c>
      <c r="UWK1" t="s">
        <v>23151</v>
      </c>
      <c r="UWL1" t="s">
        <v>23152</v>
      </c>
      <c r="UWM1" t="s">
        <v>23153</v>
      </c>
      <c r="UWN1" t="s">
        <v>23154</v>
      </c>
      <c r="UWO1" t="s">
        <v>23155</v>
      </c>
      <c r="UWP1" t="s">
        <v>23156</v>
      </c>
      <c r="UWQ1" t="s">
        <v>23157</v>
      </c>
      <c r="UWR1" t="s">
        <v>23158</v>
      </c>
      <c r="UWS1" t="s">
        <v>23159</v>
      </c>
      <c r="UWT1" t="s">
        <v>23160</v>
      </c>
      <c r="UWU1" t="s">
        <v>23161</v>
      </c>
      <c r="UWV1" t="s">
        <v>23162</v>
      </c>
      <c r="UWW1" t="s">
        <v>23163</v>
      </c>
      <c r="UWX1" t="s">
        <v>23164</v>
      </c>
      <c r="UWY1" t="s">
        <v>23165</v>
      </c>
      <c r="UWZ1" t="s">
        <v>23166</v>
      </c>
      <c r="UXA1" t="s">
        <v>23167</v>
      </c>
      <c r="UXB1" t="s">
        <v>23168</v>
      </c>
      <c r="UXC1" t="s">
        <v>23169</v>
      </c>
      <c r="UXD1" t="s">
        <v>23170</v>
      </c>
      <c r="UXE1" t="s">
        <v>23171</v>
      </c>
      <c r="UXF1" t="s">
        <v>23172</v>
      </c>
      <c r="UXG1" t="s">
        <v>23173</v>
      </c>
      <c r="UXH1" t="s">
        <v>23174</v>
      </c>
      <c r="UXI1" t="s">
        <v>23175</v>
      </c>
      <c r="UXJ1" t="s">
        <v>23176</v>
      </c>
      <c r="UXK1" t="s">
        <v>23177</v>
      </c>
      <c r="UXL1" t="s">
        <v>23178</v>
      </c>
      <c r="UXM1" t="s">
        <v>23179</v>
      </c>
      <c r="UXN1" t="s">
        <v>23180</v>
      </c>
      <c r="UXO1" t="s">
        <v>23181</v>
      </c>
      <c r="UXP1" t="s">
        <v>23182</v>
      </c>
      <c r="UXQ1" t="s">
        <v>23183</v>
      </c>
      <c r="UXR1" t="s">
        <v>23184</v>
      </c>
      <c r="UXS1" t="s">
        <v>23185</v>
      </c>
      <c r="UXT1" t="s">
        <v>23186</v>
      </c>
      <c r="UXU1" t="s">
        <v>23187</v>
      </c>
      <c r="UXV1" t="s">
        <v>23188</v>
      </c>
      <c r="UXW1" t="s">
        <v>23189</v>
      </c>
      <c r="UXX1" t="s">
        <v>23190</v>
      </c>
      <c r="UXY1" t="s">
        <v>23191</v>
      </c>
      <c r="UXZ1" t="s">
        <v>23192</v>
      </c>
      <c r="UYA1" t="s">
        <v>23193</v>
      </c>
      <c r="UYB1" t="s">
        <v>23194</v>
      </c>
      <c r="UYC1" t="s">
        <v>23195</v>
      </c>
      <c r="UYD1" t="s">
        <v>23196</v>
      </c>
      <c r="UYE1" t="s">
        <v>23197</v>
      </c>
      <c r="UYF1" t="s">
        <v>23198</v>
      </c>
      <c r="UYG1" t="s">
        <v>23199</v>
      </c>
      <c r="UYH1" t="s">
        <v>23200</v>
      </c>
      <c r="UYI1" t="s">
        <v>23201</v>
      </c>
      <c r="UYJ1" t="s">
        <v>23202</v>
      </c>
      <c r="UYK1" t="s">
        <v>23203</v>
      </c>
      <c r="UYL1" t="s">
        <v>23204</v>
      </c>
      <c r="UYM1" t="s">
        <v>23205</v>
      </c>
      <c r="UYN1" t="s">
        <v>23206</v>
      </c>
      <c r="UYO1" t="s">
        <v>23207</v>
      </c>
      <c r="UYP1" t="s">
        <v>23208</v>
      </c>
      <c r="UYQ1" t="s">
        <v>23209</v>
      </c>
      <c r="UYR1" t="s">
        <v>23210</v>
      </c>
      <c r="UYS1" t="s">
        <v>23211</v>
      </c>
      <c r="UYT1" t="s">
        <v>23212</v>
      </c>
      <c r="UYU1" t="s">
        <v>23213</v>
      </c>
      <c r="UYV1" t="s">
        <v>23214</v>
      </c>
      <c r="UYW1" t="s">
        <v>23215</v>
      </c>
      <c r="UYX1" t="s">
        <v>23216</v>
      </c>
      <c r="UYY1" t="s">
        <v>23217</v>
      </c>
      <c r="UYZ1" t="s">
        <v>23218</v>
      </c>
      <c r="UZA1" t="s">
        <v>23219</v>
      </c>
      <c r="UZB1" t="s">
        <v>23220</v>
      </c>
      <c r="UZC1" t="s">
        <v>23221</v>
      </c>
      <c r="UZD1" t="s">
        <v>23222</v>
      </c>
      <c r="UZE1" t="s">
        <v>23223</v>
      </c>
      <c r="UZF1" t="s">
        <v>23224</v>
      </c>
      <c r="UZG1" t="s">
        <v>23225</v>
      </c>
      <c r="UZH1" t="s">
        <v>23226</v>
      </c>
      <c r="UZI1" t="s">
        <v>23227</v>
      </c>
      <c r="UZJ1" t="s">
        <v>23228</v>
      </c>
      <c r="UZK1" t="s">
        <v>23229</v>
      </c>
      <c r="UZL1" t="s">
        <v>23230</v>
      </c>
      <c r="UZM1" t="s">
        <v>23231</v>
      </c>
      <c r="UZN1" t="s">
        <v>23232</v>
      </c>
      <c r="UZO1" t="s">
        <v>23233</v>
      </c>
      <c r="UZP1" t="s">
        <v>23234</v>
      </c>
      <c r="UZQ1" t="s">
        <v>23235</v>
      </c>
      <c r="UZR1" t="s">
        <v>23236</v>
      </c>
      <c r="UZS1" t="s">
        <v>23237</v>
      </c>
      <c r="UZT1" t="s">
        <v>23238</v>
      </c>
      <c r="UZU1" t="s">
        <v>23239</v>
      </c>
      <c r="UZV1" t="s">
        <v>23240</v>
      </c>
      <c r="UZW1" t="s">
        <v>23241</v>
      </c>
      <c r="UZX1" t="s">
        <v>23242</v>
      </c>
      <c r="UZY1" t="s">
        <v>23243</v>
      </c>
      <c r="UZZ1" t="s">
        <v>23244</v>
      </c>
      <c r="VAA1" t="s">
        <v>23245</v>
      </c>
      <c r="VAB1" t="s">
        <v>23246</v>
      </c>
      <c r="VAC1" t="s">
        <v>23247</v>
      </c>
      <c r="VAD1" t="s">
        <v>23248</v>
      </c>
      <c r="VAE1" t="s">
        <v>23249</v>
      </c>
      <c r="VAF1" t="s">
        <v>23250</v>
      </c>
      <c r="VAG1" t="s">
        <v>23251</v>
      </c>
      <c r="VAH1" t="s">
        <v>23252</v>
      </c>
      <c r="VAI1" t="s">
        <v>23253</v>
      </c>
      <c r="VAJ1" t="s">
        <v>23254</v>
      </c>
      <c r="VAK1" t="s">
        <v>23255</v>
      </c>
      <c r="VAL1" t="s">
        <v>23256</v>
      </c>
      <c r="VAM1" t="s">
        <v>23257</v>
      </c>
      <c r="VAN1" t="s">
        <v>23258</v>
      </c>
      <c r="VAO1" t="s">
        <v>23259</v>
      </c>
      <c r="VAP1" t="s">
        <v>23260</v>
      </c>
      <c r="VAQ1" t="s">
        <v>23261</v>
      </c>
      <c r="VAR1" t="s">
        <v>23262</v>
      </c>
      <c r="VAS1" t="s">
        <v>23263</v>
      </c>
      <c r="VAT1" t="s">
        <v>23264</v>
      </c>
      <c r="VAU1" t="s">
        <v>23265</v>
      </c>
      <c r="VAV1" t="s">
        <v>23266</v>
      </c>
      <c r="VAW1" t="s">
        <v>23267</v>
      </c>
      <c r="VAX1" t="s">
        <v>23268</v>
      </c>
      <c r="VAY1" t="s">
        <v>23269</v>
      </c>
      <c r="VAZ1" t="s">
        <v>23270</v>
      </c>
      <c r="VBA1" t="s">
        <v>23271</v>
      </c>
      <c r="VBB1" t="s">
        <v>23272</v>
      </c>
      <c r="VBC1" t="s">
        <v>23273</v>
      </c>
      <c r="VBD1" t="s">
        <v>23274</v>
      </c>
      <c r="VBE1" t="s">
        <v>23275</v>
      </c>
      <c r="VBF1" t="s">
        <v>23276</v>
      </c>
      <c r="VBG1" t="s">
        <v>23277</v>
      </c>
      <c r="VBH1" t="s">
        <v>23278</v>
      </c>
      <c r="VBI1" t="s">
        <v>23279</v>
      </c>
      <c r="VBJ1" t="s">
        <v>23280</v>
      </c>
      <c r="VBK1" t="s">
        <v>23281</v>
      </c>
      <c r="VBL1" t="s">
        <v>23282</v>
      </c>
      <c r="VBM1" t="s">
        <v>23283</v>
      </c>
      <c r="VBN1" t="s">
        <v>23284</v>
      </c>
      <c r="VBO1" t="s">
        <v>23285</v>
      </c>
      <c r="VBP1" t="s">
        <v>23286</v>
      </c>
      <c r="VBQ1" t="s">
        <v>23287</v>
      </c>
      <c r="VBR1" t="s">
        <v>23288</v>
      </c>
      <c r="VBS1" t="s">
        <v>23289</v>
      </c>
      <c r="VBT1" t="s">
        <v>23290</v>
      </c>
      <c r="VBU1" t="s">
        <v>23291</v>
      </c>
      <c r="VBV1" t="s">
        <v>23292</v>
      </c>
      <c r="VBW1" t="s">
        <v>23293</v>
      </c>
      <c r="VBX1" t="s">
        <v>23294</v>
      </c>
      <c r="VBY1" t="s">
        <v>23295</v>
      </c>
      <c r="VBZ1" t="s">
        <v>23296</v>
      </c>
      <c r="VCA1" t="s">
        <v>23297</v>
      </c>
      <c r="VCB1" t="s">
        <v>23298</v>
      </c>
      <c r="VCC1" t="s">
        <v>23299</v>
      </c>
      <c r="VCD1" t="s">
        <v>23300</v>
      </c>
      <c r="VCE1" t="s">
        <v>23301</v>
      </c>
      <c r="VCF1" t="s">
        <v>23302</v>
      </c>
      <c r="VCG1" t="s">
        <v>23303</v>
      </c>
      <c r="VCH1" t="s">
        <v>23304</v>
      </c>
      <c r="VCI1" t="s">
        <v>23305</v>
      </c>
      <c r="VCJ1" t="s">
        <v>23306</v>
      </c>
      <c r="VCK1" t="s">
        <v>23307</v>
      </c>
      <c r="VCL1" t="s">
        <v>23308</v>
      </c>
      <c r="VCM1" t="s">
        <v>23309</v>
      </c>
      <c r="VCN1" t="s">
        <v>23310</v>
      </c>
      <c r="VCO1" t="s">
        <v>23311</v>
      </c>
      <c r="VCP1" t="s">
        <v>23312</v>
      </c>
      <c r="VCQ1" t="s">
        <v>23313</v>
      </c>
      <c r="VCR1" t="s">
        <v>23314</v>
      </c>
      <c r="VCS1" t="s">
        <v>23315</v>
      </c>
      <c r="VCT1" t="s">
        <v>23316</v>
      </c>
      <c r="VCU1" t="s">
        <v>23317</v>
      </c>
      <c r="VCV1" t="s">
        <v>23318</v>
      </c>
      <c r="VCW1" t="s">
        <v>23319</v>
      </c>
      <c r="VCX1" t="s">
        <v>23320</v>
      </c>
      <c r="VCY1" t="s">
        <v>23321</v>
      </c>
      <c r="VCZ1" t="s">
        <v>23322</v>
      </c>
      <c r="VDA1" t="s">
        <v>23323</v>
      </c>
      <c r="VDB1" t="s">
        <v>23324</v>
      </c>
      <c r="VDC1" t="s">
        <v>23325</v>
      </c>
      <c r="VDD1" t="s">
        <v>23326</v>
      </c>
      <c r="VDE1" t="s">
        <v>23327</v>
      </c>
      <c r="VDF1" t="s">
        <v>23328</v>
      </c>
      <c r="VDG1" t="s">
        <v>23329</v>
      </c>
      <c r="VDH1" t="s">
        <v>23330</v>
      </c>
      <c r="VDI1" t="s">
        <v>23331</v>
      </c>
      <c r="VDJ1" t="s">
        <v>23332</v>
      </c>
      <c r="VDK1" t="s">
        <v>23333</v>
      </c>
      <c r="VDL1" t="s">
        <v>23334</v>
      </c>
      <c r="VDM1" t="s">
        <v>23335</v>
      </c>
      <c r="VDN1" t="s">
        <v>23336</v>
      </c>
      <c r="VDO1" t="s">
        <v>23337</v>
      </c>
      <c r="VDP1" t="s">
        <v>23338</v>
      </c>
      <c r="VDQ1" t="s">
        <v>23339</v>
      </c>
      <c r="VDR1" t="s">
        <v>23340</v>
      </c>
      <c r="VDS1" t="s">
        <v>23341</v>
      </c>
      <c r="VDT1" t="s">
        <v>23342</v>
      </c>
      <c r="VDU1" t="s">
        <v>23343</v>
      </c>
      <c r="VDV1" t="s">
        <v>23344</v>
      </c>
      <c r="VDW1" t="s">
        <v>23345</v>
      </c>
      <c r="VDX1" t="s">
        <v>23346</v>
      </c>
      <c r="VDY1" t="s">
        <v>23347</v>
      </c>
      <c r="VDZ1" t="s">
        <v>23348</v>
      </c>
      <c r="VEA1" t="s">
        <v>23349</v>
      </c>
      <c r="VEB1" t="s">
        <v>23350</v>
      </c>
      <c r="VEC1" t="s">
        <v>23351</v>
      </c>
      <c r="VED1" t="s">
        <v>23352</v>
      </c>
      <c r="VEE1" t="s">
        <v>23353</v>
      </c>
      <c r="VEF1" t="s">
        <v>23354</v>
      </c>
      <c r="VEG1" t="s">
        <v>23355</v>
      </c>
      <c r="VEH1" t="s">
        <v>23356</v>
      </c>
      <c r="VEI1" t="s">
        <v>23357</v>
      </c>
      <c r="VEJ1" t="s">
        <v>23358</v>
      </c>
      <c r="VEK1" t="s">
        <v>23359</v>
      </c>
      <c r="VEL1" t="s">
        <v>23360</v>
      </c>
      <c r="VEM1" t="s">
        <v>23361</v>
      </c>
      <c r="VEN1" t="s">
        <v>23362</v>
      </c>
      <c r="VEO1" t="s">
        <v>23363</v>
      </c>
      <c r="VEP1" t="s">
        <v>23364</v>
      </c>
      <c r="VEQ1" t="s">
        <v>23365</v>
      </c>
      <c r="VER1" t="s">
        <v>23366</v>
      </c>
      <c r="VES1" t="s">
        <v>23367</v>
      </c>
      <c r="VET1" t="s">
        <v>23368</v>
      </c>
      <c r="VEU1" t="s">
        <v>23369</v>
      </c>
      <c r="VEV1" t="s">
        <v>23370</v>
      </c>
      <c r="VEW1" t="s">
        <v>23371</v>
      </c>
      <c r="VEX1" t="s">
        <v>23372</v>
      </c>
      <c r="VEY1" t="s">
        <v>23373</v>
      </c>
      <c r="VEZ1" t="s">
        <v>23374</v>
      </c>
      <c r="VFA1" t="s">
        <v>23375</v>
      </c>
      <c r="VFB1" t="s">
        <v>23376</v>
      </c>
      <c r="VFC1" t="s">
        <v>23377</v>
      </c>
      <c r="VFD1" t="s">
        <v>23378</v>
      </c>
      <c r="VFE1" t="s">
        <v>23379</v>
      </c>
      <c r="VFF1" t="s">
        <v>23380</v>
      </c>
      <c r="VFG1" t="s">
        <v>23381</v>
      </c>
      <c r="VFH1" t="s">
        <v>23382</v>
      </c>
      <c r="VFI1" t="s">
        <v>23383</v>
      </c>
      <c r="VFJ1" t="s">
        <v>23384</v>
      </c>
      <c r="VFK1" t="s">
        <v>23385</v>
      </c>
      <c r="VFL1" t="s">
        <v>23386</v>
      </c>
      <c r="VFM1" t="s">
        <v>23387</v>
      </c>
      <c r="VFN1" t="s">
        <v>23388</v>
      </c>
      <c r="VFO1" t="s">
        <v>23389</v>
      </c>
      <c r="VFP1" t="s">
        <v>23390</v>
      </c>
      <c r="VFQ1" t="s">
        <v>23391</v>
      </c>
      <c r="VFR1" t="s">
        <v>23392</v>
      </c>
      <c r="VFS1" t="s">
        <v>23393</v>
      </c>
      <c r="VFT1" t="s">
        <v>23394</v>
      </c>
      <c r="VFU1" t="s">
        <v>23395</v>
      </c>
      <c r="VFV1" t="s">
        <v>23396</v>
      </c>
      <c r="VFW1" t="s">
        <v>23397</v>
      </c>
      <c r="VFX1" t="s">
        <v>23398</v>
      </c>
      <c r="VFY1" t="s">
        <v>23399</v>
      </c>
      <c r="VFZ1" t="s">
        <v>23400</v>
      </c>
      <c r="VGA1" t="s">
        <v>23401</v>
      </c>
      <c r="VGB1" t="s">
        <v>23402</v>
      </c>
      <c r="VGC1" t="s">
        <v>23403</v>
      </c>
      <c r="VGD1" t="s">
        <v>23404</v>
      </c>
      <c r="VGE1" t="s">
        <v>23405</v>
      </c>
      <c r="VGF1" t="s">
        <v>23406</v>
      </c>
      <c r="VGG1" t="s">
        <v>23407</v>
      </c>
      <c r="VGH1" t="s">
        <v>23408</v>
      </c>
      <c r="VGI1" t="s">
        <v>23409</v>
      </c>
      <c r="VGJ1" t="s">
        <v>23410</v>
      </c>
      <c r="VGK1" t="s">
        <v>23411</v>
      </c>
      <c r="VGL1" t="s">
        <v>23412</v>
      </c>
      <c r="VGM1" t="s">
        <v>23413</v>
      </c>
      <c r="VGN1" t="s">
        <v>23414</v>
      </c>
      <c r="VGO1" t="s">
        <v>23415</v>
      </c>
      <c r="VGP1" t="s">
        <v>23416</v>
      </c>
      <c r="VGQ1" t="s">
        <v>23417</v>
      </c>
      <c r="VGR1" t="s">
        <v>23418</v>
      </c>
      <c r="VGS1" t="s">
        <v>23419</v>
      </c>
      <c r="VGT1" t="s">
        <v>23420</v>
      </c>
      <c r="VGU1" t="s">
        <v>23421</v>
      </c>
      <c r="VGV1" t="s">
        <v>23422</v>
      </c>
      <c r="VGW1" t="s">
        <v>23423</v>
      </c>
      <c r="VGX1" t="s">
        <v>23424</v>
      </c>
      <c r="VGY1" t="s">
        <v>23425</v>
      </c>
      <c r="VGZ1" t="s">
        <v>23426</v>
      </c>
      <c r="VHA1" t="s">
        <v>23427</v>
      </c>
      <c r="VHB1" t="s">
        <v>23428</v>
      </c>
      <c r="VHC1" t="s">
        <v>23429</v>
      </c>
      <c r="VHD1" t="s">
        <v>23430</v>
      </c>
      <c r="VHE1" t="s">
        <v>23431</v>
      </c>
      <c r="VHF1" t="s">
        <v>23432</v>
      </c>
      <c r="VHG1" t="s">
        <v>23433</v>
      </c>
      <c r="VHH1" t="s">
        <v>23434</v>
      </c>
      <c r="VHI1" t="s">
        <v>23435</v>
      </c>
      <c r="VHJ1" t="s">
        <v>23436</v>
      </c>
      <c r="VHK1" t="s">
        <v>23437</v>
      </c>
      <c r="VHL1" t="s">
        <v>23438</v>
      </c>
      <c r="VHM1" t="s">
        <v>23439</v>
      </c>
      <c r="VHN1" t="s">
        <v>23440</v>
      </c>
      <c r="VHO1" t="s">
        <v>23441</v>
      </c>
      <c r="VHP1" t="s">
        <v>23442</v>
      </c>
      <c r="VHQ1" t="s">
        <v>23443</v>
      </c>
      <c r="VHR1" t="s">
        <v>23444</v>
      </c>
      <c r="VHS1" t="s">
        <v>23445</v>
      </c>
      <c r="VHT1" t="s">
        <v>23446</v>
      </c>
      <c r="VHU1" t="s">
        <v>23447</v>
      </c>
      <c r="VHV1" t="s">
        <v>23448</v>
      </c>
      <c r="VHW1" t="s">
        <v>23449</v>
      </c>
      <c r="VHX1" t="s">
        <v>23450</v>
      </c>
      <c r="VHY1" t="s">
        <v>23451</v>
      </c>
      <c r="VHZ1" t="s">
        <v>23452</v>
      </c>
      <c r="VIA1" t="s">
        <v>23453</v>
      </c>
      <c r="VIB1" t="s">
        <v>23454</v>
      </c>
      <c r="VIC1" t="s">
        <v>23455</v>
      </c>
      <c r="VID1" t="s">
        <v>23456</v>
      </c>
      <c r="VIE1" t="s">
        <v>23457</v>
      </c>
      <c r="VIF1" t="s">
        <v>23458</v>
      </c>
      <c r="VIG1" t="s">
        <v>23459</v>
      </c>
      <c r="VIH1" t="s">
        <v>23460</v>
      </c>
      <c r="VII1" t="s">
        <v>23461</v>
      </c>
      <c r="VIJ1" t="s">
        <v>23462</v>
      </c>
      <c r="VIK1" t="s">
        <v>23463</v>
      </c>
      <c r="VIL1" t="s">
        <v>23464</v>
      </c>
      <c r="VIM1" t="s">
        <v>23465</v>
      </c>
      <c r="VIN1" t="s">
        <v>23466</v>
      </c>
      <c r="VIO1" t="s">
        <v>23467</v>
      </c>
      <c r="VIP1" t="s">
        <v>23468</v>
      </c>
      <c r="VIQ1" t="s">
        <v>23469</v>
      </c>
      <c r="VIR1" t="s">
        <v>23470</v>
      </c>
      <c r="VIS1" t="s">
        <v>23471</v>
      </c>
      <c r="VIT1" t="s">
        <v>23472</v>
      </c>
      <c r="VIU1" t="s">
        <v>23473</v>
      </c>
      <c r="VIV1" t="s">
        <v>23474</v>
      </c>
      <c r="VIW1" t="s">
        <v>23475</v>
      </c>
      <c r="VIX1" t="s">
        <v>23476</v>
      </c>
      <c r="VIY1" t="s">
        <v>23477</v>
      </c>
      <c r="VIZ1" t="s">
        <v>23478</v>
      </c>
      <c r="VJA1" t="s">
        <v>23479</v>
      </c>
      <c r="VJB1" t="s">
        <v>23480</v>
      </c>
      <c r="VJC1" t="s">
        <v>23481</v>
      </c>
      <c r="VJD1" t="s">
        <v>23482</v>
      </c>
      <c r="VJE1" t="s">
        <v>23483</v>
      </c>
      <c r="VJF1" t="s">
        <v>23484</v>
      </c>
      <c r="VJG1" t="s">
        <v>23485</v>
      </c>
      <c r="VJH1" t="s">
        <v>23486</v>
      </c>
      <c r="VJI1" t="s">
        <v>23487</v>
      </c>
      <c r="VJJ1" t="s">
        <v>23488</v>
      </c>
      <c r="VJK1" t="s">
        <v>23489</v>
      </c>
      <c r="VJL1" t="s">
        <v>23490</v>
      </c>
      <c r="VJM1" t="s">
        <v>23491</v>
      </c>
      <c r="VJN1" t="s">
        <v>23492</v>
      </c>
      <c r="VJO1" t="s">
        <v>23493</v>
      </c>
      <c r="VJP1" t="s">
        <v>23494</v>
      </c>
      <c r="VJQ1" t="s">
        <v>23495</v>
      </c>
      <c r="VJR1" t="s">
        <v>23496</v>
      </c>
      <c r="VJS1" t="s">
        <v>23497</v>
      </c>
      <c r="VJT1" t="s">
        <v>23498</v>
      </c>
      <c r="VJU1" t="s">
        <v>23499</v>
      </c>
      <c r="VJV1" t="s">
        <v>23500</v>
      </c>
      <c r="VJW1" t="s">
        <v>23501</v>
      </c>
      <c r="VJX1" t="s">
        <v>23502</v>
      </c>
      <c r="VJY1" t="s">
        <v>23503</v>
      </c>
      <c r="VJZ1" t="s">
        <v>23504</v>
      </c>
      <c r="VKA1" t="s">
        <v>23505</v>
      </c>
      <c r="VKB1" t="s">
        <v>23506</v>
      </c>
      <c r="VKC1" t="s">
        <v>23507</v>
      </c>
      <c r="VKD1" t="s">
        <v>23508</v>
      </c>
      <c r="VKE1" t="s">
        <v>23509</v>
      </c>
      <c r="VKF1" t="s">
        <v>23510</v>
      </c>
      <c r="VKG1" t="s">
        <v>23511</v>
      </c>
      <c r="VKH1" t="s">
        <v>23512</v>
      </c>
      <c r="VKI1" t="s">
        <v>23513</v>
      </c>
      <c r="VKJ1" t="s">
        <v>23514</v>
      </c>
      <c r="VKK1" t="s">
        <v>23515</v>
      </c>
      <c r="VKL1" t="s">
        <v>23516</v>
      </c>
      <c r="VKM1" t="s">
        <v>23517</v>
      </c>
      <c r="VKN1" t="s">
        <v>23518</v>
      </c>
      <c r="VKO1" t="s">
        <v>23519</v>
      </c>
      <c r="VKP1" t="s">
        <v>23520</v>
      </c>
      <c r="VKQ1" t="s">
        <v>23521</v>
      </c>
      <c r="VKR1" t="s">
        <v>23522</v>
      </c>
      <c r="VKS1" t="s">
        <v>23523</v>
      </c>
      <c r="VKT1" t="s">
        <v>23524</v>
      </c>
      <c r="VKU1" t="s">
        <v>23525</v>
      </c>
      <c r="VKV1" t="s">
        <v>23526</v>
      </c>
      <c r="VKW1" t="s">
        <v>23527</v>
      </c>
      <c r="VKX1" t="s">
        <v>23528</v>
      </c>
      <c r="VKY1" t="s">
        <v>23529</v>
      </c>
      <c r="VKZ1" t="s">
        <v>23530</v>
      </c>
      <c r="VLA1" t="s">
        <v>23531</v>
      </c>
      <c r="VLB1" t="s">
        <v>23532</v>
      </c>
      <c r="VLC1" t="s">
        <v>23533</v>
      </c>
      <c r="VLD1" t="s">
        <v>23534</v>
      </c>
      <c r="VLE1" t="s">
        <v>23535</v>
      </c>
      <c r="VLF1" t="s">
        <v>23536</v>
      </c>
      <c r="VLG1" t="s">
        <v>23537</v>
      </c>
      <c r="VLH1" t="s">
        <v>23538</v>
      </c>
      <c r="VLI1" t="s">
        <v>23539</v>
      </c>
      <c r="VLJ1" t="s">
        <v>23540</v>
      </c>
      <c r="VLK1" t="s">
        <v>23541</v>
      </c>
      <c r="VLL1" t="s">
        <v>23542</v>
      </c>
      <c r="VLM1" t="s">
        <v>23543</v>
      </c>
      <c r="VLN1" t="s">
        <v>23544</v>
      </c>
      <c r="VLO1" t="s">
        <v>23545</v>
      </c>
      <c r="VLP1" t="s">
        <v>23546</v>
      </c>
      <c r="VLQ1" t="s">
        <v>23547</v>
      </c>
      <c r="VLR1" t="s">
        <v>23548</v>
      </c>
      <c r="VLS1" t="s">
        <v>23549</v>
      </c>
      <c r="VLT1" t="s">
        <v>23550</v>
      </c>
      <c r="VLU1" t="s">
        <v>23551</v>
      </c>
      <c r="VLV1" t="s">
        <v>23552</v>
      </c>
      <c r="VLW1" t="s">
        <v>23553</v>
      </c>
      <c r="VLX1" t="s">
        <v>23554</v>
      </c>
      <c r="VLY1" t="s">
        <v>23555</v>
      </c>
      <c r="VLZ1" t="s">
        <v>23556</v>
      </c>
      <c r="VMA1" t="s">
        <v>23557</v>
      </c>
      <c r="VMB1" t="s">
        <v>23558</v>
      </c>
      <c r="VMC1" t="s">
        <v>23559</v>
      </c>
      <c r="VMD1" t="s">
        <v>23560</v>
      </c>
      <c r="VME1" t="s">
        <v>23561</v>
      </c>
      <c r="VMF1" t="s">
        <v>23562</v>
      </c>
      <c r="VMG1" t="s">
        <v>23563</v>
      </c>
      <c r="VMH1" t="s">
        <v>23564</v>
      </c>
      <c r="VMI1" t="s">
        <v>23565</v>
      </c>
      <c r="VMJ1" t="s">
        <v>23566</v>
      </c>
      <c r="VMK1" t="s">
        <v>23567</v>
      </c>
      <c r="VML1" t="s">
        <v>23568</v>
      </c>
      <c r="VMM1" t="s">
        <v>23569</v>
      </c>
      <c r="VMN1" t="s">
        <v>23570</v>
      </c>
      <c r="VMO1" t="s">
        <v>23571</v>
      </c>
      <c r="VMP1" t="s">
        <v>23572</v>
      </c>
      <c r="VMQ1" t="s">
        <v>23573</v>
      </c>
      <c r="VMR1" t="s">
        <v>23574</v>
      </c>
      <c r="VMS1" t="s">
        <v>23575</v>
      </c>
      <c r="VMT1" t="s">
        <v>23576</v>
      </c>
      <c r="VMU1" t="s">
        <v>23577</v>
      </c>
      <c r="VMV1" t="s">
        <v>23578</v>
      </c>
      <c r="VMW1" t="s">
        <v>23579</v>
      </c>
      <c r="VMX1" t="s">
        <v>23580</v>
      </c>
      <c r="VMY1" t="s">
        <v>23581</v>
      </c>
      <c r="VMZ1" t="s">
        <v>23582</v>
      </c>
      <c r="VNA1" t="s">
        <v>23583</v>
      </c>
      <c r="VNB1" t="s">
        <v>23584</v>
      </c>
      <c r="VNC1" t="s">
        <v>23585</v>
      </c>
      <c r="VND1" t="s">
        <v>23586</v>
      </c>
      <c r="VNE1" t="s">
        <v>23587</v>
      </c>
      <c r="VNF1" t="s">
        <v>23588</v>
      </c>
      <c r="VNG1" t="s">
        <v>23589</v>
      </c>
      <c r="VNH1" t="s">
        <v>23590</v>
      </c>
      <c r="VNI1" t="s">
        <v>23591</v>
      </c>
      <c r="VNJ1" t="s">
        <v>23592</v>
      </c>
      <c r="VNK1" t="s">
        <v>23593</v>
      </c>
      <c r="VNL1" t="s">
        <v>23594</v>
      </c>
      <c r="VNM1" t="s">
        <v>23595</v>
      </c>
      <c r="VNN1" t="s">
        <v>23596</v>
      </c>
      <c r="VNO1" t="s">
        <v>23597</v>
      </c>
      <c r="VNP1" t="s">
        <v>23598</v>
      </c>
      <c r="VNQ1" t="s">
        <v>23599</v>
      </c>
      <c r="VNR1" t="s">
        <v>23600</v>
      </c>
      <c r="VNS1" t="s">
        <v>23601</v>
      </c>
      <c r="VNT1" t="s">
        <v>23602</v>
      </c>
      <c r="VNU1" t="s">
        <v>23603</v>
      </c>
      <c r="VNV1" t="s">
        <v>23604</v>
      </c>
      <c r="VNW1" t="s">
        <v>23605</v>
      </c>
      <c r="VNX1" t="s">
        <v>23606</v>
      </c>
      <c r="VNY1" t="s">
        <v>23607</v>
      </c>
      <c r="VNZ1" t="s">
        <v>23608</v>
      </c>
      <c r="VOA1" t="s">
        <v>23609</v>
      </c>
      <c r="VOB1" t="s">
        <v>23610</v>
      </c>
      <c r="VOC1" t="s">
        <v>23611</v>
      </c>
      <c r="VOD1" t="s">
        <v>23612</v>
      </c>
      <c r="VOE1" t="s">
        <v>23613</v>
      </c>
      <c r="VOF1" t="s">
        <v>23614</v>
      </c>
      <c r="VOG1" t="s">
        <v>23615</v>
      </c>
      <c r="VOH1" t="s">
        <v>23616</v>
      </c>
      <c r="VOI1" t="s">
        <v>23617</v>
      </c>
      <c r="VOJ1" t="s">
        <v>23618</v>
      </c>
      <c r="VOK1" t="s">
        <v>23619</v>
      </c>
      <c r="VOL1" t="s">
        <v>23620</v>
      </c>
      <c r="VOM1" t="s">
        <v>23621</v>
      </c>
      <c r="VON1" t="s">
        <v>23622</v>
      </c>
      <c r="VOO1" t="s">
        <v>23623</v>
      </c>
      <c r="VOP1" t="s">
        <v>23624</v>
      </c>
      <c r="VOQ1" t="s">
        <v>23625</v>
      </c>
      <c r="VOR1" t="s">
        <v>23626</v>
      </c>
      <c r="VOS1" t="s">
        <v>23627</v>
      </c>
      <c r="VOT1" t="s">
        <v>23628</v>
      </c>
      <c r="VOU1" t="s">
        <v>23629</v>
      </c>
      <c r="VOV1" t="s">
        <v>23630</v>
      </c>
      <c r="VOW1" t="s">
        <v>23631</v>
      </c>
      <c r="VOX1" t="s">
        <v>23632</v>
      </c>
      <c r="VOY1" t="s">
        <v>23633</v>
      </c>
      <c r="VOZ1" t="s">
        <v>23634</v>
      </c>
      <c r="VPA1" t="s">
        <v>23635</v>
      </c>
      <c r="VPB1" t="s">
        <v>23636</v>
      </c>
      <c r="VPC1" t="s">
        <v>23637</v>
      </c>
      <c r="VPD1" t="s">
        <v>23638</v>
      </c>
      <c r="VPE1" t="s">
        <v>23639</v>
      </c>
      <c r="VPF1" t="s">
        <v>23640</v>
      </c>
      <c r="VPG1" t="s">
        <v>23641</v>
      </c>
      <c r="VPH1" t="s">
        <v>23642</v>
      </c>
      <c r="VPI1" t="s">
        <v>23643</v>
      </c>
      <c r="VPJ1" t="s">
        <v>23644</v>
      </c>
      <c r="VPK1" t="s">
        <v>23645</v>
      </c>
      <c r="VPL1" t="s">
        <v>23646</v>
      </c>
      <c r="VPM1" t="s">
        <v>23647</v>
      </c>
      <c r="VPN1" t="s">
        <v>23648</v>
      </c>
      <c r="VPO1" t="s">
        <v>23649</v>
      </c>
      <c r="VPP1" t="s">
        <v>23650</v>
      </c>
      <c r="VPQ1" t="s">
        <v>23651</v>
      </c>
      <c r="VPR1" t="s">
        <v>23652</v>
      </c>
      <c r="VPS1" t="s">
        <v>23653</v>
      </c>
      <c r="VPT1" t="s">
        <v>23654</v>
      </c>
      <c r="VPU1" t="s">
        <v>23655</v>
      </c>
      <c r="VPV1" t="s">
        <v>23656</v>
      </c>
      <c r="VPW1" t="s">
        <v>23657</v>
      </c>
      <c r="VPX1" t="s">
        <v>23658</v>
      </c>
      <c r="VPY1" t="s">
        <v>23659</v>
      </c>
      <c r="VPZ1" t="s">
        <v>23660</v>
      </c>
      <c r="VQA1" t="s">
        <v>23661</v>
      </c>
      <c r="VQB1" t="s">
        <v>23662</v>
      </c>
      <c r="VQC1" t="s">
        <v>23663</v>
      </c>
      <c r="VQD1" t="s">
        <v>23664</v>
      </c>
      <c r="VQE1" t="s">
        <v>23665</v>
      </c>
      <c r="VQF1" t="s">
        <v>23666</v>
      </c>
      <c r="VQG1" t="s">
        <v>23667</v>
      </c>
      <c r="VQH1" t="s">
        <v>23668</v>
      </c>
      <c r="VQI1" t="s">
        <v>23669</v>
      </c>
      <c r="VQJ1" t="s">
        <v>23670</v>
      </c>
      <c r="VQK1" t="s">
        <v>23671</v>
      </c>
      <c r="VQL1" t="s">
        <v>23672</v>
      </c>
      <c r="VQM1" t="s">
        <v>23673</v>
      </c>
      <c r="VQN1" t="s">
        <v>23674</v>
      </c>
      <c r="VQO1" t="s">
        <v>23675</v>
      </c>
      <c r="VQP1" t="s">
        <v>23676</v>
      </c>
      <c r="VQQ1" t="s">
        <v>23677</v>
      </c>
      <c r="VQR1" t="s">
        <v>23678</v>
      </c>
      <c r="VQS1" t="s">
        <v>23679</v>
      </c>
      <c r="VQT1" t="s">
        <v>23680</v>
      </c>
      <c r="VQU1" t="s">
        <v>23681</v>
      </c>
      <c r="VQV1" t="s">
        <v>23682</v>
      </c>
      <c r="VQW1" t="s">
        <v>23683</v>
      </c>
      <c r="VQX1" t="s">
        <v>23684</v>
      </c>
      <c r="VQY1" t="s">
        <v>23685</v>
      </c>
      <c r="VQZ1" t="s">
        <v>23686</v>
      </c>
      <c r="VRA1" t="s">
        <v>23687</v>
      </c>
      <c r="VRB1" t="s">
        <v>23688</v>
      </c>
      <c r="VRC1" t="s">
        <v>23689</v>
      </c>
      <c r="VRD1" t="s">
        <v>23690</v>
      </c>
      <c r="VRE1" t="s">
        <v>23691</v>
      </c>
      <c r="VRF1" t="s">
        <v>23692</v>
      </c>
      <c r="VRG1" t="s">
        <v>23693</v>
      </c>
      <c r="VRH1" t="s">
        <v>23694</v>
      </c>
      <c r="VRI1" t="s">
        <v>23695</v>
      </c>
      <c r="VRJ1" t="s">
        <v>23696</v>
      </c>
      <c r="VRK1" t="s">
        <v>23697</v>
      </c>
      <c r="VRL1" t="s">
        <v>23698</v>
      </c>
      <c r="VRM1" t="s">
        <v>23699</v>
      </c>
      <c r="VRN1" t="s">
        <v>23700</v>
      </c>
      <c r="VRO1" t="s">
        <v>23701</v>
      </c>
      <c r="VRP1" t="s">
        <v>23702</v>
      </c>
      <c r="VRQ1" t="s">
        <v>23703</v>
      </c>
      <c r="VRR1" t="s">
        <v>23704</v>
      </c>
      <c r="VRS1" t="s">
        <v>23705</v>
      </c>
      <c r="VRT1" t="s">
        <v>23706</v>
      </c>
      <c r="VRU1" t="s">
        <v>23707</v>
      </c>
      <c r="VRV1" t="s">
        <v>23708</v>
      </c>
      <c r="VRW1" t="s">
        <v>23709</v>
      </c>
      <c r="VRX1" t="s">
        <v>23710</v>
      </c>
      <c r="VRY1" t="s">
        <v>23711</v>
      </c>
      <c r="VRZ1" t="s">
        <v>23712</v>
      </c>
      <c r="VSA1" t="s">
        <v>23713</v>
      </c>
      <c r="VSB1" t="s">
        <v>23714</v>
      </c>
      <c r="VSC1" t="s">
        <v>23715</v>
      </c>
      <c r="VSD1" t="s">
        <v>23716</v>
      </c>
      <c r="VSE1" t="s">
        <v>23717</v>
      </c>
      <c r="VSF1" t="s">
        <v>23718</v>
      </c>
      <c r="VSG1" t="s">
        <v>23719</v>
      </c>
      <c r="VSH1" t="s">
        <v>23720</v>
      </c>
      <c r="VSI1" t="s">
        <v>23721</v>
      </c>
      <c r="VSJ1" t="s">
        <v>23722</v>
      </c>
      <c r="VSK1" t="s">
        <v>23723</v>
      </c>
      <c r="VSL1" t="s">
        <v>23724</v>
      </c>
      <c r="VSM1" t="s">
        <v>23725</v>
      </c>
      <c r="VSN1" t="s">
        <v>23726</v>
      </c>
      <c r="VSO1" t="s">
        <v>23727</v>
      </c>
      <c r="VSP1" t="s">
        <v>23728</v>
      </c>
      <c r="VSQ1" t="s">
        <v>23729</v>
      </c>
      <c r="VSR1" t="s">
        <v>23730</v>
      </c>
      <c r="VSS1" t="s">
        <v>23731</v>
      </c>
      <c r="VST1" t="s">
        <v>23732</v>
      </c>
      <c r="VSU1" t="s">
        <v>23733</v>
      </c>
      <c r="VSV1" t="s">
        <v>23734</v>
      </c>
      <c r="VSW1" t="s">
        <v>23735</v>
      </c>
      <c r="VSX1" t="s">
        <v>23736</v>
      </c>
      <c r="VSY1" t="s">
        <v>23737</v>
      </c>
      <c r="VSZ1" t="s">
        <v>23738</v>
      </c>
      <c r="VTA1" t="s">
        <v>23739</v>
      </c>
      <c r="VTB1" t="s">
        <v>23740</v>
      </c>
      <c r="VTC1" t="s">
        <v>23741</v>
      </c>
      <c r="VTD1" t="s">
        <v>23742</v>
      </c>
      <c r="VTE1" t="s">
        <v>23743</v>
      </c>
      <c r="VTF1" t="s">
        <v>23744</v>
      </c>
      <c r="VTG1" t="s">
        <v>23745</v>
      </c>
      <c r="VTH1" t="s">
        <v>23746</v>
      </c>
      <c r="VTI1" t="s">
        <v>23747</v>
      </c>
      <c r="VTJ1" t="s">
        <v>23748</v>
      </c>
      <c r="VTK1" t="s">
        <v>23749</v>
      </c>
      <c r="VTL1" t="s">
        <v>23750</v>
      </c>
      <c r="VTM1" t="s">
        <v>23751</v>
      </c>
      <c r="VTN1" t="s">
        <v>23752</v>
      </c>
      <c r="VTO1" t="s">
        <v>23753</v>
      </c>
      <c r="VTP1" t="s">
        <v>23754</v>
      </c>
      <c r="VTQ1" t="s">
        <v>23755</v>
      </c>
      <c r="VTR1" t="s">
        <v>23756</v>
      </c>
      <c r="VTS1" t="s">
        <v>23757</v>
      </c>
      <c r="VTT1" t="s">
        <v>23758</v>
      </c>
      <c r="VTU1" t="s">
        <v>23759</v>
      </c>
      <c r="VTV1" t="s">
        <v>23760</v>
      </c>
      <c r="VTW1" t="s">
        <v>23761</v>
      </c>
      <c r="VTX1" t="s">
        <v>23762</v>
      </c>
      <c r="VTY1" t="s">
        <v>23763</v>
      </c>
      <c r="VTZ1" t="s">
        <v>23764</v>
      </c>
      <c r="VUA1" t="s">
        <v>23765</v>
      </c>
      <c r="VUB1" t="s">
        <v>23766</v>
      </c>
      <c r="VUC1" t="s">
        <v>23767</v>
      </c>
      <c r="VUD1" t="s">
        <v>23768</v>
      </c>
      <c r="VUE1" t="s">
        <v>23769</v>
      </c>
      <c r="VUF1" t="s">
        <v>23770</v>
      </c>
      <c r="VUG1" t="s">
        <v>23771</v>
      </c>
      <c r="VUH1" t="s">
        <v>23772</v>
      </c>
      <c r="VUI1" t="s">
        <v>23773</v>
      </c>
      <c r="VUJ1" t="s">
        <v>23774</v>
      </c>
      <c r="VUK1" t="s">
        <v>23775</v>
      </c>
      <c r="VUL1" t="s">
        <v>23776</v>
      </c>
      <c r="VUM1" t="s">
        <v>23777</v>
      </c>
      <c r="VUN1" t="s">
        <v>23778</v>
      </c>
      <c r="VUO1" t="s">
        <v>23779</v>
      </c>
      <c r="VUP1" t="s">
        <v>23780</v>
      </c>
      <c r="VUQ1" t="s">
        <v>23781</v>
      </c>
      <c r="VUR1" t="s">
        <v>23782</v>
      </c>
      <c r="VUS1" t="s">
        <v>23783</v>
      </c>
      <c r="VUT1" t="s">
        <v>23784</v>
      </c>
      <c r="VUU1" t="s">
        <v>23785</v>
      </c>
      <c r="VUV1" t="s">
        <v>23786</v>
      </c>
      <c r="VUW1" t="s">
        <v>23787</v>
      </c>
      <c r="VUX1" t="s">
        <v>23788</v>
      </c>
      <c r="VUY1" t="s">
        <v>23789</v>
      </c>
      <c r="VUZ1" t="s">
        <v>23790</v>
      </c>
      <c r="VVA1" t="s">
        <v>23791</v>
      </c>
      <c r="VVB1" t="s">
        <v>23792</v>
      </c>
      <c r="VVC1" t="s">
        <v>23793</v>
      </c>
      <c r="VVD1" t="s">
        <v>23794</v>
      </c>
      <c r="VVE1" t="s">
        <v>23795</v>
      </c>
      <c r="VVF1" t="s">
        <v>23796</v>
      </c>
      <c r="VVG1" t="s">
        <v>23797</v>
      </c>
      <c r="VVH1" t="s">
        <v>23798</v>
      </c>
      <c r="VVI1" t="s">
        <v>23799</v>
      </c>
      <c r="VVJ1" t="s">
        <v>23800</v>
      </c>
      <c r="VVK1" t="s">
        <v>23801</v>
      </c>
      <c r="VVL1" t="s">
        <v>23802</v>
      </c>
      <c r="VVM1" t="s">
        <v>23803</v>
      </c>
      <c r="VVN1" t="s">
        <v>23804</v>
      </c>
      <c r="VVO1" t="s">
        <v>23805</v>
      </c>
      <c r="VVP1" t="s">
        <v>23806</v>
      </c>
      <c r="VVQ1" t="s">
        <v>23807</v>
      </c>
      <c r="VVR1" t="s">
        <v>23808</v>
      </c>
      <c r="VVS1" t="s">
        <v>23809</v>
      </c>
      <c r="VVT1" t="s">
        <v>23810</v>
      </c>
      <c r="VVU1" t="s">
        <v>23811</v>
      </c>
      <c r="VVV1" t="s">
        <v>23812</v>
      </c>
      <c r="VVW1" t="s">
        <v>23813</v>
      </c>
      <c r="VVX1" t="s">
        <v>23814</v>
      </c>
      <c r="VVY1" t="s">
        <v>23815</v>
      </c>
      <c r="VVZ1" t="s">
        <v>23816</v>
      </c>
      <c r="VWA1" t="s">
        <v>23817</v>
      </c>
      <c r="VWB1" t="s">
        <v>23818</v>
      </c>
      <c r="VWC1" t="s">
        <v>23819</v>
      </c>
      <c r="VWD1" t="s">
        <v>23820</v>
      </c>
      <c r="VWE1" t="s">
        <v>23821</v>
      </c>
      <c r="VWF1" t="s">
        <v>23822</v>
      </c>
      <c r="VWG1" t="s">
        <v>23823</v>
      </c>
      <c r="VWH1" t="s">
        <v>23824</v>
      </c>
      <c r="VWI1" t="s">
        <v>23825</v>
      </c>
      <c r="VWJ1" t="s">
        <v>23826</v>
      </c>
      <c r="VWK1" t="s">
        <v>23827</v>
      </c>
      <c r="VWL1" t="s">
        <v>23828</v>
      </c>
      <c r="VWM1" t="s">
        <v>23829</v>
      </c>
      <c r="VWN1" t="s">
        <v>23830</v>
      </c>
      <c r="VWO1" t="s">
        <v>23831</v>
      </c>
      <c r="VWP1" t="s">
        <v>23832</v>
      </c>
      <c r="VWQ1" t="s">
        <v>23833</v>
      </c>
      <c r="VWR1" t="s">
        <v>23834</v>
      </c>
      <c r="VWS1" t="s">
        <v>23835</v>
      </c>
      <c r="VWT1" t="s">
        <v>23836</v>
      </c>
      <c r="VWU1" t="s">
        <v>23837</v>
      </c>
      <c r="VWV1" t="s">
        <v>23838</v>
      </c>
      <c r="VWW1" t="s">
        <v>23839</v>
      </c>
      <c r="VWX1" t="s">
        <v>23840</v>
      </c>
      <c r="VWY1" t="s">
        <v>23841</v>
      </c>
      <c r="VWZ1" t="s">
        <v>23842</v>
      </c>
      <c r="VXA1" t="s">
        <v>23843</v>
      </c>
      <c r="VXB1" t="s">
        <v>23844</v>
      </c>
      <c r="VXC1" t="s">
        <v>23845</v>
      </c>
      <c r="VXD1" t="s">
        <v>23846</v>
      </c>
      <c r="VXE1" t="s">
        <v>23847</v>
      </c>
      <c r="VXF1" t="s">
        <v>23848</v>
      </c>
      <c r="VXG1" t="s">
        <v>23849</v>
      </c>
      <c r="VXH1" t="s">
        <v>23850</v>
      </c>
      <c r="VXI1" t="s">
        <v>23851</v>
      </c>
      <c r="VXJ1" t="s">
        <v>23852</v>
      </c>
      <c r="VXK1" t="s">
        <v>23853</v>
      </c>
      <c r="VXL1" t="s">
        <v>23854</v>
      </c>
      <c r="VXM1" t="s">
        <v>23855</v>
      </c>
      <c r="VXN1" t="s">
        <v>23856</v>
      </c>
      <c r="VXO1" t="s">
        <v>23857</v>
      </c>
      <c r="VXP1" t="s">
        <v>23858</v>
      </c>
      <c r="VXQ1" t="s">
        <v>23859</v>
      </c>
      <c r="VXR1" t="s">
        <v>23860</v>
      </c>
      <c r="VXS1" t="s">
        <v>23861</v>
      </c>
      <c r="VXT1" t="s">
        <v>23862</v>
      </c>
      <c r="VXU1" t="s">
        <v>23863</v>
      </c>
      <c r="VXV1" t="s">
        <v>23864</v>
      </c>
      <c r="VXW1" t="s">
        <v>23865</v>
      </c>
      <c r="VXX1" t="s">
        <v>23866</v>
      </c>
      <c r="VXY1" t="s">
        <v>23867</v>
      </c>
      <c r="VXZ1" t="s">
        <v>23868</v>
      </c>
      <c r="VYA1" t="s">
        <v>23869</v>
      </c>
      <c r="VYB1" t="s">
        <v>23870</v>
      </c>
      <c r="VYC1" t="s">
        <v>23871</v>
      </c>
      <c r="VYD1" t="s">
        <v>23872</v>
      </c>
      <c r="VYE1" t="s">
        <v>23873</v>
      </c>
      <c r="VYF1" t="s">
        <v>23874</v>
      </c>
      <c r="VYG1" t="s">
        <v>23875</v>
      </c>
      <c r="VYH1" t="s">
        <v>23876</v>
      </c>
      <c r="VYI1" t="s">
        <v>23877</v>
      </c>
      <c r="VYJ1" t="s">
        <v>23878</v>
      </c>
      <c r="VYK1" t="s">
        <v>23879</v>
      </c>
      <c r="VYL1" t="s">
        <v>23880</v>
      </c>
      <c r="VYM1" t="s">
        <v>23881</v>
      </c>
      <c r="VYN1" t="s">
        <v>23882</v>
      </c>
      <c r="VYO1" t="s">
        <v>23883</v>
      </c>
      <c r="VYP1" t="s">
        <v>23884</v>
      </c>
      <c r="VYQ1" t="s">
        <v>23885</v>
      </c>
      <c r="VYR1" t="s">
        <v>23886</v>
      </c>
      <c r="VYS1" t="s">
        <v>23887</v>
      </c>
      <c r="VYT1" t="s">
        <v>23888</v>
      </c>
      <c r="VYU1" t="s">
        <v>23889</v>
      </c>
      <c r="VYV1" t="s">
        <v>23890</v>
      </c>
      <c r="VYW1" t="s">
        <v>23891</v>
      </c>
      <c r="VYX1" t="s">
        <v>23892</v>
      </c>
      <c r="VYY1" t="s">
        <v>23893</v>
      </c>
      <c r="VYZ1" t="s">
        <v>23894</v>
      </c>
      <c r="VZA1" t="s">
        <v>23895</v>
      </c>
      <c r="VZB1" t="s">
        <v>23896</v>
      </c>
      <c r="VZC1" t="s">
        <v>23897</v>
      </c>
      <c r="VZD1" t="s">
        <v>23898</v>
      </c>
      <c r="VZE1" t="s">
        <v>23899</v>
      </c>
      <c r="VZF1" t="s">
        <v>23900</v>
      </c>
      <c r="VZG1" t="s">
        <v>23901</v>
      </c>
      <c r="VZH1" t="s">
        <v>23902</v>
      </c>
      <c r="VZI1" t="s">
        <v>23903</v>
      </c>
      <c r="VZJ1" t="s">
        <v>23904</v>
      </c>
      <c r="VZK1" t="s">
        <v>23905</v>
      </c>
      <c r="VZL1" t="s">
        <v>23906</v>
      </c>
      <c r="VZM1" t="s">
        <v>23907</v>
      </c>
      <c r="VZN1" t="s">
        <v>23908</v>
      </c>
      <c r="VZO1" t="s">
        <v>23909</v>
      </c>
      <c r="VZP1" t="s">
        <v>23910</v>
      </c>
      <c r="VZQ1" t="s">
        <v>23911</v>
      </c>
      <c r="VZR1" t="s">
        <v>23912</v>
      </c>
      <c r="VZS1" t="s">
        <v>23913</v>
      </c>
      <c r="VZT1" t="s">
        <v>23914</v>
      </c>
      <c r="VZU1" t="s">
        <v>23915</v>
      </c>
      <c r="VZV1" t="s">
        <v>23916</v>
      </c>
      <c r="VZW1" t="s">
        <v>23917</v>
      </c>
      <c r="VZX1" t="s">
        <v>23918</v>
      </c>
      <c r="VZY1" t="s">
        <v>23919</v>
      </c>
      <c r="VZZ1" t="s">
        <v>23920</v>
      </c>
      <c r="WAA1" t="s">
        <v>23921</v>
      </c>
      <c r="WAB1" t="s">
        <v>23922</v>
      </c>
      <c r="WAC1" t="s">
        <v>23923</v>
      </c>
      <c r="WAD1" t="s">
        <v>23924</v>
      </c>
      <c r="WAE1" t="s">
        <v>23925</v>
      </c>
      <c r="WAF1" t="s">
        <v>23926</v>
      </c>
      <c r="WAG1" t="s">
        <v>23927</v>
      </c>
      <c r="WAH1" t="s">
        <v>23928</v>
      </c>
      <c r="WAI1" t="s">
        <v>23929</v>
      </c>
      <c r="WAJ1" t="s">
        <v>23930</v>
      </c>
      <c r="WAK1" t="s">
        <v>23931</v>
      </c>
      <c r="WAL1" t="s">
        <v>23932</v>
      </c>
      <c r="WAM1" t="s">
        <v>23933</v>
      </c>
      <c r="WAN1" t="s">
        <v>23934</v>
      </c>
      <c r="WAO1" t="s">
        <v>23935</v>
      </c>
      <c r="WAP1" t="s">
        <v>23936</v>
      </c>
      <c r="WAQ1" t="s">
        <v>23937</v>
      </c>
      <c r="WAR1" t="s">
        <v>23938</v>
      </c>
      <c r="WAS1" t="s">
        <v>23939</v>
      </c>
      <c r="WAT1" t="s">
        <v>23940</v>
      </c>
      <c r="WAU1" t="s">
        <v>23941</v>
      </c>
      <c r="WAV1" t="s">
        <v>23942</v>
      </c>
      <c r="WAW1" t="s">
        <v>23943</v>
      </c>
      <c r="WAX1" t="s">
        <v>23944</v>
      </c>
      <c r="WAY1" t="s">
        <v>23945</v>
      </c>
      <c r="WAZ1" t="s">
        <v>23946</v>
      </c>
      <c r="WBA1" t="s">
        <v>23947</v>
      </c>
      <c r="WBB1" t="s">
        <v>23948</v>
      </c>
      <c r="WBC1" t="s">
        <v>23949</v>
      </c>
      <c r="WBD1" t="s">
        <v>23950</v>
      </c>
      <c r="WBE1" t="s">
        <v>23951</v>
      </c>
      <c r="WBF1" t="s">
        <v>23952</v>
      </c>
      <c r="WBG1" t="s">
        <v>23953</v>
      </c>
      <c r="WBH1" t="s">
        <v>23954</v>
      </c>
      <c r="WBI1" t="s">
        <v>23955</v>
      </c>
      <c r="WBJ1" t="s">
        <v>23956</v>
      </c>
      <c r="WBK1" t="s">
        <v>23957</v>
      </c>
      <c r="WBL1" t="s">
        <v>23958</v>
      </c>
      <c r="WBM1" t="s">
        <v>23959</v>
      </c>
      <c r="WBN1" t="s">
        <v>23960</v>
      </c>
      <c r="WBO1" t="s">
        <v>23961</v>
      </c>
      <c r="WBP1" t="s">
        <v>23962</v>
      </c>
      <c r="WBQ1" t="s">
        <v>23963</v>
      </c>
      <c r="WBR1" t="s">
        <v>23964</v>
      </c>
      <c r="WBS1" t="s">
        <v>23965</v>
      </c>
      <c r="WBT1" t="s">
        <v>23966</v>
      </c>
      <c r="WBU1" t="s">
        <v>23967</v>
      </c>
      <c r="WBV1" t="s">
        <v>23968</v>
      </c>
      <c r="WBW1" t="s">
        <v>23969</v>
      </c>
      <c r="WBX1" t="s">
        <v>23970</v>
      </c>
      <c r="WBY1" t="s">
        <v>23971</v>
      </c>
      <c r="WBZ1" t="s">
        <v>23972</v>
      </c>
      <c r="WCA1" t="s">
        <v>23973</v>
      </c>
      <c r="WCB1" t="s">
        <v>23974</v>
      </c>
      <c r="WCC1" t="s">
        <v>23975</v>
      </c>
      <c r="WCD1" t="s">
        <v>23976</v>
      </c>
      <c r="WCE1" t="s">
        <v>23977</v>
      </c>
      <c r="WCF1" t="s">
        <v>23978</v>
      </c>
      <c r="WCG1" t="s">
        <v>23979</v>
      </c>
      <c r="WCH1" t="s">
        <v>23980</v>
      </c>
      <c r="WCI1" t="s">
        <v>23981</v>
      </c>
      <c r="WCJ1" t="s">
        <v>23982</v>
      </c>
      <c r="WCK1" t="s">
        <v>23983</v>
      </c>
      <c r="WCL1" t="s">
        <v>23984</v>
      </c>
      <c r="WCM1" t="s">
        <v>23985</v>
      </c>
      <c r="WCN1" t="s">
        <v>23986</v>
      </c>
      <c r="WCO1" t="s">
        <v>23987</v>
      </c>
      <c r="WCP1" t="s">
        <v>23988</v>
      </c>
      <c r="WCQ1" t="s">
        <v>23989</v>
      </c>
      <c r="WCR1" t="s">
        <v>23990</v>
      </c>
      <c r="WCS1" t="s">
        <v>23991</v>
      </c>
      <c r="WCT1" t="s">
        <v>23992</v>
      </c>
      <c r="WCU1" t="s">
        <v>23993</v>
      </c>
      <c r="WCV1" t="s">
        <v>23994</v>
      </c>
      <c r="WCW1" t="s">
        <v>23995</v>
      </c>
      <c r="WCX1" t="s">
        <v>23996</v>
      </c>
      <c r="WCY1" t="s">
        <v>23997</v>
      </c>
      <c r="WCZ1" t="s">
        <v>23998</v>
      </c>
      <c r="WDA1" t="s">
        <v>23999</v>
      </c>
      <c r="WDB1" t="s">
        <v>24000</v>
      </c>
      <c r="WDC1" t="s">
        <v>24001</v>
      </c>
      <c r="WDD1" t="s">
        <v>24002</v>
      </c>
      <c r="WDE1" t="s">
        <v>24003</v>
      </c>
      <c r="WDF1" t="s">
        <v>24004</v>
      </c>
      <c r="WDG1" t="s">
        <v>24005</v>
      </c>
      <c r="WDH1" t="s">
        <v>24006</v>
      </c>
      <c r="WDI1" t="s">
        <v>24007</v>
      </c>
      <c r="WDJ1" t="s">
        <v>24008</v>
      </c>
      <c r="WDK1" t="s">
        <v>24009</v>
      </c>
      <c r="WDL1" t="s">
        <v>24010</v>
      </c>
      <c r="WDM1" t="s">
        <v>24011</v>
      </c>
      <c r="WDN1" t="s">
        <v>24012</v>
      </c>
      <c r="WDO1" t="s">
        <v>24013</v>
      </c>
      <c r="WDP1" t="s">
        <v>24014</v>
      </c>
      <c r="WDQ1" t="s">
        <v>24015</v>
      </c>
      <c r="WDR1" t="s">
        <v>24016</v>
      </c>
      <c r="WDS1" t="s">
        <v>24017</v>
      </c>
      <c r="WDT1" t="s">
        <v>24018</v>
      </c>
      <c r="WDU1" t="s">
        <v>24019</v>
      </c>
      <c r="WDV1" t="s">
        <v>24020</v>
      </c>
      <c r="WDW1" t="s">
        <v>24021</v>
      </c>
      <c r="WDX1" t="s">
        <v>24022</v>
      </c>
      <c r="WDY1" t="s">
        <v>24023</v>
      </c>
      <c r="WDZ1" t="s">
        <v>24024</v>
      </c>
      <c r="WEA1" t="s">
        <v>24025</v>
      </c>
      <c r="WEB1" t="s">
        <v>24026</v>
      </c>
      <c r="WEC1" t="s">
        <v>24027</v>
      </c>
      <c r="WED1" t="s">
        <v>24028</v>
      </c>
      <c r="WEE1" t="s">
        <v>24029</v>
      </c>
      <c r="WEF1" t="s">
        <v>24030</v>
      </c>
      <c r="WEG1" t="s">
        <v>24031</v>
      </c>
      <c r="WEH1" t="s">
        <v>24032</v>
      </c>
      <c r="WEI1" t="s">
        <v>24033</v>
      </c>
      <c r="WEJ1" t="s">
        <v>24034</v>
      </c>
      <c r="WEK1" t="s">
        <v>24035</v>
      </c>
      <c r="WEL1" t="s">
        <v>24036</v>
      </c>
      <c r="WEM1" t="s">
        <v>24037</v>
      </c>
      <c r="WEN1" t="s">
        <v>24038</v>
      </c>
      <c r="WEO1" t="s">
        <v>24039</v>
      </c>
      <c r="WEP1" t="s">
        <v>24040</v>
      </c>
      <c r="WEQ1" t="s">
        <v>24041</v>
      </c>
      <c r="WER1" t="s">
        <v>24042</v>
      </c>
      <c r="WES1" t="s">
        <v>24043</v>
      </c>
      <c r="WET1" t="s">
        <v>24044</v>
      </c>
      <c r="WEU1" t="s">
        <v>24045</v>
      </c>
      <c r="WEV1" t="s">
        <v>24046</v>
      </c>
      <c r="WEW1" t="s">
        <v>24047</v>
      </c>
      <c r="WEX1" t="s">
        <v>24048</v>
      </c>
      <c r="WEY1" t="s">
        <v>24049</v>
      </c>
      <c r="WEZ1" t="s">
        <v>24050</v>
      </c>
      <c r="WFA1" t="s">
        <v>24051</v>
      </c>
      <c r="WFB1" t="s">
        <v>24052</v>
      </c>
      <c r="WFC1" t="s">
        <v>24053</v>
      </c>
      <c r="WFD1" t="s">
        <v>24054</v>
      </c>
      <c r="WFE1" t="s">
        <v>24055</v>
      </c>
      <c r="WFF1" t="s">
        <v>24056</v>
      </c>
      <c r="WFG1" t="s">
        <v>24057</v>
      </c>
      <c r="WFH1" t="s">
        <v>24058</v>
      </c>
      <c r="WFI1" t="s">
        <v>24059</v>
      </c>
      <c r="WFJ1" t="s">
        <v>24060</v>
      </c>
      <c r="WFK1" t="s">
        <v>24061</v>
      </c>
      <c r="WFL1" t="s">
        <v>24062</v>
      </c>
      <c r="WFM1" t="s">
        <v>24063</v>
      </c>
      <c r="WFN1" t="s">
        <v>24064</v>
      </c>
      <c r="WFO1" t="s">
        <v>24065</v>
      </c>
      <c r="WFP1" t="s">
        <v>24066</v>
      </c>
      <c r="WFQ1" t="s">
        <v>24067</v>
      </c>
      <c r="WFR1" t="s">
        <v>24068</v>
      </c>
      <c r="WFS1" t="s">
        <v>24069</v>
      </c>
      <c r="WFT1" t="s">
        <v>24070</v>
      </c>
      <c r="WFU1" t="s">
        <v>24071</v>
      </c>
      <c r="WFV1" t="s">
        <v>24072</v>
      </c>
      <c r="WFW1" t="s">
        <v>24073</v>
      </c>
      <c r="WFX1" t="s">
        <v>24074</v>
      </c>
      <c r="WFY1" t="s">
        <v>24075</v>
      </c>
      <c r="WFZ1" t="s">
        <v>24076</v>
      </c>
      <c r="WGA1" t="s">
        <v>24077</v>
      </c>
      <c r="WGB1" t="s">
        <v>24078</v>
      </c>
      <c r="WGC1" t="s">
        <v>24079</v>
      </c>
      <c r="WGD1" t="s">
        <v>24080</v>
      </c>
      <c r="WGE1" t="s">
        <v>24081</v>
      </c>
      <c r="WGF1" t="s">
        <v>24082</v>
      </c>
      <c r="WGG1" t="s">
        <v>24083</v>
      </c>
      <c r="WGH1" t="s">
        <v>24084</v>
      </c>
      <c r="WGI1" t="s">
        <v>24085</v>
      </c>
      <c r="WGJ1" t="s">
        <v>24086</v>
      </c>
      <c r="WGK1" t="s">
        <v>24087</v>
      </c>
      <c r="WGL1" t="s">
        <v>24088</v>
      </c>
      <c r="WGM1" t="s">
        <v>24089</v>
      </c>
      <c r="WGN1" t="s">
        <v>24090</v>
      </c>
      <c r="WGO1" t="s">
        <v>24091</v>
      </c>
      <c r="WGP1" t="s">
        <v>24092</v>
      </c>
      <c r="WGQ1" t="s">
        <v>24093</v>
      </c>
      <c r="WGR1" t="s">
        <v>24094</v>
      </c>
      <c r="WGS1" t="s">
        <v>24095</v>
      </c>
      <c r="WGT1" t="s">
        <v>24096</v>
      </c>
      <c r="WGU1" t="s">
        <v>24097</v>
      </c>
      <c r="WGV1" t="s">
        <v>24098</v>
      </c>
      <c r="WGW1" t="s">
        <v>24099</v>
      </c>
      <c r="WGX1" t="s">
        <v>24100</v>
      </c>
      <c r="WGY1" t="s">
        <v>24101</v>
      </c>
      <c r="WGZ1" t="s">
        <v>24102</v>
      </c>
      <c r="WHA1" t="s">
        <v>24103</v>
      </c>
      <c r="WHB1" t="s">
        <v>24104</v>
      </c>
      <c r="WHC1" t="s">
        <v>24105</v>
      </c>
      <c r="WHD1" t="s">
        <v>24106</v>
      </c>
      <c r="WHE1" t="s">
        <v>24107</v>
      </c>
      <c r="WHF1" t="s">
        <v>24108</v>
      </c>
      <c r="WHG1" t="s">
        <v>24109</v>
      </c>
      <c r="WHH1" t="s">
        <v>24110</v>
      </c>
      <c r="WHI1" t="s">
        <v>24111</v>
      </c>
      <c r="WHJ1" t="s">
        <v>24112</v>
      </c>
      <c r="WHK1" t="s">
        <v>24113</v>
      </c>
      <c r="WHL1" t="s">
        <v>24114</v>
      </c>
      <c r="WHM1" t="s">
        <v>24115</v>
      </c>
      <c r="WHN1" t="s">
        <v>24116</v>
      </c>
      <c r="WHO1" t="s">
        <v>24117</v>
      </c>
      <c r="WHP1" t="s">
        <v>24118</v>
      </c>
      <c r="WHQ1" t="s">
        <v>24119</v>
      </c>
      <c r="WHR1" t="s">
        <v>24120</v>
      </c>
      <c r="WHS1" t="s">
        <v>24121</v>
      </c>
      <c r="WHT1" t="s">
        <v>24122</v>
      </c>
      <c r="WHU1" t="s">
        <v>24123</v>
      </c>
      <c r="WHV1" t="s">
        <v>24124</v>
      </c>
      <c r="WHW1" t="s">
        <v>24125</v>
      </c>
      <c r="WHX1" t="s">
        <v>24126</v>
      </c>
      <c r="WHY1" t="s">
        <v>24127</v>
      </c>
      <c r="WHZ1" t="s">
        <v>24128</v>
      </c>
      <c r="WIA1" t="s">
        <v>24129</v>
      </c>
      <c r="WIB1" t="s">
        <v>24130</v>
      </c>
      <c r="WIC1" t="s">
        <v>24131</v>
      </c>
      <c r="WID1" t="s">
        <v>24132</v>
      </c>
      <c r="WIE1" t="s">
        <v>24133</v>
      </c>
      <c r="WIF1" t="s">
        <v>24134</v>
      </c>
      <c r="WIG1" t="s">
        <v>24135</v>
      </c>
      <c r="WIH1" t="s">
        <v>24136</v>
      </c>
      <c r="WII1" t="s">
        <v>24137</v>
      </c>
      <c r="WIJ1" t="s">
        <v>24138</v>
      </c>
      <c r="WIK1" t="s">
        <v>24139</v>
      </c>
      <c r="WIL1" t="s">
        <v>24140</v>
      </c>
      <c r="WIM1" t="s">
        <v>24141</v>
      </c>
      <c r="WIN1" t="s">
        <v>24142</v>
      </c>
      <c r="WIO1" t="s">
        <v>24143</v>
      </c>
      <c r="WIP1" t="s">
        <v>24144</v>
      </c>
      <c r="WIQ1" t="s">
        <v>24145</v>
      </c>
      <c r="WIR1" t="s">
        <v>24146</v>
      </c>
      <c r="WIS1" t="s">
        <v>24147</v>
      </c>
      <c r="WIT1" t="s">
        <v>24148</v>
      </c>
      <c r="WIU1" t="s">
        <v>24149</v>
      </c>
      <c r="WIV1" t="s">
        <v>24150</v>
      </c>
      <c r="WIW1" t="s">
        <v>24151</v>
      </c>
      <c r="WIX1" t="s">
        <v>24152</v>
      </c>
      <c r="WIY1" t="s">
        <v>24153</v>
      </c>
      <c r="WIZ1" t="s">
        <v>24154</v>
      </c>
      <c r="WJA1" t="s">
        <v>24155</v>
      </c>
      <c r="WJB1" t="s">
        <v>24156</v>
      </c>
      <c r="WJC1" t="s">
        <v>24157</v>
      </c>
      <c r="WJD1" t="s">
        <v>24158</v>
      </c>
      <c r="WJE1" t="s">
        <v>24159</v>
      </c>
      <c r="WJF1" t="s">
        <v>24160</v>
      </c>
      <c r="WJG1" t="s">
        <v>24161</v>
      </c>
      <c r="WJH1" t="s">
        <v>24162</v>
      </c>
      <c r="WJI1" t="s">
        <v>24163</v>
      </c>
      <c r="WJJ1" t="s">
        <v>24164</v>
      </c>
      <c r="WJK1" t="s">
        <v>24165</v>
      </c>
      <c r="WJL1" t="s">
        <v>24166</v>
      </c>
      <c r="WJM1" t="s">
        <v>24167</v>
      </c>
      <c r="WJN1" t="s">
        <v>24168</v>
      </c>
      <c r="WJO1" t="s">
        <v>24169</v>
      </c>
      <c r="WJP1" t="s">
        <v>24170</v>
      </c>
      <c r="WJQ1" t="s">
        <v>24171</v>
      </c>
      <c r="WJR1" t="s">
        <v>24172</v>
      </c>
      <c r="WJS1" t="s">
        <v>24173</v>
      </c>
      <c r="WJT1" t="s">
        <v>24174</v>
      </c>
      <c r="WJU1" t="s">
        <v>24175</v>
      </c>
      <c r="WJV1" t="s">
        <v>24176</v>
      </c>
      <c r="WJW1" t="s">
        <v>24177</v>
      </c>
      <c r="WJX1" t="s">
        <v>24178</v>
      </c>
      <c r="WJY1" t="s">
        <v>24179</v>
      </c>
      <c r="WJZ1" t="s">
        <v>24180</v>
      </c>
      <c r="WKA1" t="s">
        <v>24181</v>
      </c>
      <c r="WKB1" t="s">
        <v>24182</v>
      </c>
      <c r="WKC1" t="s">
        <v>24183</v>
      </c>
      <c r="WKD1" t="s">
        <v>24184</v>
      </c>
      <c r="WKE1" t="s">
        <v>24185</v>
      </c>
      <c r="WKF1" t="s">
        <v>24186</v>
      </c>
      <c r="WKG1" t="s">
        <v>24187</v>
      </c>
      <c r="WKH1" t="s">
        <v>24188</v>
      </c>
      <c r="WKI1" t="s">
        <v>24189</v>
      </c>
      <c r="WKJ1" t="s">
        <v>24190</v>
      </c>
      <c r="WKK1" t="s">
        <v>24191</v>
      </c>
      <c r="WKL1" t="s">
        <v>24192</v>
      </c>
      <c r="WKM1" t="s">
        <v>24193</v>
      </c>
      <c r="WKN1" t="s">
        <v>24194</v>
      </c>
      <c r="WKO1" t="s">
        <v>24195</v>
      </c>
      <c r="WKP1" t="s">
        <v>24196</v>
      </c>
      <c r="WKQ1" t="s">
        <v>24197</v>
      </c>
      <c r="WKR1" t="s">
        <v>24198</v>
      </c>
      <c r="WKS1" t="s">
        <v>24199</v>
      </c>
      <c r="WKT1" t="s">
        <v>24200</v>
      </c>
      <c r="WKU1" t="s">
        <v>24201</v>
      </c>
      <c r="WKV1" t="s">
        <v>24202</v>
      </c>
      <c r="WKW1" t="s">
        <v>24203</v>
      </c>
      <c r="WKX1" t="s">
        <v>24204</v>
      </c>
      <c r="WKY1" t="s">
        <v>24205</v>
      </c>
      <c r="WKZ1" t="s">
        <v>24206</v>
      </c>
      <c r="WLA1" t="s">
        <v>24207</v>
      </c>
      <c r="WLB1" t="s">
        <v>24208</v>
      </c>
      <c r="WLC1" t="s">
        <v>24209</v>
      </c>
      <c r="WLD1" t="s">
        <v>24210</v>
      </c>
      <c r="WLE1" t="s">
        <v>24211</v>
      </c>
      <c r="WLF1" t="s">
        <v>24212</v>
      </c>
      <c r="WLG1" t="s">
        <v>24213</v>
      </c>
      <c r="WLH1" t="s">
        <v>24214</v>
      </c>
      <c r="WLI1" t="s">
        <v>24215</v>
      </c>
      <c r="WLJ1" t="s">
        <v>24216</v>
      </c>
      <c r="WLK1" t="s">
        <v>24217</v>
      </c>
      <c r="WLL1" t="s">
        <v>24218</v>
      </c>
      <c r="WLM1" t="s">
        <v>24219</v>
      </c>
      <c r="WLN1" t="s">
        <v>24220</v>
      </c>
      <c r="WLO1" t="s">
        <v>24221</v>
      </c>
      <c r="WLP1" t="s">
        <v>24222</v>
      </c>
      <c r="WLQ1" t="s">
        <v>24223</v>
      </c>
      <c r="WLR1" t="s">
        <v>24224</v>
      </c>
      <c r="WLS1" t="s">
        <v>24225</v>
      </c>
      <c r="WLT1" t="s">
        <v>24226</v>
      </c>
      <c r="WLU1" t="s">
        <v>24227</v>
      </c>
      <c r="WLV1" t="s">
        <v>24228</v>
      </c>
      <c r="WLW1" t="s">
        <v>24229</v>
      </c>
      <c r="WLX1" t="s">
        <v>24230</v>
      </c>
      <c r="WLY1" t="s">
        <v>24231</v>
      </c>
      <c r="WLZ1" t="s">
        <v>24232</v>
      </c>
      <c r="WMA1" t="s">
        <v>24233</v>
      </c>
      <c r="WMB1" t="s">
        <v>24234</v>
      </c>
      <c r="WMC1" t="s">
        <v>24235</v>
      </c>
      <c r="WMD1" t="s">
        <v>24236</v>
      </c>
      <c r="WME1" t="s">
        <v>24237</v>
      </c>
      <c r="WMF1" t="s">
        <v>24238</v>
      </c>
      <c r="WMG1" t="s">
        <v>24239</v>
      </c>
      <c r="WMH1" t="s">
        <v>24240</v>
      </c>
      <c r="WMI1" t="s">
        <v>24241</v>
      </c>
      <c r="WMJ1" t="s">
        <v>24242</v>
      </c>
      <c r="WMK1" t="s">
        <v>24243</v>
      </c>
      <c r="WML1" t="s">
        <v>24244</v>
      </c>
      <c r="WMM1" t="s">
        <v>24245</v>
      </c>
      <c r="WMN1" t="s">
        <v>24246</v>
      </c>
      <c r="WMO1" t="s">
        <v>24247</v>
      </c>
      <c r="WMP1" t="s">
        <v>24248</v>
      </c>
      <c r="WMQ1" t="s">
        <v>24249</v>
      </c>
      <c r="WMR1" t="s">
        <v>24250</v>
      </c>
      <c r="WMS1" t="s">
        <v>24251</v>
      </c>
      <c r="WMT1" t="s">
        <v>24252</v>
      </c>
      <c r="WMU1" t="s">
        <v>24253</v>
      </c>
      <c r="WMV1" t="s">
        <v>24254</v>
      </c>
      <c r="WMW1" t="s">
        <v>24255</v>
      </c>
      <c r="WMX1" t="s">
        <v>24256</v>
      </c>
      <c r="WMY1" t="s">
        <v>24257</v>
      </c>
      <c r="WMZ1" t="s">
        <v>24258</v>
      </c>
      <c r="WNA1" t="s">
        <v>24259</v>
      </c>
      <c r="WNB1" t="s">
        <v>24260</v>
      </c>
      <c r="WNC1" t="s">
        <v>24261</v>
      </c>
      <c r="WND1" t="s">
        <v>24262</v>
      </c>
      <c r="WNE1" t="s">
        <v>24263</v>
      </c>
      <c r="WNF1" t="s">
        <v>24264</v>
      </c>
      <c r="WNG1" t="s">
        <v>24265</v>
      </c>
      <c r="WNH1" t="s">
        <v>24266</v>
      </c>
      <c r="WNI1" t="s">
        <v>24267</v>
      </c>
      <c r="WNJ1" t="s">
        <v>24268</v>
      </c>
      <c r="WNK1" t="s">
        <v>24269</v>
      </c>
      <c r="WNL1" t="s">
        <v>24270</v>
      </c>
      <c r="WNM1" t="s">
        <v>24271</v>
      </c>
      <c r="WNN1" t="s">
        <v>24272</v>
      </c>
      <c r="WNO1" t="s">
        <v>24273</v>
      </c>
      <c r="WNP1" t="s">
        <v>24274</v>
      </c>
      <c r="WNQ1" t="s">
        <v>24275</v>
      </c>
      <c r="WNR1" t="s">
        <v>24276</v>
      </c>
      <c r="WNS1" t="s">
        <v>24277</v>
      </c>
      <c r="WNT1" t="s">
        <v>24278</v>
      </c>
      <c r="WNU1" t="s">
        <v>24279</v>
      </c>
      <c r="WNV1" t="s">
        <v>24280</v>
      </c>
      <c r="WNW1" t="s">
        <v>24281</v>
      </c>
      <c r="WNX1" t="s">
        <v>24282</v>
      </c>
      <c r="WNY1" t="s">
        <v>24283</v>
      </c>
      <c r="WNZ1" t="s">
        <v>24284</v>
      </c>
      <c r="WOA1" t="s">
        <v>24285</v>
      </c>
      <c r="WOB1" t="s">
        <v>24286</v>
      </c>
      <c r="WOC1" t="s">
        <v>24287</v>
      </c>
      <c r="WOD1" t="s">
        <v>24288</v>
      </c>
      <c r="WOE1" t="s">
        <v>24289</v>
      </c>
      <c r="WOF1" t="s">
        <v>24290</v>
      </c>
      <c r="WOG1" t="s">
        <v>24291</v>
      </c>
      <c r="WOH1" t="s">
        <v>24292</v>
      </c>
      <c r="WOI1" t="s">
        <v>24293</v>
      </c>
      <c r="WOJ1" t="s">
        <v>24294</v>
      </c>
      <c r="WOK1" t="s">
        <v>24295</v>
      </c>
      <c r="WOL1" t="s">
        <v>24296</v>
      </c>
      <c r="WOM1" t="s">
        <v>24297</v>
      </c>
      <c r="WON1" t="s">
        <v>24298</v>
      </c>
      <c r="WOO1" t="s">
        <v>24299</v>
      </c>
      <c r="WOP1" t="s">
        <v>24300</v>
      </c>
      <c r="WOQ1" t="s">
        <v>24301</v>
      </c>
      <c r="WOR1" t="s">
        <v>24302</v>
      </c>
      <c r="WOS1" t="s">
        <v>24303</v>
      </c>
      <c r="WOT1" t="s">
        <v>24304</v>
      </c>
      <c r="WOU1" t="s">
        <v>24305</v>
      </c>
      <c r="WOV1" t="s">
        <v>24306</v>
      </c>
      <c r="WOW1" t="s">
        <v>24307</v>
      </c>
      <c r="WOX1" t="s">
        <v>24308</v>
      </c>
      <c r="WOY1" t="s">
        <v>24309</v>
      </c>
      <c r="WOZ1" t="s">
        <v>24310</v>
      </c>
      <c r="WPA1" t="s">
        <v>24311</v>
      </c>
      <c r="WPB1" t="s">
        <v>24312</v>
      </c>
      <c r="WPC1" t="s">
        <v>24313</v>
      </c>
      <c r="WPD1" t="s">
        <v>24314</v>
      </c>
      <c r="WPE1" t="s">
        <v>24315</v>
      </c>
      <c r="WPF1" t="s">
        <v>24316</v>
      </c>
      <c r="WPG1" t="s">
        <v>24317</v>
      </c>
      <c r="WPH1" t="s">
        <v>24318</v>
      </c>
      <c r="WPI1" t="s">
        <v>24319</v>
      </c>
      <c r="WPJ1" t="s">
        <v>24320</v>
      </c>
      <c r="WPK1" t="s">
        <v>24321</v>
      </c>
      <c r="WPL1" t="s">
        <v>24322</v>
      </c>
      <c r="WPM1" t="s">
        <v>24323</v>
      </c>
      <c r="WPN1" t="s">
        <v>24324</v>
      </c>
      <c r="WPO1" t="s">
        <v>24325</v>
      </c>
      <c r="WPP1" t="s">
        <v>24326</v>
      </c>
      <c r="WPQ1" t="s">
        <v>24327</v>
      </c>
      <c r="WPR1" t="s">
        <v>24328</v>
      </c>
      <c r="WPS1" t="s">
        <v>24329</v>
      </c>
      <c r="WPT1" t="s">
        <v>24330</v>
      </c>
      <c r="WPU1" t="s">
        <v>24331</v>
      </c>
      <c r="WPV1" t="s">
        <v>24332</v>
      </c>
      <c r="WPW1" t="s">
        <v>24333</v>
      </c>
      <c r="WPX1" t="s">
        <v>24334</v>
      </c>
      <c r="WPY1" t="s">
        <v>24335</v>
      </c>
      <c r="WPZ1" t="s">
        <v>24336</v>
      </c>
      <c r="WQA1" t="s">
        <v>24337</v>
      </c>
      <c r="WQB1" t="s">
        <v>24338</v>
      </c>
      <c r="WQC1" t="s">
        <v>24339</v>
      </c>
      <c r="WQD1" t="s">
        <v>24340</v>
      </c>
      <c r="WQE1" t="s">
        <v>24341</v>
      </c>
      <c r="WQF1" t="s">
        <v>24342</v>
      </c>
      <c r="WQG1" t="s">
        <v>24343</v>
      </c>
      <c r="WQH1" t="s">
        <v>24344</v>
      </c>
      <c r="WQI1" t="s">
        <v>24345</v>
      </c>
      <c r="WQJ1" t="s">
        <v>24346</v>
      </c>
      <c r="WQK1" t="s">
        <v>24347</v>
      </c>
      <c r="WQL1" t="s">
        <v>24348</v>
      </c>
      <c r="WQM1" t="s">
        <v>24349</v>
      </c>
      <c r="WQN1" t="s">
        <v>24350</v>
      </c>
      <c r="WQO1" t="s">
        <v>24351</v>
      </c>
      <c r="WQP1" t="s">
        <v>24352</v>
      </c>
      <c r="WQQ1" t="s">
        <v>24353</v>
      </c>
      <c r="WQR1" t="s">
        <v>24354</v>
      </c>
      <c r="WQS1" t="s">
        <v>24355</v>
      </c>
      <c r="WQT1" t="s">
        <v>24356</v>
      </c>
      <c r="WQU1" t="s">
        <v>24357</v>
      </c>
      <c r="WQV1" t="s">
        <v>24358</v>
      </c>
      <c r="WQW1" t="s">
        <v>24359</v>
      </c>
      <c r="WQX1" t="s">
        <v>24360</v>
      </c>
      <c r="WQY1" t="s">
        <v>24361</v>
      </c>
      <c r="WQZ1" t="s">
        <v>24362</v>
      </c>
      <c r="WRA1" t="s">
        <v>24363</v>
      </c>
      <c r="WRB1" t="s">
        <v>24364</v>
      </c>
      <c r="WRC1" t="s">
        <v>24365</v>
      </c>
      <c r="WRD1" t="s">
        <v>24366</v>
      </c>
      <c r="WRE1" t="s">
        <v>24367</v>
      </c>
      <c r="WRF1" t="s">
        <v>24368</v>
      </c>
      <c r="WRG1" t="s">
        <v>24369</v>
      </c>
      <c r="WRH1" t="s">
        <v>24370</v>
      </c>
      <c r="WRI1" t="s">
        <v>24371</v>
      </c>
      <c r="WRJ1" t="s">
        <v>24372</v>
      </c>
      <c r="WRK1" t="s">
        <v>24373</v>
      </c>
      <c r="WRL1" t="s">
        <v>24374</v>
      </c>
      <c r="WRM1" t="s">
        <v>24375</v>
      </c>
      <c r="WRN1" t="s">
        <v>24376</v>
      </c>
      <c r="WRO1" t="s">
        <v>24377</v>
      </c>
      <c r="WRP1" t="s">
        <v>24378</v>
      </c>
      <c r="WRQ1" t="s">
        <v>24379</v>
      </c>
      <c r="WRR1" t="s">
        <v>24380</v>
      </c>
      <c r="WRS1" t="s">
        <v>24381</v>
      </c>
      <c r="WRT1" t="s">
        <v>24382</v>
      </c>
      <c r="WRU1" t="s">
        <v>24383</v>
      </c>
      <c r="WRV1" t="s">
        <v>24384</v>
      </c>
      <c r="WRW1" t="s">
        <v>24385</v>
      </c>
      <c r="WRX1" t="s">
        <v>24386</v>
      </c>
      <c r="WRY1" t="s">
        <v>24387</v>
      </c>
      <c r="WRZ1" t="s">
        <v>24388</v>
      </c>
      <c r="WSA1" t="s">
        <v>24389</v>
      </c>
      <c r="WSB1" t="s">
        <v>24390</v>
      </c>
      <c r="WSC1" t="s">
        <v>24391</v>
      </c>
      <c r="WSD1" t="s">
        <v>24392</v>
      </c>
      <c r="WSE1" t="s">
        <v>24393</v>
      </c>
      <c r="WSF1" t="s">
        <v>24394</v>
      </c>
      <c r="WSG1" t="s">
        <v>24395</v>
      </c>
      <c r="WSH1" t="s">
        <v>24396</v>
      </c>
      <c r="WSI1" t="s">
        <v>24397</v>
      </c>
      <c r="WSJ1" t="s">
        <v>24398</v>
      </c>
      <c r="WSK1" t="s">
        <v>24399</v>
      </c>
      <c r="WSL1" t="s">
        <v>24400</v>
      </c>
      <c r="WSM1" t="s">
        <v>24401</v>
      </c>
      <c r="WSN1" t="s">
        <v>24402</v>
      </c>
      <c r="WSO1" t="s">
        <v>24403</v>
      </c>
      <c r="WSP1" t="s">
        <v>24404</v>
      </c>
      <c r="WSQ1" t="s">
        <v>24405</v>
      </c>
      <c r="WSR1" t="s">
        <v>24406</v>
      </c>
      <c r="WSS1" t="s">
        <v>24407</v>
      </c>
      <c r="WST1" t="s">
        <v>24408</v>
      </c>
      <c r="WSU1" t="s">
        <v>24409</v>
      </c>
      <c r="WSV1" t="s">
        <v>24410</v>
      </c>
      <c r="WSW1" t="s">
        <v>24411</v>
      </c>
      <c r="WSX1" t="s">
        <v>24412</v>
      </c>
      <c r="WSY1" t="s">
        <v>24413</v>
      </c>
      <c r="WSZ1" t="s">
        <v>24414</v>
      </c>
      <c r="WTA1" t="s">
        <v>24415</v>
      </c>
      <c r="WTB1" t="s">
        <v>24416</v>
      </c>
      <c r="WTC1" t="s">
        <v>24417</v>
      </c>
      <c r="WTD1" t="s">
        <v>24418</v>
      </c>
      <c r="WTE1" t="s">
        <v>24419</v>
      </c>
      <c r="WTF1" t="s">
        <v>24420</v>
      </c>
      <c r="WTG1" t="s">
        <v>24421</v>
      </c>
      <c r="WTH1" t="s">
        <v>24422</v>
      </c>
      <c r="WTI1" t="s">
        <v>24423</v>
      </c>
      <c r="WTJ1" t="s">
        <v>24424</v>
      </c>
      <c r="WTK1" t="s">
        <v>24425</v>
      </c>
      <c r="WTL1" t="s">
        <v>24426</v>
      </c>
      <c r="WTM1" t="s">
        <v>24427</v>
      </c>
      <c r="WTN1" t="s">
        <v>24428</v>
      </c>
      <c r="WTO1" t="s">
        <v>24429</v>
      </c>
      <c r="WTP1" t="s">
        <v>24430</v>
      </c>
      <c r="WTQ1" t="s">
        <v>24431</v>
      </c>
      <c r="WTR1" t="s">
        <v>24432</v>
      </c>
      <c r="WTS1" t="s">
        <v>24433</v>
      </c>
      <c r="WTT1" t="s">
        <v>24434</v>
      </c>
      <c r="WTU1" t="s">
        <v>24435</v>
      </c>
      <c r="WTV1" t="s">
        <v>24436</v>
      </c>
      <c r="WTW1" t="s">
        <v>24437</v>
      </c>
      <c r="WTX1" t="s">
        <v>24438</v>
      </c>
      <c r="WTY1" t="s">
        <v>24439</v>
      </c>
      <c r="WTZ1" t="s">
        <v>24440</v>
      </c>
      <c r="WUA1" t="s">
        <v>24441</v>
      </c>
      <c r="WUB1" t="s">
        <v>24442</v>
      </c>
      <c r="WUC1" t="s">
        <v>24443</v>
      </c>
      <c r="WUD1" t="s">
        <v>24444</v>
      </c>
      <c r="WUE1" t="s">
        <v>24445</v>
      </c>
      <c r="WUF1" t="s">
        <v>24446</v>
      </c>
      <c r="WUG1" t="s">
        <v>24447</v>
      </c>
      <c r="WUH1" t="s">
        <v>24448</v>
      </c>
      <c r="WUI1" t="s">
        <v>24449</v>
      </c>
      <c r="WUJ1" t="s">
        <v>24450</v>
      </c>
      <c r="WUK1" t="s">
        <v>24451</v>
      </c>
      <c r="WUL1" t="s">
        <v>24452</v>
      </c>
      <c r="WUM1" t="s">
        <v>24453</v>
      </c>
      <c r="WUN1" t="s">
        <v>24454</v>
      </c>
      <c r="WUO1" t="s">
        <v>24455</v>
      </c>
      <c r="WUP1" t="s">
        <v>24456</v>
      </c>
      <c r="WUQ1" t="s">
        <v>24457</v>
      </c>
      <c r="WUR1" t="s">
        <v>24458</v>
      </c>
      <c r="WUS1" t="s">
        <v>24459</v>
      </c>
      <c r="WUT1" t="s">
        <v>24460</v>
      </c>
      <c r="WUU1" t="s">
        <v>24461</v>
      </c>
      <c r="WUV1" t="s">
        <v>24462</v>
      </c>
      <c r="WUW1" t="s">
        <v>24463</v>
      </c>
      <c r="WUX1" t="s">
        <v>24464</v>
      </c>
      <c r="WUY1" t="s">
        <v>24465</v>
      </c>
      <c r="WUZ1" t="s">
        <v>24466</v>
      </c>
      <c r="WVA1" t="s">
        <v>24467</v>
      </c>
      <c r="WVB1" t="s">
        <v>24468</v>
      </c>
      <c r="WVC1" t="s">
        <v>24469</v>
      </c>
      <c r="WVD1" t="s">
        <v>24470</v>
      </c>
      <c r="WVE1" t="s">
        <v>24471</v>
      </c>
      <c r="WVF1" t="s">
        <v>24472</v>
      </c>
      <c r="WVG1" t="s">
        <v>24473</v>
      </c>
      <c r="WVH1" t="s">
        <v>24474</v>
      </c>
      <c r="WVI1" t="s">
        <v>24475</v>
      </c>
      <c r="WVJ1" t="s">
        <v>24476</v>
      </c>
      <c r="WVK1" t="s">
        <v>24477</v>
      </c>
      <c r="WVL1" t="s">
        <v>24478</v>
      </c>
      <c r="WVM1" t="s">
        <v>24479</v>
      </c>
      <c r="WVN1" t="s">
        <v>24480</v>
      </c>
      <c r="WVO1" t="s">
        <v>24481</v>
      </c>
      <c r="WVP1" t="s">
        <v>24482</v>
      </c>
      <c r="WVQ1" t="s">
        <v>24483</v>
      </c>
      <c r="WVR1" t="s">
        <v>24484</v>
      </c>
      <c r="WVS1" t="s">
        <v>24485</v>
      </c>
      <c r="WVT1" t="s">
        <v>24486</v>
      </c>
      <c r="WVU1" t="s">
        <v>24487</v>
      </c>
      <c r="WVV1" t="s">
        <v>24488</v>
      </c>
      <c r="WVW1" t="s">
        <v>24489</v>
      </c>
      <c r="WVX1" t="s">
        <v>24490</v>
      </c>
      <c r="WVY1" t="s">
        <v>24491</v>
      </c>
      <c r="WVZ1" t="s">
        <v>24492</v>
      </c>
      <c r="WWA1" t="s">
        <v>24493</v>
      </c>
      <c r="WWB1" t="s">
        <v>24494</v>
      </c>
      <c r="WWC1" t="s">
        <v>24495</v>
      </c>
      <c r="WWD1" t="s">
        <v>24496</v>
      </c>
      <c r="WWE1" t="s">
        <v>24497</v>
      </c>
      <c r="WWF1" t="s">
        <v>24498</v>
      </c>
      <c r="WWG1" t="s">
        <v>24499</v>
      </c>
      <c r="WWH1" t="s">
        <v>24500</v>
      </c>
      <c r="WWI1" t="s">
        <v>24501</v>
      </c>
      <c r="WWJ1" t="s">
        <v>24502</v>
      </c>
      <c r="WWK1" t="s">
        <v>24503</v>
      </c>
      <c r="WWL1" t="s">
        <v>24504</v>
      </c>
      <c r="WWM1" t="s">
        <v>24505</v>
      </c>
      <c r="WWN1" t="s">
        <v>24506</v>
      </c>
      <c r="WWO1" t="s">
        <v>24507</v>
      </c>
      <c r="WWP1" t="s">
        <v>24508</v>
      </c>
      <c r="WWQ1" t="s">
        <v>24509</v>
      </c>
      <c r="WWR1" t="s">
        <v>24510</v>
      </c>
      <c r="WWS1" t="s">
        <v>24511</v>
      </c>
      <c r="WWT1" t="s">
        <v>24512</v>
      </c>
      <c r="WWU1" t="s">
        <v>24513</v>
      </c>
      <c r="WWV1" t="s">
        <v>24514</v>
      </c>
      <c r="WWW1" t="s">
        <v>24515</v>
      </c>
      <c r="WWX1" t="s">
        <v>24516</v>
      </c>
      <c r="WWY1" t="s">
        <v>24517</v>
      </c>
      <c r="WWZ1" t="s">
        <v>24518</v>
      </c>
      <c r="WXA1" t="s">
        <v>24519</v>
      </c>
      <c r="WXB1" t="s">
        <v>24520</v>
      </c>
      <c r="WXC1" t="s">
        <v>24521</v>
      </c>
      <c r="WXD1" t="s">
        <v>24522</v>
      </c>
      <c r="WXE1" t="s">
        <v>24523</v>
      </c>
      <c r="WXF1" t="s">
        <v>24524</v>
      </c>
      <c r="WXG1" t="s">
        <v>24525</v>
      </c>
      <c r="WXH1" t="s">
        <v>24526</v>
      </c>
      <c r="WXI1" t="s">
        <v>24527</v>
      </c>
      <c r="WXJ1" t="s">
        <v>24528</v>
      </c>
      <c r="WXK1" t="s">
        <v>24529</v>
      </c>
      <c r="WXL1" t="s">
        <v>24530</v>
      </c>
      <c r="WXM1" t="s">
        <v>24531</v>
      </c>
      <c r="WXN1" t="s">
        <v>24532</v>
      </c>
      <c r="WXO1" t="s">
        <v>24533</v>
      </c>
      <c r="WXP1" t="s">
        <v>24534</v>
      </c>
      <c r="WXQ1" t="s">
        <v>24535</v>
      </c>
      <c r="WXR1" t="s">
        <v>24536</v>
      </c>
      <c r="WXS1" t="s">
        <v>24537</v>
      </c>
      <c r="WXT1" t="s">
        <v>24538</v>
      </c>
      <c r="WXU1" t="s">
        <v>24539</v>
      </c>
      <c r="WXV1" t="s">
        <v>24540</v>
      </c>
      <c r="WXW1" t="s">
        <v>24541</v>
      </c>
      <c r="WXX1" t="s">
        <v>24542</v>
      </c>
      <c r="WXY1" t="s">
        <v>24543</v>
      </c>
      <c r="WXZ1" t="s">
        <v>24544</v>
      </c>
      <c r="WYA1" t="s">
        <v>24545</v>
      </c>
      <c r="WYB1" t="s">
        <v>24546</v>
      </c>
      <c r="WYC1" t="s">
        <v>24547</v>
      </c>
      <c r="WYD1" t="s">
        <v>24548</v>
      </c>
      <c r="WYE1" t="s">
        <v>24549</v>
      </c>
      <c r="WYF1" t="s">
        <v>24550</v>
      </c>
      <c r="WYG1" t="s">
        <v>24551</v>
      </c>
      <c r="WYH1" t="s">
        <v>24552</v>
      </c>
      <c r="WYI1" t="s">
        <v>24553</v>
      </c>
      <c r="WYJ1" t="s">
        <v>24554</v>
      </c>
      <c r="WYK1" t="s">
        <v>24555</v>
      </c>
      <c r="WYL1" t="s">
        <v>24556</v>
      </c>
      <c r="WYM1" t="s">
        <v>24557</v>
      </c>
      <c r="WYN1" t="s">
        <v>24558</v>
      </c>
      <c r="WYO1" t="s">
        <v>24559</v>
      </c>
      <c r="WYP1" t="s">
        <v>24560</v>
      </c>
      <c r="WYQ1" t="s">
        <v>24561</v>
      </c>
      <c r="WYR1" t="s">
        <v>24562</v>
      </c>
      <c r="WYS1" t="s">
        <v>24563</v>
      </c>
      <c r="WYT1" t="s">
        <v>24564</v>
      </c>
      <c r="WYU1" t="s">
        <v>24565</v>
      </c>
      <c r="WYV1" t="s">
        <v>24566</v>
      </c>
      <c r="WYW1" t="s">
        <v>24567</v>
      </c>
      <c r="WYX1" t="s">
        <v>24568</v>
      </c>
      <c r="WYY1" t="s">
        <v>24569</v>
      </c>
      <c r="WYZ1" t="s">
        <v>24570</v>
      </c>
      <c r="WZA1" t="s">
        <v>24571</v>
      </c>
      <c r="WZB1" t="s">
        <v>24572</v>
      </c>
      <c r="WZC1" t="s">
        <v>24573</v>
      </c>
      <c r="WZD1" t="s">
        <v>24574</v>
      </c>
      <c r="WZE1" t="s">
        <v>24575</v>
      </c>
      <c r="WZF1" t="s">
        <v>24576</v>
      </c>
      <c r="WZG1" t="s">
        <v>24577</v>
      </c>
      <c r="WZH1" t="s">
        <v>24578</v>
      </c>
      <c r="WZI1" t="s">
        <v>24579</v>
      </c>
      <c r="WZJ1" t="s">
        <v>24580</v>
      </c>
      <c r="WZK1" t="s">
        <v>24581</v>
      </c>
      <c r="WZL1" t="s">
        <v>24582</v>
      </c>
      <c r="WZM1" t="s">
        <v>24583</v>
      </c>
      <c r="WZN1" t="s">
        <v>24584</v>
      </c>
      <c r="WZO1" t="s">
        <v>24585</v>
      </c>
      <c r="WZP1" t="s">
        <v>24586</v>
      </c>
      <c r="WZQ1" t="s">
        <v>24587</v>
      </c>
      <c r="WZR1" t="s">
        <v>24588</v>
      </c>
      <c r="WZS1" t="s">
        <v>24589</v>
      </c>
      <c r="WZT1" t="s">
        <v>24590</v>
      </c>
      <c r="WZU1" t="s">
        <v>24591</v>
      </c>
      <c r="WZV1" t="s">
        <v>24592</v>
      </c>
      <c r="WZW1" t="s">
        <v>24593</v>
      </c>
      <c r="WZX1" t="s">
        <v>24594</v>
      </c>
      <c r="WZY1" t="s">
        <v>24595</v>
      </c>
      <c r="WZZ1" t="s">
        <v>24596</v>
      </c>
      <c r="XAA1" t="s">
        <v>24597</v>
      </c>
      <c r="XAB1" t="s">
        <v>24598</v>
      </c>
      <c r="XAC1" t="s">
        <v>24599</v>
      </c>
      <c r="XAD1" t="s">
        <v>24600</v>
      </c>
      <c r="XAE1" t="s">
        <v>24601</v>
      </c>
      <c r="XAF1" t="s">
        <v>24602</v>
      </c>
      <c r="XAG1" t="s">
        <v>24603</v>
      </c>
      <c r="XAH1" t="s">
        <v>24604</v>
      </c>
      <c r="XAI1" t="s">
        <v>24605</v>
      </c>
      <c r="XAJ1" t="s">
        <v>24606</v>
      </c>
      <c r="XAK1" t="s">
        <v>24607</v>
      </c>
      <c r="XAL1" t="s">
        <v>24608</v>
      </c>
      <c r="XAM1" t="s">
        <v>24609</v>
      </c>
      <c r="XAN1" t="s">
        <v>24610</v>
      </c>
      <c r="XAO1" t="s">
        <v>24611</v>
      </c>
      <c r="XAP1" t="s">
        <v>24612</v>
      </c>
      <c r="XAQ1" t="s">
        <v>24613</v>
      </c>
      <c r="XAR1" t="s">
        <v>24614</v>
      </c>
      <c r="XAS1" t="s">
        <v>24615</v>
      </c>
      <c r="XAT1" t="s">
        <v>24616</v>
      </c>
      <c r="XAU1" t="s">
        <v>24617</v>
      </c>
      <c r="XAV1" t="s">
        <v>24618</v>
      </c>
      <c r="XAW1" t="s">
        <v>24619</v>
      </c>
      <c r="XAX1" t="s">
        <v>24620</v>
      </c>
      <c r="XAY1" t="s">
        <v>24621</v>
      </c>
      <c r="XAZ1" t="s">
        <v>24622</v>
      </c>
      <c r="XBA1" t="s">
        <v>24623</v>
      </c>
      <c r="XBB1" t="s">
        <v>24624</v>
      </c>
      <c r="XBC1" t="s">
        <v>24625</v>
      </c>
      <c r="XBD1" t="s">
        <v>24626</v>
      </c>
      <c r="XBE1" t="s">
        <v>24627</v>
      </c>
      <c r="XBF1" t="s">
        <v>24628</v>
      </c>
      <c r="XBG1" t="s">
        <v>24629</v>
      </c>
      <c r="XBH1" t="s">
        <v>24630</v>
      </c>
      <c r="XBI1" t="s">
        <v>24631</v>
      </c>
      <c r="XBJ1" t="s">
        <v>24632</v>
      </c>
      <c r="XBK1" t="s">
        <v>24633</v>
      </c>
      <c r="XBL1" t="s">
        <v>24634</v>
      </c>
      <c r="XBM1" t="s">
        <v>24635</v>
      </c>
      <c r="XBN1" t="s">
        <v>24636</v>
      </c>
      <c r="XBO1" t="s">
        <v>24637</v>
      </c>
      <c r="XBP1" t="s">
        <v>24638</v>
      </c>
      <c r="XBQ1" t="s">
        <v>24639</v>
      </c>
      <c r="XBR1" t="s">
        <v>24640</v>
      </c>
      <c r="XBS1" t="s">
        <v>24641</v>
      </c>
      <c r="XBT1" t="s">
        <v>24642</v>
      </c>
      <c r="XBU1" t="s">
        <v>24643</v>
      </c>
      <c r="XBV1" t="s">
        <v>24644</v>
      </c>
      <c r="XBW1" t="s">
        <v>24645</v>
      </c>
      <c r="XBX1" t="s">
        <v>24646</v>
      </c>
      <c r="XBY1" t="s">
        <v>24647</v>
      </c>
      <c r="XBZ1" t="s">
        <v>24648</v>
      </c>
      <c r="XCA1" t="s">
        <v>24649</v>
      </c>
      <c r="XCB1" t="s">
        <v>24650</v>
      </c>
      <c r="XCC1" t="s">
        <v>24651</v>
      </c>
      <c r="XCD1" t="s">
        <v>24652</v>
      </c>
      <c r="XCE1" t="s">
        <v>24653</v>
      </c>
      <c r="XCF1" t="s">
        <v>24654</v>
      </c>
      <c r="XCG1" t="s">
        <v>24655</v>
      </c>
      <c r="XCH1" t="s">
        <v>24656</v>
      </c>
      <c r="XCI1" t="s">
        <v>24657</v>
      </c>
      <c r="XCJ1" t="s">
        <v>24658</v>
      </c>
      <c r="XCK1" t="s">
        <v>24659</v>
      </c>
      <c r="XCL1" t="s">
        <v>24660</v>
      </c>
      <c r="XCM1" t="s">
        <v>24661</v>
      </c>
      <c r="XCN1" t="s">
        <v>24662</v>
      </c>
      <c r="XCO1" t="s">
        <v>24663</v>
      </c>
      <c r="XCP1" t="s">
        <v>24664</v>
      </c>
      <c r="XCQ1" t="s">
        <v>24665</v>
      </c>
      <c r="XCR1" t="s">
        <v>24666</v>
      </c>
      <c r="XCS1" t="s">
        <v>24667</v>
      </c>
      <c r="XCT1" t="s">
        <v>24668</v>
      </c>
      <c r="XCU1" t="s">
        <v>24669</v>
      </c>
      <c r="XCV1" t="s">
        <v>24670</v>
      </c>
      <c r="XCW1" t="s">
        <v>24671</v>
      </c>
      <c r="XCX1" t="s">
        <v>24672</v>
      </c>
      <c r="XCY1" t="s">
        <v>24673</v>
      </c>
      <c r="XCZ1" t="s">
        <v>24674</v>
      </c>
      <c r="XDA1" t="s">
        <v>24675</v>
      </c>
      <c r="XDB1" t="s">
        <v>24676</v>
      </c>
      <c r="XDC1" t="s">
        <v>24677</v>
      </c>
      <c r="XDD1" t="s">
        <v>24678</v>
      </c>
      <c r="XDE1" t="s">
        <v>24679</v>
      </c>
      <c r="XDF1" t="s">
        <v>24680</v>
      </c>
      <c r="XDG1" t="s">
        <v>24681</v>
      </c>
      <c r="XDH1" t="s">
        <v>24682</v>
      </c>
      <c r="XDI1" t="s">
        <v>24683</v>
      </c>
      <c r="XDJ1" t="s">
        <v>24684</v>
      </c>
      <c r="XDK1" t="s">
        <v>24685</v>
      </c>
      <c r="XDL1" t="s">
        <v>24686</v>
      </c>
      <c r="XDM1" t="s">
        <v>24687</v>
      </c>
      <c r="XDN1" t="s">
        <v>24688</v>
      </c>
      <c r="XDO1" t="s">
        <v>24689</v>
      </c>
      <c r="XDP1" t="s">
        <v>24690</v>
      </c>
      <c r="XDQ1" t="s">
        <v>24691</v>
      </c>
      <c r="XDR1" t="s">
        <v>24692</v>
      </c>
      <c r="XDS1" t="s">
        <v>24693</v>
      </c>
      <c r="XDT1" t="s">
        <v>24694</v>
      </c>
      <c r="XDU1" t="s">
        <v>24695</v>
      </c>
      <c r="XDV1" t="s">
        <v>24696</v>
      </c>
      <c r="XDW1" t="s">
        <v>24697</v>
      </c>
      <c r="XDX1" t="s">
        <v>24698</v>
      </c>
      <c r="XDY1" t="s">
        <v>24699</v>
      </c>
      <c r="XDZ1" t="s">
        <v>24700</v>
      </c>
      <c r="XEA1" t="s">
        <v>24701</v>
      </c>
      <c r="XEB1" t="s">
        <v>24702</v>
      </c>
      <c r="XEC1" t="s">
        <v>24703</v>
      </c>
      <c r="XED1" t="s">
        <v>24704</v>
      </c>
      <c r="XEE1" t="s">
        <v>24705</v>
      </c>
      <c r="XEF1" t="s">
        <v>24706</v>
      </c>
      <c r="XEG1" t="s">
        <v>24707</v>
      </c>
      <c r="XEH1" t="s">
        <v>24708</v>
      </c>
      <c r="XEI1" t="s">
        <v>24709</v>
      </c>
      <c r="XEJ1" t="s">
        <v>24710</v>
      </c>
      <c r="XEK1" t="s">
        <v>24711</v>
      </c>
      <c r="XEL1" t="s">
        <v>24712</v>
      </c>
      <c r="XEM1" t="s">
        <v>24713</v>
      </c>
      <c r="XEN1" t="s">
        <v>24714</v>
      </c>
      <c r="XEO1" t="s">
        <v>24715</v>
      </c>
      <c r="XEP1" t="s">
        <v>24716</v>
      </c>
      <c r="XEQ1" t="s">
        <v>24717</v>
      </c>
      <c r="XER1" t="s">
        <v>24718</v>
      </c>
      <c r="XES1" t="s">
        <v>24719</v>
      </c>
      <c r="XET1" t="s">
        <v>24720</v>
      </c>
      <c r="XEU1" t="s">
        <v>24721</v>
      </c>
      <c r="XEV1" t="s">
        <v>24722</v>
      </c>
      <c r="XEW1" t="s">
        <v>24723</v>
      </c>
      <c r="XEX1" t="s">
        <v>24724</v>
      </c>
      <c r="XEY1" t="s">
        <v>24725</v>
      </c>
      <c r="XEZ1" t="s">
        <v>24726</v>
      </c>
      <c r="XFA1" t="s">
        <v>24727</v>
      </c>
      <c r="XFB1" t="s">
        <v>24728</v>
      </c>
      <c r="XFC1" t="s">
        <v>24729</v>
      </c>
      <c r="XFD1" t="s">
        <v>24730</v>
      </c>
    </row>
    <row r="2" spans="1:16384" ht="43.2" x14ac:dyDescent="0.3">
      <c r="A2">
        <v>31</v>
      </c>
      <c r="B2" s="3" t="s">
        <v>33</v>
      </c>
      <c r="C2" s="3" t="s">
        <v>4142</v>
      </c>
      <c r="D2" s="10">
        <v>13</v>
      </c>
      <c r="E2">
        <v>13</v>
      </c>
      <c r="F2" s="5">
        <f t="shared" ref="F2:F65" si="0">E2/D2</f>
        <v>1</v>
      </c>
      <c r="G2" s="6">
        <f t="shared" ref="G2:G65" si="1">E2/P2</f>
        <v>13</v>
      </c>
      <c r="H2" t="s">
        <v>8219</v>
      </c>
      <c r="I2" t="s">
        <v>8224</v>
      </c>
      <c r="J2" t="s">
        <v>8246</v>
      </c>
      <c r="K2">
        <v>1453748434</v>
      </c>
      <c r="L2" s="11">
        <f>(((K2/60)/60)/24)+DATE(1970,1,1)</f>
        <v>42394.79206018518</v>
      </c>
      <c r="M2">
        <v>1452193234</v>
      </c>
      <c r="N2" s="11">
        <f>(((M2/60)/60)/24)+DATE(1970,1,1)</f>
        <v>42376.79206018518</v>
      </c>
      <c r="O2" t="b">
        <v>0</v>
      </c>
      <c r="P2">
        <v>1</v>
      </c>
      <c r="Q2" t="b">
        <v>1</v>
      </c>
      <c r="R2" t="s">
        <v>8265</v>
      </c>
      <c r="S2" t="str">
        <f t="shared" ref="S2:S65" si="2">LEFT(R2,FIND("/",R2)-1)</f>
        <v>film &amp; video</v>
      </c>
      <c r="T2" t="str">
        <f t="shared" ref="T2:T65" si="3">RIGHT(R2,LEN(R2)-FIND("/",R2))</f>
        <v>television</v>
      </c>
    </row>
    <row r="3" spans="1:16384" ht="43.2" x14ac:dyDescent="0.3">
      <c r="A3">
        <v>41</v>
      </c>
      <c r="B3" s="3" t="s">
        <v>43</v>
      </c>
      <c r="C3" s="3" t="s">
        <v>4152</v>
      </c>
      <c r="D3" s="10">
        <v>2000</v>
      </c>
      <c r="E3">
        <v>2000</v>
      </c>
      <c r="F3" s="5">
        <f t="shared" si="0"/>
        <v>1</v>
      </c>
      <c r="G3" s="6">
        <f t="shared" si="1"/>
        <v>105.26315789473684</v>
      </c>
      <c r="H3" t="s">
        <v>8219</v>
      </c>
      <c r="I3" t="s">
        <v>8224</v>
      </c>
      <c r="J3" t="s">
        <v>8246</v>
      </c>
      <c r="K3">
        <v>1412516354</v>
      </c>
      <c r="L3" s="11">
        <f t="shared" ref="L3:L66" si="4">(((K3/60)/60)/24)+DATE(1970,1,1)</f>
        <v>41917.568912037037</v>
      </c>
      <c r="M3">
        <v>1409924354</v>
      </c>
      <c r="N3" s="11">
        <f>(((M3/60)/60)/24)+DATE(1970,1,1)</f>
        <v>41887.568912037037</v>
      </c>
      <c r="O3" t="b">
        <v>0</v>
      </c>
      <c r="P3">
        <v>19</v>
      </c>
      <c r="Q3" t="b">
        <v>1</v>
      </c>
      <c r="R3" t="s">
        <v>8265</v>
      </c>
      <c r="S3" t="str">
        <f t="shared" si="2"/>
        <v>film &amp; video</v>
      </c>
      <c r="T3" t="str">
        <f t="shared" si="3"/>
        <v>television</v>
      </c>
    </row>
    <row r="4" spans="1:16384" ht="57.6" x14ac:dyDescent="0.3">
      <c r="A4">
        <v>44</v>
      </c>
      <c r="B4" s="3" t="s">
        <v>46</v>
      </c>
      <c r="C4" s="3" t="s">
        <v>4155</v>
      </c>
      <c r="D4" s="10">
        <v>2000</v>
      </c>
      <c r="E4">
        <v>2000</v>
      </c>
      <c r="F4" s="5">
        <f t="shared" si="0"/>
        <v>1</v>
      </c>
      <c r="G4" s="6">
        <f t="shared" si="1"/>
        <v>133.33333333333334</v>
      </c>
      <c r="H4" t="s">
        <v>8219</v>
      </c>
      <c r="I4" t="s">
        <v>8224</v>
      </c>
      <c r="J4" t="s">
        <v>8246</v>
      </c>
      <c r="K4">
        <v>1412648537</v>
      </c>
      <c r="L4" s="11">
        <f t="shared" si="4"/>
        <v>41919.098807870374</v>
      </c>
      <c r="M4">
        <v>1408760537</v>
      </c>
      <c r="N4" s="11">
        <f t="shared" ref="N4:N66" si="5">(((M4/60)/60)/24)+DATE(1970,1,1)</f>
        <v>41874.098807870374</v>
      </c>
      <c r="O4" t="b">
        <v>0</v>
      </c>
      <c r="P4">
        <v>15</v>
      </c>
      <c r="Q4" t="b">
        <v>1</v>
      </c>
      <c r="R4" t="s">
        <v>8265</v>
      </c>
      <c r="S4" t="str">
        <f t="shared" si="2"/>
        <v>film &amp; video</v>
      </c>
      <c r="T4" t="str">
        <f t="shared" si="3"/>
        <v>television</v>
      </c>
    </row>
    <row r="5" spans="1:16384" x14ac:dyDescent="0.3">
      <c r="A5">
        <v>49</v>
      </c>
      <c r="B5" s="3" t="s">
        <v>51</v>
      </c>
      <c r="C5" s="3" t="s">
        <v>4160</v>
      </c>
      <c r="D5" s="10">
        <v>12000</v>
      </c>
      <c r="E5">
        <v>12000</v>
      </c>
      <c r="F5" s="5">
        <f t="shared" si="0"/>
        <v>1</v>
      </c>
      <c r="G5" s="6">
        <f t="shared" si="1"/>
        <v>137.93103448275863</v>
      </c>
      <c r="H5" t="s">
        <v>8219</v>
      </c>
      <c r="I5" t="s">
        <v>8224</v>
      </c>
      <c r="J5" t="s">
        <v>8246</v>
      </c>
      <c r="K5">
        <v>1445660045</v>
      </c>
      <c r="L5" s="11">
        <f t="shared" si="4"/>
        <v>42301.176446759258</v>
      </c>
      <c r="M5">
        <v>1443068045</v>
      </c>
      <c r="N5" s="11">
        <f t="shared" si="5"/>
        <v>42271.176446759258</v>
      </c>
      <c r="O5" t="b">
        <v>0</v>
      </c>
      <c r="P5">
        <v>87</v>
      </c>
      <c r="Q5" t="b">
        <v>1</v>
      </c>
      <c r="R5" t="s">
        <v>8265</v>
      </c>
      <c r="S5" t="str">
        <f t="shared" si="2"/>
        <v>film &amp; video</v>
      </c>
      <c r="T5" t="str">
        <f t="shared" si="3"/>
        <v>television</v>
      </c>
    </row>
    <row r="6" spans="1:16384" ht="43.2" x14ac:dyDescent="0.3">
      <c r="A6">
        <v>50</v>
      </c>
      <c r="B6" s="3" t="s">
        <v>52</v>
      </c>
      <c r="C6" s="3" t="s">
        <v>4161</v>
      </c>
      <c r="D6" s="10">
        <v>600</v>
      </c>
      <c r="E6">
        <v>600</v>
      </c>
      <c r="F6" s="5">
        <f t="shared" si="0"/>
        <v>1</v>
      </c>
      <c r="G6" s="6">
        <f t="shared" si="1"/>
        <v>27.272727272727273</v>
      </c>
      <c r="H6" t="s">
        <v>8219</v>
      </c>
      <c r="I6" t="s">
        <v>8225</v>
      </c>
      <c r="J6" t="s">
        <v>8247</v>
      </c>
      <c r="K6">
        <v>1422637200</v>
      </c>
      <c r="L6" s="11">
        <f t="shared" si="4"/>
        <v>42034.708333333328</v>
      </c>
      <c r="M6">
        <v>1419271458</v>
      </c>
      <c r="N6" s="11">
        <f t="shared" si="5"/>
        <v>41995.752986111111</v>
      </c>
      <c r="O6" t="b">
        <v>0</v>
      </c>
      <c r="P6">
        <v>22</v>
      </c>
      <c r="Q6" t="b">
        <v>1</v>
      </c>
      <c r="R6" t="s">
        <v>8265</v>
      </c>
      <c r="S6" t="str">
        <f t="shared" si="2"/>
        <v>film &amp; video</v>
      </c>
      <c r="T6" t="str">
        <f t="shared" si="3"/>
        <v>television</v>
      </c>
    </row>
    <row r="7" spans="1:16384" ht="43.2" x14ac:dyDescent="0.3">
      <c r="A7">
        <v>73</v>
      </c>
      <c r="B7" s="3" t="s">
        <v>75</v>
      </c>
      <c r="C7" s="3" t="s">
        <v>4184</v>
      </c>
      <c r="D7" s="10">
        <v>900</v>
      </c>
      <c r="E7">
        <v>900</v>
      </c>
      <c r="F7" s="5">
        <f t="shared" si="0"/>
        <v>1</v>
      </c>
      <c r="G7" s="6">
        <f t="shared" si="1"/>
        <v>50</v>
      </c>
      <c r="H7" t="s">
        <v>8219</v>
      </c>
      <c r="I7" t="s">
        <v>8224</v>
      </c>
      <c r="J7" t="s">
        <v>8246</v>
      </c>
      <c r="K7">
        <v>1304395140</v>
      </c>
      <c r="L7" s="11">
        <f t="shared" si="4"/>
        <v>40666.165972222225</v>
      </c>
      <c r="M7">
        <v>1297620584</v>
      </c>
      <c r="N7" s="11">
        <f t="shared" si="5"/>
        <v>40587.75675925926</v>
      </c>
      <c r="O7" t="b">
        <v>0</v>
      </c>
      <c r="P7">
        <v>18</v>
      </c>
      <c r="Q7" t="b">
        <v>1</v>
      </c>
      <c r="R7" t="s">
        <v>8266</v>
      </c>
      <c r="S7" t="str">
        <f t="shared" si="2"/>
        <v>film &amp; video</v>
      </c>
      <c r="T7" t="str">
        <f t="shared" si="3"/>
        <v>shorts</v>
      </c>
    </row>
    <row r="8" spans="1:16384" ht="43.2" x14ac:dyDescent="0.3">
      <c r="A8">
        <v>84</v>
      </c>
      <c r="B8" s="3" t="s">
        <v>86</v>
      </c>
      <c r="C8" s="3" t="s">
        <v>4195</v>
      </c>
      <c r="D8" s="10">
        <v>500</v>
      </c>
      <c r="E8">
        <v>500</v>
      </c>
      <c r="F8" s="5">
        <f t="shared" si="0"/>
        <v>1</v>
      </c>
      <c r="G8" s="6">
        <f t="shared" si="1"/>
        <v>71.428571428571431</v>
      </c>
      <c r="H8" t="s">
        <v>8219</v>
      </c>
      <c r="I8" t="s">
        <v>8224</v>
      </c>
      <c r="J8" t="s">
        <v>8246</v>
      </c>
      <c r="K8">
        <v>1305483086</v>
      </c>
      <c r="L8" s="11">
        <f t="shared" si="4"/>
        <v>40678.757939814815</v>
      </c>
      <c r="M8">
        <v>1302891086</v>
      </c>
      <c r="N8" s="11">
        <f t="shared" si="5"/>
        <v>40648.757939814815</v>
      </c>
      <c r="O8" t="b">
        <v>0</v>
      </c>
      <c r="P8">
        <v>7</v>
      </c>
      <c r="Q8" t="b">
        <v>1</v>
      </c>
      <c r="R8" t="s">
        <v>8266</v>
      </c>
      <c r="S8" t="str">
        <f t="shared" si="2"/>
        <v>film &amp; video</v>
      </c>
      <c r="T8" t="str">
        <f t="shared" si="3"/>
        <v>shorts</v>
      </c>
    </row>
    <row r="9" spans="1:16384" ht="43.2" x14ac:dyDescent="0.3">
      <c r="A9">
        <v>100</v>
      </c>
      <c r="B9" s="3" t="s">
        <v>102</v>
      </c>
      <c r="C9" s="3" t="s">
        <v>4211</v>
      </c>
      <c r="D9" s="10">
        <v>5000</v>
      </c>
      <c r="E9">
        <v>5000</v>
      </c>
      <c r="F9" s="5">
        <f t="shared" si="0"/>
        <v>1</v>
      </c>
      <c r="G9" s="6">
        <f t="shared" si="1"/>
        <v>192.30769230769232</v>
      </c>
      <c r="H9" t="s">
        <v>8219</v>
      </c>
      <c r="I9" t="s">
        <v>8224</v>
      </c>
      <c r="J9" t="s">
        <v>8246</v>
      </c>
      <c r="K9">
        <v>1352055886</v>
      </c>
      <c r="L9" s="11">
        <f t="shared" si="4"/>
        <v>41217.794976851852</v>
      </c>
      <c r="M9">
        <v>1350324286</v>
      </c>
      <c r="N9" s="11">
        <f t="shared" si="5"/>
        <v>41197.753310185188</v>
      </c>
      <c r="O9" t="b">
        <v>0</v>
      </c>
      <c r="P9">
        <v>26</v>
      </c>
      <c r="Q9" t="b">
        <v>1</v>
      </c>
      <c r="R9" t="s">
        <v>8266</v>
      </c>
      <c r="S9" t="str">
        <f t="shared" si="2"/>
        <v>film &amp; video</v>
      </c>
      <c r="T9" t="str">
        <f t="shared" si="3"/>
        <v>shorts</v>
      </c>
    </row>
    <row r="10" spans="1:16384" ht="43.2" x14ac:dyDescent="0.3">
      <c r="A10">
        <v>101</v>
      </c>
      <c r="B10" s="3" t="s">
        <v>103</v>
      </c>
      <c r="C10" s="3" t="s">
        <v>4212</v>
      </c>
      <c r="D10" s="10">
        <v>3500</v>
      </c>
      <c r="E10">
        <v>3500</v>
      </c>
      <c r="F10" s="5">
        <f t="shared" si="0"/>
        <v>1</v>
      </c>
      <c r="G10" s="6">
        <f t="shared" si="1"/>
        <v>100</v>
      </c>
      <c r="H10" t="s">
        <v>8219</v>
      </c>
      <c r="I10" t="s">
        <v>8224</v>
      </c>
      <c r="J10" t="s">
        <v>8246</v>
      </c>
      <c r="K10">
        <v>1359052710</v>
      </c>
      <c r="L10" s="11">
        <f t="shared" si="4"/>
        <v>41298.776736111111</v>
      </c>
      <c r="M10">
        <v>1356979110</v>
      </c>
      <c r="N10" s="11">
        <f t="shared" si="5"/>
        <v>41274.776736111111</v>
      </c>
      <c r="O10" t="b">
        <v>0</v>
      </c>
      <c r="P10">
        <v>35</v>
      </c>
      <c r="Q10" t="b">
        <v>1</v>
      </c>
      <c r="R10" t="s">
        <v>8266</v>
      </c>
      <c r="S10" t="str">
        <f t="shared" si="2"/>
        <v>film &amp; video</v>
      </c>
      <c r="T10" t="str">
        <f t="shared" si="3"/>
        <v>shorts</v>
      </c>
    </row>
    <row r="11" spans="1:16384" ht="72" x14ac:dyDescent="0.3">
      <c r="A11">
        <v>294</v>
      </c>
      <c r="B11" s="3" t="s">
        <v>295</v>
      </c>
      <c r="C11" s="3" t="s">
        <v>4404</v>
      </c>
      <c r="D11" s="10">
        <v>5000</v>
      </c>
      <c r="E11">
        <v>5000</v>
      </c>
      <c r="F11" s="5">
        <f t="shared" si="0"/>
        <v>1</v>
      </c>
      <c r="G11" s="6">
        <f t="shared" si="1"/>
        <v>100</v>
      </c>
      <c r="H11" t="s">
        <v>8219</v>
      </c>
      <c r="I11" t="s">
        <v>8224</v>
      </c>
      <c r="J11" t="s">
        <v>8246</v>
      </c>
      <c r="K11">
        <v>1279555200</v>
      </c>
      <c r="L11" s="11">
        <f t="shared" si="4"/>
        <v>40378.666666666664</v>
      </c>
      <c r="M11">
        <v>1276480894</v>
      </c>
      <c r="N11" s="11">
        <f t="shared" si="5"/>
        <v>40343.084421296298</v>
      </c>
      <c r="O11" t="b">
        <v>1</v>
      </c>
      <c r="P11">
        <v>50</v>
      </c>
      <c r="Q11" t="b">
        <v>1</v>
      </c>
      <c r="R11" t="s">
        <v>8269</v>
      </c>
      <c r="S11" t="str">
        <f t="shared" si="2"/>
        <v>film &amp; video</v>
      </c>
      <c r="T11" t="str">
        <f t="shared" si="3"/>
        <v>documentary</v>
      </c>
    </row>
    <row r="12" spans="1:16384" ht="43.2" x14ac:dyDescent="0.3">
      <c r="A12">
        <v>390</v>
      </c>
      <c r="B12" s="3" t="s">
        <v>391</v>
      </c>
      <c r="C12" s="3" t="s">
        <v>4500</v>
      </c>
      <c r="D12" s="10">
        <v>1000</v>
      </c>
      <c r="E12">
        <v>1000</v>
      </c>
      <c r="F12" s="5">
        <f t="shared" si="0"/>
        <v>1</v>
      </c>
      <c r="G12" s="6">
        <f t="shared" si="1"/>
        <v>71.428571428571431</v>
      </c>
      <c r="H12" t="s">
        <v>8219</v>
      </c>
      <c r="I12" t="s">
        <v>8224</v>
      </c>
      <c r="J12" t="s">
        <v>8246</v>
      </c>
      <c r="K12">
        <v>1431046372</v>
      </c>
      <c r="L12" s="11">
        <f t="shared" si="4"/>
        <v>42132.036712962959</v>
      </c>
      <c r="M12">
        <v>1429318372</v>
      </c>
      <c r="N12" s="11">
        <f t="shared" si="5"/>
        <v>42112.036712962959</v>
      </c>
      <c r="O12" t="b">
        <v>0</v>
      </c>
      <c r="P12">
        <v>14</v>
      </c>
      <c r="Q12" t="b">
        <v>1</v>
      </c>
      <c r="R12" t="s">
        <v>8269</v>
      </c>
      <c r="S12" t="str">
        <f t="shared" si="2"/>
        <v>film &amp; video</v>
      </c>
      <c r="T12" t="str">
        <f t="shared" si="3"/>
        <v>documentary</v>
      </c>
    </row>
    <row r="13" spans="1:16384" ht="57.6" x14ac:dyDescent="0.3">
      <c r="A13">
        <v>525</v>
      </c>
      <c r="B13" s="3" t="s">
        <v>526</v>
      </c>
      <c r="C13" s="3" t="s">
        <v>4635</v>
      </c>
      <c r="D13" s="10">
        <v>12000</v>
      </c>
      <c r="E13">
        <v>12000</v>
      </c>
      <c r="F13" s="5">
        <f t="shared" si="0"/>
        <v>1</v>
      </c>
      <c r="G13" s="6">
        <f t="shared" si="1"/>
        <v>1000</v>
      </c>
      <c r="H13" t="s">
        <v>8219</v>
      </c>
      <c r="I13" t="s">
        <v>8224</v>
      </c>
      <c r="J13" t="s">
        <v>8246</v>
      </c>
      <c r="K13">
        <v>1410601041</v>
      </c>
      <c r="L13" s="11">
        <f t="shared" si="4"/>
        <v>41895.400937500002</v>
      </c>
      <c r="M13">
        <v>1406713041</v>
      </c>
      <c r="N13" s="11">
        <f t="shared" si="5"/>
        <v>41850.400937500002</v>
      </c>
      <c r="O13" t="b">
        <v>0</v>
      </c>
      <c r="P13">
        <v>12</v>
      </c>
      <c r="Q13" t="b">
        <v>1</v>
      </c>
      <c r="R13" t="s">
        <v>8271</v>
      </c>
      <c r="S13" t="str">
        <f t="shared" si="2"/>
        <v>theater</v>
      </c>
      <c r="T13" t="str">
        <f t="shared" si="3"/>
        <v>plays</v>
      </c>
    </row>
    <row r="14" spans="1:16384" ht="43.2" x14ac:dyDescent="0.3">
      <c r="A14">
        <v>531</v>
      </c>
      <c r="B14" s="3" t="s">
        <v>532</v>
      </c>
      <c r="C14" s="3" t="s">
        <v>4641</v>
      </c>
      <c r="D14" s="10">
        <v>4000</v>
      </c>
      <c r="E14">
        <v>4000</v>
      </c>
      <c r="F14" s="5">
        <f t="shared" si="0"/>
        <v>1</v>
      </c>
      <c r="G14" s="6">
        <f t="shared" si="1"/>
        <v>129.03225806451613</v>
      </c>
      <c r="H14" t="s">
        <v>8219</v>
      </c>
      <c r="I14" t="s">
        <v>8224</v>
      </c>
      <c r="J14" t="s">
        <v>8246</v>
      </c>
      <c r="K14">
        <v>1481957940</v>
      </c>
      <c r="L14" s="11">
        <f t="shared" si="4"/>
        <v>42721.290972222225</v>
      </c>
      <c r="M14">
        <v>1478050429</v>
      </c>
      <c r="N14" s="11">
        <f t="shared" si="5"/>
        <v>42676.065150462964</v>
      </c>
      <c r="O14" t="b">
        <v>0</v>
      </c>
      <c r="P14">
        <v>31</v>
      </c>
      <c r="Q14" t="b">
        <v>1</v>
      </c>
      <c r="R14" t="s">
        <v>8271</v>
      </c>
      <c r="S14" t="str">
        <f t="shared" si="2"/>
        <v>theater</v>
      </c>
      <c r="T14" t="str">
        <f t="shared" si="3"/>
        <v>plays</v>
      </c>
    </row>
    <row r="15" spans="1:16384" ht="43.2" x14ac:dyDescent="0.3">
      <c r="A15">
        <v>782</v>
      </c>
      <c r="B15" s="3" t="s">
        <v>783</v>
      </c>
      <c r="C15" s="3" t="s">
        <v>4892</v>
      </c>
      <c r="D15" s="10">
        <v>700</v>
      </c>
      <c r="E15">
        <v>700</v>
      </c>
      <c r="F15" s="5">
        <f t="shared" si="0"/>
        <v>1</v>
      </c>
      <c r="G15" s="6">
        <f t="shared" si="1"/>
        <v>50</v>
      </c>
      <c r="H15" t="s">
        <v>8219</v>
      </c>
      <c r="I15" t="s">
        <v>8224</v>
      </c>
      <c r="J15" t="s">
        <v>8246</v>
      </c>
      <c r="K15">
        <v>1345918302</v>
      </c>
      <c r="L15" s="11">
        <f t="shared" si="4"/>
        <v>41146.758125</v>
      </c>
      <c r="M15">
        <v>1343326302</v>
      </c>
      <c r="N15" s="11">
        <f t="shared" si="5"/>
        <v>41116.758125</v>
      </c>
      <c r="O15" t="b">
        <v>0</v>
      </c>
      <c r="P15">
        <v>14</v>
      </c>
      <c r="Q15" t="b">
        <v>1</v>
      </c>
      <c r="R15" t="s">
        <v>8276</v>
      </c>
      <c r="S15" t="str">
        <f t="shared" si="2"/>
        <v>music</v>
      </c>
      <c r="T15" t="str">
        <f t="shared" si="3"/>
        <v>rock</v>
      </c>
    </row>
    <row r="16" spans="1:16384" ht="43.2" x14ac:dyDescent="0.3">
      <c r="A16">
        <v>804</v>
      </c>
      <c r="B16" s="3" t="s">
        <v>805</v>
      </c>
      <c r="C16" s="3" t="s">
        <v>4914</v>
      </c>
      <c r="D16" s="10">
        <v>5500</v>
      </c>
      <c r="E16">
        <v>5500</v>
      </c>
      <c r="F16" s="5">
        <f t="shared" si="0"/>
        <v>1</v>
      </c>
      <c r="G16" s="6">
        <f t="shared" si="1"/>
        <v>305.55555555555554</v>
      </c>
      <c r="H16" t="s">
        <v>8219</v>
      </c>
      <c r="I16" t="s">
        <v>8224</v>
      </c>
      <c r="J16" t="s">
        <v>8246</v>
      </c>
      <c r="K16">
        <v>1311393540</v>
      </c>
      <c r="L16" s="11">
        <f t="shared" si="4"/>
        <v>40747.165972222225</v>
      </c>
      <c r="M16">
        <v>1309919526</v>
      </c>
      <c r="N16" s="11">
        <f t="shared" si="5"/>
        <v>40730.105625000004</v>
      </c>
      <c r="O16" t="b">
        <v>0</v>
      </c>
      <c r="P16">
        <v>18</v>
      </c>
      <c r="Q16" t="b">
        <v>1</v>
      </c>
      <c r="R16" t="s">
        <v>8276</v>
      </c>
      <c r="S16" t="str">
        <f t="shared" si="2"/>
        <v>music</v>
      </c>
      <c r="T16" t="str">
        <f t="shared" si="3"/>
        <v>rock</v>
      </c>
    </row>
    <row r="17" spans="1:20" ht="43.2" x14ac:dyDescent="0.3">
      <c r="A17">
        <v>808</v>
      </c>
      <c r="B17" s="3" t="s">
        <v>809</v>
      </c>
      <c r="C17" s="3" t="s">
        <v>4918</v>
      </c>
      <c r="D17" s="10">
        <v>4500</v>
      </c>
      <c r="E17">
        <v>4500</v>
      </c>
      <c r="F17" s="5">
        <f t="shared" si="0"/>
        <v>1</v>
      </c>
      <c r="G17" s="6">
        <f t="shared" si="1"/>
        <v>104.65116279069767</v>
      </c>
      <c r="H17" t="s">
        <v>8219</v>
      </c>
      <c r="I17" t="s">
        <v>8229</v>
      </c>
      <c r="J17" t="s">
        <v>8251</v>
      </c>
      <c r="K17">
        <v>1419224340</v>
      </c>
      <c r="L17" s="11">
        <f t="shared" si="4"/>
        <v>41995.207638888889</v>
      </c>
      <c r="M17">
        <v>1416363886</v>
      </c>
      <c r="N17" s="11">
        <f t="shared" si="5"/>
        <v>41962.100532407407</v>
      </c>
      <c r="O17" t="b">
        <v>0</v>
      </c>
      <c r="P17">
        <v>43</v>
      </c>
      <c r="Q17" t="b">
        <v>1</v>
      </c>
      <c r="R17" t="s">
        <v>8276</v>
      </c>
      <c r="S17" t="str">
        <f t="shared" si="2"/>
        <v>music</v>
      </c>
      <c r="T17" t="str">
        <f t="shared" si="3"/>
        <v>rock</v>
      </c>
    </row>
    <row r="18" spans="1:20" ht="43.2" x14ac:dyDescent="0.3">
      <c r="A18">
        <v>821</v>
      </c>
      <c r="B18" s="3" t="s">
        <v>822</v>
      </c>
      <c r="C18" s="3" t="s">
        <v>4931</v>
      </c>
      <c r="D18" s="10">
        <v>17482</v>
      </c>
      <c r="E18">
        <v>17482</v>
      </c>
      <c r="F18" s="5">
        <f t="shared" si="0"/>
        <v>1</v>
      </c>
      <c r="G18" s="6">
        <f t="shared" si="1"/>
        <v>224.12820512820514</v>
      </c>
      <c r="H18" t="s">
        <v>8219</v>
      </c>
      <c r="I18" t="s">
        <v>8224</v>
      </c>
      <c r="J18" t="s">
        <v>8246</v>
      </c>
      <c r="K18">
        <v>1430712060</v>
      </c>
      <c r="L18" s="11">
        <f t="shared" si="4"/>
        <v>42128.167361111111</v>
      </c>
      <c r="M18">
        <v>1427753265</v>
      </c>
      <c r="N18" s="11">
        <f t="shared" si="5"/>
        <v>42093.922048611115</v>
      </c>
      <c r="O18" t="b">
        <v>0</v>
      </c>
      <c r="P18">
        <v>78</v>
      </c>
      <c r="Q18" t="b">
        <v>1</v>
      </c>
      <c r="R18" t="s">
        <v>8276</v>
      </c>
      <c r="S18" t="str">
        <f t="shared" si="2"/>
        <v>music</v>
      </c>
      <c r="T18" t="str">
        <f t="shared" si="3"/>
        <v>rock</v>
      </c>
    </row>
    <row r="19" spans="1:20" ht="28.8" x14ac:dyDescent="0.3">
      <c r="A19">
        <v>847</v>
      </c>
      <c r="B19" s="3" t="s">
        <v>848</v>
      </c>
      <c r="C19" s="3" t="s">
        <v>4957</v>
      </c>
      <c r="D19" s="10">
        <v>10</v>
      </c>
      <c r="E19">
        <v>10</v>
      </c>
      <c r="F19" s="5">
        <f t="shared" si="0"/>
        <v>1</v>
      </c>
      <c r="G19" s="6">
        <f t="shared" si="1"/>
        <v>10</v>
      </c>
      <c r="H19" t="s">
        <v>8219</v>
      </c>
      <c r="I19" t="s">
        <v>8224</v>
      </c>
      <c r="J19" t="s">
        <v>8246</v>
      </c>
      <c r="K19">
        <v>1436555376</v>
      </c>
      <c r="L19" s="11">
        <f t="shared" si="4"/>
        <v>42195.79833333334</v>
      </c>
      <c r="M19">
        <v>1433963376</v>
      </c>
      <c r="N19" s="11">
        <f t="shared" si="5"/>
        <v>42165.79833333334</v>
      </c>
      <c r="O19" t="b">
        <v>0</v>
      </c>
      <c r="P19">
        <v>1</v>
      </c>
      <c r="Q19" t="b">
        <v>1</v>
      </c>
      <c r="R19" t="s">
        <v>8277</v>
      </c>
      <c r="S19" t="str">
        <f t="shared" si="2"/>
        <v>music</v>
      </c>
      <c r="T19" t="str">
        <f t="shared" si="3"/>
        <v>metal</v>
      </c>
    </row>
    <row r="20" spans="1:20" ht="43.2" x14ac:dyDescent="0.3">
      <c r="A20">
        <v>848</v>
      </c>
      <c r="B20" s="3" t="s">
        <v>849</v>
      </c>
      <c r="C20" s="3" t="s">
        <v>4958</v>
      </c>
      <c r="D20" s="10">
        <v>300</v>
      </c>
      <c r="E20">
        <v>300</v>
      </c>
      <c r="F20" s="5">
        <f t="shared" si="0"/>
        <v>1</v>
      </c>
      <c r="G20" s="6">
        <f t="shared" si="1"/>
        <v>18.75</v>
      </c>
      <c r="H20" t="s">
        <v>8219</v>
      </c>
      <c r="I20" t="s">
        <v>8224</v>
      </c>
      <c r="J20" t="s">
        <v>8246</v>
      </c>
      <c r="K20">
        <v>1429038033</v>
      </c>
      <c r="L20" s="11">
        <f>(((K20/60)/60)/24)+DATE(1970,1,1)</f>
        <v>42108.792048611111</v>
      </c>
      <c r="M20">
        <v>1426446033</v>
      </c>
      <c r="N20" s="11">
        <f t="shared" si="5"/>
        <v>42078.792048611111</v>
      </c>
      <c r="O20" t="b">
        <v>0</v>
      </c>
      <c r="P20">
        <v>16</v>
      </c>
      <c r="Q20" t="b">
        <v>1</v>
      </c>
      <c r="R20" t="s">
        <v>8277</v>
      </c>
      <c r="S20" t="str">
        <f t="shared" si="2"/>
        <v>music</v>
      </c>
      <c r="T20" t="str">
        <f t="shared" si="3"/>
        <v>metal</v>
      </c>
    </row>
    <row r="21" spans="1:20" ht="43.2" x14ac:dyDescent="0.3">
      <c r="A21">
        <v>853</v>
      </c>
      <c r="B21" s="3" t="s">
        <v>854</v>
      </c>
      <c r="C21" s="3" t="s">
        <v>4963</v>
      </c>
      <c r="D21" s="10">
        <v>300</v>
      </c>
      <c r="E21">
        <v>300</v>
      </c>
      <c r="F21" s="5">
        <f t="shared" si="0"/>
        <v>1</v>
      </c>
      <c r="G21" s="6">
        <f t="shared" si="1"/>
        <v>30</v>
      </c>
      <c r="H21" t="s">
        <v>8219</v>
      </c>
      <c r="I21" t="s">
        <v>8224</v>
      </c>
      <c r="J21" t="s">
        <v>8246</v>
      </c>
      <c r="K21">
        <v>1424116709</v>
      </c>
      <c r="L21" s="11">
        <f t="shared" si="4"/>
        <v>42051.832280092596</v>
      </c>
      <c r="M21">
        <v>1421524709</v>
      </c>
      <c r="N21" s="11">
        <f t="shared" si="5"/>
        <v>42021.832280092596</v>
      </c>
      <c r="O21" t="b">
        <v>0</v>
      </c>
      <c r="P21">
        <v>10</v>
      </c>
      <c r="Q21" t="b">
        <v>1</v>
      </c>
      <c r="R21" t="s">
        <v>8277</v>
      </c>
      <c r="S21" t="str">
        <f t="shared" si="2"/>
        <v>music</v>
      </c>
      <c r="T21" t="str">
        <f t="shared" si="3"/>
        <v>metal</v>
      </c>
    </row>
    <row r="22" spans="1:20" ht="43.2" x14ac:dyDescent="0.3">
      <c r="A22">
        <v>857</v>
      </c>
      <c r="B22" s="3" t="s">
        <v>858</v>
      </c>
      <c r="C22" s="3" t="s">
        <v>4967</v>
      </c>
      <c r="D22" s="10">
        <v>1200</v>
      </c>
      <c r="E22">
        <v>1200</v>
      </c>
      <c r="F22" s="5">
        <f t="shared" si="0"/>
        <v>1</v>
      </c>
      <c r="G22" s="6">
        <f t="shared" si="1"/>
        <v>50</v>
      </c>
      <c r="H22" t="s">
        <v>8219</v>
      </c>
      <c r="I22" t="s">
        <v>8227</v>
      </c>
      <c r="J22" t="s">
        <v>8249</v>
      </c>
      <c r="K22">
        <v>1448463431</v>
      </c>
      <c r="L22" s="11">
        <f t="shared" si="4"/>
        <v>42333.623043981483</v>
      </c>
      <c r="M22">
        <v>1444831031</v>
      </c>
      <c r="N22" s="11">
        <f t="shared" si="5"/>
        <v>42291.581377314811</v>
      </c>
      <c r="O22" t="b">
        <v>0</v>
      </c>
      <c r="P22">
        <v>24</v>
      </c>
      <c r="Q22" t="b">
        <v>1</v>
      </c>
      <c r="R22" t="s">
        <v>8277</v>
      </c>
      <c r="S22" t="str">
        <f t="shared" si="2"/>
        <v>music</v>
      </c>
      <c r="T22" t="str">
        <f t="shared" si="3"/>
        <v>metal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10">
        <v>2500</v>
      </c>
      <c r="E23">
        <v>2500</v>
      </c>
      <c r="F23" s="5">
        <f t="shared" si="0"/>
        <v>1</v>
      </c>
      <c r="G23" s="6">
        <f t="shared" si="1"/>
        <v>50</v>
      </c>
      <c r="H23" t="s">
        <v>8219</v>
      </c>
      <c r="I23" t="s">
        <v>8224</v>
      </c>
      <c r="J23" t="s">
        <v>8246</v>
      </c>
      <c r="K23">
        <v>1480559011</v>
      </c>
      <c r="L23" s="11">
        <f t="shared" si="4"/>
        <v>42705.099664351852</v>
      </c>
      <c r="M23">
        <v>1477963411</v>
      </c>
      <c r="N23" s="11">
        <f t="shared" si="5"/>
        <v>42675.057997685188</v>
      </c>
      <c r="O23" t="b">
        <v>0</v>
      </c>
      <c r="P23">
        <v>50</v>
      </c>
      <c r="Q23" t="b">
        <v>1</v>
      </c>
      <c r="R23" t="s">
        <v>8271</v>
      </c>
      <c r="S23" t="str">
        <f t="shared" si="2"/>
        <v>theater</v>
      </c>
      <c r="T23" t="str">
        <f t="shared" si="3"/>
        <v>plays</v>
      </c>
    </row>
    <row r="24" spans="1:20" ht="43.2" x14ac:dyDescent="0.3">
      <c r="A24">
        <v>1363</v>
      </c>
      <c r="B24" s="3" t="s">
        <v>1364</v>
      </c>
      <c r="C24" s="3" t="s">
        <v>5473</v>
      </c>
      <c r="D24" s="10">
        <v>200</v>
      </c>
      <c r="E24">
        <v>200</v>
      </c>
      <c r="F24" s="5">
        <f t="shared" si="0"/>
        <v>1</v>
      </c>
      <c r="G24" s="6">
        <f t="shared" si="1"/>
        <v>40</v>
      </c>
      <c r="H24" t="s">
        <v>8219</v>
      </c>
      <c r="I24" t="s">
        <v>8224</v>
      </c>
      <c r="J24" t="s">
        <v>8246</v>
      </c>
      <c r="K24">
        <v>1455523140</v>
      </c>
      <c r="L24" s="11">
        <f t="shared" si="4"/>
        <v>42415.332638888889</v>
      </c>
      <c r="M24">
        <v>1453925727</v>
      </c>
      <c r="N24" s="11">
        <f t="shared" si="5"/>
        <v>42396.8440625</v>
      </c>
      <c r="O24" t="b">
        <v>0</v>
      </c>
      <c r="P24">
        <v>5</v>
      </c>
      <c r="Q24" t="b">
        <v>1</v>
      </c>
      <c r="R24" t="s">
        <v>8274</v>
      </c>
      <c r="S24" t="str">
        <f t="shared" si="2"/>
        <v>publishing</v>
      </c>
      <c r="T24" t="str">
        <f t="shared" si="3"/>
        <v>nonfiction</v>
      </c>
    </row>
    <row r="25" spans="1:20" ht="43.2" x14ac:dyDescent="0.3">
      <c r="A25">
        <v>1633</v>
      </c>
      <c r="B25" s="3" t="s">
        <v>1634</v>
      </c>
      <c r="C25" s="3" t="s">
        <v>5743</v>
      </c>
      <c r="D25" s="10">
        <v>10000</v>
      </c>
      <c r="E25">
        <v>10000</v>
      </c>
      <c r="F25" s="5">
        <f t="shared" si="0"/>
        <v>1</v>
      </c>
      <c r="G25" s="6">
        <f t="shared" si="1"/>
        <v>172.41379310344828</v>
      </c>
      <c r="H25" t="s">
        <v>8219</v>
      </c>
      <c r="I25" t="s">
        <v>8224</v>
      </c>
      <c r="J25" t="s">
        <v>8246</v>
      </c>
      <c r="K25">
        <v>1326690000</v>
      </c>
      <c r="L25" s="11">
        <f t="shared" si="4"/>
        <v>40924.208333333336</v>
      </c>
      <c r="M25">
        <v>1324329156</v>
      </c>
      <c r="N25" s="11">
        <f t="shared" si="5"/>
        <v>40896.883750000001</v>
      </c>
      <c r="O25" t="b">
        <v>0</v>
      </c>
      <c r="P25">
        <v>58</v>
      </c>
      <c r="Q25" t="b">
        <v>1</v>
      </c>
      <c r="R25" t="s">
        <v>8276</v>
      </c>
      <c r="S25" t="str">
        <f t="shared" si="2"/>
        <v>music</v>
      </c>
      <c r="T25" t="str">
        <f t="shared" si="3"/>
        <v>rock</v>
      </c>
    </row>
    <row r="26" spans="1:20" ht="43.2" x14ac:dyDescent="0.3">
      <c r="A26">
        <v>1639</v>
      </c>
      <c r="B26" s="3" t="s">
        <v>1640</v>
      </c>
      <c r="C26" s="3" t="s">
        <v>5749</v>
      </c>
      <c r="D26" s="10">
        <v>1800</v>
      </c>
      <c r="E26">
        <v>1800</v>
      </c>
      <c r="F26" s="5">
        <f t="shared" si="0"/>
        <v>1</v>
      </c>
      <c r="G26" s="6">
        <f t="shared" si="1"/>
        <v>94.736842105263165</v>
      </c>
      <c r="H26" t="s">
        <v>8219</v>
      </c>
      <c r="I26" t="s">
        <v>8224</v>
      </c>
      <c r="J26" t="s">
        <v>8246</v>
      </c>
      <c r="K26">
        <v>1330789165</v>
      </c>
      <c r="L26" s="11">
        <f t="shared" si="4"/>
        <v>40971.652372685188</v>
      </c>
      <c r="M26">
        <v>1328197165</v>
      </c>
      <c r="N26" s="11">
        <f t="shared" si="5"/>
        <v>40941.652372685188</v>
      </c>
      <c r="O26" t="b">
        <v>0</v>
      </c>
      <c r="P26">
        <v>19</v>
      </c>
      <c r="Q26" t="b">
        <v>1</v>
      </c>
      <c r="R26" t="s">
        <v>8276</v>
      </c>
      <c r="S26" t="str">
        <f t="shared" si="2"/>
        <v>music</v>
      </c>
      <c r="T26" t="str">
        <f t="shared" si="3"/>
        <v>rock</v>
      </c>
    </row>
    <row r="27" spans="1:20" ht="43.2" x14ac:dyDescent="0.3">
      <c r="A27">
        <v>1642</v>
      </c>
      <c r="B27" s="3" t="s">
        <v>1643</v>
      </c>
      <c r="C27" s="3" t="s">
        <v>5752</v>
      </c>
      <c r="D27" s="10">
        <v>1200</v>
      </c>
      <c r="E27">
        <v>1200</v>
      </c>
      <c r="F27" s="5">
        <f t="shared" si="0"/>
        <v>1</v>
      </c>
      <c r="G27" s="6">
        <f t="shared" si="1"/>
        <v>42.857142857142854</v>
      </c>
      <c r="H27" t="s">
        <v>8219</v>
      </c>
      <c r="I27" t="s">
        <v>8224</v>
      </c>
      <c r="J27" t="s">
        <v>8246</v>
      </c>
      <c r="K27">
        <v>1308011727</v>
      </c>
      <c r="L27" s="11">
        <f t="shared" si="4"/>
        <v>40708.024618055555</v>
      </c>
      <c r="M27">
        <v>1306283727</v>
      </c>
      <c r="N27" s="11">
        <f t="shared" si="5"/>
        <v>40688.024618055555</v>
      </c>
      <c r="O27" t="b">
        <v>0</v>
      </c>
      <c r="P27">
        <v>28</v>
      </c>
      <c r="Q27" t="b">
        <v>1</v>
      </c>
      <c r="R27" t="s">
        <v>8292</v>
      </c>
      <c r="S27" t="str">
        <f t="shared" si="2"/>
        <v>music</v>
      </c>
      <c r="T27" t="str">
        <f t="shared" si="3"/>
        <v>pop</v>
      </c>
    </row>
    <row r="28" spans="1:20" ht="28.8" x14ac:dyDescent="0.3">
      <c r="A28">
        <v>1822</v>
      </c>
      <c r="B28" s="3" t="s">
        <v>1823</v>
      </c>
      <c r="C28" s="3" t="s">
        <v>5932</v>
      </c>
      <c r="D28" s="10">
        <v>300</v>
      </c>
      <c r="E28">
        <v>300</v>
      </c>
      <c r="F28" s="5">
        <f t="shared" si="0"/>
        <v>1</v>
      </c>
      <c r="G28" s="6">
        <f t="shared" si="1"/>
        <v>27.272727272727273</v>
      </c>
      <c r="H28" t="s">
        <v>8219</v>
      </c>
      <c r="I28" t="s">
        <v>8229</v>
      </c>
      <c r="J28" t="s">
        <v>8251</v>
      </c>
      <c r="K28">
        <v>1391194860</v>
      </c>
      <c r="L28" s="11">
        <f t="shared" si="4"/>
        <v>41670.792361111111</v>
      </c>
      <c r="M28">
        <v>1388084862</v>
      </c>
      <c r="N28" s="11">
        <f t="shared" si="5"/>
        <v>41634.797013888885</v>
      </c>
      <c r="O28" t="b">
        <v>0</v>
      </c>
      <c r="P28">
        <v>11</v>
      </c>
      <c r="Q28" t="b">
        <v>1</v>
      </c>
      <c r="R28" t="s">
        <v>8276</v>
      </c>
      <c r="S28" t="str">
        <f t="shared" si="2"/>
        <v>music</v>
      </c>
      <c r="T28" t="str">
        <f t="shared" si="3"/>
        <v>rock</v>
      </c>
    </row>
    <row r="29" spans="1:20" ht="86.4" x14ac:dyDescent="0.3">
      <c r="A29">
        <v>1845</v>
      </c>
      <c r="B29" s="3" t="s">
        <v>1846</v>
      </c>
      <c r="C29" s="3" t="s">
        <v>5955</v>
      </c>
      <c r="D29" s="10">
        <v>1000</v>
      </c>
      <c r="E29">
        <v>1000</v>
      </c>
      <c r="F29" s="5">
        <f t="shared" si="0"/>
        <v>1</v>
      </c>
      <c r="G29" s="6">
        <f t="shared" si="1"/>
        <v>52.631578947368418</v>
      </c>
      <c r="H29" t="s">
        <v>8219</v>
      </c>
      <c r="I29" t="s">
        <v>8224</v>
      </c>
      <c r="J29" t="s">
        <v>8246</v>
      </c>
      <c r="K29">
        <v>1466139300</v>
      </c>
      <c r="L29" s="11">
        <f t="shared" si="4"/>
        <v>42538.204861111109</v>
      </c>
      <c r="M29">
        <v>1464854398</v>
      </c>
      <c r="N29" s="11">
        <f t="shared" si="5"/>
        <v>42523.333310185189</v>
      </c>
      <c r="O29" t="b">
        <v>0</v>
      </c>
      <c r="P29">
        <v>19</v>
      </c>
      <c r="Q29" t="b">
        <v>1</v>
      </c>
      <c r="R29" t="s">
        <v>8276</v>
      </c>
      <c r="S29" t="str">
        <f t="shared" si="2"/>
        <v>music</v>
      </c>
      <c r="T29" t="str">
        <f t="shared" si="3"/>
        <v>rock</v>
      </c>
    </row>
    <row r="30" spans="1:20" ht="43.2" x14ac:dyDescent="0.3">
      <c r="A30">
        <v>1857</v>
      </c>
      <c r="B30" s="3" t="s">
        <v>1858</v>
      </c>
      <c r="C30" s="3" t="s">
        <v>5967</v>
      </c>
      <c r="D30" s="10">
        <v>3000</v>
      </c>
      <c r="E30">
        <v>3000</v>
      </c>
      <c r="F30" s="5">
        <f t="shared" si="0"/>
        <v>1</v>
      </c>
      <c r="G30" s="6">
        <f t="shared" si="1"/>
        <v>136.36363636363637</v>
      </c>
      <c r="H30" t="s">
        <v>8219</v>
      </c>
      <c r="I30" t="s">
        <v>8224</v>
      </c>
      <c r="J30" t="s">
        <v>8246</v>
      </c>
      <c r="K30">
        <v>1410546413</v>
      </c>
      <c r="L30" s="11">
        <f t="shared" si="4"/>
        <v>41894.76866898148</v>
      </c>
      <c r="M30">
        <v>1407954413</v>
      </c>
      <c r="N30" s="11">
        <f t="shared" si="5"/>
        <v>41864.76866898148</v>
      </c>
      <c r="O30" t="b">
        <v>0</v>
      </c>
      <c r="P30">
        <v>22</v>
      </c>
      <c r="Q30" t="b">
        <v>1</v>
      </c>
      <c r="R30" t="s">
        <v>8276</v>
      </c>
      <c r="S30" t="str">
        <f t="shared" si="2"/>
        <v>music</v>
      </c>
      <c r="T30" t="str">
        <f t="shared" si="3"/>
        <v>rock</v>
      </c>
    </row>
    <row r="31" spans="1:20" ht="43.2" x14ac:dyDescent="0.3">
      <c r="A31">
        <v>2095</v>
      </c>
      <c r="B31" s="3" t="s">
        <v>2096</v>
      </c>
      <c r="C31" s="3" t="s">
        <v>6205</v>
      </c>
      <c r="D31" s="10">
        <v>2500</v>
      </c>
      <c r="E31">
        <v>2500</v>
      </c>
      <c r="F31" s="5">
        <f t="shared" si="0"/>
        <v>1</v>
      </c>
      <c r="G31" s="6">
        <f t="shared" si="1"/>
        <v>113.63636363636364</v>
      </c>
      <c r="H31" t="s">
        <v>8219</v>
      </c>
      <c r="I31" t="s">
        <v>8224</v>
      </c>
      <c r="J31" t="s">
        <v>8246</v>
      </c>
      <c r="K31">
        <v>1317576973</v>
      </c>
      <c r="L31" s="11">
        <f t="shared" si="4"/>
        <v>40818.733483796292</v>
      </c>
      <c r="M31">
        <v>1312392973</v>
      </c>
      <c r="N31" s="11">
        <f t="shared" si="5"/>
        <v>40758.733483796292</v>
      </c>
      <c r="O31" t="b">
        <v>0</v>
      </c>
      <c r="P31">
        <v>22</v>
      </c>
      <c r="Q31" t="b">
        <v>1</v>
      </c>
      <c r="R31" t="s">
        <v>8279</v>
      </c>
      <c r="S31" t="str">
        <f t="shared" si="2"/>
        <v>music</v>
      </c>
      <c r="T31" t="str">
        <f t="shared" si="3"/>
        <v>indie rock</v>
      </c>
    </row>
    <row r="32" spans="1:20" ht="43.2" x14ac:dyDescent="0.3">
      <c r="A32">
        <v>2097</v>
      </c>
      <c r="B32" s="3" t="s">
        <v>2098</v>
      </c>
      <c r="C32" s="3" t="s">
        <v>6207</v>
      </c>
      <c r="D32" s="10">
        <v>3000</v>
      </c>
      <c r="E32">
        <v>3000</v>
      </c>
      <c r="F32" s="5">
        <f t="shared" si="0"/>
        <v>1</v>
      </c>
      <c r="G32" s="6">
        <f t="shared" si="1"/>
        <v>78.94736842105263</v>
      </c>
      <c r="H32" t="s">
        <v>8219</v>
      </c>
      <c r="I32" t="s">
        <v>8224</v>
      </c>
      <c r="J32" t="s">
        <v>8246</v>
      </c>
      <c r="K32">
        <v>1322751735</v>
      </c>
      <c r="L32" s="11">
        <f t="shared" si="4"/>
        <v>40878.626562500001</v>
      </c>
      <c r="M32">
        <v>1317564135</v>
      </c>
      <c r="N32" s="11">
        <f t="shared" si="5"/>
        <v>40818.58489583333</v>
      </c>
      <c r="O32" t="b">
        <v>0</v>
      </c>
      <c r="P32">
        <v>38</v>
      </c>
      <c r="Q32" t="b">
        <v>1</v>
      </c>
      <c r="R32" t="s">
        <v>8279</v>
      </c>
      <c r="S32" t="str">
        <f t="shared" si="2"/>
        <v>music</v>
      </c>
      <c r="T32" t="str">
        <f t="shared" si="3"/>
        <v>indie rock</v>
      </c>
    </row>
    <row r="33" spans="1:20" ht="43.2" x14ac:dyDescent="0.3">
      <c r="A33">
        <v>2112</v>
      </c>
      <c r="B33" s="3" t="s">
        <v>2113</v>
      </c>
      <c r="C33" s="3" t="s">
        <v>6222</v>
      </c>
      <c r="D33" s="10">
        <v>300</v>
      </c>
      <c r="E33">
        <v>300</v>
      </c>
      <c r="F33" s="5">
        <f t="shared" si="0"/>
        <v>1</v>
      </c>
      <c r="G33" s="6">
        <f t="shared" si="1"/>
        <v>27.272727272727273</v>
      </c>
      <c r="H33" t="s">
        <v>8219</v>
      </c>
      <c r="I33" t="s">
        <v>8224</v>
      </c>
      <c r="J33" t="s">
        <v>8246</v>
      </c>
      <c r="K33">
        <v>1366064193</v>
      </c>
      <c r="L33" s="11">
        <f t="shared" si="4"/>
        <v>41379.928159722222</v>
      </c>
      <c r="M33">
        <v>1364854593</v>
      </c>
      <c r="N33" s="11">
        <f t="shared" si="5"/>
        <v>41365.928159722222</v>
      </c>
      <c r="O33" t="b">
        <v>0</v>
      </c>
      <c r="P33">
        <v>11</v>
      </c>
      <c r="Q33" t="b">
        <v>1</v>
      </c>
      <c r="R33" t="s">
        <v>8279</v>
      </c>
      <c r="S33" t="str">
        <f t="shared" si="2"/>
        <v>music</v>
      </c>
      <c r="T33" t="str">
        <f t="shared" si="3"/>
        <v>indie rock</v>
      </c>
    </row>
    <row r="34" spans="1:20" ht="57.6" x14ac:dyDescent="0.3">
      <c r="A34">
        <v>2169</v>
      </c>
      <c r="B34" s="3" t="s">
        <v>2170</v>
      </c>
      <c r="C34" s="3" t="s">
        <v>6279</v>
      </c>
      <c r="D34" s="10">
        <v>153</v>
      </c>
      <c r="E34">
        <v>153</v>
      </c>
      <c r="F34" s="5">
        <f t="shared" si="0"/>
        <v>1</v>
      </c>
      <c r="G34" s="6">
        <f t="shared" si="1"/>
        <v>21.857142857142858</v>
      </c>
      <c r="H34" t="s">
        <v>8219</v>
      </c>
      <c r="I34" t="s">
        <v>8224</v>
      </c>
      <c r="J34" t="s">
        <v>8246</v>
      </c>
      <c r="K34">
        <v>1488473351</v>
      </c>
      <c r="L34" s="11">
        <f t="shared" si="4"/>
        <v>42796.700821759259</v>
      </c>
      <c r="M34">
        <v>1488214151</v>
      </c>
      <c r="N34" s="11">
        <f t="shared" si="5"/>
        <v>42793.700821759259</v>
      </c>
      <c r="O34" t="b">
        <v>0</v>
      </c>
      <c r="P34">
        <v>7</v>
      </c>
      <c r="Q34" t="b">
        <v>1</v>
      </c>
      <c r="R34" t="s">
        <v>8276</v>
      </c>
      <c r="S34" t="str">
        <f t="shared" si="2"/>
        <v>music</v>
      </c>
      <c r="T34" t="str">
        <f t="shared" si="3"/>
        <v>rock</v>
      </c>
    </row>
    <row r="35" spans="1:20" ht="43.2" x14ac:dyDescent="0.3">
      <c r="A35">
        <v>2172</v>
      </c>
      <c r="B35" s="3" t="s">
        <v>2173</v>
      </c>
      <c r="C35" s="3" t="s">
        <v>6282</v>
      </c>
      <c r="D35" s="10">
        <v>1000</v>
      </c>
      <c r="E35">
        <v>1000</v>
      </c>
      <c r="F35" s="5">
        <f t="shared" si="0"/>
        <v>1</v>
      </c>
      <c r="G35" s="6">
        <f t="shared" si="1"/>
        <v>76.92307692307692</v>
      </c>
      <c r="H35" t="s">
        <v>8219</v>
      </c>
      <c r="I35" t="s">
        <v>8224</v>
      </c>
      <c r="J35" t="s">
        <v>8246</v>
      </c>
      <c r="K35">
        <v>1429365320</v>
      </c>
      <c r="L35" s="11">
        <f t="shared" si="4"/>
        <v>42112.580092592587</v>
      </c>
      <c r="M35">
        <v>1426773320</v>
      </c>
      <c r="N35" s="11">
        <f t="shared" si="5"/>
        <v>42082.580092592587</v>
      </c>
      <c r="O35" t="b">
        <v>0</v>
      </c>
      <c r="P35">
        <v>13</v>
      </c>
      <c r="Q35" t="b">
        <v>1</v>
      </c>
      <c r="R35" t="s">
        <v>8276</v>
      </c>
      <c r="S35" t="str">
        <f t="shared" si="2"/>
        <v>music</v>
      </c>
      <c r="T35" t="str">
        <f t="shared" si="3"/>
        <v>rock</v>
      </c>
    </row>
    <row r="36" spans="1:20" ht="43.2" x14ac:dyDescent="0.3">
      <c r="A36">
        <v>2207</v>
      </c>
      <c r="B36" s="3" t="s">
        <v>2208</v>
      </c>
      <c r="C36" s="3" t="s">
        <v>6317</v>
      </c>
      <c r="D36" s="10">
        <v>2000</v>
      </c>
      <c r="E36">
        <v>2000</v>
      </c>
      <c r="F36" s="5">
        <f t="shared" si="0"/>
        <v>1</v>
      </c>
      <c r="G36" s="6">
        <f t="shared" si="1"/>
        <v>285.71428571428572</v>
      </c>
      <c r="H36" t="s">
        <v>8219</v>
      </c>
      <c r="I36" t="s">
        <v>8224</v>
      </c>
      <c r="J36" t="s">
        <v>8246</v>
      </c>
      <c r="K36">
        <v>1384580373</v>
      </c>
      <c r="L36" s="11">
        <f t="shared" si="4"/>
        <v>41594.235798611109</v>
      </c>
      <c r="M36">
        <v>1381984773</v>
      </c>
      <c r="N36" s="11">
        <f t="shared" si="5"/>
        <v>41564.194131944445</v>
      </c>
      <c r="O36" t="b">
        <v>0</v>
      </c>
      <c r="P36">
        <v>7</v>
      </c>
      <c r="Q36" t="b">
        <v>1</v>
      </c>
      <c r="R36" t="s">
        <v>8280</v>
      </c>
      <c r="S36" t="str">
        <f t="shared" si="2"/>
        <v>music</v>
      </c>
      <c r="T36" t="str">
        <f t="shared" si="3"/>
        <v>electronic music</v>
      </c>
    </row>
    <row r="37" spans="1:20" ht="43.2" x14ac:dyDescent="0.3">
      <c r="A37">
        <v>2466</v>
      </c>
      <c r="B37" s="3" t="s">
        <v>2467</v>
      </c>
      <c r="C37" s="3" t="s">
        <v>6576</v>
      </c>
      <c r="D37" s="10">
        <v>2500</v>
      </c>
      <c r="E37">
        <v>2500</v>
      </c>
      <c r="F37" s="5">
        <f t="shared" si="0"/>
        <v>1</v>
      </c>
      <c r="G37" s="6">
        <f t="shared" si="1"/>
        <v>48.07692307692308</v>
      </c>
      <c r="H37" t="s">
        <v>8219</v>
      </c>
      <c r="I37" t="s">
        <v>8224</v>
      </c>
      <c r="J37" t="s">
        <v>8246</v>
      </c>
      <c r="K37">
        <v>1368066453</v>
      </c>
      <c r="L37" s="11">
        <f t="shared" si="4"/>
        <v>41403.102465277778</v>
      </c>
      <c r="M37">
        <v>1365474453</v>
      </c>
      <c r="N37" s="11">
        <f t="shared" si="5"/>
        <v>41373.102465277778</v>
      </c>
      <c r="O37" t="b">
        <v>0</v>
      </c>
      <c r="P37">
        <v>52</v>
      </c>
      <c r="Q37" t="b">
        <v>1</v>
      </c>
      <c r="R37" t="s">
        <v>8279</v>
      </c>
      <c r="S37" t="str">
        <f t="shared" si="2"/>
        <v>music</v>
      </c>
      <c r="T37" t="str">
        <f t="shared" si="3"/>
        <v>indie rock</v>
      </c>
    </row>
    <row r="38" spans="1:20" ht="43.2" x14ac:dyDescent="0.3">
      <c r="A38">
        <v>2473</v>
      </c>
      <c r="B38" s="3" t="s">
        <v>2474</v>
      </c>
      <c r="C38" s="3" t="s">
        <v>6583</v>
      </c>
      <c r="D38" s="10">
        <v>2000</v>
      </c>
      <c r="E38">
        <v>2000</v>
      </c>
      <c r="F38" s="5">
        <f t="shared" si="0"/>
        <v>1</v>
      </c>
      <c r="G38" s="6">
        <f t="shared" si="1"/>
        <v>42.553191489361701</v>
      </c>
      <c r="H38" t="s">
        <v>8219</v>
      </c>
      <c r="I38" t="s">
        <v>8224</v>
      </c>
      <c r="J38" t="s">
        <v>8246</v>
      </c>
      <c r="K38">
        <v>1352573869</v>
      </c>
      <c r="L38" s="11">
        <f t="shared" si="4"/>
        <v>41223.790150462963</v>
      </c>
      <c r="M38">
        <v>1349978269</v>
      </c>
      <c r="N38" s="11">
        <f t="shared" si="5"/>
        <v>41193.748483796298</v>
      </c>
      <c r="O38" t="b">
        <v>0</v>
      </c>
      <c r="P38">
        <v>47</v>
      </c>
      <c r="Q38" t="b">
        <v>1</v>
      </c>
      <c r="R38" t="s">
        <v>8279</v>
      </c>
      <c r="S38" t="str">
        <f t="shared" si="2"/>
        <v>music</v>
      </c>
      <c r="T38" t="str">
        <f t="shared" si="3"/>
        <v>indie rock</v>
      </c>
    </row>
    <row r="39" spans="1:20" ht="43.2" x14ac:dyDescent="0.3">
      <c r="A39">
        <v>2480</v>
      </c>
      <c r="B39" s="3" t="s">
        <v>2480</v>
      </c>
      <c r="C39" s="3" t="s">
        <v>6590</v>
      </c>
      <c r="D39" s="10">
        <v>2000</v>
      </c>
      <c r="E39">
        <v>2000</v>
      </c>
      <c r="F39" s="5">
        <f t="shared" si="0"/>
        <v>1</v>
      </c>
      <c r="G39" s="6">
        <f t="shared" si="1"/>
        <v>250</v>
      </c>
      <c r="H39" t="s">
        <v>8219</v>
      </c>
      <c r="I39" t="s">
        <v>8224</v>
      </c>
      <c r="J39" t="s">
        <v>8246</v>
      </c>
      <c r="K39">
        <v>1444516084</v>
      </c>
      <c r="L39" s="11">
        <f t="shared" si="4"/>
        <v>42287.936157407406</v>
      </c>
      <c r="M39">
        <v>1439332084</v>
      </c>
      <c r="N39" s="11">
        <f t="shared" si="5"/>
        <v>42227.936157407406</v>
      </c>
      <c r="O39" t="b">
        <v>0</v>
      </c>
      <c r="P39">
        <v>8</v>
      </c>
      <c r="Q39" t="b">
        <v>1</v>
      </c>
      <c r="R39" t="s">
        <v>8279</v>
      </c>
      <c r="S39" t="str">
        <f t="shared" si="2"/>
        <v>music</v>
      </c>
      <c r="T39" t="str">
        <f t="shared" si="3"/>
        <v>indie rock</v>
      </c>
    </row>
    <row r="40" spans="1:20" ht="28.8" x14ac:dyDescent="0.3">
      <c r="A40">
        <v>2496</v>
      </c>
      <c r="B40" s="3" t="s">
        <v>2496</v>
      </c>
      <c r="C40" s="3" t="s">
        <v>6606</v>
      </c>
      <c r="D40" s="10">
        <v>6000</v>
      </c>
      <c r="E40">
        <v>6000</v>
      </c>
      <c r="F40" s="5">
        <f t="shared" si="0"/>
        <v>1</v>
      </c>
      <c r="G40" s="6">
        <f t="shared" si="1"/>
        <v>600</v>
      </c>
      <c r="H40" t="s">
        <v>8219</v>
      </c>
      <c r="I40" t="s">
        <v>8224</v>
      </c>
      <c r="J40" t="s">
        <v>8246</v>
      </c>
      <c r="K40">
        <v>1364597692</v>
      </c>
      <c r="L40" s="11">
        <f t="shared" si="4"/>
        <v>41362.954768518517</v>
      </c>
      <c r="M40">
        <v>1361577292</v>
      </c>
      <c r="N40" s="11">
        <f t="shared" si="5"/>
        <v>41327.996435185189</v>
      </c>
      <c r="O40" t="b">
        <v>0</v>
      </c>
      <c r="P40">
        <v>10</v>
      </c>
      <c r="Q40" t="b">
        <v>1</v>
      </c>
      <c r="R40" t="s">
        <v>8279</v>
      </c>
      <c r="S40" t="str">
        <f t="shared" si="2"/>
        <v>music</v>
      </c>
      <c r="T40" t="str">
        <f t="shared" si="3"/>
        <v>indie rock</v>
      </c>
    </row>
    <row r="41" spans="1:20" ht="43.2" x14ac:dyDescent="0.3">
      <c r="A41">
        <v>2522</v>
      </c>
      <c r="B41" s="3" t="s">
        <v>2522</v>
      </c>
      <c r="C41" s="3" t="s">
        <v>6632</v>
      </c>
      <c r="D41" s="10">
        <v>5000</v>
      </c>
      <c r="E41">
        <v>5000</v>
      </c>
      <c r="F41" s="5">
        <f t="shared" si="0"/>
        <v>1</v>
      </c>
      <c r="G41" s="6">
        <f t="shared" si="1"/>
        <v>185.18518518518519</v>
      </c>
      <c r="H41" t="s">
        <v>8219</v>
      </c>
      <c r="I41" t="s">
        <v>8224</v>
      </c>
      <c r="J41" t="s">
        <v>8246</v>
      </c>
      <c r="K41">
        <v>1461336720</v>
      </c>
      <c r="L41" s="11">
        <f t="shared" si="4"/>
        <v>42482.619444444441</v>
      </c>
      <c r="M41">
        <v>1459431960</v>
      </c>
      <c r="N41" s="11">
        <f t="shared" si="5"/>
        <v>42460.573611111111</v>
      </c>
      <c r="O41" t="b">
        <v>0</v>
      </c>
      <c r="P41">
        <v>27</v>
      </c>
      <c r="Q41" t="b">
        <v>1</v>
      </c>
      <c r="R41" t="s">
        <v>8300</v>
      </c>
      <c r="S41" t="str">
        <f t="shared" si="2"/>
        <v>music</v>
      </c>
      <c r="T41" t="str">
        <f t="shared" si="3"/>
        <v>classical music</v>
      </c>
    </row>
    <row r="42" spans="1:20" ht="43.2" x14ac:dyDescent="0.3">
      <c r="A42">
        <v>2530</v>
      </c>
      <c r="B42" s="3" t="s">
        <v>2530</v>
      </c>
      <c r="C42" s="3" t="s">
        <v>6640</v>
      </c>
      <c r="D42" s="10">
        <v>6500</v>
      </c>
      <c r="E42">
        <v>6500</v>
      </c>
      <c r="F42" s="5">
        <f t="shared" si="0"/>
        <v>1</v>
      </c>
      <c r="G42" s="6">
        <f t="shared" si="1"/>
        <v>135.41666666666666</v>
      </c>
      <c r="H42" t="s">
        <v>8219</v>
      </c>
      <c r="I42" t="s">
        <v>8224</v>
      </c>
      <c r="J42" t="s">
        <v>8246</v>
      </c>
      <c r="K42">
        <v>1429505400</v>
      </c>
      <c r="L42" s="11">
        <f t="shared" si="4"/>
        <v>42114.201388888891</v>
      </c>
      <c r="M42">
        <v>1426711505</v>
      </c>
      <c r="N42" s="11">
        <f t="shared" si="5"/>
        <v>42081.864641203705</v>
      </c>
      <c r="O42" t="b">
        <v>0</v>
      </c>
      <c r="P42">
        <v>48</v>
      </c>
      <c r="Q42" t="b">
        <v>1</v>
      </c>
      <c r="R42" t="s">
        <v>8300</v>
      </c>
      <c r="S42" t="str">
        <f t="shared" si="2"/>
        <v>music</v>
      </c>
      <c r="T42" t="str">
        <f t="shared" si="3"/>
        <v>classical music</v>
      </c>
    </row>
    <row r="43" spans="1:20" ht="43.2" x14ac:dyDescent="0.3">
      <c r="A43">
        <v>2635</v>
      </c>
      <c r="B43" s="3" t="s">
        <v>2635</v>
      </c>
      <c r="C43" s="3" t="s">
        <v>6745</v>
      </c>
      <c r="D43" s="10">
        <v>11500</v>
      </c>
      <c r="E43">
        <v>11500</v>
      </c>
      <c r="F43" s="5">
        <f t="shared" si="0"/>
        <v>1</v>
      </c>
      <c r="G43" s="6">
        <f t="shared" si="1"/>
        <v>136.9047619047619</v>
      </c>
      <c r="H43" t="s">
        <v>8219</v>
      </c>
      <c r="I43" t="s">
        <v>8229</v>
      </c>
      <c r="J43" t="s">
        <v>8251</v>
      </c>
      <c r="K43">
        <v>1425937761</v>
      </c>
      <c r="L43" s="11">
        <f t="shared" si="4"/>
        <v>42072.909270833334</v>
      </c>
      <c r="M43">
        <v>1422917361</v>
      </c>
      <c r="N43" s="11">
        <f t="shared" si="5"/>
        <v>42037.950937500005</v>
      </c>
      <c r="O43" t="b">
        <v>0</v>
      </c>
      <c r="P43">
        <v>84</v>
      </c>
      <c r="Q43" t="b">
        <v>1</v>
      </c>
      <c r="R43" t="s">
        <v>8301</v>
      </c>
      <c r="S43" t="str">
        <f t="shared" si="2"/>
        <v>technology</v>
      </c>
      <c r="T43" t="str">
        <f t="shared" si="3"/>
        <v>space exploration</v>
      </c>
    </row>
    <row r="44" spans="1:20" ht="57.6" x14ac:dyDescent="0.3">
      <c r="A44">
        <v>2821</v>
      </c>
      <c r="B44" s="3" t="s">
        <v>2821</v>
      </c>
      <c r="C44" s="3" t="s">
        <v>6931</v>
      </c>
      <c r="D44" s="10">
        <v>1000</v>
      </c>
      <c r="E44">
        <v>1000</v>
      </c>
      <c r="F44" s="5">
        <f t="shared" si="0"/>
        <v>1</v>
      </c>
      <c r="G44" s="6">
        <f t="shared" si="1"/>
        <v>28.571428571428573</v>
      </c>
      <c r="H44" t="s">
        <v>8219</v>
      </c>
      <c r="I44" t="s">
        <v>8225</v>
      </c>
      <c r="J44" t="s">
        <v>8247</v>
      </c>
      <c r="K44">
        <v>1411510135</v>
      </c>
      <c r="L44" s="11">
        <f t="shared" si="4"/>
        <v>41905.922858796301</v>
      </c>
      <c r="M44">
        <v>1408918135</v>
      </c>
      <c r="N44" s="11">
        <f t="shared" si="5"/>
        <v>41875.922858796301</v>
      </c>
      <c r="O44" t="b">
        <v>0</v>
      </c>
      <c r="P44">
        <v>35</v>
      </c>
      <c r="Q44" t="b">
        <v>1</v>
      </c>
      <c r="R44" t="s">
        <v>8271</v>
      </c>
      <c r="S44" t="str">
        <f t="shared" si="2"/>
        <v>theater</v>
      </c>
      <c r="T44" t="str">
        <f t="shared" si="3"/>
        <v>plays</v>
      </c>
    </row>
    <row r="45" spans="1:20" ht="57.6" x14ac:dyDescent="0.3">
      <c r="A45">
        <v>2822</v>
      </c>
      <c r="B45" s="3" t="s">
        <v>2822</v>
      </c>
      <c r="C45" s="3" t="s">
        <v>6932</v>
      </c>
      <c r="D45" s="10">
        <v>6000</v>
      </c>
      <c r="E45">
        <v>6000</v>
      </c>
      <c r="F45" s="5">
        <f t="shared" si="0"/>
        <v>1</v>
      </c>
      <c r="G45" s="6">
        <f t="shared" si="1"/>
        <v>63.829787234042556</v>
      </c>
      <c r="H45" t="s">
        <v>8219</v>
      </c>
      <c r="I45" t="s">
        <v>8224</v>
      </c>
      <c r="J45" t="s">
        <v>8246</v>
      </c>
      <c r="K45">
        <v>1427469892</v>
      </c>
      <c r="L45" s="11">
        <f t="shared" si="4"/>
        <v>42090.642268518524</v>
      </c>
      <c r="M45">
        <v>1424881492</v>
      </c>
      <c r="N45" s="11">
        <f t="shared" si="5"/>
        <v>42060.683935185181</v>
      </c>
      <c r="O45" t="b">
        <v>0</v>
      </c>
      <c r="P45">
        <v>94</v>
      </c>
      <c r="Q45" t="b">
        <v>1</v>
      </c>
      <c r="R45" t="s">
        <v>8271</v>
      </c>
      <c r="S45" t="str">
        <f t="shared" si="2"/>
        <v>theater</v>
      </c>
      <c r="T45" t="str">
        <f t="shared" si="3"/>
        <v>plays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10">
        <v>3000</v>
      </c>
      <c r="E46">
        <v>3000</v>
      </c>
      <c r="F46" s="5">
        <f t="shared" si="0"/>
        <v>1</v>
      </c>
      <c r="G46" s="6">
        <f t="shared" si="1"/>
        <v>272.72727272727275</v>
      </c>
      <c r="H46" t="s">
        <v>8219</v>
      </c>
      <c r="I46" t="s">
        <v>8224</v>
      </c>
      <c r="J46" t="s">
        <v>8246</v>
      </c>
      <c r="K46">
        <v>1399867140</v>
      </c>
      <c r="L46" s="11">
        <f t="shared" si="4"/>
        <v>41771.165972222225</v>
      </c>
      <c r="M46">
        <v>1398802148</v>
      </c>
      <c r="N46" s="11">
        <f t="shared" si="5"/>
        <v>41758.839675925927</v>
      </c>
      <c r="O46" t="b">
        <v>0</v>
      </c>
      <c r="P46">
        <v>11</v>
      </c>
      <c r="Q46" t="b">
        <v>1</v>
      </c>
      <c r="R46" t="s">
        <v>8271</v>
      </c>
      <c r="S46" t="str">
        <f t="shared" si="2"/>
        <v>theater</v>
      </c>
      <c r="T46" t="str">
        <f t="shared" si="3"/>
        <v>plays</v>
      </c>
    </row>
    <row r="47" spans="1:20" ht="57.6" x14ac:dyDescent="0.3">
      <c r="A47">
        <v>2837</v>
      </c>
      <c r="B47" s="3" t="s">
        <v>2837</v>
      </c>
      <c r="C47" s="3" t="s">
        <v>6947</v>
      </c>
      <c r="D47" s="10">
        <v>850</v>
      </c>
      <c r="E47">
        <v>850</v>
      </c>
      <c r="F47" s="5">
        <f t="shared" si="0"/>
        <v>1</v>
      </c>
      <c r="G47" s="6">
        <f t="shared" si="1"/>
        <v>40.476190476190474</v>
      </c>
      <c r="H47" t="s">
        <v>8219</v>
      </c>
      <c r="I47" t="s">
        <v>8229</v>
      </c>
      <c r="J47" t="s">
        <v>8251</v>
      </c>
      <c r="K47">
        <v>1449701284</v>
      </c>
      <c r="L47" s="11">
        <f t="shared" si="4"/>
        <v>42347.950046296297</v>
      </c>
      <c r="M47">
        <v>1446241684</v>
      </c>
      <c r="N47" s="11">
        <f t="shared" si="5"/>
        <v>42307.908379629633</v>
      </c>
      <c r="O47" t="b">
        <v>0</v>
      </c>
      <c r="P47">
        <v>21</v>
      </c>
      <c r="Q47" t="b">
        <v>1</v>
      </c>
      <c r="R47" t="s">
        <v>8271</v>
      </c>
      <c r="S47" t="str">
        <f t="shared" si="2"/>
        <v>theater</v>
      </c>
      <c r="T47" t="str">
        <f t="shared" si="3"/>
        <v>plays</v>
      </c>
    </row>
    <row r="48" spans="1:20" ht="43.2" x14ac:dyDescent="0.3">
      <c r="A48">
        <v>2922</v>
      </c>
      <c r="B48" s="3" t="s">
        <v>2922</v>
      </c>
      <c r="C48" s="3" t="s">
        <v>7032</v>
      </c>
      <c r="D48" s="10">
        <v>500</v>
      </c>
      <c r="E48">
        <v>500</v>
      </c>
      <c r="F48" s="5">
        <f t="shared" si="0"/>
        <v>1</v>
      </c>
      <c r="G48" s="6">
        <f t="shared" si="1"/>
        <v>83.333333333333329</v>
      </c>
      <c r="H48" t="s">
        <v>8219</v>
      </c>
      <c r="I48" t="s">
        <v>8225</v>
      </c>
      <c r="J48" t="s">
        <v>8247</v>
      </c>
      <c r="K48">
        <v>1431982727</v>
      </c>
      <c r="L48" s="11">
        <f t="shared" si="4"/>
        <v>42142.874155092592</v>
      </c>
      <c r="M48">
        <v>1428094727</v>
      </c>
      <c r="N48" s="11">
        <f t="shared" si="5"/>
        <v>42097.874155092592</v>
      </c>
      <c r="O48" t="b">
        <v>0</v>
      </c>
      <c r="P48">
        <v>6</v>
      </c>
      <c r="Q48" t="b">
        <v>1</v>
      </c>
      <c r="R48" t="s">
        <v>8305</v>
      </c>
      <c r="S48" t="str">
        <f t="shared" si="2"/>
        <v>theater</v>
      </c>
      <c r="T48" t="str">
        <f t="shared" si="3"/>
        <v>musical</v>
      </c>
    </row>
    <row r="49" spans="1:20" ht="43.2" x14ac:dyDescent="0.3">
      <c r="A49">
        <v>2923</v>
      </c>
      <c r="B49" s="3" t="s">
        <v>2923</v>
      </c>
      <c r="C49" s="3" t="s">
        <v>7033</v>
      </c>
      <c r="D49" s="10">
        <v>300</v>
      </c>
      <c r="E49">
        <v>300</v>
      </c>
      <c r="F49" s="5">
        <f t="shared" si="0"/>
        <v>1</v>
      </c>
      <c r="G49" s="6">
        <f t="shared" si="1"/>
        <v>30</v>
      </c>
      <c r="H49" t="s">
        <v>8219</v>
      </c>
      <c r="I49" t="s">
        <v>8224</v>
      </c>
      <c r="J49" t="s">
        <v>8246</v>
      </c>
      <c r="K49">
        <v>1422068400</v>
      </c>
      <c r="L49" s="11">
        <f t="shared" si="4"/>
        <v>42028.125</v>
      </c>
      <c r="M49">
        <v>1420774779</v>
      </c>
      <c r="N49" s="11">
        <f t="shared" si="5"/>
        <v>42013.15253472222</v>
      </c>
      <c r="O49" t="b">
        <v>0</v>
      </c>
      <c r="P49">
        <v>10</v>
      </c>
      <c r="Q49" t="b">
        <v>1</v>
      </c>
      <c r="R49" t="s">
        <v>8305</v>
      </c>
      <c r="S49" t="str">
        <f t="shared" si="2"/>
        <v>theater</v>
      </c>
      <c r="T49" t="str">
        <f t="shared" si="3"/>
        <v>musical</v>
      </c>
    </row>
    <row r="50" spans="1:20" ht="28.8" x14ac:dyDescent="0.3">
      <c r="A50">
        <v>2928</v>
      </c>
      <c r="B50" s="3" t="s">
        <v>2928</v>
      </c>
      <c r="C50" s="3" t="s">
        <v>7038</v>
      </c>
      <c r="D50" s="10">
        <v>1000</v>
      </c>
      <c r="E50">
        <v>1000</v>
      </c>
      <c r="F50" s="5">
        <f t="shared" si="0"/>
        <v>1</v>
      </c>
      <c r="G50" s="6">
        <f t="shared" si="1"/>
        <v>41.666666666666664</v>
      </c>
      <c r="H50" t="s">
        <v>8219</v>
      </c>
      <c r="I50" t="s">
        <v>8224</v>
      </c>
      <c r="J50" t="s">
        <v>8246</v>
      </c>
      <c r="K50">
        <v>1457135846</v>
      </c>
      <c r="L50" s="11">
        <f t="shared" si="4"/>
        <v>42433.998217592598</v>
      </c>
      <c r="M50">
        <v>1454543846</v>
      </c>
      <c r="N50" s="11">
        <f t="shared" si="5"/>
        <v>42403.998217592598</v>
      </c>
      <c r="O50" t="b">
        <v>0</v>
      </c>
      <c r="P50">
        <v>24</v>
      </c>
      <c r="Q50" t="b">
        <v>1</v>
      </c>
      <c r="R50" t="s">
        <v>8305</v>
      </c>
      <c r="S50" t="str">
        <f t="shared" si="2"/>
        <v>theater</v>
      </c>
      <c r="T50" t="str">
        <f t="shared" si="3"/>
        <v>musical</v>
      </c>
    </row>
    <row r="51" spans="1:20" ht="43.2" x14ac:dyDescent="0.3">
      <c r="A51">
        <v>2988</v>
      </c>
      <c r="B51" s="3" t="s">
        <v>2988</v>
      </c>
      <c r="C51" s="3" t="s">
        <v>7098</v>
      </c>
      <c r="D51" s="10">
        <v>1000</v>
      </c>
      <c r="E51">
        <v>1000</v>
      </c>
      <c r="F51" s="5">
        <f t="shared" si="0"/>
        <v>1</v>
      </c>
      <c r="G51" s="6">
        <f t="shared" si="1"/>
        <v>35.714285714285715</v>
      </c>
      <c r="H51" t="s">
        <v>8219</v>
      </c>
      <c r="I51" t="s">
        <v>8225</v>
      </c>
      <c r="J51" t="s">
        <v>8247</v>
      </c>
      <c r="K51">
        <v>1466412081</v>
      </c>
      <c r="L51" s="11">
        <f t="shared" si="4"/>
        <v>42541.362048611118</v>
      </c>
      <c r="M51">
        <v>1463820081</v>
      </c>
      <c r="N51" s="11">
        <f t="shared" si="5"/>
        <v>42511.362048611118</v>
      </c>
      <c r="O51" t="b">
        <v>0</v>
      </c>
      <c r="P51">
        <v>28</v>
      </c>
      <c r="Q51" t="b">
        <v>1</v>
      </c>
      <c r="R51" t="s">
        <v>8303</v>
      </c>
      <c r="S51" t="str">
        <f t="shared" si="2"/>
        <v>theater</v>
      </c>
      <c r="T51" t="str">
        <f t="shared" si="3"/>
        <v>spaces</v>
      </c>
    </row>
    <row r="52" spans="1:20" ht="43.2" x14ac:dyDescent="0.3">
      <c r="A52">
        <v>2990</v>
      </c>
      <c r="B52" s="3" t="s">
        <v>2990</v>
      </c>
      <c r="C52" s="3" t="s">
        <v>7100</v>
      </c>
      <c r="D52" s="10">
        <v>10000</v>
      </c>
      <c r="E52">
        <v>10000</v>
      </c>
      <c r="F52" s="5">
        <f t="shared" si="0"/>
        <v>1</v>
      </c>
      <c r="G52" s="6">
        <f t="shared" si="1"/>
        <v>370.37037037037038</v>
      </c>
      <c r="H52" t="s">
        <v>8219</v>
      </c>
      <c r="I52" t="s">
        <v>8224</v>
      </c>
      <c r="J52" t="s">
        <v>8246</v>
      </c>
      <c r="K52">
        <v>1452174420</v>
      </c>
      <c r="L52" s="11">
        <f t="shared" si="4"/>
        <v>42376.57430555555</v>
      </c>
      <c r="M52">
        <v>1449150420</v>
      </c>
      <c r="N52" s="11">
        <f t="shared" si="5"/>
        <v>42341.57430555555</v>
      </c>
      <c r="O52" t="b">
        <v>0</v>
      </c>
      <c r="P52">
        <v>27</v>
      </c>
      <c r="Q52" t="b">
        <v>1</v>
      </c>
      <c r="R52" t="s">
        <v>8303</v>
      </c>
      <c r="S52" t="str">
        <f t="shared" si="2"/>
        <v>theater</v>
      </c>
      <c r="T52" t="str">
        <f t="shared" si="3"/>
        <v>spaces</v>
      </c>
    </row>
    <row r="53" spans="1:20" ht="43.2" x14ac:dyDescent="0.3">
      <c r="A53">
        <v>3000</v>
      </c>
      <c r="B53" s="3" t="s">
        <v>3000</v>
      </c>
      <c r="C53" s="3" t="s">
        <v>7110</v>
      </c>
      <c r="D53" s="10">
        <v>500</v>
      </c>
      <c r="E53">
        <v>500</v>
      </c>
      <c r="F53" s="5">
        <f t="shared" si="0"/>
        <v>1</v>
      </c>
      <c r="G53" s="6">
        <f t="shared" si="1"/>
        <v>62.5</v>
      </c>
      <c r="H53" t="s">
        <v>8219</v>
      </c>
      <c r="I53" t="s">
        <v>8224</v>
      </c>
      <c r="J53" t="s">
        <v>8246</v>
      </c>
      <c r="K53">
        <v>1485885600</v>
      </c>
      <c r="L53" s="11">
        <f t="shared" si="4"/>
        <v>42766.75</v>
      </c>
      <c r="M53">
        <v>1484682670</v>
      </c>
      <c r="N53" s="11">
        <f t="shared" si="5"/>
        <v>42752.827199074076</v>
      </c>
      <c r="O53" t="b">
        <v>0</v>
      </c>
      <c r="P53">
        <v>8</v>
      </c>
      <c r="Q53" t="b">
        <v>1</v>
      </c>
      <c r="R53" t="s">
        <v>8303</v>
      </c>
      <c r="S53" t="str">
        <f t="shared" si="2"/>
        <v>theater</v>
      </c>
      <c r="T53" t="str">
        <f t="shared" si="3"/>
        <v>spaces</v>
      </c>
    </row>
    <row r="54" spans="1:20" ht="72" x14ac:dyDescent="0.3">
      <c r="A54">
        <v>3031</v>
      </c>
      <c r="B54" s="3" t="s">
        <v>3031</v>
      </c>
      <c r="C54" s="3" t="s">
        <v>7141</v>
      </c>
      <c r="D54" s="10">
        <v>1500</v>
      </c>
      <c r="E54">
        <v>1500</v>
      </c>
      <c r="F54" s="5">
        <f t="shared" si="0"/>
        <v>1</v>
      </c>
      <c r="G54" s="6">
        <f t="shared" si="1"/>
        <v>51.724137931034484</v>
      </c>
      <c r="H54" t="s">
        <v>8219</v>
      </c>
      <c r="I54" t="s">
        <v>8224</v>
      </c>
      <c r="J54" t="s">
        <v>8246</v>
      </c>
      <c r="K54">
        <v>1476479447</v>
      </c>
      <c r="L54" s="11">
        <f t="shared" si="4"/>
        <v>42657.882488425923</v>
      </c>
      <c r="M54">
        <v>1471295447</v>
      </c>
      <c r="N54" s="11">
        <f t="shared" si="5"/>
        <v>42597.882488425923</v>
      </c>
      <c r="O54" t="b">
        <v>0</v>
      </c>
      <c r="P54">
        <v>29</v>
      </c>
      <c r="Q54" t="b">
        <v>1</v>
      </c>
      <c r="R54" t="s">
        <v>8303</v>
      </c>
      <c r="S54" t="str">
        <f t="shared" si="2"/>
        <v>theater</v>
      </c>
      <c r="T54" t="str">
        <f t="shared" si="3"/>
        <v>spaces</v>
      </c>
    </row>
    <row r="55" spans="1:20" ht="43.2" x14ac:dyDescent="0.3">
      <c r="A55">
        <v>3185</v>
      </c>
      <c r="B55" s="3" t="s">
        <v>3185</v>
      </c>
      <c r="C55" s="3" t="s">
        <v>7295</v>
      </c>
      <c r="D55" s="10">
        <v>1000</v>
      </c>
      <c r="E55">
        <v>1000</v>
      </c>
      <c r="F55" s="5">
        <f t="shared" si="0"/>
        <v>1</v>
      </c>
      <c r="G55" s="6">
        <f t="shared" si="1"/>
        <v>41.666666666666664</v>
      </c>
      <c r="H55" t="s">
        <v>8219</v>
      </c>
      <c r="I55" t="s">
        <v>8225</v>
      </c>
      <c r="J55" t="s">
        <v>8247</v>
      </c>
      <c r="K55">
        <v>1405553241</v>
      </c>
      <c r="L55" s="11">
        <f t="shared" si="4"/>
        <v>41836.977326388893</v>
      </c>
      <c r="M55">
        <v>1404948441</v>
      </c>
      <c r="N55" s="11">
        <f t="shared" si="5"/>
        <v>41829.977326388893</v>
      </c>
      <c r="O55" t="b">
        <v>1</v>
      </c>
      <c r="P55">
        <v>24</v>
      </c>
      <c r="Q55" t="b">
        <v>1</v>
      </c>
      <c r="R55" t="s">
        <v>8271</v>
      </c>
      <c r="S55" t="str">
        <f t="shared" si="2"/>
        <v>theater</v>
      </c>
      <c r="T55" t="str">
        <f t="shared" si="3"/>
        <v>plays</v>
      </c>
    </row>
    <row r="56" spans="1:20" ht="28.8" x14ac:dyDescent="0.3">
      <c r="A56">
        <v>3287</v>
      </c>
      <c r="B56" s="3" t="s">
        <v>3287</v>
      </c>
      <c r="C56" s="3" t="s">
        <v>7397</v>
      </c>
      <c r="D56" s="10">
        <v>2500</v>
      </c>
      <c r="E56">
        <v>2500</v>
      </c>
      <c r="F56" s="5">
        <f t="shared" si="0"/>
        <v>1</v>
      </c>
      <c r="G56" s="6">
        <f t="shared" si="1"/>
        <v>73.529411764705884</v>
      </c>
      <c r="H56" t="s">
        <v>8219</v>
      </c>
      <c r="I56" t="s">
        <v>8229</v>
      </c>
      <c r="J56" t="s">
        <v>8251</v>
      </c>
      <c r="K56">
        <v>1448733628</v>
      </c>
      <c r="L56" s="11">
        <f t="shared" si="4"/>
        <v>42336.750324074077</v>
      </c>
      <c r="M56">
        <v>1446573628</v>
      </c>
      <c r="N56" s="11">
        <f t="shared" si="5"/>
        <v>42311.750324074077</v>
      </c>
      <c r="O56" t="b">
        <v>0</v>
      </c>
      <c r="P56">
        <v>34</v>
      </c>
      <c r="Q56" t="b">
        <v>1</v>
      </c>
      <c r="R56" t="s">
        <v>8271</v>
      </c>
      <c r="S56" t="str">
        <f t="shared" si="2"/>
        <v>theater</v>
      </c>
      <c r="T56" t="str">
        <f t="shared" si="3"/>
        <v>plays</v>
      </c>
    </row>
    <row r="57" spans="1:20" ht="43.2" x14ac:dyDescent="0.3">
      <c r="A57">
        <v>3332</v>
      </c>
      <c r="B57" s="3" t="s">
        <v>3332</v>
      </c>
      <c r="C57" s="3" t="s">
        <v>7442</v>
      </c>
      <c r="D57" s="10">
        <v>6000</v>
      </c>
      <c r="E57">
        <v>6000</v>
      </c>
      <c r="F57" s="5">
        <f t="shared" si="0"/>
        <v>1</v>
      </c>
      <c r="G57" s="6">
        <f t="shared" si="1"/>
        <v>72.289156626506028</v>
      </c>
      <c r="H57" t="s">
        <v>8219</v>
      </c>
      <c r="I57" t="s">
        <v>8224</v>
      </c>
      <c r="J57" t="s">
        <v>8246</v>
      </c>
      <c r="K57">
        <v>1405802330</v>
      </c>
      <c r="L57" s="11">
        <f t="shared" si="4"/>
        <v>41839.860300925924</v>
      </c>
      <c r="M57">
        <v>1403210330</v>
      </c>
      <c r="N57" s="11">
        <f t="shared" si="5"/>
        <v>41809.860300925924</v>
      </c>
      <c r="O57" t="b">
        <v>0</v>
      </c>
      <c r="P57">
        <v>83</v>
      </c>
      <c r="Q57" t="b">
        <v>1</v>
      </c>
      <c r="R57" t="s">
        <v>8271</v>
      </c>
      <c r="S57" t="str">
        <f t="shared" si="2"/>
        <v>theater</v>
      </c>
      <c r="T57" t="str">
        <f t="shared" si="3"/>
        <v>plays</v>
      </c>
    </row>
    <row r="58" spans="1:20" ht="43.2" x14ac:dyDescent="0.3">
      <c r="A58">
        <v>3336</v>
      </c>
      <c r="B58" s="3" t="s">
        <v>3336</v>
      </c>
      <c r="C58" s="3" t="s">
        <v>7446</v>
      </c>
      <c r="D58" s="10">
        <v>250</v>
      </c>
      <c r="E58">
        <v>250</v>
      </c>
      <c r="F58" s="5">
        <f t="shared" si="0"/>
        <v>1</v>
      </c>
      <c r="G58" s="6">
        <f t="shared" si="1"/>
        <v>27.777777777777779</v>
      </c>
      <c r="H58" t="s">
        <v>8219</v>
      </c>
      <c r="I58" t="s">
        <v>8225</v>
      </c>
      <c r="J58" t="s">
        <v>8247</v>
      </c>
      <c r="K58">
        <v>1459845246</v>
      </c>
      <c r="L58" s="11">
        <f t="shared" si="4"/>
        <v>42465.35701388889</v>
      </c>
      <c r="M58">
        <v>1457429646</v>
      </c>
      <c r="N58" s="11">
        <f t="shared" si="5"/>
        <v>42437.398680555561</v>
      </c>
      <c r="O58" t="b">
        <v>0</v>
      </c>
      <c r="P58">
        <v>9</v>
      </c>
      <c r="Q58" t="b">
        <v>1</v>
      </c>
      <c r="R58" t="s">
        <v>8271</v>
      </c>
      <c r="S58" t="str">
        <f t="shared" si="2"/>
        <v>theater</v>
      </c>
      <c r="T58" t="str">
        <f t="shared" si="3"/>
        <v>plays</v>
      </c>
    </row>
    <row r="59" spans="1:20" ht="43.2" x14ac:dyDescent="0.3">
      <c r="A59">
        <v>3341</v>
      </c>
      <c r="B59" s="3" t="s">
        <v>3341</v>
      </c>
      <c r="C59" s="3" t="s">
        <v>7451</v>
      </c>
      <c r="D59" s="10">
        <v>3350</v>
      </c>
      <c r="E59">
        <v>3350</v>
      </c>
      <c r="F59" s="5">
        <f t="shared" si="0"/>
        <v>1</v>
      </c>
      <c r="G59" s="6">
        <f t="shared" si="1"/>
        <v>119.64285714285714</v>
      </c>
      <c r="H59" t="s">
        <v>8219</v>
      </c>
      <c r="I59" t="s">
        <v>8225</v>
      </c>
      <c r="J59" t="s">
        <v>8247</v>
      </c>
      <c r="K59">
        <v>1465750800</v>
      </c>
      <c r="L59" s="11">
        <f t="shared" si="4"/>
        <v>42533.708333333328</v>
      </c>
      <c r="M59">
        <v>1463771421</v>
      </c>
      <c r="N59" s="11">
        <f t="shared" si="5"/>
        <v>42510.798854166671</v>
      </c>
      <c r="O59" t="b">
        <v>0</v>
      </c>
      <c r="P59">
        <v>28</v>
      </c>
      <c r="Q59" t="b">
        <v>1</v>
      </c>
      <c r="R59" t="s">
        <v>8271</v>
      </c>
      <c r="S59" t="str">
        <f t="shared" si="2"/>
        <v>theater</v>
      </c>
      <c r="T59" t="str">
        <f t="shared" si="3"/>
        <v>plays</v>
      </c>
    </row>
    <row r="60" spans="1:20" ht="43.2" x14ac:dyDescent="0.3">
      <c r="A60">
        <v>3375</v>
      </c>
      <c r="B60" s="3" t="s">
        <v>3374</v>
      </c>
      <c r="C60" s="3" t="s">
        <v>7485</v>
      </c>
      <c r="D60" s="10">
        <v>3000</v>
      </c>
      <c r="E60">
        <v>3000</v>
      </c>
      <c r="F60" s="5">
        <f t="shared" si="0"/>
        <v>1</v>
      </c>
      <c r="G60" s="6">
        <f t="shared" si="1"/>
        <v>176.47058823529412</v>
      </c>
      <c r="H60" t="s">
        <v>8219</v>
      </c>
      <c r="I60" t="s">
        <v>8225</v>
      </c>
      <c r="J60" t="s">
        <v>8247</v>
      </c>
      <c r="K60">
        <v>1400423973</v>
      </c>
      <c r="L60" s="11">
        <f t="shared" si="4"/>
        <v>41777.610798611109</v>
      </c>
      <c r="M60">
        <v>1399387173</v>
      </c>
      <c r="N60" s="11">
        <f t="shared" si="5"/>
        <v>41765.610798611109</v>
      </c>
      <c r="O60" t="b">
        <v>0</v>
      </c>
      <c r="P60">
        <v>17</v>
      </c>
      <c r="Q60" t="b">
        <v>1</v>
      </c>
      <c r="R60" t="s">
        <v>8271</v>
      </c>
      <c r="S60" t="str">
        <f t="shared" si="2"/>
        <v>theater</v>
      </c>
      <c r="T60" t="str">
        <f t="shared" si="3"/>
        <v>plays</v>
      </c>
    </row>
    <row r="61" spans="1:20" ht="57.6" x14ac:dyDescent="0.3">
      <c r="A61">
        <v>3385</v>
      </c>
      <c r="B61" s="3" t="s">
        <v>3384</v>
      </c>
      <c r="C61" s="3" t="s">
        <v>7495</v>
      </c>
      <c r="D61" s="10">
        <v>2000</v>
      </c>
      <c r="E61">
        <v>2000</v>
      </c>
      <c r="F61" s="5">
        <f t="shared" si="0"/>
        <v>1</v>
      </c>
      <c r="G61" s="6">
        <f t="shared" si="1"/>
        <v>133.33333333333334</v>
      </c>
      <c r="H61" t="s">
        <v>8219</v>
      </c>
      <c r="I61" t="s">
        <v>8224</v>
      </c>
      <c r="J61" t="s">
        <v>8246</v>
      </c>
      <c r="K61">
        <v>1418244552</v>
      </c>
      <c r="L61" s="11">
        <f t="shared" si="4"/>
        <v>41983.8675</v>
      </c>
      <c r="M61">
        <v>1415652552</v>
      </c>
      <c r="N61" s="11">
        <f t="shared" si="5"/>
        <v>41953.8675</v>
      </c>
      <c r="O61" t="b">
        <v>0</v>
      </c>
      <c r="P61">
        <v>15</v>
      </c>
      <c r="Q61" t="b">
        <v>1</v>
      </c>
      <c r="R61" t="s">
        <v>8271</v>
      </c>
      <c r="S61" t="str">
        <f t="shared" si="2"/>
        <v>theater</v>
      </c>
      <c r="T61" t="str">
        <f t="shared" si="3"/>
        <v>plays</v>
      </c>
    </row>
    <row r="62" spans="1:20" ht="57.6" x14ac:dyDescent="0.3">
      <c r="A62">
        <v>3392</v>
      </c>
      <c r="B62" s="3" t="s">
        <v>3391</v>
      </c>
      <c r="C62" s="3" t="s">
        <v>7502</v>
      </c>
      <c r="D62" s="10">
        <v>500</v>
      </c>
      <c r="E62">
        <v>500</v>
      </c>
      <c r="F62" s="5">
        <f t="shared" si="0"/>
        <v>1</v>
      </c>
      <c r="G62" s="6">
        <f t="shared" si="1"/>
        <v>41.666666666666664</v>
      </c>
      <c r="H62" t="s">
        <v>8219</v>
      </c>
      <c r="I62" t="s">
        <v>8225</v>
      </c>
      <c r="J62" t="s">
        <v>8247</v>
      </c>
      <c r="K62">
        <v>1462565855</v>
      </c>
      <c r="L62" s="11">
        <f t="shared" si="4"/>
        <v>42496.845543981486</v>
      </c>
      <c r="M62">
        <v>1458245855</v>
      </c>
      <c r="N62" s="11">
        <f t="shared" si="5"/>
        <v>42446.845543981486</v>
      </c>
      <c r="O62" t="b">
        <v>0</v>
      </c>
      <c r="P62">
        <v>12</v>
      </c>
      <c r="Q62" t="b">
        <v>1</v>
      </c>
      <c r="R62" t="s">
        <v>8271</v>
      </c>
      <c r="S62" t="str">
        <f t="shared" si="2"/>
        <v>theater</v>
      </c>
      <c r="T62" t="str">
        <f t="shared" si="3"/>
        <v>plays</v>
      </c>
    </row>
    <row r="63" spans="1:20" ht="43.2" x14ac:dyDescent="0.3">
      <c r="A63">
        <v>3403</v>
      </c>
      <c r="B63" s="3" t="s">
        <v>3402</v>
      </c>
      <c r="C63" s="3" t="s">
        <v>7513</v>
      </c>
      <c r="D63" s="10">
        <v>2000</v>
      </c>
      <c r="E63">
        <v>2000</v>
      </c>
      <c r="F63" s="5">
        <f t="shared" si="0"/>
        <v>1</v>
      </c>
      <c r="G63" s="6">
        <f t="shared" si="1"/>
        <v>117.64705882352941</v>
      </c>
      <c r="H63" t="s">
        <v>8219</v>
      </c>
      <c r="I63" t="s">
        <v>8225</v>
      </c>
      <c r="J63" t="s">
        <v>8247</v>
      </c>
      <c r="K63">
        <v>1435230324</v>
      </c>
      <c r="L63" s="11">
        <f t="shared" si="4"/>
        <v>42180.462083333332</v>
      </c>
      <c r="M63">
        <v>1432638324</v>
      </c>
      <c r="N63" s="11">
        <f t="shared" si="5"/>
        <v>42150.462083333332</v>
      </c>
      <c r="O63" t="b">
        <v>0</v>
      </c>
      <c r="P63">
        <v>17</v>
      </c>
      <c r="Q63" t="b">
        <v>1</v>
      </c>
      <c r="R63" t="s">
        <v>8271</v>
      </c>
      <c r="S63" t="str">
        <f t="shared" si="2"/>
        <v>theater</v>
      </c>
      <c r="T63" t="str">
        <f t="shared" si="3"/>
        <v>plays</v>
      </c>
    </row>
    <row r="64" spans="1:20" ht="43.2" x14ac:dyDescent="0.3">
      <c r="A64">
        <v>3412</v>
      </c>
      <c r="B64" s="3" t="s">
        <v>3411</v>
      </c>
      <c r="C64" s="3" t="s">
        <v>7522</v>
      </c>
      <c r="D64" s="10">
        <v>3000</v>
      </c>
      <c r="E64">
        <v>3000</v>
      </c>
      <c r="F64" s="5">
        <f t="shared" si="0"/>
        <v>1</v>
      </c>
      <c r="G64" s="6">
        <f t="shared" si="1"/>
        <v>115.38461538461539</v>
      </c>
      <c r="H64" t="s">
        <v>8219</v>
      </c>
      <c r="I64" t="s">
        <v>8225</v>
      </c>
      <c r="J64" t="s">
        <v>8247</v>
      </c>
      <c r="K64">
        <v>1411858862</v>
      </c>
      <c r="L64" s="11">
        <f t="shared" si="4"/>
        <v>41909.959050925929</v>
      </c>
      <c r="M64">
        <v>1409266862</v>
      </c>
      <c r="N64" s="11">
        <f t="shared" si="5"/>
        <v>41879.959050925929</v>
      </c>
      <c r="O64" t="b">
        <v>0</v>
      </c>
      <c r="P64">
        <v>26</v>
      </c>
      <c r="Q64" t="b">
        <v>1</v>
      </c>
      <c r="R64" t="s">
        <v>8271</v>
      </c>
      <c r="S64" t="str">
        <f t="shared" si="2"/>
        <v>theater</v>
      </c>
      <c r="T64" t="str">
        <f t="shared" si="3"/>
        <v>plays</v>
      </c>
    </row>
    <row r="65" spans="1:20" ht="43.2" x14ac:dyDescent="0.3">
      <c r="A65">
        <v>3415</v>
      </c>
      <c r="B65" s="3" t="s">
        <v>3414</v>
      </c>
      <c r="C65" s="3" t="s">
        <v>7525</v>
      </c>
      <c r="D65" s="10">
        <v>200</v>
      </c>
      <c r="E65">
        <v>200</v>
      </c>
      <c r="F65" s="5">
        <f t="shared" si="0"/>
        <v>1</v>
      </c>
      <c r="G65" s="6">
        <f t="shared" si="1"/>
        <v>22.222222222222221</v>
      </c>
      <c r="H65" t="s">
        <v>8219</v>
      </c>
      <c r="I65" t="s">
        <v>8224</v>
      </c>
      <c r="J65" t="s">
        <v>8246</v>
      </c>
      <c r="K65">
        <v>1460935800</v>
      </c>
      <c r="L65" s="11">
        <f t="shared" si="4"/>
        <v>42477.979166666672</v>
      </c>
      <c r="M65">
        <v>1459999656</v>
      </c>
      <c r="N65" s="11">
        <f t="shared" si="5"/>
        <v>42467.144166666665</v>
      </c>
      <c r="O65" t="b">
        <v>0</v>
      </c>
      <c r="P65">
        <v>9</v>
      </c>
      <c r="Q65" t="b">
        <v>1</v>
      </c>
      <c r="R65" t="s">
        <v>8271</v>
      </c>
      <c r="S65" t="str">
        <f t="shared" si="2"/>
        <v>theater</v>
      </c>
      <c r="T65" t="str">
        <f t="shared" si="3"/>
        <v>plays</v>
      </c>
    </row>
    <row r="66" spans="1:20" ht="43.2" x14ac:dyDescent="0.3">
      <c r="A66">
        <v>3427</v>
      </c>
      <c r="B66" s="3" t="s">
        <v>3426</v>
      </c>
      <c r="C66" s="3" t="s">
        <v>7537</v>
      </c>
      <c r="D66" s="10">
        <v>1500</v>
      </c>
      <c r="E66">
        <v>1500</v>
      </c>
      <c r="F66" s="5">
        <f t="shared" ref="F66:F129" si="6">E66/D66</f>
        <v>1</v>
      </c>
      <c r="G66" s="6">
        <f t="shared" ref="G66:G129" si="7">E66/P66</f>
        <v>51.724137931034484</v>
      </c>
      <c r="H66" t="s">
        <v>8219</v>
      </c>
      <c r="I66" t="s">
        <v>8225</v>
      </c>
      <c r="J66" t="s">
        <v>8247</v>
      </c>
      <c r="K66">
        <v>1404314952</v>
      </c>
      <c r="L66" s="11">
        <f t="shared" si="4"/>
        <v>41822.645277777774</v>
      </c>
      <c r="M66">
        <v>1401722952</v>
      </c>
      <c r="N66" s="11">
        <f t="shared" si="5"/>
        <v>41792.645277777774</v>
      </c>
      <c r="O66" t="b">
        <v>0</v>
      </c>
      <c r="P66">
        <v>29</v>
      </c>
      <c r="Q66" t="b">
        <v>1</v>
      </c>
      <c r="R66" t="s">
        <v>8271</v>
      </c>
      <c r="S66" t="str">
        <f t="shared" ref="S66:S129" si="8">LEFT(R66,FIND("/",R66)-1)</f>
        <v>theater</v>
      </c>
      <c r="T66" t="str">
        <f t="shared" ref="T66:T129" si="9">RIGHT(R66,LEN(R66)-FIND("/",R66))</f>
        <v>plays</v>
      </c>
    </row>
    <row r="67" spans="1:20" ht="43.2" x14ac:dyDescent="0.3">
      <c r="A67">
        <v>3431</v>
      </c>
      <c r="B67" s="3" t="s">
        <v>3430</v>
      </c>
      <c r="C67" s="3" t="s">
        <v>7541</v>
      </c>
      <c r="D67" s="10">
        <v>2000</v>
      </c>
      <c r="E67">
        <v>2000</v>
      </c>
      <c r="F67" s="5">
        <f t="shared" si="6"/>
        <v>1</v>
      </c>
      <c r="G67" s="6">
        <f t="shared" si="7"/>
        <v>95.238095238095241</v>
      </c>
      <c r="H67" t="s">
        <v>8219</v>
      </c>
      <c r="I67" t="s">
        <v>8224</v>
      </c>
      <c r="J67" t="s">
        <v>8246</v>
      </c>
      <c r="K67">
        <v>1408383153</v>
      </c>
      <c r="L67" s="11">
        <f t="shared" ref="L67:L130" si="10">(((K67/60)/60)/24)+DATE(1970,1,1)</f>
        <v>41869.730937500004</v>
      </c>
      <c r="M67">
        <v>1405791153</v>
      </c>
      <c r="N67" s="11">
        <f t="shared" ref="N67:N130" si="11">(((M67/60)/60)/24)+DATE(1970,1,1)</f>
        <v>41839.730937500004</v>
      </c>
      <c r="O67" t="b">
        <v>0</v>
      </c>
      <c r="P67">
        <v>21</v>
      </c>
      <c r="Q67" t="b">
        <v>1</v>
      </c>
      <c r="R67" t="s">
        <v>8271</v>
      </c>
      <c r="S67" t="str">
        <f t="shared" si="8"/>
        <v>theater</v>
      </c>
      <c r="T67" t="str">
        <f t="shared" si="9"/>
        <v>plays</v>
      </c>
    </row>
    <row r="68" spans="1:20" ht="43.2" x14ac:dyDescent="0.3">
      <c r="A68">
        <v>3442</v>
      </c>
      <c r="B68" s="3" t="s">
        <v>3441</v>
      </c>
      <c r="C68" s="3" t="s">
        <v>7552</v>
      </c>
      <c r="D68" s="10">
        <v>250</v>
      </c>
      <c r="E68">
        <v>250</v>
      </c>
      <c r="F68" s="5">
        <f t="shared" si="6"/>
        <v>1</v>
      </c>
      <c r="G68" s="6">
        <f t="shared" si="7"/>
        <v>31.25</v>
      </c>
      <c r="H68" t="s">
        <v>8219</v>
      </c>
      <c r="I68" t="s">
        <v>8224</v>
      </c>
      <c r="J68" t="s">
        <v>8246</v>
      </c>
      <c r="K68">
        <v>1433016672</v>
      </c>
      <c r="L68" s="11">
        <f t="shared" si="10"/>
        <v>42154.841111111105</v>
      </c>
      <c r="M68">
        <v>1430424672</v>
      </c>
      <c r="N68" s="11">
        <f t="shared" si="11"/>
        <v>42124.841111111105</v>
      </c>
      <c r="O68" t="b">
        <v>0</v>
      </c>
      <c r="P68">
        <v>8</v>
      </c>
      <c r="Q68" t="b">
        <v>1</v>
      </c>
      <c r="R68" t="s">
        <v>8271</v>
      </c>
      <c r="S68" t="str">
        <f t="shared" si="8"/>
        <v>theater</v>
      </c>
      <c r="T68" t="str">
        <f t="shared" si="9"/>
        <v>plays</v>
      </c>
    </row>
    <row r="69" spans="1:20" ht="43.2" x14ac:dyDescent="0.3">
      <c r="A69">
        <v>3445</v>
      </c>
      <c r="B69" s="3" t="s">
        <v>3444</v>
      </c>
      <c r="C69" s="3" t="s">
        <v>7555</v>
      </c>
      <c r="D69" s="10">
        <v>2000</v>
      </c>
      <c r="E69">
        <v>2000</v>
      </c>
      <c r="F69" s="5">
        <f t="shared" si="6"/>
        <v>1</v>
      </c>
      <c r="G69" s="6">
        <f t="shared" si="7"/>
        <v>64.516129032258064</v>
      </c>
      <c r="H69" t="s">
        <v>8219</v>
      </c>
      <c r="I69" t="s">
        <v>8225</v>
      </c>
      <c r="J69" t="s">
        <v>8247</v>
      </c>
      <c r="K69">
        <v>1445604236</v>
      </c>
      <c r="L69" s="11">
        <f t="shared" si="10"/>
        <v>42300.530509259261</v>
      </c>
      <c r="M69">
        <v>1443185036</v>
      </c>
      <c r="N69" s="11">
        <f t="shared" si="11"/>
        <v>42272.530509259261</v>
      </c>
      <c r="O69" t="b">
        <v>0</v>
      </c>
      <c r="P69">
        <v>31</v>
      </c>
      <c r="Q69" t="b">
        <v>1</v>
      </c>
      <c r="R69" t="s">
        <v>8271</v>
      </c>
      <c r="S69" t="str">
        <f t="shared" si="8"/>
        <v>theater</v>
      </c>
      <c r="T69" t="str">
        <f t="shared" si="9"/>
        <v>plays</v>
      </c>
    </row>
    <row r="70" spans="1:20" ht="43.2" x14ac:dyDescent="0.3">
      <c r="A70">
        <v>3473</v>
      </c>
      <c r="B70" s="3" t="s">
        <v>3472</v>
      </c>
      <c r="C70" s="3" t="s">
        <v>7583</v>
      </c>
      <c r="D70" s="10">
        <v>4900</v>
      </c>
      <c r="E70">
        <v>4900</v>
      </c>
      <c r="F70" s="5">
        <f t="shared" si="6"/>
        <v>1</v>
      </c>
      <c r="G70" s="6">
        <f t="shared" si="7"/>
        <v>148.4848484848485</v>
      </c>
      <c r="H70" t="s">
        <v>8219</v>
      </c>
      <c r="I70" t="s">
        <v>8224</v>
      </c>
      <c r="J70" t="s">
        <v>8246</v>
      </c>
      <c r="K70">
        <v>1426883220</v>
      </c>
      <c r="L70" s="11">
        <f t="shared" si="10"/>
        <v>42083.852083333331</v>
      </c>
      <c r="M70">
        <v>1425067296</v>
      </c>
      <c r="N70" s="11">
        <f t="shared" si="11"/>
        <v>42062.834444444445</v>
      </c>
      <c r="O70" t="b">
        <v>0</v>
      </c>
      <c r="P70">
        <v>33</v>
      </c>
      <c r="Q70" t="b">
        <v>1</v>
      </c>
      <c r="R70" t="s">
        <v>8271</v>
      </c>
      <c r="S70" t="str">
        <f t="shared" si="8"/>
        <v>theater</v>
      </c>
      <c r="T70" t="str">
        <f t="shared" si="9"/>
        <v>plays</v>
      </c>
    </row>
    <row r="71" spans="1:20" ht="43.2" x14ac:dyDescent="0.3">
      <c r="A71">
        <v>3493</v>
      </c>
      <c r="B71" s="3" t="s">
        <v>3492</v>
      </c>
      <c r="C71" s="3" t="s">
        <v>7603</v>
      </c>
      <c r="D71" s="10">
        <v>1500</v>
      </c>
      <c r="E71">
        <v>1500</v>
      </c>
      <c r="F71" s="5">
        <f t="shared" si="6"/>
        <v>1</v>
      </c>
      <c r="G71" s="6">
        <f t="shared" si="7"/>
        <v>51.724137931034484</v>
      </c>
      <c r="H71" t="s">
        <v>8219</v>
      </c>
      <c r="I71" t="s">
        <v>8224</v>
      </c>
      <c r="J71" t="s">
        <v>8246</v>
      </c>
      <c r="K71">
        <v>1408252260</v>
      </c>
      <c r="L71" s="11">
        <f t="shared" si="10"/>
        <v>41868.21597222222</v>
      </c>
      <c r="M71">
        <v>1406580436</v>
      </c>
      <c r="N71" s="11">
        <f t="shared" si="11"/>
        <v>41848.866157407407</v>
      </c>
      <c r="O71" t="b">
        <v>0</v>
      </c>
      <c r="P71">
        <v>29</v>
      </c>
      <c r="Q71" t="b">
        <v>1</v>
      </c>
      <c r="R71" t="s">
        <v>8271</v>
      </c>
      <c r="S71" t="str">
        <f t="shared" si="8"/>
        <v>theater</v>
      </c>
      <c r="T71" t="str">
        <f t="shared" si="9"/>
        <v>plays</v>
      </c>
    </row>
    <row r="72" spans="1:20" ht="43.2" x14ac:dyDescent="0.3">
      <c r="A72">
        <v>3494</v>
      </c>
      <c r="B72" s="3" t="s">
        <v>3493</v>
      </c>
      <c r="C72" s="3" t="s">
        <v>7604</v>
      </c>
      <c r="D72" s="10">
        <v>400</v>
      </c>
      <c r="E72">
        <v>400</v>
      </c>
      <c r="F72" s="5">
        <f t="shared" si="6"/>
        <v>1</v>
      </c>
      <c r="G72" s="6">
        <f t="shared" si="7"/>
        <v>30.76923076923077</v>
      </c>
      <c r="H72" t="s">
        <v>8219</v>
      </c>
      <c r="I72" t="s">
        <v>8224</v>
      </c>
      <c r="J72" t="s">
        <v>8246</v>
      </c>
      <c r="K72">
        <v>1480140000</v>
      </c>
      <c r="L72" s="11">
        <f t="shared" si="10"/>
        <v>42700.25</v>
      </c>
      <c r="M72">
        <v>1479186575</v>
      </c>
      <c r="N72" s="11">
        <f t="shared" si="11"/>
        <v>42689.214988425927</v>
      </c>
      <c r="O72" t="b">
        <v>0</v>
      </c>
      <c r="P72">
        <v>13</v>
      </c>
      <c r="Q72" t="b">
        <v>1</v>
      </c>
      <c r="R72" t="s">
        <v>8271</v>
      </c>
      <c r="S72" t="str">
        <f t="shared" si="8"/>
        <v>theater</v>
      </c>
      <c r="T72" t="str">
        <f t="shared" si="9"/>
        <v>plays</v>
      </c>
    </row>
    <row r="73" spans="1:20" ht="43.2" x14ac:dyDescent="0.3">
      <c r="A73">
        <v>3504</v>
      </c>
      <c r="B73" s="3" t="s">
        <v>3503</v>
      </c>
      <c r="C73" s="3" t="s">
        <v>7614</v>
      </c>
      <c r="D73" s="10">
        <v>1000</v>
      </c>
      <c r="E73">
        <v>1000</v>
      </c>
      <c r="F73" s="5">
        <f t="shared" si="6"/>
        <v>1</v>
      </c>
      <c r="G73" s="6">
        <f t="shared" si="7"/>
        <v>125</v>
      </c>
      <c r="H73" t="s">
        <v>8219</v>
      </c>
      <c r="I73" t="s">
        <v>8224</v>
      </c>
      <c r="J73" t="s">
        <v>8246</v>
      </c>
      <c r="K73">
        <v>1447959491</v>
      </c>
      <c r="L73" s="11">
        <f t="shared" si="10"/>
        <v>42327.790405092594</v>
      </c>
      <c r="M73">
        <v>1445363891</v>
      </c>
      <c r="N73" s="11">
        <f t="shared" si="11"/>
        <v>42297.748738425929</v>
      </c>
      <c r="O73" t="b">
        <v>0</v>
      </c>
      <c r="P73">
        <v>8</v>
      </c>
      <c r="Q73" t="b">
        <v>1</v>
      </c>
      <c r="R73" t="s">
        <v>8271</v>
      </c>
      <c r="S73" t="str">
        <f t="shared" si="8"/>
        <v>theater</v>
      </c>
      <c r="T73" t="str">
        <f t="shared" si="9"/>
        <v>plays</v>
      </c>
    </row>
    <row r="74" spans="1:20" ht="43.2" x14ac:dyDescent="0.3">
      <c r="A74">
        <v>3512</v>
      </c>
      <c r="B74" s="3" t="s">
        <v>3511</v>
      </c>
      <c r="C74" s="3" t="s">
        <v>7622</v>
      </c>
      <c r="D74" s="10">
        <v>1000</v>
      </c>
      <c r="E74">
        <v>1000</v>
      </c>
      <c r="F74" s="5">
        <f t="shared" si="6"/>
        <v>1</v>
      </c>
      <c r="G74" s="6">
        <f t="shared" si="7"/>
        <v>58.823529411764703</v>
      </c>
      <c r="H74" t="s">
        <v>8219</v>
      </c>
      <c r="I74" t="s">
        <v>8225</v>
      </c>
      <c r="J74" t="s">
        <v>8247</v>
      </c>
      <c r="K74">
        <v>1429789992</v>
      </c>
      <c r="L74" s="11">
        <f t="shared" si="10"/>
        <v>42117.49527777778</v>
      </c>
      <c r="M74">
        <v>1424609592</v>
      </c>
      <c r="N74" s="11">
        <f t="shared" si="11"/>
        <v>42057.536944444444</v>
      </c>
      <c r="O74" t="b">
        <v>0</v>
      </c>
      <c r="P74">
        <v>17</v>
      </c>
      <c r="Q74" t="b">
        <v>1</v>
      </c>
      <c r="R74" t="s">
        <v>8271</v>
      </c>
      <c r="S74" t="str">
        <f t="shared" si="8"/>
        <v>theater</v>
      </c>
      <c r="T74" t="str">
        <f t="shared" si="9"/>
        <v>plays</v>
      </c>
    </row>
    <row r="75" spans="1:20" ht="43.2" x14ac:dyDescent="0.3">
      <c r="A75">
        <v>3516</v>
      </c>
      <c r="B75" s="3" t="s">
        <v>3515</v>
      </c>
      <c r="C75" s="3" t="s">
        <v>7626</v>
      </c>
      <c r="D75" s="10">
        <v>2500</v>
      </c>
      <c r="E75">
        <v>2500</v>
      </c>
      <c r="F75" s="5">
        <f t="shared" si="6"/>
        <v>1</v>
      </c>
      <c r="G75" s="6">
        <f t="shared" si="7"/>
        <v>227.27272727272728</v>
      </c>
      <c r="H75" t="s">
        <v>8219</v>
      </c>
      <c r="I75" t="s">
        <v>8224</v>
      </c>
      <c r="J75" t="s">
        <v>8246</v>
      </c>
      <c r="K75">
        <v>1410145200</v>
      </c>
      <c r="L75" s="11">
        <f t="shared" si="10"/>
        <v>41890.125</v>
      </c>
      <c r="M75">
        <v>1407197670</v>
      </c>
      <c r="N75" s="11">
        <f t="shared" si="11"/>
        <v>41856.010069444441</v>
      </c>
      <c r="O75" t="b">
        <v>0</v>
      </c>
      <c r="P75">
        <v>11</v>
      </c>
      <c r="Q75" t="b">
        <v>1</v>
      </c>
      <c r="R75" t="s">
        <v>8271</v>
      </c>
      <c r="S75" t="str">
        <f t="shared" si="8"/>
        <v>theater</v>
      </c>
      <c r="T75" t="str">
        <f t="shared" si="9"/>
        <v>plays</v>
      </c>
    </row>
    <row r="76" spans="1:20" ht="43.2" x14ac:dyDescent="0.3">
      <c r="A76">
        <v>3517</v>
      </c>
      <c r="B76" s="3" t="s">
        <v>3516</v>
      </c>
      <c r="C76" s="3" t="s">
        <v>7627</v>
      </c>
      <c r="D76" s="10">
        <v>4000</v>
      </c>
      <c r="E76">
        <v>4000</v>
      </c>
      <c r="F76" s="5">
        <f t="shared" si="6"/>
        <v>1</v>
      </c>
      <c r="G76" s="6">
        <f t="shared" si="7"/>
        <v>307.69230769230768</v>
      </c>
      <c r="H76" t="s">
        <v>8219</v>
      </c>
      <c r="I76" t="s">
        <v>8225</v>
      </c>
      <c r="J76" t="s">
        <v>8247</v>
      </c>
      <c r="K76">
        <v>1404471600</v>
      </c>
      <c r="L76" s="11">
        <f t="shared" si="10"/>
        <v>41824.458333333336</v>
      </c>
      <c r="M76">
        <v>1401910634</v>
      </c>
      <c r="N76" s="11">
        <f t="shared" si="11"/>
        <v>41794.817523148151</v>
      </c>
      <c r="O76" t="b">
        <v>0</v>
      </c>
      <c r="P76">
        <v>13</v>
      </c>
      <c r="Q76" t="b">
        <v>1</v>
      </c>
      <c r="R76" t="s">
        <v>8271</v>
      </c>
      <c r="S76" t="str">
        <f t="shared" si="8"/>
        <v>theater</v>
      </c>
      <c r="T76" t="str">
        <f t="shared" si="9"/>
        <v>plays</v>
      </c>
    </row>
    <row r="77" spans="1:20" ht="43.2" x14ac:dyDescent="0.3">
      <c r="A77">
        <v>3522</v>
      </c>
      <c r="B77" s="3" t="s">
        <v>3521</v>
      </c>
      <c r="C77" s="3" t="s">
        <v>7632</v>
      </c>
      <c r="D77" s="10">
        <v>1395</v>
      </c>
      <c r="E77">
        <v>1395</v>
      </c>
      <c r="F77" s="5">
        <f t="shared" si="6"/>
        <v>1</v>
      </c>
      <c r="G77" s="6">
        <f t="shared" si="7"/>
        <v>41.029411764705884</v>
      </c>
      <c r="H77" t="s">
        <v>8219</v>
      </c>
      <c r="I77" t="s">
        <v>8225</v>
      </c>
      <c r="J77" t="s">
        <v>8247</v>
      </c>
      <c r="K77">
        <v>1442311560</v>
      </c>
      <c r="L77" s="11">
        <f t="shared" si="10"/>
        <v>42262.420833333337</v>
      </c>
      <c r="M77">
        <v>1439924246</v>
      </c>
      <c r="N77" s="11">
        <f t="shared" si="11"/>
        <v>42234.789884259255</v>
      </c>
      <c r="O77" t="b">
        <v>0</v>
      </c>
      <c r="P77">
        <v>34</v>
      </c>
      <c r="Q77" t="b">
        <v>1</v>
      </c>
      <c r="R77" t="s">
        <v>8271</v>
      </c>
      <c r="S77" t="str">
        <f t="shared" si="8"/>
        <v>theater</v>
      </c>
      <c r="T77" t="str">
        <f t="shared" si="9"/>
        <v>plays</v>
      </c>
    </row>
    <row r="78" spans="1:20" ht="43.2" x14ac:dyDescent="0.3">
      <c r="A78">
        <v>3530</v>
      </c>
      <c r="B78" s="3" t="s">
        <v>3529</v>
      </c>
      <c r="C78" s="3" t="s">
        <v>7640</v>
      </c>
      <c r="D78" s="10">
        <v>2750</v>
      </c>
      <c r="E78">
        <v>2750</v>
      </c>
      <c r="F78" s="5">
        <f t="shared" si="6"/>
        <v>1</v>
      </c>
      <c r="G78" s="6">
        <f t="shared" si="7"/>
        <v>125</v>
      </c>
      <c r="H78" t="s">
        <v>8219</v>
      </c>
      <c r="I78" t="s">
        <v>8225</v>
      </c>
      <c r="J78" t="s">
        <v>8247</v>
      </c>
      <c r="K78">
        <v>1460318400</v>
      </c>
      <c r="L78" s="11">
        <f t="shared" si="10"/>
        <v>42470.833333333328</v>
      </c>
      <c r="M78">
        <v>1457881057</v>
      </c>
      <c r="N78" s="11">
        <f t="shared" si="11"/>
        <v>42442.623344907406</v>
      </c>
      <c r="O78" t="b">
        <v>0</v>
      </c>
      <c r="P78">
        <v>22</v>
      </c>
      <c r="Q78" t="b">
        <v>1</v>
      </c>
      <c r="R78" t="s">
        <v>8271</v>
      </c>
      <c r="S78" t="str">
        <f t="shared" si="8"/>
        <v>theater</v>
      </c>
      <c r="T78" t="str">
        <f t="shared" si="9"/>
        <v>plays</v>
      </c>
    </row>
    <row r="79" spans="1:20" ht="28.8" x14ac:dyDescent="0.3">
      <c r="A79">
        <v>3544</v>
      </c>
      <c r="B79" s="3" t="s">
        <v>3543</v>
      </c>
      <c r="C79" s="3" t="s">
        <v>7654</v>
      </c>
      <c r="D79" s="10">
        <v>2500</v>
      </c>
      <c r="E79">
        <v>2500</v>
      </c>
      <c r="F79" s="5">
        <f t="shared" si="6"/>
        <v>1</v>
      </c>
      <c r="G79" s="6">
        <f t="shared" si="7"/>
        <v>104.16666666666667</v>
      </c>
      <c r="H79" t="s">
        <v>8219</v>
      </c>
      <c r="I79" t="s">
        <v>8224</v>
      </c>
      <c r="J79" t="s">
        <v>8246</v>
      </c>
      <c r="K79">
        <v>1425758257</v>
      </c>
      <c r="L79" s="11">
        <f t="shared" si="10"/>
        <v>42070.831678240742</v>
      </c>
      <c r="M79">
        <v>1423166257</v>
      </c>
      <c r="N79" s="11">
        <f t="shared" si="11"/>
        <v>42040.831678240742</v>
      </c>
      <c r="O79" t="b">
        <v>0</v>
      </c>
      <c r="P79">
        <v>24</v>
      </c>
      <c r="Q79" t="b">
        <v>1</v>
      </c>
      <c r="R79" t="s">
        <v>8271</v>
      </c>
      <c r="S79" t="str">
        <f t="shared" si="8"/>
        <v>theater</v>
      </c>
      <c r="T79" t="str">
        <f t="shared" si="9"/>
        <v>plays</v>
      </c>
    </row>
    <row r="80" spans="1:20" ht="43.2" x14ac:dyDescent="0.3">
      <c r="A80">
        <v>3552</v>
      </c>
      <c r="B80" s="3" t="s">
        <v>3551</v>
      </c>
      <c r="C80" s="3" t="s">
        <v>7662</v>
      </c>
      <c r="D80" s="10">
        <v>773</v>
      </c>
      <c r="E80">
        <v>773</v>
      </c>
      <c r="F80" s="5">
        <f t="shared" si="6"/>
        <v>1</v>
      </c>
      <c r="G80" s="6">
        <f t="shared" si="7"/>
        <v>38.65</v>
      </c>
      <c r="H80" t="s">
        <v>8219</v>
      </c>
      <c r="I80" t="s">
        <v>8225</v>
      </c>
      <c r="J80" t="s">
        <v>8247</v>
      </c>
      <c r="K80">
        <v>1403964324</v>
      </c>
      <c r="L80" s="11">
        <f t="shared" si="10"/>
        <v>41818.587083333332</v>
      </c>
      <c r="M80">
        <v>1401372324</v>
      </c>
      <c r="N80" s="11">
        <f t="shared" si="11"/>
        <v>41788.587083333332</v>
      </c>
      <c r="O80" t="b">
        <v>0</v>
      </c>
      <c r="P80">
        <v>20</v>
      </c>
      <c r="Q80" t="b">
        <v>1</v>
      </c>
      <c r="R80" t="s">
        <v>8271</v>
      </c>
      <c r="S80" t="str">
        <f t="shared" si="8"/>
        <v>theater</v>
      </c>
      <c r="T80" t="str">
        <f t="shared" si="9"/>
        <v>plays</v>
      </c>
    </row>
    <row r="81" spans="1:20" ht="43.2" x14ac:dyDescent="0.3">
      <c r="A81">
        <v>3555</v>
      </c>
      <c r="B81" s="3" t="s">
        <v>3554</v>
      </c>
      <c r="C81" s="3" t="s">
        <v>7665</v>
      </c>
      <c r="D81" s="10">
        <v>2400</v>
      </c>
      <c r="E81">
        <v>2400</v>
      </c>
      <c r="F81" s="5">
        <f t="shared" si="6"/>
        <v>1</v>
      </c>
      <c r="G81" s="6">
        <f t="shared" si="7"/>
        <v>171.42857142857142</v>
      </c>
      <c r="H81" t="s">
        <v>8219</v>
      </c>
      <c r="I81" t="s">
        <v>8237</v>
      </c>
      <c r="J81" t="s">
        <v>8249</v>
      </c>
      <c r="K81">
        <v>1479382594</v>
      </c>
      <c r="L81" s="11">
        <f t="shared" si="10"/>
        <v>42691.483726851846</v>
      </c>
      <c r="M81">
        <v>1476786994</v>
      </c>
      <c r="N81" s="11">
        <f t="shared" si="11"/>
        <v>42661.442060185189</v>
      </c>
      <c r="O81" t="b">
        <v>0</v>
      </c>
      <c r="P81">
        <v>14</v>
      </c>
      <c r="Q81" t="b">
        <v>1</v>
      </c>
      <c r="R81" t="s">
        <v>8271</v>
      </c>
      <c r="S81" t="str">
        <f t="shared" si="8"/>
        <v>theater</v>
      </c>
      <c r="T81" t="str">
        <f t="shared" si="9"/>
        <v>plays</v>
      </c>
    </row>
    <row r="82" spans="1:20" ht="28.8" x14ac:dyDescent="0.3">
      <c r="A82">
        <v>3572</v>
      </c>
      <c r="B82" s="3" t="s">
        <v>3571</v>
      </c>
      <c r="C82" s="3" t="s">
        <v>7682</v>
      </c>
      <c r="D82" s="10">
        <v>500</v>
      </c>
      <c r="E82">
        <v>500</v>
      </c>
      <c r="F82" s="5">
        <f t="shared" si="6"/>
        <v>1</v>
      </c>
      <c r="G82" s="6">
        <f t="shared" si="7"/>
        <v>55.555555555555557</v>
      </c>
      <c r="H82" t="s">
        <v>8219</v>
      </c>
      <c r="I82" t="s">
        <v>8225</v>
      </c>
      <c r="J82" t="s">
        <v>8247</v>
      </c>
      <c r="K82">
        <v>1434894082</v>
      </c>
      <c r="L82" s="11">
        <f t="shared" si="10"/>
        <v>42176.570393518516</v>
      </c>
      <c r="M82">
        <v>1432302082</v>
      </c>
      <c r="N82" s="11">
        <f t="shared" si="11"/>
        <v>42146.570393518516</v>
      </c>
      <c r="O82" t="b">
        <v>0</v>
      </c>
      <c r="P82">
        <v>9</v>
      </c>
      <c r="Q82" t="b">
        <v>1</v>
      </c>
      <c r="R82" t="s">
        <v>8271</v>
      </c>
      <c r="S82" t="str">
        <f t="shared" si="8"/>
        <v>theater</v>
      </c>
      <c r="T82" t="str">
        <f t="shared" si="9"/>
        <v>plays</v>
      </c>
    </row>
    <row r="83" spans="1:20" ht="43.2" x14ac:dyDescent="0.3">
      <c r="A83">
        <v>3576</v>
      </c>
      <c r="B83" s="3" t="s">
        <v>3575</v>
      </c>
      <c r="C83" s="3" t="s">
        <v>7686</v>
      </c>
      <c r="D83" s="10">
        <v>100</v>
      </c>
      <c r="E83">
        <v>100</v>
      </c>
      <c r="F83" s="5">
        <f t="shared" si="6"/>
        <v>1</v>
      </c>
      <c r="G83" s="6">
        <f t="shared" si="7"/>
        <v>20</v>
      </c>
      <c r="H83" t="s">
        <v>8219</v>
      </c>
      <c r="I83" t="s">
        <v>8224</v>
      </c>
      <c r="J83" t="s">
        <v>8246</v>
      </c>
      <c r="K83">
        <v>1480947054</v>
      </c>
      <c r="L83" s="11">
        <f t="shared" si="10"/>
        <v>42709.590902777782</v>
      </c>
      <c r="M83">
        <v>1475759454</v>
      </c>
      <c r="N83" s="11">
        <f t="shared" si="11"/>
        <v>42649.54923611111</v>
      </c>
      <c r="O83" t="b">
        <v>0</v>
      </c>
      <c r="P83">
        <v>5</v>
      </c>
      <c r="Q83" t="b">
        <v>1</v>
      </c>
      <c r="R83" t="s">
        <v>8271</v>
      </c>
      <c r="S83" t="str">
        <f t="shared" si="8"/>
        <v>theater</v>
      </c>
      <c r="T83" t="str">
        <f t="shared" si="9"/>
        <v>plays</v>
      </c>
    </row>
    <row r="84" spans="1:20" ht="43.2" x14ac:dyDescent="0.3">
      <c r="A84">
        <v>3579</v>
      </c>
      <c r="B84" s="3" t="s">
        <v>3578</v>
      </c>
      <c r="C84" s="3" t="s">
        <v>7689</v>
      </c>
      <c r="D84" s="10">
        <v>500</v>
      </c>
      <c r="E84">
        <v>500</v>
      </c>
      <c r="F84" s="5">
        <f t="shared" si="6"/>
        <v>1</v>
      </c>
      <c r="G84" s="6">
        <f t="shared" si="7"/>
        <v>35.714285714285715</v>
      </c>
      <c r="H84" t="s">
        <v>8219</v>
      </c>
      <c r="I84" t="s">
        <v>8225</v>
      </c>
      <c r="J84" t="s">
        <v>8247</v>
      </c>
      <c r="K84">
        <v>1459444656</v>
      </c>
      <c r="L84" s="11">
        <f t="shared" si="10"/>
        <v>42460.720555555556</v>
      </c>
      <c r="M84">
        <v>1456856256</v>
      </c>
      <c r="N84" s="11">
        <f t="shared" si="11"/>
        <v>42430.762222222227</v>
      </c>
      <c r="O84" t="b">
        <v>0</v>
      </c>
      <c r="P84">
        <v>14</v>
      </c>
      <c r="Q84" t="b">
        <v>1</v>
      </c>
      <c r="R84" t="s">
        <v>8271</v>
      </c>
      <c r="S84" t="str">
        <f t="shared" si="8"/>
        <v>theater</v>
      </c>
      <c r="T84" t="str">
        <f t="shared" si="9"/>
        <v>plays</v>
      </c>
    </row>
    <row r="85" spans="1:20" ht="43.2" x14ac:dyDescent="0.3">
      <c r="A85">
        <v>3581</v>
      </c>
      <c r="B85" s="3" t="s">
        <v>3580</v>
      </c>
      <c r="C85" s="3" t="s">
        <v>7691</v>
      </c>
      <c r="D85" s="10">
        <v>1500</v>
      </c>
      <c r="E85">
        <v>1500</v>
      </c>
      <c r="F85" s="5">
        <f t="shared" si="6"/>
        <v>1</v>
      </c>
      <c r="G85" s="6">
        <f t="shared" si="7"/>
        <v>33.333333333333336</v>
      </c>
      <c r="H85" t="s">
        <v>8219</v>
      </c>
      <c r="I85" t="s">
        <v>8225</v>
      </c>
      <c r="J85" t="s">
        <v>8247</v>
      </c>
      <c r="K85">
        <v>1406719110</v>
      </c>
      <c r="L85" s="11">
        <f t="shared" si="10"/>
        <v>41850.471180555556</v>
      </c>
      <c r="M85">
        <v>1405509510</v>
      </c>
      <c r="N85" s="11">
        <f t="shared" si="11"/>
        <v>41836.471180555556</v>
      </c>
      <c r="O85" t="b">
        <v>0</v>
      </c>
      <c r="P85">
        <v>45</v>
      </c>
      <c r="Q85" t="b">
        <v>1</v>
      </c>
      <c r="R85" t="s">
        <v>8271</v>
      </c>
      <c r="S85" t="str">
        <f t="shared" si="8"/>
        <v>theater</v>
      </c>
      <c r="T85" t="str">
        <f t="shared" si="9"/>
        <v>plays</v>
      </c>
    </row>
    <row r="86" spans="1:20" ht="43.2" x14ac:dyDescent="0.3">
      <c r="A86">
        <v>3608</v>
      </c>
      <c r="B86" s="3" t="s">
        <v>3607</v>
      </c>
      <c r="C86" s="3" t="s">
        <v>7718</v>
      </c>
      <c r="D86" s="10">
        <v>800</v>
      </c>
      <c r="E86">
        <v>800</v>
      </c>
      <c r="F86" s="5">
        <f t="shared" si="6"/>
        <v>1</v>
      </c>
      <c r="G86" s="6">
        <f t="shared" si="7"/>
        <v>29.62962962962963</v>
      </c>
      <c r="H86" t="s">
        <v>8219</v>
      </c>
      <c r="I86" t="s">
        <v>8225</v>
      </c>
      <c r="J86" t="s">
        <v>8247</v>
      </c>
      <c r="K86">
        <v>1466172000</v>
      </c>
      <c r="L86" s="11">
        <f t="shared" si="10"/>
        <v>42538.583333333328</v>
      </c>
      <c r="M86">
        <v>1463418090</v>
      </c>
      <c r="N86" s="11">
        <f t="shared" si="11"/>
        <v>42506.709375000006</v>
      </c>
      <c r="O86" t="b">
        <v>0</v>
      </c>
      <c r="P86">
        <v>27</v>
      </c>
      <c r="Q86" t="b">
        <v>1</v>
      </c>
      <c r="R86" t="s">
        <v>8271</v>
      </c>
      <c r="S86" t="str">
        <f t="shared" si="8"/>
        <v>theater</v>
      </c>
      <c r="T86" t="str">
        <f t="shared" si="9"/>
        <v>plays</v>
      </c>
    </row>
    <row r="87" spans="1:20" ht="43.2" x14ac:dyDescent="0.3">
      <c r="A87">
        <v>3613</v>
      </c>
      <c r="B87" s="3" t="s">
        <v>3612</v>
      </c>
      <c r="C87" s="3" t="s">
        <v>7723</v>
      </c>
      <c r="D87" s="10">
        <v>1250</v>
      </c>
      <c r="E87">
        <v>1250</v>
      </c>
      <c r="F87" s="5">
        <f t="shared" si="6"/>
        <v>1</v>
      </c>
      <c r="G87" s="6">
        <f t="shared" si="7"/>
        <v>62.5</v>
      </c>
      <c r="H87" t="s">
        <v>8219</v>
      </c>
      <c r="I87" t="s">
        <v>8224</v>
      </c>
      <c r="J87" t="s">
        <v>8246</v>
      </c>
      <c r="K87">
        <v>1403964574</v>
      </c>
      <c r="L87" s="11">
        <f t="shared" si="10"/>
        <v>41818.58997685185</v>
      </c>
      <c r="M87">
        <v>1401372574</v>
      </c>
      <c r="N87" s="11">
        <f t="shared" si="11"/>
        <v>41788.58997685185</v>
      </c>
      <c r="O87" t="b">
        <v>0</v>
      </c>
      <c r="P87">
        <v>20</v>
      </c>
      <c r="Q87" t="b">
        <v>1</v>
      </c>
      <c r="R87" t="s">
        <v>8271</v>
      </c>
      <c r="S87" t="str">
        <f t="shared" si="8"/>
        <v>theater</v>
      </c>
      <c r="T87" t="str">
        <f t="shared" si="9"/>
        <v>plays</v>
      </c>
    </row>
    <row r="88" spans="1:20" ht="43.2" x14ac:dyDescent="0.3">
      <c r="A88">
        <v>3627</v>
      </c>
      <c r="B88" s="3" t="s">
        <v>3625</v>
      </c>
      <c r="C88" s="3" t="s">
        <v>7737</v>
      </c>
      <c r="D88" s="10">
        <v>2000</v>
      </c>
      <c r="E88">
        <v>2000</v>
      </c>
      <c r="F88" s="5">
        <f t="shared" si="6"/>
        <v>1</v>
      </c>
      <c r="G88" s="6">
        <f t="shared" si="7"/>
        <v>68.965517241379317</v>
      </c>
      <c r="H88" t="s">
        <v>8219</v>
      </c>
      <c r="I88" t="s">
        <v>8224</v>
      </c>
      <c r="J88" t="s">
        <v>8246</v>
      </c>
      <c r="K88">
        <v>1463803140</v>
      </c>
      <c r="L88" s="11">
        <f t="shared" si="10"/>
        <v>42511.165972222225</v>
      </c>
      <c r="M88">
        <v>1459446487</v>
      </c>
      <c r="N88" s="11">
        <f t="shared" si="11"/>
        <v>42460.741747685184</v>
      </c>
      <c r="O88" t="b">
        <v>0</v>
      </c>
      <c r="P88">
        <v>29</v>
      </c>
      <c r="Q88" t="b">
        <v>1</v>
      </c>
      <c r="R88" t="s">
        <v>8271</v>
      </c>
      <c r="S88" t="str">
        <f t="shared" si="8"/>
        <v>theater</v>
      </c>
      <c r="T88" t="str">
        <f t="shared" si="9"/>
        <v>plays</v>
      </c>
    </row>
    <row r="89" spans="1:20" ht="43.2" x14ac:dyDescent="0.3">
      <c r="A89">
        <v>3650</v>
      </c>
      <c r="B89" s="3" t="s">
        <v>3648</v>
      </c>
      <c r="C89" s="3" t="s">
        <v>7760</v>
      </c>
      <c r="D89" s="10">
        <v>500</v>
      </c>
      <c r="E89">
        <v>500</v>
      </c>
      <c r="F89" s="5">
        <f t="shared" si="6"/>
        <v>1</v>
      </c>
      <c r="G89" s="6">
        <f t="shared" si="7"/>
        <v>29.411764705882351</v>
      </c>
      <c r="H89" t="s">
        <v>8219</v>
      </c>
      <c r="I89" t="s">
        <v>8225</v>
      </c>
      <c r="J89" t="s">
        <v>8247</v>
      </c>
      <c r="K89">
        <v>1454412584</v>
      </c>
      <c r="L89" s="11">
        <f t="shared" si="10"/>
        <v>42402.478981481487</v>
      </c>
      <c r="M89">
        <v>1452598184</v>
      </c>
      <c r="N89" s="11">
        <f t="shared" si="11"/>
        <v>42381.478981481487</v>
      </c>
      <c r="O89" t="b">
        <v>0</v>
      </c>
      <c r="P89">
        <v>17</v>
      </c>
      <c r="Q89" t="b">
        <v>1</v>
      </c>
      <c r="R89" t="s">
        <v>8271</v>
      </c>
      <c r="S89" t="str">
        <f t="shared" si="8"/>
        <v>theater</v>
      </c>
      <c r="T89" t="str">
        <f t="shared" si="9"/>
        <v>plays</v>
      </c>
    </row>
    <row r="90" spans="1:20" ht="57.6" x14ac:dyDescent="0.3">
      <c r="A90">
        <v>3660</v>
      </c>
      <c r="B90" s="3" t="s">
        <v>3657</v>
      </c>
      <c r="C90" s="3" t="s">
        <v>7770</v>
      </c>
      <c r="D90" s="10">
        <v>250</v>
      </c>
      <c r="E90">
        <v>250</v>
      </c>
      <c r="F90" s="5">
        <f t="shared" si="6"/>
        <v>1</v>
      </c>
      <c r="G90" s="6">
        <f t="shared" si="7"/>
        <v>11.363636363636363</v>
      </c>
      <c r="H90" t="s">
        <v>8219</v>
      </c>
      <c r="I90" t="s">
        <v>8225</v>
      </c>
      <c r="J90" t="s">
        <v>8247</v>
      </c>
      <c r="K90">
        <v>1419368925</v>
      </c>
      <c r="L90" s="11">
        <f t="shared" si="10"/>
        <v>41996.881076388891</v>
      </c>
      <c r="M90">
        <v>1417208925</v>
      </c>
      <c r="N90" s="11">
        <f t="shared" si="11"/>
        <v>41971.881076388891</v>
      </c>
      <c r="O90" t="b">
        <v>0</v>
      </c>
      <c r="P90">
        <v>22</v>
      </c>
      <c r="Q90" t="b">
        <v>1</v>
      </c>
      <c r="R90" t="s">
        <v>8271</v>
      </c>
      <c r="S90" t="str">
        <f t="shared" si="8"/>
        <v>theater</v>
      </c>
      <c r="T90" t="str">
        <f t="shared" si="9"/>
        <v>plays</v>
      </c>
    </row>
    <row r="91" spans="1:20" ht="28.8" x14ac:dyDescent="0.3">
      <c r="A91">
        <v>3666</v>
      </c>
      <c r="B91" s="3" t="s">
        <v>3663</v>
      </c>
      <c r="C91" s="3" t="s">
        <v>7776</v>
      </c>
      <c r="D91" s="10">
        <v>1200</v>
      </c>
      <c r="E91">
        <v>1200</v>
      </c>
      <c r="F91" s="5">
        <f t="shared" si="6"/>
        <v>1</v>
      </c>
      <c r="G91" s="6">
        <f t="shared" si="7"/>
        <v>31.578947368421051</v>
      </c>
      <c r="H91" t="s">
        <v>8219</v>
      </c>
      <c r="I91" t="s">
        <v>8224</v>
      </c>
      <c r="J91" t="s">
        <v>8246</v>
      </c>
      <c r="K91">
        <v>1406185200</v>
      </c>
      <c r="L91" s="11">
        <f t="shared" si="10"/>
        <v>41844.291666666664</v>
      </c>
      <c r="M91">
        <v>1404337382</v>
      </c>
      <c r="N91" s="11">
        <f t="shared" si="11"/>
        <v>41822.90488425926</v>
      </c>
      <c r="O91" t="b">
        <v>0</v>
      </c>
      <c r="P91">
        <v>38</v>
      </c>
      <c r="Q91" t="b">
        <v>1</v>
      </c>
      <c r="R91" t="s">
        <v>8271</v>
      </c>
      <c r="S91" t="str">
        <f t="shared" si="8"/>
        <v>theater</v>
      </c>
      <c r="T91" t="str">
        <f t="shared" si="9"/>
        <v>plays</v>
      </c>
    </row>
    <row r="92" spans="1:20" ht="43.2" x14ac:dyDescent="0.3">
      <c r="A92">
        <v>3674</v>
      </c>
      <c r="B92" s="3" t="s">
        <v>3671</v>
      </c>
      <c r="C92" s="3" t="s">
        <v>7784</v>
      </c>
      <c r="D92" s="10">
        <v>4500</v>
      </c>
      <c r="E92">
        <v>4500</v>
      </c>
      <c r="F92" s="5">
        <f t="shared" si="6"/>
        <v>1</v>
      </c>
      <c r="G92" s="6">
        <f t="shared" si="7"/>
        <v>145.16129032258064</v>
      </c>
      <c r="H92" t="s">
        <v>8219</v>
      </c>
      <c r="I92" t="s">
        <v>8236</v>
      </c>
      <c r="J92" t="s">
        <v>8249</v>
      </c>
      <c r="K92">
        <v>1472936229</v>
      </c>
      <c r="L92" s="11">
        <f t="shared" si="10"/>
        <v>42616.873020833329</v>
      </c>
      <c r="M92">
        <v>1467752229</v>
      </c>
      <c r="N92" s="11">
        <f t="shared" si="11"/>
        <v>42556.873020833329</v>
      </c>
      <c r="O92" t="b">
        <v>0</v>
      </c>
      <c r="P92">
        <v>31</v>
      </c>
      <c r="Q92" t="b">
        <v>1</v>
      </c>
      <c r="R92" t="s">
        <v>8271</v>
      </c>
      <c r="S92" t="str">
        <f t="shared" si="8"/>
        <v>theater</v>
      </c>
      <c r="T92" t="str">
        <f t="shared" si="9"/>
        <v>plays</v>
      </c>
    </row>
    <row r="93" spans="1:20" ht="57.6" x14ac:dyDescent="0.3">
      <c r="A93">
        <v>3761</v>
      </c>
      <c r="B93" s="3" t="s">
        <v>3758</v>
      </c>
      <c r="C93" s="3" t="s">
        <v>7871</v>
      </c>
      <c r="D93" s="10">
        <v>500</v>
      </c>
      <c r="E93">
        <v>500</v>
      </c>
      <c r="F93" s="5">
        <f t="shared" si="6"/>
        <v>1</v>
      </c>
      <c r="G93" s="6">
        <f t="shared" si="7"/>
        <v>166.66666666666666</v>
      </c>
      <c r="H93" t="s">
        <v>8219</v>
      </c>
      <c r="I93" t="s">
        <v>8225</v>
      </c>
      <c r="J93" t="s">
        <v>8247</v>
      </c>
      <c r="K93">
        <v>1439247600</v>
      </c>
      <c r="L93" s="11">
        <f t="shared" si="10"/>
        <v>42226.958333333328</v>
      </c>
      <c r="M93">
        <v>1434625937</v>
      </c>
      <c r="N93" s="11">
        <f t="shared" si="11"/>
        <v>42173.466863425929</v>
      </c>
      <c r="O93" t="b">
        <v>0</v>
      </c>
      <c r="P93">
        <v>3</v>
      </c>
      <c r="Q93" t="b">
        <v>1</v>
      </c>
      <c r="R93" t="s">
        <v>8305</v>
      </c>
      <c r="S93" t="str">
        <f t="shared" si="8"/>
        <v>theater</v>
      </c>
      <c r="T93" t="str">
        <f t="shared" si="9"/>
        <v>musical</v>
      </c>
    </row>
    <row r="94" spans="1:20" ht="28.8" x14ac:dyDescent="0.3">
      <c r="A94">
        <v>3763</v>
      </c>
      <c r="B94" s="3" t="s">
        <v>3760</v>
      </c>
      <c r="C94" s="3" t="s">
        <v>7873</v>
      </c>
      <c r="D94" s="10">
        <v>5000</v>
      </c>
      <c r="E94">
        <v>5000</v>
      </c>
      <c r="F94" s="5">
        <f t="shared" si="6"/>
        <v>1</v>
      </c>
      <c r="G94" s="6">
        <f t="shared" si="7"/>
        <v>64.935064935064929</v>
      </c>
      <c r="H94" t="s">
        <v>8219</v>
      </c>
      <c r="I94" t="s">
        <v>8224</v>
      </c>
      <c r="J94" t="s">
        <v>8246</v>
      </c>
      <c r="K94">
        <v>1427907626</v>
      </c>
      <c r="L94" s="11">
        <f t="shared" si="10"/>
        <v>42095.708634259259</v>
      </c>
      <c r="M94">
        <v>1425319226</v>
      </c>
      <c r="N94" s="11">
        <f t="shared" si="11"/>
        <v>42065.750300925924</v>
      </c>
      <c r="O94" t="b">
        <v>0</v>
      </c>
      <c r="P94">
        <v>77</v>
      </c>
      <c r="Q94" t="b">
        <v>1</v>
      </c>
      <c r="R94" t="s">
        <v>8305</v>
      </c>
      <c r="S94" t="str">
        <f t="shared" si="8"/>
        <v>theater</v>
      </c>
      <c r="T94" t="str">
        <f t="shared" si="9"/>
        <v>musical</v>
      </c>
    </row>
    <row r="95" spans="1:20" ht="43.2" x14ac:dyDescent="0.3">
      <c r="A95">
        <v>3764</v>
      </c>
      <c r="B95" s="3" t="s">
        <v>3761</v>
      </c>
      <c r="C95" s="3" t="s">
        <v>7874</v>
      </c>
      <c r="D95" s="10">
        <v>1500</v>
      </c>
      <c r="E95">
        <v>1500</v>
      </c>
      <c r="F95" s="5">
        <f t="shared" si="6"/>
        <v>1</v>
      </c>
      <c r="G95" s="6">
        <f t="shared" si="7"/>
        <v>55.555555555555557</v>
      </c>
      <c r="H95" t="s">
        <v>8219</v>
      </c>
      <c r="I95" t="s">
        <v>8224</v>
      </c>
      <c r="J95" t="s">
        <v>8246</v>
      </c>
      <c r="K95">
        <v>1464482160</v>
      </c>
      <c r="L95" s="11">
        <f t="shared" si="10"/>
        <v>42519.024999999994</v>
      </c>
      <c r="M95">
        <v>1462824832</v>
      </c>
      <c r="N95" s="11">
        <f t="shared" si="11"/>
        <v>42499.842962962968</v>
      </c>
      <c r="O95" t="b">
        <v>0</v>
      </c>
      <c r="P95">
        <v>27</v>
      </c>
      <c r="Q95" t="b">
        <v>1</v>
      </c>
      <c r="R95" t="s">
        <v>8305</v>
      </c>
      <c r="S95" t="str">
        <f t="shared" si="8"/>
        <v>theater</v>
      </c>
      <c r="T95" t="str">
        <f t="shared" si="9"/>
        <v>musical</v>
      </c>
    </row>
    <row r="96" spans="1:20" ht="43.2" x14ac:dyDescent="0.3">
      <c r="A96">
        <v>3769</v>
      </c>
      <c r="B96" s="3" t="s">
        <v>3766</v>
      </c>
      <c r="C96" s="3" t="s">
        <v>7879</v>
      </c>
      <c r="D96" s="10">
        <v>1100</v>
      </c>
      <c r="E96">
        <v>1100</v>
      </c>
      <c r="F96" s="5">
        <f t="shared" si="6"/>
        <v>1</v>
      </c>
      <c r="G96" s="6">
        <f t="shared" si="7"/>
        <v>73.333333333333329</v>
      </c>
      <c r="H96" t="s">
        <v>8219</v>
      </c>
      <c r="I96" t="s">
        <v>8224</v>
      </c>
      <c r="J96" t="s">
        <v>8246</v>
      </c>
      <c r="K96">
        <v>1460730079</v>
      </c>
      <c r="L96" s="11">
        <f t="shared" si="10"/>
        <v>42475.598136574074</v>
      </c>
      <c r="M96">
        <v>1458138079</v>
      </c>
      <c r="N96" s="11">
        <f t="shared" si="11"/>
        <v>42445.598136574074</v>
      </c>
      <c r="O96" t="b">
        <v>0</v>
      </c>
      <c r="P96">
        <v>15</v>
      </c>
      <c r="Q96" t="b">
        <v>1</v>
      </c>
      <c r="R96" t="s">
        <v>8305</v>
      </c>
      <c r="S96" t="str">
        <f t="shared" si="8"/>
        <v>theater</v>
      </c>
      <c r="T96" t="str">
        <f t="shared" si="9"/>
        <v>musical</v>
      </c>
    </row>
    <row r="97" spans="1:20" ht="43.2" x14ac:dyDescent="0.3">
      <c r="A97">
        <v>3770</v>
      </c>
      <c r="B97" s="3" t="s">
        <v>3767</v>
      </c>
      <c r="C97" s="3" t="s">
        <v>7880</v>
      </c>
      <c r="D97" s="10">
        <v>2000</v>
      </c>
      <c r="E97">
        <v>2000</v>
      </c>
      <c r="F97" s="5">
        <f t="shared" si="6"/>
        <v>1</v>
      </c>
      <c r="G97" s="6">
        <f t="shared" si="7"/>
        <v>100</v>
      </c>
      <c r="H97" t="s">
        <v>8219</v>
      </c>
      <c r="I97" t="s">
        <v>8225</v>
      </c>
      <c r="J97" t="s">
        <v>8247</v>
      </c>
      <c r="K97">
        <v>1434234010</v>
      </c>
      <c r="L97" s="11">
        <f t="shared" si="10"/>
        <v>42168.930671296301</v>
      </c>
      <c r="M97">
        <v>1431642010</v>
      </c>
      <c r="N97" s="11">
        <f t="shared" si="11"/>
        <v>42138.930671296301</v>
      </c>
      <c r="O97" t="b">
        <v>0</v>
      </c>
      <c r="P97">
        <v>20</v>
      </c>
      <c r="Q97" t="b">
        <v>1</v>
      </c>
      <c r="R97" t="s">
        <v>8305</v>
      </c>
      <c r="S97" t="str">
        <f t="shared" si="8"/>
        <v>theater</v>
      </c>
      <c r="T97" t="str">
        <f t="shared" si="9"/>
        <v>musical</v>
      </c>
    </row>
    <row r="98" spans="1:20" ht="57.6" x14ac:dyDescent="0.3">
      <c r="A98">
        <v>3774</v>
      </c>
      <c r="B98" s="3" t="s">
        <v>3771</v>
      </c>
      <c r="C98" s="3" t="s">
        <v>7884</v>
      </c>
      <c r="D98" s="10">
        <v>2500</v>
      </c>
      <c r="E98">
        <v>2500</v>
      </c>
      <c r="F98" s="5">
        <f t="shared" si="6"/>
        <v>1</v>
      </c>
      <c r="G98" s="6">
        <f t="shared" si="7"/>
        <v>100</v>
      </c>
      <c r="H98" t="s">
        <v>8219</v>
      </c>
      <c r="I98" t="s">
        <v>8229</v>
      </c>
      <c r="J98" t="s">
        <v>8251</v>
      </c>
      <c r="K98">
        <v>1428606055</v>
      </c>
      <c r="L98" s="11">
        <f t="shared" si="10"/>
        <v>42103.792303240742</v>
      </c>
      <c r="M98">
        <v>1427223655</v>
      </c>
      <c r="N98" s="11">
        <f t="shared" si="11"/>
        <v>42087.792303240742</v>
      </c>
      <c r="O98" t="b">
        <v>0</v>
      </c>
      <c r="P98">
        <v>25</v>
      </c>
      <c r="Q98" t="b">
        <v>1</v>
      </c>
      <c r="R98" t="s">
        <v>8305</v>
      </c>
      <c r="S98" t="str">
        <f t="shared" si="8"/>
        <v>theater</v>
      </c>
      <c r="T98" t="str">
        <f t="shared" si="9"/>
        <v>musical</v>
      </c>
    </row>
    <row r="99" spans="1:20" ht="43.2" x14ac:dyDescent="0.3">
      <c r="A99">
        <v>3808</v>
      </c>
      <c r="B99" s="3" t="s">
        <v>3805</v>
      </c>
      <c r="C99" s="3" t="s">
        <v>7918</v>
      </c>
      <c r="D99" s="10">
        <v>1000</v>
      </c>
      <c r="E99">
        <v>1000</v>
      </c>
      <c r="F99" s="5">
        <f t="shared" si="6"/>
        <v>1</v>
      </c>
      <c r="G99" s="6">
        <f t="shared" si="7"/>
        <v>41.666666666666664</v>
      </c>
      <c r="H99" t="s">
        <v>8219</v>
      </c>
      <c r="I99" t="s">
        <v>8225</v>
      </c>
      <c r="J99" t="s">
        <v>8247</v>
      </c>
      <c r="K99">
        <v>1429955619</v>
      </c>
      <c r="L99" s="11">
        <f t="shared" si="10"/>
        <v>42119.412256944444</v>
      </c>
      <c r="M99">
        <v>1424775219</v>
      </c>
      <c r="N99" s="11">
        <f t="shared" si="11"/>
        <v>42059.453923611116</v>
      </c>
      <c r="O99" t="b">
        <v>0</v>
      </c>
      <c r="P99">
        <v>24</v>
      </c>
      <c r="Q99" t="b">
        <v>1</v>
      </c>
      <c r="R99" t="s">
        <v>8271</v>
      </c>
      <c r="S99" t="str">
        <f t="shared" si="8"/>
        <v>theater</v>
      </c>
      <c r="T99" t="str">
        <f t="shared" si="9"/>
        <v>plays</v>
      </c>
    </row>
    <row r="100" spans="1:20" ht="43.2" x14ac:dyDescent="0.3">
      <c r="A100">
        <v>3828</v>
      </c>
      <c r="B100" s="3" t="s">
        <v>3825</v>
      </c>
      <c r="C100" s="3" t="s">
        <v>7937</v>
      </c>
      <c r="D100" s="10">
        <v>5000</v>
      </c>
      <c r="E100">
        <v>5000</v>
      </c>
      <c r="F100" s="5">
        <f t="shared" si="6"/>
        <v>1</v>
      </c>
      <c r="G100" s="6">
        <f t="shared" si="7"/>
        <v>178.57142857142858</v>
      </c>
      <c r="H100" t="s">
        <v>8219</v>
      </c>
      <c r="I100" t="s">
        <v>8224</v>
      </c>
      <c r="J100" t="s">
        <v>8246</v>
      </c>
      <c r="K100">
        <v>1420033187</v>
      </c>
      <c r="L100" s="11">
        <f t="shared" si="10"/>
        <v>42004.569293981483</v>
      </c>
      <c r="M100">
        <v>1414845587</v>
      </c>
      <c r="N100" s="11">
        <f t="shared" si="11"/>
        <v>41944.527627314819</v>
      </c>
      <c r="O100" t="b">
        <v>0</v>
      </c>
      <c r="P100">
        <v>28</v>
      </c>
      <c r="Q100" t="b">
        <v>1</v>
      </c>
      <c r="R100" t="s">
        <v>8271</v>
      </c>
      <c r="S100" t="str">
        <f t="shared" si="8"/>
        <v>theater</v>
      </c>
      <c r="T100" t="str">
        <f t="shared" si="9"/>
        <v>plays</v>
      </c>
    </row>
    <row r="101" spans="1:20" ht="43.2" x14ac:dyDescent="0.3">
      <c r="A101">
        <v>3417</v>
      </c>
      <c r="B101" s="3" t="s">
        <v>3416</v>
      </c>
      <c r="C101" s="3" t="s">
        <v>7527</v>
      </c>
      <c r="D101" s="10">
        <v>1700</v>
      </c>
      <c r="E101">
        <v>1700.01</v>
      </c>
      <c r="F101" s="5">
        <f t="shared" si="6"/>
        <v>1.0000058823529412</v>
      </c>
      <c r="G101" s="6">
        <f t="shared" si="7"/>
        <v>37.777999999999999</v>
      </c>
      <c r="H101" t="s">
        <v>8219</v>
      </c>
      <c r="I101" t="s">
        <v>8224</v>
      </c>
      <c r="J101" t="s">
        <v>8246</v>
      </c>
      <c r="K101">
        <v>1414284180</v>
      </c>
      <c r="L101" s="11">
        <f t="shared" si="10"/>
        <v>41938.029861111114</v>
      </c>
      <c r="M101">
        <v>1410558948</v>
      </c>
      <c r="N101" s="11">
        <f t="shared" si="11"/>
        <v>41894.91375</v>
      </c>
      <c r="O101" t="b">
        <v>0</v>
      </c>
      <c r="P101">
        <v>45</v>
      </c>
      <c r="Q101" t="b">
        <v>1</v>
      </c>
      <c r="R101" t="s">
        <v>8271</v>
      </c>
      <c r="S101" t="str">
        <f t="shared" si="8"/>
        <v>theater</v>
      </c>
      <c r="T101" t="str">
        <f t="shared" si="9"/>
        <v>plays</v>
      </c>
    </row>
    <row r="102" spans="1:20" ht="28.8" x14ac:dyDescent="0.3">
      <c r="A102">
        <v>3815</v>
      </c>
      <c r="B102" s="3" t="s">
        <v>3812</v>
      </c>
      <c r="C102" s="3" t="s">
        <v>7925</v>
      </c>
      <c r="D102" s="10">
        <v>1000</v>
      </c>
      <c r="E102">
        <v>1000.01</v>
      </c>
      <c r="F102" s="5">
        <f t="shared" si="6"/>
        <v>1.0000100000000001</v>
      </c>
      <c r="G102" s="6">
        <f t="shared" si="7"/>
        <v>50.000500000000002</v>
      </c>
      <c r="H102" t="s">
        <v>8219</v>
      </c>
      <c r="I102" t="s">
        <v>8225</v>
      </c>
      <c r="J102" t="s">
        <v>8247</v>
      </c>
      <c r="K102">
        <v>1440111600</v>
      </c>
      <c r="L102" s="11">
        <f t="shared" si="10"/>
        <v>42236.958333333328</v>
      </c>
      <c r="M102">
        <v>1437545657</v>
      </c>
      <c r="N102" s="11">
        <f t="shared" si="11"/>
        <v>42207.259918981479</v>
      </c>
      <c r="O102" t="b">
        <v>0</v>
      </c>
      <c r="P102">
        <v>20</v>
      </c>
      <c r="Q102" t="b">
        <v>1</v>
      </c>
      <c r="R102" t="s">
        <v>8271</v>
      </c>
      <c r="S102" t="str">
        <f t="shared" si="8"/>
        <v>theater</v>
      </c>
      <c r="T102" t="str">
        <f t="shared" si="9"/>
        <v>plays</v>
      </c>
    </row>
    <row r="103" spans="1:20" ht="57.6" x14ac:dyDescent="0.3">
      <c r="A103">
        <v>2474</v>
      </c>
      <c r="B103" s="3" t="s">
        <v>2475</v>
      </c>
      <c r="C103" s="3" t="s">
        <v>6584</v>
      </c>
      <c r="D103" s="10">
        <v>5000</v>
      </c>
      <c r="E103">
        <v>5000.18</v>
      </c>
      <c r="F103" s="5">
        <f t="shared" si="6"/>
        <v>1.0000360000000001</v>
      </c>
      <c r="G103" s="6">
        <f t="shared" si="7"/>
        <v>131.58368421052631</v>
      </c>
      <c r="H103" t="s">
        <v>8219</v>
      </c>
      <c r="I103" t="s">
        <v>8224</v>
      </c>
      <c r="J103" t="s">
        <v>8246</v>
      </c>
      <c r="K103">
        <v>1286756176</v>
      </c>
      <c r="L103" s="11">
        <f t="shared" si="10"/>
        <v>40462.011296296296</v>
      </c>
      <c r="M103">
        <v>1282868176</v>
      </c>
      <c r="N103" s="11">
        <f t="shared" si="11"/>
        <v>40417.011296296296</v>
      </c>
      <c r="O103" t="b">
        <v>0</v>
      </c>
      <c r="P103">
        <v>38</v>
      </c>
      <c r="Q103" t="b">
        <v>1</v>
      </c>
      <c r="R103" t="s">
        <v>8279</v>
      </c>
      <c r="S103" t="str">
        <f t="shared" si="8"/>
        <v>music</v>
      </c>
      <c r="T103" t="str">
        <f t="shared" si="9"/>
        <v>indie rock</v>
      </c>
    </row>
    <row r="104" spans="1:20" ht="57.6" x14ac:dyDescent="0.3">
      <c r="A104">
        <v>1026</v>
      </c>
      <c r="B104" s="3" t="s">
        <v>1027</v>
      </c>
      <c r="C104" s="3" t="s">
        <v>5136</v>
      </c>
      <c r="D104" s="10">
        <v>7000</v>
      </c>
      <c r="E104">
        <v>7000.58</v>
      </c>
      <c r="F104" s="5">
        <f t="shared" si="6"/>
        <v>1.0000828571428571</v>
      </c>
      <c r="G104" s="6">
        <f t="shared" si="7"/>
        <v>57.381803278688523</v>
      </c>
      <c r="H104" t="s">
        <v>8219</v>
      </c>
      <c r="I104" t="s">
        <v>8225</v>
      </c>
      <c r="J104" t="s">
        <v>8247</v>
      </c>
      <c r="K104">
        <v>1459414016</v>
      </c>
      <c r="L104" s="11">
        <f t="shared" si="10"/>
        <v>42460.365925925929</v>
      </c>
      <c r="M104">
        <v>1456480016</v>
      </c>
      <c r="N104" s="11">
        <f t="shared" si="11"/>
        <v>42426.407592592594</v>
      </c>
      <c r="O104" t="b">
        <v>1</v>
      </c>
      <c r="P104">
        <v>122</v>
      </c>
      <c r="Q104" t="b">
        <v>1</v>
      </c>
      <c r="R104" t="s">
        <v>8280</v>
      </c>
      <c r="S104" t="str">
        <f t="shared" si="8"/>
        <v>music</v>
      </c>
      <c r="T104" t="str">
        <f t="shared" si="9"/>
        <v>electronic music</v>
      </c>
    </row>
    <row r="105" spans="1:20" ht="43.2" x14ac:dyDescent="0.3">
      <c r="A105">
        <v>3384</v>
      </c>
      <c r="B105" s="3" t="s">
        <v>3383</v>
      </c>
      <c r="C105" s="3" t="s">
        <v>7494</v>
      </c>
      <c r="D105" s="10">
        <v>6000</v>
      </c>
      <c r="E105">
        <v>6000.66</v>
      </c>
      <c r="F105" s="5">
        <f t="shared" si="6"/>
        <v>1.0001100000000001</v>
      </c>
      <c r="G105" s="6">
        <f t="shared" si="7"/>
        <v>93.760312499999998</v>
      </c>
      <c r="H105" t="s">
        <v>8219</v>
      </c>
      <c r="I105" t="s">
        <v>8224</v>
      </c>
      <c r="J105" t="s">
        <v>8246</v>
      </c>
      <c r="K105">
        <v>1448074800</v>
      </c>
      <c r="L105" s="11">
        <f t="shared" si="10"/>
        <v>42329.125</v>
      </c>
      <c r="M105">
        <v>1444874768</v>
      </c>
      <c r="N105" s="11">
        <f t="shared" si="11"/>
        <v>42292.087592592594</v>
      </c>
      <c r="O105" t="b">
        <v>0</v>
      </c>
      <c r="P105">
        <v>64</v>
      </c>
      <c r="Q105" t="b">
        <v>1</v>
      </c>
      <c r="R105" t="s">
        <v>8271</v>
      </c>
      <c r="S105" t="str">
        <f t="shared" si="8"/>
        <v>theater</v>
      </c>
      <c r="T105" t="str">
        <f t="shared" si="9"/>
        <v>plays</v>
      </c>
    </row>
    <row r="106" spans="1:20" ht="43.2" x14ac:dyDescent="0.3">
      <c r="A106">
        <v>82</v>
      </c>
      <c r="B106" s="3" t="s">
        <v>84</v>
      </c>
      <c r="C106" s="3" t="s">
        <v>4193</v>
      </c>
      <c r="D106" s="10">
        <v>4000</v>
      </c>
      <c r="E106">
        <v>4000.5</v>
      </c>
      <c r="F106" s="5">
        <f t="shared" si="6"/>
        <v>1.0001249999999999</v>
      </c>
      <c r="G106" s="6">
        <f t="shared" si="7"/>
        <v>40.005000000000003</v>
      </c>
      <c r="H106" t="s">
        <v>8219</v>
      </c>
      <c r="I106" t="s">
        <v>8224</v>
      </c>
      <c r="J106" t="s">
        <v>8246</v>
      </c>
      <c r="K106">
        <v>1318189261</v>
      </c>
      <c r="L106" s="11">
        <f t="shared" si="10"/>
        <v>40825.820150462961</v>
      </c>
      <c r="M106">
        <v>1315597261</v>
      </c>
      <c r="N106" s="11">
        <f t="shared" si="11"/>
        <v>40795.820150462961</v>
      </c>
      <c r="O106" t="b">
        <v>0</v>
      </c>
      <c r="P106">
        <v>100</v>
      </c>
      <c r="Q106" t="b">
        <v>1</v>
      </c>
      <c r="R106" t="s">
        <v>8266</v>
      </c>
      <c r="S106" t="str">
        <f t="shared" si="8"/>
        <v>film &amp; video</v>
      </c>
      <c r="T106" t="str">
        <f t="shared" si="9"/>
        <v>shorts</v>
      </c>
    </row>
    <row r="107" spans="1:20" ht="43.2" x14ac:dyDescent="0.3">
      <c r="A107">
        <v>3376</v>
      </c>
      <c r="B107" s="3" t="s">
        <v>3375</v>
      </c>
      <c r="C107" s="3" t="s">
        <v>7486</v>
      </c>
      <c r="D107" s="10">
        <v>8000</v>
      </c>
      <c r="E107">
        <v>8001</v>
      </c>
      <c r="F107" s="5">
        <f t="shared" si="6"/>
        <v>1.0001249999999999</v>
      </c>
      <c r="G107" s="6">
        <f t="shared" si="7"/>
        <v>421.10526315789474</v>
      </c>
      <c r="H107" t="s">
        <v>8219</v>
      </c>
      <c r="I107" t="s">
        <v>8224</v>
      </c>
      <c r="J107" t="s">
        <v>8246</v>
      </c>
      <c r="K107">
        <v>1429976994</v>
      </c>
      <c r="L107" s="11">
        <f t="shared" si="10"/>
        <v>42119.659652777773</v>
      </c>
      <c r="M107">
        <v>1424796594</v>
      </c>
      <c r="N107" s="11">
        <f t="shared" si="11"/>
        <v>42059.701319444444</v>
      </c>
      <c r="O107" t="b">
        <v>0</v>
      </c>
      <c r="P107">
        <v>19</v>
      </c>
      <c r="Q107" t="b">
        <v>1</v>
      </c>
      <c r="R107" t="s">
        <v>8271</v>
      </c>
      <c r="S107" t="str">
        <f t="shared" si="8"/>
        <v>theater</v>
      </c>
      <c r="T107" t="str">
        <f t="shared" si="9"/>
        <v>plays</v>
      </c>
    </row>
    <row r="108" spans="1:20" ht="43.2" x14ac:dyDescent="0.3">
      <c r="A108">
        <v>3578</v>
      </c>
      <c r="B108" s="3" t="s">
        <v>3577</v>
      </c>
      <c r="C108" s="3" t="s">
        <v>7688</v>
      </c>
      <c r="D108" s="10">
        <v>1500</v>
      </c>
      <c r="E108">
        <v>1500.2</v>
      </c>
      <c r="F108" s="5">
        <f t="shared" si="6"/>
        <v>1.0001333333333333</v>
      </c>
      <c r="G108" s="6">
        <f t="shared" si="7"/>
        <v>40.545945945945945</v>
      </c>
      <c r="H108" t="s">
        <v>8219</v>
      </c>
      <c r="I108" t="s">
        <v>8225</v>
      </c>
      <c r="J108" t="s">
        <v>8247</v>
      </c>
      <c r="K108">
        <v>1462037777</v>
      </c>
      <c r="L108" s="11">
        <f t="shared" si="10"/>
        <v>42490.733530092592</v>
      </c>
      <c r="M108">
        <v>1459445777</v>
      </c>
      <c r="N108" s="11">
        <f t="shared" si="11"/>
        <v>42460.733530092592</v>
      </c>
      <c r="O108" t="b">
        <v>0</v>
      </c>
      <c r="P108">
        <v>37</v>
      </c>
      <c r="Q108" t="b">
        <v>1</v>
      </c>
      <c r="R108" t="s">
        <v>8271</v>
      </c>
      <c r="S108" t="str">
        <f t="shared" si="8"/>
        <v>theater</v>
      </c>
      <c r="T108" t="str">
        <f t="shared" si="9"/>
        <v>plays</v>
      </c>
    </row>
    <row r="109" spans="1:20" ht="43.2" x14ac:dyDescent="0.3">
      <c r="A109">
        <v>799</v>
      </c>
      <c r="B109" s="3" t="s">
        <v>800</v>
      </c>
      <c r="C109" s="3" t="s">
        <v>4909</v>
      </c>
      <c r="D109" s="10">
        <v>5000</v>
      </c>
      <c r="E109">
        <v>5001</v>
      </c>
      <c r="F109" s="5">
        <f t="shared" si="6"/>
        <v>1.0002</v>
      </c>
      <c r="G109" s="6">
        <f t="shared" si="7"/>
        <v>178.60714285714286</v>
      </c>
      <c r="H109" t="s">
        <v>8219</v>
      </c>
      <c r="I109" t="s">
        <v>8224</v>
      </c>
      <c r="J109" t="s">
        <v>8246</v>
      </c>
      <c r="K109">
        <v>1335542446</v>
      </c>
      <c r="L109" s="11">
        <f t="shared" si="10"/>
        <v>41026.667199074072</v>
      </c>
      <c r="M109">
        <v>1332950446</v>
      </c>
      <c r="N109" s="11">
        <f t="shared" si="11"/>
        <v>40996.667199074072</v>
      </c>
      <c r="O109" t="b">
        <v>0</v>
      </c>
      <c r="P109">
        <v>28</v>
      </c>
      <c r="Q109" t="b">
        <v>1</v>
      </c>
      <c r="R109" t="s">
        <v>8276</v>
      </c>
      <c r="S109" t="str">
        <f t="shared" si="8"/>
        <v>music</v>
      </c>
      <c r="T109" t="str">
        <f t="shared" si="9"/>
        <v>rock</v>
      </c>
    </row>
    <row r="110" spans="1:20" ht="28.8" x14ac:dyDescent="0.3">
      <c r="A110">
        <v>1603</v>
      </c>
      <c r="B110" s="3" t="s">
        <v>1604</v>
      </c>
      <c r="C110" s="3" t="s">
        <v>5713</v>
      </c>
      <c r="D110" s="10">
        <v>2000</v>
      </c>
      <c r="E110">
        <v>2000.66</v>
      </c>
      <c r="F110" s="5">
        <f t="shared" si="6"/>
        <v>1.0003299999999999</v>
      </c>
      <c r="G110" s="6">
        <f t="shared" si="7"/>
        <v>66.688666666666663</v>
      </c>
      <c r="H110" t="s">
        <v>8219</v>
      </c>
      <c r="I110" t="s">
        <v>8224</v>
      </c>
      <c r="J110" t="s">
        <v>8246</v>
      </c>
      <c r="K110">
        <v>1327723459</v>
      </c>
      <c r="L110" s="11">
        <f t="shared" si="10"/>
        <v>40936.169664351852</v>
      </c>
      <c r="M110">
        <v>1322539459</v>
      </c>
      <c r="N110" s="11">
        <f t="shared" si="11"/>
        <v>40876.169664351852</v>
      </c>
      <c r="O110" t="b">
        <v>0</v>
      </c>
      <c r="P110">
        <v>30</v>
      </c>
      <c r="Q110" t="b">
        <v>1</v>
      </c>
      <c r="R110" t="s">
        <v>8276</v>
      </c>
      <c r="S110" t="str">
        <f t="shared" si="8"/>
        <v>music</v>
      </c>
      <c r="T110" t="str">
        <f t="shared" si="9"/>
        <v>rock</v>
      </c>
    </row>
    <row r="111" spans="1:20" ht="57.6" x14ac:dyDescent="0.3">
      <c r="A111">
        <v>3557</v>
      </c>
      <c r="B111" s="3" t="s">
        <v>3556</v>
      </c>
      <c r="C111" s="3" t="s">
        <v>7667</v>
      </c>
      <c r="D111" s="10">
        <v>100000</v>
      </c>
      <c r="E111">
        <v>100036</v>
      </c>
      <c r="F111" s="5">
        <f t="shared" si="6"/>
        <v>1.0003599999999999</v>
      </c>
      <c r="G111" s="6">
        <f t="shared" si="7"/>
        <v>179.27598566308242</v>
      </c>
      <c r="H111" t="s">
        <v>8219</v>
      </c>
      <c r="I111" t="s">
        <v>8224</v>
      </c>
      <c r="J111" t="s">
        <v>8246</v>
      </c>
      <c r="K111">
        <v>1399271911</v>
      </c>
      <c r="L111" s="11">
        <f t="shared" si="10"/>
        <v>41764.276747685188</v>
      </c>
      <c r="M111">
        <v>1396334311</v>
      </c>
      <c r="N111" s="11">
        <f t="shared" si="11"/>
        <v>41730.276747685188</v>
      </c>
      <c r="O111" t="b">
        <v>0</v>
      </c>
      <c r="P111">
        <v>558</v>
      </c>
      <c r="Q111" t="b">
        <v>1</v>
      </c>
      <c r="R111" t="s">
        <v>8271</v>
      </c>
      <c r="S111" t="str">
        <f t="shared" si="8"/>
        <v>theater</v>
      </c>
      <c r="T111" t="str">
        <f t="shared" si="9"/>
        <v>plays</v>
      </c>
    </row>
    <row r="112" spans="1:20" ht="43.2" x14ac:dyDescent="0.3">
      <c r="A112">
        <v>3312</v>
      </c>
      <c r="B112" s="3" t="s">
        <v>3312</v>
      </c>
      <c r="C112" s="3" t="s">
        <v>7422</v>
      </c>
      <c r="D112" s="10">
        <v>2500</v>
      </c>
      <c r="E112">
        <v>2501</v>
      </c>
      <c r="F112" s="5">
        <f t="shared" si="6"/>
        <v>1.0004</v>
      </c>
      <c r="G112" s="6">
        <f t="shared" si="7"/>
        <v>61</v>
      </c>
      <c r="H112" t="s">
        <v>8219</v>
      </c>
      <c r="I112" t="s">
        <v>8224</v>
      </c>
      <c r="J112" t="s">
        <v>8246</v>
      </c>
      <c r="K112">
        <v>1478901600</v>
      </c>
      <c r="L112" s="11">
        <f t="shared" si="10"/>
        <v>42685.916666666672</v>
      </c>
      <c r="M112">
        <v>1477077946</v>
      </c>
      <c r="N112" s="11">
        <f t="shared" si="11"/>
        <v>42664.809560185182</v>
      </c>
      <c r="O112" t="b">
        <v>0</v>
      </c>
      <c r="P112">
        <v>41</v>
      </c>
      <c r="Q112" t="b">
        <v>1</v>
      </c>
      <c r="R112" t="s">
        <v>8271</v>
      </c>
      <c r="S112" t="str">
        <f t="shared" si="8"/>
        <v>theater</v>
      </c>
      <c r="T112" t="str">
        <f t="shared" si="9"/>
        <v>plays</v>
      </c>
    </row>
    <row r="113" spans="1:20" ht="43.2" x14ac:dyDescent="0.3">
      <c r="A113">
        <v>747</v>
      </c>
      <c r="B113" s="3" t="s">
        <v>748</v>
      </c>
      <c r="C113" s="3" t="s">
        <v>4857</v>
      </c>
      <c r="D113" s="10">
        <v>7000</v>
      </c>
      <c r="E113">
        <v>7003</v>
      </c>
      <c r="F113" s="5">
        <f t="shared" si="6"/>
        <v>1.0004285714285714</v>
      </c>
      <c r="G113" s="6">
        <f t="shared" si="7"/>
        <v>127.32727272727273</v>
      </c>
      <c r="H113" t="s">
        <v>8219</v>
      </c>
      <c r="I113" t="s">
        <v>8233</v>
      </c>
      <c r="J113" t="s">
        <v>8249</v>
      </c>
      <c r="K113">
        <v>1421319240</v>
      </c>
      <c r="L113" s="11">
        <f t="shared" si="10"/>
        <v>42019.454166666663</v>
      </c>
      <c r="M113">
        <v>1418649019</v>
      </c>
      <c r="N113" s="11">
        <f t="shared" si="11"/>
        <v>41988.548831018517</v>
      </c>
      <c r="O113" t="b">
        <v>0</v>
      </c>
      <c r="P113">
        <v>55</v>
      </c>
      <c r="Q113" t="b">
        <v>1</v>
      </c>
      <c r="R113" t="s">
        <v>8274</v>
      </c>
      <c r="S113" t="str">
        <f t="shared" si="8"/>
        <v>publishing</v>
      </c>
      <c r="T113" t="str">
        <f t="shared" si="9"/>
        <v>nonfiction</v>
      </c>
    </row>
    <row r="114" spans="1:20" ht="28.8" x14ac:dyDescent="0.3">
      <c r="A114">
        <v>8</v>
      </c>
      <c r="B114" s="3" t="s">
        <v>10</v>
      </c>
      <c r="C114" s="3" t="s">
        <v>4119</v>
      </c>
      <c r="D114" s="10">
        <v>3500</v>
      </c>
      <c r="E114">
        <v>3501.52</v>
      </c>
      <c r="F114" s="5">
        <f t="shared" si="6"/>
        <v>1.0004342857142856</v>
      </c>
      <c r="G114" s="6">
        <f t="shared" si="7"/>
        <v>291.79333333333335</v>
      </c>
      <c r="H114" t="s">
        <v>8219</v>
      </c>
      <c r="I114" t="s">
        <v>8224</v>
      </c>
      <c r="J114" t="s">
        <v>8246</v>
      </c>
      <c r="K114">
        <v>1460754000</v>
      </c>
      <c r="L114" s="11">
        <f t="shared" si="10"/>
        <v>42475.875</v>
      </c>
      <c r="M114">
        <v>1460155212</v>
      </c>
      <c r="N114" s="11">
        <f t="shared" si="11"/>
        <v>42468.94458333333</v>
      </c>
      <c r="O114" t="b">
        <v>0</v>
      </c>
      <c r="P114">
        <v>12</v>
      </c>
      <c r="Q114" t="b">
        <v>1</v>
      </c>
      <c r="R114" t="s">
        <v>8265</v>
      </c>
      <c r="S114" t="str">
        <f t="shared" si="8"/>
        <v>film &amp; video</v>
      </c>
      <c r="T114" t="str">
        <f t="shared" si="9"/>
        <v>television</v>
      </c>
    </row>
    <row r="115" spans="1:20" ht="43.2" x14ac:dyDescent="0.3">
      <c r="A115">
        <v>3216</v>
      </c>
      <c r="B115" s="3" t="s">
        <v>3216</v>
      </c>
      <c r="C115" s="3" t="s">
        <v>7326</v>
      </c>
      <c r="D115" s="10">
        <v>2000</v>
      </c>
      <c r="E115">
        <v>2001</v>
      </c>
      <c r="F115" s="5">
        <f t="shared" si="6"/>
        <v>1.0004999999999999</v>
      </c>
      <c r="G115" s="6">
        <f t="shared" si="7"/>
        <v>57.171428571428571</v>
      </c>
      <c r="H115" t="s">
        <v>8219</v>
      </c>
      <c r="I115" t="s">
        <v>8225</v>
      </c>
      <c r="J115" t="s">
        <v>8247</v>
      </c>
      <c r="K115">
        <v>1436625000</v>
      </c>
      <c r="L115" s="11">
        <f t="shared" si="10"/>
        <v>42196.604166666672</v>
      </c>
      <c r="M115">
        <v>1433934371</v>
      </c>
      <c r="N115" s="11">
        <f t="shared" si="11"/>
        <v>42165.462627314817</v>
      </c>
      <c r="O115" t="b">
        <v>1</v>
      </c>
      <c r="P115">
        <v>35</v>
      </c>
      <c r="Q115" t="b">
        <v>1</v>
      </c>
      <c r="R115" t="s">
        <v>8271</v>
      </c>
      <c r="S115" t="str">
        <f t="shared" si="8"/>
        <v>theater</v>
      </c>
      <c r="T115" t="str">
        <f t="shared" si="9"/>
        <v>plays</v>
      </c>
    </row>
    <row r="116" spans="1:20" ht="57.6" x14ac:dyDescent="0.3">
      <c r="A116">
        <v>3602</v>
      </c>
      <c r="B116" s="3" t="s">
        <v>3601</v>
      </c>
      <c r="C116" s="3" t="s">
        <v>7712</v>
      </c>
      <c r="D116" s="10">
        <v>4000</v>
      </c>
      <c r="E116">
        <v>4002</v>
      </c>
      <c r="F116" s="5">
        <f t="shared" si="6"/>
        <v>1.0004999999999999</v>
      </c>
      <c r="G116" s="6">
        <f t="shared" si="7"/>
        <v>81.673469387755105</v>
      </c>
      <c r="H116" t="s">
        <v>8219</v>
      </c>
      <c r="I116" t="s">
        <v>8224</v>
      </c>
      <c r="J116" t="s">
        <v>8246</v>
      </c>
      <c r="K116">
        <v>1463520479</v>
      </c>
      <c r="L116" s="11">
        <f t="shared" si="10"/>
        <v>42507.894432870366</v>
      </c>
      <c r="M116">
        <v>1458336479</v>
      </c>
      <c r="N116" s="11">
        <f t="shared" si="11"/>
        <v>42447.894432870366</v>
      </c>
      <c r="O116" t="b">
        <v>0</v>
      </c>
      <c r="P116">
        <v>49</v>
      </c>
      <c r="Q116" t="b">
        <v>1</v>
      </c>
      <c r="R116" t="s">
        <v>8271</v>
      </c>
      <c r="S116" t="str">
        <f t="shared" si="8"/>
        <v>theater</v>
      </c>
      <c r="T116" t="str">
        <f t="shared" si="9"/>
        <v>plays</v>
      </c>
    </row>
    <row r="117" spans="1:20" ht="43.2" x14ac:dyDescent="0.3">
      <c r="A117">
        <v>2487</v>
      </c>
      <c r="B117" s="3" t="s">
        <v>2487</v>
      </c>
      <c r="C117" s="3" t="s">
        <v>6597</v>
      </c>
      <c r="D117" s="10">
        <v>1500</v>
      </c>
      <c r="E117">
        <v>1500.76</v>
      </c>
      <c r="F117" s="5">
        <f t="shared" si="6"/>
        <v>1.0005066666666667</v>
      </c>
      <c r="G117" s="6">
        <f t="shared" si="7"/>
        <v>39.493684210526318</v>
      </c>
      <c r="H117" t="s">
        <v>8219</v>
      </c>
      <c r="I117" t="s">
        <v>8224</v>
      </c>
      <c r="J117" t="s">
        <v>8246</v>
      </c>
      <c r="K117">
        <v>1338083997</v>
      </c>
      <c r="L117" s="11">
        <f t="shared" si="10"/>
        <v>41056.083298611113</v>
      </c>
      <c r="M117">
        <v>1335491997</v>
      </c>
      <c r="N117" s="11">
        <f t="shared" si="11"/>
        <v>41026.083298611113</v>
      </c>
      <c r="O117" t="b">
        <v>0</v>
      </c>
      <c r="P117">
        <v>38</v>
      </c>
      <c r="Q117" t="b">
        <v>1</v>
      </c>
      <c r="R117" t="s">
        <v>8279</v>
      </c>
      <c r="S117" t="str">
        <f t="shared" si="8"/>
        <v>music</v>
      </c>
      <c r="T117" t="str">
        <f t="shared" si="9"/>
        <v>indie rock</v>
      </c>
    </row>
    <row r="118" spans="1:20" ht="43.2" x14ac:dyDescent="0.3">
      <c r="A118">
        <v>3590</v>
      </c>
      <c r="B118" s="3" t="s">
        <v>3589</v>
      </c>
      <c r="C118" s="3" t="s">
        <v>7700</v>
      </c>
      <c r="D118" s="10">
        <v>5000</v>
      </c>
      <c r="E118">
        <v>5003</v>
      </c>
      <c r="F118" s="5">
        <f t="shared" si="6"/>
        <v>1.0005999999999999</v>
      </c>
      <c r="G118" s="6">
        <f t="shared" si="7"/>
        <v>68.534246575342465</v>
      </c>
      <c r="H118" t="s">
        <v>8219</v>
      </c>
      <c r="I118" t="s">
        <v>8225</v>
      </c>
      <c r="J118" t="s">
        <v>8247</v>
      </c>
      <c r="K118">
        <v>1413792034</v>
      </c>
      <c r="L118" s="11">
        <f t="shared" si="10"/>
        <v>41932.333726851852</v>
      </c>
      <c r="M118">
        <v>1411200034</v>
      </c>
      <c r="N118" s="11">
        <f t="shared" si="11"/>
        <v>41902.333726851852</v>
      </c>
      <c r="O118" t="b">
        <v>0</v>
      </c>
      <c r="P118">
        <v>73</v>
      </c>
      <c r="Q118" t="b">
        <v>1</v>
      </c>
      <c r="R118" t="s">
        <v>8271</v>
      </c>
      <c r="S118" t="str">
        <f t="shared" si="8"/>
        <v>theater</v>
      </c>
      <c r="T118" t="str">
        <f t="shared" si="9"/>
        <v>plays</v>
      </c>
    </row>
    <row r="119" spans="1:20" x14ac:dyDescent="0.3">
      <c r="A119">
        <v>1824</v>
      </c>
      <c r="B119" s="3" t="s">
        <v>1825</v>
      </c>
      <c r="C119" s="3" t="s">
        <v>5934</v>
      </c>
      <c r="D119" s="10">
        <v>3000</v>
      </c>
      <c r="E119">
        <v>3002</v>
      </c>
      <c r="F119" s="5">
        <f t="shared" si="6"/>
        <v>1.0006666666666666</v>
      </c>
      <c r="G119" s="6">
        <f t="shared" si="7"/>
        <v>75.05</v>
      </c>
      <c r="H119" t="s">
        <v>8219</v>
      </c>
      <c r="I119" t="s">
        <v>8224</v>
      </c>
      <c r="J119" t="s">
        <v>8246</v>
      </c>
      <c r="K119">
        <v>1389146880</v>
      </c>
      <c r="L119" s="11">
        <f t="shared" si="10"/>
        <v>41647.088888888888</v>
      </c>
      <c r="M119">
        <v>1387403967</v>
      </c>
      <c r="N119" s="11">
        <f t="shared" si="11"/>
        <v>41626.916284722225</v>
      </c>
      <c r="O119" t="b">
        <v>0</v>
      </c>
      <c r="P119">
        <v>40</v>
      </c>
      <c r="Q119" t="b">
        <v>1</v>
      </c>
      <c r="R119" t="s">
        <v>8276</v>
      </c>
      <c r="S119" t="str">
        <f t="shared" si="8"/>
        <v>music</v>
      </c>
      <c r="T119" t="str">
        <f t="shared" si="9"/>
        <v>rock</v>
      </c>
    </row>
    <row r="120" spans="1:20" ht="43.2" x14ac:dyDescent="0.3">
      <c r="A120">
        <v>2286</v>
      </c>
      <c r="B120" s="3" t="s">
        <v>2287</v>
      </c>
      <c r="C120" s="3" t="s">
        <v>6396</v>
      </c>
      <c r="D120" s="10">
        <v>1500</v>
      </c>
      <c r="E120">
        <v>1501</v>
      </c>
      <c r="F120" s="5">
        <f t="shared" si="6"/>
        <v>1.0006666666666666</v>
      </c>
      <c r="G120" s="6">
        <f t="shared" si="7"/>
        <v>107.21428571428571</v>
      </c>
      <c r="H120" t="s">
        <v>8219</v>
      </c>
      <c r="I120" t="s">
        <v>8224</v>
      </c>
      <c r="J120" t="s">
        <v>8246</v>
      </c>
      <c r="K120">
        <v>1378439940</v>
      </c>
      <c r="L120" s="11">
        <f t="shared" si="10"/>
        <v>41523.165972222225</v>
      </c>
      <c r="M120">
        <v>1376003254</v>
      </c>
      <c r="N120" s="11">
        <f t="shared" si="11"/>
        <v>41494.963587962964</v>
      </c>
      <c r="O120" t="b">
        <v>0</v>
      </c>
      <c r="P120">
        <v>14</v>
      </c>
      <c r="Q120" t="b">
        <v>1</v>
      </c>
      <c r="R120" t="s">
        <v>8276</v>
      </c>
      <c r="S120" t="str">
        <f t="shared" si="8"/>
        <v>music</v>
      </c>
      <c r="T120" t="str">
        <f t="shared" si="9"/>
        <v>rock</v>
      </c>
    </row>
    <row r="121" spans="1:20" ht="43.2" x14ac:dyDescent="0.3">
      <c r="A121">
        <v>3297</v>
      </c>
      <c r="B121" s="3" t="s">
        <v>3297</v>
      </c>
      <c r="C121" s="3" t="s">
        <v>7407</v>
      </c>
      <c r="D121" s="10">
        <v>5500</v>
      </c>
      <c r="E121">
        <v>5504</v>
      </c>
      <c r="F121" s="5">
        <f t="shared" si="6"/>
        <v>1.0007272727272727</v>
      </c>
      <c r="G121" s="6">
        <f t="shared" si="7"/>
        <v>125.09090909090909</v>
      </c>
      <c r="H121" t="s">
        <v>8219</v>
      </c>
      <c r="I121" t="s">
        <v>8225</v>
      </c>
      <c r="J121" t="s">
        <v>8247</v>
      </c>
      <c r="K121">
        <v>1438037940</v>
      </c>
      <c r="L121" s="11">
        <f t="shared" si="10"/>
        <v>42212.957638888889</v>
      </c>
      <c r="M121">
        <v>1436380256</v>
      </c>
      <c r="N121" s="11">
        <f t="shared" si="11"/>
        <v>42193.771481481483</v>
      </c>
      <c r="O121" t="b">
        <v>0</v>
      </c>
      <c r="P121">
        <v>44</v>
      </c>
      <c r="Q121" t="b">
        <v>1</v>
      </c>
      <c r="R121" t="s">
        <v>8271</v>
      </c>
      <c r="S121" t="str">
        <f t="shared" si="8"/>
        <v>theater</v>
      </c>
      <c r="T121" t="str">
        <f t="shared" si="9"/>
        <v>plays</v>
      </c>
    </row>
    <row r="122" spans="1:20" ht="43.2" x14ac:dyDescent="0.3">
      <c r="A122">
        <v>1851</v>
      </c>
      <c r="B122" s="3" t="s">
        <v>1852</v>
      </c>
      <c r="C122" s="3" t="s">
        <v>5961</v>
      </c>
      <c r="D122" s="10">
        <v>1300</v>
      </c>
      <c r="E122">
        <v>1301</v>
      </c>
      <c r="F122" s="5">
        <f t="shared" si="6"/>
        <v>1.0007692307692309</v>
      </c>
      <c r="G122" s="6">
        <f t="shared" si="7"/>
        <v>50.03846153846154</v>
      </c>
      <c r="H122" t="s">
        <v>8219</v>
      </c>
      <c r="I122" t="s">
        <v>8224</v>
      </c>
      <c r="J122" t="s">
        <v>8246</v>
      </c>
      <c r="K122">
        <v>1406509200</v>
      </c>
      <c r="L122" s="11">
        <f t="shared" si="10"/>
        <v>41848.041666666664</v>
      </c>
      <c r="M122">
        <v>1404769538</v>
      </c>
      <c r="N122" s="11">
        <f t="shared" si="11"/>
        <v>41827.906689814816</v>
      </c>
      <c r="O122" t="b">
        <v>0</v>
      </c>
      <c r="P122">
        <v>26</v>
      </c>
      <c r="Q122" t="b">
        <v>1</v>
      </c>
      <c r="R122" t="s">
        <v>8276</v>
      </c>
      <c r="S122" t="str">
        <f t="shared" si="8"/>
        <v>music</v>
      </c>
      <c r="T122" t="str">
        <f t="shared" si="9"/>
        <v>rock</v>
      </c>
    </row>
    <row r="123" spans="1:20" ht="28.8" x14ac:dyDescent="0.3">
      <c r="A123">
        <v>3310</v>
      </c>
      <c r="B123" s="3" t="s">
        <v>3310</v>
      </c>
      <c r="C123" s="3" t="s">
        <v>7420</v>
      </c>
      <c r="D123" s="10">
        <v>6500</v>
      </c>
      <c r="E123">
        <v>6505</v>
      </c>
      <c r="F123" s="5">
        <f t="shared" si="6"/>
        <v>1.0007692307692309</v>
      </c>
      <c r="G123" s="6">
        <f t="shared" si="7"/>
        <v>209.83870967741936</v>
      </c>
      <c r="H123" t="s">
        <v>8219</v>
      </c>
      <c r="I123" t="s">
        <v>8224</v>
      </c>
      <c r="J123" t="s">
        <v>8246</v>
      </c>
      <c r="K123">
        <v>1444169825</v>
      </c>
      <c r="L123" s="11">
        <f t="shared" si="10"/>
        <v>42283.928530092591</v>
      </c>
      <c r="M123">
        <v>1441577825</v>
      </c>
      <c r="N123" s="11">
        <f t="shared" si="11"/>
        <v>42253.928530092591</v>
      </c>
      <c r="O123" t="b">
        <v>0</v>
      </c>
      <c r="P123">
        <v>31</v>
      </c>
      <c r="Q123" t="b">
        <v>1</v>
      </c>
      <c r="R123" t="s">
        <v>8271</v>
      </c>
      <c r="S123" t="str">
        <f t="shared" si="8"/>
        <v>theater</v>
      </c>
      <c r="T123" t="str">
        <f t="shared" si="9"/>
        <v>plays</v>
      </c>
    </row>
    <row r="124" spans="1:20" ht="72" x14ac:dyDescent="0.3">
      <c r="A124">
        <v>3316</v>
      </c>
      <c r="B124" s="3" t="s">
        <v>3316</v>
      </c>
      <c r="C124" s="3" t="s">
        <v>7426</v>
      </c>
      <c r="D124" s="10">
        <v>11737</v>
      </c>
      <c r="E124">
        <v>11747.18</v>
      </c>
      <c r="F124" s="5">
        <f t="shared" si="6"/>
        <v>1.0008673425918038</v>
      </c>
      <c r="G124" s="6">
        <f t="shared" si="7"/>
        <v>93.977440000000001</v>
      </c>
      <c r="H124" t="s">
        <v>8219</v>
      </c>
      <c r="I124" t="s">
        <v>8224</v>
      </c>
      <c r="J124" t="s">
        <v>8246</v>
      </c>
      <c r="K124">
        <v>1407506040</v>
      </c>
      <c r="L124" s="11">
        <f t="shared" si="10"/>
        <v>41859.57916666667</v>
      </c>
      <c r="M124">
        <v>1404680075</v>
      </c>
      <c r="N124" s="11">
        <f t="shared" si="11"/>
        <v>41826.871238425927</v>
      </c>
      <c r="O124" t="b">
        <v>0</v>
      </c>
      <c r="P124">
        <v>125</v>
      </c>
      <c r="Q124" t="b">
        <v>1</v>
      </c>
      <c r="R124" t="s">
        <v>8271</v>
      </c>
      <c r="S124" t="str">
        <f t="shared" si="8"/>
        <v>theater</v>
      </c>
      <c r="T124" t="str">
        <f t="shared" si="9"/>
        <v>plays</v>
      </c>
    </row>
    <row r="125" spans="1:20" ht="28.8" x14ac:dyDescent="0.3">
      <c r="A125">
        <v>3622</v>
      </c>
      <c r="B125" s="3" t="s">
        <v>3620</v>
      </c>
      <c r="C125" s="3" t="s">
        <v>7732</v>
      </c>
      <c r="D125" s="10">
        <v>1000</v>
      </c>
      <c r="E125">
        <v>1000.99</v>
      </c>
      <c r="F125" s="5">
        <f t="shared" si="6"/>
        <v>1.00099</v>
      </c>
      <c r="G125" s="6">
        <f t="shared" si="7"/>
        <v>47.666190476190479</v>
      </c>
      <c r="H125" t="s">
        <v>8219</v>
      </c>
      <c r="I125" t="s">
        <v>8224</v>
      </c>
      <c r="J125" t="s">
        <v>8246</v>
      </c>
      <c r="K125">
        <v>1411874580</v>
      </c>
      <c r="L125" s="11">
        <f t="shared" si="10"/>
        <v>41910.140972222223</v>
      </c>
      <c r="M125">
        <v>1409030371</v>
      </c>
      <c r="N125" s="11">
        <f t="shared" si="11"/>
        <v>41877.221886574072</v>
      </c>
      <c r="O125" t="b">
        <v>0</v>
      </c>
      <c r="P125">
        <v>21</v>
      </c>
      <c r="Q125" t="b">
        <v>1</v>
      </c>
      <c r="R125" t="s">
        <v>8271</v>
      </c>
      <c r="S125" t="str">
        <f t="shared" si="8"/>
        <v>theater</v>
      </c>
      <c r="T125" t="str">
        <f t="shared" si="9"/>
        <v>plays</v>
      </c>
    </row>
    <row r="126" spans="1:20" ht="43.2" x14ac:dyDescent="0.3">
      <c r="A126">
        <v>2288</v>
      </c>
      <c r="B126" s="3" t="s">
        <v>2289</v>
      </c>
      <c r="C126" s="3" t="s">
        <v>6398</v>
      </c>
      <c r="D126" s="10">
        <v>1000</v>
      </c>
      <c r="E126">
        <v>1001</v>
      </c>
      <c r="F126" s="5">
        <f t="shared" si="6"/>
        <v>1.0009999999999999</v>
      </c>
      <c r="G126" s="6">
        <f t="shared" si="7"/>
        <v>40.04</v>
      </c>
      <c r="H126" t="s">
        <v>8219</v>
      </c>
      <c r="I126" t="s">
        <v>8224</v>
      </c>
      <c r="J126" t="s">
        <v>8246</v>
      </c>
      <c r="K126">
        <v>1340733600</v>
      </c>
      <c r="L126" s="11">
        <f t="shared" si="10"/>
        <v>41086.75</v>
      </c>
      <c r="M126">
        <v>1339098689</v>
      </c>
      <c r="N126" s="11">
        <f t="shared" si="11"/>
        <v>41067.827418981484</v>
      </c>
      <c r="O126" t="b">
        <v>0</v>
      </c>
      <c r="P126">
        <v>25</v>
      </c>
      <c r="Q126" t="b">
        <v>1</v>
      </c>
      <c r="R126" t="s">
        <v>8276</v>
      </c>
      <c r="S126" t="str">
        <f t="shared" si="8"/>
        <v>music</v>
      </c>
      <c r="T126" t="str">
        <f t="shared" si="9"/>
        <v>rock</v>
      </c>
    </row>
    <row r="127" spans="1:20" ht="43.2" x14ac:dyDescent="0.3">
      <c r="A127">
        <v>2482</v>
      </c>
      <c r="B127" s="3" t="s">
        <v>2482</v>
      </c>
      <c r="C127" s="3" t="s">
        <v>6592</v>
      </c>
      <c r="D127" s="10">
        <v>1000</v>
      </c>
      <c r="E127">
        <v>1001</v>
      </c>
      <c r="F127" s="5">
        <f t="shared" si="6"/>
        <v>1.0009999999999999</v>
      </c>
      <c r="G127" s="6">
        <f t="shared" si="7"/>
        <v>40.04</v>
      </c>
      <c r="H127" t="s">
        <v>8219</v>
      </c>
      <c r="I127" t="s">
        <v>8224</v>
      </c>
      <c r="J127" t="s">
        <v>8246</v>
      </c>
      <c r="K127">
        <v>1312224383</v>
      </c>
      <c r="L127" s="11">
        <f t="shared" si="10"/>
        <v>40756.782210648147</v>
      </c>
      <c r="M127">
        <v>1308336383</v>
      </c>
      <c r="N127" s="11">
        <f t="shared" si="11"/>
        <v>40711.782210648147</v>
      </c>
      <c r="O127" t="b">
        <v>0</v>
      </c>
      <c r="P127">
        <v>25</v>
      </c>
      <c r="Q127" t="b">
        <v>1</v>
      </c>
      <c r="R127" t="s">
        <v>8279</v>
      </c>
      <c r="S127" t="str">
        <f t="shared" si="8"/>
        <v>music</v>
      </c>
      <c r="T127" t="str">
        <f t="shared" si="9"/>
        <v>indie rock</v>
      </c>
    </row>
    <row r="128" spans="1:20" ht="43.2" x14ac:dyDescent="0.3">
      <c r="A128">
        <v>2560</v>
      </c>
      <c r="B128" s="3" t="s">
        <v>2560</v>
      </c>
      <c r="C128" s="3" t="s">
        <v>6670</v>
      </c>
      <c r="D128" s="10">
        <v>3000</v>
      </c>
      <c r="E128">
        <v>3003</v>
      </c>
      <c r="F128" s="5">
        <f t="shared" si="6"/>
        <v>1.0009999999999999</v>
      </c>
      <c r="G128" s="6">
        <f t="shared" si="7"/>
        <v>143</v>
      </c>
      <c r="H128" t="s">
        <v>8219</v>
      </c>
      <c r="I128" t="s">
        <v>8225</v>
      </c>
      <c r="J128" t="s">
        <v>8247</v>
      </c>
      <c r="K128">
        <v>1425682174</v>
      </c>
      <c r="L128" s="11">
        <f t="shared" si="10"/>
        <v>42069.951087962967</v>
      </c>
      <c r="M128">
        <v>1423090174</v>
      </c>
      <c r="N128" s="11">
        <f t="shared" si="11"/>
        <v>42039.951087962967</v>
      </c>
      <c r="O128" t="b">
        <v>0</v>
      </c>
      <c r="P128">
        <v>21</v>
      </c>
      <c r="Q128" t="b">
        <v>1</v>
      </c>
      <c r="R128" t="s">
        <v>8300</v>
      </c>
      <c r="S128" t="str">
        <f t="shared" si="8"/>
        <v>music</v>
      </c>
      <c r="T128" t="str">
        <f t="shared" si="9"/>
        <v>classical music</v>
      </c>
    </row>
    <row r="129" spans="1:20" ht="43.2" x14ac:dyDescent="0.3">
      <c r="A129">
        <v>3219</v>
      </c>
      <c r="B129" s="3" t="s">
        <v>3219</v>
      </c>
      <c r="C129" s="3" t="s">
        <v>7329</v>
      </c>
      <c r="D129" s="10">
        <v>20000</v>
      </c>
      <c r="E129">
        <v>20022</v>
      </c>
      <c r="F129" s="5">
        <f t="shared" si="6"/>
        <v>1.0011000000000001</v>
      </c>
      <c r="G129" s="6">
        <f t="shared" si="7"/>
        <v>168.25210084033614</v>
      </c>
      <c r="H129" t="s">
        <v>8219</v>
      </c>
      <c r="I129" t="s">
        <v>8224</v>
      </c>
      <c r="J129" t="s">
        <v>8246</v>
      </c>
      <c r="K129">
        <v>1427063747</v>
      </c>
      <c r="L129" s="11">
        <f t="shared" si="10"/>
        <v>42085.941516203704</v>
      </c>
      <c r="M129">
        <v>1424043347</v>
      </c>
      <c r="N129" s="11">
        <f t="shared" si="11"/>
        <v>42050.983182870375</v>
      </c>
      <c r="O129" t="b">
        <v>1</v>
      </c>
      <c r="P129">
        <v>119</v>
      </c>
      <c r="Q129" t="b">
        <v>1</v>
      </c>
      <c r="R129" t="s">
        <v>8271</v>
      </c>
      <c r="S129" t="str">
        <f t="shared" si="8"/>
        <v>theater</v>
      </c>
      <c r="T129" t="str">
        <f t="shared" si="9"/>
        <v>plays</v>
      </c>
    </row>
    <row r="130" spans="1:20" ht="43.2" x14ac:dyDescent="0.3">
      <c r="A130">
        <v>3213</v>
      </c>
      <c r="B130" s="3" t="s">
        <v>3213</v>
      </c>
      <c r="C130" s="3" t="s">
        <v>7323</v>
      </c>
      <c r="D130" s="10">
        <v>6000</v>
      </c>
      <c r="E130">
        <v>6007</v>
      </c>
      <c r="F130" s="5">
        <f t="shared" ref="F130:F193" si="12">E130/D130</f>
        <v>1.0011666666666668</v>
      </c>
      <c r="G130" s="6">
        <f t="shared" ref="G130:G193" si="13">E130/P130</f>
        <v>127.80851063829788</v>
      </c>
      <c r="H130" t="s">
        <v>8219</v>
      </c>
      <c r="I130" t="s">
        <v>8225</v>
      </c>
      <c r="J130" t="s">
        <v>8247</v>
      </c>
      <c r="K130">
        <v>1437934759</v>
      </c>
      <c r="L130" s="11">
        <f t="shared" si="10"/>
        <v>42211.763414351852</v>
      </c>
      <c r="M130">
        <v>1434478759</v>
      </c>
      <c r="N130" s="11">
        <f t="shared" si="11"/>
        <v>42171.763414351852</v>
      </c>
      <c r="O130" t="b">
        <v>1</v>
      </c>
      <c r="P130">
        <v>47</v>
      </c>
      <c r="Q130" t="b">
        <v>1</v>
      </c>
      <c r="R130" t="s">
        <v>8271</v>
      </c>
      <c r="S130" t="str">
        <f t="shared" ref="S130:S193" si="14">LEFT(R130,FIND("/",R130)-1)</f>
        <v>theater</v>
      </c>
      <c r="T130" t="str">
        <f t="shared" ref="T130:T193" si="15">RIGHT(R130,LEN(R130)-FIND("/",R130))</f>
        <v>plays</v>
      </c>
    </row>
    <row r="131" spans="1:20" ht="72" x14ac:dyDescent="0.3">
      <c r="A131">
        <v>2177</v>
      </c>
      <c r="B131" s="3" t="s">
        <v>2178</v>
      </c>
      <c r="C131" s="3" t="s">
        <v>6287</v>
      </c>
      <c r="D131" s="10">
        <v>2500</v>
      </c>
      <c r="E131">
        <v>2503</v>
      </c>
      <c r="F131" s="5">
        <f t="shared" si="12"/>
        <v>1.0012000000000001</v>
      </c>
      <c r="G131" s="6">
        <f t="shared" si="13"/>
        <v>65.868421052631575</v>
      </c>
      <c r="H131" t="s">
        <v>8219</v>
      </c>
      <c r="I131" t="s">
        <v>8224</v>
      </c>
      <c r="J131" t="s">
        <v>8246</v>
      </c>
      <c r="K131">
        <v>1465192867</v>
      </c>
      <c r="L131" s="11">
        <f t="shared" ref="L131:L194" si="16">(((K131/60)/60)/24)+DATE(1970,1,1)</f>
        <v>42527.250775462962</v>
      </c>
      <c r="M131">
        <v>1463032867</v>
      </c>
      <c r="N131" s="11">
        <f t="shared" ref="N131:N194" si="17">(((M131/60)/60)/24)+DATE(1970,1,1)</f>
        <v>42502.250775462962</v>
      </c>
      <c r="O131" t="b">
        <v>0</v>
      </c>
      <c r="P131">
        <v>38</v>
      </c>
      <c r="Q131" t="b">
        <v>1</v>
      </c>
      <c r="R131" t="s">
        <v>8276</v>
      </c>
      <c r="S131" t="str">
        <f t="shared" si="14"/>
        <v>music</v>
      </c>
      <c r="T131" t="str">
        <f t="shared" si="15"/>
        <v>rock</v>
      </c>
    </row>
    <row r="132" spans="1:20" ht="43.2" x14ac:dyDescent="0.3">
      <c r="A132">
        <v>2246</v>
      </c>
      <c r="B132" s="3" t="s">
        <v>2247</v>
      </c>
      <c r="C132" s="3" t="s">
        <v>6356</v>
      </c>
      <c r="D132" s="10">
        <v>2500</v>
      </c>
      <c r="E132">
        <v>2503</v>
      </c>
      <c r="F132" s="5">
        <f t="shared" si="12"/>
        <v>1.0012000000000001</v>
      </c>
      <c r="G132" s="6">
        <f t="shared" si="13"/>
        <v>43.912280701754383</v>
      </c>
      <c r="H132" t="s">
        <v>8219</v>
      </c>
      <c r="I132" t="s">
        <v>8225</v>
      </c>
      <c r="J132" t="s">
        <v>8247</v>
      </c>
      <c r="K132">
        <v>1441393210</v>
      </c>
      <c r="L132" s="11">
        <f t="shared" si="16"/>
        <v>42251.79178240741</v>
      </c>
      <c r="M132">
        <v>1438801210</v>
      </c>
      <c r="N132" s="11">
        <f t="shared" si="17"/>
        <v>42221.79178240741</v>
      </c>
      <c r="O132" t="b">
        <v>0</v>
      </c>
      <c r="P132">
        <v>57</v>
      </c>
      <c r="Q132" t="b">
        <v>1</v>
      </c>
      <c r="R132" t="s">
        <v>8297</v>
      </c>
      <c r="S132" t="str">
        <f t="shared" si="14"/>
        <v>games</v>
      </c>
      <c r="T132" t="str">
        <f t="shared" si="15"/>
        <v>tabletop games</v>
      </c>
    </row>
    <row r="133" spans="1:20" ht="43.2" x14ac:dyDescent="0.3">
      <c r="A133">
        <v>2975</v>
      </c>
      <c r="B133" s="3" t="s">
        <v>2975</v>
      </c>
      <c r="C133" s="3" t="s">
        <v>7085</v>
      </c>
      <c r="D133" s="10">
        <v>8000</v>
      </c>
      <c r="E133">
        <v>8010</v>
      </c>
      <c r="F133" s="5">
        <f t="shared" si="12"/>
        <v>1.00125</v>
      </c>
      <c r="G133" s="6">
        <f t="shared" si="13"/>
        <v>70.884955752212392</v>
      </c>
      <c r="H133" t="s">
        <v>8219</v>
      </c>
      <c r="I133" t="s">
        <v>8224</v>
      </c>
      <c r="J133" t="s">
        <v>8246</v>
      </c>
      <c r="K133">
        <v>1417057200</v>
      </c>
      <c r="L133" s="11">
        <f t="shared" si="16"/>
        <v>41970.125</v>
      </c>
      <c r="M133">
        <v>1414599886</v>
      </c>
      <c r="N133" s="11">
        <f t="shared" si="17"/>
        <v>41941.683865740742</v>
      </c>
      <c r="O133" t="b">
        <v>0</v>
      </c>
      <c r="P133">
        <v>113</v>
      </c>
      <c r="Q133" t="b">
        <v>1</v>
      </c>
      <c r="R133" t="s">
        <v>8271</v>
      </c>
      <c r="S133" t="str">
        <f t="shared" si="14"/>
        <v>theater</v>
      </c>
      <c r="T133" t="str">
        <f t="shared" si="15"/>
        <v>plays</v>
      </c>
    </row>
    <row r="134" spans="1:20" ht="57.6" x14ac:dyDescent="0.3">
      <c r="A134">
        <v>3695</v>
      </c>
      <c r="B134" s="3" t="s">
        <v>3692</v>
      </c>
      <c r="C134" s="3" t="s">
        <v>7805</v>
      </c>
      <c r="D134" s="10">
        <v>4000</v>
      </c>
      <c r="E134">
        <v>4005</v>
      </c>
      <c r="F134" s="5">
        <f t="shared" si="12"/>
        <v>1.00125</v>
      </c>
      <c r="G134" s="6">
        <f t="shared" si="13"/>
        <v>121.36363636363636</v>
      </c>
      <c r="H134" t="s">
        <v>8219</v>
      </c>
      <c r="I134" t="s">
        <v>8224</v>
      </c>
      <c r="J134" t="s">
        <v>8246</v>
      </c>
      <c r="K134">
        <v>1421009610</v>
      </c>
      <c r="L134" s="11">
        <f t="shared" si="16"/>
        <v>42015.870486111111</v>
      </c>
      <c r="M134">
        <v>1419281610</v>
      </c>
      <c r="N134" s="11">
        <f t="shared" si="17"/>
        <v>41995.870486111111</v>
      </c>
      <c r="O134" t="b">
        <v>0</v>
      </c>
      <c r="P134">
        <v>33</v>
      </c>
      <c r="Q134" t="b">
        <v>1</v>
      </c>
      <c r="R134" t="s">
        <v>8271</v>
      </c>
      <c r="S134" t="str">
        <f t="shared" si="14"/>
        <v>theater</v>
      </c>
      <c r="T134" t="str">
        <f t="shared" si="15"/>
        <v>plays</v>
      </c>
    </row>
    <row r="135" spans="1:20" ht="43.2" x14ac:dyDescent="0.3">
      <c r="A135">
        <v>59</v>
      </c>
      <c r="B135" s="3" t="s">
        <v>61</v>
      </c>
      <c r="C135" s="3" t="s">
        <v>4170</v>
      </c>
      <c r="D135" s="10">
        <v>20000</v>
      </c>
      <c r="E135">
        <v>20025.14</v>
      </c>
      <c r="F135" s="5">
        <f t="shared" si="12"/>
        <v>1.0012570000000001</v>
      </c>
      <c r="G135" s="6">
        <f t="shared" si="13"/>
        <v>606.82242424242418</v>
      </c>
      <c r="H135" t="s">
        <v>8219</v>
      </c>
      <c r="I135" t="s">
        <v>8224</v>
      </c>
      <c r="J135" t="s">
        <v>8246</v>
      </c>
      <c r="K135">
        <v>1442264400</v>
      </c>
      <c r="L135" s="11">
        <f t="shared" si="16"/>
        <v>42261.875</v>
      </c>
      <c r="M135">
        <v>1439530776</v>
      </c>
      <c r="N135" s="11">
        <f t="shared" si="17"/>
        <v>42230.23583333334</v>
      </c>
      <c r="O135" t="b">
        <v>0</v>
      </c>
      <c r="P135">
        <v>33</v>
      </c>
      <c r="Q135" t="b">
        <v>1</v>
      </c>
      <c r="R135" t="s">
        <v>8265</v>
      </c>
      <c r="S135" t="str">
        <f t="shared" si="14"/>
        <v>film &amp; video</v>
      </c>
      <c r="T135" t="str">
        <f t="shared" si="15"/>
        <v>television</v>
      </c>
    </row>
    <row r="136" spans="1:20" ht="43.2" x14ac:dyDescent="0.3">
      <c r="A136">
        <v>1838</v>
      </c>
      <c r="B136" s="3" t="s">
        <v>1839</v>
      </c>
      <c r="C136" s="3" t="s">
        <v>5948</v>
      </c>
      <c r="D136" s="10">
        <v>1000</v>
      </c>
      <c r="E136">
        <v>1001.49</v>
      </c>
      <c r="F136" s="5">
        <f t="shared" si="12"/>
        <v>1.00149</v>
      </c>
      <c r="G136" s="6">
        <f t="shared" si="13"/>
        <v>35.767499999999998</v>
      </c>
      <c r="H136" t="s">
        <v>8219</v>
      </c>
      <c r="I136" t="s">
        <v>8224</v>
      </c>
      <c r="J136" t="s">
        <v>8246</v>
      </c>
      <c r="K136">
        <v>1317438000</v>
      </c>
      <c r="L136" s="11">
        <f t="shared" si="16"/>
        <v>40817.125</v>
      </c>
      <c r="M136">
        <v>1314989557</v>
      </c>
      <c r="N136" s="11">
        <f t="shared" si="17"/>
        <v>40788.786539351851</v>
      </c>
      <c r="O136" t="b">
        <v>0</v>
      </c>
      <c r="P136">
        <v>28</v>
      </c>
      <c r="Q136" t="b">
        <v>1</v>
      </c>
      <c r="R136" t="s">
        <v>8276</v>
      </c>
      <c r="S136" t="str">
        <f t="shared" si="14"/>
        <v>music</v>
      </c>
      <c r="T136" t="str">
        <f t="shared" si="15"/>
        <v>rock</v>
      </c>
    </row>
    <row r="137" spans="1:20" ht="43.2" x14ac:dyDescent="0.3">
      <c r="A137">
        <v>2971</v>
      </c>
      <c r="B137" s="3" t="s">
        <v>2971</v>
      </c>
      <c r="C137" s="3" t="s">
        <v>7081</v>
      </c>
      <c r="D137" s="10">
        <v>3200</v>
      </c>
      <c r="E137">
        <v>3205</v>
      </c>
      <c r="F137" s="5">
        <f t="shared" si="12"/>
        <v>1.0015624999999999</v>
      </c>
      <c r="G137" s="6">
        <f t="shared" si="13"/>
        <v>74.534883720930239</v>
      </c>
      <c r="H137" t="s">
        <v>8219</v>
      </c>
      <c r="I137" t="s">
        <v>8224</v>
      </c>
      <c r="J137" t="s">
        <v>8246</v>
      </c>
      <c r="K137">
        <v>1409500078</v>
      </c>
      <c r="L137" s="11">
        <f t="shared" si="16"/>
        <v>41882.658310185187</v>
      </c>
      <c r="M137">
        <v>1406908078</v>
      </c>
      <c r="N137" s="11">
        <f t="shared" si="17"/>
        <v>41852.658310185187</v>
      </c>
      <c r="O137" t="b">
        <v>0</v>
      </c>
      <c r="P137">
        <v>43</v>
      </c>
      <c r="Q137" t="b">
        <v>1</v>
      </c>
      <c r="R137" t="s">
        <v>8271</v>
      </c>
      <c r="S137" t="str">
        <f t="shared" si="14"/>
        <v>theater</v>
      </c>
      <c r="T137" t="str">
        <f t="shared" si="15"/>
        <v>plays</v>
      </c>
    </row>
    <row r="138" spans="1:20" ht="57.6" x14ac:dyDescent="0.3">
      <c r="A138">
        <v>1828</v>
      </c>
      <c r="B138" s="3" t="s">
        <v>1829</v>
      </c>
      <c r="C138" s="3" t="s">
        <v>5938</v>
      </c>
      <c r="D138" s="10">
        <v>20000</v>
      </c>
      <c r="E138">
        <v>20032</v>
      </c>
      <c r="F138" s="5">
        <f t="shared" si="12"/>
        <v>1.0016</v>
      </c>
      <c r="G138" s="6">
        <f t="shared" si="13"/>
        <v>417.33333333333331</v>
      </c>
      <c r="H138" t="s">
        <v>8219</v>
      </c>
      <c r="I138" t="s">
        <v>8224</v>
      </c>
      <c r="J138" t="s">
        <v>8246</v>
      </c>
      <c r="K138">
        <v>1399672800</v>
      </c>
      <c r="L138" s="11">
        <f t="shared" si="16"/>
        <v>41768.916666666664</v>
      </c>
      <c r="M138">
        <v>1396906530</v>
      </c>
      <c r="N138" s="11">
        <f t="shared" si="17"/>
        <v>41736.899652777778</v>
      </c>
      <c r="O138" t="b">
        <v>0</v>
      </c>
      <c r="P138">
        <v>48</v>
      </c>
      <c r="Q138" t="b">
        <v>1</v>
      </c>
      <c r="R138" t="s">
        <v>8276</v>
      </c>
      <c r="S138" t="str">
        <f t="shared" si="14"/>
        <v>music</v>
      </c>
      <c r="T138" t="str">
        <f t="shared" si="15"/>
        <v>rock</v>
      </c>
    </row>
    <row r="139" spans="1:20" ht="43.2" x14ac:dyDescent="0.3">
      <c r="A139">
        <v>386</v>
      </c>
      <c r="B139" s="3" t="s">
        <v>387</v>
      </c>
      <c r="C139" s="3" t="s">
        <v>4496</v>
      </c>
      <c r="D139" s="10">
        <v>600</v>
      </c>
      <c r="E139">
        <v>601</v>
      </c>
      <c r="F139" s="5">
        <f t="shared" si="12"/>
        <v>1.0016666666666667</v>
      </c>
      <c r="G139" s="6">
        <f t="shared" si="13"/>
        <v>46.230769230769234</v>
      </c>
      <c r="H139" t="s">
        <v>8219</v>
      </c>
      <c r="I139" t="s">
        <v>8224</v>
      </c>
      <c r="J139" t="s">
        <v>8246</v>
      </c>
      <c r="K139">
        <v>1439246991</v>
      </c>
      <c r="L139" s="11">
        <f t="shared" si="16"/>
        <v>42226.951284722221</v>
      </c>
      <c r="M139">
        <v>1437950991</v>
      </c>
      <c r="N139" s="11">
        <f t="shared" si="17"/>
        <v>42211.951284722221</v>
      </c>
      <c r="O139" t="b">
        <v>0</v>
      </c>
      <c r="P139">
        <v>13</v>
      </c>
      <c r="Q139" t="b">
        <v>1</v>
      </c>
      <c r="R139" t="s">
        <v>8269</v>
      </c>
      <c r="S139" t="str">
        <f t="shared" si="14"/>
        <v>film &amp; video</v>
      </c>
      <c r="T139" t="str">
        <f t="shared" si="15"/>
        <v>documentary</v>
      </c>
    </row>
    <row r="140" spans="1:20" ht="43.2" x14ac:dyDescent="0.3">
      <c r="A140">
        <v>1602</v>
      </c>
      <c r="B140" s="3" t="s">
        <v>1603</v>
      </c>
      <c r="C140" s="3" t="s">
        <v>5712</v>
      </c>
      <c r="D140" s="10">
        <v>1500</v>
      </c>
      <c r="E140">
        <v>1502.5</v>
      </c>
      <c r="F140" s="5">
        <f t="shared" si="12"/>
        <v>1.0016666666666667</v>
      </c>
      <c r="G140" s="6">
        <f t="shared" si="13"/>
        <v>46.953125</v>
      </c>
      <c r="H140" t="s">
        <v>8219</v>
      </c>
      <c r="I140" t="s">
        <v>8224</v>
      </c>
      <c r="J140" t="s">
        <v>8246</v>
      </c>
      <c r="K140">
        <v>1318633200</v>
      </c>
      <c r="L140" s="11">
        <f t="shared" si="16"/>
        <v>40830.958333333336</v>
      </c>
      <c r="M140">
        <v>1314947317</v>
      </c>
      <c r="N140" s="11">
        <f t="shared" si="17"/>
        <v>40788.297650462962</v>
      </c>
      <c r="O140" t="b">
        <v>0</v>
      </c>
      <c r="P140">
        <v>32</v>
      </c>
      <c r="Q140" t="b">
        <v>1</v>
      </c>
      <c r="R140" t="s">
        <v>8276</v>
      </c>
      <c r="S140" t="str">
        <f t="shared" si="14"/>
        <v>music</v>
      </c>
      <c r="T140" t="str">
        <f t="shared" si="15"/>
        <v>rock</v>
      </c>
    </row>
    <row r="141" spans="1:20" ht="43.2" x14ac:dyDescent="0.3">
      <c r="A141">
        <v>20</v>
      </c>
      <c r="B141" s="3" t="s">
        <v>22</v>
      </c>
      <c r="C141" s="3" t="s">
        <v>4131</v>
      </c>
      <c r="D141" s="10">
        <v>2000</v>
      </c>
      <c r="E141">
        <v>2004</v>
      </c>
      <c r="F141" s="5">
        <f t="shared" si="12"/>
        <v>1.002</v>
      </c>
      <c r="G141" s="6">
        <f t="shared" si="13"/>
        <v>80.16</v>
      </c>
      <c r="H141" t="s">
        <v>8219</v>
      </c>
      <c r="I141" t="s">
        <v>8224</v>
      </c>
      <c r="J141" t="s">
        <v>8246</v>
      </c>
      <c r="K141">
        <v>1442167912</v>
      </c>
      <c r="L141" s="11">
        <f t="shared" si="16"/>
        <v>42260.758240740746</v>
      </c>
      <c r="M141">
        <v>1436983912</v>
      </c>
      <c r="N141" s="11">
        <f t="shared" si="17"/>
        <v>42200.758240740746</v>
      </c>
      <c r="O141" t="b">
        <v>0</v>
      </c>
      <c r="P141">
        <v>25</v>
      </c>
      <c r="Q141" t="b">
        <v>1</v>
      </c>
      <c r="R141" t="s">
        <v>8265</v>
      </c>
      <c r="S141" t="str">
        <f t="shared" si="14"/>
        <v>film &amp; video</v>
      </c>
      <c r="T141" t="str">
        <f t="shared" si="15"/>
        <v>television</v>
      </c>
    </row>
    <row r="142" spans="1:20" ht="43.2" x14ac:dyDescent="0.3">
      <c r="A142">
        <v>533</v>
      </c>
      <c r="B142" s="3" t="s">
        <v>534</v>
      </c>
      <c r="C142" s="3" t="s">
        <v>4643</v>
      </c>
      <c r="D142" s="10">
        <v>2000</v>
      </c>
      <c r="E142">
        <v>2004</v>
      </c>
      <c r="F142" s="5">
        <f t="shared" si="12"/>
        <v>1.002</v>
      </c>
      <c r="G142" s="6">
        <f t="shared" si="13"/>
        <v>117.88235294117646</v>
      </c>
      <c r="H142" t="s">
        <v>8219</v>
      </c>
      <c r="I142" t="s">
        <v>8225</v>
      </c>
      <c r="J142" t="s">
        <v>8247</v>
      </c>
      <c r="K142">
        <v>1463394365</v>
      </c>
      <c r="L142" s="11">
        <f t="shared" si="16"/>
        <v>42506.43478009259</v>
      </c>
      <c r="M142">
        <v>1461320765</v>
      </c>
      <c r="N142" s="11">
        <f t="shared" si="17"/>
        <v>42482.43478009259</v>
      </c>
      <c r="O142" t="b">
        <v>0</v>
      </c>
      <c r="P142">
        <v>17</v>
      </c>
      <c r="Q142" t="b">
        <v>1</v>
      </c>
      <c r="R142" t="s">
        <v>8271</v>
      </c>
      <c r="S142" t="str">
        <f t="shared" si="14"/>
        <v>theater</v>
      </c>
      <c r="T142" t="str">
        <f t="shared" si="15"/>
        <v>plays</v>
      </c>
    </row>
    <row r="143" spans="1:20" ht="43.2" x14ac:dyDescent="0.3">
      <c r="A143">
        <v>3829</v>
      </c>
      <c r="B143" s="3" t="s">
        <v>3826</v>
      </c>
      <c r="C143" s="3" t="s">
        <v>7938</v>
      </c>
      <c r="D143" s="10">
        <v>500</v>
      </c>
      <c r="E143">
        <v>501</v>
      </c>
      <c r="F143" s="5">
        <f t="shared" si="12"/>
        <v>1.002</v>
      </c>
      <c r="G143" s="6">
        <f t="shared" si="13"/>
        <v>62.625</v>
      </c>
      <c r="H143" t="s">
        <v>8219</v>
      </c>
      <c r="I143" t="s">
        <v>8224</v>
      </c>
      <c r="J143" t="s">
        <v>8246</v>
      </c>
      <c r="K143">
        <v>1472676371</v>
      </c>
      <c r="L143" s="11">
        <f t="shared" si="16"/>
        <v>42613.865405092598</v>
      </c>
      <c r="M143">
        <v>1470948371</v>
      </c>
      <c r="N143" s="11">
        <f t="shared" si="17"/>
        <v>42593.865405092598</v>
      </c>
      <c r="O143" t="b">
        <v>0</v>
      </c>
      <c r="P143">
        <v>8</v>
      </c>
      <c r="Q143" t="b">
        <v>1</v>
      </c>
      <c r="R143" t="s">
        <v>8271</v>
      </c>
      <c r="S143" t="str">
        <f t="shared" si="14"/>
        <v>theater</v>
      </c>
      <c r="T143" t="str">
        <f t="shared" si="15"/>
        <v>plays</v>
      </c>
    </row>
    <row r="144" spans="1:20" ht="43.2" x14ac:dyDescent="0.3">
      <c r="A144">
        <v>16</v>
      </c>
      <c r="B144" s="3" t="s">
        <v>18</v>
      </c>
      <c r="C144" s="3" t="s">
        <v>4127</v>
      </c>
      <c r="D144" s="10">
        <v>12000</v>
      </c>
      <c r="E144">
        <v>12029</v>
      </c>
      <c r="F144" s="5">
        <f t="shared" si="12"/>
        <v>1.0024166666666667</v>
      </c>
      <c r="G144" s="6">
        <f t="shared" si="13"/>
        <v>171.84285714285716</v>
      </c>
      <c r="H144" t="s">
        <v>8219</v>
      </c>
      <c r="I144" t="s">
        <v>8224</v>
      </c>
      <c r="J144" t="s">
        <v>8246</v>
      </c>
      <c r="K144">
        <v>1402896600</v>
      </c>
      <c r="L144" s="11">
        <f t="shared" si="16"/>
        <v>41806.229166666664</v>
      </c>
      <c r="M144">
        <v>1398971211</v>
      </c>
      <c r="N144" s="11">
        <f t="shared" si="17"/>
        <v>41760.796423611115</v>
      </c>
      <c r="O144" t="b">
        <v>0</v>
      </c>
      <c r="P144">
        <v>70</v>
      </c>
      <c r="Q144" t="b">
        <v>1</v>
      </c>
      <c r="R144" t="s">
        <v>8265</v>
      </c>
      <c r="S144" t="str">
        <f t="shared" si="14"/>
        <v>film &amp; video</v>
      </c>
      <c r="T144" t="str">
        <f t="shared" si="15"/>
        <v>television</v>
      </c>
    </row>
    <row r="145" spans="1:20" ht="43.2" x14ac:dyDescent="0.3">
      <c r="A145">
        <v>2808</v>
      </c>
      <c r="B145" s="3" t="s">
        <v>2808</v>
      </c>
      <c r="C145" s="3" t="s">
        <v>6918</v>
      </c>
      <c r="D145" s="10">
        <v>4500</v>
      </c>
      <c r="E145">
        <v>4511</v>
      </c>
      <c r="F145" s="5">
        <f t="shared" si="12"/>
        <v>1.0024444444444445</v>
      </c>
      <c r="G145" s="6">
        <f t="shared" si="13"/>
        <v>65.376811594202906</v>
      </c>
      <c r="H145" t="s">
        <v>8219</v>
      </c>
      <c r="I145" t="s">
        <v>8224</v>
      </c>
      <c r="J145" t="s">
        <v>8246</v>
      </c>
      <c r="K145">
        <v>1440274735</v>
      </c>
      <c r="L145" s="11">
        <f t="shared" si="16"/>
        <v>42238.84646990741</v>
      </c>
      <c r="M145">
        <v>1437682735</v>
      </c>
      <c r="N145" s="11">
        <f t="shared" si="17"/>
        <v>42208.84646990741</v>
      </c>
      <c r="O145" t="b">
        <v>0</v>
      </c>
      <c r="P145">
        <v>69</v>
      </c>
      <c r="Q145" t="b">
        <v>1</v>
      </c>
      <c r="R145" t="s">
        <v>8271</v>
      </c>
      <c r="S145" t="str">
        <f t="shared" si="14"/>
        <v>theater</v>
      </c>
      <c r="T145" t="str">
        <f t="shared" si="15"/>
        <v>plays</v>
      </c>
    </row>
    <row r="146" spans="1:20" ht="43.2" x14ac:dyDescent="0.3">
      <c r="A146">
        <v>3687</v>
      </c>
      <c r="B146" s="3" t="s">
        <v>3684</v>
      </c>
      <c r="C146" s="3" t="s">
        <v>7797</v>
      </c>
      <c r="D146" s="10">
        <v>5000</v>
      </c>
      <c r="E146">
        <v>5012.25</v>
      </c>
      <c r="F146" s="5">
        <f t="shared" si="12"/>
        <v>1.0024500000000001</v>
      </c>
      <c r="G146" s="6">
        <f t="shared" si="13"/>
        <v>200.49</v>
      </c>
      <c r="H146" t="s">
        <v>8219</v>
      </c>
      <c r="I146" t="s">
        <v>8224</v>
      </c>
      <c r="J146" t="s">
        <v>8246</v>
      </c>
      <c r="K146">
        <v>1403846055</v>
      </c>
      <c r="L146" s="11">
        <f t="shared" si="16"/>
        <v>41817.218229166669</v>
      </c>
      <c r="M146">
        <v>1401254055</v>
      </c>
      <c r="N146" s="11">
        <f t="shared" si="17"/>
        <v>41787.218229166669</v>
      </c>
      <c r="O146" t="b">
        <v>0</v>
      </c>
      <c r="P146">
        <v>25</v>
      </c>
      <c r="Q146" t="b">
        <v>1</v>
      </c>
      <c r="R146" t="s">
        <v>8271</v>
      </c>
      <c r="S146" t="str">
        <f t="shared" si="14"/>
        <v>theater</v>
      </c>
      <c r="T146" t="str">
        <f t="shared" si="15"/>
        <v>plays</v>
      </c>
    </row>
    <row r="147" spans="1:20" ht="57.6" x14ac:dyDescent="0.3">
      <c r="A147">
        <v>32</v>
      </c>
      <c r="B147" s="3" t="s">
        <v>34</v>
      </c>
      <c r="C147" s="3" t="s">
        <v>4143</v>
      </c>
      <c r="D147" s="10">
        <v>28450</v>
      </c>
      <c r="E147">
        <v>28520</v>
      </c>
      <c r="F147" s="5">
        <f t="shared" si="12"/>
        <v>1.0024604569420035</v>
      </c>
      <c r="G147" s="6">
        <f t="shared" si="13"/>
        <v>320.44943820224717</v>
      </c>
      <c r="H147" t="s">
        <v>8219</v>
      </c>
      <c r="I147" t="s">
        <v>8224</v>
      </c>
      <c r="J147" t="s">
        <v>8246</v>
      </c>
      <c r="K147">
        <v>1463111940</v>
      </c>
      <c r="L147" s="11">
        <f t="shared" si="16"/>
        <v>42503.165972222225</v>
      </c>
      <c r="M147">
        <v>1459523017</v>
      </c>
      <c r="N147" s="11">
        <f t="shared" si="17"/>
        <v>42461.627511574072</v>
      </c>
      <c r="O147" t="b">
        <v>0</v>
      </c>
      <c r="P147">
        <v>89</v>
      </c>
      <c r="Q147" t="b">
        <v>1</v>
      </c>
      <c r="R147" t="s">
        <v>8265</v>
      </c>
      <c r="S147" t="str">
        <f t="shared" si="14"/>
        <v>film &amp; video</v>
      </c>
      <c r="T147" t="str">
        <f t="shared" si="15"/>
        <v>television</v>
      </c>
    </row>
    <row r="148" spans="1:20" ht="43.2" x14ac:dyDescent="0.3">
      <c r="A148">
        <v>417</v>
      </c>
      <c r="B148" s="3" t="s">
        <v>418</v>
      </c>
      <c r="C148" s="3" t="s">
        <v>4527</v>
      </c>
      <c r="D148" s="10">
        <v>10500</v>
      </c>
      <c r="E148">
        <v>10526</v>
      </c>
      <c r="F148" s="5">
        <f t="shared" si="12"/>
        <v>1.0024761904761905</v>
      </c>
      <c r="G148" s="6">
        <f t="shared" si="13"/>
        <v>202.42307692307693</v>
      </c>
      <c r="H148" t="s">
        <v>8219</v>
      </c>
      <c r="I148" t="s">
        <v>8224</v>
      </c>
      <c r="J148" t="s">
        <v>8246</v>
      </c>
      <c r="K148">
        <v>1365395580</v>
      </c>
      <c r="L148" s="11">
        <f t="shared" si="16"/>
        <v>41372.189583333333</v>
      </c>
      <c r="M148">
        <v>1364426260</v>
      </c>
      <c r="N148" s="11">
        <f t="shared" si="17"/>
        <v>41360.970601851855</v>
      </c>
      <c r="O148" t="b">
        <v>0</v>
      </c>
      <c r="P148">
        <v>52</v>
      </c>
      <c r="Q148" t="b">
        <v>1</v>
      </c>
      <c r="R148" t="s">
        <v>8269</v>
      </c>
      <c r="S148" t="str">
        <f t="shared" si="14"/>
        <v>film &amp; video</v>
      </c>
      <c r="T148" t="str">
        <f t="shared" si="15"/>
        <v>documentary</v>
      </c>
    </row>
    <row r="149" spans="1:20" ht="43.2" x14ac:dyDescent="0.3">
      <c r="A149">
        <v>748</v>
      </c>
      <c r="B149" s="3" t="s">
        <v>749</v>
      </c>
      <c r="C149" s="3" t="s">
        <v>4858</v>
      </c>
      <c r="D149" s="10">
        <v>2000</v>
      </c>
      <c r="E149">
        <v>2005</v>
      </c>
      <c r="F149" s="5">
        <f t="shared" si="12"/>
        <v>1.0024999999999999</v>
      </c>
      <c r="G149" s="6">
        <f t="shared" si="13"/>
        <v>45.56818181818182</v>
      </c>
      <c r="H149" t="s">
        <v>8219</v>
      </c>
      <c r="I149" t="s">
        <v>8224</v>
      </c>
      <c r="J149" t="s">
        <v>8246</v>
      </c>
      <c r="K149">
        <v>1407701966</v>
      </c>
      <c r="L149" s="11">
        <f t="shared" si="16"/>
        <v>41861.846828703703</v>
      </c>
      <c r="M149">
        <v>1405109966</v>
      </c>
      <c r="N149" s="11">
        <f t="shared" si="17"/>
        <v>41831.846828703703</v>
      </c>
      <c r="O149" t="b">
        <v>0</v>
      </c>
      <c r="P149">
        <v>44</v>
      </c>
      <c r="Q149" t="b">
        <v>1</v>
      </c>
      <c r="R149" t="s">
        <v>8274</v>
      </c>
      <c r="S149" t="str">
        <f t="shared" si="14"/>
        <v>publishing</v>
      </c>
      <c r="T149" t="str">
        <f t="shared" si="15"/>
        <v>nonfiction</v>
      </c>
    </row>
    <row r="150" spans="1:20" ht="43.2" x14ac:dyDescent="0.3">
      <c r="A150">
        <v>2539</v>
      </c>
      <c r="B150" s="3" t="s">
        <v>2539</v>
      </c>
      <c r="C150" s="3" t="s">
        <v>6649</v>
      </c>
      <c r="D150" s="10">
        <v>10000</v>
      </c>
      <c r="E150">
        <v>10025</v>
      </c>
      <c r="F150" s="5">
        <f t="shared" si="12"/>
        <v>1.0024999999999999</v>
      </c>
      <c r="G150" s="6">
        <f t="shared" si="13"/>
        <v>169.91525423728814</v>
      </c>
      <c r="H150" t="s">
        <v>8219</v>
      </c>
      <c r="I150" t="s">
        <v>8224</v>
      </c>
      <c r="J150" t="s">
        <v>8246</v>
      </c>
      <c r="K150">
        <v>1422913152</v>
      </c>
      <c r="L150" s="11">
        <f t="shared" si="16"/>
        <v>42037.902222222227</v>
      </c>
      <c r="M150">
        <v>1417729152</v>
      </c>
      <c r="N150" s="11">
        <f t="shared" si="17"/>
        <v>41977.902222222227</v>
      </c>
      <c r="O150" t="b">
        <v>0</v>
      </c>
      <c r="P150">
        <v>59</v>
      </c>
      <c r="Q150" t="b">
        <v>1</v>
      </c>
      <c r="R150" t="s">
        <v>8300</v>
      </c>
      <c r="S150" t="str">
        <f t="shared" si="14"/>
        <v>music</v>
      </c>
      <c r="T150" t="str">
        <f t="shared" si="15"/>
        <v>classical music</v>
      </c>
    </row>
    <row r="151" spans="1:20" ht="43.2" x14ac:dyDescent="0.3">
      <c r="A151">
        <v>3373</v>
      </c>
      <c r="B151" s="3" t="s">
        <v>3372</v>
      </c>
      <c r="C151" s="3" t="s">
        <v>7483</v>
      </c>
      <c r="D151" s="10">
        <v>2000</v>
      </c>
      <c r="E151">
        <v>2005</v>
      </c>
      <c r="F151" s="5">
        <f t="shared" si="12"/>
        <v>1.0024999999999999</v>
      </c>
      <c r="G151" s="6">
        <f t="shared" si="13"/>
        <v>66.833333333333329</v>
      </c>
      <c r="H151" t="s">
        <v>8219</v>
      </c>
      <c r="I151" t="s">
        <v>8225</v>
      </c>
      <c r="J151" t="s">
        <v>8247</v>
      </c>
      <c r="K151">
        <v>1437235200</v>
      </c>
      <c r="L151" s="11">
        <f t="shared" si="16"/>
        <v>42203.666666666672</v>
      </c>
      <c r="M151">
        <v>1435177840</v>
      </c>
      <c r="N151" s="11">
        <f t="shared" si="17"/>
        <v>42179.854629629626</v>
      </c>
      <c r="O151" t="b">
        <v>0</v>
      </c>
      <c r="P151">
        <v>30</v>
      </c>
      <c r="Q151" t="b">
        <v>1</v>
      </c>
      <c r="R151" t="s">
        <v>8271</v>
      </c>
      <c r="S151" t="str">
        <f t="shared" si="14"/>
        <v>theater</v>
      </c>
      <c r="T151" t="str">
        <f t="shared" si="15"/>
        <v>plays</v>
      </c>
    </row>
    <row r="152" spans="1:20" ht="43.2" x14ac:dyDescent="0.3">
      <c r="A152">
        <v>3775</v>
      </c>
      <c r="B152" s="3" t="s">
        <v>3772</v>
      </c>
      <c r="C152" s="3" t="s">
        <v>7885</v>
      </c>
      <c r="D152" s="10">
        <v>2000</v>
      </c>
      <c r="E152">
        <v>2005</v>
      </c>
      <c r="F152" s="5">
        <f t="shared" si="12"/>
        <v>1.0024999999999999</v>
      </c>
      <c r="G152" s="6">
        <f t="shared" si="13"/>
        <v>143.21428571428572</v>
      </c>
      <c r="H152" t="s">
        <v>8219</v>
      </c>
      <c r="I152" t="s">
        <v>8224</v>
      </c>
      <c r="J152" t="s">
        <v>8246</v>
      </c>
      <c r="K152">
        <v>1428552000</v>
      </c>
      <c r="L152" s="11">
        <f t="shared" si="16"/>
        <v>42103.166666666672</v>
      </c>
      <c r="M152">
        <v>1426199843</v>
      </c>
      <c r="N152" s="11">
        <f t="shared" si="17"/>
        <v>42075.942627314813</v>
      </c>
      <c r="O152" t="b">
        <v>0</v>
      </c>
      <c r="P152">
        <v>14</v>
      </c>
      <c r="Q152" t="b">
        <v>1</v>
      </c>
      <c r="R152" t="s">
        <v>8305</v>
      </c>
      <c r="S152" t="str">
        <f t="shared" si="14"/>
        <v>theater</v>
      </c>
      <c r="T152" t="str">
        <f t="shared" si="15"/>
        <v>musical</v>
      </c>
    </row>
    <row r="153" spans="1:20" ht="43.2" x14ac:dyDescent="0.3">
      <c r="A153">
        <v>3433</v>
      </c>
      <c r="B153" s="3" t="s">
        <v>3432</v>
      </c>
      <c r="C153" s="3" t="s">
        <v>7543</v>
      </c>
      <c r="D153" s="10">
        <v>9500</v>
      </c>
      <c r="E153">
        <v>9525</v>
      </c>
      <c r="F153" s="5">
        <f t="shared" si="12"/>
        <v>1.0026315789473683</v>
      </c>
      <c r="G153" s="6">
        <f t="shared" si="13"/>
        <v>134.1549295774648</v>
      </c>
      <c r="H153" t="s">
        <v>8219</v>
      </c>
      <c r="I153" t="s">
        <v>8224</v>
      </c>
      <c r="J153" t="s">
        <v>8246</v>
      </c>
      <c r="K153">
        <v>1402974000</v>
      </c>
      <c r="L153" s="11">
        <f t="shared" si="16"/>
        <v>41807.125</v>
      </c>
      <c r="M153">
        <v>1400290255</v>
      </c>
      <c r="N153" s="11">
        <f t="shared" si="17"/>
        <v>41776.063136574077</v>
      </c>
      <c r="O153" t="b">
        <v>0</v>
      </c>
      <c r="P153">
        <v>71</v>
      </c>
      <c r="Q153" t="b">
        <v>1</v>
      </c>
      <c r="R153" t="s">
        <v>8271</v>
      </c>
      <c r="S153" t="str">
        <f t="shared" si="14"/>
        <v>theater</v>
      </c>
      <c r="T153" t="str">
        <f t="shared" si="15"/>
        <v>plays</v>
      </c>
    </row>
    <row r="154" spans="1:20" ht="43.2" x14ac:dyDescent="0.3">
      <c r="A154">
        <v>3288</v>
      </c>
      <c r="B154" s="3" t="s">
        <v>3288</v>
      </c>
      <c r="C154" s="3" t="s">
        <v>7398</v>
      </c>
      <c r="D154" s="10">
        <v>10000</v>
      </c>
      <c r="E154">
        <v>10026.49</v>
      </c>
      <c r="F154" s="5">
        <f t="shared" si="12"/>
        <v>1.0026489999999999</v>
      </c>
      <c r="G154" s="6">
        <f t="shared" si="13"/>
        <v>48.437149758454105</v>
      </c>
      <c r="H154" t="s">
        <v>8219</v>
      </c>
      <c r="I154" t="s">
        <v>8225</v>
      </c>
      <c r="J154" t="s">
        <v>8247</v>
      </c>
      <c r="K154">
        <v>1466463600</v>
      </c>
      <c r="L154" s="11">
        <f t="shared" si="16"/>
        <v>42541.958333333328</v>
      </c>
      <c r="M154">
        <v>1463337315</v>
      </c>
      <c r="N154" s="11">
        <f t="shared" si="17"/>
        <v>42505.774479166663</v>
      </c>
      <c r="O154" t="b">
        <v>0</v>
      </c>
      <c r="P154">
        <v>207</v>
      </c>
      <c r="Q154" t="b">
        <v>1</v>
      </c>
      <c r="R154" t="s">
        <v>8271</v>
      </c>
      <c r="S154" t="str">
        <f t="shared" si="14"/>
        <v>theater</v>
      </c>
      <c r="T154" t="str">
        <f t="shared" si="15"/>
        <v>plays</v>
      </c>
    </row>
    <row r="155" spans="1:20" ht="43.2" x14ac:dyDescent="0.3">
      <c r="A155">
        <v>1365</v>
      </c>
      <c r="B155" s="3" t="s">
        <v>1366</v>
      </c>
      <c r="C155" s="3" t="s">
        <v>5475</v>
      </c>
      <c r="D155" s="10">
        <v>7500</v>
      </c>
      <c r="E155">
        <v>7520</v>
      </c>
      <c r="F155" s="5">
        <f t="shared" si="12"/>
        <v>1.0026666666666666</v>
      </c>
      <c r="G155" s="6">
        <f t="shared" si="13"/>
        <v>81.739130434782609</v>
      </c>
      <c r="H155" t="s">
        <v>8219</v>
      </c>
      <c r="I155" t="s">
        <v>8224</v>
      </c>
      <c r="J155" t="s">
        <v>8246</v>
      </c>
      <c r="K155">
        <v>1426523752</v>
      </c>
      <c r="L155" s="11">
        <f t="shared" si="16"/>
        <v>42079.691574074073</v>
      </c>
      <c r="M155">
        <v>1423935352</v>
      </c>
      <c r="N155" s="11">
        <f t="shared" si="17"/>
        <v>42049.733240740738</v>
      </c>
      <c r="O155" t="b">
        <v>0</v>
      </c>
      <c r="P155">
        <v>92</v>
      </c>
      <c r="Q155" t="b">
        <v>1</v>
      </c>
      <c r="R155" t="s">
        <v>8276</v>
      </c>
      <c r="S155" t="str">
        <f t="shared" si="14"/>
        <v>music</v>
      </c>
      <c r="T155" t="str">
        <f t="shared" si="15"/>
        <v>rock</v>
      </c>
    </row>
    <row r="156" spans="1:20" ht="43.2" x14ac:dyDescent="0.3">
      <c r="A156">
        <v>2811</v>
      </c>
      <c r="B156" s="3" t="s">
        <v>2811</v>
      </c>
      <c r="C156" s="3" t="s">
        <v>6921</v>
      </c>
      <c r="D156" s="10">
        <v>10000</v>
      </c>
      <c r="E156">
        <v>10027</v>
      </c>
      <c r="F156" s="5">
        <f t="shared" si="12"/>
        <v>1.0026999999999999</v>
      </c>
      <c r="G156" s="6">
        <f t="shared" si="13"/>
        <v>92.842592592592595</v>
      </c>
      <c r="H156" t="s">
        <v>8219</v>
      </c>
      <c r="I156" t="s">
        <v>8225</v>
      </c>
      <c r="J156" t="s">
        <v>8247</v>
      </c>
      <c r="K156">
        <v>1424692503</v>
      </c>
      <c r="L156" s="11">
        <f t="shared" si="16"/>
        <v>42058.496562500004</v>
      </c>
      <c r="M156">
        <v>1422100503</v>
      </c>
      <c r="N156" s="11">
        <f t="shared" si="17"/>
        <v>42028.496562500004</v>
      </c>
      <c r="O156" t="b">
        <v>0</v>
      </c>
      <c r="P156">
        <v>108</v>
      </c>
      <c r="Q156" t="b">
        <v>1</v>
      </c>
      <c r="R156" t="s">
        <v>8271</v>
      </c>
      <c r="S156" t="str">
        <f t="shared" si="14"/>
        <v>theater</v>
      </c>
      <c r="T156" t="str">
        <f t="shared" si="15"/>
        <v>plays</v>
      </c>
    </row>
    <row r="157" spans="1:20" ht="43.2" x14ac:dyDescent="0.3">
      <c r="A157">
        <v>3275</v>
      </c>
      <c r="B157" s="3" t="s">
        <v>3275</v>
      </c>
      <c r="C157" s="3" t="s">
        <v>7385</v>
      </c>
      <c r="D157" s="10">
        <v>1800</v>
      </c>
      <c r="E157">
        <v>1805</v>
      </c>
      <c r="F157" s="5">
        <f t="shared" si="12"/>
        <v>1.0027777777777778</v>
      </c>
      <c r="G157" s="6">
        <f t="shared" si="13"/>
        <v>150.41666666666666</v>
      </c>
      <c r="H157" t="s">
        <v>8219</v>
      </c>
      <c r="I157" t="s">
        <v>8224</v>
      </c>
      <c r="J157" t="s">
        <v>8246</v>
      </c>
      <c r="K157">
        <v>1423456200</v>
      </c>
      <c r="L157" s="11">
        <f t="shared" si="16"/>
        <v>42044.1875</v>
      </c>
      <c r="M157">
        <v>1421183271</v>
      </c>
      <c r="N157" s="11">
        <f t="shared" si="17"/>
        <v>42017.88045138889</v>
      </c>
      <c r="O157" t="b">
        <v>1</v>
      </c>
      <c r="P157">
        <v>12</v>
      </c>
      <c r="Q157" t="b">
        <v>1</v>
      </c>
      <c r="R157" t="s">
        <v>8271</v>
      </c>
      <c r="S157" t="str">
        <f t="shared" si="14"/>
        <v>theater</v>
      </c>
      <c r="T157" t="str">
        <f t="shared" si="15"/>
        <v>plays</v>
      </c>
    </row>
    <row r="158" spans="1:20" ht="43.2" x14ac:dyDescent="0.3">
      <c r="A158">
        <v>3787</v>
      </c>
      <c r="B158" s="3" t="s">
        <v>3784</v>
      </c>
      <c r="C158" s="3" t="s">
        <v>7897</v>
      </c>
      <c r="D158" s="10">
        <v>350</v>
      </c>
      <c r="E158">
        <v>351</v>
      </c>
      <c r="F158" s="5">
        <f t="shared" si="12"/>
        <v>1.0028571428571429</v>
      </c>
      <c r="G158" s="6">
        <f t="shared" si="13"/>
        <v>35.1</v>
      </c>
      <c r="H158" t="s">
        <v>8219</v>
      </c>
      <c r="I158" t="s">
        <v>8224</v>
      </c>
      <c r="J158" t="s">
        <v>8246</v>
      </c>
      <c r="K158">
        <v>1436587140</v>
      </c>
      <c r="L158" s="11">
        <f t="shared" si="16"/>
        <v>42196.165972222225</v>
      </c>
      <c r="M158">
        <v>1434113406</v>
      </c>
      <c r="N158" s="11">
        <f t="shared" si="17"/>
        <v>42167.534791666665</v>
      </c>
      <c r="O158" t="b">
        <v>0</v>
      </c>
      <c r="P158">
        <v>10</v>
      </c>
      <c r="Q158" t="b">
        <v>1</v>
      </c>
      <c r="R158" t="s">
        <v>8305</v>
      </c>
      <c r="S158" t="str">
        <f t="shared" si="14"/>
        <v>theater</v>
      </c>
      <c r="T158" t="str">
        <f t="shared" si="15"/>
        <v>musical</v>
      </c>
    </row>
    <row r="159" spans="1:20" ht="43.2" x14ac:dyDescent="0.3">
      <c r="A159">
        <v>3348</v>
      </c>
      <c r="B159" s="3" t="s">
        <v>3266</v>
      </c>
      <c r="C159" s="3" t="s">
        <v>7458</v>
      </c>
      <c r="D159" s="10">
        <v>5500</v>
      </c>
      <c r="E159">
        <v>5516</v>
      </c>
      <c r="F159" s="5">
        <f t="shared" si="12"/>
        <v>1.002909090909091</v>
      </c>
      <c r="G159" s="6">
        <f t="shared" si="13"/>
        <v>69.822784810126578</v>
      </c>
      <c r="H159" t="s">
        <v>8219</v>
      </c>
      <c r="I159" t="s">
        <v>8224</v>
      </c>
      <c r="J159" t="s">
        <v>8246</v>
      </c>
      <c r="K159">
        <v>1461988740</v>
      </c>
      <c r="L159" s="11">
        <f t="shared" si="16"/>
        <v>42490.165972222225</v>
      </c>
      <c r="M159">
        <v>1459949080</v>
      </c>
      <c r="N159" s="11">
        <f t="shared" si="17"/>
        <v>42466.558796296296</v>
      </c>
      <c r="O159" t="b">
        <v>0</v>
      </c>
      <c r="P159">
        <v>79</v>
      </c>
      <c r="Q159" t="b">
        <v>1</v>
      </c>
      <c r="R159" t="s">
        <v>8271</v>
      </c>
      <c r="S159" t="str">
        <f t="shared" si="14"/>
        <v>theater</v>
      </c>
      <c r="T159" t="str">
        <f t="shared" si="15"/>
        <v>plays</v>
      </c>
    </row>
    <row r="160" spans="1:20" x14ac:dyDescent="0.3">
      <c r="A160">
        <v>2993</v>
      </c>
      <c r="B160" s="3" t="s">
        <v>2993</v>
      </c>
      <c r="C160" s="3" t="s">
        <v>7103</v>
      </c>
      <c r="D160" s="10">
        <v>1000</v>
      </c>
      <c r="E160">
        <v>1003</v>
      </c>
      <c r="F160" s="5">
        <f t="shared" si="12"/>
        <v>1.0029999999999999</v>
      </c>
      <c r="G160" s="6">
        <f t="shared" si="13"/>
        <v>45.590909090909093</v>
      </c>
      <c r="H160" t="s">
        <v>8219</v>
      </c>
      <c r="I160" t="s">
        <v>8224</v>
      </c>
      <c r="J160" t="s">
        <v>8246</v>
      </c>
      <c r="K160">
        <v>1455998867</v>
      </c>
      <c r="L160" s="11">
        <f t="shared" si="16"/>
        <v>42420.838738425926</v>
      </c>
      <c r="M160">
        <v>1453406867</v>
      </c>
      <c r="N160" s="11">
        <f t="shared" si="17"/>
        <v>42390.838738425926</v>
      </c>
      <c r="O160" t="b">
        <v>0</v>
      </c>
      <c r="P160">
        <v>22</v>
      </c>
      <c r="Q160" t="b">
        <v>1</v>
      </c>
      <c r="R160" t="s">
        <v>8303</v>
      </c>
      <c r="S160" t="str">
        <f t="shared" si="14"/>
        <v>theater</v>
      </c>
      <c r="T160" t="str">
        <f t="shared" si="15"/>
        <v>spaces</v>
      </c>
    </row>
    <row r="161" spans="1:20" ht="43.2" x14ac:dyDescent="0.3">
      <c r="A161">
        <v>3406</v>
      </c>
      <c r="B161" s="3" t="s">
        <v>3405</v>
      </c>
      <c r="C161" s="3" t="s">
        <v>7516</v>
      </c>
      <c r="D161" s="10">
        <v>10000</v>
      </c>
      <c r="E161">
        <v>10031</v>
      </c>
      <c r="F161" s="5">
        <f t="shared" si="12"/>
        <v>1.0031000000000001</v>
      </c>
      <c r="G161" s="6">
        <f t="shared" si="13"/>
        <v>110.23076923076923</v>
      </c>
      <c r="H161" t="s">
        <v>8219</v>
      </c>
      <c r="I161" t="s">
        <v>8224</v>
      </c>
      <c r="J161" t="s">
        <v>8246</v>
      </c>
      <c r="K161">
        <v>1405511376</v>
      </c>
      <c r="L161" s="11">
        <f t="shared" si="16"/>
        <v>41836.492777777778</v>
      </c>
      <c r="M161">
        <v>1401623376</v>
      </c>
      <c r="N161" s="11">
        <f t="shared" si="17"/>
        <v>41791.492777777778</v>
      </c>
      <c r="O161" t="b">
        <v>0</v>
      </c>
      <c r="P161">
        <v>91</v>
      </c>
      <c r="Q161" t="b">
        <v>1</v>
      </c>
      <c r="R161" t="s">
        <v>8271</v>
      </c>
      <c r="S161" t="str">
        <f t="shared" si="14"/>
        <v>theater</v>
      </c>
      <c r="T161" t="str">
        <f t="shared" si="15"/>
        <v>plays</v>
      </c>
    </row>
    <row r="162" spans="1:20" ht="43.2" x14ac:dyDescent="0.3">
      <c r="A162">
        <v>1929</v>
      </c>
      <c r="B162" s="3" t="s">
        <v>1930</v>
      </c>
      <c r="C162" s="3" t="s">
        <v>6039</v>
      </c>
      <c r="D162" s="10">
        <v>3200</v>
      </c>
      <c r="E162">
        <v>3210</v>
      </c>
      <c r="F162" s="5">
        <f t="shared" si="12"/>
        <v>1.003125</v>
      </c>
      <c r="G162" s="6">
        <f t="shared" si="13"/>
        <v>42.8</v>
      </c>
      <c r="H162" t="s">
        <v>8219</v>
      </c>
      <c r="I162" t="s">
        <v>8224</v>
      </c>
      <c r="J162" t="s">
        <v>8246</v>
      </c>
      <c r="K162">
        <v>1309825866</v>
      </c>
      <c r="L162" s="11">
        <f t="shared" si="16"/>
        <v>40729.021597222221</v>
      </c>
      <c r="M162">
        <v>1306197066</v>
      </c>
      <c r="N162" s="11">
        <f t="shared" si="17"/>
        <v>40687.021597222221</v>
      </c>
      <c r="O162" t="b">
        <v>0</v>
      </c>
      <c r="P162">
        <v>75</v>
      </c>
      <c r="Q162" t="b">
        <v>1</v>
      </c>
      <c r="R162" t="s">
        <v>8279</v>
      </c>
      <c r="S162" t="str">
        <f t="shared" si="14"/>
        <v>music</v>
      </c>
      <c r="T162" t="str">
        <f t="shared" si="15"/>
        <v>indie rock</v>
      </c>
    </row>
    <row r="163" spans="1:20" ht="43.2" x14ac:dyDescent="0.3">
      <c r="A163">
        <v>3335</v>
      </c>
      <c r="B163" s="3" t="s">
        <v>3335</v>
      </c>
      <c r="C163" s="3" t="s">
        <v>7445</v>
      </c>
      <c r="D163" s="10">
        <v>5000</v>
      </c>
      <c r="E163">
        <v>5016</v>
      </c>
      <c r="F163" s="5">
        <f t="shared" si="12"/>
        <v>1.0032000000000001</v>
      </c>
      <c r="G163" s="6">
        <f t="shared" si="13"/>
        <v>79.61904761904762</v>
      </c>
      <c r="H163" t="s">
        <v>8219</v>
      </c>
      <c r="I163" t="s">
        <v>8225</v>
      </c>
      <c r="J163" t="s">
        <v>8247</v>
      </c>
      <c r="K163">
        <v>1407106800</v>
      </c>
      <c r="L163" s="11">
        <f t="shared" si="16"/>
        <v>41854.958333333336</v>
      </c>
      <c r="M163">
        <v>1404749446</v>
      </c>
      <c r="N163" s="11">
        <f t="shared" si="17"/>
        <v>41827.674143518518</v>
      </c>
      <c r="O163" t="b">
        <v>0</v>
      </c>
      <c r="P163">
        <v>63</v>
      </c>
      <c r="Q163" t="b">
        <v>1</v>
      </c>
      <c r="R163" t="s">
        <v>8271</v>
      </c>
      <c r="S163" t="str">
        <f t="shared" si="14"/>
        <v>theater</v>
      </c>
      <c r="T163" t="str">
        <f t="shared" si="15"/>
        <v>plays</v>
      </c>
    </row>
    <row r="164" spans="1:20" ht="43.2" x14ac:dyDescent="0.3">
      <c r="A164">
        <v>2525</v>
      </c>
      <c r="B164" s="3" t="s">
        <v>2525</v>
      </c>
      <c r="C164" s="3" t="s">
        <v>6635</v>
      </c>
      <c r="D164" s="10">
        <v>8000</v>
      </c>
      <c r="E164">
        <v>8026</v>
      </c>
      <c r="F164" s="5">
        <f t="shared" si="12"/>
        <v>1.00325</v>
      </c>
      <c r="G164" s="6">
        <f t="shared" si="13"/>
        <v>100.325</v>
      </c>
      <c r="H164" t="s">
        <v>8219</v>
      </c>
      <c r="I164" t="s">
        <v>8224</v>
      </c>
      <c r="J164" t="s">
        <v>8246</v>
      </c>
      <c r="K164">
        <v>1340914571</v>
      </c>
      <c r="L164" s="11">
        <f t="shared" si="16"/>
        <v>41088.844571759262</v>
      </c>
      <c r="M164">
        <v>1338322571</v>
      </c>
      <c r="N164" s="11">
        <f t="shared" si="17"/>
        <v>41058.844571759262</v>
      </c>
      <c r="O164" t="b">
        <v>0</v>
      </c>
      <c r="P164">
        <v>80</v>
      </c>
      <c r="Q164" t="b">
        <v>1</v>
      </c>
      <c r="R164" t="s">
        <v>8300</v>
      </c>
      <c r="S164" t="str">
        <f t="shared" si="14"/>
        <v>music</v>
      </c>
      <c r="T164" t="str">
        <f t="shared" si="15"/>
        <v>classical music</v>
      </c>
    </row>
    <row r="165" spans="1:20" ht="28.8" x14ac:dyDescent="0.3">
      <c r="A165">
        <v>1849</v>
      </c>
      <c r="B165" s="3" t="s">
        <v>1850</v>
      </c>
      <c r="C165" s="3" t="s">
        <v>5959</v>
      </c>
      <c r="D165" s="10">
        <v>300</v>
      </c>
      <c r="E165">
        <v>301</v>
      </c>
      <c r="F165" s="5">
        <f t="shared" si="12"/>
        <v>1.0033333333333334</v>
      </c>
      <c r="G165" s="6">
        <f t="shared" si="13"/>
        <v>37.625</v>
      </c>
      <c r="H165" t="s">
        <v>8219</v>
      </c>
      <c r="I165" t="s">
        <v>8224</v>
      </c>
      <c r="J165" t="s">
        <v>8246</v>
      </c>
      <c r="K165">
        <v>1350505059</v>
      </c>
      <c r="L165" s="11">
        <f t="shared" si="16"/>
        <v>41199.845590277779</v>
      </c>
      <c r="M165">
        <v>1347913059</v>
      </c>
      <c r="N165" s="11">
        <f t="shared" si="17"/>
        <v>41169.845590277779</v>
      </c>
      <c r="O165" t="b">
        <v>0</v>
      </c>
      <c r="P165">
        <v>8</v>
      </c>
      <c r="Q165" t="b">
        <v>1</v>
      </c>
      <c r="R165" t="s">
        <v>8276</v>
      </c>
      <c r="S165" t="str">
        <f t="shared" si="14"/>
        <v>music</v>
      </c>
      <c r="T165" t="str">
        <f t="shared" si="15"/>
        <v>rock</v>
      </c>
    </row>
    <row r="166" spans="1:20" ht="43.2" x14ac:dyDescent="0.3">
      <c r="A166">
        <v>2098</v>
      </c>
      <c r="B166" s="3" t="s">
        <v>2099</v>
      </c>
      <c r="C166" s="3" t="s">
        <v>6208</v>
      </c>
      <c r="D166" s="10">
        <v>6000</v>
      </c>
      <c r="E166">
        <v>6020</v>
      </c>
      <c r="F166" s="5">
        <f t="shared" si="12"/>
        <v>1.0033333333333334</v>
      </c>
      <c r="G166" s="6">
        <f t="shared" si="13"/>
        <v>188.125</v>
      </c>
      <c r="H166" t="s">
        <v>8219</v>
      </c>
      <c r="I166" t="s">
        <v>8224</v>
      </c>
      <c r="J166" t="s">
        <v>8246</v>
      </c>
      <c r="K166">
        <v>1331174635</v>
      </c>
      <c r="L166" s="11">
        <f t="shared" si="16"/>
        <v>40976.11383101852</v>
      </c>
      <c r="M166">
        <v>1328582635</v>
      </c>
      <c r="N166" s="11">
        <f t="shared" si="17"/>
        <v>40946.11383101852</v>
      </c>
      <c r="O166" t="b">
        <v>0</v>
      </c>
      <c r="P166">
        <v>32</v>
      </c>
      <c r="Q166" t="b">
        <v>1</v>
      </c>
      <c r="R166" t="s">
        <v>8279</v>
      </c>
      <c r="S166" t="str">
        <f t="shared" si="14"/>
        <v>music</v>
      </c>
      <c r="T166" t="str">
        <f t="shared" si="15"/>
        <v>indie rock</v>
      </c>
    </row>
    <row r="167" spans="1:20" ht="43.2" x14ac:dyDescent="0.3">
      <c r="A167">
        <v>3701</v>
      </c>
      <c r="B167" s="3" t="s">
        <v>3698</v>
      </c>
      <c r="C167" s="3" t="s">
        <v>7811</v>
      </c>
      <c r="D167" s="10">
        <v>1500</v>
      </c>
      <c r="E167">
        <v>1505</v>
      </c>
      <c r="F167" s="5">
        <f t="shared" si="12"/>
        <v>1.0033333333333334</v>
      </c>
      <c r="G167" s="6">
        <f t="shared" si="13"/>
        <v>38.589743589743591</v>
      </c>
      <c r="H167" t="s">
        <v>8219</v>
      </c>
      <c r="I167" t="s">
        <v>8225</v>
      </c>
      <c r="J167" t="s">
        <v>8247</v>
      </c>
      <c r="K167">
        <v>1433422793</v>
      </c>
      <c r="L167" s="11">
        <f t="shared" si="16"/>
        <v>42159.541585648149</v>
      </c>
      <c r="M167">
        <v>1430830793</v>
      </c>
      <c r="N167" s="11">
        <f t="shared" si="17"/>
        <v>42129.541585648149</v>
      </c>
      <c r="O167" t="b">
        <v>0</v>
      </c>
      <c r="P167">
        <v>39</v>
      </c>
      <c r="Q167" t="b">
        <v>1</v>
      </c>
      <c r="R167" t="s">
        <v>8271</v>
      </c>
      <c r="S167" t="str">
        <f t="shared" si="14"/>
        <v>theater</v>
      </c>
      <c r="T167" t="str">
        <f t="shared" si="15"/>
        <v>plays</v>
      </c>
    </row>
    <row r="168" spans="1:20" ht="57.6" x14ac:dyDescent="0.3">
      <c r="A168">
        <v>1656</v>
      </c>
      <c r="B168" s="3" t="s">
        <v>1657</v>
      </c>
      <c r="C168" s="3" t="s">
        <v>5766</v>
      </c>
      <c r="D168" s="10">
        <v>7500</v>
      </c>
      <c r="E168">
        <v>7525.12</v>
      </c>
      <c r="F168" s="5">
        <f t="shared" si="12"/>
        <v>1.0033493333333334</v>
      </c>
      <c r="G168" s="6">
        <f t="shared" si="13"/>
        <v>156.77333333333334</v>
      </c>
      <c r="H168" t="s">
        <v>8219</v>
      </c>
      <c r="I168" t="s">
        <v>8224</v>
      </c>
      <c r="J168" t="s">
        <v>8246</v>
      </c>
      <c r="K168">
        <v>1355437052</v>
      </c>
      <c r="L168" s="11">
        <f t="shared" si="16"/>
        <v>41256.928842592592</v>
      </c>
      <c r="M168">
        <v>1352845052</v>
      </c>
      <c r="N168" s="11">
        <f t="shared" si="17"/>
        <v>41226.928842592592</v>
      </c>
      <c r="O168" t="b">
        <v>0</v>
      </c>
      <c r="P168">
        <v>48</v>
      </c>
      <c r="Q168" t="b">
        <v>1</v>
      </c>
      <c r="R168" t="s">
        <v>8292</v>
      </c>
      <c r="S168" t="str">
        <f t="shared" si="14"/>
        <v>music</v>
      </c>
      <c r="T168" t="str">
        <f t="shared" si="15"/>
        <v>pop</v>
      </c>
    </row>
    <row r="169" spans="1:20" ht="28.8" x14ac:dyDescent="0.3">
      <c r="A169">
        <v>28</v>
      </c>
      <c r="B169" s="3" t="s">
        <v>30</v>
      </c>
      <c r="C169" s="3" t="s">
        <v>4139</v>
      </c>
      <c r="D169" s="10">
        <v>12000</v>
      </c>
      <c r="E169">
        <v>12042</v>
      </c>
      <c r="F169" s="5">
        <f t="shared" si="12"/>
        <v>1.0035000000000001</v>
      </c>
      <c r="G169" s="6">
        <f t="shared" si="13"/>
        <v>169.6056338028169</v>
      </c>
      <c r="H169" t="s">
        <v>8219</v>
      </c>
      <c r="I169" t="s">
        <v>8224</v>
      </c>
      <c r="J169" t="s">
        <v>8246</v>
      </c>
      <c r="K169">
        <v>1450307284</v>
      </c>
      <c r="L169" s="11">
        <f t="shared" si="16"/>
        <v>42354.96393518518</v>
      </c>
      <c r="M169">
        <v>1447715284</v>
      </c>
      <c r="N169" s="11">
        <f t="shared" si="17"/>
        <v>42324.96393518518</v>
      </c>
      <c r="O169" t="b">
        <v>0</v>
      </c>
      <c r="P169">
        <v>71</v>
      </c>
      <c r="Q169" t="b">
        <v>1</v>
      </c>
      <c r="R169" t="s">
        <v>8265</v>
      </c>
      <c r="S169" t="str">
        <f t="shared" si="14"/>
        <v>film &amp; video</v>
      </c>
      <c r="T169" t="str">
        <f t="shared" si="15"/>
        <v>television</v>
      </c>
    </row>
    <row r="170" spans="1:20" ht="43.2" x14ac:dyDescent="0.3">
      <c r="A170">
        <v>725</v>
      </c>
      <c r="B170" s="3" t="s">
        <v>726</v>
      </c>
      <c r="C170" s="3" t="s">
        <v>4835</v>
      </c>
      <c r="D170" s="10">
        <v>20000</v>
      </c>
      <c r="E170">
        <v>20070</v>
      </c>
      <c r="F170" s="5">
        <f t="shared" si="12"/>
        <v>1.0035000000000001</v>
      </c>
      <c r="G170" s="6">
        <f t="shared" si="13"/>
        <v>143.35714285714286</v>
      </c>
      <c r="H170" t="s">
        <v>8219</v>
      </c>
      <c r="I170" t="s">
        <v>8224</v>
      </c>
      <c r="J170" t="s">
        <v>8246</v>
      </c>
      <c r="K170">
        <v>1450018912</v>
      </c>
      <c r="L170" s="11">
        <f t="shared" si="16"/>
        <v>42351.626296296294</v>
      </c>
      <c r="M170">
        <v>1447426912</v>
      </c>
      <c r="N170" s="11">
        <f t="shared" si="17"/>
        <v>42321.626296296294</v>
      </c>
      <c r="O170" t="b">
        <v>0</v>
      </c>
      <c r="P170">
        <v>140</v>
      </c>
      <c r="Q170" t="b">
        <v>1</v>
      </c>
      <c r="R170" t="s">
        <v>8274</v>
      </c>
      <c r="S170" t="str">
        <f t="shared" si="14"/>
        <v>publishing</v>
      </c>
      <c r="T170" t="str">
        <f t="shared" si="15"/>
        <v>nonfiction</v>
      </c>
    </row>
    <row r="171" spans="1:20" ht="28.8" x14ac:dyDescent="0.3">
      <c r="A171">
        <v>2110</v>
      </c>
      <c r="B171" s="3" t="s">
        <v>2111</v>
      </c>
      <c r="C171" s="3" t="s">
        <v>6220</v>
      </c>
      <c r="D171" s="10">
        <v>2000</v>
      </c>
      <c r="E171">
        <v>2007</v>
      </c>
      <c r="F171" s="5">
        <f t="shared" si="12"/>
        <v>1.0035000000000001</v>
      </c>
      <c r="G171" s="6">
        <f t="shared" si="13"/>
        <v>52.815789473684212</v>
      </c>
      <c r="H171" t="s">
        <v>8219</v>
      </c>
      <c r="I171" t="s">
        <v>8224</v>
      </c>
      <c r="J171" t="s">
        <v>8246</v>
      </c>
      <c r="K171">
        <v>1401253140</v>
      </c>
      <c r="L171" s="11">
        <f t="shared" si="16"/>
        <v>41787.207638888889</v>
      </c>
      <c r="M171">
        <v>1398873969</v>
      </c>
      <c r="N171" s="11">
        <f t="shared" si="17"/>
        <v>41759.670937499999</v>
      </c>
      <c r="O171" t="b">
        <v>0</v>
      </c>
      <c r="P171">
        <v>38</v>
      </c>
      <c r="Q171" t="b">
        <v>1</v>
      </c>
      <c r="R171" t="s">
        <v>8279</v>
      </c>
      <c r="S171" t="str">
        <f t="shared" si="14"/>
        <v>music</v>
      </c>
      <c r="T171" t="str">
        <f t="shared" si="15"/>
        <v>indie rock</v>
      </c>
    </row>
    <row r="172" spans="1:20" ht="57.6" x14ac:dyDescent="0.3">
      <c r="A172">
        <v>3215</v>
      </c>
      <c r="B172" s="3" t="s">
        <v>3215</v>
      </c>
      <c r="C172" s="3" t="s">
        <v>7325</v>
      </c>
      <c r="D172" s="10">
        <v>35000</v>
      </c>
      <c r="E172">
        <v>35123</v>
      </c>
      <c r="F172" s="5">
        <f t="shared" si="12"/>
        <v>1.0035142857142858</v>
      </c>
      <c r="G172" s="6">
        <f t="shared" si="13"/>
        <v>262.11194029850748</v>
      </c>
      <c r="H172" t="s">
        <v>8219</v>
      </c>
      <c r="I172" t="s">
        <v>8224</v>
      </c>
      <c r="J172" t="s">
        <v>8246</v>
      </c>
      <c r="K172">
        <v>1441857540</v>
      </c>
      <c r="L172" s="11">
        <f t="shared" si="16"/>
        <v>42257.165972222225</v>
      </c>
      <c r="M172">
        <v>1438617471</v>
      </c>
      <c r="N172" s="11">
        <f t="shared" si="17"/>
        <v>42219.665173611109</v>
      </c>
      <c r="O172" t="b">
        <v>1</v>
      </c>
      <c r="P172">
        <v>134</v>
      </c>
      <c r="Q172" t="b">
        <v>1</v>
      </c>
      <c r="R172" t="s">
        <v>8271</v>
      </c>
      <c r="S172" t="str">
        <f t="shared" si="14"/>
        <v>theater</v>
      </c>
      <c r="T172" t="str">
        <f t="shared" si="15"/>
        <v>plays</v>
      </c>
    </row>
    <row r="173" spans="1:20" ht="57.6" x14ac:dyDescent="0.3">
      <c r="A173">
        <v>2984</v>
      </c>
      <c r="B173" s="3" t="s">
        <v>2984</v>
      </c>
      <c r="C173" s="3" t="s">
        <v>7094</v>
      </c>
      <c r="D173" s="10">
        <v>25000</v>
      </c>
      <c r="E173">
        <v>25088</v>
      </c>
      <c r="F173" s="5">
        <f t="shared" si="12"/>
        <v>1.00352</v>
      </c>
      <c r="G173" s="6">
        <f t="shared" si="13"/>
        <v>115.08256880733946</v>
      </c>
      <c r="H173" t="s">
        <v>8219</v>
      </c>
      <c r="I173" t="s">
        <v>8224</v>
      </c>
      <c r="J173" t="s">
        <v>8246</v>
      </c>
      <c r="K173">
        <v>1472020881</v>
      </c>
      <c r="L173" s="11">
        <f t="shared" si="16"/>
        <v>42606.278715277775</v>
      </c>
      <c r="M173">
        <v>1469428881</v>
      </c>
      <c r="N173" s="11">
        <f t="shared" si="17"/>
        <v>42576.278715277775</v>
      </c>
      <c r="O173" t="b">
        <v>1</v>
      </c>
      <c r="P173">
        <v>218</v>
      </c>
      <c r="Q173" t="b">
        <v>1</v>
      </c>
      <c r="R173" t="s">
        <v>8303</v>
      </c>
      <c r="S173" t="str">
        <f t="shared" si="14"/>
        <v>theater</v>
      </c>
      <c r="T173" t="str">
        <f t="shared" si="15"/>
        <v>spaces</v>
      </c>
    </row>
    <row r="174" spans="1:20" ht="28.8" x14ac:dyDescent="0.3">
      <c r="A174">
        <v>342</v>
      </c>
      <c r="B174" s="3" t="s">
        <v>343</v>
      </c>
      <c r="C174" s="3" t="s">
        <v>4452</v>
      </c>
      <c r="D174" s="10">
        <v>55000</v>
      </c>
      <c r="E174">
        <v>55201.52</v>
      </c>
      <c r="F174" s="5">
        <f t="shared" si="12"/>
        <v>1.0036639999999999</v>
      </c>
      <c r="G174" s="6">
        <f t="shared" si="13"/>
        <v>169.85083076923075</v>
      </c>
      <c r="H174" t="s">
        <v>8219</v>
      </c>
      <c r="I174" t="s">
        <v>8224</v>
      </c>
      <c r="J174" t="s">
        <v>8246</v>
      </c>
      <c r="K174">
        <v>1461955465</v>
      </c>
      <c r="L174" s="11">
        <f t="shared" si="16"/>
        <v>42489.780844907407</v>
      </c>
      <c r="M174">
        <v>1459363465</v>
      </c>
      <c r="N174" s="11">
        <f t="shared" si="17"/>
        <v>42459.780844907407</v>
      </c>
      <c r="O174" t="b">
        <v>1</v>
      </c>
      <c r="P174">
        <v>325</v>
      </c>
      <c r="Q174" t="b">
        <v>1</v>
      </c>
      <c r="R174" t="s">
        <v>8269</v>
      </c>
      <c r="S174" t="str">
        <f t="shared" si="14"/>
        <v>film &amp; video</v>
      </c>
      <c r="T174" t="str">
        <f t="shared" si="15"/>
        <v>documentary</v>
      </c>
    </row>
    <row r="175" spans="1:20" ht="43.2" x14ac:dyDescent="0.3">
      <c r="A175">
        <v>2828</v>
      </c>
      <c r="B175" s="3" t="s">
        <v>2828</v>
      </c>
      <c r="C175" s="3" t="s">
        <v>6938</v>
      </c>
      <c r="D175" s="10">
        <v>9500</v>
      </c>
      <c r="E175">
        <v>9536</v>
      </c>
      <c r="F175" s="5">
        <f t="shared" si="12"/>
        <v>1.0037894736842106</v>
      </c>
      <c r="G175" s="6">
        <f t="shared" si="13"/>
        <v>98.30927835051547</v>
      </c>
      <c r="H175" t="s">
        <v>8219</v>
      </c>
      <c r="I175" t="s">
        <v>8225</v>
      </c>
      <c r="J175" t="s">
        <v>8247</v>
      </c>
      <c r="K175">
        <v>1443826800</v>
      </c>
      <c r="L175" s="11">
        <f t="shared" si="16"/>
        <v>42279.958333333328</v>
      </c>
      <c r="M175">
        <v>1441606869</v>
      </c>
      <c r="N175" s="11">
        <f t="shared" si="17"/>
        <v>42254.264687499999</v>
      </c>
      <c r="O175" t="b">
        <v>0</v>
      </c>
      <c r="P175">
        <v>97</v>
      </c>
      <c r="Q175" t="b">
        <v>1</v>
      </c>
      <c r="R175" t="s">
        <v>8271</v>
      </c>
      <c r="S175" t="str">
        <f t="shared" si="14"/>
        <v>theater</v>
      </c>
      <c r="T175" t="str">
        <f t="shared" si="15"/>
        <v>plays</v>
      </c>
    </row>
    <row r="176" spans="1:20" ht="28.8" x14ac:dyDescent="0.3">
      <c r="A176">
        <v>3648</v>
      </c>
      <c r="B176" s="3" t="s">
        <v>3646</v>
      </c>
      <c r="C176" s="3" t="s">
        <v>7758</v>
      </c>
      <c r="D176" s="10">
        <v>40000</v>
      </c>
      <c r="E176">
        <v>40153</v>
      </c>
      <c r="F176" s="5">
        <f t="shared" si="12"/>
        <v>1.003825</v>
      </c>
      <c r="G176" s="6">
        <f t="shared" si="13"/>
        <v>550.04109589041093</v>
      </c>
      <c r="H176" t="s">
        <v>8219</v>
      </c>
      <c r="I176" t="s">
        <v>8224</v>
      </c>
      <c r="J176" t="s">
        <v>8246</v>
      </c>
      <c r="K176">
        <v>1412492445</v>
      </c>
      <c r="L176" s="11">
        <f t="shared" si="16"/>
        <v>41917.292187500003</v>
      </c>
      <c r="M176">
        <v>1409900445</v>
      </c>
      <c r="N176" s="11">
        <f t="shared" si="17"/>
        <v>41887.292187500003</v>
      </c>
      <c r="O176" t="b">
        <v>0</v>
      </c>
      <c r="P176">
        <v>73</v>
      </c>
      <c r="Q176" t="b">
        <v>1</v>
      </c>
      <c r="R176" t="s">
        <v>8271</v>
      </c>
      <c r="S176" t="str">
        <f t="shared" si="14"/>
        <v>theater</v>
      </c>
      <c r="T176" t="str">
        <f t="shared" si="15"/>
        <v>plays</v>
      </c>
    </row>
    <row r="177" spans="1:20" ht="43.2" x14ac:dyDescent="0.3">
      <c r="A177">
        <v>3234</v>
      </c>
      <c r="B177" s="3" t="s">
        <v>3234</v>
      </c>
      <c r="C177" s="3" t="s">
        <v>7344</v>
      </c>
      <c r="D177" s="10">
        <v>4000</v>
      </c>
      <c r="E177">
        <v>4015.71</v>
      </c>
      <c r="F177" s="5">
        <f t="shared" si="12"/>
        <v>1.0039275000000001</v>
      </c>
      <c r="G177" s="6">
        <f t="shared" si="13"/>
        <v>34.91921739130435</v>
      </c>
      <c r="H177" t="s">
        <v>8219</v>
      </c>
      <c r="I177" t="s">
        <v>8225</v>
      </c>
      <c r="J177" t="s">
        <v>8247</v>
      </c>
      <c r="K177">
        <v>1485991860</v>
      </c>
      <c r="L177" s="11">
        <f t="shared" si="16"/>
        <v>42767.979861111111</v>
      </c>
      <c r="M177">
        <v>1483124208</v>
      </c>
      <c r="N177" s="11">
        <f t="shared" si="17"/>
        <v>42734.789444444439</v>
      </c>
      <c r="O177" t="b">
        <v>0</v>
      </c>
      <c r="P177">
        <v>115</v>
      </c>
      <c r="Q177" t="b">
        <v>1</v>
      </c>
      <c r="R177" t="s">
        <v>8271</v>
      </c>
      <c r="S177" t="str">
        <f t="shared" si="14"/>
        <v>theater</v>
      </c>
      <c r="T177" t="str">
        <f t="shared" si="15"/>
        <v>plays</v>
      </c>
    </row>
    <row r="178" spans="1:20" ht="28.8" x14ac:dyDescent="0.3">
      <c r="A178">
        <v>90</v>
      </c>
      <c r="B178" s="3" t="s">
        <v>92</v>
      </c>
      <c r="C178" s="3" t="s">
        <v>4201</v>
      </c>
      <c r="D178" s="10">
        <v>500</v>
      </c>
      <c r="E178">
        <v>502</v>
      </c>
      <c r="F178" s="5">
        <f t="shared" si="12"/>
        <v>1.004</v>
      </c>
      <c r="G178" s="6">
        <f t="shared" si="13"/>
        <v>31.375</v>
      </c>
      <c r="H178" t="s">
        <v>8219</v>
      </c>
      <c r="I178" t="s">
        <v>8224</v>
      </c>
      <c r="J178" t="s">
        <v>8246</v>
      </c>
      <c r="K178">
        <v>1310454499</v>
      </c>
      <c r="L178" s="11">
        <f t="shared" si="16"/>
        <v>40736.297442129631</v>
      </c>
      <c r="M178">
        <v>1307862499</v>
      </c>
      <c r="N178" s="11">
        <f t="shared" si="17"/>
        <v>40706.297442129631</v>
      </c>
      <c r="O178" t="b">
        <v>0</v>
      </c>
      <c r="P178">
        <v>16</v>
      </c>
      <c r="Q178" t="b">
        <v>1</v>
      </c>
      <c r="R178" t="s">
        <v>8266</v>
      </c>
      <c r="S178" t="str">
        <f t="shared" si="14"/>
        <v>film &amp; video</v>
      </c>
      <c r="T178" t="str">
        <f t="shared" si="15"/>
        <v>shorts</v>
      </c>
    </row>
    <row r="179" spans="1:20" ht="57.6" x14ac:dyDescent="0.3">
      <c r="A179">
        <v>2531</v>
      </c>
      <c r="B179" s="3" t="s">
        <v>2531</v>
      </c>
      <c r="C179" s="3" t="s">
        <v>6641</v>
      </c>
      <c r="D179" s="10">
        <v>4500</v>
      </c>
      <c r="E179">
        <v>4518</v>
      </c>
      <c r="F179" s="5">
        <f t="shared" si="12"/>
        <v>1.004</v>
      </c>
      <c r="G179" s="6">
        <f t="shared" si="13"/>
        <v>74.06557377049181</v>
      </c>
      <c r="H179" t="s">
        <v>8219</v>
      </c>
      <c r="I179" t="s">
        <v>8224</v>
      </c>
      <c r="J179" t="s">
        <v>8246</v>
      </c>
      <c r="K179">
        <v>1439611140</v>
      </c>
      <c r="L179" s="11">
        <f t="shared" si="16"/>
        <v>42231.165972222225</v>
      </c>
      <c r="M179">
        <v>1437668354</v>
      </c>
      <c r="N179" s="11">
        <f t="shared" si="17"/>
        <v>42208.680023148147</v>
      </c>
      <c r="O179" t="b">
        <v>0</v>
      </c>
      <c r="P179">
        <v>61</v>
      </c>
      <c r="Q179" t="b">
        <v>1</v>
      </c>
      <c r="R179" t="s">
        <v>8300</v>
      </c>
      <c r="S179" t="str">
        <f t="shared" si="14"/>
        <v>music</v>
      </c>
      <c r="T179" t="str">
        <f t="shared" si="15"/>
        <v>classical music</v>
      </c>
    </row>
    <row r="180" spans="1:20" ht="43.2" x14ac:dyDescent="0.3">
      <c r="A180">
        <v>3151</v>
      </c>
      <c r="B180" s="3" t="s">
        <v>3151</v>
      </c>
      <c r="C180" s="3" t="s">
        <v>7261</v>
      </c>
      <c r="D180" s="10">
        <v>3500</v>
      </c>
      <c r="E180">
        <v>3514</v>
      </c>
      <c r="F180" s="5">
        <f t="shared" si="12"/>
        <v>1.004</v>
      </c>
      <c r="G180" s="6">
        <f t="shared" si="13"/>
        <v>103.35294117647059</v>
      </c>
      <c r="H180" t="s">
        <v>8219</v>
      </c>
      <c r="I180" t="s">
        <v>8224</v>
      </c>
      <c r="J180" t="s">
        <v>8246</v>
      </c>
      <c r="K180">
        <v>1410379774</v>
      </c>
      <c r="L180" s="11">
        <f t="shared" si="16"/>
        <v>41892.83997685185</v>
      </c>
      <c r="M180">
        <v>1407787774</v>
      </c>
      <c r="N180" s="11">
        <f t="shared" si="17"/>
        <v>41862.83997685185</v>
      </c>
      <c r="O180" t="b">
        <v>1</v>
      </c>
      <c r="P180">
        <v>34</v>
      </c>
      <c r="Q180" t="b">
        <v>1</v>
      </c>
      <c r="R180" t="s">
        <v>8271</v>
      </c>
      <c r="S180" t="str">
        <f t="shared" si="14"/>
        <v>theater</v>
      </c>
      <c r="T180" t="str">
        <f t="shared" si="15"/>
        <v>plays</v>
      </c>
    </row>
    <row r="181" spans="1:20" ht="43.2" x14ac:dyDescent="0.3">
      <c r="A181">
        <v>3545</v>
      </c>
      <c r="B181" s="3" t="s">
        <v>3544</v>
      </c>
      <c r="C181" s="3" t="s">
        <v>7655</v>
      </c>
      <c r="D181" s="10">
        <v>250</v>
      </c>
      <c r="E181">
        <v>251</v>
      </c>
      <c r="F181" s="5">
        <f t="shared" si="12"/>
        <v>1.004</v>
      </c>
      <c r="G181" s="6">
        <f t="shared" si="13"/>
        <v>31.375</v>
      </c>
      <c r="H181" t="s">
        <v>8219</v>
      </c>
      <c r="I181" t="s">
        <v>8224</v>
      </c>
      <c r="J181" t="s">
        <v>8246</v>
      </c>
      <c r="K181">
        <v>1428780159</v>
      </c>
      <c r="L181" s="11">
        <f t="shared" si="16"/>
        <v>42105.807395833333</v>
      </c>
      <c r="M181">
        <v>1426188159</v>
      </c>
      <c r="N181" s="11">
        <f t="shared" si="17"/>
        <v>42075.807395833333</v>
      </c>
      <c r="O181" t="b">
        <v>0</v>
      </c>
      <c r="P181">
        <v>8</v>
      </c>
      <c r="Q181" t="b">
        <v>1</v>
      </c>
      <c r="R181" t="s">
        <v>8271</v>
      </c>
      <c r="S181" t="str">
        <f t="shared" si="14"/>
        <v>theater</v>
      </c>
      <c r="T181" t="str">
        <f t="shared" si="15"/>
        <v>plays</v>
      </c>
    </row>
    <row r="182" spans="1:20" ht="43.2" x14ac:dyDescent="0.3">
      <c r="A182">
        <v>3400</v>
      </c>
      <c r="B182" s="3" t="s">
        <v>3399</v>
      </c>
      <c r="C182" s="3" t="s">
        <v>7510</v>
      </c>
      <c r="D182" s="10">
        <v>10000</v>
      </c>
      <c r="E182">
        <v>10041</v>
      </c>
      <c r="F182" s="5">
        <f t="shared" si="12"/>
        <v>1.0041</v>
      </c>
      <c r="G182" s="6">
        <f t="shared" si="13"/>
        <v>118.12941176470588</v>
      </c>
      <c r="H182" t="s">
        <v>8219</v>
      </c>
      <c r="I182" t="s">
        <v>8224</v>
      </c>
      <c r="J182" t="s">
        <v>8246</v>
      </c>
      <c r="K182">
        <v>1409266414</v>
      </c>
      <c r="L182" s="11">
        <f t="shared" si="16"/>
        <v>41879.953865740739</v>
      </c>
      <c r="M182">
        <v>1405378414</v>
      </c>
      <c r="N182" s="11">
        <f t="shared" si="17"/>
        <v>41834.953865740739</v>
      </c>
      <c r="O182" t="b">
        <v>0</v>
      </c>
      <c r="P182">
        <v>85</v>
      </c>
      <c r="Q182" t="b">
        <v>1</v>
      </c>
      <c r="R182" t="s">
        <v>8271</v>
      </c>
      <c r="S182" t="str">
        <f t="shared" si="14"/>
        <v>theater</v>
      </c>
      <c r="T182" t="str">
        <f t="shared" si="15"/>
        <v>plays</v>
      </c>
    </row>
    <row r="183" spans="1:20" ht="43.2" x14ac:dyDescent="0.3">
      <c r="A183">
        <v>1743</v>
      </c>
      <c r="B183" s="3" t="s">
        <v>1744</v>
      </c>
      <c r="C183" s="3" t="s">
        <v>5853</v>
      </c>
      <c r="D183" s="10">
        <v>6000</v>
      </c>
      <c r="E183">
        <v>6025</v>
      </c>
      <c r="F183" s="5">
        <f t="shared" si="12"/>
        <v>1.0041666666666667</v>
      </c>
      <c r="G183" s="6">
        <f t="shared" si="13"/>
        <v>89.925373134328353</v>
      </c>
      <c r="H183" t="s">
        <v>8219</v>
      </c>
      <c r="I183" t="s">
        <v>8224</v>
      </c>
      <c r="J183" t="s">
        <v>8246</v>
      </c>
      <c r="K183">
        <v>1472270340</v>
      </c>
      <c r="L183" s="11">
        <f t="shared" si="16"/>
        <v>42609.165972222225</v>
      </c>
      <c r="M183">
        <v>1470348775</v>
      </c>
      <c r="N183" s="11">
        <f t="shared" si="17"/>
        <v>42586.925636574073</v>
      </c>
      <c r="O183" t="b">
        <v>0</v>
      </c>
      <c r="P183">
        <v>67</v>
      </c>
      <c r="Q183" t="b">
        <v>1</v>
      </c>
      <c r="R183" t="s">
        <v>8285</v>
      </c>
      <c r="S183" t="str">
        <f t="shared" si="14"/>
        <v>photography</v>
      </c>
      <c r="T183" t="str">
        <f t="shared" si="15"/>
        <v>photobooks</v>
      </c>
    </row>
    <row r="184" spans="1:20" ht="28.8" x14ac:dyDescent="0.3">
      <c r="A184">
        <v>825</v>
      </c>
      <c r="B184" s="3" t="s">
        <v>826</v>
      </c>
      <c r="C184" s="3" t="s">
        <v>4935</v>
      </c>
      <c r="D184" s="10">
        <v>12500</v>
      </c>
      <c r="E184">
        <v>12554</v>
      </c>
      <c r="F184" s="5">
        <f t="shared" si="12"/>
        <v>1.0043200000000001</v>
      </c>
      <c r="G184" s="6">
        <f t="shared" si="13"/>
        <v>126.8080808080808</v>
      </c>
      <c r="H184" t="s">
        <v>8219</v>
      </c>
      <c r="I184" t="s">
        <v>8224</v>
      </c>
      <c r="J184" t="s">
        <v>8246</v>
      </c>
      <c r="K184">
        <v>1351495284</v>
      </c>
      <c r="L184" s="11">
        <f t="shared" si="16"/>
        <v>41211.306527777779</v>
      </c>
      <c r="M184">
        <v>1349335284</v>
      </c>
      <c r="N184" s="11">
        <f t="shared" si="17"/>
        <v>41186.306527777779</v>
      </c>
      <c r="O184" t="b">
        <v>0</v>
      </c>
      <c r="P184">
        <v>99</v>
      </c>
      <c r="Q184" t="b">
        <v>1</v>
      </c>
      <c r="R184" t="s">
        <v>8276</v>
      </c>
      <c r="S184" t="str">
        <f t="shared" si="14"/>
        <v>music</v>
      </c>
      <c r="T184" t="str">
        <f t="shared" si="15"/>
        <v>rock</v>
      </c>
    </row>
    <row r="185" spans="1:20" ht="43.2" x14ac:dyDescent="0.3">
      <c r="A185">
        <v>419</v>
      </c>
      <c r="B185" s="3" t="s">
        <v>420</v>
      </c>
      <c r="C185" s="3" t="s">
        <v>4529</v>
      </c>
      <c r="D185" s="10">
        <v>8000</v>
      </c>
      <c r="E185">
        <v>8035</v>
      </c>
      <c r="F185" s="5">
        <f t="shared" si="12"/>
        <v>1.004375</v>
      </c>
      <c r="G185" s="6">
        <f t="shared" si="13"/>
        <v>110.06849315068493</v>
      </c>
      <c r="H185" t="s">
        <v>8219</v>
      </c>
      <c r="I185" t="s">
        <v>8224</v>
      </c>
      <c r="J185" t="s">
        <v>8246</v>
      </c>
      <c r="K185">
        <v>1372536787</v>
      </c>
      <c r="L185" s="11">
        <f t="shared" si="16"/>
        <v>41454.842442129629</v>
      </c>
      <c r="M185">
        <v>1367352787</v>
      </c>
      <c r="N185" s="11">
        <f t="shared" si="17"/>
        <v>41394.842442129629</v>
      </c>
      <c r="O185" t="b">
        <v>0</v>
      </c>
      <c r="P185">
        <v>73</v>
      </c>
      <c r="Q185" t="b">
        <v>1</v>
      </c>
      <c r="R185" t="s">
        <v>8269</v>
      </c>
      <c r="S185" t="str">
        <f t="shared" si="14"/>
        <v>film &amp; video</v>
      </c>
      <c r="T185" t="str">
        <f t="shared" si="15"/>
        <v>documentary</v>
      </c>
    </row>
    <row r="186" spans="1:20" ht="28.8" x14ac:dyDescent="0.3">
      <c r="A186">
        <v>792</v>
      </c>
      <c r="B186" s="3" t="s">
        <v>793</v>
      </c>
      <c r="C186" s="3" t="s">
        <v>4902</v>
      </c>
      <c r="D186" s="10">
        <v>2500</v>
      </c>
      <c r="E186">
        <v>2511.11</v>
      </c>
      <c r="F186" s="5">
        <f t="shared" si="12"/>
        <v>1.0044440000000001</v>
      </c>
      <c r="G186" s="6">
        <f t="shared" si="13"/>
        <v>41.851833333333339</v>
      </c>
      <c r="H186" t="s">
        <v>8219</v>
      </c>
      <c r="I186" t="s">
        <v>8224</v>
      </c>
      <c r="J186" t="s">
        <v>8246</v>
      </c>
      <c r="K186">
        <v>1383861483</v>
      </c>
      <c r="L186" s="11">
        <f t="shared" si="16"/>
        <v>41585.915312500001</v>
      </c>
      <c r="M186">
        <v>1381265883</v>
      </c>
      <c r="N186" s="11">
        <f t="shared" si="17"/>
        <v>41555.873645833337</v>
      </c>
      <c r="O186" t="b">
        <v>0</v>
      </c>
      <c r="P186">
        <v>60</v>
      </c>
      <c r="Q186" t="b">
        <v>1</v>
      </c>
      <c r="R186" t="s">
        <v>8276</v>
      </c>
      <c r="S186" t="str">
        <f t="shared" si="14"/>
        <v>music</v>
      </c>
      <c r="T186" t="str">
        <f t="shared" si="15"/>
        <v>rock</v>
      </c>
    </row>
    <row r="187" spans="1:20" ht="43.2" x14ac:dyDescent="0.3">
      <c r="A187">
        <v>1288</v>
      </c>
      <c r="B187" s="3" t="s">
        <v>1289</v>
      </c>
      <c r="C187" s="3" t="s">
        <v>5398</v>
      </c>
      <c r="D187" s="10">
        <v>4000</v>
      </c>
      <c r="E187">
        <v>4018</v>
      </c>
      <c r="F187" s="5">
        <f t="shared" si="12"/>
        <v>1.0044999999999999</v>
      </c>
      <c r="G187" s="6">
        <f t="shared" si="13"/>
        <v>65.868852459016395</v>
      </c>
      <c r="H187" t="s">
        <v>8219</v>
      </c>
      <c r="I187" t="s">
        <v>8224</v>
      </c>
      <c r="J187" t="s">
        <v>8246</v>
      </c>
      <c r="K187">
        <v>1470801600</v>
      </c>
      <c r="L187" s="11">
        <f t="shared" si="16"/>
        <v>42592.166666666672</v>
      </c>
      <c r="M187">
        <v>1468122163</v>
      </c>
      <c r="N187" s="11">
        <f t="shared" si="17"/>
        <v>42561.154664351852</v>
      </c>
      <c r="O187" t="b">
        <v>0</v>
      </c>
      <c r="P187">
        <v>61</v>
      </c>
      <c r="Q187" t="b">
        <v>1</v>
      </c>
      <c r="R187" t="s">
        <v>8271</v>
      </c>
      <c r="S187" t="str">
        <f t="shared" si="14"/>
        <v>theater</v>
      </c>
      <c r="T187" t="str">
        <f t="shared" si="15"/>
        <v>plays</v>
      </c>
    </row>
    <row r="188" spans="1:20" ht="86.4" x14ac:dyDescent="0.3">
      <c r="A188">
        <v>3750</v>
      </c>
      <c r="B188" s="3" t="s">
        <v>3747</v>
      </c>
      <c r="C188" s="3" t="s">
        <v>7860</v>
      </c>
      <c r="D188" s="10">
        <v>6000</v>
      </c>
      <c r="E188">
        <v>6027</v>
      </c>
      <c r="F188" s="5">
        <f t="shared" si="12"/>
        <v>1.0044999999999999</v>
      </c>
      <c r="G188" s="6">
        <f t="shared" si="13"/>
        <v>215.25</v>
      </c>
      <c r="H188" t="s">
        <v>8219</v>
      </c>
      <c r="I188" t="s">
        <v>8224</v>
      </c>
      <c r="J188" t="s">
        <v>8246</v>
      </c>
      <c r="K188">
        <v>1423555140</v>
      </c>
      <c r="L188" s="11">
        <f t="shared" si="16"/>
        <v>42045.332638888889</v>
      </c>
      <c r="M188">
        <v>1421105608</v>
      </c>
      <c r="N188" s="11">
        <f t="shared" si="17"/>
        <v>42016.981574074074</v>
      </c>
      <c r="O188" t="b">
        <v>0</v>
      </c>
      <c r="P188">
        <v>28</v>
      </c>
      <c r="Q188" t="b">
        <v>1</v>
      </c>
      <c r="R188" t="s">
        <v>8305</v>
      </c>
      <c r="S188" t="str">
        <f t="shared" si="14"/>
        <v>theater</v>
      </c>
      <c r="T188" t="str">
        <f t="shared" si="15"/>
        <v>musical</v>
      </c>
    </row>
    <row r="189" spans="1:20" ht="43.2" x14ac:dyDescent="0.3">
      <c r="A189">
        <v>3261</v>
      </c>
      <c r="B189" s="3" t="s">
        <v>3261</v>
      </c>
      <c r="C189" s="3" t="s">
        <v>7371</v>
      </c>
      <c r="D189" s="10">
        <v>3300</v>
      </c>
      <c r="E189">
        <v>3315</v>
      </c>
      <c r="F189" s="5">
        <f t="shared" si="12"/>
        <v>1.0045454545454546</v>
      </c>
      <c r="G189" s="6">
        <f t="shared" si="13"/>
        <v>67.65306122448979</v>
      </c>
      <c r="H189" t="s">
        <v>8219</v>
      </c>
      <c r="I189" t="s">
        <v>8224</v>
      </c>
      <c r="J189" t="s">
        <v>8246</v>
      </c>
      <c r="K189">
        <v>1437067476</v>
      </c>
      <c r="L189" s="11">
        <f t="shared" si="16"/>
        <v>42201.725416666668</v>
      </c>
      <c r="M189">
        <v>1434475476</v>
      </c>
      <c r="N189" s="11">
        <f t="shared" si="17"/>
        <v>42171.725416666668</v>
      </c>
      <c r="O189" t="b">
        <v>1</v>
      </c>
      <c r="P189">
        <v>49</v>
      </c>
      <c r="Q189" t="b">
        <v>1</v>
      </c>
      <c r="R189" t="s">
        <v>8271</v>
      </c>
      <c r="S189" t="str">
        <f t="shared" si="14"/>
        <v>theater</v>
      </c>
      <c r="T189" t="str">
        <f t="shared" si="15"/>
        <v>plays</v>
      </c>
    </row>
    <row r="190" spans="1:20" ht="43.2" x14ac:dyDescent="0.3">
      <c r="A190">
        <v>3556</v>
      </c>
      <c r="B190" s="3" t="s">
        <v>3555</v>
      </c>
      <c r="C190" s="3" t="s">
        <v>7666</v>
      </c>
      <c r="D190" s="10">
        <v>2200</v>
      </c>
      <c r="E190">
        <v>2210</v>
      </c>
      <c r="F190" s="5">
        <f t="shared" si="12"/>
        <v>1.0045454545454546</v>
      </c>
      <c r="G190" s="6">
        <f t="shared" si="13"/>
        <v>110.5</v>
      </c>
      <c r="H190" t="s">
        <v>8219</v>
      </c>
      <c r="I190" t="s">
        <v>8225</v>
      </c>
      <c r="J190" t="s">
        <v>8247</v>
      </c>
      <c r="K190">
        <v>1408289724</v>
      </c>
      <c r="L190" s="11">
        <f t="shared" si="16"/>
        <v>41868.649583333332</v>
      </c>
      <c r="M190">
        <v>1403105724</v>
      </c>
      <c r="N190" s="11">
        <f t="shared" si="17"/>
        <v>41808.649583333332</v>
      </c>
      <c r="O190" t="b">
        <v>0</v>
      </c>
      <c r="P190">
        <v>20</v>
      </c>
      <c r="Q190" t="b">
        <v>1</v>
      </c>
      <c r="R190" t="s">
        <v>8271</v>
      </c>
      <c r="S190" t="str">
        <f t="shared" si="14"/>
        <v>theater</v>
      </c>
      <c r="T190" t="str">
        <f t="shared" si="15"/>
        <v>plays</v>
      </c>
    </row>
    <row r="191" spans="1:20" ht="57.6" x14ac:dyDescent="0.3">
      <c r="A191">
        <v>302</v>
      </c>
      <c r="B191" s="3" t="s">
        <v>303</v>
      </c>
      <c r="C191" s="3" t="s">
        <v>4412</v>
      </c>
      <c r="D191" s="10">
        <v>10000</v>
      </c>
      <c r="E191">
        <v>10046</v>
      </c>
      <c r="F191" s="5">
        <f t="shared" si="12"/>
        <v>1.0045999999999999</v>
      </c>
      <c r="G191" s="6">
        <f t="shared" si="13"/>
        <v>93.018518518518519</v>
      </c>
      <c r="H191" t="s">
        <v>8219</v>
      </c>
      <c r="I191" t="s">
        <v>8224</v>
      </c>
      <c r="J191" t="s">
        <v>8246</v>
      </c>
      <c r="K191">
        <v>1330115638</v>
      </c>
      <c r="L191" s="11">
        <f t="shared" si="16"/>
        <v>40963.856921296298</v>
      </c>
      <c r="M191">
        <v>1327523638</v>
      </c>
      <c r="N191" s="11">
        <f t="shared" si="17"/>
        <v>40933.856921296298</v>
      </c>
      <c r="O191" t="b">
        <v>1</v>
      </c>
      <c r="P191">
        <v>108</v>
      </c>
      <c r="Q191" t="b">
        <v>1</v>
      </c>
      <c r="R191" t="s">
        <v>8269</v>
      </c>
      <c r="S191" t="str">
        <f t="shared" si="14"/>
        <v>film &amp; video</v>
      </c>
      <c r="T191" t="str">
        <f t="shared" si="15"/>
        <v>documentary</v>
      </c>
    </row>
    <row r="192" spans="1:20" ht="57.6" x14ac:dyDescent="0.3">
      <c r="A192">
        <v>652</v>
      </c>
      <c r="B192" s="3" t="s">
        <v>653</v>
      </c>
      <c r="C192" s="3" t="s">
        <v>4762</v>
      </c>
      <c r="D192" s="10">
        <v>3000</v>
      </c>
      <c r="E192">
        <v>3014</v>
      </c>
      <c r="F192" s="5">
        <f t="shared" si="12"/>
        <v>1.0046666666666666</v>
      </c>
      <c r="G192" s="6">
        <f t="shared" si="13"/>
        <v>107.64285714285714</v>
      </c>
      <c r="H192" t="s">
        <v>8219</v>
      </c>
      <c r="I192" t="s">
        <v>8224</v>
      </c>
      <c r="J192" t="s">
        <v>8246</v>
      </c>
      <c r="K192">
        <v>1480613650</v>
      </c>
      <c r="L192" s="11">
        <f t="shared" si="16"/>
        <v>42705.732060185182</v>
      </c>
      <c r="M192">
        <v>1478018050</v>
      </c>
      <c r="N192" s="11">
        <f t="shared" si="17"/>
        <v>42675.690393518518</v>
      </c>
      <c r="O192" t="b">
        <v>0</v>
      </c>
      <c r="P192">
        <v>28</v>
      </c>
      <c r="Q192" t="b">
        <v>1</v>
      </c>
      <c r="R192" t="s">
        <v>8273</v>
      </c>
      <c r="S192" t="str">
        <f t="shared" si="14"/>
        <v>technology</v>
      </c>
      <c r="T192" t="str">
        <f t="shared" si="15"/>
        <v>wearables</v>
      </c>
    </row>
    <row r="193" spans="1:20" ht="28.8" x14ac:dyDescent="0.3">
      <c r="A193">
        <v>1266</v>
      </c>
      <c r="B193" s="3" t="s">
        <v>1267</v>
      </c>
      <c r="C193" s="3" t="s">
        <v>5376</v>
      </c>
      <c r="D193" s="10">
        <v>9500</v>
      </c>
      <c r="E193">
        <v>9545</v>
      </c>
      <c r="F193" s="5">
        <f t="shared" si="12"/>
        <v>1.0047368421052632</v>
      </c>
      <c r="G193" s="6">
        <f t="shared" si="13"/>
        <v>190.9</v>
      </c>
      <c r="H193" t="s">
        <v>8219</v>
      </c>
      <c r="I193" t="s">
        <v>8224</v>
      </c>
      <c r="J193" t="s">
        <v>8246</v>
      </c>
      <c r="K193">
        <v>1389474145</v>
      </c>
      <c r="L193" s="11">
        <f t="shared" si="16"/>
        <v>41650.87667824074</v>
      </c>
      <c r="M193">
        <v>1386882145</v>
      </c>
      <c r="N193" s="11">
        <f t="shared" si="17"/>
        <v>41620.87667824074</v>
      </c>
      <c r="O193" t="b">
        <v>1</v>
      </c>
      <c r="P193">
        <v>50</v>
      </c>
      <c r="Q193" t="b">
        <v>1</v>
      </c>
      <c r="R193" t="s">
        <v>8276</v>
      </c>
      <c r="S193" t="str">
        <f t="shared" si="14"/>
        <v>music</v>
      </c>
      <c r="T193" t="str">
        <f t="shared" si="15"/>
        <v>rock</v>
      </c>
    </row>
    <row r="194" spans="1:20" ht="43.2" x14ac:dyDescent="0.3">
      <c r="A194">
        <v>3569</v>
      </c>
      <c r="B194" s="3" t="s">
        <v>3568</v>
      </c>
      <c r="C194" s="3" t="s">
        <v>7679</v>
      </c>
      <c r="D194" s="10">
        <v>5000</v>
      </c>
      <c r="E194">
        <v>5024</v>
      </c>
      <c r="F194" s="5">
        <f t="shared" ref="F194:F257" si="18">E194/D194</f>
        <v>1.0047999999999999</v>
      </c>
      <c r="G194" s="6">
        <f t="shared" ref="G194:G257" si="19">E194/P194</f>
        <v>122.53658536585365</v>
      </c>
      <c r="H194" t="s">
        <v>8219</v>
      </c>
      <c r="I194" t="s">
        <v>8224</v>
      </c>
      <c r="J194" t="s">
        <v>8246</v>
      </c>
      <c r="K194">
        <v>1420734696</v>
      </c>
      <c r="L194" s="11">
        <f t="shared" si="16"/>
        <v>42012.688611111109</v>
      </c>
      <c r="M194">
        <v>1418142696</v>
      </c>
      <c r="N194" s="11">
        <f t="shared" si="17"/>
        <v>41982.688611111109</v>
      </c>
      <c r="O194" t="b">
        <v>0</v>
      </c>
      <c r="P194">
        <v>41</v>
      </c>
      <c r="Q194" t="b">
        <v>1</v>
      </c>
      <c r="R194" t="s">
        <v>8271</v>
      </c>
      <c r="S194" t="str">
        <f t="shared" ref="S194:S257" si="20">LEFT(R194,FIND("/",R194)-1)</f>
        <v>theater</v>
      </c>
      <c r="T194" t="str">
        <f t="shared" ref="T194:T257" si="21">RIGHT(R194,LEN(R194)-FIND("/",R194))</f>
        <v>plays</v>
      </c>
    </row>
    <row r="195" spans="1:20" ht="57.6" x14ac:dyDescent="0.3">
      <c r="A195">
        <v>117</v>
      </c>
      <c r="B195" s="3" t="s">
        <v>119</v>
      </c>
      <c r="C195" s="3" t="s">
        <v>4228</v>
      </c>
      <c r="D195" s="10">
        <v>4500</v>
      </c>
      <c r="E195">
        <v>4522.22</v>
      </c>
      <c r="F195" s="5">
        <f t="shared" si="18"/>
        <v>1.0049377777777779</v>
      </c>
      <c r="G195" s="6">
        <f t="shared" si="19"/>
        <v>167.48962962962963</v>
      </c>
      <c r="H195" t="s">
        <v>8219</v>
      </c>
      <c r="I195" t="s">
        <v>8224</v>
      </c>
      <c r="J195" t="s">
        <v>8246</v>
      </c>
      <c r="K195">
        <v>1276110000</v>
      </c>
      <c r="L195" s="11">
        <f t="shared" ref="L195:L258" si="22">(((K195/60)/60)/24)+DATE(1970,1,1)</f>
        <v>40338.791666666664</v>
      </c>
      <c r="M195">
        <v>1268337744</v>
      </c>
      <c r="N195" s="11">
        <f t="shared" ref="N195:N258" si="23">(((M195/60)/60)/24)+DATE(1970,1,1)</f>
        <v>40248.834999999999</v>
      </c>
      <c r="O195" t="b">
        <v>0</v>
      </c>
      <c r="P195">
        <v>27</v>
      </c>
      <c r="Q195" t="b">
        <v>1</v>
      </c>
      <c r="R195" t="s">
        <v>8266</v>
      </c>
      <c r="S195" t="str">
        <f t="shared" si="20"/>
        <v>film &amp; video</v>
      </c>
      <c r="T195" t="str">
        <f t="shared" si="21"/>
        <v>shorts</v>
      </c>
    </row>
    <row r="196" spans="1:20" ht="43.2" x14ac:dyDescent="0.3">
      <c r="A196">
        <v>10</v>
      </c>
      <c r="B196" s="3" t="s">
        <v>12</v>
      </c>
      <c r="C196" s="3" t="s">
        <v>4121</v>
      </c>
      <c r="D196" s="10">
        <v>3000</v>
      </c>
      <c r="E196">
        <v>3015</v>
      </c>
      <c r="F196" s="5">
        <f t="shared" si="18"/>
        <v>1.0049999999999999</v>
      </c>
      <c r="G196" s="6">
        <f t="shared" si="19"/>
        <v>158.68421052631578</v>
      </c>
      <c r="H196" t="s">
        <v>8219</v>
      </c>
      <c r="I196" t="s">
        <v>8224</v>
      </c>
      <c r="J196" t="s">
        <v>8246</v>
      </c>
      <c r="K196">
        <v>1403660279</v>
      </c>
      <c r="L196" s="11">
        <f t="shared" si="22"/>
        <v>41815.068043981482</v>
      </c>
      <c r="M196">
        <v>1400636279</v>
      </c>
      <c r="N196" s="11">
        <f t="shared" si="23"/>
        <v>41780.068043981482</v>
      </c>
      <c r="O196" t="b">
        <v>0</v>
      </c>
      <c r="P196">
        <v>19</v>
      </c>
      <c r="Q196" t="b">
        <v>1</v>
      </c>
      <c r="R196" t="s">
        <v>8265</v>
      </c>
      <c r="S196" t="str">
        <f t="shared" si="20"/>
        <v>film &amp; video</v>
      </c>
      <c r="T196" t="str">
        <f t="shared" si="21"/>
        <v>television</v>
      </c>
    </row>
    <row r="197" spans="1:20" x14ac:dyDescent="0.3">
      <c r="A197">
        <v>106</v>
      </c>
      <c r="B197" s="3" t="s">
        <v>108</v>
      </c>
      <c r="C197" s="3" t="s">
        <v>4217</v>
      </c>
      <c r="D197" s="10">
        <v>5000</v>
      </c>
      <c r="E197">
        <v>5025</v>
      </c>
      <c r="F197" s="5">
        <f t="shared" si="18"/>
        <v>1.0049999999999999</v>
      </c>
      <c r="G197" s="6">
        <f t="shared" si="19"/>
        <v>186.11111111111111</v>
      </c>
      <c r="H197" t="s">
        <v>8219</v>
      </c>
      <c r="I197" t="s">
        <v>8224</v>
      </c>
      <c r="J197" t="s">
        <v>8246</v>
      </c>
      <c r="K197">
        <v>1333391901</v>
      </c>
      <c r="L197" s="11">
        <f t="shared" si="22"/>
        <v>41001.776631944449</v>
      </c>
      <c r="M197">
        <v>1332182301</v>
      </c>
      <c r="N197" s="11">
        <f t="shared" si="23"/>
        <v>40987.776631944449</v>
      </c>
      <c r="O197" t="b">
        <v>0</v>
      </c>
      <c r="P197">
        <v>27</v>
      </c>
      <c r="Q197" t="b">
        <v>1</v>
      </c>
      <c r="R197" t="s">
        <v>8266</v>
      </c>
      <c r="S197" t="str">
        <f t="shared" si="20"/>
        <v>film &amp; video</v>
      </c>
      <c r="T197" t="str">
        <f t="shared" si="21"/>
        <v>shorts</v>
      </c>
    </row>
    <row r="198" spans="1:20" ht="43.2" x14ac:dyDescent="0.3">
      <c r="A198">
        <v>1634</v>
      </c>
      <c r="B198" s="3" t="s">
        <v>1635</v>
      </c>
      <c r="C198" s="3" t="s">
        <v>5744</v>
      </c>
      <c r="D198" s="10">
        <v>2000</v>
      </c>
      <c r="E198">
        <v>2010</v>
      </c>
      <c r="F198" s="5">
        <f t="shared" si="18"/>
        <v>1.0049999999999999</v>
      </c>
      <c r="G198" s="6">
        <f t="shared" si="19"/>
        <v>62.8125</v>
      </c>
      <c r="H198" t="s">
        <v>8219</v>
      </c>
      <c r="I198" t="s">
        <v>8224</v>
      </c>
      <c r="J198" t="s">
        <v>8246</v>
      </c>
      <c r="K198">
        <v>1306994340</v>
      </c>
      <c r="L198" s="11">
        <f t="shared" si="22"/>
        <v>40696.249305555553</v>
      </c>
      <c r="M198">
        <v>1303706001</v>
      </c>
      <c r="N198" s="11">
        <f t="shared" si="23"/>
        <v>40658.189826388887</v>
      </c>
      <c r="O198" t="b">
        <v>0</v>
      </c>
      <c r="P198">
        <v>32</v>
      </c>
      <c r="Q198" t="b">
        <v>1</v>
      </c>
      <c r="R198" t="s">
        <v>8276</v>
      </c>
      <c r="S198" t="str">
        <f t="shared" si="20"/>
        <v>music</v>
      </c>
      <c r="T198" t="str">
        <f t="shared" si="21"/>
        <v>rock</v>
      </c>
    </row>
    <row r="199" spans="1:20" ht="43.2" x14ac:dyDescent="0.3">
      <c r="A199">
        <v>3038</v>
      </c>
      <c r="B199" s="3" t="s">
        <v>3038</v>
      </c>
      <c r="C199" s="3" t="s">
        <v>7148</v>
      </c>
      <c r="D199" s="10">
        <v>1000</v>
      </c>
      <c r="E199">
        <v>1005</v>
      </c>
      <c r="F199" s="5">
        <f t="shared" si="18"/>
        <v>1.0049999999999999</v>
      </c>
      <c r="G199" s="6">
        <f t="shared" si="19"/>
        <v>37.222222222222221</v>
      </c>
      <c r="H199" t="s">
        <v>8219</v>
      </c>
      <c r="I199" t="s">
        <v>8224</v>
      </c>
      <c r="J199" t="s">
        <v>8246</v>
      </c>
      <c r="K199">
        <v>1457071397</v>
      </c>
      <c r="L199" s="11">
        <f t="shared" si="22"/>
        <v>42433.252280092594</v>
      </c>
      <c r="M199">
        <v>1451887397</v>
      </c>
      <c r="N199" s="11">
        <f t="shared" si="23"/>
        <v>42373.252280092594</v>
      </c>
      <c r="O199" t="b">
        <v>0</v>
      </c>
      <c r="P199">
        <v>27</v>
      </c>
      <c r="Q199" t="b">
        <v>1</v>
      </c>
      <c r="R199" t="s">
        <v>8303</v>
      </c>
      <c r="S199" t="str">
        <f t="shared" si="20"/>
        <v>theater</v>
      </c>
      <c r="T199" t="str">
        <f t="shared" si="21"/>
        <v>spaces</v>
      </c>
    </row>
    <row r="200" spans="1:20" ht="28.8" x14ac:dyDescent="0.3">
      <c r="A200">
        <v>3564</v>
      </c>
      <c r="B200" s="3" t="s">
        <v>3563</v>
      </c>
      <c r="C200" s="3" t="s">
        <v>7674</v>
      </c>
      <c r="D200" s="10">
        <v>1000</v>
      </c>
      <c r="E200">
        <v>1005</v>
      </c>
      <c r="F200" s="5">
        <f t="shared" si="18"/>
        <v>1.0049999999999999</v>
      </c>
      <c r="G200" s="6">
        <f t="shared" si="19"/>
        <v>59.117647058823529</v>
      </c>
      <c r="H200" t="s">
        <v>8219</v>
      </c>
      <c r="I200" t="s">
        <v>8225</v>
      </c>
      <c r="J200" t="s">
        <v>8247</v>
      </c>
      <c r="K200">
        <v>1444060800</v>
      </c>
      <c r="L200" s="11">
        <f t="shared" si="22"/>
        <v>42282.666666666672</v>
      </c>
      <c r="M200">
        <v>1440082649</v>
      </c>
      <c r="N200" s="11">
        <f t="shared" si="23"/>
        <v>42236.623252314821</v>
      </c>
      <c r="O200" t="b">
        <v>0</v>
      </c>
      <c r="P200">
        <v>17</v>
      </c>
      <c r="Q200" t="b">
        <v>1</v>
      </c>
      <c r="R200" t="s">
        <v>8271</v>
      </c>
      <c r="S200" t="str">
        <f t="shared" si="20"/>
        <v>theater</v>
      </c>
      <c r="T200" t="str">
        <f t="shared" si="21"/>
        <v>plays</v>
      </c>
    </row>
    <row r="201" spans="1:20" ht="43.2" x14ac:dyDescent="0.3">
      <c r="A201">
        <v>3588</v>
      </c>
      <c r="B201" s="3" t="s">
        <v>3587</v>
      </c>
      <c r="C201" s="3" t="s">
        <v>7698</v>
      </c>
      <c r="D201" s="10">
        <v>200</v>
      </c>
      <c r="E201">
        <v>201</v>
      </c>
      <c r="F201" s="5">
        <f t="shared" si="18"/>
        <v>1.0049999999999999</v>
      </c>
      <c r="G201" s="6">
        <f t="shared" si="19"/>
        <v>18.272727272727273</v>
      </c>
      <c r="H201" t="s">
        <v>8219</v>
      </c>
      <c r="I201" t="s">
        <v>8225</v>
      </c>
      <c r="J201" t="s">
        <v>8247</v>
      </c>
      <c r="K201">
        <v>1430348400</v>
      </c>
      <c r="L201" s="11">
        <f t="shared" si="22"/>
        <v>42123.958333333328</v>
      </c>
      <c r="M201">
        <v>1428436410</v>
      </c>
      <c r="N201" s="11">
        <f t="shared" si="23"/>
        <v>42101.828819444447</v>
      </c>
      <c r="O201" t="b">
        <v>0</v>
      </c>
      <c r="P201">
        <v>11</v>
      </c>
      <c r="Q201" t="b">
        <v>1</v>
      </c>
      <c r="R201" t="s">
        <v>8271</v>
      </c>
      <c r="S201" t="str">
        <f t="shared" si="20"/>
        <v>theater</v>
      </c>
      <c r="T201" t="str">
        <f t="shared" si="21"/>
        <v>plays</v>
      </c>
    </row>
    <row r="202" spans="1:20" ht="43.2" x14ac:dyDescent="0.3">
      <c r="A202">
        <v>3653</v>
      </c>
      <c r="B202" s="3" t="s">
        <v>3650</v>
      </c>
      <c r="C202" s="3" t="s">
        <v>7763</v>
      </c>
      <c r="D202" s="10">
        <v>2000</v>
      </c>
      <c r="E202">
        <v>2010</v>
      </c>
      <c r="F202" s="5">
        <f t="shared" si="18"/>
        <v>1.0049999999999999</v>
      </c>
      <c r="G202" s="6">
        <f t="shared" si="19"/>
        <v>60.909090909090907</v>
      </c>
      <c r="H202" t="s">
        <v>8219</v>
      </c>
      <c r="I202" t="s">
        <v>8225</v>
      </c>
      <c r="J202" t="s">
        <v>8247</v>
      </c>
      <c r="K202">
        <v>1438764207</v>
      </c>
      <c r="L202" s="11">
        <f t="shared" si="22"/>
        <v>42221.363506944443</v>
      </c>
      <c r="M202">
        <v>1436172207</v>
      </c>
      <c r="N202" s="11">
        <f t="shared" si="23"/>
        <v>42191.363506944443</v>
      </c>
      <c r="O202" t="b">
        <v>0</v>
      </c>
      <c r="P202">
        <v>33</v>
      </c>
      <c r="Q202" t="b">
        <v>1</v>
      </c>
      <c r="R202" t="s">
        <v>8271</v>
      </c>
      <c r="S202" t="str">
        <f t="shared" si="20"/>
        <v>theater</v>
      </c>
      <c r="T202" t="str">
        <f t="shared" si="21"/>
        <v>plays</v>
      </c>
    </row>
    <row r="203" spans="1:20" ht="43.2" x14ac:dyDescent="0.3">
      <c r="A203">
        <v>651</v>
      </c>
      <c r="B203" s="3" t="s">
        <v>652</v>
      </c>
      <c r="C203" s="3" t="s">
        <v>4761</v>
      </c>
      <c r="D203" s="10">
        <v>25000</v>
      </c>
      <c r="E203">
        <v>25132</v>
      </c>
      <c r="F203" s="5">
        <f t="shared" si="18"/>
        <v>1.00528</v>
      </c>
      <c r="G203" s="6">
        <f t="shared" si="19"/>
        <v>239.35238095238094</v>
      </c>
      <c r="H203" t="s">
        <v>8219</v>
      </c>
      <c r="I203" t="s">
        <v>8224</v>
      </c>
      <c r="J203" t="s">
        <v>8246</v>
      </c>
      <c r="K203">
        <v>1418430311</v>
      </c>
      <c r="L203" s="11">
        <f t="shared" si="22"/>
        <v>41986.017488425925</v>
      </c>
      <c r="M203">
        <v>1415838311</v>
      </c>
      <c r="N203" s="11">
        <f t="shared" si="23"/>
        <v>41956.017488425925</v>
      </c>
      <c r="O203" t="b">
        <v>0</v>
      </c>
      <c r="P203">
        <v>105</v>
      </c>
      <c r="Q203" t="b">
        <v>1</v>
      </c>
      <c r="R203" t="s">
        <v>8273</v>
      </c>
      <c r="S203" t="str">
        <f t="shared" si="20"/>
        <v>technology</v>
      </c>
      <c r="T203" t="str">
        <f t="shared" si="21"/>
        <v>wearables</v>
      </c>
    </row>
    <row r="204" spans="1:20" ht="57.6" x14ac:dyDescent="0.3">
      <c r="A204">
        <v>3510</v>
      </c>
      <c r="B204" s="3" t="s">
        <v>3509</v>
      </c>
      <c r="C204" s="3" t="s">
        <v>7620</v>
      </c>
      <c r="D204" s="10">
        <v>900</v>
      </c>
      <c r="E204">
        <v>905</v>
      </c>
      <c r="F204" s="5">
        <f t="shared" si="18"/>
        <v>1.0055555555555555</v>
      </c>
      <c r="G204" s="6">
        <f t="shared" si="19"/>
        <v>60.333333333333336</v>
      </c>
      <c r="H204" t="s">
        <v>8219</v>
      </c>
      <c r="I204" t="s">
        <v>8224</v>
      </c>
      <c r="J204" t="s">
        <v>8246</v>
      </c>
      <c r="K204">
        <v>1404312846</v>
      </c>
      <c r="L204" s="11">
        <f t="shared" si="22"/>
        <v>41822.62090277778</v>
      </c>
      <c r="M204">
        <v>1402584846</v>
      </c>
      <c r="N204" s="11">
        <f t="shared" si="23"/>
        <v>41802.62090277778</v>
      </c>
      <c r="O204" t="b">
        <v>0</v>
      </c>
      <c r="P204">
        <v>15</v>
      </c>
      <c r="Q204" t="b">
        <v>1</v>
      </c>
      <c r="R204" t="s">
        <v>8271</v>
      </c>
      <c r="S204" t="str">
        <f t="shared" si="20"/>
        <v>theater</v>
      </c>
      <c r="T204" t="str">
        <f t="shared" si="21"/>
        <v>plays</v>
      </c>
    </row>
    <row r="205" spans="1:20" x14ac:dyDescent="0.3">
      <c r="A205">
        <v>659</v>
      </c>
      <c r="B205" s="3" t="s">
        <v>660</v>
      </c>
      <c r="C205" s="3" t="s">
        <v>4769</v>
      </c>
      <c r="D205" s="10">
        <v>3000</v>
      </c>
      <c r="E205">
        <v>3017</v>
      </c>
      <c r="F205" s="5">
        <f t="shared" si="18"/>
        <v>1.0056666666666667</v>
      </c>
      <c r="G205" s="6">
        <f t="shared" si="19"/>
        <v>143.66666666666666</v>
      </c>
      <c r="H205" t="s">
        <v>8219</v>
      </c>
      <c r="I205" t="s">
        <v>8224</v>
      </c>
      <c r="J205" t="s">
        <v>8246</v>
      </c>
      <c r="K205">
        <v>1440339295</v>
      </c>
      <c r="L205" s="11">
        <f t="shared" si="22"/>
        <v>42239.593692129631</v>
      </c>
      <c r="M205">
        <v>1437747295</v>
      </c>
      <c r="N205" s="11">
        <f t="shared" si="23"/>
        <v>42209.593692129631</v>
      </c>
      <c r="O205" t="b">
        <v>0</v>
      </c>
      <c r="P205">
        <v>21</v>
      </c>
      <c r="Q205" t="b">
        <v>1</v>
      </c>
      <c r="R205" t="s">
        <v>8273</v>
      </c>
      <c r="S205" t="str">
        <f t="shared" si="20"/>
        <v>technology</v>
      </c>
      <c r="T205" t="str">
        <f t="shared" si="21"/>
        <v>wearables</v>
      </c>
    </row>
    <row r="206" spans="1:20" ht="43.2" x14ac:dyDescent="0.3">
      <c r="A206">
        <v>3240</v>
      </c>
      <c r="B206" s="3" t="s">
        <v>3240</v>
      </c>
      <c r="C206" s="3" t="s">
        <v>7350</v>
      </c>
      <c r="D206" s="10">
        <v>3000</v>
      </c>
      <c r="E206">
        <v>3017</v>
      </c>
      <c r="F206" s="5">
        <f t="shared" si="18"/>
        <v>1.0056666666666667</v>
      </c>
      <c r="G206" s="6">
        <f t="shared" si="19"/>
        <v>88.735294117647058</v>
      </c>
      <c r="H206" t="s">
        <v>8219</v>
      </c>
      <c r="I206" t="s">
        <v>8225</v>
      </c>
      <c r="J206" t="s">
        <v>8247</v>
      </c>
      <c r="K206">
        <v>1487286000</v>
      </c>
      <c r="L206" s="11">
        <f t="shared" si="22"/>
        <v>42782.958333333328</v>
      </c>
      <c r="M206">
        <v>1484843948</v>
      </c>
      <c r="N206" s="11">
        <f t="shared" si="23"/>
        <v>42754.693842592591</v>
      </c>
      <c r="O206" t="b">
        <v>0</v>
      </c>
      <c r="P206">
        <v>34</v>
      </c>
      <c r="Q206" t="b">
        <v>1</v>
      </c>
      <c r="R206" t="s">
        <v>8271</v>
      </c>
      <c r="S206" t="str">
        <f t="shared" si="20"/>
        <v>theater</v>
      </c>
      <c r="T206" t="str">
        <f t="shared" si="21"/>
        <v>plays</v>
      </c>
    </row>
    <row r="207" spans="1:20" ht="43.2" x14ac:dyDescent="0.3">
      <c r="A207">
        <v>3020</v>
      </c>
      <c r="B207" s="3" t="s">
        <v>3020</v>
      </c>
      <c r="C207" s="3" t="s">
        <v>7130</v>
      </c>
      <c r="D207" s="10">
        <v>7000</v>
      </c>
      <c r="E207">
        <v>7040</v>
      </c>
      <c r="F207" s="5">
        <f t="shared" si="18"/>
        <v>1.0057142857142858</v>
      </c>
      <c r="G207" s="6">
        <f t="shared" si="19"/>
        <v>234.66666666666666</v>
      </c>
      <c r="H207" t="s">
        <v>8219</v>
      </c>
      <c r="I207" t="s">
        <v>8224</v>
      </c>
      <c r="J207" t="s">
        <v>8246</v>
      </c>
      <c r="K207">
        <v>1439583533</v>
      </c>
      <c r="L207" s="11">
        <f t="shared" si="22"/>
        <v>42230.846446759257</v>
      </c>
      <c r="M207">
        <v>1434399533</v>
      </c>
      <c r="N207" s="11">
        <f t="shared" si="23"/>
        <v>42170.846446759257</v>
      </c>
      <c r="O207" t="b">
        <v>0</v>
      </c>
      <c r="P207">
        <v>30</v>
      </c>
      <c r="Q207" t="b">
        <v>1</v>
      </c>
      <c r="R207" t="s">
        <v>8303</v>
      </c>
      <c r="S207" t="str">
        <f t="shared" si="20"/>
        <v>theater</v>
      </c>
      <c r="T207" t="str">
        <f t="shared" si="21"/>
        <v>spaces</v>
      </c>
    </row>
    <row r="208" spans="1:20" ht="43.2" x14ac:dyDescent="0.3">
      <c r="A208">
        <v>1649</v>
      </c>
      <c r="B208" s="3" t="s">
        <v>1650</v>
      </c>
      <c r="C208" s="3" t="s">
        <v>5759</v>
      </c>
      <c r="D208" s="10">
        <v>3800</v>
      </c>
      <c r="E208">
        <v>3822.33</v>
      </c>
      <c r="F208" s="5">
        <f t="shared" si="18"/>
        <v>1.0058763157894737</v>
      </c>
      <c r="G208" s="6">
        <f t="shared" si="19"/>
        <v>47.189259259259259</v>
      </c>
      <c r="H208" t="s">
        <v>8219</v>
      </c>
      <c r="I208" t="s">
        <v>8224</v>
      </c>
      <c r="J208" t="s">
        <v>8246</v>
      </c>
      <c r="K208">
        <v>1400862355</v>
      </c>
      <c r="L208" s="11">
        <f t="shared" si="22"/>
        <v>41782.684664351851</v>
      </c>
      <c r="M208">
        <v>1396974355</v>
      </c>
      <c r="N208" s="11">
        <f t="shared" si="23"/>
        <v>41737.684664351851</v>
      </c>
      <c r="O208" t="b">
        <v>0</v>
      </c>
      <c r="P208">
        <v>81</v>
      </c>
      <c r="Q208" t="b">
        <v>1</v>
      </c>
      <c r="R208" t="s">
        <v>8292</v>
      </c>
      <c r="S208" t="str">
        <f t="shared" si="20"/>
        <v>music</v>
      </c>
      <c r="T208" t="str">
        <f t="shared" si="21"/>
        <v>pop</v>
      </c>
    </row>
    <row r="209" spans="1:20" ht="28.8" x14ac:dyDescent="0.3">
      <c r="A209">
        <v>2297</v>
      </c>
      <c r="B209" s="3" t="s">
        <v>2298</v>
      </c>
      <c r="C209" s="3" t="s">
        <v>6407</v>
      </c>
      <c r="D209" s="10">
        <v>1000</v>
      </c>
      <c r="E209">
        <v>1006</v>
      </c>
      <c r="F209" s="5">
        <f t="shared" si="18"/>
        <v>1.006</v>
      </c>
      <c r="G209" s="6">
        <f t="shared" si="19"/>
        <v>52.94736842105263</v>
      </c>
      <c r="H209" t="s">
        <v>8219</v>
      </c>
      <c r="I209" t="s">
        <v>8224</v>
      </c>
      <c r="J209" t="s">
        <v>8246</v>
      </c>
      <c r="K209">
        <v>1331697540</v>
      </c>
      <c r="L209" s="11">
        <f t="shared" si="22"/>
        <v>40982.165972222225</v>
      </c>
      <c r="M209">
        <v>1328749249</v>
      </c>
      <c r="N209" s="11">
        <f t="shared" si="23"/>
        <v>40948.042233796295</v>
      </c>
      <c r="O209" t="b">
        <v>0</v>
      </c>
      <c r="P209">
        <v>19</v>
      </c>
      <c r="Q209" t="b">
        <v>1</v>
      </c>
      <c r="R209" t="s">
        <v>8276</v>
      </c>
      <c r="S209" t="str">
        <f t="shared" si="20"/>
        <v>music</v>
      </c>
      <c r="T209" t="str">
        <f t="shared" si="21"/>
        <v>rock</v>
      </c>
    </row>
    <row r="210" spans="1:20" ht="43.2" x14ac:dyDescent="0.3">
      <c r="A210">
        <v>3236</v>
      </c>
      <c r="B210" s="3" t="s">
        <v>3236</v>
      </c>
      <c r="C210" s="3" t="s">
        <v>7346</v>
      </c>
      <c r="D210" s="10">
        <v>20000</v>
      </c>
      <c r="E210">
        <v>20120</v>
      </c>
      <c r="F210" s="5">
        <f t="shared" si="18"/>
        <v>1.006</v>
      </c>
      <c r="G210" s="6">
        <f t="shared" si="19"/>
        <v>182.90909090909091</v>
      </c>
      <c r="H210" t="s">
        <v>8219</v>
      </c>
      <c r="I210" t="s">
        <v>8224</v>
      </c>
      <c r="J210" t="s">
        <v>8246</v>
      </c>
      <c r="K210">
        <v>1482962433</v>
      </c>
      <c r="L210" s="11">
        <f t="shared" si="22"/>
        <v>42732.917048611111</v>
      </c>
      <c r="M210">
        <v>1480370433</v>
      </c>
      <c r="N210" s="11">
        <f t="shared" si="23"/>
        <v>42702.917048611111</v>
      </c>
      <c r="O210" t="b">
        <v>0</v>
      </c>
      <c r="P210">
        <v>110</v>
      </c>
      <c r="Q210" t="b">
        <v>1</v>
      </c>
      <c r="R210" t="s">
        <v>8271</v>
      </c>
      <c r="S210" t="str">
        <f t="shared" si="20"/>
        <v>theater</v>
      </c>
      <c r="T210" t="str">
        <f t="shared" si="21"/>
        <v>plays</v>
      </c>
    </row>
    <row r="211" spans="1:20" ht="43.2" x14ac:dyDescent="0.3">
      <c r="A211">
        <v>3485</v>
      </c>
      <c r="B211" s="3" t="s">
        <v>3484</v>
      </c>
      <c r="C211" s="3" t="s">
        <v>7595</v>
      </c>
      <c r="D211" s="10">
        <v>1650</v>
      </c>
      <c r="E211">
        <v>1660</v>
      </c>
      <c r="F211" s="5">
        <f t="shared" si="18"/>
        <v>1.0060606060606061</v>
      </c>
      <c r="G211" s="6">
        <f t="shared" si="19"/>
        <v>55.333333333333336</v>
      </c>
      <c r="H211" t="s">
        <v>8219</v>
      </c>
      <c r="I211" t="s">
        <v>8224</v>
      </c>
      <c r="J211" t="s">
        <v>8246</v>
      </c>
      <c r="K211">
        <v>1454431080</v>
      </c>
      <c r="L211" s="11">
        <f t="shared" si="22"/>
        <v>42402.693055555559</v>
      </c>
      <c r="M211">
        <v>1451839080</v>
      </c>
      <c r="N211" s="11">
        <f t="shared" si="23"/>
        <v>42372.693055555559</v>
      </c>
      <c r="O211" t="b">
        <v>0</v>
      </c>
      <c r="P211">
        <v>30</v>
      </c>
      <c r="Q211" t="b">
        <v>1</v>
      </c>
      <c r="R211" t="s">
        <v>8271</v>
      </c>
      <c r="S211" t="str">
        <f t="shared" si="20"/>
        <v>theater</v>
      </c>
      <c r="T211" t="str">
        <f t="shared" si="21"/>
        <v>plays</v>
      </c>
    </row>
    <row r="212" spans="1:20" ht="43.2" x14ac:dyDescent="0.3">
      <c r="A212">
        <v>832</v>
      </c>
      <c r="B212" s="3" t="s">
        <v>833</v>
      </c>
      <c r="C212" s="3" t="s">
        <v>4942</v>
      </c>
      <c r="D212" s="10">
        <v>15000</v>
      </c>
      <c r="E212">
        <v>15091.06</v>
      </c>
      <c r="F212" s="5">
        <f t="shared" si="18"/>
        <v>1.0060706666666666</v>
      </c>
      <c r="G212" s="6">
        <f t="shared" si="19"/>
        <v>97.993896103896105</v>
      </c>
      <c r="H212" t="s">
        <v>8219</v>
      </c>
      <c r="I212" t="s">
        <v>8224</v>
      </c>
      <c r="J212" t="s">
        <v>8246</v>
      </c>
      <c r="K212">
        <v>1327133580</v>
      </c>
      <c r="L212" s="11">
        <f t="shared" si="22"/>
        <v>40929.342361111114</v>
      </c>
      <c r="M212">
        <v>1321978335</v>
      </c>
      <c r="N212" s="11">
        <f t="shared" si="23"/>
        <v>40869.675173611111</v>
      </c>
      <c r="O212" t="b">
        <v>0</v>
      </c>
      <c r="P212">
        <v>154</v>
      </c>
      <c r="Q212" t="b">
        <v>1</v>
      </c>
      <c r="R212" t="s">
        <v>8276</v>
      </c>
      <c r="S212" t="str">
        <f t="shared" si="20"/>
        <v>music</v>
      </c>
      <c r="T212" t="str">
        <f t="shared" si="21"/>
        <v>rock</v>
      </c>
    </row>
    <row r="213" spans="1:20" ht="43.2" x14ac:dyDescent="0.3">
      <c r="A213">
        <v>391</v>
      </c>
      <c r="B213" s="3" t="s">
        <v>392</v>
      </c>
      <c r="C213" s="3" t="s">
        <v>4501</v>
      </c>
      <c r="D213" s="10">
        <v>20000</v>
      </c>
      <c r="E213">
        <v>20122</v>
      </c>
      <c r="F213" s="5">
        <f t="shared" si="18"/>
        <v>1.0061</v>
      </c>
      <c r="G213" s="6">
        <f t="shared" si="19"/>
        <v>104.25906735751295</v>
      </c>
      <c r="H213" t="s">
        <v>8219</v>
      </c>
      <c r="I213" t="s">
        <v>8224</v>
      </c>
      <c r="J213" t="s">
        <v>8246</v>
      </c>
      <c r="K213">
        <v>1324169940</v>
      </c>
      <c r="L213" s="11">
        <f t="shared" si="22"/>
        <v>40895.040972222225</v>
      </c>
      <c r="M213">
        <v>1321578051</v>
      </c>
      <c r="N213" s="11">
        <f t="shared" si="23"/>
        <v>40865.042256944449</v>
      </c>
      <c r="O213" t="b">
        <v>0</v>
      </c>
      <c r="P213">
        <v>193</v>
      </c>
      <c r="Q213" t="b">
        <v>1</v>
      </c>
      <c r="R213" t="s">
        <v>8269</v>
      </c>
      <c r="S213" t="str">
        <f t="shared" si="20"/>
        <v>film &amp; video</v>
      </c>
      <c r="T213" t="str">
        <f t="shared" si="21"/>
        <v>documentary</v>
      </c>
    </row>
    <row r="214" spans="1:20" ht="57.6" x14ac:dyDescent="0.3">
      <c r="A214">
        <v>1947</v>
      </c>
      <c r="B214" s="3" t="s">
        <v>1948</v>
      </c>
      <c r="C214" s="3" t="s">
        <v>6057</v>
      </c>
      <c r="D214" s="10">
        <v>800</v>
      </c>
      <c r="E214">
        <v>805.07</v>
      </c>
      <c r="F214" s="5">
        <f t="shared" si="18"/>
        <v>1.0063375000000001</v>
      </c>
      <c r="G214" s="6">
        <f t="shared" si="19"/>
        <v>35.003043478260871</v>
      </c>
      <c r="H214" t="s">
        <v>8219</v>
      </c>
      <c r="I214" t="s">
        <v>8224</v>
      </c>
      <c r="J214" t="s">
        <v>8246</v>
      </c>
      <c r="K214">
        <v>1258955940</v>
      </c>
      <c r="L214" s="11">
        <f t="shared" si="22"/>
        <v>40140.249305555553</v>
      </c>
      <c r="M214">
        <v>1255730520</v>
      </c>
      <c r="N214" s="11">
        <f t="shared" si="23"/>
        <v>40102.918055555558</v>
      </c>
      <c r="O214" t="b">
        <v>1</v>
      </c>
      <c r="P214">
        <v>23</v>
      </c>
      <c r="Q214" t="b">
        <v>1</v>
      </c>
      <c r="R214" t="s">
        <v>8295</v>
      </c>
      <c r="S214" t="str">
        <f t="shared" si="20"/>
        <v>technology</v>
      </c>
      <c r="T214" t="str">
        <f t="shared" si="21"/>
        <v>hardware</v>
      </c>
    </row>
    <row r="215" spans="1:20" ht="43.2" x14ac:dyDescent="0.3">
      <c r="A215">
        <v>418</v>
      </c>
      <c r="B215" s="3" t="s">
        <v>419</v>
      </c>
      <c r="C215" s="3" t="s">
        <v>4528</v>
      </c>
      <c r="D215" s="10">
        <v>22400</v>
      </c>
      <c r="E215">
        <v>22542</v>
      </c>
      <c r="F215" s="5">
        <f t="shared" si="18"/>
        <v>1.0063392857142857</v>
      </c>
      <c r="G215" s="6">
        <f t="shared" si="19"/>
        <v>216.75</v>
      </c>
      <c r="H215" t="s">
        <v>8219</v>
      </c>
      <c r="I215" t="s">
        <v>8224</v>
      </c>
      <c r="J215" t="s">
        <v>8246</v>
      </c>
      <c r="K215">
        <v>1437633997</v>
      </c>
      <c r="L215" s="11">
        <f t="shared" si="22"/>
        <v>42208.282372685186</v>
      </c>
      <c r="M215">
        <v>1435041997</v>
      </c>
      <c r="N215" s="11">
        <f t="shared" si="23"/>
        <v>42178.282372685186</v>
      </c>
      <c r="O215" t="b">
        <v>0</v>
      </c>
      <c r="P215">
        <v>104</v>
      </c>
      <c r="Q215" t="b">
        <v>1</v>
      </c>
      <c r="R215" t="s">
        <v>8269</v>
      </c>
      <c r="S215" t="str">
        <f t="shared" si="20"/>
        <v>film &amp; video</v>
      </c>
      <c r="T215" t="str">
        <f t="shared" si="21"/>
        <v>documentary</v>
      </c>
    </row>
    <row r="216" spans="1:20" ht="43.2" x14ac:dyDescent="0.3">
      <c r="A216">
        <v>297</v>
      </c>
      <c r="B216" s="3" t="s">
        <v>298</v>
      </c>
      <c r="C216" s="3" t="s">
        <v>4407</v>
      </c>
      <c r="D216" s="10">
        <v>20000</v>
      </c>
      <c r="E216">
        <v>20128</v>
      </c>
      <c r="F216" s="5">
        <f t="shared" si="18"/>
        <v>1.0064</v>
      </c>
      <c r="G216" s="6">
        <f t="shared" si="19"/>
        <v>141.74647887323943</v>
      </c>
      <c r="H216" t="s">
        <v>8219</v>
      </c>
      <c r="I216" t="s">
        <v>8224</v>
      </c>
      <c r="J216" t="s">
        <v>8246</v>
      </c>
      <c r="K216">
        <v>1430452740</v>
      </c>
      <c r="L216" s="11">
        <f t="shared" si="22"/>
        <v>42125.165972222225</v>
      </c>
      <c r="M216">
        <v>1427390901</v>
      </c>
      <c r="N216" s="11">
        <f t="shared" si="23"/>
        <v>42089.72802083334</v>
      </c>
      <c r="O216" t="b">
        <v>1</v>
      </c>
      <c r="P216">
        <v>142</v>
      </c>
      <c r="Q216" t="b">
        <v>1</v>
      </c>
      <c r="R216" t="s">
        <v>8269</v>
      </c>
      <c r="S216" t="str">
        <f t="shared" si="20"/>
        <v>film &amp; video</v>
      </c>
      <c r="T216" t="str">
        <f t="shared" si="21"/>
        <v>documentary</v>
      </c>
    </row>
    <row r="217" spans="1:20" ht="43.2" x14ac:dyDescent="0.3">
      <c r="A217">
        <v>539</v>
      </c>
      <c r="B217" s="3" t="s">
        <v>540</v>
      </c>
      <c r="C217" s="3" t="s">
        <v>4649</v>
      </c>
      <c r="D217" s="10">
        <v>500</v>
      </c>
      <c r="E217">
        <v>503.22</v>
      </c>
      <c r="F217" s="5">
        <f t="shared" si="18"/>
        <v>1.00644</v>
      </c>
      <c r="G217" s="6">
        <f t="shared" si="19"/>
        <v>25.161000000000001</v>
      </c>
      <c r="H217" t="s">
        <v>8219</v>
      </c>
      <c r="I217" t="s">
        <v>8225</v>
      </c>
      <c r="J217" t="s">
        <v>8247</v>
      </c>
      <c r="K217">
        <v>1467681107</v>
      </c>
      <c r="L217" s="11">
        <f t="shared" si="22"/>
        <v>42556.049849537041</v>
      </c>
      <c r="M217">
        <v>1465866707</v>
      </c>
      <c r="N217" s="11">
        <f t="shared" si="23"/>
        <v>42535.049849537041</v>
      </c>
      <c r="O217" t="b">
        <v>0</v>
      </c>
      <c r="P217">
        <v>20</v>
      </c>
      <c r="Q217" t="b">
        <v>1</v>
      </c>
      <c r="R217" t="s">
        <v>8271</v>
      </c>
      <c r="S217" t="str">
        <f t="shared" si="20"/>
        <v>theater</v>
      </c>
      <c r="T217" t="str">
        <f t="shared" si="21"/>
        <v>plays</v>
      </c>
    </row>
    <row r="218" spans="1:20" ht="43.2" x14ac:dyDescent="0.3">
      <c r="A218">
        <v>3455</v>
      </c>
      <c r="B218" s="3" t="s">
        <v>3454</v>
      </c>
      <c r="C218" s="3" t="s">
        <v>7565</v>
      </c>
      <c r="D218" s="10">
        <v>10000</v>
      </c>
      <c r="E218">
        <v>10065</v>
      </c>
      <c r="F218" s="5">
        <f t="shared" si="18"/>
        <v>1.0065</v>
      </c>
      <c r="G218" s="6">
        <f t="shared" si="19"/>
        <v>145.86956521739131</v>
      </c>
      <c r="H218" t="s">
        <v>8219</v>
      </c>
      <c r="I218" t="s">
        <v>8224</v>
      </c>
      <c r="J218" t="s">
        <v>8246</v>
      </c>
      <c r="K218">
        <v>1476381627</v>
      </c>
      <c r="L218" s="11">
        <f t="shared" si="22"/>
        <v>42656.7503125</v>
      </c>
      <c r="M218">
        <v>1473789627</v>
      </c>
      <c r="N218" s="11">
        <f t="shared" si="23"/>
        <v>42626.7503125</v>
      </c>
      <c r="O218" t="b">
        <v>0</v>
      </c>
      <c r="P218">
        <v>69</v>
      </c>
      <c r="Q218" t="b">
        <v>1</v>
      </c>
      <c r="R218" t="s">
        <v>8271</v>
      </c>
      <c r="S218" t="str">
        <f t="shared" si="20"/>
        <v>theater</v>
      </c>
      <c r="T218" t="str">
        <f t="shared" si="21"/>
        <v>plays</v>
      </c>
    </row>
    <row r="219" spans="1:20" ht="43.2" x14ac:dyDescent="0.3">
      <c r="A219">
        <v>1827</v>
      </c>
      <c r="B219" s="3" t="s">
        <v>1828</v>
      </c>
      <c r="C219" s="3" t="s">
        <v>5937</v>
      </c>
      <c r="D219" s="10">
        <v>8000</v>
      </c>
      <c r="E219">
        <v>8053</v>
      </c>
      <c r="F219" s="5">
        <f t="shared" si="18"/>
        <v>1.0066250000000001</v>
      </c>
      <c r="G219" s="6">
        <f t="shared" si="19"/>
        <v>83.885416666666671</v>
      </c>
      <c r="H219" t="s">
        <v>8219</v>
      </c>
      <c r="I219" t="s">
        <v>8224</v>
      </c>
      <c r="J219" t="s">
        <v>8246</v>
      </c>
      <c r="K219">
        <v>1299138561</v>
      </c>
      <c r="L219" s="11">
        <f t="shared" si="22"/>
        <v>40605.325937499998</v>
      </c>
      <c r="M219">
        <v>1294818561</v>
      </c>
      <c r="N219" s="11">
        <f t="shared" si="23"/>
        <v>40555.325937499998</v>
      </c>
      <c r="O219" t="b">
        <v>0</v>
      </c>
      <c r="P219">
        <v>96</v>
      </c>
      <c r="Q219" t="b">
        <v>1</v>
      </c>
      <c r="R219" t="s">
        <v>8276</v>
      </c>
      <c r="S219" t="str">
        <f t="shared" si="20"/>
        <v>music</v>
      </c>
      <c r="T219" t="str">
        <f t="shared" si="21"/>
        <v>rock</v>
      </c>
    </row>
    <row r="220" spans="1:20" ht="43.2" x14ac:dyDescent="0.3">
      <c r="A220">
        <v>17</v>
      </c>
      <c r="B220" s="3" t="s">
        <v>19</v>
      </c>
      <c r="C220" s="3" t="s">
        <v>4128</v>
      </c>
      <c r="D220" s="10">
        <v>1500</v>
      </c>
      <c r="E220">
        <v>1510</v>
      </c>
      <c r="F220" s="5">
        <f t="shared" si="18"/>
        <v>1.0066666666666666</v>
      </c>
      <c r="G220" s="6">
        <f t="shared" si="19"/>
        <v>41.944444444444443</v>
      </c>
      <c r="H220" t="s">
        <v>8219</v>
      </c>
      <c r="I220" t="s">
        <v>8225</v>
      </c>
      <c r="J220" t="s">
        <v>8247</v>
      </c>
      <c r="K220">
        <v>1415126022</v>
      </c>
      <c r="L220" s="11">
        <f t="shared" si="22"/>
        <v>41947.773402777777</v>
      </c>
      <c r="M220">
        <v>1412530422</v>
      </c>
      <c r="N220" s="11">
        <f t="shared" si="23"/>
        <v>41917.731736111113</v>
      </c>
      <c r="O220" t="b">
        <v>0</v>
      </c>
      <c r="P220">
        <v>36</v>
      </c>
      <c r="Q220" t="b">
        <v>1</v>
      </c>
      <c r="R220" t="s">
        <v>8265</v>
      </c>
      <c r="S220" t="str">
        <f t="shared" si="20"/>
        <v>film &amp; video</v>
      </c>
      <c r="T220" t="str">
        <f t="shared" si="21"/>
        <v>television</v>
      </c>
    </row>
    <row r="221" spans="1:20" ht="43.2" x14ac:dyDescent="0.3">
      <c r="A221">
        <v>1652</v>
      </c>
      <c r="B221" s="3" t="s">
        <v>1653</v>
      </c>
      <c r="C221" s="3" t="s">
        <v>5762</v>
      </c>
      <c r="D221" s="10">
        <v>4500</v>
      </c>
      <c r="E221">
        <v>4530</v>
      </c>
      <c r="F221" s="5">
        <f t="shared" si="18"/>
        <v>1.0066666666666666</v>
      </c>
      <c r="G221" s="6">
        <f t="shared" si="19"/>
        <v>64.714285714285708</v>
      </c>
      <c r="H221" t="s">
        <v>8219</v>
      </c>
      <c r="I221" t="s">
        <v>8224</v>
      </c>
      <c r="J221" t="s">
        <v>8246</v>
      </c>
      <c r="K221">
        <v>1385297393</v>
      </c>
      <c r="L221" s="11">
        <f t="shared" si="22"/>
        <v>41602.534641203703</v>
      </c>
      <c r="M221">
        <v>1382701793</v>
      </c>
      <c r="N221" s="11">
        <f t="shared" si="23"/>
        <v>41572.492974537039</v>
      </c>
      <c r="O221" t="b">
        <v>0</v>
      </c>
      <c r="P221">
        <v>70</v>
      </c>
      <c r="Q221" t="b">
        <v>1</v>
      </c>
      <c r="R221" t="s">
        <v>8292</v>
      </c>
      <c r="S221" t="str">
        <f t="shared" si="20"/>
        <v>music</v>
      </c>
      <c r="T221" t="str">
        <f t="shared" si="21"/>
        <v>pop</v>
      </c>
    </row>
    <row r="222" spans="1:20" ht="43.2" x14ac:dyDescent="0.3">
      <c r="A222">
        <v>3501</v>
      </c>
      <c r="B222" s="3" t="s">
        <v>3500</v>
      </c>
      <c r="C222" s="3" t="s">
        <v>7611</v>
      </c>
      <c r="D222" s="10">
        <v>1500</v>
      </c>
      <c r="E222">
        <v>1510</v>
      </c>
      <c r="F222" s="5">
        <f t="shared" si="18"/>
        <v>1.0066666666666666</v>
      </c>
      <c r="G222" s="6">
        <f t="shared" si="19"/>
        <v>35.952380952380949</v>
      </c>
      <c r="H222" t="s">
        <v>8219</v>
      </c>
      <c r="I222" t="s">
        <v>8225</v>
      </c>
      <c r="J222" t="s">
        <v>8247</v>
      </c>
      <c r="K222">
        <v>1441995595</v>
      </c>
      <c r="L222" s="11">
        <f t="shared" si="22"/>
        <v>42258.763831018514</v>
      </c>
      <c r="M222">
        <v>1439835595</v>
      </c>
      <c r="N222" s="11">
        <f t="shared" si="23"/>
        <v>42233.763831018514</v>
      </c>
      <c r="O222" t="b">
        <v>0</v>
      </c>
      <c r="P222">
        <v>42</v>
      </c>
      <c r="Q222" t="b">
        <v>1</v>
      </c>
      <c r="R222" t="s">
        <v>8271</v>
      </c>
      <c r="S222" t="str">
        <f t="shared" si="20"/>
        <v>theater</v>
      </c>
      <c r="T222" t="str">
        <f t="shared" si="21"/>
        <v>plays</v>
      </c>
    </row>
    <row r="223" spans="1:20" ht="28.8" x14ac:dyDescent="0.3">
      <c r="A223">
        <v>3658</v>
      </c>
      <c r="B223" s="3" t="s">
        <v>3655</v>
      </c>
      <c r="C223" s="3" t="s">
        <v>7768</v>
      </c>
      <c r="D223" s="10">
        <v>1500</v>
      </c>
      <c r="E223">
        <v>1510</v>
      </c>
      <c r="F223" s="5">
        <f t="shared" si="18"/>
        <v>1.0066666666666666</v>
      </c>
      <c r="G223" s="6">
        <f t="shared" si="19"/>
        <v>75.5</v>
      </c>
      <c r="H223" t="s">
        <v>8219</v>
      </c>
      <c r="I223" t="s">
        <v>8224</v>
      </c>
      <c r="J223" t="s">
        <v>8246</v>
      </c>
      <c r="K223">
        <v>1404273540</v>
      </c>
      <c r="L223" s="11">
        <f t="shared" si="22"/>
        <v>41822.165972222225</v>
      </c>
      <c r="M223">
        <v>1400272580</v>
      </c>
      <c r="N223" s="11">
        <f t="shared" si="23"/>
        <v>41775.858564814815</v>
      </c>
      <c r="O223" t="b">
        <v>0</v>
      </c>
      <c r="P223">
        <v>20</v>
      </c>
      <c r="Q223" t="b">
        <v>1</v>
      </c>
      <c r="R223" t="s">
        <v>8271</v>
      </c>
      <c r="S223" t="str">
        <f t="shared" si="20"/>
        <v>theater</v>
      </c>
      <c r="T223" t="str">
        <f t="shared" si="21"/>
        <v>plays</v>
      </c>
    </row>
    <row r="224" spans="1:20" ht="28.8" x14ac:dyDescent="0.3">
      <c r="A224">
        <v>1671</v>
      </c>
      <c r="B224" s="3" t="s">
        <v>1672</v>
      </c>
      <c r="C224" s="3" t="s">
        <v>5781</v>
      </c>
      <c r="D224" s="10">
        <v>2000</v>
      </c>
      <c r="E224">
        <v>2013.47</v>
      </c>
      <c r="F224" s="5">
        <f t="shared" si="18"/>
        <v>1.0067349999999999</v>
      </c>
      <c r="G224" s="6">
        <f t="shared" si="19"/>
        <v>26.148961038961041</v>
      </c>
      <c r="H224" t="s">
        <v>8219</v>
      </c>
      <c r="I224" t="s">
        <v>8224</v>
      </c>
      <c r="J224" t="s">
        <v>8246</v>
      </c>
      <c r="K224">
        <v>1470056614</v>
      </c>
      <c r="L224" s="11">
        <f t="shared" si="22"/>
        <v>42583.54414351852</v>
      </c>
      <c r="M224">
        <v>1467464614</v>
      </c>
      <c r="N224" s="11">
        <f t="shared" si="23"/>
        <v>42553.54414351852</v>
      </c>
      <c r="O224" t="b">
        <v>0</v>
      </c>
      <c r="P224">
        <v>77</v>
      </c>
      <c r="Q224" t="b">
        <v>1</v>
      </c>
      <c r="R224" t="s">
        <v>8292</v>
      </c>
      <c r="S224" t="str">
        <f t="shared" si="20"/>
        <v>music</v>
      </c>
      <c r="T224" t="str">
        <f t="shared" si="21"/>
        <v>pop</v>
      </c>
    </row>
    <row r="225" spans="1:20" ht="28.8" x14ac:dyDescent="0.3">
      <c r="A225">
        <v>1529</v>
      </c>
      <c r="B225" s="3" t="s">
        <v>1530</v>
      </c>
      <c r="C225" s="3" t="s">
        <v>5639</v>
      </c>
      <c r="D225" s="10">
        <v>19000</v>
      </c>
      <c r="E225">
        <v>19129</v>
      </c>
      <c r="F225" s="5">
        <f t="shared" si="18"/>
        <v>1.0067894736842105</v>
      </c>
      <c r="G225" s="6">
        <f t="shared" si="19"/>
        <v>135.66666666666666</v>
      </c>
      <c r="H225" t="s">
        <v>8219</v>
      </c>
      <c r="I225" t="s">
        <v>8224</v>
      </c>
      <c r="J225" t="s">
        <v>8246</v>
      </c>
      <c r="K225">
        <v>1426773920</v>
      </c>
      <c r="L225" s="11">
        <f t="shared" si="22"/>
        <v>42082.587037037039</v>
      </c>
      <c r="M225">
        <v>1424185520</v>
      </c>
      <c r="N225" s="11">
        <f t="shared" si="23"/>
        <v>42052.628703703704</v>
      </c>
      <c r="O225" t="b">
        <v>1</v>
      </c>
      <c r="P225">
        <v>141</v>
      </c>
      <c r="Q225" t="b">
        <v>1</v>
      </c>
      <c r="R225" t="s">
        <v>8285</v>
      </c>
      <c r="S225" t="str">
        <f t="shared" si="20"/>
        <v>photography</v>
      </c>
      <c r="T225" t="str">
        <f t="shared" si="21"/>
        <v>photobooks</v>
      </c>
    </row>
    <row r="226" spans="1:20" ht="43.2" x14ac:dyDescent="0.3">
      <c r="A226">
        <v>1605</v>
      </c>
      <c r="B226" s="3" t="s">
        <v>1606</v>
      </c>
      <c r="C226" s="3" t="s">
        <v>5715</v>
      </c>
      <c r="D226" s="10">
        <v>6000</v>
      </c>
      <c r="E226">
        <v>6041.6</v>
      </c>
      <c r="F226" s="5">
        <f t="shared" si="18"/>
        <v>1.0069333333333335</v>
      </c>
      <c r="G226" s="6">
        <f t="shared" si="19"/>
        <v>137.30909090909091</v>
      </c>
      <c r="H226" t="s">
        <v>8219</v>
      </c>
      <c r="I226" t="s">
        <v>8224</v>
      </c>
      <c r="J226" t="s">
        <v>8246</v>
      </c>
      <c r="K226">
        <v>1312182000</v>
      </c>
      <c r="L226" s="11">
        <f t="shared" si="22"/>
        <v>40756.291666666664</v>
      </c>
      <c r="M226">
        <v>1311380313</v>
      </c>
      <c r="N226" s="11">
        <f t="shared" si="23"/>
        <v>40747.012881944444</v>
      </c>
      <c r="O226" t="b">
        <v>0</v>
      </c>
      <c r="P226">
        <v>44</v>
      </c>
      <c r="Q226" t="b">
        <v>1</v>
      </c>
      <c r="R226" t="s">
        <v>8276</v>
      </c>
      <c r="S226" t="str">
        <f t="shared" si="20"/>
        <v>music</v>
      </c>
      <c r="T226" t="str">
        <f t="shared" si="21"/>
        <v>rock</v>
      </c>
    </row>
    <row r="227" spans="1:20" ht="43.2" x14ac:dyDescent="0.3">
      <c r="A227">
        <v>2086</v>
      </c>
      <c r="B227" s="3" t="s">
        <v>2087</v>
      </c>
      <c r="C227" s="3" t="s">
        <v>6196</v>
      </c>
      <c r="D227" s="10">
        <v>4000</v>
      </c>
      <c r="E227">
        <v>4028</v>
      </c>
      <c r="F227" s="5">
        <f t="shared" si="18"/>
        <v>1.0069999999999999</v>
      </c>
      <c r="G227" s="6">
        <f t="shared" si="19"/>
        <v>115.08571428571429</v>
      </c>
      <c r="H227" t="s">
        <v>8219</v>
      </c>
      <c r="I227" t="s">
        <v>8224</v>
      </c>
      <c r="J227" t="s">
        <v>8246</v>
      </c>
      <c r="K227">
        <v>1323838740</v>
      </c>
      <c r="L227" s="11">
        <f t="shared" si="22"/>
        <v>40891.207638888889</v>
      </c>
      <c r="M227">
        <v>1321200332</v>
      </c>
      <c r="N227" s="11">
        <f t="shared" si="23"/>
        <v>40860.67050925926</v>
      </c>
      <c r="O227" t="b">
        <v>0</v>
      </c>
      <c r="P227">
        <v>35</v>
      </c>
      <c r="Q227" t="b">
        <v>1</v>
      </c>
      <c r="R227" t="s">
        <v>8279</v>
      </c>
      <c r="S227" t="str">
        <f t="shared" si="20"/>
        <v>music</v>
      </c>
      <c r="T227" t="str">
        <f t="shared" si="21"/>
        <v>indie rock</v>
      </c>
    </row>
    <row r="228" spans="1:20" ht="43.2" x14ac:dyDescent="0.3">
      <c r="A228">
        <v>2304</v>
      </c>
      <c r="B228" s="3" t="s">
        <v>2305</v>
      </c>
      <c r="C228" s="3" t="s">
        <v>6414</v>
      </c>
      <c r="D228" s="10">
        <v>6000</v>
      </c>
      <c r="E228">
        <v>6042.02</v>
      </c>
      <c r="F228" s="5">
        <f t="shared" si="18"/>
        <v>1.0070033333333335</v>
      </c>
      <c r="G228" s="6">
        <f t="shared" si="19"/>
        <v>53.469203539823013</v>
      </c>
      <c r="H228" t="s">
        <v>8219</v>
      </c>
      <c r="I228" t="s">
        <v>8224</v>
      </c>
      <c r="J228" t="s">
        <v>8246</v>
      </c>
      <c r="K228">
        <v>1293857940</v>
      </c>
      <c r="L228" s="11">
        <f t="shared" si="22"/>
        <v>40544.207638888889</v>
      </c>
      <c r="M228">
        <v>1290281691</v>
      </c>
      <c r="N228" s="11">
        <f t="shared" si="23"/>
        <v>40502.815868055557</v>
      </c>
      <c r="O228" t="b">
        <v>1</v>
      </c>
      <c r="P228">
        <v>113</v>
      </c>
      <c r="Q228" t="b">
        <v>1</v>
      </c>
      <c r="R228" t="s">
        <v>8279</v>
      </c>
      <c r="S228" t="str">
        <f t="shared" si="20"/>
        <v>music</v>
      </c>
      <c r="T228" t="str">
        <f t="shared" si="21"/>
        <v>indie rock</v>
      </c>
    </row>
    <row r="229" spans="1:20" ht="43.2" x14ac:dyDescent="0.3">
      <c r="A229">
        <v>2964</v>
      </c>
      <c r="B229" s="3" t="s">
        <v>2964</v>
      </c>
      <c r="C229" s="3" t="s">
        <v>7074</v>
      </c>
      <c r="D229" s="10">
        <v>5000</v>
      </c>
      <c r="E229">
        <v>5035.6899999999996</v>
      </c>
      <c r="F229" s="5">
        <f t="shared" si="18"/>
        <v>1.0071379999999999</v>
      </c>
      <c r="G229" s="6">
        <f t="shared" si="19"/>
        <v>25.692295918367346</v>
      </c>
      <c r="H229" t="s">
        <v>8219</v>
      </c>
      <c r="I229" t="s">
        <v>8224</v>
      </c>
      <c r="J229" t="s">
        <v>8246</v>
      </c>
      <c r="K229">
        <v>1407360720</v>
      </c>
      <c r="L229" s="11">
        <f t="shared" si="22"/>
        <v>41857.897222222222</v>
      </c>
      <c r="M229">
        <v>1404769819</v>
      </c>
      <c r="N229" s="11">
        <f t="shared" si="23"/>
        <v>41827.909942129627</v>
      </c>
      <c r="O229" t="b">
        <v>0</v>
      </c>
      <c r="P229">
        <v>196</v>
      </c>
      <c r="Q229" t="b">
        <v>1</v>
      </c>
      <c r="R229" t="s">
        <v>8271</v>
      </c>
      <c r="S229" t="str">
        <f t="shared" si="20"/>
        <v>theater</v>
      </c>
      <c r="T229" t="str">
        <f t="shared" si="21"/>
        <v>plays</v>
      </c>
    </row>
    <row r="230" spans="1:20" ht="43.2" x14ac:dyDescent="0.3">
      <c r="A230">
        <v>3018</v>
      </c>
      <c r="B230" s="3" t="s">
        <v>3018</v>
      </c>
      <c r="C230" s="3" t="s">
        <v>7128</v>
      </c>
      <c r="D230" s="10">
        <v>4200</v>
      </c>
      <c r="E230">
        <v>4230</v>
      </c>
      <c r="F230" s="5">
        <f t="shared" si="18"/>
        <v>1.0071428571428571</v>
      </c>
      <c r="G230" s="6">
        <f t="shared" si="19"/>
        <v>103.17073170731707</v>
      </c>
      <c r="H230" t="s">
        <v>8219</v>
      </c>
      <c r="I230" t="s">
        <v>8230</v>
      </c>
      <c r="J230" t="s">
        <v>8249</v>
      </c>
      <c r="K230">
        <v>1437429600</v>
      </c>
      <c r="L230" s="11">
        <f t="shared" si="22"/>
        <v>42205.916666666672</v>
      </c>
      <c r="M230">
        <v>1433747376</v>
      </c>
      <c r="N230" s="11">
        <f t="shared" si="23"/>
        <v>42163.29833333334</v>
      </c>
      <c r="O230" t="b">
        <v>0</v>
      </c>
      <c r="P230">
        <v>41</v>
      </c>
      <c r="Q230" t="b">
        <v>1</v>
      </c>
      <c r="R230" t="s">
        <v>8303</v>
      </c>
      <c r="S230" t="str">
        <f t="shared" si="20"/>
        <v>theater</v>
      </c>
      <c r="T230" t="str">
        <f t="shared" si="21"/>
        <v>spaces</v>
      </c>
    </row>
    <row r="231" spans="1:20" ht="57.6" x14ac:dyDescent="0.3">
      <c r="A231">
        <v>3454</v>
      </c>
      <c r="B231" s="3" t="s">
        <v>3453</v>
      </c>
      <c r="C231" s="3" t="s">
        <v>7564</v>
      </c>
      <c r="D231" s="10">
        <v>700</v>
      </c>
      <c r="E231">
        <v>705</v>
      </c>
      <c r="F231" s="5">
        <f t="shared" si="18"/>
        <v>1.0071428571428571</v>
      </c>
      <c r="G231" s="6">
        <f t="shared" si="19"/>
        <v>33.571428571428569</v>
      </c>
      <c r="H231" t="s">
        <v>8219</v>
      </c>
      <c r="I231" t="s">
        <v>8225</v>
      </c>
      <c r="J231" t="s">
        <v>8247</v>
      </c>
      <c r="K231">
        <v>1406825159</v>
      </c>
      <c r="L231" s="11">
        <f t="shared" si="22"/>
        <v>41851.698599537034</v>
      </c>
      <c r="M231">
        <v>1404233159</v>
      </c>
      <c r="N231" s="11">
        <f t="shared" si="23"/>
        <v>41821.698599537034</v>
      </c>
      <c r="O231" t="b">
        <v>0</v>
      </c>
      <c r="P231">
        <v>21</v>
      </c>
      <c r="Q231" t="b">
        <v>1</v>
      </c>
      <c r="R231" t="s">
        <v>8271</v>
      </c>
      <c r="S231" t="str">
        <f t="shared" si="20"/>
        <v>theater</v>
      </c>
      <c r="T231" t="str">
        <f t="shared" si="21"/>
        <v>plays</v>
      </c>
    </row>
    <row r="232" spans="1:20" ht="43.2" x14ac:dyDescent="0.3">
      <c r="A232">
        <v>2711</v>
      </c>
      <c r="B232" s="3" t="s">
        <v>2711</v>
      </c>
      <c r="C232" s="3" t="s">
        <v>6821</v>
      </c>
      <c r="D232" s="10">
        <v>3910</v>
      </c>
      <c r="E232">
        <v>3938</v>
      </c>
      <c r="F232" s="5">
        <f t="shared" si="18"/>
        <v>1.007161125319693</v>
      </c>
      <c r="G232" s="6">
        <f t="shared" si="19"/>
        <v>53.945205479452056</v>
      </c>
      <c r="H232" t="s">
        <v>8219</v>
      </c>
      <c r="I232" t="s">
        <v>8225</v>
      </c>
      <c r="J232" t="s">
        <v>8247</v>
      </c>
      <c r="K232">
        <v>1403301660</v>
      </c>
      <c r="L232" s="11">
        <f t="shared" si="22"/>
        <v>41810.917361111111</v>
      </c>
      <c r="M232">
        <v>1400694790</v>
      </c>
      <c r="N232" s="11">
        <f t="shared" si="23"/>
        <v>41780.745254629634</v>
      </c>
      <c r="O232" t="b">
        <v>1</v>
      </c>
      <c r="P232">
        <v>73</v>
      </c>
      <c r="Q232" t="b">
        <v>1</v>
      </c>
      <c r="R232" t="s">
        <v>8303</v>
      </c>
      <c r="S232" t="str">
        <f t="shared" si="20"/>
        <v>theater</v>
      </c>
      <c r="T232" t="str">
        <f t="shared" si="21"/>
        <v>spaces</v>
      </c>
    </row>
    <row r="233" spans="1:20" ht="57.6" x14ac:dyDescent="0.3">
      <c r="A233">
        <v>253</v>
      </c>
      <c r="B233" s="3" t="s">
        <v>254</v>
      </c>
      <c r="C233" s="3" t="s">
        <v>4363</v>
      </c>
      <c r="D233" s="10">
        <v>1500</v>
      </c>
      <c r="E233">
        <v>1511</v>
      </c>
      <c r="F233" s="5">
        <f t="shared" si="18"/>
        <v>1.0073333333333334</v>
      </c>
      <c r="G233" s="6">
        <f t="shared" si="19"/>
        <v>215.85714285714286</v>
      </c>
      <c r="H233" t="s">
        <v>8219</v>
      </c>
      <c r="I233" t="s">
        <v>8224</v>
      </c>
      <c r="J233" t="s">
        <v>8246</v>
      </c>
      <c r="K233">
        <v>1329320235</v>
      </c>
      <c r="L233" s="11">
        <f t="shared" si="22"/>
        <v>40954.650868055556</v>
      </c>
      <c r="M233">
        <v>1326728235</v>
      </c>
      <c r="N233" s="11">
        <f t="shared" si="23"/>
        <v>40924.650868055556</v>
      </c>
      <c r="O233" t="b">
        <v>1</v>
      </c>
      <c r="P233">
        <v>7</v>
      </c>
      <c r="Q233" t="b">
        <v>1</v>
      </c>
      <c r="R233" t="s">
        <v>8269</v>
      </c>
      <c r="S233" t="str">
        <f t="shared" si="20"/>
        <v>film &amp; video</v>
      </c>
      <c r="T233" t="str">
        <f t="shared" si="21"/>
        <v>documentary</v>
      </c>
    </row>
    <row r="234" spans="1:20" ht="43.2" x14ac:dyDescent="0.3">
      <c r="A234">
        <v>3382</v>
      </c>
      <c r="B234" s="3" t="s">
        <v>3381</v>
      </c>
      <c r="C234" s="3" t="s">
        <v>7492</v>
      </c>
      <c r="D234" s="10">
        <v>3500</v>
      </c>
      <c r="E234">
        <v>3526</v>
      </c>
      <c r="F234" s="5">
        <f t="shared" si="18"/>
        <v>1.0074285714285713</v>
      </c>
      <c r="G234" s="6">
        <f t="shared" si="19"/>
        <v>76.652173913043484</v>
      </c>
      <c r="H234" t="s">
        <v>8219</v>
      </c>
      <c r="I234" t="s">
        <v>8225</v>
      </c>
      <c r="J234" t="s">
        <v>8247</v>
      </c>
      <c r="K234">
        <v>1470092340</v>
      </c>
      <c r="L234" s="11">
        <f t="shared" si="22"/>
        <v>42583.957638888889</v>
      </c>
      <c r="M234">
        <v>1467973256</v>
      </c>
      <c r="N234" s="11">
        <f t="shared" si="23"/>
        <v>42559.431203703702</v>
      </c>
      <c r="O234" t="b">
        <v>0</v>
      </c>
      <c r="P234">
        <v>46</v>
      </c>
      <c r="Q234" t="b">
        <v>1</v>
      </c>
      <c r="R234" t="s">
        <v>8271</v>
      </c>
      <c r="S234" t="str">
        <f t="shared" si="20"/>
        <v>theater</v>
      </c>
      <c r="T234" t="str">
        <f t="shared" si="21"/>
        <v>plays</v>
      </c>
    </row>
    <row r="235" spans="1:20" ht="43.2" x14ac:dyDescent="0.3">
      <c r="A235">
        <v>1651</v>
      </c>
      <c r="B235" s="3" t="s">
        <v>1652</v>
      </c>
      <c r="C235" s="3" t="s">
        <v>5761</v>
      </c>
      <c r="D235" s="10">
        <v>2000</v>
      </c>
      <c r="E235">
        <v>2015</v>
      </c>
      <c r="F235" s="5">
        <f t="shared" si="18"/>
        <v>1.0075000000000001</v>
      </c>
      <c r="G235" s="6">
        <f t="shared" si="19"/>
        <v>100.75</v>
      </c>
      <c r="H235" t="s">
        <v>8219</v>
      </c>
      <c r="I235" t="s">
        <v>8224</v>
      </c>
      <c r="J235" t="s">
        <v>8246</v>
      </c>
      <c r="K235">
        <v>1303801140</v>
      </c>
      <c r="L235" s="11">
        <f t="shared" si="22"/>
        <v>40659.290972222225</v>
      </c>
      <c r="M235">
        <v>1300916220</v>
      </c>
      <c r="N235" s="11">
        <f t="shared" si="23"/>
        <v>40625.900694444441</v>
      </c>
      <c r="O235" t="b">
        <v>0</v>
      </c>
      <c r="P235">
        <v>20</v>
      </c>
      <c r="Q235" t="b">
        <v>1</v>
      </c>
      <c r="R235" t="s">
        <v>8292</v>
      </c>
      <c r="S235" t="str">
        <f t="shared" si="20"/>
        <v>music</v>
      </c>
      <c r="T235" t="str">
        <f t="shared" si="21"/>
        <v>pop</v>
      </c>
    </row>
    <row r="236" spans="1:20" ht="43.2" x14ac:dyDescent="0.3">
      <c r="A236">
        <v>2119</v>
      </c>
      <c r="B236" s="3" t="s">
        <v>2120</v>
      </c>
      <c r="C236" s="3" t="s">
        <v>6229</v>
      </c>
      <c r="D236" s="10">
        <v>2000</v>
      </c>
      <c r="E236">
        <v>2015</v>
      </c>
      <c r="F236" s="5">
        <f t="shared" si="18"/>
        <v>1.0075000000000001</v>
      </c>
      <c r="G236" s="6">
        <f t="shared" si="19"/>
        <v>91.590909090909093</v>
      </c>
      <c r="H236" t="s">
        <v>8219</v>
      </c>
      <c r="I236" t="s">
        <v>8224</v>
      </c>
      <c r="J236" t="s">
        <v>8246</v>
      </c>
      <c r="K236">
        <v>1345086445</v>
      </c>
      <c r="L236" s="11">
        <f t="shared" si="22"/>
        <v>41137.130150462966</v>
      </c>
      <c r="M236">
        <v>1342494445</v>
      </c>
      <c r="N236" s="11">
        <f t="shared" si="23"/>
        <v>41107.130150462966</v>
      </c>
      <c r="O236" t="b">
        <v>0</v>
      </c>
      <c r="P236">
        <v>22</v>
      </c>
      <c r="Q236" t="b">
        <v>1</v>
      </c>
      <c r="R236" t="s">
        <v>8279</v>
      </c>
      <c r="S236" t="str">
        <f t="shared" si="20"/>
        <v>music</v>
      </c>
      <c r="T236" t="str">
        <f t="shared" si="21"/>
        <v>indie rock</v>
      </c>
    </row>
    <row r="237" spans="1:20" ht="43.2" x14ac:dyDescent="0.3">
      <c r="A237">
        <v>3520</v>
      </c>
      <c r="B237" s="3" t="s">
        <v>3519</v>
      </c>
      <c r="C237" s="3" t="s">
        <v>7630</v>
      </c>
      <c r="D237" s="10">
        <v>2000</v>
      </c>
      <c r="E237">
        <v>2015</v>
      </c>
      <c r="F237" s="5">
        <f t="shared" si="18"/>
        <v>1.0075000000000001</v>
      </c>
      <c r="G237" s="6">
        <f t="shared" si="19"/>
        <v>95.952380952380949</v>
      </c>
      <c r="H237" t="s">
        <v>8219</v>
      </c>
      <c r="I237" t="s">
        <v>8225</v>
      </c>
      <c r="J237" t="s">
        <v>8247</v>
      </c>
      <c r="K237">
        <v>1441547220</v>
      </c>
      <c r="L237" s="11">
        <f t="shared" si="22"/>
        <v>42253.57430555555</v>
      </c>
      <c r="M237">
        <v>1439322412</v>
      </c>
      <c r="N237" s="11">
        <f t="shared" si="23"/>
        <v>42227.824212962965</v>
      </c>
      <c r="O237" t="b">
        <v>0</v>
      </c>
      <c r="P237">
        <v>21</v>
      </c>
      <c r="Q237" t="b">
        <v>1</v>
      </c>
      <c r="R237" t="s">
        <v>8271</v>
      </c>
      <c r="S237" t="str">
        <f t="shared" si="20"/>
        <v>theater</v>
      </c>
      <c r="T237" t="str">
        <f t="shared" si="21"/>
        <v>plays</v>
      </c>
    </row>
    <row r="238" spans="1:20" ht="43.2" x14ac:dyDescent="0.3">
      <c r="A238">
        <v>3717</v>
      </c>
      <c r="B238" s="3" t="s">
        <v>3714</v>
      </c>
      <c r="C238" s="3" t="s">
        <v>7827</v>
      </c>
      <c r="D238" s="10">
        <v>4000</v>
      </c>
      <c r="E238">
        <v>4030</v>
      </c>
      <c r="F238" s="5">
        <f t="shared" si="18"/>
        <v>1.0075000000000001</v>
      </c>
      <c r="G238" s="6">
        <f t="shared" si="19"/>
        <v>310</v>
      </c>
      <c r="H238" t="s">
        <v>8219</v>
      </c>
      <c r="I238" t="s">
        <v>8225</v>
      </c>
      <c r="J238" t="s">
        <v>8247</v>
      </c>
      <c r="K238">
        <v>1431204449</v>
      </c>
      <c r="L238" s="11">
        <f t="shared" si="22"/>
        <v>42133.866307870368</v>
      </c>
      <c r="M238">
        <v>1428526049</v>
      </c>
      <c r="N238" s="11">
        <f t="shared" si="23"/>
        <v>42102.866307870368</v>
      </c>
      <c r="O238" t="b">
        <v>0</v>
      </c>
      <c r="P238">
        <v>13</v>
      </c>
      <c r="Q238" t="b">
        <v>1</v>
      </c>
      <c r="R238" t="s">
        <v>8271</v>
      </c>
      <c r="S238" t="str">
        <f t="shared" si="20"/>
        <v>theater</v>
      </c>
      <c r="T238" t="str">
        <f t="shared" si="21"/>
        <v>plays</v>
      </c>
    </row>
    <row r="239" spans="1:20" ht="43.2" x14ac:dyDescent="0.3">
      <c r="A239">
        <v>3727</v>
      </c>
      <c r="B239" s="3" t="s">
        <v>3724</v>
      </c>
      <c r="C239" s="3" t="s">
        <v>7837</v>
      </c>
      <c r="D239" s="10">
        <v>2000</v>
      </c>
      <c r="E239">
        <v>2015</v>
      </c>
      <c r="F239" s="5">
        <f t="shared" si="18"/>
        <v>1.0075000000000001</v>
      </c>
      <c r="G239" s="6">
        <f t="shared" si="19"/>
        <v>61.060606060606062</v>
      </c>
      <c r="H239" t="s">
        <v>8219</v>
      </c>
      <c r="I239" t="s">
        <v>8224</v>
      </c>
      <c r="J239" t="s">
        <v>8246</v>
      </c>
      <c r="K239">
        <v>1476939300</v>
      </c>
      <c r="L239" s="11">
        <f t="shared" si="22"/>
        <v>42663.204861111109</v>
      </c>
      <c r="M239">
        <v>1474273294</v>
      </c>
      <c r="N239" s="11">
        <f t="shared" si="23"/>
        <v>42632.348310185189</v>
      </c>
      <c r="O239" t="b">
        <v>0</v>
      </c>
      <c r="P239">
        <v>33</v>
      </c>
      <c r="Q239" t="b">
        <v>1</v>
      </c>
      <c r="R239" t="s">
        <v>8271</v>
      </c>
      <c r="S239" t="str">
        <f t="shared" si="20"/>
        <v>theater</v>
      </c>
      <c r="T239" t="str">
        <f t="shared" si="21"/>
        <v>plays</v>
      </c>
    </row>
    <row r="240" spans="1:20" ht="28.8" x14ac:dyDescent="0.3">
      <c r="A240">
        <v>3237</v>
      </c>
      <c r="B240" s="3" t="s">
        <v>3237</v>
      </c>
      <c r="C240" s="3" t="s">
        <v>7347</v>
      </c>
      <c r="D240" s="10">
        <v>35000</v>
      </c>
      <c r="E240">
        <v>35275.64</v>
      </c>
      <c r="F240" s="5">
        <f t="shared" si="18"/>
        <v>1.0078754285714286</v>
      </c>
      <c r="G240" s="6">
        <f t="shared" si="19"/>
        <v>131.13620817843866</v>
      </c>
      <c r="H240" t="s">
        <v>8219</v>
      </c>
      <c r="I240" t="s">
        <v>8224</v>
      </c>
      <c r="J240" t="s">
        <v>8246</v>
      </c>
      <c r="K240">
        <v>1443499140</v>
      </c>
      <c r="L240" s="11">
        <f t="shared" si="22"/>
        <v>42276.165972222225</v>
      </c>
      <c r="M240">
        <v>1441452184</v>
      </c>
      <c r="N240" s="11">
        <f t="shared" si="23"/>
        <v>42252.474351851852</v>
      </c>
      <c r="O240" t="b">
        <v>1</v>
      </c>
      <c r="P240">
        <v>269</v>
      </c>
      <c r="Q240" t="b">
        <v>1</v>
      </c>
      <c r="R240" t="s">
        <v>8271</v>
      </c>
      <c r="S240" t="str">
        <f t="shared" si="20"/>
        <v>theater</v>
      </c>
      <c r="T240" t="str">
        <f t="shared" si="21"/>
        <v>plays</v>
      </c>
    </row>
    <row r="241" spans="1:20" ht="43.2" x14ac:dyDescent="0.3">
      <c r="A241">
        <v>2460</v>
      </c>
      <c r="B241" s="3" t="s">
        <v>2461</v>
      </c>
      <c r="C241" s="3" t="s">
        <v>6570</v>
      </c>
      <c r="D241" s="10">
        <v>8500</v>
      </c>
      <c r="E241">
        <v>8567</v>
      </c>
      <c r="F241" s="5">
        <f t="shared" si="18"/>
        <v>1.0078823529411765</v>
      </c>
      <c r="G241" s="6">
        <f t="shared" si="19"/>
        <v>125.98529411764706</v>
      </c>
      <c r="H241" t="s">
        <v>8219</v>
      </c>
      <c r="I241" t="s">
        <v>8224</v>
      </c>
      <c r="J241" t="s">
        <v>8246</v>
      </c>
      <c r="K241">
        <v>1483417020</v>
      </c>
      <c r="L241" s="11">
        <f t="shared" si="22"/>
        <v>42738.178472222222</v>
      </c>
      <c r="M241">
        <v>1480480167</v>
      </c>
      <c r="N241" s="11">
        <f t="shared" si="23"/>
        <v>42704.187118055561</v>
      </c>
      <c r="O241" t="b">
        <v>0</v>
      </c>
      <c r="P241">
        <v>68</v>
      </c>
      <c r="Q241" t="b">
        <v>1</v>
      </c>
      <c r="R241" t="s">
        <v>8298</v>
      </c>
      <c r="S241" t="str">
        <f t="shared" si="20"/>
        <v>food</v>
      </c>
      <c r="T241" t="str">
        <f t="shared" si="21"/>
        <v>small batch</v>
      </c>
    </row>
    <row r="242" spans="1:20" ht="28.8" x14ac:dyDescent="0.3">
      <c r="A242">
        <v>3248</v>
      </c>
      <c r="B242" s="3" t="s">
        <v>3248</v>
      </c>
      <c r="C242" s="3" t="s">
        <v>7358</v>
      </c>
      <c r="D242" s="10">
        <v>12000</v>
      </c>
      <c r="E242">
        <v>12095</v>
      </c>
      <c r="F242" s="5">
        <f t="shared" si="18"/>
        <v>1.0079166666666666</v>
      </c>
      <c r="G242" s="6">
        <f t="shared" si="19"/>
        <v>60.475000000000001</v>
      </c>
      <c r="H242" t="s">
        <v>8219</v>
      </c>
      <c r="I242" t="s">
        <v>8224</v>
      </c>
      <c r="J242" t="s">
        <v>8246</v>
      </c>
      <c r="K242">
        <v>1428178757</v>
      </c>
      <c r="L242" s="11">
        <f t="shared" si="22"/>
        <v>42098.846724537041</v>
      </c>
      <c r="M242">
        <v>1425590357</v>
      </c>
      <c r="N242" s="11">
        <f t="shared" si="23"/>
        <v>42068.888391203705</v>
      </c>
      <c r="O242" t="b">
        <v>1</v>
      </c>
      <c r="P242">
        <v>200</v>
      </c>
      <c r="Q242" t="b">
        <v>1</v>
      </c>
      <c r="R242" t="s">
        <v>8271</v>
      </c>
      <c r="S242" t="str">
        <f t="shared" si="20"/>
        <v>theater</v>
      </c>
      <c r="T242" t="str">
        <f t="shared" si="21"/>
        <v>plays</v>
      </c>
    </row>
    <row r="243" spans="1:20" ht="43.2" x14ac:dyDescent="0.3">
      <c r="A243">
        <v>3614</v>
      </c>
      <c r="B243" s="3" t="s">
        <v>3439</v>
      </c>
      <c r="C243" s="3" t="s">
        <v>7724</v>
      </c>
      <c r="D243" s="10">
        <v>2500</v>
      </c>
      <c r="E243">
        <v>2520</v>
      </c>
      <c r="F243" s="5">
        <f t="shared" si="18"/>
        <v>1.008</v>
      </c>
      <c r="G243" s="6">
        <f t="shared" si="19"/>
        <v>35.492957746478872</v>
      </c>
      <c r="H243" t="s">
        <v>8219</v>
      </c>
      <c r="I243" t="s">
        <v>8224</v>
      </c>
      <c r="J243" t="s">
        <v>8246</v>
      </c>
      <c r="K243">
        <v>1434675616</v>
      </c>
      <c r="L243" s="11">
        <f t="shared" si="22"/>
        <v>42174.041851851856</v>
      </c>
      <c r="M243">
        <v>1432083616</v>
      </c>
      <c r="N243" s="11">
        <f t="shared" si="23"/>
        <v>42144.041851851856</v>
      </c>
      <c r="O243" t="b">
        <v>0</v>
      </c>
      <c r="P243">
        <v>71</v>
      </c>
      <c r="Q243" t="b">
        <v>1</v>
      </c>
      <c r="R243" t="s">
        <v>8271</v>
      </c>
      <c r="S243" t="str">
        <f t="shared" si="20"/>
        <v>theater</v>
      </c>
      <c r="T243" t="str">
        <f t="shared" si="21"/>
        <v>plays</v>
      </c>
    </row>
    <row r="244" spans="1:20" ht="43.2" x14ac:dyDescent="0.3">
      <c r="A244">
        <v>3699</v>
      </c>
      <c r="B244" s="3" t="s">
        <v>3696</v>
      </c>
      <c r="C244" s="3" t="s">
        <v>7809</v>
      </c>
      <c r="D244" s="10">
        <v>2500</v>
      </c>
      <c r="E244">
        <v>2520</v>
      </c>
      <c r="F244" s="5">
        <f t="shared" si="18"/>
        <v>1.008</v>
      </c>
      <c r="G244" s="6">
        <f t="shared" si="19"/>
        <v>63</v>
      </c>
      <c r="H244" t="s">
        <v>8219</v>
      </c>
      <c r="I244" t="s">
        <v>8224</v>
      </c>
      <c r="J244" t="s">
        <v>8246</v>
      </c>
      <c r="K244">
        <v>1413383216</v>
      </c>
      <c r="L244" s="11">
        <f t="shared" si="22"/>
        <v>41927.602037037039</v>
      </c>
      <c r="M244">
        <v>1410791216</v>
      </c>
      <c r="N244" s="11">
        <f t="shared" si="23"/>
        <v>41897.602037037039</v>
      </c>
      <c r="O244" t="b">
        <v>0</v>
      </c>
      <c r="P244">
        <v>40</v>
      </c>
      <c r="Q244" t="b">
        <v>1</v>
      </c>
      <c r="R244" t="s">
        <v>8271</v>
      </c>
      <c r="S244" t="str">
        <f t="shared" si="20"/>
        <v>theater</v>
      </c>
      <c r="T244" t="str">
        <f t="shared" si="21"/>
        <v>plays</v>
      </c>
    </row>
    <row r="245" spans="1:20" ht="57.6" x14ac:dyDescent="0.3">
      <c r="A245">
        <v>3721</v>
      </c>
      <c r="B245" s="3" t="s">
        <v>3718</v>
      </c>
      <c r="C245" s="3" t="s">
        <v>7831</v>
      </c>
      <c r="D245" s="10">
        <v>5000</v>
      </c>
      <c r="E245">
        <v>5040</v>
      </c>
      <c r="F245" s="5">
        <f t="shared" si="18"/>
        <v>1.008</v>
      </c>
      <c r="G245" s="6">
        <f t="shared" si="19"/>
        <v>114.54545454545455</v>
      </c>
      <c r="H245" t="s">
        <v>8219</v>
      </c>
      <c r="I245" t="s">
        <v>8224</v>
      </c>
      <c r="J245" t="s">
        <v>8246</v>
      </c>
      <c r="K245">
        <v>1415230084</v>
      </c>
      <c r="L245" s="11">
        <f t="shared" si="22"/>
        <v>41948.977824074071</v>
      </c>
      <c r="M245">
        <v>1413412084</v>
      </c>
      <c r="N245" s="11">
        <f t="shared" si="23"/>
        <v>41927.936157407406</v>
      </c>
      <c r="O245" t="b">
        <v>0</v>
      </c>
      <c r="P245">
        <v>44</v>
      </c>
      <c r="Q245" t="b">
        <v>1</v>
      </c>
      <c r="R245" t="s">
        <v>8271</v>
      </c>
      <c r="S245" t="str">
        <f t="shared" si="20"/>
        <v>theater</v>
      </c>
      <c r="T245" t="str">
        <f t="shared" si="21"/>
        <v>plays</v>
      </c>
    </row>
    <row r="246" spans="1:20" ht="43.2" x14ac:dyDescent="0.3">
      <c r="A246">
        <v>317</v>
      </c>
      <c r="B246" s="3" t="s">
        <v>318</v>
      </c>
      <c r="C246" s="3" t="s">
        <v>4427</v>
      </c>
      <c r="D246" s="10">
        <v>30000</v>
      </c>
      <c r="E246">
        <v>30241</v>
      </c>
      <c r="F246" s="5">
        <f t="shared" si="18"/>
        <v>1.0080333333333333</v>
      </c>
      <c r="G246" s="6">
        <f t="shared" si="19"/>
        <v>95.699367088607602</v>
      </c>
      <c r="H246" t="s">
        <v>8219</v>
      </c>
      <c r="I246" t="s">
        <v>8224</v>
      </c>
      <c r="J246" t="s">
        <v>8246</v>
      </c>
      <c r="K246">
        <v>1386778483</v>
      </c>
      <c r="L246" s="11">
        <f t="shared" si="22"/>
        <v>41619.676886574074</v>
      </c>
      <c r="M246">
        <v>1384186483</v>
      </c>
      <c r="N246" s="11">
        <f t="shared" si="23"/>
        <v>41589.676886574074</v>
      </c>
      <c r="O246" t="b">
        <v>1</v>
      </c>
      <c r="P246">
        <v>316</v>
      </c>
      <c r="Q246" t="b">
        <v>1</v>
      </c>
      <c r="R246" t="s">
        <v>8269</v>
      </c>
      <c r="S246" t="str">
        <f t="shared" si="20"/>
        <v>film &amp; video</v>
      </c>
      <c r="T246" t="str">
        <f t="shared" si="21"/>
        <v>documentary</v>
      </c>
    </row>
    <row r="247" spans="1:20" ht="43.2" x14ac:dyDescent="0.3">
      <c r="A247">
        <v>2544</v>
      </c>
      <c r="B247" s="3" t="s">
        <v>2544</v>
      </c>
      <c r="C247" s="3" t="s">
        <v>6654</v>
      </c>
      <c r="D247" s="10">
        <v>5000</v>
      </c>
      <c r="E247">
        <v>5041</v>
      </c>
      <c r="F247" s="5">
        <f t="shared" si="18"/>
        <v>1.0082</v>
      </c>
      <c r="G247" s="6">
        <f t="shared" si="19"/>
        <v>88.438596491228068</v>
      </c>
      <c r="H247" t="s">
        <v>8219</v>
      </c>
      <c r="I247" t="s">
        <v>8224</v>
      </c>
      <c r="J247" t="s">
        <v>8246</v>
      </c>
      <c r="K247">
        <v>1341750569</v>
      </c>
      <c r="L247" s="11">
        <f t="shared" si="22"/>
        <v>41098.520474537036</v>
      </c>
      <c r="M247">
        <v>1339158569</v>
      </c>
      <c r="N247" s="11">
        <f t="shared" si="23"/>
        <v>41068.520474537036</v>
      </c>
      <c r="O247" t="b">
        <v>0</v>
      </c>
      <c r="P247">
        <v>57</v>
      </c>
      <c r="Q247" t="b">
        <v>1</v>
      </c>
      <c r="R247" t="s">
        <v>8300</v>
      </c>
      <c r="S247" t="str">
        <f t="shared" si="20"/>
        <v>music</v>
      </c>
      <c r="T247" t="str">
        <f t="shared" si="21"/>
        <v>classical music</v>
      </c>
    </row>
    <row r="248" spans="1:20" ht="57.6" x14ac:dyDescent="0.3">
      <c r="A248">
        <v>3838</v>
      </c>
      <c r="B248" s="3" t="s">
        <v>3835</v>
      </c>
      <c r="C248" s="3" t="s">
        <v>7947</v>
      </c>
      <c r="D248" s="10">
        <v>100000</v>
      </c>
      <c r="E248">
        <v>100824</v>
      </c>
      <c r="F248" s="5">
        <f t="shared" si="18"/>
        <v>1.00824</v>
      </c>
      <c r="G248" s="6">
        <f t="shared" si="19"/>
        <v>1008.24</v>
      </c>
      <c r="H248" t="s">
        <v>8219</v>
      </c>
      <c r="I248" t="s">
        <v>8235</v>
      </c>
      <c r="J248" t="s">
        <v>8255</v>
      </c>
      <c r="K248">
        <v>1432314209</v>
      </c>
      <c r="L248" s="11">
        <f t="shared" si="22"/>
        <v>42146.710752314815</v>
      </c>
      <c r="M248">
        <v>1429722209</v>
      </c>
      <c r="N248" s="11">
        <f t="shared" si="23"/>
        <v>42116.710752314815</v>
      </c>
      <c r="O248" t="b">
        <v>0</v>
      </c>
      <c r="P248">
        <v>100</v>
      </c>
      <c r="Q248" t="b">
        <v>1</v>
      </c>
      <c r="R248" t="s">
        <v>8271</v>
      </c>
      <c r="S248" t="str">
        <f t="shared" si="20"/>
        <v>theater</v>
      </c>
      <c r="T248" t="str">
        <f t="shared" si="21"/>
        <v>plays</v>
      </c>
    </row>
    <row r="249" spans="1:20" ht="28.8" x14ac:dyDescent="0.3">
      <c r="A249">
        <v>3220</v>
      </c>
      <c r="B249" s="3" t="s">
        <v>3220</v>
      </c>
      <c r="C249" s="3" t="s">
        <v>7330</v>
      </c>
      <c r="D249" s="10">
        <v>15000</v>
      </c>
      <c r="E249">
        <v>15126</v>
      </c>
      <c r="F249" s="5">
        <f t="shared" si="18"/>
        <v>1.0084</v>
      </c>
      <c r="G249" s="6">
        <f t="shared" si="19"/>
        <v>256.37288135593218</v>
      </c>
      <c r="H249" t="s">
        <v>8219</v>
      </c>
      <c r="I249" t="s">
        <v>8224</v>
      </c>
      <c r="J249" t="s">
        <v>8246</v>
      </c>
      <c r="K249">
        <v>1489352400</v>
      </c>
      <c r="L249" s="11">
        <f t="shared" si="22"/>
        <v>42806.875</v>
      </c>
      <c r="M249">
        <v>1486411204</v>
      </c>
      <c r="N249" s="11">
        <f t="shared" si="23"/>
        <v>42772.833379629628</v>
      </c>
      <c r="O249" t="b">
        <v>1</v>
      </c>
      <c r="P249">
        <v>59</v>
      </c>
      <c r="Q249" t="b">
        <v>1</v>
      </c>
      <c r="R249" t="s">
        <v>8271</v>
      </c>
      <c r="S249" t="str">
        <f t="shared" si="20"/>
        <v>theater</v>
      </c>
      <c r="T249" t="str">
        <f t="shared" si="21"/>
        <v>plays</v>
      </c>
    </row>
    <row r="250" spans="1:20" ht="43.2" x14ac:dyDescent="0.3">
      <c r="A250">
        <v>2454</v>
      </c>
      <c r="B250" s="3" t="s">
        <v>2455</v>
      </c>
      <c r="C250" s="3" t="s">
        <v>6564</v>
      </c>
      <c r="D250" s="10">
        <v>35000</v>
      </c>
      <c r="E250">
        <v>35296</v>
      </c>
      <c r="F250" s="5">
        <f t="shared" si="18"/>
        <v>1.0084571428571429</v>
      </c>
      <c r="G250" s="6">
        <f t="shared" si="19"/>
        <v>271.50769230769231</v>
      </c>
      <c r="H250" t="s">
        <v>8219</v>
      </c>
      <c r="I250" t="s">
        <v>8224</v>
      </c>
      <c r="J250" t="s">
        <v>8246</v>
      </c>
      <c r="K250">
        <v>1489207808</v>
      </c>
      <c r="L250" s="11">
        <f t="shared" si="22"/>
        <v>42805.201481481476</v>
      </c>
      <c r="M250">
        <v>1486183808</v>
      </c>
      <c r="N250" s="11">
        <f t="shared" si="23"/>
        <v>42770.201481481476</v>
      </c>
      <c r="O250" t="b">
        <v>0</v>
      </c>
      <c r="P250">
        <v>130</v>
      </c>
      <c r="Q250" t="b">
        <v>1</v>
      </c>
      <c r="R250" t="s">
        <v>8298</v>
      </c>
      <c r="S250" t="str">
        <f t="shared" si="20"/>
        <v>food</v>
      </c>
      <c r="T250" t="str">
        <f t="shared" si="21"/>
        <v>small batch</v>
      </c>
    </row>
    <row r="251" spans="1:20" ht="57.6" x14ac:dyDescent="0.3">
      <c r="A251">
        <v>2550</v>
      </c>
      <c r="B251" s="3" t="s">
        <v>2550</v>
      </c>
      <c r="C251" s="3" t="s">
        <v>6660</v>
      </c>
      <c r="D251" s="10">
        <v>6500</v>
      </c>
      <c r="E251">
        <v>6555</v>
      </c>
      <c r="F251" s="5">
        <f t="shared" si="18"/>
        <v>1.0084615384615385</v>
      </c>
      <c r="G251" s="6">
        <f t="shared" si="19"/>
        <v>43.7</v>
      </c>
      <c r="H251" t="s">
        <v>8219</v>
      </c>
      <c r="I251" t="s">
        <v>8224</v>
      </c>
      <c r="J251" t="s">
        <v>8246</v>
      </c>
      <c r="K251">
        <v>1444276740</v>
      </c>
      <c r="L251" s="11">
        <f t="shared" si="22"/>
        <v>42285.165972222225</v>
      </c>
      <c r="M251">
        <v>1439392406</v>
      </c>
      <c r="N251" s="11">
        <f t="shared" si="23"/>
        <v>42228.634328703702</v>
      </c>
      <c r="O251" t="b">
        <v>0</v>
      </c>
      <c r="P251">
        <v>150</v>
      </c>
      <c r="Q251" t="b">
        <v>1</v>
      </c>
      <c r="R251" t="s">
        <v>8300</v>
      </c>
      <c r="S251" t="str">
        <f t="shared" si="20"/>
        <v>music</v>
      </c>
      <c r="T251" t="str">
        <f t="shared" si="21"/>
        <v>classical music</v>
      </c>
    </row>
    <row r="252" spans="1:20" ht="57.6" x14ac:dyDescent="0.3">
      <c r="A252">
        <v>527</v>
      </c>
      <c r="B252" s="3" t="s">
        <v>528</v>
      </c>
      <c r="C252" s="3" t="s">
        <v>4637</v>
      </c>
      <c r="D252" s="10">
        <v>10000</v>
      </c>
      <c r="E252">
        <v>10085</v>
      </c>
      <c r="F252" s="5">
        <f t="shared" si="18"/>
        <v>1.0085</v>
      </c>
      <c r="G252" s="6">
        <f t="shared" si="19"/>
        <v>63.829113924050631</v>
      </c>
      <c r="H252" t="s">
        <v>8219</v>
      </c>
      <c r="I252" t="s">
        <v>8224</v>
      </c>
      <c r="J252" t="s">
        <v>8246</v>
      </c>
      <c r="K252">
        <v>1487347500</v>
      </c>
      <c r="L252" s="11">
        <f t="shared" si="22"/>
        <v>42783.670138888891</v>
      </c>
      <c r="M252">
        <v>1484715366</v>
      </c>
      <c r="N252" s="11">
        <f t="shared" si="23"/>
        <v>42753.205625000002</v>
      </c>
      <c r="O252" t="b">
        <v>0</v>
      </c>
      <c r="P252">
        <v>158</v>
      </c>
      <c r="Q252" t="b">
        <v>1</v>
      </c>
      <c r="R252" t="s">
        <v>8271</v>
      </c>
      <c r="S252" t="str">
        <f t="shared" si="20"/>
        <v>theater</v>
      </c>
      <c r="T252" t="str">
        <f t="shared" si="21"/>
        <v>plays</v>
      </c>
    </row>
    <row r="253" spans="1:20" ht="43.2" x14ac:dyDescent="0.3">
      <c r="A253">
        <v>2283</v>
      </c>
      <c r="B253" s="3" t="s">
        <v>2284</v>
      </c>
      <c r="C253" s="3" t="s">
        <v>6393</v>
      </c>
      <c r="D253" s="10">
        <v>3000</v>
      </c>
      <c r="E253">
        <v>3025.66</v>
      </c>
      <c r="F253" s="5">
        <f t="shared" si="18"/>
        <v>1.0085533333333332</v>
      </c>
      <c r="G253" s="6">
        <f t="shared" si="19"/>
        <v>63.03458333333333</v>
      </c>
      <c r="H253" t="s">
        <v>8219</v>
      </c>
      <c r="I253" t="s">
        <v>8224</v>
      </c>
      <c r="J253" t="s">
        <v>8246</v>
      </c>
      <c r="K253">
        <v>1336528804</v>
      </c>
      <c r="L253" s="11">
        <f t="shared" si="22"/>
        <v>41038.083379629628</v>
      </c>
      <c r="M253">
        <v>1331348404</v>
      </c>
      <c r="N253" s="11">
        <f t="shared" si="23"/>
        <v>40978.125046296293</v>
      </c>
      <c r="O253" t="b">
        <v>0</v>
      </c>
      <c r="P253">
        <v>48</v>
      </c>
      <c r="Q253" t="b">
        <v>1</v>
      </c>
      <c r="R253" t="s">
        <v>8276</v>
      </c>
      <c r="S253" t="str">
        <f t="shared" si="20"/>
        <v>music</v>
      </c>
      <c r="T253" t="str">
        <f t="shared" si="21"/>
        <v>rock</v>
      </c>
    </row>
    <row r="254" spans="1:20" ht="43.2" x14ac:dyDescent="0.3">
      <c r="A254">
        <v>3671</v>
      </c>
      <c r="B254" s="3" t="s">
        <v>3668</v>
      </c>
      <c r="C254" s="3" t="s">
        <v>7781</v>
      </c>
      <c r="D254" s="10">
        <v>3500</v>
      </c>
      <c r="E254">
        <v>3530</v>
      </c>
      <c r="F254" s="5">
        <f t="shared" si="18"/>
        <v>1.0085714285714287</v>
      </c>
      <c r="G254" s="6">
        <f t="shared" si="19"/>
        <v>88.25</v>
      </c>
      <c r="H254" t="s">
        <v>8219</v>
      </c>
      <c r="I254" t="s">
        <v>8224</v>
      </c>
      <c r="J254" t="s">
        <v>8246</v>
      </c>
      <c r="K254">
        <v>1405915140</v>
      </c>
      <c r="L254" s="11">
        <f t="shared" si="22"/>
        <v>41841.165972222225</v>
      </c>
      <c r="M254">
        <v>1404140667</v>
      </c>
      <c r="N254" s="11">
        <f t="shared" si="23"/>
        <v>41820.62809027778</v>
      </c>
      <c r="O254" t="b">
        <v>0</v>
      </c>
      <c r="P254">
        <v>40</v>
      </c>
      <c r="Q254" t="b">
        <v>1</v>
      </c>
      <c r="R254" t="s">
        <v>8271</v>
      </c>
      <c r="S254" t="str">
        <f t="shared" si="20"/>
        <v>theater</v>
      </c>
      <c r="T254" t="str">
        <f t="shared" si="21"/>
        <v>plays</v>
      </c>
    </row>
    <row r="255" spans="1:20" ht="43.2" x14ac:dyDescent="0.3">
      <c r="A255">
        <v>1205</v>
      </c>
      <c r="B255" s="3" t="s">
        <v>1206</v>
      </c>
      <c r="C255" s="3" t="s">
        <v>5315</v>
      </c>
      <c r="D255" s="10">
        <v>13000</v>
      </c>
      <c r="E255">
        <v>13112</v>
      </c>
      <c r="F255" s="5">
        <f t="shared" si="18"/>
        <v>1.0086153846153847</v>
      </c>
      <c r="G255" s="6">
        <f t="shared" si="19"/>
        <v>211.48387096774192</v>
      </c>
      <c r="H255" t="s">
        <v>8219</v>
      </c>
      <c r="I255" t="s">
        <v>8236</v>
      </c>
      <c r="J255" t="s">
        <v>8249</v>
      </c>
      <c r="K255">
        <v>1434197351</v>
      </c>
      <c r="L255" s="11">
        <f t="shared" si="22"/>
        <v>42168.506377314814</v>
      </c>
      <c r="M255">
        <v>1431605351</v>
      </c>
      <c r="N255" s="11">
        <f t="shared" si="23"/>
        <v>42138.506377314814</v>
      </c>
      <c r="O255" t="b">
        <v>0</v>
      </c>
      <c r="P255">
        <v>62</v>
      </c>
      <c r="Q255" t="b">
        <v>1</v>
      </c>
      <c r="R255" t="s">
        <v>8285</v>
      </c>
      <c r="S255" t="str">
        <f t="shared" si="20"/>
        <v>photography</v>
      </c>
      <c r="T255" t="str">
        <f t="shared" si="21"/>
        <v>photobooks</v>
      </c>
    </row>
    <row r="256" spans="1:20" ht="43.2" x14ac:dyDescent="0.3">
      <c r="A256">
        <v>3418</v>
      </c>
      <c r="B256" s="3" t="s">
        <v>3417</v>
      </c>
      <c r="C256" s="3" t="s">
        <v>7528</v>
      </c>
      <c r="D256" s="10">
        <v>4000</v>
      </c>
      <c r="E256">
        <v>4035</v>
      </c>
      <c r="F256" s="5">
        <f t="shared" si="18"/>
        <v>1.00875</v>
      </c>
      <c r="G256" s="6">
        <f t="shared" si="19"/>
        <v>72.053571428571431</v>
      </c>
      <c r="H256" t="s">
        <v>8219</v>
      </c>
      <c r="I256" t="s">
        <v>8224</v>
      </c>
      <c r="J256" t="s">
        <v>8246</v>
      </c>
      <c r="K256">
        <v>1400875307</v>
      </c>
      <c r="L256" s="11">
        <f t="shared" si="22"/>
        <v>41782.83457175926</v>
      </c>
      <c r="M256">
        <v>1398283307</v>
      </c>
      <c r="N256" s="11">
        <f t="shared" si="23"/>
        <v>41752.83457175926</v>
      </c>
      <c r="O256" t="b">
        <v>0</v>
      </c>
      <c r="P256">
        <v>56</v>
      </c>
      <c r="Q256" t="b">
        <v>1</v>
      </c>
      <c r="R256" t="s">
        <v>8271</v>
      </c>
      <c r="S256" t="str">
        <f t="shared" si="20"/>
        <v>theater</v>
      </c>
      <c r="T256" t="str">
        <f t="shared" si="21"/>
        <v>plays</v>
      </c>
    </row>
    <row r="257" spans="1:20" ht="43.2" x14ac:dyDescent="0.3">
      <c r="A257">
        <v>3022</v>
      </c>
      <c r="B257" s="3" t="s">
        <v>3022</v>
      </c>
      <c r="C257" s="3" t="s">
        <v>7132</v>
      </c>
      <c r="D257" s="10">
        <v>10000</v>
      </c>
      <c r="E257">
        <v>10088</v>
      </c>
      <c r="F257" s="5">
        <f t="shared" si="18"/>
        <v>1.0087999999999999</v>
      </c>
      <c r="G257" s="6">
        <f t="shared" si="19"/>
        <v>162.70967741935485</v>
      </c>
      <c r="H257" t="s">
        <v>8219</v>
      </c>
      <c r="I257" t="s">
        <v>8224</v>
      </c>
      <c r="J257" t="s">
        <v>8246</v>
      </c>
      <c r="K257">
        <v>1472338409</v>
      </c>
      <c r="L257" s="11">
        <f t="shared" si="22"/>
        <v>42609.95380787037</v>
      </c>
      <c r="M257">
        <v>1468450409</v>
      </c>
      <c r="N257" s="11">
        <f t="shared" si="23"/>
        <v>42564.95380787037</v>
      </c>
      <c r="O257" t="b">
        <v>0</v>
      </c>
      <c r="P257">
        <v>62</v>
      </c>
      <c r="Q257" t="b">
        <v>1</v>
      </c>
      <c r="R257" t="s">
        <v>8303</v>
      </c>
      <c r="S257" t="str">
        <f t="shared" si="20"/>
        <v>theater</v>
      </c>
      <c r="T257" t="str">
        <f t="shared" si="21"/>
        <v>spaces</v>
      </c>
    </row>
    <row r="258" spans="1:20" ht="43.2" x14ac:dyDescent="0.3">
      <c r="A258">
        <v>2120</v>
      </c>
      <c r="B258" s="3" t="s">
        <v>2121</v>
      </c>
      <c r="C258" s="3" t="s">
        <v>6230</v>
      </c>
      <c r="D258" s="10">
        <v>8000</v>
      </c>
      <c r="E258">
        <v>8070.43</v>
      </c>
      <c r="F258" s="5">
        <f t="shared" ref="F258:F321" si="24">E258/D258</f>
        <v>1.00880375</v>
      </c>
      <c r="G258" s="6">
        <f t="shared" ref="G258:G321" si="25">E258/P258</f>
        <v>116.96275362318841</v>
      </c>
      <c r="H258" t="s">
        <v>8219</v>
      </c>
      <c r="I258" t="s">
        <v>8224</v>
      </c>
      <c r="J258" t="s">
        <v>8246</v>
      </c>
      <c r="K258">
        <v>1388617736</v>
      </c>
      <c r="L258" s="11">
        <f t="shared" si="22"/>
        <v>41640.964537037034</v>
      </c>
      <c r="M258">
        <v>1384384136</v>
      </c>
      <c r="N258" s="11">
        <f t="shared" si="23"/>
        <v>41591.964537037034</v>
      </c>
      <c r="O258" t="b">
        <v>0</v>
      </c>
      <c r="P258">
        <v>69</v>
      </c>
      <c r="Q258" t="b">
        <v>1</v>
      </c>
      <c r="R258" t="s">
        <v>8279</v>
      </c>
      <c r="S258" t="str">
        <f t="shared" ref="S258:S321" si="26">LEFT(R258,FIND("/",R258)-1)</f>
        <v>music</v>
      </c>
      <c r="T258" t="str">
        <f t="shared" ref="T258:T321" si="27">RIGHT(R258,LEN(R258)-FIND("/",R258))</f>
        <v>indie rock</v>
      </c>
    </row>
    <row r="259" spans="1:20" ht="43.2" x14ac:dyDescent="0.3">
      <c r="A259">
        <v>2935</v>
      </c>
      <c r="B259" s="3" t="s">
        <v>2935</v>
      </c>
      <c r="C259" s="3" t="s">
        <v>7045</v>
      </c>
      <c r="D259" s="10">
        <v>3500</v>
      </c>
      <c r="E259">
        <v>3531</v>
      </c>
      <c r="F259" s="5">
        <f t="shared" si="24"/>
        <v>1.0088571428571429</v>
      </c>
      <c r="G259" s="6">
        <f t="shared" si="25"/>
        <v>90.538461538461533</v>
      </c>
      <c r="H259" t="s">
        <v>8219</v>
      </c>
      <c r="I259" t="s">
        <v>8224</v>
      </c>
      <c r="J259" t="s">
        <v>8246</v>
      </c>
      <c r="K259">
        <v>1472490000</v>
      </c>
      <c r="L259" s="11">
        <f t="shared" ref="L259:L322" si="28">(((K259/60)/60)/24)+DATE(1970,1,1)</f>
        <v>42611.708333333328</v>
      </c>
      <c r="M259">
        <v>1467468008</v>
      </c>
      <c r="N259" s="11">
        <f t="shared" ref="N259:N322" si="29">(((M259/60)/60)/24)+DATE(1970,1,1)</f>
        <v>42553.583425925928</v>
      </c>
      <c r="O259" t="b">
        <v>0</v>
      </c>
      <c r="P259">
        <v>39</v>
      </c>
      <c r="Q259" t="b">
        <v>1</v>
      </c>
      <c r="R259" t="s">
        <v>8305</v>
      </c>
      <c r="S259" t="str">
        <f t="shared" si="26"/>
        <v>theater</v>
      </c>
      <c r="T259" t="str">
        <f t="shared" si="27"/>
        <v>musical</v>
      </c>
    </row>
    <row r="260" spans="1:20" ht="57.6" x14ac:dyDescent="0.3">
      <c r="A260">
        <v>3182</v>
      </c>
      <c r="B260" s="3" t="s">
        <v>3182</v>
      </c>
      <c r="C260" s="3" t="s">
        <v>7292</v>
      </c>
      <c r="D260" s="10">
        <v>7000</v>
      </c>
      <c r="E260">
        <v>7062</v>
      </c>
      <c r="F260" s="5">
        <f t="shared" si="24"/>
        <v>1.0088571428571429</v>
      </c>
      <c r="G260" s="6">
        <f t="shared" si="25"/>
        <v>46.768211920529801</v>
      </c>
      <c r="H260" t="s">
        <v>8219</v>
      </c>
      <c r="I260" t="s">
        <v>8224</v>
      </c>
      <c r="J260" t="s">
        <v>8246</v>
      </c>
      <c r="K260">
        <v>1328029200</v>
      </c>
      <c r="L260" s="11">
        <f t="shared" si="28"/>
        <v>40939.708333333336</v>
      </c>
      <c r="M260">
        <v>1323211621</v>
      </c>
      <c r="N260" s="11">
        <f t="shared" si="29"/>
        <v>40883.949317129627</v>
      </c>
      <c r="O260" t="b">
        <v>1</v>
      </c>
      <c r="P260">
        <v>151</v>
      </c>
      <c r="Q260" t="b">
        <v>1</v>
      </c>
      <c r="R260" t="s">
        <v>8271</v>
      </c>
      <c r="S260" t="str">
        <f t="shared" si="26"/>
        <v>theater</v>
      </c>
      <c r="T260" t="str">
        <f t="shared" si="27"/>
        <v>plays</v>
      </c>
    </row>
    <row r="261" spans="1:20" ht="43.2" x14ac:dyDescent="0.3">
      <c r="A261">
        <v>1882</v>
      </c>
      <c r="B261" s="3" t="s">
        <v>1883</v>
      </c>
      <c r="C261" s="3" t="s">
        <v>5992</v>
      </c>
      <c r="D261" s="10">
        <v>3350</v>
      </c>
      <c r="E261">
        <v>3380</v>
      </c>
      <c r="F261" s="5">
        <f t="shared" si="24"/>
        <v>1.008955223880597</v>
      </c>
      <c r="G261" s="6">
        <f t="shared" si="25"/>
        <v>41.728395061728392</v>
      </c>
      <c r="H261" t="s">
        <v>8219</v>
      </c>
      <c r="I261" t="s">
        <v>8224</v>
      </c>
      <c r="J261" t="s">
        <v>8246</v>
      </c>
      <c r="K261">
        <v>1341964080</v>
      </c>
      <c r="L261" s="11">
        <f t="shared" si="28"/>
        <v>41100.991666666669</v>
      </c>
      <c r="M261">
        <v>1339109212</v>
      </c>
      <c r="N261" s="11">
        <f t="shared" si="29"/>
        <v>41067.949212962965</v>
      </c>
      <c r="O261" t="b">
        <v>0</v>
      </c>
      <c r="P261">
        <v>81</v>
      </c>
      <c r="Q261" t="b">
        <v>1</v>
      </c>
      <c r="R261" t="s">
        <v>8279</v>
      </c>
      <c r="S261" t="str">
        <f t="shared" si="26"/>
        <v>music</v>
      </c>
      <c r="T261" t="str">
        <f t="shared" si="27"/>
        <v>indie rock</v>
      </c>
    </row>
    <row r="262" spans="1:20" ht="43.2" x14ac:dyDescent="0.3">
      <c r="A262">
        <v>392</v>
      </c>
      <c r="B262" s="3" t="s">
        <v>393</v>
      </c>
      <c r="C262" s="3" t="s">
        <v>4502</v>
      </c>
      <c r="D262" s="10">
        <v>18500</v>
      </c>
      <c r="E262">
        <v>18667</v>
      </c>
      <c r="F262" s="5">
        <f t="shared" si="24"/>
        <v>1.009027027027027</v>
      </c>
      <c r="G262" s="6">
        <f t="shared" si="25"/>
        <v>90.616504854368927</v>
      </c>
      <c r="H262" t="s">
        <v>8219</v>
      </c>
      <c r="I262" t="s">
        <v>8224</v>
      </c>
      <c r="J262" t="s">
        <v>8246</v>
      </c>
      <c r="K262">
        <v>1315450800</v>
      </c>
      <c r="L262" s="11">
        <f t="shared" si="28"/>
        <v>40794.125</v>
      </c>
      <c r="M262">
        <v>1312823571</v>
      </c>
      <c r="N262" s="11">
        <f t="shared" si="29"/>
        <v>40763.717256944445</v>
      </c>
      <c r="O262" t="b">
        <v>0</v>
      </c>
      <c r="P262">
        <v>206</v>
      </c>
      <c r="Q262" t="b">
        <v>1</v>
      </c>
      <c r="R262" t="s">
        <v>8269</v>
      </c>
      <c r="S262" t="str">
        <f t="shared" si="26"/>
        <v>film &amp; video</v>
      </c>
      <c r="T262" t="str">
        <f t="shared" si="27"/>
        <v>documentary</v>
      </c>
    </row>
    <row r="263" spans="1:20" ht="43.2" x14ac:dyDescent="0.3">
      <c r="A263">
        <v>2116</v>
      </c>
      <c r="B263" s="3" t="s">
        <v>2117</v>
      </c>
      <c r="C263" s="3" t="s">
        <v>6226</v>
      </c>
      <c r="D263" s="10">
        <v>48000</v>
      </c>
      <c r="E263">
        <v>48434</v>
      </c>
      <c r="F263" s="5">
        <f t="shared" si="24"/>
        <v>1.0090416666666666</v>
      </c>
      <c r="G263" s="6">
        <f t="shared" si="25"/>
        <v>526.45652173913038</v>
      </c>
      <c r="H263" t="s">
        <v>8219</v>
      </c>
      <c r="I263" t="s">
        <v>8224</v>
      </c>
      <c r="J263" t="s">
        <v>8246</v>
      </c>
      <c r="K263">
        <v>1349203203</v>
      </c>
      <c r="L263" s="11">
        <f t="shared" si="28"/>
        <v>41184.777812500004</v>
      </c>
      <c r="M263">
        <v>1345056003</v>
      </c>
      <c r="N263" s="11">
        <f t="shared" si="29"/>
        <v>41136.777812500004</v>
      </c>
      <c r="O263" t="b">
        <v>0</v>
      </c>
      <c r="P263">
        <v>92</v>
      </c>
      <c r="Q263" t="b">
        <v>1</v>
      </c>
      <c r="R263" t="s">
        <v>8279</v>
      </c>
      <c r="S263" t="str">
        <f t="shared" si="26"/>
        <v>music</v>
      </c>
      <c r="T263" t="str">
        <f t="shared" si="27"/>
        <v>indie rock</v>
      </c>
    </row>
    <row r="264" spans="1:20" ht="43.2" x14ac:dyDescent="0.3">
      <c r="A264">
        <v>2930</v>
      </c>
      <c r="B264" s="3" t="s">
        <v>2930</v>
      </c>
      <c r="C264" s="3" t="s">
        <v>7040</v>
      </c>
      <c r="D264" s="10">
        <v>10000</v>
      </c>
      <c r="E264">
        <v>10092</v>
      </c>
      <c r="F264" s="5">
        <f t="shared" si="24"/>
        <v>1.0092000000000001</v>
      </c>
      <c r="G264" s="6">
        <f t="shared" si="25"/>
        <v>162.7741935483871</v>
      </c>
      <c r="H264" t="s">
        <v>8219</v>
      </c>
      <c r="I264" t="s">
        <v>8225</v>
      </c>
      <c r="J264" t="s">
        <v>8247</v>
      </c>
      <c r="K264">
        <v>1431007264</v>
      </c>
      <c r="L264" s="11">
        <f t="shared" si="28"/>
        <v>42131.584074074075</v>
      </c>
      <c r="M264">
        <v>1428415264</v>
      </c>
      <c r="N264" s="11">
        <f t="shared" si="29"/>
        <v>42101.584074074075</v>
      </c>
      <c r="O264" t="b">
        <v>0</v>
      </c>
      <c r="P264">
        <v>62</v>
      </c>
      <c r="Q264" t="b">
        <v>1</v>
      </c>
      <c r="R264" t="s">
        <v>8305</v>
      </c>
      <c r="S264" t="str">
        <f t="shared" si="26"/>
        <v>theater</v>
      </c>
      <c r="T264" t="str">
        <f t="shared" si="27"/>
        <v>musical</v>
      </c>
    </row>
    <row r="265" spans="1:20" ht="28.8" x14ac:dyDescent="0.3">
      <c r="A265">
        <v>1628</v>
      </c>
      <c r="B265" s="3" t="s">
        <v>1629</v>
      </c>
      <c r="C265" s="3" t="s">
        <v>5738</v>
      </c>
      <c r="D265" s="10">
        <v>4000</v>
      </c>
      <c r="E265">
        <v>4037</v>
      </c>
      <c r="F265" s="5">
        <f t="shared" si="24"/>
        <v>1.00925</v>
      </c>
      <c r="G265" s="6">
        <f t="shared" si="25"/>
        <v>45.875</v>
      </c>
      <c r="H265" t="s">
        <v>8219</v>
      </c>
      <c r="I265" t="s">
        <v>8224</v>
      </c>
      <c r="J265" t="s">
        <v>8246</v>
      </c>
      <c r="K265">
        <v>1403026882</v>
      </c>
      <c r="L265" s="11">
        <f t="shared" si="28"/>
        <v>41807.737060185187</v>
      </c>
      <c r="M265">
        <v>1400175682</v>
      </c>
      <c r="N265" s="11">
        <f t="shared" si="29"/>
        <v>41774.737060185187</v>
      </c>
      <c r="O265" t="b">
        <v>0</v>
      </c>
      <c r="P265">
        <v>88</v>
      </c>
      <c r="Q265" t="b">
        <v>1</v>
      </c>
      <c r="R265" t="s">
        <v>8276</v>
      </c>
      <c r="S265" t="str">
        <f t="shared" si="26"/>
        <v>music</v>
      </c>
      <c r="T265" t="str">
        <f t="shared" si="27"/>
        <v>rock</v>
      </c>
    </row>
    <row r="266" spans="1:20" x14ac:dyDescent="0.3">
      <c r="A266">
        <v>836</v>
      </c>
      <c r="B266" s="3" t="s">
        <v>837</v>
      </c>
      <c r="C266" s="3" t="s">
        <v>4946</v>
      </c>
      <c r="D266" s="10">
        <v>5000</v>
      </c>
      <c r="E266">
        <v>5046.5200000000004</v>
      </c>
      <c r="F266" s="5">
        <f t="shared" si="24"/>
        <v>1.009304</v>
      </c>
      <c r="G266" s="6">
        <f t="shared" si="25"/>
        <v>109.70695652173914</v>
      </c>
      <c r="H266" t="s">
        <v>8219</v>
      </c>
      <c r="I266" t="s">
        <v>8224</v>
      </c>
      <c r="J266" t="s">
        <v>8246</v>
      </c>
      <c r="K266">
        <v>1381108918</v>
      </c>
      <c r="L266" s="11">
        <f t="shared" si="28"/>
        <v>41554.056921296295</v>
      </c>
      <c r="M266">
        <v>1378516918</v>
      </c>
      <c r="N266" s="11">
        <f t="shared" si="29"/>
        <v>41524.056921296295</v>
      </c>
      <c r="O266" t="b">
        <v>0</v>
      </c>
      <c r="P266">
        <v>46</v>
      </c>
      <c r="Q266" t="b">
        <v>1</v>
      </c>
      <c r="R266" t="s">
        <v>8276</v>
      </c>
      <c r="S266" t="str">
        <f t="shared" si="26"/>
        <v>music</v>
      </c>
      <c r="T266" t="str">
        <f t="shared" si="27"/>
        <v>rock</v>
      </c>
    </row>
    <row r="267" spans="1:20" ht="28.8" x14ac:dyDescent="0.3">
      <c r="A267">
        <v>14</v>
      </c>
      <c r="B267" s="3" t="s">
        <v>16</v>
      </c>
      <c r="C267" s="3" t="s">
        <v>4125</v>
      </c>
      <c r="D267" s="10">
        <v>6000</v>
      </c>
      <c r="E267">
        <v>6056</v>
      </c>
      <c r="F267" s="5">
        <f t="shared" si="24"/>
        <v>1.0093333333333334</v>
      </c>
      <c r="G267" s="6">
        <f t="shared" si="25"/>
        <v>147.70731707317074</v>
      </c>
      <c r="H267" t="s">
        <v>8219</v>
      </c>
      <c r="I267" t="s">
        <v>8226</v>
      </c>
      <c r="J267" t="s">
        <v>8248</v>
      </c>
      <c r="K267">
        <v>1405259940</v>
      </c>
      <c r="L267" s="11">
        <f t="shared" si="28"/>
        <v>41833.582638888889</v>
      </c>
      <c r="M267">
        <v>1403051888</v>
      </c>
      <c r="N267" s="11">
        <f t="shared" si="29"/>
        <v>41808.02648148148</v>
      </c>
      <c r="O267" t="b">
        <v>0</v>
      </c>
      <c r="P267">
        <v>41</v>
      </c>
      <c r="Q267" t="b">
        <v>1</v>
      </c>
      <c r="R267" t="s">
        <v>8265</v>
      </c>
      <c r="S267" t="str">
        <f t="shared" si="26"/>
        <v>film &amp; video</v>
      </c>
      <c r="T267" t="str">
        <f t="shared" si="27"/>
        <v>television</v>
      </c>
    </row>
    <row r="268" spans="1:20" ht="43.2" x14ac:dyDescent="0.3">
      <c r="A268">
        <v>3813</v>
      </c>
      <c r="B268" s="3" t="s">
        <v>3810</v>
      </c>
      <c r="C268" s="3" t="s">
        <v>7923</v>
      </c>
      <c r="D268" s="10">
        <v>2100</v>
      </c>
      <c r="E268">
        <v>2119.9899999999998</v>
      </c>
      <c r="F268" s="5">
        <f t="shared" si="24"/>
        <v>1.0095190476190474</v>
      </c>
      <c r="G268" s="6">
        <f t="shared" si="25"/>
        <v>78.518148148148143</v>
      </c>
      <c r="H268" t="s">
        <v>8219</v>
      </c>
      <c r="I268" t="s">
        <v>8224</v>
      </c>
      <c r="J268" t="s">
        <v>8246</v>
      </c>
      <c r="K268">
        <v>1465940580</v>
      </c>
      <c r="L268" s="11">
        <f t="shared" si="28"/>
        <v>42535.904861111107</v>
      </c>
      <c r="M268">
        <v>1462603021</v>
      </c>
      <c r="N268" s="11">
        <f t="shared" si="29"/>
        <v>42497.275706018518</v>
      </c>
      <c r="O268" t="b">
        <v>0</v>
      </c>
      <c r="P268">
        <v>27</v>
      </c>
      <c r="Q268" t="b">
        <v>1</v>
      </c>
      <c r="R268" t="s">
        <v>8271</v>
      </c>
      <c r="S268" t="str">
        <f t="shared" si="26"/>
        <v>theater</v>
      </c>
      <c r="T268" t="str">
        <f t="shared" si="27"/>
        <v>plays</v>
      </c>
    </row>
    <row r="269" spans="1:20" ht="57.6" x14ac:dyDescent="0.3">
      <c r="A269">
        <v>54</v>
      </c>
      <c r="B269" s="3" t="s">
        <v>56</v>
      </c>
      <c r="C269" s="3" t="s">
        <v>4165</v>
      </c>
      <c r="D269" s="10">
        <v>10000</v>
      </c>
      <c r="E269">
        <v>10100</v>
      </c>
      <c r="F269" s="5">
        <f t="shared" si="24"/>
        <v>1.01</v>
      </c>
      <c r="G269" s="6">
        <f t="shared" si="25"/>
        <v>194.23076923076923</v>
      </c>
      <c r="H269" t="s">
        <v>8219</v>
      </c>
      <c r="I269" t="s">
        <v>8224</v>
      </c>
      <c r="J269" t="s">
        <v>8246</v>
      </c>
      <c r="K269">
        <v>1451063221</v>
      </c>
      <c r="L269" s="11">
        <f t="shared" si="28"/>
        <v>42363.713206018518</v>
      </c>
      <c r="M269">
        <v>1448471221</v>
      </c>
      <c r="N269" s="11">
        <f t="shared" si="29"/>
        <v>42333.713206018518</v>
      </c>
      <c r="O269" t="b">
        <v>0</v>
      </c>
      <c r="P269">
        <v>52</v>
      </c>
      <c r="Q269" t="b">
        <v>1</v>
      </c>
      <c r="R269" t="s">
        <v>8265</v>
      </c>
      <c r="S269" t="str">
        <f t="shared" si="26"/>
        <v>film &amp; video</v>
      </c>
      <c r="T269" t="str">
        <f t="shared" si="27"/>
        <v>television</v>
      </c>
    </row>
    <row r="270" spans="1:20" ht="43.2" x14ac:dyDescent="0.3">
      <c r="A270">
        <v>1284</v>
      </c>
      <c r="B270" s="3" t="s">
        <v>1285</v>
      </c>
      <c r="C270" s="3" t="s">
        <v>5394</v>
      </c>
      <c r="D270" s="10">
        <v>2000</v>
      </c>
      <c r="E270">
        <v>2020</v>
      </c>
      <c r="F270" s="5">
        <f t="shared" si="24"/>
        <v>1.01</v>
      </c>
      <c r="G270" s="6">
        <f t="shared" si="25"/>
        <v>65.161290322580641</v>
      </c>
      <c r="H270" t="s">
        <v>8219</v>
      </c>
      <c r="I270" t="s">
        <v>8224</v>
      </c>
      <c r="J270" t="s">
        <v>8246</v>
      </c>
      <c r="K270">
        <v>1483203540</v>
      </c>
      <c r="L270" s="11">
        <f t="shared" si="28"/>
        <v>42735.707638888889</v>
      </c>
      <c r="M270">
        <v>1481175482</v>
      </c>
      <c r="N270" s="11">
        <f t="shared" si="29"/>
        <v>42712.23474537037</v>
      </c>
      <c r="O270" t="b">
        <v>0</v>
      </c>
      <c r="P270">
        <v>31</v>
      </c>
      <c r="Q270" t="b">
        <v>1</v>
      </c>
      <c r="R270" t="s">
        <v>8271</v>
      </c>
      <c r="S270" t="str">
        <f t="shared" si="26"/>
        <v>theater</v>
      </c>
      <c r="T270" t="str">
        <f t="shared" si="27"/>
        <v>plays</v>
      </c>
    </row>
    <row r="271" spans="1:20" ht="28.8" x14ac:dyDescent="0.3">
      <c r="A271">
        <v>1826</v>
      </c>
      <c r="B271" s="3" t="s">
        <v>1827</v>
      </c>
      <c r="C271" s="3" t="s">
        <v>5936</v>
      </c>
      <c r="D271" s="10">
        <v>2000</v>
      </c>
      <c r="E271">
        <v>2020</v>
      </c>
      <c r="F271" s="5">
        <f t="shared" si="24"/>
        <v>1.01</v>
      </c>
      <c r="G271" s="6">
        <f t="shared" si="25"/>
        <v>53.157894736842103</v>
      </c>
      <c r="H271" t="s">
        <v>8219</v>
      </c>
      <c r="I271" t="s">
        <v>8224</v>
      </c>
      <c r="J271" t="s">
        <v>8246</v>
      </c>
      <c r="K271">
        <v>1392675017</v>
      </c>
      <c r="L271" s="11">
        <f t="shared" si="28"/>
        <v>41687.923807870371</v>
      </c>
      <c r="M271">
        <v>1390083017</v>
      </c>
      <c r="N271" s="11">
        <f t="shared" si="29"/>
        <v>41657.923807870371</v>
      </c>
      <c r="O271" t="b">
        <v>0</v>
      </c>
      <c r="P271">
        <v>38</v>
      </c>
      <c r="Q271" t="b">
        <v>1</v>
      </c>
      <c r="R271" t="s">
        <v>8276</v>
      </c>
      <c r="S271" t="str">
        <f t="shared" si="26"/>
        <v>music</v>
      </c>
      <c r="T271" t="str">
        <f t="shared" si="27"/>
        <v>rock</v>
      </c>
    </row>
    <row r="272" spans="1:20" ht="57.6" x14ac:dyDescent="0.3">
      <c r="A272">
        <v>3150</v>
      </c>
      <c r="B272" s="3" t="s">
        <v>3150</v>
      </c>
      <c r="C272" s="3" t="s">
        <v>7260</v>
      </c>
      <c r="D272" s="10">
        <v>3500</v>
      </c>
      <c r="E272">
        <v>3535</v>
      </c>
      <c r="F272" s="5">
        <f t="shared" si="24"/>
        <v>1.01</v>
      </c>
      <c r="G272" s="6">
        <f t="shared" si="25"/>
        <v>33.990384615384613</v>
      </c>
      <c r="H272" t="s">
        <v>8219</v>
      </c>
      <c r="I272" t="s">
        <v>8224</v>
      </c>
      <c r="J272" t="s">
        <v>8246</v>
      </c>
      <c r="K272">
        <v>1295928000</v>
      </c>
      <c r="L272" s="11">
        <f t="shared" si="28"/>
        <v>40568.166666666664</v>
      </c>
      <c r="M272">
        <v>1288160403</v>
      </c>
      <c r="N272" s="11">
        <f t="shared" si="29"/>
        <v>40478.263923611114</v>
      </c>
      <c r="O272" t="b">
        <v>1</v>
      </c>
      <c r="P272">
        <v>104</v>
      </c>
      <c r="Q272" t="b">
        <v>1</v>
      </c>
      <c r="R272" t="s">
        <v>8271</v>
      </c>
      <c r="S272" t="str">
        <f t="shared" si="26"/>
        <v>theater</v>
      </c>
      <c r="T272" t="str">
        <f t="shared" si="27"/>
        <v>plays</v>
      </c>
    </row>
    <row r="273" spans="1:20" ht="28.8" x14ac:dyDescent="0.3">
      <c r="A273">
        <v>3157</v>
      </c>
      <c r="B273" s="3" t="s">
        <v>3157</v>
      </c>
      <c r="C273" s="3" t="s">
        <v>7267</v>
      </c>
      <c r="D273" s="10">
        <v>4000</v>
      </c>
      <c r="E273">
        <v>4040</v>
      </c>
      <c r="F273" s="5">
        <f t="shared" si="24"/>
        <v>1.01</v>
      </c>
      <c r="G273" s="6">
        <f t="shared" si="25"/>
        <v>98.536585365853654</v>
      </c>
      <c r="H273" t="s">
        <v>8219</v>
      </c>
      <c r="I273" t="s">
        <v>8224</v>
      </c>
      <c r="J273" t="s">
        <v>8246</v>
      </c>
      <c r="K273">
        <v>1405746000</v>
      </c>
      <c r="L273" s="11">
        <f t="shared" si="28"/>
        <v>41839.208333333336</v>
      </c>
      <c r="M273">
        <v>1404932105</v>
      </c>
      <c r="N273" s="11">
        <f t="shared" si="29"/>
        <v>41829.788252314815</v>
      </c>
      <c r="O273" t="b">
        <v>1</v>
      </c>
      <c r="P273">
        <v>41</v>
      </c>
      <c r="Q273" t="b">
        <v>1</v>
      </c>
      <c r="R273" t="s">
        <v>8271</v>
      </c>
      <c r="S273" t="str">
        <f t="shared" si="26"/>
        <v>theater</v>
      </c>
      <c r="T273" t="str">
        <f t="shared" si="27"/>
        <v>plays</v>
      </c>
    </row>
    <row r="274" spans="1:20" ht="43.2" x14ac:dyDescent="0.3">
      <c r="A274">
        <v>3320</v>
      </c>
      <c r="B274" s="3" t="s">
        <v>3320</v>
      </c>
      <c r="C274" s="3" t="s">
        <v>7430</v>
      </c>
      <c r="D274" s="10">
        <v>2500</v>
      </c>
      <c r="E274">
        <v>2525</v>
      </c>
      <c r="F274" s="5">
        <f t="shared" si="24"/>
        <v>1.01</v>
      </c>
      <c r="G274" s="6">
        <f t="shared" si="25"/>
        <v>66.44736842105263</v>
      </c>
      <c r="H274" t="s">
        <v>8219</v>
      </c>
      <c r="I274" t="s">
        <v>8224</v>
      </c>
      <c r="J274" t="s">
        <v>8246</v>
      </c>
      <c r="K274">
        <v>1466557557</v>
      </c>
      <c r="L274" s="11">
        <f t="shared" si="28"/>
        <v>42543.045798611114</v>
      </c>
      <c r="M274">
        <v>1463965557</v>
      </c>
      <c r="N274" s="11">
        <f t="shared" si="29"/>
        <v>42513.045798611114</v>
      </c>
      <c r="O274" t="b">
        <v>0</v>
      </c>
      <c r="P274">
        <v>38</v>
      </c>
      <c r="Q274" t="b">
        <v>1</v>
      </c>
      <c r="R274" t="s">
        <v>8271</v>
      </c>
      <c r="S274" t="str">
        <f t="shared" si="26"/>
        <v>theater</v>
      </c>
      <c r="T274" t="str">
        <f t="shared" si="27"/>
        <v>plays</v>
      </c>
    </row>
    <row r="275" spans="1:20" ht="43.2" x14ac:dyDescent="0.3">
      <c r="A275">
        <v>3357</v>
      </c>
      <c r="B275" s="3" t="s">
        <v>3356</v>
      </c>
      <c r="C275" s="3" t="s">
        <v>7467</v>
      </c>
      <c r="D275" s="10">
        <v>2000</v>
      </c>
      <c r="E275">
        <v>2020</v>
      </c>
      <c r="F275" s="5">
        <f t="shared" si="24"/>
        <v>1.01</v>
      </c>
      <c r="G275" s="6">
        <f t="shared" si="25"/>
        <v>96.19047619047619</v>
      </c>
      <c r="H275" t="s">
        <v>8219</v>
      </c>
      <c r="I275" t="s">
        <v>8225</v>
      </c>
      <c r="J275" t="s">
        <v>8247</v>
      </c>
      <c r="K275">
        <v>1406887310</v>
      </c>
      <c r="L275" s="11">
        <f t="shared" si="28"/>
        <v>41852.417939814812</v>
      </c>
      <c r="M275">
        <v>1404295310</v>
      </c>
      <c r="N275" s="11">
        <f t="shared" si="29"/>
        <v>41822.417939814812</v>
      </c>
      <c r="O275" t="b">
        <v>0</v>
      </c>
      <c r="P275">
        <v>21</v>
      </c>
      <c r="Q275" t="b">
        <v>1</v>
      </c>
      <c r="R275" t="s">
        <v>8271</v>
      </c>
      <c r="S275" t="str">
        <f t="shared" si="26"/>
        <v>theater</v>
      </c>
      <c r="T275" t="str">
        <f t="shared" si="27"/>
        <v>plays</v>
      </c>
    </row>
    <row r="276" spans="1:20" ht="57.6" x14ac:dyDescent="0.3">
      <c r="A276">
        <v>3437</v>
      </c>
      <c r="B276" s="3" t="s">
        <v>3436</v>
      </c>
      <c r="C276" s="3" t="s">
        <v>7547</v>
      </c>
      <c r="D276" s="10">
        <v>3000</v>
      </c>
      <c r="E276">
        <v>3030</v>
      </c>
      <c r="F276" s="5">
        <f t="shared" si="24"/>
        <v>1.01</v>
      </c>
      <c r="G276" s="6">
        <f t="shared" si="25"/>
        <v>84.166666666666671</v>
      </c>
      <c r="H276" t="s">
        <v>8219</v>
      </c>
      <c r="I276" t="s">
        <v>8224</v>
      </c>
      <c r="J276" t="s">
        <v>8246</v>
      </c>
      <c r="K276">
        <v>1440003820</v>
      </c>
      <c r="L276" s="11">
        <f t="shared" si="28"/>
        <v>42235.710879629631</v>
      </c>
      <c r="M276">
        <v>1437411820</v>
      </c>
      <c r="N276" s="11">
        <f t="shared" si="29"/>
        <v>42205.710879629631</v>
      </c>
      <c r="O276" t="b">
        <v>0</v>
      </c>
      <c r="P276">
        <v>36</v>
      </c>
      <c r="Q276" t="b">
        <v>1</v>
      </c>
      <c r="R276" t="s">
        <v>8271</v>
      </c>
      <c r="S276" t="str">
        <f t="shared" si="26"/>
        <v>theater</v>
      </c>
      <c r="T276" t="str">
        <f t="shared" si="27"/>
        <v>plays</v>
      </c>
    </row>
    <row r="277" spans="1:20" x14ac:dyDescent="0.3">
      <c r="A277">
        <v>3467</v>
      </c>
      <c r="B277" s="3" t="s">
        <v>3466</v>
      </c>
      <c r="C277" s="3" t="s">
        <v>7577</v>
      </c>
      <c r="D277" s="10">
        <v>3000</v>
      </c>
      <c r="E277">
        <v>3030</v>
      </c>
      <c r="F277" s="5">
        <f t="shared" si="24"/>
        <v>1.01</v>
      </c>
      <c r="G277" s="6">
        <f t="shared" si="25"/>
        <v>64.468085106382972</v>
      </c>
      <c r="H277" t="s">
        <v>8219</v>
      </c>
      <c r="I277" t="s">
        <v>8224</v>
      </c>
      <c r="J277" t="s">
        <v>8246</v>
      </c>
      <c r="K277">
        <v>1426864032</v>
      </c>
      <c r="L277" s="11">
        <f t="shared" si="28"/>
        <v>42083.630000000005</v>
      </c>
      <c r="M277">
        <v>1424275632</v>
      </c>
      <c r="N277" s="11">
        <f t="shared" si="29"/>
        <v>42053.671666666662</v>
      </c>
      <c r="O277" t="b">
        <v>0</v>
      </c>
      <c r="P277">
        <v>47</v>
      </c>
      <c r="Q277" t="b">
        <v>1</v>
      </c>
      <c r="R277" t="s">
        <v>8271</v>
      </c>
      <c r="S277" t="str">
        <f t="shared" si="26"/>
        <v>theater</v>
      </c>
      <c r="T277" t="str">
        <f t="shared" si="27"/>
        <v>plays</v>
      </c>
    </row>
    <row r="278" spans="1:20" ht="43.2" x14ac:dyDescent="0.3">
      <c r="A278">
        <v>3474</v>
      </c>
      <c r="B278" s="3" t="s">
        <v>3473</v>
      </c>
      <c r="C278" s="3" t="s">
        <v>7584</v>
      </c>
      <c r="D278" s="10">
        <v>2000</v>
      </c>
      <c r="E278">
        <v>2020</v>
      </c>
      <c r="F278" s="5">
        <f t="shared" si="24"/>
        <v>1.01</v>
      </c>
      <c r="G278" s="6">
        <f t="shared" si="25"/>
        <v>51.794871794871796</v>
      </c>
      <c r="H278" t="s">
        <v>8219</v>
      </c>
      <c r="I278" t="s">
        <v>8225</v>
      </c>
      <c r="J278" t="s">
        <v>8247</v>
      </c>
      <c r="K278">
        <v>1469016131</v>
      </c>
      <c r="L278" s="11">
        <f t="shared" si="28"/>
        <v>42571.501516203702</v>
      </c>
      <c r="M278">
        <v>1466424131</v>
      </c>
      <c r="N278" s="11">
        <f t="shared" si="29"/>
        <v>42541.501516203702</v>
      </c>
      <c r="O278" t="b">
        <v>0</v>
      </c>
      <c r="P278">
        <v>39</v>
      </c>
      <c r="Q278" t="b">
        <v>1</v>
      </c>
      <c r="R278" t="s">
        <v>8271</v>
      </c>
      <c r="S278" t="str">
        <f t="shared" si="26"/>
        <v>theater</v>
      </c>
      <c r="T278" t="str">
        <f t="shared" si="27"/>
        <v>plays</v>
      </c>
    </row>
    <row r="279" spans="1:20" ht="43.2" x14ac:dyDescent="0.3">
      <c r="A279">
        <v>3618</v>
      </c>
      <c r="B279" s="3" t="s">
        <v>3616</v>
      </c>
      <c r="C279" s="3" t="s">
        <v>7728</v>
      </c>
      <c r="D279" s="10">
        <v>2000</v>
      </c>
      <c r="E279">
        <v>2020</v>
      </c>
      <c r="F279" s="5">
        <f t="shared" si="24"/>
        <v>1.01</v>
      </c>
      <c r="G279" s="6">
        <f t="shared" si="25"/>
        <v>36.071428571428569</v>
      </c>
      <c r="H279" t="s">
        <v>8219</v>
      </c>
      <c r="I279" t="s">
        <v>8225</v>
      </c>
      <c r="J279" t="s">
        <v>8247</v>
      </c>
      <c r="K279">
        <v>1433343850</v>
      </c>
      <c r="L279" s="11">
        <f t="shared" si="28"/>
        <v>42158.627893518518</v>
      </c>
      <c r="M279">
        <v>1430751850</v>
      </c>
      <c r="N279" s="11">
        <f t="shared" si="29"/>
        <v>42128.627893518518</v>
      </c>
      <c r="O279" t="b">
        <v>0</v>
      </c>
      <c r="P279">
        <v>56</v>
      </c>
      <c r="Q279" t="b">
        <v>1</v>
      </c>
      <c r="R279" t="s">
        <v>8271</v>
      </c>
      <c r="S279" t="str">
        <f t="shared" si="26"/>
        <v>theater</v>
      </c>
      <c r="T279" t="str">
        <f t="shared" si="27"/>
        <v>plays</v>
      </c>
    </row>
    <row r="280" spans="1:20" ht="43.2" x14ac:dyDescent="0.3">
      <c r="A280">
        <v>1606</v>
      </c>
      <c r="B280" s="3" t="s">
        <v>1607</v>
      </c>
      <c r="C280" s="3" t="s">
        <v>5716</v>
      </c>
      <c r="D280" s="10">
        <v>8000</v>
      </c>
      <c r="E280">
        <v>8080.33</v>
      </c>
      <c r="F280" s="5">
        <f t="shared" si="24"/>
        <v>1.01004125</v>
      </c>
      <c r="G280" s="6">
        <f t="shared" si="25"/>
        <v>87.829673913043479</v>
      </c>
      <c r="H280" t="s">
        <v>8219</v>
      </c>
      <c r="I280" t="s">
        <v>8224</v>
      </c>
      <c r="J280" t="s">
        <v>8246</v>
      </c>
      <c r="K280">
        <v>1300930838</v>
      </c>
      <c r="L280" s="11">
        <f t="shared" si="28"/>
        <v>40626.069884259261</v>
      </c>
      <c r="M280">
        <v>1293158438</v>
      </c>
      <c r="N280" s="11">
        <f t="shared" si="29"/>
        <v>40536.111550925925</v>
      </c>
      <c r="O280" t="b">
        <v>0</v>
      </c>
      <c r="P280">
        <v>92</v>
      </c>
      <c r="Q280" t="b">
        <v>1</v>
      </c>
      <c r="R280" t="s">
        <v>8276</v>
      </c>
      <c r="S280" t="str">
        <f t="shared" si="26"/>
        <v>music</v>
      </c>
      <c r="T280" t="str">
        <f t="shared" si="27"/>
        <v>rock</v>
      </c>
    </row>
    <row r="281" spans="1:20" ht="43.2" x14ac:dyDescent="0.3">
      <c r="A281">
        <v>2494</v>
      </c>
      <c r="B281" s="3" t="s">
        <v>2494</v>
      </c>
      <c r="C281" s="3" t="s">
        <v>6604</v>
      </c>
      <c r="D281" s="10">
        <v>1500</v>
      </c>
      <c r="E281">
        <v>1515.08</v>
      </c>
      <c r="F281" s="5">
        <f t="shared" si="24"/>
        <v>1.0100533333333332</v>
      </c>
      <c r="G281" s="6">
        <f t="shared" si="25"/>
        <v>38.848205128205123</v>
      </c>
      <c r="H281" t="s">
        <v>8219</v>
      </c>
      <c r="I281" t="s">
        <v>8224</v>
      </c>
      <c r="J281" t="s">
        <v>8246</v>
      </c>
      <c r="K281">
        <v>1337786944</v>
      </c>
      <c r="L281" s="11">
        <f t="shared" si="28"/>
        <v>41052.645185185182</v>
      </c>
      <c r="M281">
        <v>1335194944</v>
      </c>
      <c r="N281" s="11">
        <f t="shared" si="29"/>
        <v>41022.645185185182</v>
      </c>
      <c r="O281" t="b">
        <v>0</v>
      </c>
      <c r="P281">
        <v>39</v>
      </c>
      <c r="Q281" t="b">
        <v>1</v>
      </c>
      <c r="R281" t="s">
        <v>8279</v>
      </c>
      <c r="S281" t="str">
        <f t="shared" si="26"/>
        <v>music</v>
      </c>
      <c r="T281" t="str">
        <f t="shared" si="27"/>
        <v>indie rock</v>
      </c>
    </row>
    <row r="282" spans="1:20" ht="43.2" x14ac:dyDescent="0.3">
      <c r="A282">
        <v>2613</v>
      </c>
      <c r="B282" s="3" t="s">
        <v>2613</v>
      </c>
      <c r="C282" s="3" t="s">
        <v>6723</v>
      </c>
      <c r="D282" s="10">
        <v>7500</v>
      </c>
      <c r="E282">
        <v>7576</v>
      </c>
      <c r="F282" s="5">
        <f t="shared" si="24"/>
        <v>1.0101333333333333</v>
      </c>
      <c r="G282" s="6">
        <f t="shared" si="25"/>
        <v>270.57142857142856</v>
      </c>
      <c r="H282" t="s">
        <v>8219</v>
      </c>
      <c r="I282" t="s">
        <v>8224</v>
      </c>
      <c r="J282" t="s">
        <v>8246</v>
      </c>
      <c r="K282">
        <v>1348256294</v>
      </c>
      <c r="L282" s="11">
        <f t="shared" si="28"/>
        <v>41173.81821759259</v>
      </c>
      <c r="M282">
        <v>1345664294</v>
      </c>
      <c r="N282" s="11">
        <f t="shared" si="29"/>
        <v>41143.81821759259</v>
      </c>
      <c r="O282" t="b">
        <v>1</v>
      </c>
      <c r="P282">
        <v>28</v>
      </c>
      <c r="Q282" t="b">
        <v>1</v>
      </c>
      <c r="R282" t="s">
        <v>8301</v>
      </c>
      <c r="S282" t="str">
        <f t="shared" si="26"/>
        <v>technology</v>
      </c>
      <c r="T282" t="str">
        <f t="shared" si="27"/>
        <v>space exploration</v>
      </c>
    </row>
    <row r="283" spans="1:20" ht="43.2" x14ac:dyDescent="0.3">
      <c r="A283">
        <v>3760</v>
      </c>
      <c r="B283" s="3" t="s">
        <v>3757</v>
      </c>
      <c r="C283" s="3" t="s">
        <v>7870</v>
      </c>
      <c r="D283" s="10">
        <v>5000</v>
      </c>
      <c r="E283">
        <v>5050.7700000000004</v>
      </c>
      <c r="F283" s="5">
        <f t="shared" si="24"/>
        <v>1.010154</v>
      </c>
      <c r="G283" s="6">
        <f t="shared" si="25"/>
        <v>55.502967032967035</v>
      </c>
      <c r="H283" t="s">
        <v>8219</v>
      </c>
      <c r="I283" t="s">
        <v>8224</v>
      </c>
      <c r="J283" t="s">
        <v>8246</v>
      </c>
      <c r="K283">
        <v>1399293386</v>
      </c>
      <c r="L283" s="11">
        <f t="shared" si="28"/>
        <v>41764.525300925925</v>
      </c>
      <c r="M283">
        <v>1397133386</v>
      </c>
      <c r="N283" s="11">
        <f t="shared" si="29"/>
        <v>41739.525300925925</v>
      </c>
      <c r="O283" t="b">
        <v>0</v>
      </c>
      <c r="P283">
        <v>91</v>
      </c>
      <c r="Q283" t="b">
        <v>1</v>
      </c>
      <c r="R283" t="s">
        <v>8305</v>
      </c>
      <c r="S283" t="str">
        <f t="shared" si="26"/>
        <v>theater</v>
      </c>
      <c r="T283" t="str">
        <f t="shared" si="27"/>
        <v>musical</v>
      </c>
    </row>
    <row r="284" spans="1:20" ht="43.2" x14ac:dyDescent="0.3">
      <c r="A284">
        <v>2053</v>
      </c>
      <c r="B284" s="3" t="s">
        <v>2054</v>
      </c>
      <c r="C284" s="3" t="s">
        <v>6163</v>
      </c>
      <c r="D284" s="10">
        <v>5000</v>
      </c>
      <c r="E284">
        <v>5051</v>
      </c>
      <c r="F284" s="5">
        <f t="shared" si="24"/>
        <v>1.0102</v>
      </c>
      <c r="G284" s="6">
        <f t="shared" si="25"/>
        <v>41.743801652892564</v>
      </c>
      <c r="H284" t="s">
        <v>8219</v>
      </c>
      <c r="I284" t="s">
        <v>8224</v>
      </c>
      <c r="J284" t="s">
        <v>8246</v>
      </c>
      <c r="K284">
        <v>1448466551</v>
      </c>
      <c r="L284" s="11">
        <f t="shared" si="28"/>
        <v>42333.659155092595</v>
      </c>
      <c r="M284">
        <v>1445870951</v>
      </c>
      <c r="N284" s="11">
        <f t="shared" si="29"/>
        <v>42303.617488425924</v>
      </c>
      <c r="O284" t="b">
        <v>0</v>
      </c>
      <c r="P284">
        <v>121</v>
      </c>
      <c r="Q284" t="b">
        <v>1</v>
      </c>
      <c r="R284" t="s">
        <v>8295</v>
      </c>
      <c r="S284" t="str">
        <f t="shared" si="26"/>
        <v>technology</v>
      </c>
      <c r="T284" t="str">
        <f t="shared" si="27"/>
        <v>hardware</v>
      </c>
    </row>
    <row r="285" spans="1:20" ht="43.2" x14ac:dyDescent="0.3">
      <c r="A285">
        <v>1510</v>
      </c>
      <c r="B285" s="3" t="s">
        <v>1511</v>
      </c>
      <c r="C285" s="3" t="s">
        <v>5620</v>
      </c>
      <c r="D285" s="10">
        <v>16000</v>
      </c>
      <c r="E285">
        <v>16165.6</v>
      </c>
      <c r="F285" s="5">
        <f t="shared" si="24"/>
        <v>1.0103500000000001</v>
      </c>
      <c r="G285" s="6">
        <f t="shared" si="25"/>
        <v>39.91506172839506</v>
      </c>
      <c r="H285" t="s">
        <v>8219</v>
      </c>
      <c r="I285" t="s">
        <v>8225</v>
      </c>
      <c r="J285" t="s">
        <v>8247</v>
      </c>
      <c r="K285">
        <v>1405761278</v>
      </c>
      <c r="L285" s="11">
        <f t="shared" si="28"/>
        <v>41839.385162037033</v>
      </c>
      <c r="M285">
        <v>1403169278</v>
      </c>
      <c r="N285" s="11">
        <f t="shared" si="29"/>
        <v>41809.385162037033</v>
      </c>
      <c r="O285" t="b">
        <v>1</v>
      </c>
      <c r="P285">
        <v>405</v>
      </c>
      <c r="Q285" t="b">
        <v>1</v>
      </c>
      <c r="R285" t="s">
        <v>8285</v>
      </c>
      <c r="S285" t="str">
        <f t="shared" si="26"/>
        <v>photography</v>
      </c>
      <c r="T285" t="str">
        <f t="shared" si="27"/>
        <v>photobooks</v>
      </c>
    </row>
    <row r="286" spans="1:20" ht="43.2" x14ac:dyDescent="0.3">
      <c r="A286">
        <v>411</v>
      </c>
      <c r="B286" s="3" t="s">
        <v>412</v>
      </c>
      <c r="C286" s="3" t="s">
        <v>4521</v>
      </c>
      <c r="D286" s="10">
        <v>30000</v>
      </c>
      <c r="E286">
        <v>30315</v>
      </c>
      <c r="F286" s="5">
        <f t="shared" si="24"/>
        <v>1.0105</v>
      </c>
      <c r="G286" s="6">
        <f t="shared" si="25"/>
        <v>125.78838174273859</v>
      </c>
      <c r="H286" t="s">
        <v>8219</v>
      </c>
      <c r="I286" t="s">
        <v>8224</v>
      </c>
      <c r="J286" t="s">
        <v>8246</v>
      </c>
      <c r="K286">
        <v>1387688400</v>
      </c>
      <c r="L286" s="11">
        <f t="shared" si="28"/>
        <v>41630.208333333336</v>
      </c>
      <c r="M286">
        <v>1384920804</v>
      </c>
      <c r="N286" s="11">
        <f t="shared" si="29"/>
        <v>41598.17597222222</v>
      </c>
      <c r="O286" t="b">
        <v>0</v>
      </c>
      <c r="P286">
        <v>241</v>
      </c>
      <c r="Q286" t="b">
        <v>1</v>
      </c>
      <c r="R286" t="s">
        <v>8269</v>
      </c>
      <c r="S286" t="str">
        <f t="shared" si="26"/>
        <v>film &amp; video</v>
      </c>
      <c r="T286" t="str">
        <f t="shared" si="27"/>
        <v>documentary</v>
      </c>
    </row>
    <row r="287" spans="1:20" ht="43.2" x14ac:dyDescent="0.3">
      <c r="A287">
        <v>3377</v>
      </c>
      <c r="B287" s="3" t="s">
        <v>3376</v>
      </c>
      <c r="C287" s="3" t="s">
        <v>7487</v>
      </c>
      <c r="D287" s="10">
        <v>8000</v>
      </c>
      <c r="E287">
        <v>8084</v>
      </c>
      <c r="F287" s="5">
        <f t="shared" si="24"/>
        <v>1.0105</v>
      </c>
      <c r="G287" s="6">
        <f t="shared" si="25"/>
        <v>104.98701298701299</v>
      </c>
      <c r="H287" t="s">
        <v>8219</v>
      </c>
      <c r="I287" t="s">
        <v>8225</v>
      </c>
      <c r="J287" t="s">
        <v>8247</v>
      </c>
      <c r="K287">
        <v>1426870560</v>
      </c>
      <c r="L287" s="11">
        <f t="shared" si="28"/>
        <v>42083.705555555556</v>
      </c>
      <c r="M287">
        <v>1424280899</v>
      </c>
      <c r="N287" s="11">
        <f t="shared" si="29"/>
        <v>42053.732627314821</v>
      </c>
      <c r="O287" t="b">
        <v>0</v>
      </c>
      <c r="P287">
        <v>77</v>
      </c>
      <c r="Q287" t="b">
        <v>1</v>
      </c>
      <c r="R287" t="s">
        <v>8271</v>
      </c>
      <c r="S287" t="str">
        <f t="shared" si="26"/>
        <v>theater</v>
      </c>
      <c r="T287" t="str">
        <f t="shared" si="27"/>
        <v>plays</v>
      </c>
    </row>
    <row r="288" spans="1:20" ht="43.2" x14ac:dyDescent="0.3">
      <c r="A288">
        <v>1623</v>
      </c>
      <c r="B288" s="3" t="s">
        <v>1624</v>
      </c>
      <c r="C288" s="3" t="s">
        <v>5733</v>
      </c>
      <c r="D288" s="10">
        <v>750</v>
      </c>
      <c r="E288">
        <v>758</v>
      </c>
      <c r="F288" s="5">
        <f t="shared" si="24"/>
        <v>1.0106666666666666</v>
      </c>
      <c r="G288" s="6">
        <f t="shared" si="25"/>
        <v>42.111111111111114</v>
      </c>
      <c r="H288" t="s">
        <v>8219</v>
      </c>
      <c r="I288" t="s">
        <v>8225</v>
      </c>
      <c r="J288" t="s">
        <v>8247</v>
      </c>
      <c r="K288">
        <v>1377621089</v>
      </c>
      <c r="L288" s="11">
        <f t="shared" si="28"/>
        <v>41513.688530092593</v>
      </c>
      <c r="M288">
        <v>1372437089</v>
      </c>
      <c r="N288" s="11">
        <f t="shared" si="29"/>
        <v>41453.688530092593</v>
      </c>
      <c r="O288" t="b">
        <v>0</v>
      </c>
      <c r="P288">
        <v>18</v>
      </c>
      <c r="Q288" t="b">
        <v>1</v>
      </c>
      <c r="R288" t="s">
        <v>8276</v>
      </c>
      <c r="S288" t="str">
        <f t="shared" si="26"/>
        <v>music</v>
      </c>
      <c r="T288" t="str">
        <f t="shared" si="27"/>
        <v>rock</v>
      </c>
    </row>
    <row r="289" spans="1:20" ht="43.2" x14ac:dyDescent="0.3">
      <c r="A289">
        <v>1211</v>
      </c>
      <c r="B289" s="3" t="s">
        <v>1212</v>
      </c>
      <c r="C289" s="3" t="s">
        <v>5321</v>
      </c>
      <c r="D289" s="10">
        <v>1000</v>
      </c>
      <c r="E289">
        <v>1011</v>
      </c>
      <c r="F289" s="5">
        <f t="shared" si="24"/>
        <v>1.0109999999999999</v>
      </c>
      <c r="G289" s="6">
        <f t="shared" si="25"/>
        <v>168.5</v>
      </c>
      <c r="H289" t="s">
        <v>8219</v>
      </c>
      <c r="I289" t="s">
        <v>8229</v>
      </c>
      <c r="J289" t="s">
        <v>8251</v>
      </c>
      <c r="K289">
        <v>1465505261</v>
      </c>
      <c r="L289" s="11">
        <f t="shared" si="28"/>
        <v>42530.866446759261</v>
      </c>
      <c r="M289">
        <v>1464209261</v>
      </c>
      <c r="N289" s="11">
        <f t="shared" si="29"/>
        <v>42515.866446759261</v>
      </c>
      <c r="O289" t="b">
        <v>0</v>
      </c>
      <c r="P289">
        <v>6</v>
      </c>
      <c r="Q289" t="b">
        <v>1</v>
      </c>
      <c r="R289" t="s">
        <v>8285</v>
      </c>
      <c r="S289" t="str">
        <f t="shared" si="26"/>
        <v>photography</v>
      </c>
      <c r="T289" t="str">
        <f t="shared" si="27"/>
        <v>photobooks</v>
      </c>
    </row>
    <row r="290" spans="1:20" ht="43.2" x14ac:dyDescent="0.3">
      <c r="A290">
        <v>3351</v>
      </c>
      <c r="B290" s="3" t="s">
        <v>3350</v>
      </c>
      <c r="C290" s="3" t="s">
        <v>7461</v>
      </c>
      <c r="D290" s="10">
        <v>5000</v>
      </c>
      <c r="E290">
        <v>5055</v>
      </c>
      <c r="F290" s="5">
        <f t="shared" si="24"/>
        <v>1.0109999999999999</v>
      </c>
      <c r="G290" s="6">
        <f t="shared" si="25"/>
        <v>93.611111111111114</v>
      </c>
      <c r="H290" t="s">
        <v>8219</v>
      </c>
      <c r="I290" t="s">
        <v>8225</v>
      </c>
      <c r="J290" t="s">
        <v>8247</v>
      </c>
      <c r="K290">
        <v>1406113200</v>
      </c>
      <c r="L290" s="11">
        <f t="shared" si="28"/>
        <v>41843.458333333336</v>
      </c>
      <c r="M290">
        <v>1402910965</v>
      </c>
      <c r="N290" s="11">
        <f t="shared" si="29"/>
        <v>41806.395428240743</v>
      </c>
      <c r="O290" t="b">
        <v>0</v>
      </c>
      <c r="P290">
        <v>54</v>
      </c>
      <c r="Q290" t="b">
        <v>1</v>
      </c>
      <c r="R290" t="s">
        <v>8271</v>
      </c>
      <c r="S290" t="str">
        <f t="shared" si="26"/>
        <v>theater</v>
      </c>
      <c r="T290" t="str">
        <f t="shared" si="27"/>
        <v>plays</v>
      </c>
    </row>
    <row r="291" spans="1:20" ht="43.2" x14ac:dyDescent="0.3">
      <c r="A291">
        <v>3756</v>
      </c>
      <c r="B291" s="3" t="s">
        <v>3753</v>
      </c>
      <c r="C291" s="3" t="s">
        <v>7866</v>
      </c>
      <c r="D291" s="10">
        <v>4500</v>
      </c>
      <c r="E291">
        <v>4550</v>
      </c>
      <c r="F291" s="5">
        <f t="shared" si="24"/>
        <v>1.0111111111111111</v>
      </c>
      <c r="G291" s="6">
        <f t="shared" si="25"/>
        <v>267.64705882352939</v>
      </c>
      <c r="H291" t="s">
        <v>8219</v>
      </c>
      <c r="I291" t="s">
        <v>8224</v>
      </c>
      <c r="J291" t="s">
        <v>8246</v>
      </c>
      <c r="K291">
        <v>1402515198</v>
      </c>
      <c r="L291" s="11">
        <f t="shared" si="28"/>
        <v>41801.814791666664</v>
      </c>
      <c r="M291">
        <v>1399923198</v>
      </c>
      <c r="N291" s="11">
        <f t="shared" si="29"/>
        <v>41771.814791666664</v>
      </c>
      <c r="O291" t="b">
        <v>0</v>
      </c>
      <c r="P291">
        <v>17</v>
      </c>
      <c r="Q291" t="b">
        <v>1</v>
      </c>
      <c r="R291" t="s">
        <v>8305</v>
      </c>
      <c r="S291" t="str">
        <f t="shared" si="26"/>
        <v>theater</v>
      </c>
      <c r="T291" t="str">
        <f t="shared" si="27"/>
        <v>musical</v>
      </c>
    </row>
    <row r="292" spans="1:20" ht="57.6" x14ac:dyDescent="0.3">
      <c r="A292">
        <v>3174</v>
      </c>
      <c r="B292" s="3" t="s">
        <v>3174</v>
      </c>
      <c r="C292" s="3" t="s">
        <v>7284</v>
      </c>
      <c r="D292" s="10">
        <v>3000</v>
      </c>
      <c r="E292">
        <v>3034</v>
      </c>
      <c r="F292" s="5">
        <f t="shared" si="24"/>
        <v>1.0113333333333334</v>
      </c>
      <c r="G292" s="6">
        <f t="shared" si="25"/>
        <v>131.91304347826087</v>
      </c>
      <c r="H292" t="s">
        <v>8219</v>
      </c>
      <c r="I292" t="s">
        <v>8224</v>
      </c>
      <c r="J292" t="s">
        <v>8246</v>
      </c>
      <c r="K292">
        <v>1408999508</v>
      </c>
      <c r="L292" s="11">
        <f t="shared" si="28"/>
        <v>41876.864675925928</v>
      </c>
      <c r="M292">
        <v>1407789908</v>
      </c>
      <c r="N292" s="11">
        <f t="shared" si="29"/>
        <v>41862.864675925928</v>
      </c>
      <c r="O292" t="b">
        <v>1</v>
      </c>
      <c r="P292">
        <v>23</v>
      </c>
      <c r="Q292" t="b">
        <v>1</v>
      </c>
      <c r="R292" t="s">
        <v>8271</v>
      </c>
      <c r="S292" t="str">
        <f t="shared" si="26"/>
        <v>theater</v>
      </c>
      <c r="T292" t="str">
        <f t="shared" si="27"/>
        <v>plays</v>
      </c>
    </row>
    <row r="293" spans="1:20" ht="43.2" x14ac:dyDescent="0.3">
      <c r="A293">
        <v>2220</v>
      </c>
      <c r="B293" s="3" t="s">
        <v>2221</v>
      </c>
      <c r="C293" s="3" t="s">
        <v>6330</v>
      </c>
      <c r="D293" s="10">
        <v>3500</v>
      </c>
      <c r="E293">
        <v>3540</v>
      </c>
      <c r="F293" s="5">
        <f t="shared" si="24"/>
        <v>1.0114285714285713</v>
      </c>
      <c r="G293" s="6">
        <f t="shared" si="25"/>
        <v>51.304347826086953</v>
      </c>
      <c r="H293" t="s">
        <v>8219</v>
      </c>
      <c r="I293" t="s">
        <v>8224</v>
      </c>
      <c r="J293" t="s">
        <v>8246</v>
      </c>
      <c r="K293">
        <v>1374888436</v>
      </c>
      <c r="L293" s="11">
        <f t="shared" si="28"/>
        <v>41482.060601851852</v>
      </c>
      <c r="M293">
        <v>1372296436</v>
      </c>
      <c r="N293" s="11">
        <f t="shared" si="29"/>
        <v>41452.060601851852</v>
      </c>
      <c r="O293" t="b">
        <v>0</v>
      </c>
      <c r="P293">
        <v>69</v>
      </c>
      <c r="Q293" t="b">
        <v>1</v>
      </c>
      <c r="R293" t="s">
        <v>8280</v>
      </c>
      <c r="S293" t="str">
        <f t="shared" si="26"/>
        <v>music</v>
      </c>
      <c r="T293" t="str">
        <f t="shared" si="27"/>
        <v>electronic music</v>
      </c>
    </row>
    <row r="294" spans="1:20" ht="43.2" x14ac:dyDescent="0.3">
      <c r="A294">
        <v>2338</v>
      </c>
      <c r="B294" s="3" t="s">
        <v>2339</v>
      </c>
      <c r="C294" s="3" t="s">
        <v>6448</v>
      </c>
      <c r="D294" s="10">
        <v>15000</v>
      </c>
      <c r="E294">
        <v>15171.5</v>
      </c>
      <c r="F294" s="5">
        <f t="shared" si="24"/>
        <v>1.0114333333333334</v>
      </c>
      <c r="G294" s="6">
        <f t="shared" si="25"/>
        <v>123.34552845528455</v>
      </c>
      <c r="H294" t="s">
        <v>8219</v>
      </c>
      <c r="I294" t="s">
        <v>8224</v>
      </c>
      <c r="J294" t="s">
        <v>8246</v>
      </c>
      <c r="K294">
        <v>1404077484</v>
      </c>
      <c r="L294" s="11">
        <f t="shared" si="28"/>
        <v>41819.896805555552</v>
      </c>
      <c r="M294">
        <v>1401485484</v>
      </c>
      <c r="N294" s="11">
        <f t="shared" si="29"/>
        <v>41789.896805555552</v>
      </c>
      <c r="O294" t="b">
        <v>1</v>
      </c>
      <c r="P294">
        <v>123</v>
      </c>
      <c r="Q294" t="b">
        <v>1</v>
      </c>
      <c r="R294" t="s">
        <v>8298</v>
      </c>
      <c r="S294" t="str">
        <f t="shared" si="26"/>
        <v>food</v>
      </c>
      <c r="T294" t="str">
        <f t="shared" si="27"/>
        <v>small batch</v>
      </c>
    </row>
    <row r="295" spans="1:20" ht="43.2" x14ac:dyDescent="0.3">
      <c r="A295">
        <v>3421</v>
      </c>
      <c r="B295" s="3" t="s">
        <v>3420</v>
      </c>
      <c r="C295" s="3" t="s">
        <v>7531</v>
      </c>
      <c r="D295" s="10">
        <v>10000</v>
      </c>
      <c r="E295">
        <v>10115</v>
      </c>
      <c r="F295" s="5">
        <f t="shared" si="24"/>
        <v>1.0115000000000001</v>
      </c>
      <c r="G295" s="6">
        <f t="shared" si="25"/>
        <v>103.21428571428571</v>
      </c>
      <c r="H295" t="s">
        <v>8219</v>
      </c>
      <c r="I295" t="s">
        <v>8224</v>
      </c>
      <c r="J295" t="s">
        <v>8246</v>
      </c>
      <c r="K295">
        <v>1425495563</v>
      </c>
      <c r="L295" s="11">
        <f t="shared" si="28"/>
        <v>42067.791238425925</v>
      </c>
      <c r="M295">
        <v>1422903563</v>
      </c>
      <c r="N295" s="11">
        <f t="shared" si="29"/>
        <v>42037.791238425925</v>
      </c>
      <c r="O295" t="b">
        <v>0</v>
      </c>
      <c r="P295">
        <v>98</v>
      </c>
      <c r="Q295" t="b">
        <v>1</v>
      </c>
      <c r="R295" t="s">
        <v>8271</v>
      </c>
      <c r="S295" t="str">
        <f t="shared" si="26"/>
        <v>theater</v>
      </c>
      <c r="T295" t="str">
        <f t="shared" si="27"/>
        <v>plays</v>
      </c>
    </row>
    <row r="296" spans="1:20" ht="43.2" x14ac:dyDescent="0.3">
      <c r="A296">
        <v>3528</v>
      </c>
      <c r="B296" s="3" t="s">
        <v>3527</v>
      </c>
      <c r="C296" s="3" t="s">
        <v>7638</v>
      </c>
      <c r="D296" s="10">
        <v>1650</v>
      </c>
      <c r="E296">
        <v>1669</v>
      </c>
      <c r="F296" s="5">
        <f t="shared" si="24"/>
        <v>1.0115151515151515</v>
      </c>
      <c r="G296" s="6">
        <f t="shared" si="25"/>
        <v>45.108108108108105</v>
      </c>
      <c r="H296" t="s">
        <v>8219</v>
      </c>
      <c r="I296" t="s">
        <v>8225</v>
      </c>
      <c r="J296" t="s">
        <v>8247</v>
      </c>
      <c r="K296">
        <v>1484740918</v>
      </c>
      <c r="L296" s="11">
        <f t="shared" si="28"/>
        <v>42753.50136574074</v>
      </c>
      <c r="M296">
        <v>1483012918</v>
      </c>
      <c r="N296" s="11">
        <f t="shared" si="29"/>
        <v>42733.50136574074</v>
      </c>
      <c r="O296" t="b">
        <v>0</v>
      </c>
      <c r="P296">
        <v>37</v>
      </c>
      <c r="Q296" t="b">
        <v>1</v>
      </c>
      <c r="R296" t="s">
        <v>8271</v>
      </c>
      <c r="S296" t="str">
        <f t="shared" si="26"/>
        <v>theater</v>
      </c>
      <c r="T296" t="str">
        <f t="shared" si="27"/>
        <v>plays</v>
      </c>
    </row>
    <row r="297" spans="1:20" ht="28.8" x14ac:dyDescent="0.3">
      <c r="A297">
        <v>2789</v>
      </c>
      <c r="B297" s="3" t="s">
        <v>2789</v>
      </c>
      <c r="C297" s="3" t="s">
        <v>6899</v>
      </c>
      <c r="D297" s="10">
        <v>3000</v>
      </c>
      <c r="E297">
        <v>3035</v>
      </c>
      <c r="F297" s="5">
        <f t="shared" si="24"/>
        <v>1.0116666666666667</v>
      </c>
      <c r="G297" s="6">
        <f t="shared" si="25"/>
        <v>126.45833333333333</v>
      </c>
      <c r="H297" t="s">
        <v>8219</v>
      </c>
      <c r="I297" t="s">
        <v>8224</v>
      </c>
      <c r="J297" t="s">
        <v>8246</v>
      </c>
      <c r="K297">
        <v>1426132800</v>
      </c>
      <c r="L297" s="11">
        <f t="shared" si="28"/>
        <v>42075.166666666672</v>
      </c>
      <c r="M297">
        <v>1424477934</v>
      </c>
      <c r="N297" s="11">
        <f t="shared" si="29"/>
        <v>42056.013124999998</v>
      </c>
      <c r="O297" t="b">
        <v>0</v>
      </c>
      <c r="P297">
        <v>24</v>
      </c>
      <c r="Q297" t="b">
        <v>1</v>
      </c>
      <c r="R297" t="s">
        <v>8271</v>
      </c>
      <c r="S297" t="str">
        <f t="shared" si="26"/>
        <v>theater</v>
      </c>
      <c r="T297" t="str">
        <f t="shared" si="27"/>
        <v>plays</v>
      </c>
    </row>
    <row r="298" spans="1:20" ht="43.2" x14ac:dyDescent="0.3">
      <c r="A298">
        <v>3003</v>
      </c>
      <c r="B298" s="3" t="s">
        <v>3003</v>
      </c>
      <c r="C298" s="3" t="s">
        <v>7113</v>
      </c>
      <c r="D298" s="10">
        <v>3000</v>
      </c>
      <c r="E298">
        <v>3035</v>
      </c>
      <c r="F298" s="5">
        <f t="shared" si="24"/>
        <v>1.0116666666666667</v>
      </c>
      <c r="G298" s="6">
        <f t="shared" si="25"/>
        <v>178.52941176470588</v>
      </c>
      <c r="H298" t="s">
        <v>8219</v>
      </c>
      <c r="I298" t="s">
        <v>8224</v>
      </c>
      <c r="J298" t="s">
        <v>8246</v>
      </c>
      <c r="K298">
        <v>1456811940</v>
      </c>
      <c r="L298" s="11">
        <f t="shared" si="28"/>
        <v>42430.249305555553</v>
      </c>
      <c r="M298">
        <v>1454098976</v>
      </c>
      <c r="N298" s="11">
        <f t="shared" si="29"/>
        <v>42398.849259259259</v>
      </c>
      <c r="O298" t="b">
        <v>0</v>
      </c>
      <c r="P298">
        <v>17</v>
      </c>
      <c r="Q298" t="b">
        <v>1</v>
      </c>
      <c r="R298" t="s">
        <v>8303</v>
      </c>
      <c r="S298" t="str">
        <f t="shared" si="26"/>
        <v>theater</v>
      </c>
      <c r="T298" t="str">
        <f t="shared" si="27"/>
        <v>spaces</v>
      </c>
    </row>
    <row r="299" spans="1:20" ht="43.2" x14ac:dyDescent="0.3">
      <c r="A299">
        <v>3008</v>
      </c>
      <c r="B299" s="3" t="s">
        <v>3008</v>
      </c>
      <c r="C299" s="3" t="s">
        <v>7118</v>
      </c>
      <c r="D299" s="10">
        <v>3000</v>
      </c>
      <c r="E299">
        <v>3035</v>
      </c>
      <c r="F299" s="5">
        <f t="shared" si="24"/>
        <v>1.0116666666666667</v>
      </c>
      <c r="G299" s="6">
        <f t="shared" si="25"/>
        <v>116.73076923076923</v>
      </c>
      <c r="H299" t="s">
        <v>8219</v>
      </c>
      <c r="I299" t="s">
        <v>8224</v>
      </c>
      <c r="J299" t="s">
        <v>8246</v>
      </c>
      <c r="K299">
        <v>1453352719</v>
      </c>
      <c r="L299" s="11">
        <f t="shared" si="28"/>
        <v>42390.212025462963</v>
      </c>
      <c r="M299">
        <v>1450760719</v>
      </c>
      <c r="N299" s="11">
        <f t="shared" si="29"/>
        <v>42360.212025462963</v>
      </c>
      <c r="O299" t="b">
        <v>0</v>
      </c>
      <c r="P299">
        <v>26</v>
      </c>
      <c r="Q299" t="b">
        <v>1</v>
      </c>
      <c r="R299" t="s">
        <v>8303</v>
      </c>
      <c r="S299" t="str">
        <f t="shared" si="26"/>
        <v>theater</v>
      </c>
      <c r="T299" t="str">
        <f t="shared" si="27"/>
        <v>spaces</v>
      </c>
    </row>
    <row r="300" spans="1:20" ht="43.2" x14ac:dyDescent="0.3">
      <c r="A300">
        <v>337</v>
      </c>
      <c r="B300" s="3" t="s">
        <v>338</v>
      </c>
      <c r="C300" s="3" t="s">
        <v>4447</v>
      </c>
      <c r="D300" s="10">
        <v>3000</v>
      </c>
      <c r="E300">
        <v>3035.05</v>
      </c>
      <c r="F300" s="5">
        <f t="shared" si="24"/>
        <v>1.0116833333333335</v>
      </c>
      <c r="G300" s="6">
        <f t="shared" si="25"/>
        <v>97.904838709677421</v>
      </c>
      <c r="H300" t="s">
        <v>8219</v>
      </c>
      <c r="I300" t="s">
        <v>8224</v>
      </c>
      <c r="J300" t="s">
        <v>8246</v>
      </c>
      <c r="K300">
        <v>1426298708</v>
      </c>
      <c r="L300" s="11">
        <f t="shared" si="28"/>
        <v>42077.086898148147</v>
      </c>
      <c r="M300">
        <v>1423710308</v>
      </c>
      <c r="N300" s="11">
        <f t="shared" si="29"/>
        <v>42047.128564814819</v>
      </c>
      <c r="O300" t="b">
        <v>1</v>
      </c>
      <c r="P300">
        <v>31</v>
      </c>
      <c r="Q300" t="b">
        <v>1</v>
      </c>
      <c r="R300" t="s">
        <v>8269</v>
      </c>
      <c r="S300" t="str">
        <f t="shared" si="26"/>
        <v>film &amp; video</v>
      </c>
      <c r="T300" t="str">
        <f t="shared" si="27"/>
        <v>documentary</v>
      </c>
    </row>
    <row r="301" spans="1:20" ht="43.2" x14ac:dyDescent="0.3">
      <c r="A301">
        <v>1626</v>
      </c>
      <c r="B301" s="3" t="s">
        <v>1627</v>
      </c>
      <c r="C301" s="3" t="s">
        <v>5736</v>
      </c>
      <c r="D301" s="10">
        <v>8000</v>
      </c>
      <c r="E301">
        <v>8095</v>
      </c>
      <c r="F301" s="5">
        <f t="shared" si="24"/>
        <v>1.0118750000000001</v>
      </c>
      <c r="G301" s="6">
        <f t="shared" si="25"/>
        <v>74.953703703703709</v>
      </c>
      <c r="H301" t="s">
        <v>8219</v>
      </c>
      <c r="I301" t="s">
        <v>8224</v>
      </c>
      <c r="J301" t="s">
        <v>8246</v>
      </c>
      <c r="K301">
        <v>1385932867</v>
      </c>
      <c r="L301" s="11">
        <f t="shared" si="28"/>
        <v>41609.889664351853</v>
      </c>
      <c r="M301">
        <v>1383337267</v>
      </c>
      <c r="N301" s="11">
        <f t="shared" si="29"/>
        <v>41579.847997685189</v>
      </c>
      <c r="O301" t="b">
        <v>0</v>
      </c>
      <c r="P301">
        <v>108</v>
      </c>
      <c r="Q301" t="b">
        <v>1</v>
      </c>
      <c r="R301" t="s">
        <v>8276</v>
      </c>
      <c r="S301" t="str">
        <f t="shared" si="26"/>
        <v>music</v>
      </c>
      <c r="T301" t="str">
        <f t="shared" si="27"/>
        <v>rock</v>
      </c>
    </row>
    <row r="302" spans="1:20" ht="43.2" x14ac:dyDescent="0.3">
      <c r="A302">
        <v>282</v>
      </c>
      <c r="B302" s="3" t="s">
        <v>283</v>
      </c>
      <c r="C302" s="3" t="s">
        <v>4392</v>
      </c>
      <c r="D302" s="10">
        <v>45000</v>
      </c>
      <c r="E302">
        <v>45535</v>
      </c>
      <c r="F302" s="5">
        <f t="shared" si="24"/>
        <v>1.0118888888888888</v>
      </c>
      <c r="G302" s="6">
        <f t="shared" si="25"/>
        <v>254.38547486033519</v>
      </c>
      <c r="H302" t="s">
        <v>8219</v>
      </c>
      <c r="I302" t="s">
        <v>8224</v>
      </c>
      <c r="J302" t="s">
        <v>8246</v>
      </c>
      <c r="K302">
        <v>1266876000</v>
      </c>
      <c r="L302" s="11">
        <f t="shared" si="28"/>
        <v>40231.916666666664</v>
      </c>
      <c r="M302">
        <v>1263679492</v>
      </c>
      <c r="N302" s="11">
        <f t="shared" si="29"/>
        <v>40194.920046296298</v>
      </c>
      <c r="O302" t="b">
        <v>1</v>
      </c>
      <c r="P302">
        <v>179</v>
      </c>
      <c r="Q302" t="b">
        <v>1</v>
      </c>
      <c r="R302" t="s">
        <v>8269</v>
      </c>
      <c r="S302" t="str">
        <f t="shared" si="26"/>
        <v>film &amp; video</v>
      </c>
      <c r="T302" t="str">
        <f t="shared" si="27"/>
        <v>documentary</v>
      </c>
    </row>
    <row r="303" spans="1:20" ht="57.6" x14ac:dyDescent="0.3">
      <c r="A303">
        <v>334</v>
      </c>
      <c r="B303" s="3" t="s">
        <v>335</v>
      </c>
      <c r="C303" s="3" t="s">
        <v>4444</v>
      </c>
      <c r="D303" s="10">
        <v>10000</v>
      </c>
      <c r="E303">
        <v>10119</v>
      </c>
      <c r="F303" s="5">
        <f t="shared" si="24"/>
        <v>1.0119</v>
      </c>
      <c r="G303" s="6">
        <f t="shared" si="25"/>
        <v>146.65217391304347</v>
      </c>
      <c r="H303" t="s">
        <v>8219</v>
      </c>
      <c r="I303" t="s">
        <v>8224</v>
      </c>
      <c r="J303" t="s">
        <v>8246</v>
      </c>
      <c r="K303">
        <v>1431716400</v>
      </c>
      <c r="L303" s="11">
        <f t="shared" si="28"/>
        <v>42139.791666666672</v>
      </c>
      <c r="M303">
        <v>1428423757</v>
      </c>
      <c r="N303" s="11">
        <f t="shared" si="29"/>
        <v>42101.682372685187</v>
      </c>
      <c r="O303" t="b">
        <v>1</v>
      </c>
      <c r="P303">
        <v>69</v>
      </c>
      <c r="Q303" t="b">
        <v>1</v>
      </c>
      <c r="R303" t="s">
        <v>8269</v>
      </c>
      <c r="S303" t="str">
        <f t="shared" si="26"/>
        <v>film &amp; video</v>
      </c>
      <c r="T303" t="str">
        <f t="shared" si="27"/>
        <v>documentary</v>
      </c>
    </row>
    <row r="304" spans="1:20" ht="43.2" x14ac:dyDescent="0.3">
      <c r="A304">
        <v>2217</v>
      </c>
      <c r="B304" s="3" t="s">
        <v>2218</v>
      </c>
      <c r="C304" s="3" t="s">
        <v>6327</v>
      </c>
      <c r="D304" s="10">
        <v>420</v>
      </c>
      <c r="E304">
        <v>425</v>
      </c>
      <c r="F304" s="5">
        <f t="shared" si="24"/>
        <v>1.0119047619047619</v>
      </c>
      <c r="G304" s="6">
        <f t="shared" si="25"/>
        <v>47.222222222222221</v>
      </c>
      <c r="H304" t="s">
        <v>8219</v>
      </c>
      <c r="I304" t="s">
        <v>8224</v>
      </c>
      <c r="J304" t="s">
        <v>8246</v>
      </c>
      <c r="K304">
        <v>1446451200</v>
      </c>
      <c r="L304" s="11">
        <f t="shared" si="28"/>
        <v>42310.333333333328</v>
      </c>
      <c r="M304">
        <v>1445539113</v>
      </c>
      <c r="N304" s="11">
        <f t="shared" si="29"/>
        <v>42299.776770833334</v>
      </c>
      <c r="O304" t="b">
        <v>0</v>
      </c>
      <c r="P304">
        <v>9</v>
      </c>
      <c r="Q304" t="b">
        <v>1</v>
      </c>
      <c r="R304" t="s">
        <v>8280</v>
      </c>
      <c r="S304" t="str">
        <f t="shared" si="26"/>
        <v>music</v>
      </c>
      <c r="T304" t="str">
        <f t="shared" si="27"/>
        <v>electronic music</v>
      </c>
    </row>
    <row r="305" spans="1:20" ht="43.2" x14ac:dyDescent="0.3">
      <c r="A305">
        <v>3511</v>
      </c>
      <c r="B305" s="3" t="s">
        <v>3510</v>
      </c>
      <c r="C305" s="3" t="s">
        <v>7621</v>
      </c>
      <c r="D305" s="10">
        <v>1500</v>
      </c>
      <c r="E305">
        <v>1518</v>
      </c>
      <c r="F305" s="5">
        <f t="shared" si="24"/>
        <v>1.012</v>
      </c>
      <c r="G305" s="6">
        <f t="shared" si="25"/>
        <v>79.89473684210526</v>
      </c>
      <c r="H305" t="s">
        <v>8219</v>
      </c>
      <c r="I305" t="s">
        <v>8225</v>
      </c>
      <c r="J305" t="s">
        <v>8247</v>
      </c>
      <c r="K305">
        <v>1415385000</v>
      </c>
      <c r="L305" s="11">
        <f t="shared" si="28"/>
        <v>41950.770833333336</v>
      </c>
      <c r="M305">
        <v>1413406695</v>
      </c>
      <c r="N305" s="11">
        <f t="shared" si="29"/>
        <v>41927.873784722222</v>
      </c>
      <c r="O305" t="b">
        <v>0</v>
      </c>
      <c r="P305">
        <v>19</v>
      </c>
      <c r="Q305" t="b">
        <v>1</v>
      </c>
      <c r="R305" t="s">
        <v>8271</v>
      </c>
      <c r="S305" t="str">
        <f t="shared" si="26"/>
        <v>theater</v>
      </c>
      <c r="T305" t="str">
        <f t="shared" si="27"/>
        <v>plays</v>
      </c>
    </row>
    <row r="306" spans="1:20" ht="57.6" x14ac:dyDescent="0.3">
      <c r="A306">
        <v>7</v>
      </c>
      <c r="B306" s="3" t="s">
        <v>9</v>
      </c>
      <c r="C306" s="3" t="s">
        <v>4118</v>
      </c>
      <c r="D306" s="10">
        <v>9000</v>
      </c>
      <c r="E306">
        <v>9110</v>
      </c>
      <c r="F306" s="5">
        <f t="shared" si="24"/>
        <v>1.0122222222222221</v>
      </c>
      <c r="G306" s="6">
        <f t="shared" si="25"/>
        <v>159.82456140350877</v>
      </c>
      <c r="H306" t="s">
        <v>8219</v>
      </c>
      <c r="I306" t="s">
        <v>8224</v>
      </c>
      <c r="J306" t="s">
        <v>8246</v>
      </c>
      <c r="K306">
        <v>1467680867</v>
      </c>
      <c r="L306" s="11">
        <f t="shared" si="28"/>
        <v>42556.047071759262</v>
      </c>
      <c r="M306">
        <v>1464224867</v>
      </c>
      <c r="N306" s="11">
        <f t="shared" si="29"/>
        <v>42516.047071759262</v>
      </c>
      <c r="O306" t="b">
        <v>0</v>
      </c>
      <c r="P306">
        <v>57</v>
      </c>
      <c r="Q306" t="b">
        <v>1</v>
      </c>
      <c r="R306" t="s">
        <v>8265</v>
      </c>
      <c r="S306" t="str">
        <f t="shared" si="26"/>
        <v>film &amp; video</v>
      </c>
      <c r="T306" t="str">
        <f t="shared" si="27"/>
        <v>television</v>
      </c>
    </row>
    <row r="307" spans="1:20" ht="43.2" x14ac:dyDescent="0.3">
      <c r="A307">
        <v>2305</v>
      </c>
      <c r="B307" s="3" t="s">
        <v>2306</v>
      </c>
      <c r="C307" s="3" t="s">
        <v>6415</v>
      </c>
      <c r="D307" s="10">
        <v>18000</v>
      </c>
      <c r="E307">
        <v>18221</v>
      </c>
      <c r="F307" s="5">
        <f t="shared" si="24"/>
        <v>1.0122777777777778</v>
      </c>
      <c r="G307" s="6">
        <f t="shared" si="25"/>
        <v>109.10778443113773</v>
      </c>
      <c r="H307" t="s">
        <v>8219</v>
      </c>
      <c r="I307" t="s">
        <v>8224</v>
      </c>
      <c r="J307" t="s">
        <v>8246</v>
      </c>
      <c r="K307">
        <v>1407520800</v>
      </c>
      <c r="L307" s="11">
        <f t="shared" si="28"/>
        <v>41859.75</v>
      </c>
      <c r="M307">
        <v>1405356072</v>
      </c>
      <c r="N307" s="11">
        <f t="shared" si="29"/>
        <v>41834.695277777777</v>
      </c>
      <c r="O307" t="b">
        <v>1</v>
      </c>
      <c r="P307">
        <v>167</v>
      </c>
      <c r="Q307" t="b">
        <v>1</v>
      </c>
      <c r="R307" t="s">
        <v>8279</v>
      </c>
      <c r="S307" t="str">
        <f t="shared" si="26"/>
        <v>music</v>
      </c>
      <c r="T307" t="str">
        <f t="shared" si="27"/>
        <v>indie rock</v>
      </c>
    </row>
    <row r="308" spans="1:20" ht="43.2" x14ac:dyDescent="0.3">
      <c r="A308">
        <v>3451</v>
      </c>
      <c r="B308" s="3" t="s">
        <v>3450</v>
      </c>
      <c r="C308" s="3" t="s">
        <v>7561</v>
      </c>
      <c r="D308" s="10">
        <v>650</v>
      </c>
      <c r="E308">
        <v>658</v>
      </c>
      <c r="F308" s="5">
        <f t="shared" si="24"/>
        <v>1.0123076923076924</v>
      </c>
      <c r="G308" s="6">
        <f t="shared" si="25"/>
        <v>41.125</v>
      </c>
      <c r="H308" t="s">
        <v>8219</v>
      </c>
      <c r="I308" t="s">
        <v>8224</v>
      </c>
      <c r="J308" t="s">
        <v>8246</v>
      </c>
      <c r="K308">
        <v>1429636927</v>
      </c>
      <c r="L308" s="11">
        <f t="shared" si="28"/>
        <v>42115.723692129628</v>
      </c>
      <c r="M308">
        <v>1427304127</v>
      </c>
      <c r="N308" s="11">
        <f t="shared" si="29"/>
        <v>42088.723692129628</v>
      </c>
      <c r="O308" t="b">
        <v>0</v>
      </c>
      <c r="P308">
        <v>16</v>
      </c>
      <c r="Q308" t="b">
        <v>1</v>
      </c>
      <c r="R308" t="s">
        <v>8271</v>
      </c>
      <c r="S308" t="str">
        <f t="shared" si="26"/>
        <v>theater</v>
      </c>
      <c r="T308" t="str">
        <f t="shared" si="27"/>
        <v>plays</v>
      </c>
    </row>
    <row r="309" spans="1:20" ht="28.8" x14ac:dyDescent="0.3">
      <c r="A309">
        <v>1461</v>
      </c>
      <c r="B309" s="3" t="s">
        <v>1462</v>
      </c>
      <c r="C309" s="3" t="s">
        <v>5571</v>
      </c>
      <c r="D309" s="10">
        <v>15000</v>
      </c>
      <c r="E309">
        <v>15186.69</v>
      </c>
      <c r="F309" s="5">
        <f t="shared" si="24"/>
        <v>1.012446</v>
      </c>
      <c r="G309" s="6">
        <f t="shared" si="25"/>
        <v>44.66673529411765</v>
      </c>
      <c r="H309" t="s">
        <v>8219</v>
      </c>
      <c r="I309" t="s">
        <v>8224</v>
      </c>
      <c r="J309" t="s">
        <v>8246</v>
      </c>
      <c r="K309">
        <v>1413849600</v>
      </c>
      <c r="L309" s="11">
        <f t="shared" si="28"/>
        <v>41933</v>
      </c>
      <c r="M309">
        <v>1410967754</v>
      </c>
      <c r="N309" s="11">
        <f t="shared" si="29"/>
        <v>41899.645300925928</v>
      </c>
      <c r="O309" t="b">
        <v>1</v>
      </c>
      <c r="P309">
        <v>340</v>
      </c>
      <c r="Q309" t="b">
        <v>1</v>
      </c>
      <c r="R309" t="s">
        <v>8288</v>
      </c>
      <c r="S309" t="str">
        <f t="shared" si="26"/>
        <v>publishing</v>
      </c>
      <c r="T309" t="str">
        <f t="shared" si="27"/>
        <v>radio &amp; podcasts</v>
      </c>
    </row>
    <row r="310" spans="1:20" ht="43.2" x14ac:dyDescent="0.3">
      <c r="A310">
        <v>315</v>
      </c>
      <c r="B310" s="3" t="s">
        <v>316</v>
      </c>
      <c r="C310" s="3" t="s">
        <v>4425</v>
      </c>
      <c r="D310" s="10">
        <v>25000</v>
      </c>
      <c r="E310">
        <v>25312</v>
      </c>
      <c r="F310" s="5">
        <f t="shared" si="24"/>
        <v>1.01248</v>
      </c>
      <c r="G310" s="6">
        <f t="shared" si="25"/>
        <v>200.88888888888889</v>
      </c>
      <c r="H310" t="s">
        <v>8219</v>
      </c>
      <c r="I310" t="s">
        <v>8224</v>
      </c>
      <c r="J310" t="s">
        <v>8246</v>
      </c>
      <c r="K310">
        <v>1345660334</v>
      </c>
      <c r="L310" s="11">
        <f t="shared" si="28"/>
        <v>41143.77238425926</v>
      </c>
      <c r="M310">
        <v>1343068334</v>
      </c>
      <c r="N310" s="11">
        <f t="shared" si="29"/>
        <v>41113.77238425926</v>
      </c>
      <c r="O310" t="b">
        <v>1</v>
      </c>
      <c r="P310">
        <v>126</v>
      </c>
      <c r="Q310" t="b">
        <v>1</v>
      </c>
      <c r="R310" t="s">
        <v>8269</v>
      </c>
      <c r="S310" t="str">
        <f t="shared" si="26"/>
        <v>film &amp; video</v>
      </c>
      <c r="T310" t="str">
        <f t="shared" si="27"/>
        <v>documentary</v>
      </c>
    </row>
    <row r="311" spans="1:20" ht="43.2" x14ac:dyDescent="0.3">
      <c r="A311">
        <v>1261</v>
      </c>
      <c r="B311" s="3" t="s">
        <v>1262</v>
      </c>
      <c r="C311" s="3" t="s">
        <v>5371</v>
      </c>
      <c r="D311" s="10">
        <v>2000</v>
      </c>
      <c r="E311">
        <v>2025</v>
      </c>
      <c r="F311" s="5">
        <f t="shared" si="24"/>
        <v>1.0125</v>
      </c>
      <c r="G311" s="6">
        <f t="shared" si="25"/>
        <v>38.942307692307693</v>
      </c>
      <c r="H311" t="s">
        <v>8219</v>
      </c>
      <c r="I311" t="s">
        <v>8224</v>
      </c>
      <c r="J311" t="s">
        <v>8246</v>
      </c>
      <c r="K311">
        <v>1390983227</v>
      </c>
      <c r="L311" s="11">
        <f t="shared" si="28"/>
        <v>41668.342905092592</v>
      </c>
      <c r="M311">
        <v>1388391227</v>
      </c>
      <c r="N311" s="11">
        <f t="shared" si="29"/>
        <v>41638.342905092592</v>
      </c>
      <c r="O311" t="b">
        <v>1</v>
      </c>
      <c r="P311">
        <v>52</v>
      </c>
      <c r="Q311" t="b">
        <v>1</v>
      </c>
      <c r="R311" t="s">
        <v>8276</v>
      </c>
      <c r="S311" t="str">
        <f t="shared" si="26"/>
        <v>music</v>
      </c>
      <c r="T311" t="str">
        <f t="shared" si="27"/>
        <v>rock</v>
      </c>
    </row>
    <row r="312" spans="1:20" ht="28.8" x14ac:dyDescent="0.3">
      <c r="A312">
        <v>1608</v>
      </c>
      <c r="B312" s="3" t="s">
        <v>1609</v>
      </c>
      <c r="C312" s="3" t="s">
        <v>5718</v>
      </c>
      <c r="D312" s="10">
        <v>1200</v>
      </c>
      <c r="E312">
        <v>1215</v>
      </c>
      <c r="F312" s="5">
        <f t="shared" si="24"/>
        <v>1.0125</v>
      </c>
      <c r="G312" s="6">
        <f t="shared" si="25"/>
        <v>52.826086956521742</v>
      </c>
      <c r="H312" t="s">
        <v>8219</v>
      </c>
      <c r="I312" t="s">
        <v>8224</v>
      </c>
      <c r="J312" t="s">
        <v>8246</v>
      </c>
      <c r="K312">
        <v>1388553960</v>
      </c>
      <c r="L312" s="11">
        <f t="shared" si="28"/>
        <v>41640.226388888892</v>
      </c>
      <c r="M312">
        <v>1385754986</v>
      </c>
      <c r="N312" s="11">
        <f t="shared" si="29"/>
        <v>41607.83085648148</v>
      </c>
      <c r="O312" t="b">
        <v>0</v>
      </c>
      <c r="P312">
        <v>23</v>
      </c>
      <c r="Q312" t="b">
        <v>1</v>
      </c>
      <c r="R312" t="s">
        <v>8276</v>
      </c>
      <c r="S312" t="str">
        <f t="shared" si="26"/>
        <v>music</v>
      </c>
      <c r="T312" t="str">
        <f t="shared" si="27"/>
        <v>rock</v>
      </c>
    </row>
    <row r="313" spans="1:20" ht="57.6" x14ac:dyDescent="0.3">
      <c r="A313">
        <v>1856</v>
      </c>
      <c r="B313" s="3" t="s">
        <v>1857</v>
      </c>
      <c r="C313" s="3" t="s">
        <v>5966</v>
      </c>
      <c r="D313" s="10">
        <v>2000</v>
      </c>
      <c r="E313">
        <v>2025</v>
      </c>
      <c r="F313" s="5">
        <f t="shared" si="24"/>
        <v>1.0125</v>
      </c>
      <c r="G313" s="6">
        <f t="shared" si="25"/>
        <v>53.289473684210527</v>
      </c>
      <c r="H313" t="s">
        <v>8219</v>
      </c>
      <c r="I313" t="s">
        <v>8224</v>
      </c>
      <c r="J313" t="s">
        <v>8246</v>
      </c>
      <c r="K313">
        <v>1405715472</v>
      </c>
      <c r="L313" s="11">
        <f t="shared" si="28"/>
        <v>41838.854999999996</v>
      </c>
      <c r="M313">
        <v>1403901072</v>
      </c>
      <c r="N313" s="11">
        <f t="shared" si="29"/>
        <v>41817.854999999996</v>
      </c>
      <c r="O313" t="b">
        <v>0</v>
      </c>
      <c r="P313">
        <v>38</v>
      </c>
      <c r="Q313" t="b">
        <v>1</v>
      </c>
      <c r="R313" t="s">
        <v>8276</v>
      </c>
      <c r="S313" t="str">
        <f t="shared" si="26"/>
        <v>music</v>
      </c>
      <c r="T313" t="str">
        <f t="shared" si="27"/>
        <v>rock</v>
      </c>
    </row>
    <row r="314" spans="1:20" ht="43.2" x14ac:dyDescent="0.3">
      <c r="A314">
        <v>2300</v>
      </c>
      <c r="B314" s="3" t="s">
        <v>2301</v>
      </c>
      <c r="C314" s="3" t="s">
        <v>6410</v>
      </c>
      <c r="D314" s="10">
        <v>800</v>
      </c>
      <c r="E314">
        <v>810</v>
      </c>
      <c r="F314" s="5">
        <f t="shared" si="24"/>
        <v>1.0125</v>
      </c>
      <c r="G314" s="6">
        <f t="shared" si="25"/>
        <v>115.71428571428571</v>
      </c>
      <c r="H314" t="s">
        <v>8219</v>
      </c>
      <c r="I314" t="s">
        <v>8224</v>
      </c>
      <c r="J314" t="s">
        <v>8246</v>
      </c>
      <c r="K314">
        <v>1340904416</v>
      </c>
      <c r="L314" s="11">
        <f t="shared" si="28"/>
        <v>41088.727037037039</v>
      </c>
      <c r="M314">
        <v>1339694816</v>
      </c>
      <c r="N314" s="11">
        <f t="shared" si="29"/>
        <v>41074.727037037039</v>
      </c>
      <c r="O314" t="b">
        <v>0</v>
      </c>
      <c r="P314">
        <v>7</v>
      </c>
      <c r="Q314" t="b">
        <v>1</v>
      </c>
      <c r="R314" t="s">
        <v>8276</v>
      </c>
      <c r="S314" t="str">
        <f t="shared" si="26"/>
        <v>music</v>
      </c>
      <c r="T314" t="str">
        <f t="shared" si="27"/>
        <v>rock</v>
      </c>
    </row>
    <row r="315" spans="1:20" ht="43.2" x14ac:dyDescent="0.3">
      <c r="A315">
        <v>3327</v>
      </c>
      <c r="B315" s="3" t="s">
        <v>3327</v>
      </c>
      <c r="C315" s="3" t="s">
        <v>7437</v>
      </c>
      <c r="D315" s="10">
        <v>800</v>
      </c>
      <c r="E315">
        <v>810</v>
      </c>
      <c r="F315" s="5">
        <f t="shared" si="24"/>
        <v>1.0125</v>
      </c>
      <c r="G315" s="6">
        <f t="shared" si="25"/>
        <v>24.545454545454547</v>
      </c>
      <c r="H315" t="s">
        <v>8219</v>
      </c>
      <c r="I315" t="s">
        <v>8225</v>
      </c>
      <c r="J315" t="s">
        <v>8247</v>
      </c>
      <c r="K315">
        <v>1462697966</v>
      </c>
      <c r="L315" s="11">
        <f t="shared" si="28"/>
        <v>42498.374606481477</v>
      </c>
      <c r="M315">
        <v>1460105966</v>
      </c>
      <c r="N315" s="11">
        <f t="shared" si="29"/>
        <v>42468.374606481477</v>
      </c>
      <c r="O315" t="b">
        <v>0</v>
      </c>
      <c r="P315">
        <v>33</v>
      </c>
      <c r="Q315" t="b">
        <v>1</v>
      </c>
      <c r="R315" t="s">
        <v>8271</v>
      </c>
      <c r="S315" t="str">
        <f t="shared" si="26"/>
        <v>theater</v>
      </c>
      <c r="T315" t="str">
        <f t="shared" si="27"/>
        <v>plays</v>
      </c>
    </row>
    <row r="316" spans="1:20" ht="43.2" x14ac:dyDescent="0.3">
      <c r="A316">
        <v>3809</v>
      </c>
      <c r="B316" s="3" t="s">
        <v>3806</v>
      </c>
      <c r="C316" s="3" t="s">
        <v>7919</v>
      </c>
      <c r="D316" s="10">
        <v>2000</v>
      </c>
      <c r="E316">
        <v>2025</v>
      </c>
      <c r="F316" s="5">
        <f t="shared" si="24"/>
        <v>1.0125</v>
      </c>
      <c r="G316" s="6">
        <f t="shared" si="25"/>
        <v>53.289473684210527</v>
      </c>
      <c r="H316" t="s">
        <v>8219</v>
      </c>
      <c r="I316" t="s">
        <v>8225</v>
      </c>
      <c r="J316" t="s">
        <v>8247</v>
      </c>
      <c r="K316">
        <v>1406761200</v>
      </c>
      <c r="L316" s="11">
        <f t="shared" si="28"/>
        <v>41850.958333333336</v>
      </c>
      <c r="M316">
        <v>1402403907</v>
      </c>
      <c r="N316" s="11">
        <f t="shared" si="29"/>
        <v>41800.526701388888</v>
      </c>
      <c r="O316" t="b">
        <v>0</v>
      </c>
      <c r="P316">
        <v>38</v>
      </c>
      <c r="Q316" t="b">
        <v>1</v>
      </c>
      <c r="R316" t="s">
        <v>8271</v>
      </c>
      <c r="S316" t="str">
        <f t="shared" si="26"/>
        <v>theater</v>
      </c>
      <c r="T316" t="str">
        <f t="shared" si="27"/>
        <v>plays</v>
      </c>
    </row>
    <row r="317" spans="1:20" ht="43.2" x14ac:dyDescent="0.3">
      <c r="A317">
        <v>3839</v>
      </c>
      <c r="B317" s="3" t="s">
        <v>3836</v>
      </c>
      <c r="C317" s="3" t="s">
        <v>7948</v>
      </c>
      <c r="D317" s="10">
        <v>2000</v>
      </c>
      <c r="E317">
        <v>2025</v>
      </c>
      <c r="F317" s="5">
        <f t="shared" si="24"/>
        <v>1.0125</v>
      </c>
      <c r="G317" s="6">
        <f t="shared" si="25"/>
        <v>63.28125</v>
      </c>
      <c r="H317" t="s">
        <v>8219</v>
      </c>
      <c r="I317" t="s">
        <v>8224</v>
      </c>
      <c r="J317" t="s">
        <v>8246</v>
      </c>
      <c r="K317">
        <v>1438226724</v>
      </c>
      <c r="L317" s="11">
        <f t="shared" si="28"/>
        <v>42215.142638888887</v>
      </c>
      <c r="M317">
        <v>1433042724</v>
      </c>
      <c r="N317" s="11">
        <f t="shared" si="29"/>
        <v>42155.142638888887</v>
      </c>
      <c r="O317" t="b">
        <v>0</v>
      </c>
      <c r="P317">
        <v>32</v>
      </c>
      <c r="Q317" t="b">
        <v>1</v>
      </c>
      <c r="R317" t="s">
        <v>8271</v>
      </c>
      <c r="S317" t="str">
        <f t="shared" si="26"/>
        <v>theater</v>
      </c>
      <c r="T317" t="str">
        <f t="shared" si="27"/>
        <v>plays</v>
      </c>
    </row>
    <row r="318" spans="1:20" ht="43.2" x14ac:dyDescent="0.3">
      <c r="A318">
        <v>3254</v>
      </c>
      <c r="B318" s="3" t="s">
        <v>3254</v>
      </c>
      <c r="C318" s="3" t="s">
        <v>7364</v>
      </c>
      <c r="D318" s="10">
        <v>13000</v>
      </c>
      <c r="E318">
        <v>13163.5</v>
      </c>
      <c r="F318" s="5">
        <f t="shared" si="24"/>
        <v>1.012576923076923</v>
      </c>
      <c r="G318" s="6">
        <f t="shared" si="25"/>
        <v>70.771505376344081</v>
      </c>
      <c r="H318" t="s">
        <v>8219</v>
      </c>
      <c r="I318" t="s">
        <v>8225</v>
      </c>
      <c r="J318" t="s">
        <v>8247</v>
      </c>
      <c r="K318">
        <v>1427331809</v>
      </c>
      <c r="L318" s="11">
        <f t="shared" si="28"/>
        <v>42089.044085648144</v>
      </c>
      <c r="M318">
        <v>1424743409</v>
      </c>
      <c r="N318" s="11">
        <f t="shared" si="29"/>
        <v>42059.085752314815</v>
      </c>
      <c r="O318" t="b">
        <v>1</v>
      </c>
      <c r="P318">
        <v>186</v>
      </c>
      <c r="Q318" t="b">
        <v>1</v>
      </c>
      <c r="R318" t="s">
        <v>8271</v>
      </c>
      <c r="S318" t="str">
        <f t="shared" si="26"/>
        <v>theater</v>
      </c>
      <c r="T318" t="str">
        <f t="shared" si="27"/>
        <v>plays</v>
      </c>
    </row>
    <row r="319" spans="1:20" ht="28.8" x14ac:dyDescent="0.3">
      <c r="A319">
        <v>1351</v>
      </c>
      <c r="B319" s="3" t="s">
        <v>1352</v>
      </c>
      <c r="C319" s="3" t="s">
        <v>5461</v>
      </c>
      <c r="D319" s="10">
        <v>20000</v>
      </c>
      <c r="E319">
        <v>20253</v>
      </c>
      <c r="F319" s="5">
        <f t="shared" si="24"/>
        <v>1.0126500000000001</v>
      </c>
      <c r="G319" s="6">
        <f t="shared" si="25"/>
        <v>168.77500000000001</v>
      </c>
      <c r="H319" t="s">
        <v>8219</v>
      </c>
      <c r="I319" t="s">
        <v>8224</v>
      </c>
      <c r="J319" t="s">
        <v>8246</v>
      </c>
      <c r="K319">
        <v>1455299144</v>
      </c>
      <c r="L319" s="11">
        <f t="shared" si="28"/>
        <v>42412.74009259259</v>
      </c>
      <c r="M319">
        <v>1452707144</v>
      </c>
      <c r="N319" s="11">
        <f t="shared" si="29"/>
        <v>42382.74009259259</v>
      </c>
      <c r="O319" t="b">
        <v>0</v>
      </c>
      <c r="P319">
        <v>120</v>
      </c>
      <c r="Q319" t="b">
        <v>1</v>
      </c>
      <c r="R319" t="s">
        <v>8274</v>
      </c>
      <c r="S319" t="str">
        <f t="shared" si="26"/>
        <v>publishing</v>
      </c>
      <c r="T319" t="str">
        <f t="shared" si="27"/>
        <v>nonfiction</v>
      </c>
    </row>
    <row r="320" spans="1:20" ht="43.2" x14ac:dyDescent="0.3">
      <c r="A320">
        <v>2092</v>
      </c>
      <c r="B320" s="3" t="s">
        <v>2093</v>
      </c>
      <c r="C320" s="3" t="s">
        <v>6202</v>
      </c>
      <c r="D320" s="10">
        <v>6000</v>
      </c>
      <c r="E320">
        <v>6077</v>
      </c>
      <c r="F320" s="5">
        <f t="shared" si="24"/>
        <v>1.0128333333333333</v>
      </c>
      <c r="G320" s="6">
        <f t="shared" si="25"/>
        <v>110.49090909090908</v>
      </c>
      <c r="H320" t="s">
        <v>8219</v>
      </c>
      <c r="I320" t="s">
        <v>8224</v>
      </c>
      <c r="J320" t="s">
        <v>8246</v>
      </c>
      <c r="K320">
        <v>1318006732</v>
      </c>
      <c r="L320" s="11">
        <f t="shared" si="28"/>
        <v>40823.707546296297</v>
      </c>
      <c r="M320">
        <v>1312822732</v>
      </c>
      <c r="N320" s="11">
        <f t="shared" si="29"/>
        <v>40763.707546296297</v>
      </c>
      <c r="O320" t="b">
        <v>0</v>
      </c>
      <c r="P320">
        <v>55</v>
      </c>
      <c r="Q320" t="b">
        <v>1</v>
      </c>
      <c r="R320" t="s">
        <v>8279</v>
      </c>
      <c r="S320" t="str">
        <f t="shared" si="26"/>
        <v>music</v>
      </c>
      <c r="T320" t="str">
        <f t="shared" si="27"/>
        <v>indie rock</v>
      </c>
    </row>
    <row r="321" spans="1:20" ht="43.2" x14ac:dyDescent="0.3">
      <c r="A321">
        <v>30</v>
      </c>
      <c r="B321" s="3" t="s">
        <v>32</v>
      </c>
      <c r="C321" s="3" t="s">
        <v>4141</v>
      </c>
      <c r="D321" s="10">
        <v>4000</v>
      </c>
      <c r="E321">
        <v>4051.99</v>
      </c>
      <c r="F321" s="5">
        <f t="shared" si="24"/>
        <v>1.0129975</v>
      </c>
      <c r="G321" s="6">
        <f t="shared" si="25"/>
        <v>76.45264150943396</v>
      </c>
      <c r="H321" t="s">
        <v>8219</v>
      </c>
      <c r="I321" t="s">
        <v>8224</v>
      </c>
      <c r="J321" t="s">
        <v>8246</v>
      </c>
      <c r="K321">
        <v>1408604515</v>
      </c>
      <c r="L321" s="11">
        <f t="shared" si="28"/>
        <v>41872.292997685188</v>
      </c>
      <c r="M321">
        <v>1406012515</v>
      </c>
      <c r="N321" s="11">
        <f t="shared" si="29"/>
        <v>41842.292997685188</v>
      </c>
      <c r="O321" t="b">
        <v>0</v>
      </c>
      <c r="P321">
        <v>53</v>
      </c>
      <c r="Q321" t="b">
        <v>1</v>
      </c>
      <c r="R321" t="s">
        <v>8265</v>
      </c>
      <c r="S321" t="str">
        <f t="shared" si="26"/>
        <v>film &amp; video</v>
      </c>
      <c r="T321" t="str">
        <f t="shared" si="27"/>
        <v>television</v>
      </c>
    </row>
    <row r="322" spans="1:20" ht="43.2" x14ac:dyDescent="0.3">
      <c r="A322">
        <v>2308</v>
      </c>
      <c r="B322" s="3" t="s">
        <v>2309</v>
      </c>
      <c r="C322" s="3" t="s">
        <v>6418</v>
      </c>
      <c r="D322" s="10">
        <v>50000</v>
      </c>
      <c r="E322">
        <v>50653.11</v>
      </c>
      <c r="F322" s="5">
        <f t="shared" ref="F322:F385" si="30">E322/D322</f>
        <v>1.0130622</v>
      </c>
      <c r="G322" s="6">
        <f t="shared" ref="G322:G385" si="31">E322/P322</f>
        <v>82.496921824104234</v>
      </c>
      <c r="H322" t="s">
        <v>8219</v>
      </c>
      <c r="I322" t="s">
        <v>8224</v>
      </c>
      <c r="J322" t="s">
        <v>8246</v>
      </c>
      <c r="K322">
        <v>1409274000</v>
      </c>
      <c r="L322" s="11">
        <f t="shared" si="28"/>
        <v>41880.041666666664</v>
      </c>
      <c r="M322">
        <v>1406847996</v>
      </c>
      <c r="N322" s="11">
        <f t="shared" si="29"/>
        <v>41851.962916666671</v>
      </c>
      <c r="O322" t="b">
        <v>1</v>
      </c>
      <c r="P322">
        <v>614</v>
      </c>
      <c r="Q322" t="b">
        <v>1</v>
      </c>
      <c r="R322" t="s">
        <v>8279</v>
      </c>
      <c r="S322" t="str">
        <f t="shared" ref="S322:S385" si="32">LEFT(R322,FIND("/",R322)-1)</f>
        <v>music</v>
      </c>
      <c r="T322" t="str">
        <f t="shared" ref="T322:T385" si="33">RIGHT(R322,LEN(R322)-FIND("/",R322))</f>
        <v>indie rock</v>
      </c>
    </row>
    <row r="323" spans="1:20" ht="43.2" x14ac:dyDescent="0.3">
      <c r="A323">
        <v>366</v>
      </c>
      <c r="B323" s="3" t="s">
        <v>367</v>
      </c>
      <c r="C323" s="3" t="s">
        <v>4476</v>
      </c>
      <c r="D323" s="10">
        <v>38000</v>
      </c>
      <c r="E323">
        <v>38500</v>
      </c>
      <c r="F323" s="5">
        <f t="shared" si="30"/>
        <v>1.013157894736842</v>
      </c>
      <c r="G323" s="6">
        <f t="shared" si="31"/>
        <v>287.31343283582089</v>
      </c>
      <c r="H323" t="s">
        <v>8219</v>
      </c>
      <c r="I323" t="s">
        <v>8224</v>
      </c>
      <c r="J323" t="s">
        <v>8246</v>
      </c>
      <c r="K323">
        <v>1337540518</v>
      </c>
      <c r="L323" s="11">
        <f t="shared" ref="L323:L386" si="34">(((K323/60)/60)/24)+DATE(1970,1,1)</f>
        <v>41049.793032407404</v>
      </c>
      <c r="M323">
        <v>1334948518</v>
      </c>
      <c r="N323" s="11">
        <f t="shared" ref="N323:N386" si="35">(((M323/60)/60)/24)+DATE(1970,1,1)</f>
        <v>41019.793032407404</v>
      </c>
      <c r="O323" t="b">
        <v>0</v>
      </c>
      <c r="P323">
        <v>134</v>
      </c>
      <c r="Q323" t="b">
        <v>1</v>
      </c>
      <c r="R323" t="s">
        <v>8269</v>
      </c>
      <c r="S323" t="str">
        <f t="shared" si="32"/>
        <v>film &amp; video</v>
      </c>
      <c r="T323" t="str">
        <f t="shared" si="33"/>
        <v>documentary</v>
      </c>
    </row>
    <row r="324" spans="1:20" ht="43.2" x14ac:dyDescent="0.3">
      <c r="A324">
        <v>1199</v>
      </c>
      <c r="B324" s="3" t="s">
        <v>1200</v>
      </c>
      <c r="C324" s="3" t="s">
        <v>5309</v>
      </c>
      <c r="D324" s="10">
        <v>2658</v>
      </c>
      <c r="E324">
        <v>2693</v>
      </c>
      <c r="F324" s="5">
        <f t="shared" si="30"/>
        <v>1.0131677953348381</v>
      </c>
      <c r="G324" s="6">
        <f t="shared" si="31"/>
        <v>299.22222222222223</v>
      </c>
      <c r="H324" t="s">
        <v>8219</v>
      </c>
      <c r="I324" t="s">
        <v>8225</v>
      </c>
      <c r="J324" t="s">
        <v>8247</v>
      </c>
      <c r="K324">
        <v>1436380200</v>
      </c>
      <c r="L324" s="11">
        <f t="shared" si="34"/>
        <v>42193.770833333328</v>
      </c>
      <c r="M324">
        <v>1433615400</v>
      </c>
      <c r="N324" s="11">
        <f t="shared" si="35"/>
        <v>42161.770833333328</v>
      </c>
      <c r="O324" t="b">
        <v>0</v>
      </c>
      <c r="P324">
        <v>9</v>
      </c>
      <c r="Q324" t="b">
        <v>1</v>
      </c>
      <c r="R324" t="s">
        <v>8285</v>
      </c>
      <c r="S324" t="str">
        <f t="shared" si="32"/>
        <v>photography</v>
      </c>
      <c r="T324" t="str">
        <f t="shared" si="33"/>
        <v>photobooks</v>
      </c>
    </row>
    <row r="325" spans="1:20" ht="43.2" x14ac:dyDescent="0.3">
      <c r="A325">
        <v>841</v>
      </c>
      <c r="B325" s="3" t="s">
        <v>842</v>
      </c>
      <c r="C325" s="3" t="s">
        <v>4951</v>
      </c>
      <c r="D325" s="10">
        <v>5000</v>
      </c>
      <c r="E325">
        <v>5066</v>
      </c>
      <c r="F325" s="5">
        <f t="shared" si="30"/>
        <v>1.0132000000000001</v>
      </c>
      <c r="G325" s="6">
        <f t="shared" si="31"/>
        <v>53.893617021276597</v>
      </c>
      <c r="H325" t="s">
        <v>8219</v>
      </c>
      <c r="I325" t="s">
        <v>8224</v>
      </c>
      <c r="J325" t="s">
        <v>8246</v>
      </c>
      <c r="K325">
        <v>1415653663</v>
      </c>
      <c r="L325" s="11">
        <f t="shared" si="34"/>
        <v>41953.88035879629</v>
      </c>
      <c r="M325">
        <v>1413058063</v>
      </c>
      <c r="N325" s="11">
        <f t="shared" si="35"/>
        <v>41923.838692129626</v>
      </c>
      <c r="O325" t="b">
        <v>1</v>
      </c>
      <c r="P325">
        <v>94</v>
      </c>
      <c r="Q325" t="b">
        <v>1</v>
      </c>
      <c r="R325" t="s">
        <v>8277</v>
      </c>
      <c r="S325" t="str">
        <f t="shared" si="32"/>
        <v>music</v>
      </c>
      <c r="T325" t="str">
        <f t="shared" si="33"/>
        <v>metal</v>
      </c>
    </row>
    <row r="326" spans="1:20" ht="43.2" x14ac:dyDescent="0.3">
      <c r="A326">
        <v>3274</v>
      </c>
      <c r="B326" s="3" t="s">
        <v>3274</v>
      </c>
      <c r="C326" s="3" t="s">
        <v>7384</v>
      </c>
      <c r="D326" s="10">
        <v>15500</v>
      </c>
      <c r="E326">
        <v>15705</v>
      </c>
      <c r="F326" s="5">
        <f t="shared" si="30"/>
        <v>1.0132258064516129</v>
      </c>
      <c r="G326" s="6">
        <f t="shared" si="31"/>
        <v>54.912587412587413</v>
      </c>
      <c r="H326" t="s">
        <v>8219</v>
      </c>
      <c r="I326" t="s">
        <v>8224</v>
      </c>
      <c r="J326" t="s">
        <v>8246</v>
      </c>
      <c r="K326">
        <v>1458075600</v>
      </c>
      <c r="L326" s="11">
        <f t="shared" si="34"/>
        <v>42444.875</v>
      </c>
      <c r="M326">
        <v>1454259272</v>
      </c>
      <c r="N326" s="11">
        <f t="shared" si="35"/>
        <v>42400.704537037032</v>
      </c>
      <c r="O326" t="b">
        <v>1</v>
      </c>
      <c r="P326">
        <v>286</v>
      </c>
      <c r="Q326" t="b">
        <v>1</v>
      </c>
      <c r="R326" t="s">
        <v>8271</v>
      </c>
      <c r="S326" t="str">
        <f t="shared" si="32"/>
        <v>theater</v>
      </c>
      <c r="T326" t="str">
        <f t="shared" si="33"/>
        <v>plays</v>
      </c>
    </row>
    <row r="327" spans="1:20" ht="43.2" x14ac:dyDescent="0.3">
      <c r="A327">
        <v>3575</v>
      </c>
      <c r="B327" s="3" t="s">
        <v>3574</v>
      </c>
      <c r="C327" s="3" t="s">
        <v>7685</v>
      </c>
      <c r="D327" s="10">
        <v>10000</v>
      </c>
      <c r="E327">
        <v>10133</v>
      </c>
      <c r="F327" s="5">
        <f t="shared" si="30"/>
        <v>1.0133000000000001</v>
      </c>
      <c r="G327" s="6">
        <f t="shared" si="31"/>
        <v>99.343137254901961</v>
      </c>
      <c r="H327" t="s">
        <v>8219</v>
      </c>
      <c r="I327" t="s">
        <v>8224</v>
      </c>
      <c r="J327" t="s">
        <v>8246</v>
      </c>
      <c r="K327">
        <v>1470887940</v>
      </c>
      <c r="L327" s="11">
        <f t="shared" si="34"/>
        <v>42593.165972222225</v>
      </c>
      <c r="M327">
        <v>1468176527</v>
      </c>
      <c r="N327" s="11">
        <f t="shared" si="35"/>
        <v>42561.783877314811</v>
      </c>
      <c r="O327" t="b">
        <v>0</v>
      </c>
      <c r="P327">
        <v>102</v>
      </c>
      <c r="Q327" t="b">
        <v>1</v>
      </c>
      <c r="R327" t="s">
        <v>8271</v>
      </c>
      <c r="S327" t="str">
        <f t="shared" si="32"/>
        <v>theater</v>
      </c>
      <c r="T327" t="str">
        <f t="shared" si="33"/>
        <v>plays</v>
      </c>
    </row>
    <row r="328" spans="1:20" ht="43.2" x14ac:dyDescent="0.3">
      <c r="A328">
        <v>248</v>
      </c>
      <c r="B328" s="3" t="s">
        <v>249</v>
      </c>
      <c r="C328" s="3" t="s">
        <v>4358</v>
      </c>
      <c r="D328" s="10">
        <v>85000</v>
      </c>
      <c r="E328">
        <v>86133</v>
      </c>
      <c r="F328" s="5">
        <f t="shared" si="30"/>
        <v>1.0133294117647058</v>
      </c>
      <c r="G328" s="6">
        <f t="shared" si="31"/>
        <v>589.95205479452056</v>
      </c>
      <c r="H328" t="s">
        <v>8219</v>
      </c>
      <c r="I328" t="s">
        <v>8224</v>
      </c>
      <c r="J328" t="s">
        <v>8246</v>
      </c>
      <c r="K328">
        <v>1325961309</v>
      </c>
      <c r="L328" s="11">
        <f t="shared" si="34"/>
        <v>40915.774409722224</v>
      </c>
      <c r="M328">
        <v>1322073309</v>
      </c>
      <c r="N328" s="11">
        <f t="shared" si="35"/>
        <v>40870.774409722224</v>
      </c>
      <c r="O328" t="b">
        <v>1</v>
      </c>
      <c r="P328">
        <v>146</v>
      </c>
      <c r="Q328" t="b">
        <v>1</v>
      </c>
      <c r="R328" t="s">
        <v>8269</v>
      </c>
      <c r="S328" t="str">
        <f t="shared" si="32"/>
        <v>film &amp; video</v>
      </c>
      <c r="T328" t="str">
        <f t="shared" si="33"/>
        <v>documentary</v>
      </c>
    </row>
    <row r="329" spans="1:20" ht="57.6" x14ac:dyDescent="0.3">
      <c r="A329">
        <v>363</v>
      </c>
      <c r="B329" s="3" t="s">
        <v>364</v>
      </c>
      <c r="C329" s="3" t="s">
        <v>4473</v>
      </c>
      <c r="D329" s="10">
        <v>8925</v>
      </c>
      <c r="E329">
        <v>9044</v>
      </c>
      <c r="F329" s="5">
        <f t="shared" si="30"/>
        <v>1.0133333333333334</v>
      </c>
      <c r="G329" s="6">
        <f t="shared" si="31"/>
        <v>347.84615384615387</v>
      </c>
      <c r="H329" t="s">
        <v>8219</v>
      </c>
      <c r="I329" t="s">
        <v>8224</v>
      </c>
      <c r="J329" t="s">
        <v>8246</v>
      </c>
      <c r="K329">
        <v>1272828120</v>
      </c>
      <c r="L329" s="11">
        <f t="shared" si="34"/>
        <v>40300.806944444441</v>
      </c>
      <c r="M329">
        <v>1268934736</v>
      </c>
      <c r="N329" s="11">
        <f t="shared" si="35"/>
        <v>40255.744629629626</v>
      </c>
      <c r="O329" t="b">
        <v>0</v>
      </c>
      <c r="P329">
        <v>26</v>
      </c>
      <c r="Q329" t="b">
        <v>1</v>
      </c>
      <c r="R329" t="s">
        <v>8269</v>
      </c>
      <c r="S329" t="str">
        <f t="shared" si="32"/>
        <v>film &amp; video</v>
      </c>
      <c r="T329" t="str">
        <f t="shared" si="33"/>
        <v>documentary</v>
      </c>
    </row>
    <row r="330" spans="1:20" ht="57.6" x14ac:dyDescent="0.3">
      <c r="A330">
        <v>802</v>
      </c>
      <c r="B330" s="3" t="s">
        <v>803</v>
      </c>
      <c r="C330" s="3" t="s">
        <v>4912</v>
      </c>
      <c r="D330" s="10">
        <v>6000</v>
      </c>
      <c r="E330">
        <v>6080</v>
      </c>
      <c r="F330" s="5">
        <f t="shared" si="30"/>
        <v>1.0133333333333334</v>
      </c>
      <c r="G330" s="6">
        <f t="shared" si="31"/>
        <v>81.066666666666663</v>
      </c>
      <c r="H330" t="s">
        <v>8219</v>
      </c>
      <c r="I330" t="s">
        <v>8224</v>
      </c>
      <c r="J330" t="s">
        <v>8246</v>
      </c>
      <c r="K330">
        <v>1347854700</v>
      </c>
      <c r="L330" s="11">
        <f t="shared" si="34"/>
        <v>41169.170138888891</v>
      </c>
      <c r="M330">
        <v>1343867524</v>
      </c>
      <c r="N330" s="11">
        <f t="shared" si="35"/>
        <v>41123.022268518522</v>
      </c>
      <c r="O330" t="b">
        <v>0</v>
      </c>
      <c r="P330">
        <v>75</v>
      </c>
      <c r="Q330" t="b">
        <v>1</v>
      </c>
      <c r="R330" t="s">
        <v>8276</v>
      </c>
      <c r="S330" t="str">
        <f t="shared" si="32"/>
        <v>music</v>
      </c>
      <c r="T330" t="str">
        <f t="shared" si="33"/>
        <v>rock</v>
      </c>
    </row>
    <row r="331" spans="1:20" ht="43.2" x14ac:dyDescent="0.3">
      <c r="A331">
        <v>40</v>
      </c>
      <c r="B331" s="3" t="s">
        <v>42</v>
      </c>
      <c r="C331" s="3" t="s">
        <v>4151</v>
      </c>
      <c r="D331" s="10">
        <v>2000</v>
      </c>
      <c r="E331">
        <v>2027</v>
      </c>
      <c r="F331" s="5">
        <f t="shared" si="30"/>
        <v>1.0135000000000001</v>
      </c>
      <c r="G331" s="6">
        <f t="shared" si="31"/>
        <v>126.6875</v>
      </c>
      <c r="H331" t="s">
        <v>8219</v>
      </c>
      <c r="I331" t="s">
        <v>8224</v>
      </c>
      <c r="J331" t="s">
        <v>8246</v>
      </c>
      <c r="K331">
        <v>1403150400</v>
      </c>
      <c r="L331" s="11">
        <f t="shared" si="34"/>
        <v>41809.166666666664</v>
      </c>
      <c r="M331">
        <v>1401426488</v>
      </c>
      <c r="N331" s="11">
        <f t="shared" si="35"/>
        <v>41789.21398148148</v>
      </c>
      <c r="O331" t="b">
        <v>0</v>
      </c>
      <c r="P331">
        <v>16</v>
      </c>
      <c r="Q331" t="b">
        <v>1</v>
      </c>
      <c r="R331" t="s">
        <v>8265</v>
      </c>
      <c r="S331" t="str">
        <f t="shared" si="32"/>
        <v>film &amp; video</v>
      </c>
      <c r="T331" t="str">
        <f t="shared" si="33"/>
        <v>television</v>
      </c>
    </row>
    <row r="332" spans="1:20" ht="57.6" x14ac:dyDescent="0.3">
      <c r="A332">
        <v>796</v>
      </c>
      <c r="B332" s="3" t="s">
        <v>797</v>
      </c>
      <c r="C332" s="3" t="s">
        <v>4906</v>
      </c>
      <c r="D332" s="10">
        <v>10000</v>
      </c>
      <c r="E332">
        <v>10135</v>
      </c>
      <c r="F332" s="5">
        <f t="shared" si="30"/>
        <v>1.0135000000000001</v>
      </c>
      <c r="G332" s="6">
        <f t="shared" si="31"/>
        <v>112.61111111111111</v>
      </c>
      <c r="H332" t="s">
        <v>8219</v>
      </c>
      <c r="I332" t="s">
        <v>8224</v>
      </c>
      <c r="J332" t="s">
        <v>8246</v>
      </c>
      <c r="K332">
        <v>1379279400</v>
      </c>
      <c r="L332" s="11">
        <f t="shared" si="34"/>
        <v>41532.881944444445</v>
      </c>
      <c r="M332">
        <v>1376687485</v>
      </c>
      <c r="N332" s="11">
        <f t="shared" si="35"/>
        <v>41502.882928240739</v>
      </c>
      <c r="O332" t="b">
        <v>0</v>
      </c>
      <c r="P332">
        <v>90</v>
      </c>
      <c r="Q332" t="b">
        <v>1</v>
      </c>
      <c r="R332" t="s">
        <v>8276</v>
      </c>
      <c r="S332" t="str">
        <f t="shared" si="32"/>
        <v>music</v>
      </c>
      <c r="T332" t="str">
        <f t="shared" si="33"/>
        <v>rock</v>
      </c>
    </row>
    <row r="333" spans="1:20" ht="43.2" x14ac:dyDescent="0.3">
      <c r="A333">
        <v>3519</v>
      </c>
      <c r="B333" s="3" t="s">
        <v>3518</v>
      </c>
      <c r="C333" s="3" t="s">
        <v>7629</v>
      </c>
      <c r="D333" s="10">
        <v>2000</v>
      </c>
      <c r="E333">
        <v>2027</v>
      </c>
      <c r="F333" s="5">
        <f t="shared" si="30"/>
        <v>1.0135000000000001</v>
      </c>
      <c r="G333" s="6">
        <f t="shared" si="31"/>
        <v>72.392857142857139</v>
      </c>
      <c r="H333" t="s">
        <v>8219</v>
      </c>
      <c r="I333" t="s">
        <v>8225</v>
      </c>
      <c r="J333" t="s">
        <v>8247</v>
      </c>
      <c r="K333">
        <v>1425478950</v>
      </c>
      <c r="L333" s="11">
        <f t="shared" si="34"/>
        <v>42067.598958333328</v>
      </c>
      <c r="M333">
        <v>1422886950</v>
      </c>
      <c r="N333" s="11">
        <f t="shared" si="35"/>
        <v>42037.598958333328</v>
      </c>
      <c r="O333" t="b">
        <v>0</v>
      </c>
      <c r="P333">
        <v>28</v>
      </c>
      <c r="Q333" t="b">
        <v>1</v>
      </c>
      <c r="R333" t="s">
        <v>8271</v>
      </c>
      <c r="S333" t="str">
        <f t="shared" si="32"/>
        <v>theater</v>
      </c>
      <c r="T333" t="str">
        <f t="shared" si="33"/>
        <v>plays</v>
      </c>
    </row>
    <row r="334" spans="1:20" ht="43.2" x14ac:dyDescent="0.3">
      <c r="A334">
        <v>360</v>
      </c>
      <c r="B334" s="3" t="s">
        <v>361</v>
      </c>
      <c r="C334" s="3" t="s">
        <v>4470</v>
      </c>
      <c r="D334" s="10">
        <v>12000</v>
      </c>
      <c r="E334">
        <v>12165</v>
      </c>
      <c r="F334" s="5">
        <f t="shared" si="30"/>
        <v>1.0137499999999999</v>
      </c>
      <c r="G334" s="6">
        <f t="shared" si="31"/>
        <v>139.82758620689654</v>
      </c>
      <c r="H334" t="s">
        <v>8219</v>
      </c>
      <c r="I334" t="s">
        <v>8224</v>
      </c>
      <c r="J334" t="s">
        <v>8246</v>
      </c>
      <c r="K334">
        <v>1437621060</v>
      </c>
      <c r="L334" s="11">
        <f t="shared" si="34"/>
        <v>42208.132638888885</v>
      </c>
      <c r="M334">
        <v>1433799180</v>
      </c>
      <c r="N334" s="11">
        <f t="shared" si="35"/>
        <v>42163.897916666669</v>
      </c>
      <c r="O334" t="b">
        <v>0</v>
      </c>
      <c r="P334">
        <v>87</v>
      </c>
      <c r="Q334" t="b">
        <v>1</v>
      </c>
      <c r="R334" t="s">
        <v>8269</v>
      </c>
      <c r="S334" t="str">
        <f t="shared" si="32"/>
        <v>film &amp; video</v>
      </c>
      <c r="T334" t="str">
        <f t="shared" si="33"/>
        <v>documentary</v>
      </c>
    </row>
    <row r="335" spans="1:20" ht="43.2" x14ac:dyDescent="0.3">
      <c r="A335">
        <v>2938</v>
      </c>
      <c r="B335" s="3" t="s">
        <v>2938</v>
      </c>
      <c r="C335" s="3" t="s">
        <v>7048</v>
      </c>
      <c r="D335" s="10">
        <v>4000</v>
      </c>
      <c r="E335">
        <v>4055</v>
      </c>
      <c r="F335" s="5">
        <f t="shared" si="30"/>
        <v>1.0137499999999999</v>
      </c>
      <c r="G335" s="6">
        <f t="shared" si="31"/>
        <v>126.71875</v>
      </c>
      <c r="H335" t="s">
        <v>8219</v>
      </c>
      <c r="I335" t="s">
        <v>8224</v>
      </c>
      <c r="J335" t="s">
        <v>8246</v>
      </c>
      <c r="K335">
        <v>1422636814</v>
      </c>
      <c r="L335" s="11">
        <f t="shared" si="34"/>
        <v>42034.703865740739</v>
      </c>
      <c r="M335">
        <v>1420044814</v>
      </c>
      <c r="N335" s="11">
        <f t="shared" si="35"/>
        <v>42004.703865740739</v>
      </c>
      <c r="O335" t="b">
        <v>0</v>
      </c>
      <c r="P335">
        <v>32</v>
      </c>
      <c r="Q335" t="b">
        <v>1</v>
      </c>
      <c r="R335" t="s">
        <v>8305</v>
      </c>
      <c r="S335" t="str">
        <f t="shared" si="32"/>
        <v>theater</v>
      </c>
      <c r="T335" t="str">
        <f t="shared" si="33"/>
        <v>musical</v>
      </c>
    </row>
    <row r="336" spans="1:20" ht="43.2" x14ac:dyDescent="0.3">
      <c r="A336">
        <v>3326</v>
      </c>
      <c r="B336" s="3" t="s">
        <v>3326</v>
      </c>
      <c r="C336" s="3" t="s">
        <v>7436</v>
      </c>
      <c r="D336" s="10">
        <v>8000</v>
      </c>
      <c r="E336">
        <v>8110</v>
      </c>
      <c r="F336" s="5">
        <f t="shared" si="30"/>
        <v>1.0137499999999999</v>
      </c>
      <c r="G336" s="6">
        <f t="shared" si="31"/>
        <v>142.28070175438597</v>
      </c>
      <c r="H336" t="s">
        <v>8219</v>
      </c>
      <c r="I336" t="s">
        <v>8224</v>
      </c>
      <c r="J336" t="s">
        <v>8246</v>
      </c>
      <c r="K336">
        <v>1425830905</v>
      </c>
      <c r="L336" s="11">
        <f t="shared" si="34"/>
        <v>42071.67251157407</v>
      </c>
      <c r="M336">
        <v>1423242505</v>
      </c>
      <c r="N336" s="11">
        <f t="shared" si="35"/>
        <v>42041.714178240742</v>
      </c>
      <c r="O336" t="b">
        <v>0</v>
      </c>
      <c r="P336">
        <v>57</v>
      </c>
      <c r="Q336" t="b">
        <v>1</v>
      </c>
      <c r="R336" t="s">
        <v>8271</v>
      </c>
      <c r="S336" t="str">
        <f t="shared" si="32"/>
        <v>theater</v>
      </c>
      <c r="T336" t="str">
        <f t="shared" si="33"/>
        <v>plays</v>
      </c>
    </row>
    <row r="337" spans="1:20" ht="28.8" x14ac:dyDescent="0.3">
      <c r="A337">
        <v>3360</v>
      </c>
      <c r="B337" s="3" t="s">
        <v>3359</v>
      </c>
      <c r="C337" s="3" t="s">
        <v>7470</v>
      </c>
      <c r="D337" s="10">
        <v>9000</v>
      </c>
      <c r="E337">
        <v>9124</v>
      </c>
      <c r="F337" s="5">
        <f t="shared" si="30"/>
        <v>1.0137777777777779</v>
      </c>
      <c r="G337" s="6">
        <f t="shared" si="31"/>
        <v>126.72222222222223</v>
      </c>
      <c r="H337" t="s">
        <v>8219</v>
      </c>
      <c r="I337" t="s">
        <v>8244</v>
      </c>
      <c r="J337" t="s">
        <v>8258</v>
      </c>
      <c r="K337">
        <v>1481731140</v>
      </c>
      <c r="L337" s="11">
        <f t="shared" si="34"/>
        <v>42718.665972222225</v>
      </c>
      <c r="M337">
        <v>1479866343</v>
      </c>
      <c r="N337" s="11">
        <f t="shared" si="35"/>
        <v>42697.082673611112</v>
      </c>
      <c r="O337" t="b">
        <v>0</v>
      </c>
      <c r="P337">
        <v>72</v>
      </c>
      <c r="Q337" t="b">
        <v>1</v>
      </c>
      <c r="R337" t="s">
        <v>8271</v>
      </c>
      <c r="S337" t="str">
        <f t="shared" si="32"/>
        <v>theater</v>
      </c>
      <c r="T337" t="str">
        <f t="shared" si="33"/>
        <v>plays</v>
      </c>
    </row>
    <row r="338" spans="1:20" ht="43.2" x14ac:dyDescent="0.3">
      <c r="A338">
        <v>293</v>
      </c>
      <c r="B338" s="3" t="s">
        <v>294</v>
      </c>
      <c r="C338" s="3" t="s">
        <v>4403</v>
      </c>
      <c r="D338" s="10">
        <v>26000</v>
      </c>
      <c r="E338">
        <v>26360</v>
      </c>
      <c r="F338" s="5">
        <f t="shared" si="30"/>
        <v>1.0138461538461538</v>
      </c>
      <c r="G338" s="6">
        <f t="shared" si="31"/>
        <v>201.22137404580153</v>
      </c>
      <c r="H338" t="s">
        <v>8219</v>
      </c>
      <c r="I338" t="s">
        <v>8224</v>
      </c>
      <c r="J338" t="s">
        <v>8246</v>
      </c>
      <c r="K338">
        <v>1398009714</v>
      </c>
      <c r="L338" s="11">
        <f t="shared" si="34"/>
        <v>41749.667986111112</v>
      </c>
      <c r="M338">
        <v>1395417714</v>
      </c>
      <c r="N338" s="11">
        <f t="shared" si="35"/>
        <v>41719.667986111112</v>
      </c>
      <c r="O338" t="b">
        <v>1</v>
      </c>
      <c r="P338">
        <v>131</v>
      </c>
      <c r="Q338" t="b">
        <v>1</v>
      </c>
      <c r="R338" t="s">
        <v>8269</v>
      </c>
      <c r="S338" t="str">
        <f t="shared" si="32"/>
        <v>film &amp; video</v>
      </c>
      <c r="T338" t="str">
        <f t="shared" si="33"/>
        <v>documentary</v>
      </c>
    </row>
    <row r="339" spans="1:20" ht="43.2" x14ac:dyDescent="0.3">
      <c r="A339">
        <v>726</v>
      </c>
      <c r="B339" s="3" t="s">
        <v>727</v>
      </c>
      <c r="C339" s="3" t="s">
        <v>4836</v>
      </c>
      <c r="D339" s="10">
        <v>2500</v>
      </c>
      <c r="E339">
        <v>2535</v>
      </c>
      <c r="F339" s="5">
        <f t="shared" si="30"/>
        <v>1.014</v>
      </c>
      <c r="G339" s="6">
        <f t="shared" si="31"/>
        <v>72.428571428571431</v>
      </c>
      <c r="H339" t="s">
        <v>8219</v>
      </c>
      <c r="I339" t="s">
        <v>8224</v>
      </c>
      <c r="J339" t="s">
        <v>8246</v>
      </c>
      <c r="K339">
        <v>1365728487</v>
      </c>
      <c r="L339" s="11">
        <f t="shared" si="34"/>
        <v>41376.042673611111</v>
      </c>
      <c r="M339">
        <v>1363136487</v>
      </c>
      <c r="N339" s="11">
        <f t="shared" si="35"/>
        <v>41346.042673611111</v>
      </c>
      <c r="O339" t="b">
        <v>0</v>
      </c>
      <c r="P339">
        <v>35</v>
      </c>
      <c r="Q339" t="b">
        <v>1</v>
      </c>
      <c r="R339" t="s">
        <v>8274</v>
      </c>
      <c r="S339" t="str">
        <f t="shared" si="32"/>
        <v>publishing</v>
      </c>
      <c r="T339" t="str">
        <f t="shared" si="33"/>
        <v>nonfiction</v>
      </c>
    </row>
    <row r="340" spans="1:20" ht="28.8" x14ac:dyDescent="0.3">
      <c r="A340">
        <v>1641</v>
      </c>
      <c r="B340" s="3" t="s">
        <v>1642</v>
      </c>
      <c r="C340" s="3" t="s">
        <v>5751</v>
      </c>
      <c r="D340" s="10">
        <v>2500</v>
      </c>
      <c r="E340">
        <v>2535</v>
      </c>
      <c r="F340" s="5">
        <f t="shared" si="30"/>
        <v>1.014</v>
      </c>
      <c r="G340" s="6">
        <f t="shared" si="31"/>
        <v>97.5</v>
      </c>
      <c r="H340" t="s">
        <v>8219</v>
      </c>
      <c r="I340" t="s">
        <v>8224</v>
      </c>
      <c r="J340" t="s">
        <v>8246</v>
      </c>
      <c r="K340">
        <v>1418998744</v>
      </c>
      <c r="L340" s="11">
        <f t="shared" si="34"/>
        <v>41992.596574074079</v>
      </c>
      <c r="M340">
        <v>1416406744</v>
      </c>
      <c r="N340" s="11">
        <f t="shared" si="35"/>
        <v>41962.596574074079</v>
      </c>
      <c r="O340" t="b">
        <v>0</v>
      </c>
      <c r="P340">
        <v>26</v>
      </c>
      <c r="Q340" t="b">
        <v>1</v>
      </c>
      <c r="R340" t="s">
        <v>8292</v>
      </c>
      <c r="S340" t="str">
        <f t="shared" si="32"/>
        <v>music</v>
      </c>
      <c r="T340" t="str">
        <f t="shared" si="33"/>
        <v>pop</v>
      </c>
    </row>
    <row r="341" spans="1:20" ht="43.2" x14ac:dyDescent="0.3">
      <c r="A341">
        <v>1844</v>
      </c>
      <c r="B341" s="3" t="s">
        <v>1845</v>
      </c>
      <c r="C341" s="3" t="s">
        <v>5954</v>
      </c>
      <c r="D341" s="10">
        <v>1500</v>
      </c>
      <c r="E341">
        <v>1521</v>
      </c>
      <c r="F341" s="5">
        <f t="shared" si="30"/>
        <v>1.014</v>
      </c>
      <c r="G341" s="6">
        <f t="shared" si="31"/>
        <v>76.05</v>
      </c>
      <c r="H341" t="s">
        <v>8219</v>
      </c>
      <c r="I341" t="s">
        <v>8224</v>
      </c>
      <c r="J341" t="s">
        <v>8246</v>
      </c>
      <c r="K341">
        <v>1307761200</v>
      </c>
      <c r="L341" s="11">
        <f t="shared" si="34"/>
        <v>40705.125</v>
      </c>
      <c r="M341">
        <v>1304464914</v>
      </c>
      <c r="N341" s="11">
        <f t="shared" si="35"/>
        <v>40666.973541666666</v>
      </c>
      <c r="O341" t="b">
        <v>0</v>
      </c>
      <c r="P341">
        <v>20</v>
      </c>
      <c r="Q341" t="b">
        <v>1</v>
      </c>
      <c r="R341" t="s">
        <v>8276</v>
      </c>
      <c r="S341" t="str">
        <f t="shared" si="32"/>
        <v>music</v>
      </c>
      <c r="T341" t="str">
        <f t="shared" si="33"/>
        <v>rock</v>
      </c>
    </row>
    <row r="342" spans="1:20" ht="43.2" x14ac:dyDescent="0.3">
      <c r="A342">
        <v>2798</v>
      </c>
      <c r="B342" s="3" t="s">
        <v>2798</v>
      </c>
      <c r="C342" s="3" t="s">
        <v>6908</v>
      </c>
      <c r="D342" s="10">
        <v>5000</v>
      </c>
      <c r="E342">
        <v>5070</v>
      </c>
      <c r="F342" s="5">
        <f t="shared" si="30"/>
        <v>1.014</v>
      </c>
      <c r="G342" s="6">
        <f t="shared" si="31"/>
        <v>36.474820143884891</v>
      </c>
      <c r="H342" t="s">
        <v>8219</v>
      </c>
      <c r="I342" t="s">
        <v>8225</v>
      </c>
      <c r="J342" t="s">
        <v>8247</v>
      </c>
      <c r="K342">
        <v>1438358400</v>
      </c>
      <c r="L342" s="11">
        <f t="shared" si="34"/>
        <v>42216.666666666672</v>
      </c>
      <c r="M342">
        <v>1437063121</v>
      </c>
      <c r="N342" s="11">
        <f t="shared" si="35"/>
        <v>42201.675011574072</v>
      </c>
      <c r="O342" t="b">
        <v>0</v>
      </c>
      <c r="P342">
        <v>139</v>
      </c>
      <c r="Q342" t="b">
        <v>1</v>
      </c>
      <c r="R342" t="s">
        <v>8271</v>
      </c>
      <c r="S342" t="str">
        <f t="shared" si="32"/>
        <v>theater</v>
      </c>
      <c r="T342" t="str">
        <f t="shared" si="33"/>
        <v>plays</v>
      </c>
    </row>
    <row r="343" spans="1:20" ht="43.2" x14ac:dyDescent="0.3">
      <c r="A343">
        <v>2979</v>
      </c>
      <c r="B343" s="3" t="s">
        <v>2979</v>
      </c>
      <c r="C343" s="3" t="s">
        <v>7089</v>
      </c>
      <c r="D343" s="10">
        <v>5000</v>
      </c>
      <c r="E343">
        <v>5070</v>
      </c>
      <c r="F343" s="5">
        <f t="shared" si="30"/>
        <v>1.014</v>
      </c>
      <c r="G343" s="6">
        <f t="shared" si="31"/>
        <v>110.21739130434783</v>
      </c>
      <c r="H343" t="s">
        <v>8219</v>
      </c>
      <c r="I343" t="s">
        <v>8224</v>
      </c>
      <c r="J343" t="s">
        <v>8246</v>
      </c>
      <c r="K343">
        <v>1420524000</v>
      </c>
      <c r="L343" s="11">
        <f t="shared" si="34"/>
        <v>42010.25</v>
      </c>
      <c r="M343">
        <v>1419104823</v>
      </c>
      <c r="N343" s="11">
        <f t="shared" si="35"/>
        <v>41993.824340277773</v>
      </c>
      <c r="O343" t="b">
        <v>0</v>
      </c>
      <c r="P343">
        <v>46</v>
      </c>
      <c r="Q343" t="b">
        <v>1</v>
      </c>
      <c r="R343" t="s">
        <v>8271</v>
      </c>
      <c r="S343" t="str">
        <f t="shared" si="32"/>
        <v>theater</v>
      </c>
      <c r="T343" t="str">
        <f t="shared" si="33"/>
        <v>plays</v>
      </c>
    </row>
    <row r="344" spans="1:20" ht="43.2" x14ac:dyDescent="0.3">
      <c r="A344">
        <v>3356</v>
      </c>
      <c r="B344" s="3" t="s">
        <v>3355</v>
      </c>
      <c r="C344" s="3" t="s">
        <v>7466</v>
      </c>
      <c r="D344" s="10">
        <v>1500</v>
      </c>
      <c r="E344">
        <v>1521</v>
      </c>
      <c r="F344" s="5">
        <f t="shared" si="30"/>
        <v>1.014</v>
      </c>
      <c r="G344" s="6">
        <f t="shared" si="31"/>
        <v>56.333333333333336</v>
      </c>
      <c r="H344" t="s">
        <v>8219</v>
      </c>
      <c r="I344" t="s">
        <v>8225</v>
      </c>
      <c r="J344" t="s">
        <v>8247</v>
      </c>
      <c r="K344">
        <v>1468611272</v>
      </c>
      <c r="L344" s="11">
        <f t="shared" si="34"/>
        <v>42566.815648148149</v>
      </c>
      <c r="M344">
        <v>1466019272</v>
      </c>
      <c r="N344" s="11">
        <f t="shared" si="35"/>
        <v>42536.815648148149</v>
      </c>
      <c r="O344" t="b">
        <v>0</v>
      </c>
      <c r="P344">
        <v>27</v>
      </c>
      <c r="Q344" t="b">
        <v>1</v>
      </c>
      <c r="R344" t="s">
        <v>8271</v>
      </c>
      <c r="S344" t="str">
        <f t="shared" si="32"/>
        <v>theater</v>
      </c>
      <c r="T344" t="str">
        <f t="shared" si="33"/>
        <v>plays</v>
      </c>
    </row>
    <row r="345" spans="1:20" ht="43.2" x14ac:dyDescent="0.3">
      <c r="A345">
        <v>3363</v>
      </c>
      <c r="B345" s="3" t="s">
        <v>3362</v>
      </c>
      <c r="C345" s="3" t="s">
        <v>7473</v>
      </c>
      <c r="D345" s="10">
        <v>7750</v>
      </c>
      <c r="E345">
        <v>7860</v>
      </c>
      <c r="F345" s="5">
        <f t="shared" si="30"/>
        <v>1.0141935483870967</v>
      </c>
      <c r="G345" s="6">
        <f t="shared" si="31"/>
        <v>302.30769230769232</v>
      </c>
      <c r="H345" t="s">
        <v>8219</v>
      </c>
      <c r="I345" t="s">
        <v>8224</v>
      </c>
      <c r="J345" t="s">
        <v>8246</v>
      </c>
      <c r="K345">
        <v>1408464000</v>
      </c>
      <c r="L345" s="11">
        <f t="shared" si="34"/>
        <v>41870.666666666664</v>
      </c>
      <c r="M345">
        <v>1406831445</v>
      </c>
      <c r="N345" s="11">
        <f t="shared" si="35"/>
        <v>41851.771354166667</v>
      </c>
      <c r="O345" t="b">
        <v>0</v>
      </c>
      <c r="P345">
        <v>26</v>
      </c>
      <c r="Q345" t="b">
        <v>1</v>
      </c>
      <c r="R345" t="s">
        <v>8271</v>
      </c>
      <c r="S345" t="str">
        <f t="shared" si="32"/>
        <v>theater</v>
      </c>
      <c r="T345" t="str">
        <f t="shared" si="33"/>
        <v>plays</v>
      </c>
    </row>
    <row r="346" spans="1:20" ht="57.6" x14ac:dyDescent="0.3">
      <c r="A346">
        <v>3662</v>
      </c>
      <c r="B346" s="3" t="s">
        <v>3659</v>
      </c>
      <c r="C346" s="3" t="s">
        <v>7772</v>
      </c>
      <c r="D346" s="10">
        <v>8000</v>
      </c>
      <c r="E346">
        <v>8114</v>
      </c>
      <c r="F346" s="5">
        <f t="shared" si="30"/>
        <v>1.0142500000000001</v>
      </c>
      <c r="G346" s="6">
        <f t="shared" si="31"/>
        <v>202.85</v>
      </c>
      <c r="H346" t="s">
        <v>8219</v>
      </c>
      <c r="I346" t="s">
        <v>8229</v>
      </c>
      <c r="J346" t="s">
        <v>8251</v>
      </c>
      <c r="K346">
        <v>1427775414</v>
      </c>
      <c r="L346" s="11">
        <f t="shared" si="34"/>
        <v>42094.178402777776</v>
      </c>
      <c r="M346">
        <v>1425187014</v>
      </c>
      <c r="N346" s="11">
        <f t="shared" si="35"/>
        <v>42064.220069444447</v>
      </c>
      <c r="O346" t="b">
        <v>0</v>
      </c>
      <c r="P346">
        <v>40</v>
      </c>
      <c r="Q346" t="b">
        <v>1</v>
      </c>
      <c r="R346" t="s">
        <v>8271</v>
      </c>
      <c r="S346" t="str">
        <f t="shared" si="32"/>
        <v>theater</v>
      </c>
      <c r="T346" t="str">
        <f t="shared" si="33"/>
        <v>plays</v>
      </c>
    </row>
    <row r="347" spans="1:20" ht="43.2" x14ac:dyDescent="0.3">
      <c r="A347">
        <v>3686</v>
      </c>
      <c r="B347" s="3" t="s">
        <v>3683</v>
      </c>
      <c r="C347" s="3" t="s">
        <v>7796</v>
      </c>
      <c r="D347" s="10">
        <v>350</v>
      </c>
      <c r="E347">
        <v>355</v>
      </c>
      <c r="F347" s="5">
        <f t="shared" si="30"/>
        <v>1.0142857142857142</v>
      </c>
      <c r="G347" s="6">
        <f t="shared" si="31"/>
        <v>59.166666666666664</v>
      </c>
      <c r="H347" t="s">
        <v>8219</v>
      </c>
      <c r="I347" t="s">
        <v>8224</v>
      </c>
      <c r="J347" t="s">
        <v>8246</v>
      </c>
      <c r="K347">
        <v>1440820740</v>
      </c>
      <c r="L347" s="11">
        <f t="shared" si="34"/>
        <v>42245.165972222225</v>
      </c>
      <c r="M347">
        <v>1439567660</v>
      </c>
      <c r="N347" s="11">
        <f t="shared" si="35"/>
        <v>42230.662731481483</v>
      </c>
      <c r="O347" t="b">
        <v>0</v>
      </c>
      <c r="P347">
        <v>6</v>
      </c>
      <c r="Q347" t="b">
        <v>1</v>
      </c>
      <c r="R347" t="s">
        <v>8271</v>
      </c>
      <c r="S347" t="str">
        <f t="shared" si="32"/>
        <v>theater</v>
      </c>
      <c r="T347" t="str">
        <f t="shared" si="33"/>
        <v>plays</v>
      </c>
    </row>
    <row r="348" spans="1:20" ht="43.2" x14ac:dyDescent="0.3">
      <c r="A348">
        <v>408</v>
      </c>
      <c r="B348" s="3" t="s">
        <v>409</v>
      </c>
      <c r="C348" s="3" t="s">
        <v>4518</v>
      </c>
      <c r="D348" s="10">
        <v>6000</v>
      </c>
      <c r="E348">
        <v>6086.26</v>
      </c>
      <c r="F348" s="5">
        <f t="shared" si="30"/>
        <v>1.0143766666666667</v>
      </c>
      <c r="G348" s="6">
        <f t="shared" si="31"/>
        <v>160.16473684210527</v>
      </c>
      <c r="H348" t="s">
        <v>8219</v>
      </c>
      <c r="I348" t="s">
        <v>8224</v>
      </c>
      <c r="J348" t="s">
        <v>8246</v>
      </c>
      <c r="K348">
        <v>1383676790</v>
      </c>
      <c r="L348" s="11">
        <f t="shared" si="34"/>
        <v>41583.777662037035</v>
      </c>
      <c r="M348">
        <v>1380217190</v>
      </c>
      <c r="N348" s="11">
        <f t="shared" si="35"/>
        <v>41543.735995370371</v>
      </c>
      <c r="O348" t="b">
        <v>0</v>
      </c>
      <c r="P348">
        <v>38</v>
      </c>
      <c r="Q348" t="b">
        <v>1</v>
      </c>
      <c r="R348" t="s">
        <v>8269</v>
      </c>
      <c r="S348" t="str">
        <f t="shared" si="32"/>
        <v>film &amp; video</v>
      </c>
      <c r="T348" t="str">
        <f t="shared" si="33"/>
        <v>documentary</v>
      </c>
    </row>
    <row r="349" spans="1:20" ht="43.2" x14ac:dyDescent="0.3">
      <c r="A349">
        <v>3344</v>
      </c>
      <c r="B349" s="3" t="s">
        <v>3344</v>
      </c>
      <c r="C349" s="3" t="s">
        <v>7454</v>
      </c>
      <c r="D349" s="10">
        <v>4500</v>
      </c>
      <c r="E349">
        <v>4565</v>
      </c>
      <c r="F349" s="5">
        <f t="shared" si="30"/>
        <v>1.0144444444444445</v>
      </c>
      <c r="G349" s="6">
        <f t="shared" si="31"/>
        <v>114.125</v>
      </c>
      <c r="H349" t="s">
        <v>8219</v>
      </c>
      <c r="I349" t="s">
        <v>8224</v>
      </c>
      <c r="J349" t="s">
        <v>8246</v>
      </c>
      <c r="K349">
        <v>1409374093</v>
      </c>
      <c r="L349" s="11">
        <f t="shared" si="34"/>
        <v>41881.200150462959</v>
      </c>
      <c r="M349">
        <v>1406782093</v>
      </c>
      <c r="N349" s="11">
        <f t="shared" si="35"/>
        <v>41851.200150462959</v>
      </c>
      <c r="O349" t="b">
        <v>0</v>
      </c>
      <c r="P349">
        <v>40</v>
      </c>
      <c r="Q349" t="b">
        <v>1</v>
      </c>
      <c r="R349" t="s">
        <v>8271</v>
      </c>
      <c r="S349" t="str">
        <f t="shared" si="32"/>
        <v>theater</v>
      </c>
      <c r="T349" t="str">
        <f t="shared" si="33"/>
        <v>plays</v>
      </c>
    </row>
    <row r="350" spans="1:20" ht="43.2" x14ac:dyDescent="0.3">
      <c r="A350">
        <v>1502</v>
      </c>
      <c r="B350" s="3" t="s">
        <v>1503</v>
      </c>
      <c r="C350" s="3" t="s">
        <v>5612</v>
      </c>
      <c r="D350" s="10">
        <v>22000</v>
      </c>
      <c r="E350">
        <v>22318</v>
      </c>
      <c r="F350" s="5">
        <f t="shared" si="30"/>
        <v>1.0144545454545455</v>
      </c>
      <c r="G350" s="6">
        <f t="shared" si="31"/>
        <v>67.835866261398181</v>
      </c>
      <c r="H350" t="s">
        <v>8219</v>
      </c>
      <c r="I350" t="s">
        <v>8225</v>
      </c>
      <c r="J350" t="s">
        <v>8247</v>
      </c>
      <c r="K350">
        <v>1458943200</v>
      </c>
      <c r="L350" s="11">
        <f t="shared" si="34"/>
        <v>42454.916666666672</v>
      </c>
      <c r="M350">
        <v>1456491680</v>
      </c>
      <c r="N350" s="11">
        <f t="shared" si="35"/>
        <v>42426.542592592596</v>
      </c>
      <c r="O350" t="b">
        <v>1</v>
      </c>
      <c r="P350">
        <v>329</v>
      </c>
      <c r="Q350" t="b">
        <v>1</v>
      </c>
      <c r="R350" t="s">
        <v>8285</v>
      </c>
      <c r="S350" t="str">
        <f t="shared" si="32"/>
        <v>photography</v>
      </c>
      <c r="T350" t="str">
        <f t="shared" si="33"/>
        <v>photobooks</v>
      </c>
    </row>
    <row r="351" spans="1:20" ht="43.2" x14ac:dyDescent="0.3">
      <c r="A351">
        <v>826</v>
      </c>
      <c r="B351" s="3" t="s">
        <v>827</v>
      </c>
      <c r="C351" s="3" t="s">
        <v>4936</v>
      </c>
      <c r="D351" s="10">
        <v>5500</v>
      </c>
      <c r="E351">
        <v>5580</v>
      </c>
      <c r="F351" s="5">
        <f t="shared" si="30"/>
        <v>1.0145454545454546</v>
      </c>
      <c r="G351" s="6">
        <f t="shared" si="31"/>
        <v>113.87755102040816</v>
      </c>
      <c r="H351" t="s">
        <v>8219</v>
      </c>
      <c r="I351" t="s">
        <v>8224</v>
      </c>
      <c r="J351" t="s">
        <v>8246</v>
      </c>
      <c r="K351">
        <v>1332719730</v>
      </c>
      <c r="L351" s="11">
        <f t="shared" si="34"/>
        <v>40993.996874999997</v>
      </c>
      <c r="M351">
        <v>1330908930</v>
      </c>
      <c r="N351" s="11">
        <f t="shared" si="35"/>
        <v>40973.038541666669</v>
      </c>
      <c r="O351" t="b">
        <v>0</v>
      </c>
      <c r="P351">
        <v>49</v>
      </c>
      <c r="Q351" t="b">
        <v>1</v>
      </c>
      <c r="R351" t="s">
        <v>8276</v>
      </c>
      <c r="S351" t="str">
        <f t="shared" si="32"/>
        <v>music</v>
      </c>
      <c r="T351" t="str">
        <f t="shared" si="33"/>
        <v>rock</v>
      </c>
    </row>
    <row r="352" spans="1:20" ht="28.8" x14ac:dyDescent="0.3">
      <c r="A352">
        <v>2603</v>
      </c>
      <c r="B352" s="3" t="s">
        <v>2603</v>
      </c>
      <c r="C352" s="3" t="s">
        <v>6713</v>
      </c>
      <c r="D352" s="10">
        <v>1750</v>
      </c>
      <c r="E352">
        <v>1776</v>
      </c>
      <c r="F352" s="5">
        <f t="shared" si="30"/>
        <v>1.0148571428571429</v>
      </c>
      <c r="G352" s="6">
        <f t="shared" si="31"/>
        <v>35.520000000000003</v>
      </c>
      <c r="H352" t="s">
        <v>8219</v>
      </c>
      <c r="I352" t="s">
        <v>8224</v>
      </c>
      <c r="J352" t="s">
        <v>8246</v>
      </c>
      <c r="K352">
        <v>1387835654</v>
      </c>
      <c r="L352" s="11">
        <f t="shared" si="34"/>
        <v>41631.912662037037</v>
      </c>
      <c r="M352">
        <v>1386626054</v>
      </c>
      <c r="N352" s="11">
        <f t="shared" si="35"/>
        <v>41617.912662037037</v>
      </c>
      <c r="O352" t="b">
        <v>1</v>
      </c>
      <c r="P352">
        <v>50</v>
      </c>
      <c r="Q352" t="b">
        <v>1</v>
      </c>
      <c r="R352" t="s">
        <v>8301</v>
      </c>
      <c r="S352" t="str">
        <f t="shared" si="32"/>
        <v>technology</v>
      </c>
      <c r="T352" t="str">
        <f t="shared" si="33"/>
        <v>space exploration</v>
      </c>
    </row>
    <row r="353" spans="1:20" ht="43.2" x14ac:dyDescent="0.3">
      <c r="A353">
        <v>1613</v>
      </c>
      <c r="B353" s="3" t="s">
        <v>1614</v>
      </c>
      <c r="C353" s="3" t="s">
        <v>5723</v>
      </c>
      <c r="D353" s="10">
        <v>1000</v>
      </c>
      <c r="E353">
        <v>1015</v>
      </c>
      <c r="F353" s="5">
        <f t="shared" si="30"/>
        <v>1.0149999999999999</v>
      </c>
      <c r="G353" s="6">
        <f t="shared" si="31"/>
        <v>39.03846153846154</v>
      </c>
      <c r="H353" t="s">
        <v>8219</v>
      </c>
      <c r="I353" t="s">
        <v>8224</v>
      </c>
      <c r="J353" t="s">
        <v>8246</v>
      </c>
      <c r="K353">
        <v>1342921202</v>
      </c>
      <c r="L353" s="11">
        <f t="shared" si="34"/>
        <v>41112.069467592592</v>
      </c>
      <c r="M353">
        <v>1340329202</v>
      </c>
      <c r="N353" s="11">
        <f t="shared" si="35"/>
        <v>41082.069467592592</v>
      </c>
      <c r="O353" t="b">
        <v>0</v>
      </c>
      <c r="P353">
        <v>26</v>
      </c>
      <c r="Q353" t="b">
        <v>1</v>
      </c>
      <c r="R353" t="s">
        <v>8276</v>
      </c>
      <c r="S353" t="str">
        <f t="shared" si="32"/>
        <v>music</v>
      </c>
      <c r="T353" t="str">
        <f t="shared" si="33"/>
        <v>rock</v>
      </c>
    </row>
    <row r="354" spans="1:20" ht="43.2" x14ac:dyDescent="0.3">
      <c r="A354">
        <v>2219</v>
      </c>
      <c r="B354" s="3" t="s">
        <v>2220</v>
      </c>
      <c r="C354" s="3" t="s">
        <v>6329</v>
      </c>
      <c r="D354" s="10">
        <v>1000</v>
      </c>
      <c r="E354">
        <v>1015</v>
      </c>
      <c r="F354" s="5">
        <f t="shared" si="30"/>
        <v>1.0149999999999999</v>
      </c>
      <c r="G354" s="6">
        <f t="shared" si="31"/>
        <v>53.421052631578945</v>
      </c>
      <c r="H354" t="s">
        <v>8219</v>
      </c>
      <c r="I354" t="s">
        <v>8224</v>
      </c>
      <c r="J354" t="s">
        <v>8246</v>
      </c>
      <c r="K354">
        <v>1440004512</v>
      </c>
      <c r="L354" s="11">
        <f t="shared" si="34"/>
        <v>42235.718888888892</v>
      </c>
      <c r="M354">
        <v>1437412512</v>
      </c>
      <c r="N354" s="11">
        <f t="shared" si="35"/>
        <v>42205.718888888892</v>
      </c>
      <c r="O354" t="b">
        <v>0</v>
      </c>
      <c r="P354">
        <v>19</v>
      </c>
      <c r="Q354" t="b">
        <v>1</v>
      </c>
      <c r="R354" t="s">
        <v>8280</v>
      </c>
      <c r="S354" t="str">
        <f t="shared" si="32"/>
        <v>music</v>
      </c>
      <c r="T354" t="str">
        <f t="shared" si="33"/>
        <v>electronic music</v>
      </c>
    </row>
    <row r="355" spans="1:20" ht="43.2" x14ac:dyDescent="0.3">
      <c r="A355">
        <v>3269</v>
      </c>
      <c r="B355" s="3" t="s">
        <v>3269</v>
      </c>
      <c r="C355" s="3" t="s">
        <v>7379</v>
      </c>
      <c r="D355" s="10">
        <v>8000</v>
      </c>
      <c r="E355">
        <v>8120</v>
      </c>
      <c r="F355" s="5">
        <f t="shared" si="30"/>
        <v>1.0149999999999999</v>
      </c>
      <c r="G355" s="6">
        <f t="shared" si="31"/>
        <v>116</v>
      </c>
      <c r="H355" t="s">
        <v>8219</v>
      </c>
      <c r="I355" t="s">
        <v>8225</v>
      </c>
      <c r="J355" t="s">
        <v>8247</v>
      </c>
      <c r="K355">
        <v>1434452400</v>
      </c>
      <c r="L355" s="11">
        <f t="shared" si="34"/>
        <v>42171.458333333328</v>
      </c>
      <c r="M355">
        <v>1431509397</v>
      </c>
      <c r="N355" s="11">
        <f t="shared" si="35"/>
        <v>42137.395798611105</v>
      </c>
      <c r="O355" t="b">
        <v>1</v>
      </c>
      <c r="P355">
        <v>70</v>
      </c>
      <c r="Q355" t="b">
        <v>1</v>
      </c>
      <c r="R355" t="s">
        <v>8271</v>
      </c>
      <c r="S355" t="str">
        <f t="shared" si="32"/>
        <v>theater</v>
      </c>
      <c r="T355" t="str">
        <f t="shared" si="33"/>
        <v>plays</v>
      </c>
    </row>
    <row r="356" spans="1:20" ht="43.2" x14ac:dyDescent="0.3">
      <c r="A356">
        <v>3506</v>
      </c>
      <c r="B356" s="3" t="s">
        <v>3505</v>
      </c>
      <c r="C356" s="3" t="s">
        <v>7616</v>
      </c>
      <c r="D356" s="10">
        <v>3000</v>
      </c>
      <c r="E356">
        <v>3045</v>
      </c>
      <c r="F356" s="5">
        <f t="shared" si="30"/>
        <v>1.0149999999999999</v>
      </c>
      <c r="G356" s="6">
        <f t="shared" si="31"/>
        <v>105</v>
      </c>
      <c r="H356" t="s">
        <v>8219</v>
      </c>
      <c r="I356" t="s">
        <v>8224</v>
      </c>
      <c r="J356" t="s">
        <v>8246</v>
      </c>
      <c r="K356">
        <v>1408815440</v>
      </c>
      <c r="L356" s="11">
        <f t="shared" si="34"/>
        <v>41874.734259259261</v>
      </c>
      <c r="M356">
        <v>1404927440</v>
      </c>
      <c r="N356" s="11">
        <f t="shared" si="35"/>
        <v>41829.734259259261</v>
      </c>
      <c r="O356" t="b">
        <v>0</v>
      </c>
      <c r="P356">
        <v>29</v>
      </c>
      <c r="Q356" t="b">
        <v>1</v>
      </c>
      <c r="R356" t="s">
        <v>8271</v>
      </c>
      <c r="S356" t="str">
        <f t="shared" si="32"/>
        <v>theater</v>
      </c>
      <c r="T356" t="str">
        <f t="shared" si="33"/>
        <v>plays</v>
      </c>
    </row>
    <row r="357" spans="1:20" ht="43.2" x14ac:dyDescent="0.3">
      <c r="A357">
        <v>3713</v>
      </c>
      <c r="B357" s="3" t="s">
        <v>3710</v>
      </c>
      <c r="C357" s="3" t="s">
        <v>7823</v>
      </c>
      <c r="D357" s="10">
        <v>2000</v>
      </c>
      <c r="E357">
        <v>2030</v>
      </c>
      <c r="F357" s="5">
        <f t="shared" si="30"/>
        <v>1.0149999999999999</v>
      </c>
      <c r="G357" s="6">
        <f t="shared" si="31"/>
        <v>106.84210526315789</v>
      </c>
      <c r="H357" t="s">
        <v>8219</v>
      </c>
      <c r="I357" t="s">
        <v>8224</v>
      </c>
      <c r="J357" t="s">
        <v>8246</v>
      </c>
      <c r="K357">
        <v>1465062166</v>
      </c>
      <c r="L357" s="11">
        <f t="shared" si="34"/>
        <v>42525.738032407404</v>
      </c>
      <c r="M357">
        <v>1463334166</v>
      </c>
      <c r="N357" s="11">
        <f t="shared" si="35"/>
        <v>42505.738032407404</v>
      </c>
      <c r="O357" t="b">
        <v>0</v>
      </c>
      <c r="P357">
        <v>19</v>
      </c>
      <c r="Q357" t="b">
        <v>1</v>
      </c>
      <c r="R357" t="s">
        <v>8271</v>
      </c>
      <c r="S357" t="str">
        <f t="shared" si="32"/>
        <v>theater</v>
      </c>
      <c r="T357" t="str">
        <f t="shared" si="33"/>
        <v>plays</v>
      </c>
    </row>
    <row r="358" spans="1:20" ht="57.6" x14ac:dyDescent="0.3">
      <c r="A358">
        <v>292</v>
      </c>
      <c r="B358" s="3" t="s">
        <v>293</v>
      </c>
      <c r="C358" s="3" t="s">
        <v>4402</v>
      </c>
      <c r="D358" s="10">
        <v>75000</v>
      </c>
      <c r="E358">
        <v>76130.2</v>
      </c>
      <c r="F358" s="5">
        <f t="shared" si="30"/>
        <v>1.0150693333333334</v>
      </c>
      <c r="G358" s="6">
        <f t="shared" si="31"/>
        <v>154.42231237322514</v>
      </c>
      <c r="H358" t="s">
        <v>8219</v>
      </c>
      <c r="I358" t="s">
        <v>8224</v>
      </c>
      <c r="J358" t="s">
        <v>8246</v>
      </c>
      <c r="K358">
        <v>1319860740</v>
      </c>
      <c r="L358" s="11">
        <f t="shared" si="34"/>
        <v>40845.165972222225</v>
      </c>
      <c r="M358">
        <v>1317064599</v>
      </c>
      <c r="N358" s="11">
        <f t="shared" si="35"/>
        <v>40812.803229166668</v>
      </c>
      <c r="O358" t="b">
        <v>1</v>
      </c>
      <c r="P358">
        <v>493</v>
      </c>
      <c r="Q358" t="b">
        <v>1</v>
      </c>
      <c r="R358" t="s">
        <v>8269</v>
      </c>
      <c r="S358" t="str">
        <f t="shared" si="32"/>
        <v>film &amp; video</v>
      </c>
      <c r="T358" t="str">
        <f t="shared" si="33"/>
        <v>documentary</v>
      </c>
    </row>
    <row r="359" spans="1:20" ht="43.2" x14ac:dyDescent="0.3">
      <c r="A359">
        <v>3322</v>
      </c>
      <c r="B359" s="3" t="s">
        <v>3322</v>
      </c>
      <c r="C359" s="3" t="s">
        <v>7432</v>
      </c>
      <c r="D359" s="10">
        <v>3300</v>
      </c>
      <c r="E359">
        <v>3350</v>
      </c>
      <c r="F359" s="5">
        <f t="shared" si="30"/>
        <v>1.0151515151515151</v>
      </c>
      <c r="G359" s="6">
        <f t="shared" si="31"/>
        <v>145.65217391304347</v>
      </c>
      <c r="H359" t="s">
        <v>8219</v>
      </c>
      <c r="I359" t="s">
        <v>8224</v>
      </c>
      <c r="J359" t="s">
        <v>8246</v>
      </c>
      <c r="K359">
        <v>1466567700</v>
      </c>
      <c r="L359" s="11">
        <f t="shared" si="34"/>
        <v>42543.163194444445</v>
      </c>
      <c r="M359">
        <v>1464653696</v>
      </c>
      <c r="N359" s="11">
        <f t="shared" si="35"/>
        <v>42521.010370370372</v>
      </c>
      <c r="O359" t="b">
        <v>0</v>
      </c>
      <c r="P359">
        <v>23</v>
      </c>
      <c r="Q359" t="b">
        <v>1</v>
      </c>
      <c r="R359" t="s">
        <v>8271</v>
      </c>
      <c r="S359" t="str">
        <f t="shared" si="32"/>
        <v>theater</v>
      </c>
      <c r="T359" t="str">
        <f t="shared" si="33"/>
        <v>plays</v>
      </c>
    </row>
    <row r="360" spans="1:20" ht="43.2" x14ac:dyDescent="0.3">
      <c r="A360">
        <v>1850</v>
      </c>
      <c r="B360" s="3" t="s">
        <v>1851</v>
      </c>
      <c r="C360" s="3" t="s">
        <v>5960</v>
      </c>
      <c r="D360" s="10">
        <v>9000</v>
      </c>
      <c r="E360">
        <v>9137</v>
      </c>
      <c r="F360" s="5">
        <f t="shared" si="30"/>
        <v>1.0152222222222222</v>
      </c>
      <c r="G360" s="6">
        <f t="shared" si="31"/>
        <v>51.044692737430168</v>
      </c>
      <c r="H360" t="s">
        <v>8219</v>
      </c>
      <c r="I360" t="s">
        <v>8224</v>
      </c>
      <c r="J360" t="s">
        <v>8246</v>
      </c>
      <c r="K360">
        <v>1405033300</v>
      </c>
      <c r="L360" s="11">
        <f t="shared" si="34"/>
        <v>41830.959490740745</v>
      </c>
      <c r="M360">
        <v>1402441300</v>
      </c>
      <c r="N360" s="11">
        <f t="shared" si="35"/>
        <v>41800.959490740745</v>
      </c>
      <c r="O360" t="b">
        <v>0</v>
      </c>
      <c r="P360">
        <v>179</v>
      </c>
      <c r="Q360" t="b">
        <v>1</v>
      </c>
      <c r="R360" t="s">
        <v>8276</v>
      </c>
      <c r="S360" t="str">
        <f t="shared" si="32"/>
        <v>music</v>
      </c>
      <c r="T360" t="str">
        <f t="shared" si="33"/>
        <v>rock</v>
      </c>
    </row>
    <row r="361" spans="1:20" ht="43.2" x14ac:dyDescent="0.3">
      <c r="A361">
        <v>1830</v>
      </c>
      <c r="B361" s="3" t="s">
        <v>1831</v>
      </c>
      <c r="C361" s="3" t="s">
        <v>5940</v>
      </c>
      <c r="D361" s="10">
        <v>15000</v>
      </c>
      <c r="E361">
        <v>15230</v>
      </c>
      <c r="F361" s="5">
        <f t="shared" si="30"/>
        <v>1.0153333333333334</v>
      </c>
      <c r="G361" s="6">
        <f t="shared" si="31"/>
        <v>67.389380530973455</v>
      </c>
      <c r="H361" t="s">
        <v>8219</v>
      </c>
      <c r="I361" t="s">
        <v>8224</v>
      </c>
      <c r="J361" t="s">
        <v>8246</v>
      </c>
      <c r="K361">
        <v>1393259107</v>
      </c>
      <c r="L361" s="11">
        <f t="shared" si="34"/>
        <v>41694.684108796297</v>
      </c>
      <c r="M361">
        <v>1390667107</v>
      </c>
      <c r="N361" s="11">
        <f t="shared" si="35"/>
        <v>41664.684108796297</v>
      </c>
      <c r="O361" t="b">
        <v>0</v>
      </c>
      <c r="P361">
        <v>226</v>
      </c>
      <c r="Q361" t="b">
        <v>1</v>
      </c>
      <c r="R361" t="s">
        <v>8276</v>
      </c>
      <c r="S361" t="str">
        <f t="shared" si="32"/>
        <v>music</v>
      </c>
      <c r="T361" t="str">
        <f t="shared" si="33"/>
        <v>rock</v>
      </c>
    </row>
    <row r="362" spans="1:20" ht="43.2" x14ac:dyDescent="0.3">
      <c r="A362">
        <v>3160</v>
      </c>
      <c r="B362" s="3" t="s">
        <v>3160</v>
      </c>
      <c r="C362" s="3" t="s">
        <v>7270</v>
      </c>
      <c r="D362" s="10">
        <v>4500</v>
      </c>
      <c r="E362">
        <v>4569</v>
      </c>
      <c r="F362" s="5">
        <f t="shared" si="30"/>
        <v>1.0153333333333334</v>
      </c>
      <c r="G362" s="6">
        <f t="shared" si="31"/>
        <v>80.15789473684211</v>
      </c>
      <c r="H362" t="s">
        <v>8219</v>
      </c>
      <c r="I362" t="s">
        <v>8224</v>
      </c>
      <c r="J362" t="s">
        <v>8246</v>
      </c>
      <c r="K362">
        <v>1407905940</v>
      </c>
      <c r="L362" s="11">
        <f t="shared" si="34"/>
        <v>41864.207638888889</v>
      </c>
      <c r="M362">
        <v>1405923687</v>
      </c>
      <c r="N362" s="11">
        <f t="shared" si="35"/>
        <v>41841.26489583333</v>
      </c>
      <c r="O362" t="b">
        <v>1</v>
      </c>
      <c r="P362">
        <v>57</v>
      </c>
      <c r="Q362" t="b">
        <v>1</v>
      </c>
      <c r="R362" t="s">
        <v>8271</v>
      </c>
      <c r="S362" t="str">
        <f t="shared" si="32"/>
        <v>theater</v>
      </c>
      <c r="T362" t="str">
        <f t="shared" si="33"/>
        <v>plays</v>
      </c>
    </row>
    <row r="363" spans="1:20" ht="57.6" x14ac:dyDescent="0.3">
      <c r="A363">
        <v>3672</v>
      </c>
      <c r="B363" s="3" t="s">
        <v>3669</v>
      </c>
      <c r="C363" s="3" t="s">
        <v>7782</v>
      </c>
      <c r="D363" s="10">
        <v>3000</v>
      </c>
      <c r="E363">
        <v>3046</v>
      </c>
      <c r="F363" s="5">
        <f t="shared" si="30"/>
        <v>1.0153333333333334</v>
      </c>
      <c r="G363" s="6">
        <f t="shared" si="31"/>
        <v>53.438596491228068</v>
      </c>
      <c r="H363" t="s">
        <v>8219</v>
      </c>
      <c r="I363" t="s">
        <v>8225</v>
      </c>
      <c r="J363" t="s">
        <v>8247</v>
      </c>
      <c r="K363">
        <v>1411771384</v>
      </c>
      <c r="L363" s="11">
        <f t="shared" si="34"/>
        <v>41908.946574074071</v>
      </c>
      <c r="M363">
        <v>1409179384</v>
      </c>
      <c r="N363" s="11">
        <f t="shared" si="35"/>
        <v>41878.946574074071</v>
      </c>
      <c r="O363" t="b">
        <v>0</v>
      </c>
      <c r="P363">
        <v>57</v>
      </c>
      <c r="Q363" t="b">
        <v>1</v>
      </c>
      <c r="R363" t="s">
        <v>8271</v>
      </c>
      <c r="S363" t="str">
        <f t="shared" si="32"/>
        <v>theater</v>
      </c>
      <c r="T363" t="str">
        <f t="shared" si="33"/>
        <v>plays</v>
      </c>
    </row>
    <row r="364" spans="1:20" ht="43.2" x14ac:dyDescent="0.3">
      <c r="A364">
        <v>2450</v>
      </c>
      <c r="B364" s="3" t="s">
        <v>2451</v>
      </c>
      <c r="C364" s="3" t="s">
        <v>6560</v>
      </c>
      <c r="D364" s="10">
        <v>15000</v>
      </c>
      <c r="E364">
        <v>15230.03</v>
      </c>
      <c r="F364" s="5">
        <f t="shared" si="30"/>
        <v>1.0153353333333335</v>
      </c>
      <c r="G364" s="6">
        <f t="shared" si="31"/>
        <v>149.31401960784314</v>
      </c>
      <c r="H364" t="s">
        <v>8219</v>
      </c>
      <c r="I364" t="s">
        <v>8224</v>
      </c>
      <c r="J364" t="s">
        <v>8246</v>
      </c>
      <c r="K364">
        <v>1414465860</v>
      </c>
      <c r="L364" s="11">
        <f t="shared" si="34"/>
        <v>41940.132638888892</v>
      </c>
      <c r="M364">
        <v>1411177456</v>
      </c>
      <c r="N364" s="11">
        <f t="shared" si="35"/>
        <v>41902.07240740741</v>
      </c>
      <c r="O364" t="b">
        <v>0</v>
      </c>
      <c r="P364">
        <v>102</v>
      </c>
      <c r="Q364" t="b">
        <v>1</v>
      </c>
      <c r="R364" t="s">
        <v>8298</v>
      </c>
      <c r="S364" t="str">
        <f t="shared" si="32"/>
        <v>food</v>
      </c>
      <c r="T364" t="str">
        <f t="shared" si="33"/>
        <v>small batch</v>
      </c>
    </row>
    <row r="365" spans="1:20" ht="43.2" x14ac:dyDescent="0.3">
      <c r="A365">
        <v>407</v>
      </c>
      <c r="B365" s="3" t="s">
        <v>408</v>
      </c>
      <c r="C365" s="3" t="s">
        <v>4517</v>
      </c>
      <c r="D365" s="10">
        <v>2000</v>
      </c>
      <c r="E365">
        <v>2031</v>
      </c>
      <c r="F365" s="5">
        <f t="shared" si="30"/>
        <v>1.0155000000000001</v>
      </c>
      <c r="G365" s="6">
        <f t="shared" si="31"/>
        <v>92.318181818181813</v>
      </c>
      <c r="H365" t="s">
        <v>8219</v>
      </c>
      <c r="I365" t="s">
        <v>8224</v>
      </c>
      <c r="J365" t="s">
        <v>8246</v>
      </c>
      <c r="K365">
        <v>1321739650</v>
      </c>
      <c r="L365" s="11">
        <f t="shared" si="34"/>
        <v>40866.912615740745</v>
      </c>
      <c r="M365">
        <v>1316552050</v>
      </c>
      <c r="N365" s="11">
        <f t="shared" si="35"/>
        <v>40806.870949074073</v>
      </c>
      <c r="O365" t="b">
        <v>0</v>
      </c>
      <c r="P365">
        <v>22</v>
      </c>
      <c r="Q365" t="b">
        <v>1</v>
      </c>
      <c r="R365" t="s">
        <v>8269</v>
      </c>
      <c r="S365" t="str">
        <f t="shared" si="32"/>
        <v>film &amp; video</v>
      </c>
      <c r="T365" t="str">
        <f t="shared" si="33"/>
        <v>documentary</v>
      </c>
    </row>
    <row r="366" spans="1:20" ht="57.6" x14ac:dyDescent="0.3">
      <c r="A366">
        <v>3250</v>
      </c>
      <c r="B366" s="3" t="s">
        <v>3250</v>
      </c>
      <c r="C366" s="3" t="s">
        <v>7360</v>
      </c>
      <c r="D366" s="10">
        <v>25000</v>
      </c>
      <c r="E366">
        <v>25388</v>
      </c>
      <c r="F366" s="5">
        <f t="shared" si="30"/>
        <v>1.01552</v>
      </c>
      <c r="G366" s="6">
        <f t="shared" si="31"/>
        <v>119.1924882629108</v>
      </c>
      <c r="H366" t="s">
        <v>8219</v>
      </c>
      <c r="I366" t="s">
        <v>8224</v>
      </c>
      <c r="J366" t="s">
        <v>8246</v>
      </c>
      <c r="K366">
        <v>1415213324</v>
      </c>
      <c r="L366" s="11">
        <f t="shared" si="34"/>
        <v>41948.783842592595</v>
      </c>
      <c r="M366">
        <v>1412617724</v>
      </c>
      <c r="N366" s="11">
        <f t="shared" si="35"/>
        <v>41918.742175925923</v>
      </c>
      <c r="O366" t="b">
        <v>1</v>
      </c>
      <c r="P366">
        <v>213</v>
      </c>
      <c r="Q366" t="b">
        <v>1</v>
      </c>
      <c r="R366" t="s">
        <v>8271</v>
      </c>
      <c r="S366" t="str">
        <f t="shared" si="32"/>
        <v>theater</v>
      </c>
      <c r="T366" t="str">
        <f t="shared" si="33"/>
        <v>plays</v>
      </c>
    </row>
    <row r="367" spans="1:20" ht="43.2" x14ac:dyDescent="0.3">
      <c r="A367">
        <v>3524</v>
      </c>
      <c r="B367" s="3" t="s">
        <v>3523</v>
      </c>
      <c r="C367" s="3" t="s">
        <v>7634</v>
      </c>
      <c r="D367" s="10">
        <v>10000</v>
      </c>
      <c r="E367">
        <v>10156</v>
      </c>
      <c r="F367" s="5">
        <f t="shared" si="30"/>
        <v>1.0156000000000001</v>
      </c>
      <c r="G367" s="6">
        <f t="shared" si="31"/>
        <v>137.24324324324326</v>
      </c>
      <c r="H367" t="s">
        <v>8219</v>
      </c>
      <c r="I367" t="s">
        <v>8224</v>
      </c>
      <c r="J367" t="s">
        <v>8246</v>
      </c>
      <c r="K367">
        <v>1410580800</v>
      </c>
      <c r="L367" s="11">
        <f t="shared" si="34"/>
        <v>41895.166666666664</v>
      </c>
      <c r="M367">
        <v>1409336373</v>
      </c>
      <c r="N367" s="11">
        <f t="shared" si="35"/>
        <v>41880.76357638889</v>
      </c>
      <c r="O367" t="b">
        <v>0</v>
      </c>
      <c r="P367">
        <v>74</v>
      </c>
      <c r="Q367" t="b">
        <v>1</v>
      </c>
      <c r="R367" t="s">
        <v>8271</v>
      </c>
      <c r="S367" t="str">
        <f t="shared" si="32"/>
        <v>theater</v>
      </c>
      <c r="T367" t="str">
        <f t="shared" si="33"/>
        <v>plays</v>
      </c>
    </row>
    <row r="368" spans="1:20" ht="43.2" x14ac:dyDescent="0.3">
      <c r="A368">
        <v>324</v>
      </c>
      <c r="B368" s="3" t="s">
        <v>325</v>
      </c>
      <c r="C368" s="3" t="s">
        <v>4434</v>
      </c>
      <c r="D368" s="10">
        <v>8500</v>
      </c>
      <c r="E368">
        <v>8636</v>
      </c>
      <c r="F368" s="5">
        <f t="shared" si="30"/>
        <v>1.016</v>
      </c>
      <c r="G368" s="6">
        <f t="shared" si="31"/>
        <v>105.3170731707317</v>
      </c>
      <c r="H368" t="s">
        <v>8219</v>
      </c>
      <c r="I368" t="s">
        <v>8224</v>
      </c>
      <c r="J368" t="s">
        <v>8246</v>
      </c>
      <c r="K368">
        <v>1438441308</v>
      </c>
      <c r="L368" s="11">
        <f t="shared" si="34"/>
        <v>42217.626250000001</v>
      </c>
      <c r="M368">
        <v>1435590108</v>
      </c>
      <c r="N368" s="11">
        <f t="shared" si="35"/>
        <v>42184.626250000001</v>
      </c>
      <c r="O368" t="b">
        <v>1</v>
      </c>
      <c r="P368">
        <v>82</v>
      </c>
      <c r="Q368" t="b">
        <v>1</v>
      </c>
      <c r="R368" t="s">
        <v>8269</v>
      </c>
      <c r="S368" t="str">
        <f t="shared" si="32"/>
        <v>film &amp; video</v>
      </c>
      <c r="T368" t="str">
        <f t="shared" si="33"/>
        <v>documentary</v>
      </c>
    </row>
    <row r="369" spans="1:20" ht="43.2" x14ac:dyDescent="0.3">
      <c r="A369">
        <v>2208</v>
      </c>
      <c r="B369" s="3" t="s">
        <v>2209</v>
      </c>
      <c r="C369" s="3" t="s">
        <v>6318</v>
      </c>
      <c r="D369" s="10">
        <v>1000</v>
      </c>
      <c r="E369">
        <v>1016</v>
      </c>
      <c r="F369" s="5">
        <f t="shared" si="30"/>
        <v>1.016</v>
      </c>
      <c r="G369" s="6">
        <f t="shared" si="31"/>
        <v>42.333333333333336</v>
      </c>
      <c r="H369" t="s">
        <v>8219</v>
      </c>
      <c r="I369" t="s">
        <v>8224</v>
      </c>
      <c r="J369" t="s">
        <v>8246</v>
      </c>
      <c r="K369">
        <v>1333771200</v>
      </c>
      <c r="L369" s="11">
        <f t="shared" si="34"/>
        <v>41006.166666666664</v>
      </c>
      <c r="M369">
        <v>1328649026</v>
      </c>
      <c r="N369" s="11">
        <f t="shared" si="35"/>
        <v>40946.882245370369</v>
      </c>
      <c r="O369" t="b">
        <v>0</v>
      </c>
      <c r="P369">
        <v>24</v>
      </c>
      <c r="Q369" t="b">
        <v>1</v>
      </c>
      <c r="R369" t="s">
        <v>8280</v>
      </c>
      <c r="S369" t="str">
        <f t="shared" si="32"/>
        <v>music</v>
      </c>
      <c r="T369" t="str">
        <f t="shared" si="33"/>
        <v>electronic music</v>
      </c>
    </row>
    <row r="370" spans="1:20" ht="28.8" x14ac:dyDescent="0.3">
      <c r="A370">
        <v>2524</v>
      </c>
      <c r="B370" s="3" t="s">
        <v>2524</v>
      </c>
      <c r="C370" s="3" t="s">
        <v>6634</v>
      </c>
      <c r="D370" s="10">
        <v>7500</v>
      </c>
      <c r="E370">
        <v>7620</v>
      </c>
      <c r="F370" s="5">
        <f t="shared" si="30"/>
        <v>1.016</v>
      </c>
      <c r="G370" s="6">
        <f t="shared" si="31"/>
        <v>177.2093023255814</v>
      </c>
      <c r="H370" t="s">
        <v>8219</v>
      </c>
      <c r="I370" t="s">
        <v>8224</v>
      </c>
      <c r="J370" t="s">
        <v>8246</v>
      </c>
      <c r="K370">
        <v>1419136200</v>
      </c>
      <c r="L370" s="11">
        <f t="shared" si="34"/>
        <v>41994.1875</v>
      </c>
      <c r="M370">
        <v>1416338557</v>
      </c>
      <c r="N370" s="11">
        <f t="shared" si="35"/>
        <v>41961.807372685187</v>
      </c>
      <c r="O370" t="b">
        <v>0</v>
      </c>
      <c r="P370">
        <v>43</v>
      </c>
      <c r="Q370" t="b">
        <v>1</v>
      </c>
      <c r="R370" t="s">
        <v>8300</v>
      </c>
      <c r="S370" t="str">
        <f t="shared" si="32"/>
        <v>music</v>
      </c>
      <c r="T370" t="str">
        <f t="shared" si="33"/>
        <v>classical music</v>
      </c>
    </row>
    <row r="371" spans="1:20" ht="43.2" x14ac:dyDescent="0.3">
      <c r="A371">
        <v>3284</v>
      </c>
      <c r="B371" s="3" t="s">
        <v>3284</v>
      </c>
      <c r="C371" s="3" t="s">
        <v>7394</v>
      </c>
      <c r="D371" s="10">
        <v>3000</v>
      </c>
      <c r="E371">
        <v>3048</v>
      </c>
      <c r="F371" s="5">
        <f t="shared" si="30"/>
        <v>1.016</v>
      </c>
      <c r="G371" s="6">
        <f t="shared" si="31"/>
        <v>203.2</v>
      </c>
      <c r="H371" t="s">
        <v>8219</v>
      </c>
      <c r="I371" t="s">
        <v>8224</v>
      </c>
      <c r="J371" t="s">
        <v>8246</v>
      </c>
      <c r="K371">
        <v>1454047140</v>
      </c>
      <c r="L371" s="11">
        <f t="shared" si="34"/>
        <v>42398.249305555553</v>
      </c>
      <c r="M371">
        <v>1452546853</v>
      </c>
      <c r="N371" s="11">
        <f t="shared" si="35"/>
        <v>42380.884872685187</v>
      </c>
      <c r="O371" t="b">
        <v>0</v>
      </c>
      <c r="P371">
        <v>15</v>
      </c>
      <c r="Q371" t="b">
        <v>1</v>
      </c>
      <c r="R371" t="s">
        <v>8271</v>
      </c>
      <c r="S371" t="str">
        <f t="shared" si="32"/>
        <v>theater</v>
      </c>
      <c r="T371" t="str">
        <f t="shared" si="33"/>
        <v>plays</v>
      </c>
    </row>
    <row r="372" spans="1:20" ht="43.2" x14ac:dyDescent="0.3">
      <c r="A372">
        <v>2709</v>
      </c>
      <c r="B372" s="3" t="s">
        <v>2709</v>
      </c>
      <c r="C372" s="3" t="s">
        <v>6819</v>
      </c>
      <c r="D372" s="10">
        <v>50000</v>
      </c>
      <c r="E372">
        <v>50803</v>
      </c>
      <c r="F372" s="5">
        <f t="shared" si="30"/>
        <v>1.01606</v>
      </c>
      <c r="G372" s="6">
        <f t="shared" si="31"/>
        <v>164.94480519480518</v>
      </c>
      <c r="H372" t="s">
        <v>8219</v>
      </c>
      <c r="I372" t="s">
        <v>8224</v>
      </c>
      <c r="J372" t="s">
        <v>8246</v>
      </c>
      <c r="K372">
        <v>1475553540</v>
      </c>
      <c r="L372" s="11">
        <f t="shared" si="34"/>
        <v>42647.165972222225</v>
      </c>
      <c r="M372">
        <v>1472528141</v>
      </c>
      <c r="N372" s="11">
        <f t="shared" si="35"/>
        <v>42612.149780092594</v>
      </c>
      <c r="O372" t="b">
        <v>1</v>
      </c>
      <c r="P372">
        <v>308</v>
      </c>
      <c r="Q372" t="b">
        <v>1</v>
      </c>
      <c r="R372" t="s">
        <v>8303</v>
      </c>
      <c r="S372" t="str">
        <f t="shared" si="32"/>
        <v>theater</v>
      </c>
      <c r="T372" t="str">
        <f t="shared" si="33"/>
        <v>spaces</v>
      </c>
    </row>
    <row r="373" spans="1:20" ht="43.2" x14ac:dyDescent="0.3">
      <c r="A373">
        <v>1632</v>
      </c>
      <c r="B373" s="3" t="s">
        <v>1633</v>
      </c>
      <c r="C373" s="3" t="s">
        <v>5742</v>
      </c>
      <c r="D373" s="10">
        <v>4000</v>
      </c>
      <c r="E373">
        <v>4065</v>
      </c>
      <c r="F373" s="5">
        <f t="shared" si="30"/>
        <v>1.0162500000000001</v>
      </c>
      <c r="G373" s="6">
        <f t="shared" si="31"/>
        <v>86.489361702127653</v>
      </c>
      <c r="H373" t="s">
        <v>8219</v>
      </c>
      <c r="I373" t="s">
        <v>8224</v>
      </c>
      <c r="J373" t="s">
        <v>8246</v>
      </c>
      <c r="K373">
        <v>1316851854</v>
      </c>
      <c r="L373" s="11">
        <f t="shared" si="34"/>
        <v>40810.340902777774</v>
      </c>
      <c r="M373">
        <v>1311667854</v>
      </c>
      <c r="N373" s="11">
        <f t="shared" si="35"/>
        <v>40750.340902777774</v>
      </c>
      <c r="O373" t="b">
        <v>0</v>
      </c>
      <c r="P373">
        <v>47</v>
      </c>
      <c r="Q373" t="b">
        <v>1</v>
      </c>
      <c r="R373" t="s">
        <v>8276</v>
      </c>
      <c r="S373" t="str">
        <f t="shared" si="32"/>
        <v>music</v>
      </c>
      <c r="T373" t="str">
        <f t="shared" si="33"/>
        <v>rock</v>
      </c>
    </row>
    <row r="374" spans="1:20" ht="43.2" x14ac:dyDescent="0.3">
      <c r="A374">
        <v>1285</v>
      </c>
      <c r="B374" s="3" t="s">
        <v>1286</v>
      </c>
      <c r="C374" s="3" t="s">
        <v>5395</v>
      </c>
      <c r="D374" s="10">
        <v>2000</v>
      </c>
      <c r="E374">
        <v>2033</v>
      </c>
      <c r="F374" s="5">
        <f t="shared" si="30"/>
        <v>1.0165</v>
      </c>
      <c r="G374" s="6">
        <f t="shared" si="31"/>
        <v>32.269841269841272</v>
      </c>
      <c r="H374" t="s">
        <v>8219</v>
      </c>
      <c r="I374" t="s">
        <v>8225</v>
      </c>
      <c r="J374" t="s">
        <v>8247</v>
      </c>
      <c r="K374">
        <v>1434808775</v>
      </c>
      <c r="L374" s="11">
        <f t="shared" si="34"/>
        <v>42175.583043981482</v>
      </c>
      <c r="M374">
        <v>1433512775</v>
      </c>
      <c r="N374" s="11">
        <f t="shared" si="35"/>
        <v>42160.583043981482</v>
      </c>
      <c r="O374" t="b">
        <v>0</v>
      </c>
      <c r="P374">
        <v>63</v>
      </c>
      <c r="Q374" t="b">
        <v>1</v>
      </c>
      <c r="R374" t="s">
        <v>8271</v>
      </c>
      <c r="S374" t="str">
        <f t="shared" si="32"/>
        <v>theater</v>
      </c>
      <c r="T374" t="str">
        <f t="shared" si="33"/>
        <v>plays</v>
      </c>
    </row>
    <row r="375" spans="1:20" x14ac:dyDescent="0.3">
      <c r="A375">
        <v>833</v>
      </c>
      <c r="B375" s="3" t="s">
        <v>834</v>
      </c>
      <c r="C375" s="3" t="s">
        <v>4943</v>
      </c>
      <c r="D375" s="10">
        <v>6000</v>
      </c>
      <c r="E375">
        <v>6100</v>
      </c>
      <c r="F375" s="5">
        <f t="shared" si="30"/>
        <v>1.0166666666666666</v>
      </c>
      <c r="G375" s="6">
        <f t="shared" si="31"/>
        <v>148.78048780487805</v>
      </c>
      <c r="H375" t="s">
        <v>8219</v>
      </c>
      <c r="I375" t="s">
        <v>8224</v>
      </c>
      <c r="J375" t="s">
        <v>8246</v>
      </c>
      <c r="K375">
        <v>1397941475</v>
      </c>
      <c r="L375" s="11">
        <f t="shared" si="34"/>
        <v>41748.878182870372</v>
      </c>
      <c r="M375">
        <v>1395349475</v>
      </c>
      <c r="N375" s="11">
        <f t="shared" si="35"/>
        <v>41718.878182870372</v>
      </c>
      <c r="O375" t="b">
        <v>0</v>
      </c>
      <c r="P375">
        <v>41</v>
      </c>
      <c r="Q375" t="b">
        <v>1</v>
      </c>
      <c r="R375" t="s">
        <v>8276</v>
      </c>
      <c r="S375" t="str">
        <f t="shared" si="32"/>
        <v>music</v>
      </c>
      <c r="T375" t="str">
        <f t="shared" si="33"/>
        <v>rock</v>
      </c>
    </row>
    <row r="376" spans="1:20" ht="43.2" x14ac:dyDescent="0.3">
      <c r="A376">
        <v>2096</v>
      </c>
      <c r="B376" s="3" t="s">
        <v>2097</v>
      </c>
      <c r="C376" s="3" t="s">
        <v>6206</v>
      </c>
      <c r="D376" s="10">
        <v>600</v>
      </c>
      <c r="E376">
        <v>610</v>
      </c>
      <c r="F376" s="5">
        <f t="shared" si="30"/>
        <v>1.0166666666666666</v>
      </c>
      <c r="G376" s="6">
        <f t="shared" si="31"/>
        <v>43.571428571428569</v>
      </c>
      <c r="H376" t="s">
        <v>8219</v>
      </c>
      <c r="I376" t="s">
        <v>8224</v>
      </c>
      <c r="J376" t="s">
        <v>8246</v>
      </c>
      <c r="K376">
        <v>1351223940</v>
      </c>
      <c r="L376" s="11">
        <f t="shared" si="34"/>
        <v>41208.165972222225</v>
      </c>
      <c r="M376">
        <v>1349892735</v>
      </c>
      <c r="N376" s="11">
        <f t="shared" si="35"/>
        <v>41192.758506944447</v>
      </c>
      <c r="O376" t="b">
        <v>0</v>
      </c>
      <c r="P376">
        <v>14</v>
      </c>
      <c r="Q376" t="b">
        <v>1</v>
      </c>
      <c r="R376" t="s">
        <v>8279</v>
      </c>
      <c r="S376" t="str">
        <f t="shared" si="32"/>
        <v>music</v>
      </c>
      <c r="T376" t="str">
        <f t="shared" si="33"/>
        <v>indie rock</v>
      </c>
    </row>
    <row r="377" spans="1:20" ht="57.6" x14ac:dyDescent="0.3">
      <c r="A377">
        <v>3270</v>
      </c>
      <c r="B377" s="3" t="s">
        <v>3270</v>
      </c>
      <c r="C377" s="3" t="s">
        <v>7380</v>
      </c>
      <c r="D377" s="10">
        <v>1800</v>
      </c>
      <c r="E377">
        <v>1830</v>
      </c>
      <c r="F377" s="5">
        <f t="shared" si="30"/>
        <v>1.0166666666666666</v>
      </c>
      <c r="G377" s="6">
        <f t="shared" si="31"/>
        <v>61</v>
      </c>
      <c r="H377" t="s">
        <v>8219</v>
      </c>
      <c r="I377" t="s">
        <v>8225</v>
      </c>
      <c r="J377" t="s">
        <v>8247</v>
      </c>
      <c r="K377">
        <v>1436705265</v>
      </c>
      <c r="L377" s="11">
        <f t="shared" si="34"/>
        <v>42197.533159722225</v>
      </c>
      <c r="M377">
        <v>1434113265</v>
      </c>
      <c r="N377" s="11">
        <f t="shared" si="35"/>
        <v>42167.533159722225</v>
      </c>
      <c r="O377" t="b">
        <v>1</v>
      </c>
      <c r="P377">
        <v>30</v>
      </c>
      <c r="Q377" t="b">
        <v>1</v>
      </c>
      <c r="R377" t="s">
        <v>8271</v>
      </c>
      <c r="S377" t="str">
        <f t="shared" si="32"/>
        <v>theater</v>
      </c>
      <c r="T377" t="str">
        <f t="shared" si="33"/>
        <v>plays</v>
      </c>
    </row>
    <row r="378" spans="1:20" ht="43.2" x14ac:dyDescent="0.3">
      <c r="A378">
        <v>3324</v>
      </c>
      <c r="B378" s="3" t="s">
        <v>3324</v>
      </c>
      <c r="C378" s="3" t="s">
        <v>7434</v>
      </c>
      <c r="D378" s="10">
        <v>1500</v>
      </c>
      <c r="E378">
        <v>1525</v>
      </c>
      <c r="F378" s="5">
        <f t="shared" si="30"/>
        <v>1.0166666666666666</v>
      </c>
      <c r="G378" s="6">
        <f t="shared" si="31"/>
        <v>152.5</v>
      </c>
      <c r="H378" t="s">
        <v>8219</v>
      </c>
      <c r="I378" t="s">
        <v>8241</v>
      </c>
      <c r="J378" t="s">
        <v>8249</v>
      </c>
      <c r="K378">
        <v>1465135190</v>
      </c>
      <c r="L378" s="11">
        <f t="shared" si="34"/>
        <v>42526.58321759259</v>
      </c>
      <c r="M378">
        <v>1463925590</v>
      </c>
      <c r="N378" s="11">
        <f t="shared" si="35"/>
        <v>42512.58321759259</v>
      </c>
      <c r="O378" t="b">
        <v>0</v>
      </c>
      <c r="P378">
        <v>10</v>
      </c>
      <c r="Q378" t="b">
        <v>1</v>
      </c>
      <c r="R378" t="s">
        <v>8271</v>
      </c>
      <c r="S378" t="str">
        <f t="shared" si="32"/>
        <v>theater</v>
      </c>
      <c r="T378" t="str">
        <f t="shared" si="33"/>
        <v>plays</v>
      </c>
    </row>
    <row r="379" spans="1:20" ht="43.2" x14ac:dyDescent="0.3">
      <c r="A379">
        <v>3342</v>
      </c>
      <c r="B379" s="3" t="s">
        <v>3342</v>
      </c>
      <c r="C379" s="3" t="s">
        <v>7452</v>
      </c>
      <c r="D379" s="10">
        <v>6000</v>
      </c>
      <c r="E379">
        <v>6100</v>
      </c>
      <c r="F379" s="5">
        <f t="shared" si="30"/>
        <v>1.0166666666666666</v>
      </c>
      <c r="G379" s="6">
        <f t="shared" si="31"/>
        <v>78.205128205128204</v>
      </c>
      <c r="H379" t="s">
        <v>8219</v>
      </c>
      <c r="I379" t="s">
        <v>8224</v>
      </c>
      <c r="J379" t="s">
        <v>8246</v>
      </c>
      <c r="K379">
        <v>1427864340</v>
      </c>
      <c r="L379" s="11">
        <f t="shared" si="34"/>
        <v>42095.207638888889</v>
      </c>
      <c r="M379">
        <v>1425020810</v>
      </c>
      <c r="N379" s="11">
        <f t="shared" si="35"/>
        <v>42062.296412037031</v>
      </c>
      <c r="O379" t="b">
        <v>0</v>
      </c>
      <c r="P379">
        <v>78</v>
      </c>
      <c r="Q379" t="b">
        <v>1</v>
      </c>
      <c r="R379" t="s">
        <v>8271</v>
      </c>
      <c r="S379" t="str">
        <f t="shared" si="32"/>
        <v>theater</v>
      </c>
      <c r="T379" t="str">
        <f t="shared" si="33"/>
        <v>plays</v>
      </c>
    </row>
    <row r="380" spans="1:20" ht="57.6" x14ac:dyDescent="0.3">
      <c r="A380">
        <v>1895</v>
      </c>
      <c r="B380" s="3" t="s">
        <v>1896</v>
      </c>
      <c r="C380" s="3" t="s">
        <v>6005</v>
      </c>
      <c r="D380" s="10">
        <v>9072</v>
      </c>
      <c r="E380">
        <v>9228</v>
      </c>
      <c r="F380" s="5">
        <f t="shared" si="30"/>
        <v>1.0171957671957672</v>
      </c>
      <c r="G380" s="6">
        <f t="shared" si="31"/>
        <v>196.34042553191489</v>
      </c>
      <c r="H380" t="s">
        <v>8219</v>
      </c>
      <c r="I380" t="s">
        <v>8224</v>
      </c>
      <c r="J380" t="s">
        <v>8246</v>
      </c>
      <c r="K380">
        <v>1445363722</v>
      </c>
      <c r="L380" s="11">
        <f t="shared" si="34"/>
        <v>42297.746782407412</v>
      </c>
      <c r="M380">
        <v>1442771722</v>
      </c>
      <c r="N380" s="11">
        <f t="shared" si="35"/>
        <v>42267.746782407412</v>
      </c>
      <c r="O380" t="b">
        <v>0</v>
      </c>
      <c r="P380">
        <v>47</v>
      </c>
      <c r="Q380" t="b">
        <v>1</v>
      </c>
      <c r="R380" t="s">
        <v>8279</v>
      </c>
      <c r="S380" t="str">
        <f t="shared" si="32"/>
        <v>music</v>
      </c>
      <c r="T380" t="str">
        <f t="shared" si="33"/>
        <v>indie rock</v>
      </c>
    </row>
    <row r="381" spans="1:20" ht="43.2" x14ac:dyDescent="0.3">
      <c r="A381">
        <v>300</v>
      </c>
      <c r="B381" s="3" t="s">
        <v>301</v>
      </c>
      <c r="C381" s="3" t="s">
        <v>4410</v>
      </c>
      <c r="D381" s="10">
        <v>25000</v>
      </c>
      <c r="E381">
        <v>25430.66</v>
      </c>
      <c r="F381" s="5">
        <f t="shared" si="30"/>
        <v>1.0172264</v>
      </c>
      <c r="G381" s="6">
        <f t="shared" si="31"/>
        <v>85.337785234899329</v>
      </c>
      <c r="H381" t="s">
        <v>8219</v>
      </c>
      <c r="I381" t="s">
        <v>8224</v>
      </c>
      <c r="J381" t="s">
        <v>8246</v>
      </c>
      <c r="K381">
        <v>1303686138</v>
      </c>
      <c r="L381" s="11">
        <f t="shared" si="34"/>
        <v>40657.959930555553</v>
      </c>
      <c r="M381">
        <v>1301007738</v>
      </c>
      <c r="N381" s="11">
        <f t="shared" si="35"/>
        <v>40626.959930555553</v>
      </c>
      <c r="O381" t="b">
        <v>1</v>
      </c>
      <c r="P381">
        <v>298</v>
      </c>
      <c r="Q381" t="b">
        <v>1</v>
      </c>
      <c r="R381" t="s">
        <v>8269</v>
      </c>
      <c r="S381" t="str">
        <f t="shared" si="32"/>
        <v>film &amp; video</v>
      </c>
      <c r="T381" t="str">
        <f t="shared" si="33"/>
        <v>documentary</v>
      </c>
    </row>
    <row r="382" spans="1:20" ht="43.2" x14ac:dyDescent="0.3">
      <c r="A382">
        <v>1622</v>
      </c>
      <c r="B382" s="3" t="s">
        <v>1623</v>
      </c>
      <c r="C382" s="3" t="s">
        <v>5732</v>
      </c>
      <c r="D382" s="10">
        <v>6900</v>
      </c>
      <c r="E382">
        <v>7019</v>
      </c>
      <c r="F382" s="5">
        <f t="shared" si="30"/>
        <v>1.0172463768115942</v>
      </c>
      <c r="G382" s="6">
        <f t="shared" si="31"/>
        <v>107.98461538461538</v>
      </c>
      <c r="H382" t="s">
        <v>8219</v>
      </c>
      <c r="I382" t="s">
        <v>8224</v>
      </c>
      <c r="J382" t="s">
        <v>8246</v>
      </c>
      <c r="K382">
        <v>1418803140</v>
      </c>
      <c r="L382" s="11">
        <f t="shared" si="34"/>
        <v>41990.332638888889</v>
      </c>
      <c r="M382">
        <v>1415343874</v>
      </c>
      <c r="N382" s="11">
        <f t="shared" si="35"/>
        <v>41950.29483796296</v>
      </c>
      <c r="O382" t="b">
        <v>0</v>
      </c>
      <c r="P382">
        <v>65</v>
      </c>
      <c r="Q382" t="b">
        <v>1</v>
      </c>
      <c r="R382" t="s">
        <v>8276</v>
      </c>
      <c r="S382" t="str">
        <f t="shared" si="32"/>
        <v>music</v>
      </c>
      <c r="T382" t="str">
        <f t="shared" si="33"/>
        <v>rock</v>
      </c>
    </row>
    <row r="383" spans="1:20" ht="43.2" x14ac:dyDescent="0.3">
      <c r="A383">
        <v>2638</v>
      </c>
      <c r="B383" s="3" t="s">
        <v>2638</v>
      </c>
      <c r="C383" s="3" t="s">
        <v>6748</v>
      </c>
      <c r="D383" s="10">
        <v>347</v>
      </c>
      <c r="E383">
        <v>353</v>
      </c>
      <c r="F383" s="5">
        <f t="shared" si="30"/>
        <v>1.0172910662824208</v>
      </c>
      <c r="G383" s="6">
        <f t="shared" si="31"/>
        <v>25.214285714285715</v>
      </c>
      <c r="H383" t="s">
        <v>8219</v>
      </c>
      <c r="I383" t="s">
        <v>8224</v>
      </c>
      <c r="J383" t="s">
        <v>8246</v>
      </c>
      <c r="K383">
        <v>1421358895</v>
      </c>
      <c r="L383" s="11">
        <f t="shared" si="34"/>
        <v>42019.913136574076</v>
      </c>
      <c r="M383">
        <v>1418766895</v>
      </c>
      <c r="N383" s="11">
        <f t="shared" si="35"/>
        <v>41989.913136574076</v>
      </c>
      <c r="O383" t="b">
        <v>0</v>
      </c>
      <c r="P383">
        <v>14</v>
      </c>
      <c r="Q383" t="b">
        <v>1</v>
      </c>
      <c r="R383" t="s">
        <v>8301</v>
      </c>
      <c r="S383" t="str">
        <f t="shared" si="32"/>
        <v>technology</v>
      </c>
      <c r="T383" t="str">
        <f t="shared" si="33"/>
        <v>space exploration</v>
      </c>
    </row>
    <row r="384" spans="1:20" ht="43.2" x14ac:dyDescent="0.3">
      <c r="A384">
        <v>3298</v>
      </c>
      <c r="B384" s="3" t="s">
        <v>3298</v>
      </c>
      <c r="C384" s="3" t="s">
        <v>7408</v>
      </c>
      <c r="D384" s="10">
        <v>10000</v>
      </c>
      <c r="E384">
        <v>10173</v>
      </c>
      <c r="F384" s="5">
        <f t="shared" si="30"/>
        <v>1.0173000000000001</v>
      </c>
      <c r="G384" s="6">
        <f t="shared" si="31"/>
        <v>141.29166666666666</v>
      </c>
      <c r="H384" t="s">
        <v>8219</v>
      </c>
      <c r="I384" t="s">
        <v>8224</v>
      </c>
      <c r="J384" t="s">
        <v>8246</v>
      </c>
      <c r="K384">
        <v>1442102400</v>
      </c>
      <c r="L384" s="11">
        <f t="shared" si="34"/>
        <v>42260</v>
      </c>
      <c r="M384">
        <v>1440370768</v>
      </c>
      <c r="N384" s="11">
        <f t="shared" si="35"/>
        <v>42239.957962962959</v>
      </c>
      <c r="O384" t="b">
        <v>0</v>
      </c>
      <c r="P384">
        <v>72</v>
      </c>
      <c r="Q384" t="b">
        <v>1</v>
      </c>
      <c r="R384" t="s">
        <v>8271</v>
      </c>
      <c r="S384" t="str">
        <f t="shared" si="32"/>
        <v>theater</v>
      </c>
      <c r="T384" t="str">
        <f t="shared" si="33"/>
        <v>plays</v>
      </c>
    </row>
    <row r="385" spans="1:20" ht="28.8" x14ac:dyDescent="0.3">
      <c r="A385">
        <v>1841</v>
      </c>
      <c r="B385" s="3" t="s">
        <v>1842</v>
      </c>
      <c r="C385" s="3" t="s">
        <v>5951</v>
      </c>
      <c r="D385" s="10">
        <v>2000</v>
      </c>
      <c r="E385">
        <v>2035</v>
      </c>
      <c r="F385" s="5">
        <f t="shared" si="30"/>
        <v>1.0175000000000001</v>
      </c>
      <c r="G385" s="6">
        <f t="shared" si="31"/>
        <v>50.875</v>
      </c>
      <c r="H385" t="s">
        <v>8219</v>
      </c>
      <c r="I385" t="s">
        <v>8224</v>
      </c>
      <c r="J385" t="s">
        <v>8246</v>
      </c>
      <c r="K385">
        <v>1400561940</v>
      </c>
      <c r="L385" s="11">
        <f t="shared" si="34"/>
        <v>41779.207638888889</v>
      </c>
      <c r="M385">
        <v>1397679445</v>
      </c>
      <c r="N385" s="11">
        <f t="shared" si="35"/>
        <v>41745.84542824074</v>
      </c>
      <c r="O385" t="b">
        <v>0</v>
      </c>
      <c r="P385">
        <v>40</v>
      </c>
      <c r="Q385" t="b">
        <v>1</v>
      </c>
      <c r="R385" t="s">
        <v>8276</v>
      </c>
      <c r="S385" t="str">
        <f t="shared" si="32"/>
        <v>music</v>
      </c>
      <c r="T385" t="str">
        <f t="shared" si="33"/>
        <v>rock</v>
      </c>
    </row>
    <row r="386" spans="1:20" ht="43.2" x14ac:dyDescent="0.3">
      <c r="A386">
        <v>3782</v>
      </c>
      <c r="B386" s="3" t="s">
        <v>3779</v>
      </c>
      <c r="C386" s="3" t="s">
        <v>7892</v>
      </c>
      <c r="D386" s="10">
        <v>2000</v>
      </c>
      <c r="E386">
        <v>2035</v>
      </c>
      <c r="F386" s="5">
        <f t="shared" ref="F386:F449" si="36">E386/D386</f>
        <v>1.0175000000000001</v>
      </c>
      <c r="G386" s="6">
        <f t="shared" ref="G386:G449" si="37">E386/P386</f>
        <v>75.370370370370367</v>
      </c>
      <c r="H386" t="s">
        <v>8219</v>
      </c>
      <c r="I386" t="s">
        <v>8225</v>
      </c>
      <c r="J386" t="s">
        <v>8247</v>
      </c>
      <c r="K386">
        <v>1469401200</v>
      </c>
      <c r="L386" s="11">
        <f t="shared" si="34"/>
        <v>42575.958333333328</v>
      </c>
      <c r="M386">
        <v>1466887297</v>
      </c>
      <c r="N386" s="11">
        <f t="shared" si="35"/>
        <v>42546.862233796302</v>
      </c>
      <c r="O386" t="b">
        <v>0</v>
      </c>
      <c r="P386">
        <v>27</v>
      </c>
      <c r="Q386" t="b">
        <v>1</v>
      </c>
      <c r="R386" t="s">
        <v>8305</v>
      </c>
      <c r="S386" t="str">
        <f t="shared" ref="S386:S449" si="38">LEFT(R386,FIND("/",R386)-1)</f>
        <v>theater</v>
      </c>
      <c r="T386" t="str">
        <f t="shared" ref="T386:T449" si="39">RIGHT(R386,LEN(R386)-FIND("/",R386))</f>
        <v>musical</v>
      </c>
    </row>
    <row r="387" spans="1:20" ht="57.6" x14ac:dyDescent="0.3">
      <c r="A387">
        <v>3286</v>
      </c>
      <c r="B387" s="3" t="s">
        <v>3286</v>
      </c>
      <c r="C387" s="3" t="s">
        <v>7396</v>
      </c>
      <c r="D387" s="10">
        <v>15000</v>
      </c>
      <c r="E387">
        <v>15265</v>
      </c>
      <c r="F387" s="5">
        <f t="shared" si="36"/>
        <v>1.0176666666666667</v>
      </c>
      <c r="G387" s="6">
        <f t="shared" si="37"/>
        <v>125.12295081967213</v>
      </c>
      <c r="H387" t="s">
        <v>8219</v>
      </c>
      <c r="I387" t="s">
        <v>8224</v>
      </c>
      <c r="J387" t="s">
        <v>8246</v>
      </c>
      <c r="K387">
        <v>1471291782</v>
      </c>
      <c r="L387" s="11">
        <f t="shared" ref="L387:L450" si="40">(((K387/60)/60)/24)+DATE(1970,1,1)</f>
        <v>42597.840069444443</v>
      </c>
      <c r="M387">
        <v>1468699782</v>
      </c>
      <c r="N387" s="11">
        <f t="shared" ref="N387:N450" si="41">(((M387/60)/60)/24)+DATE(1970,1,1)</f>
        <v>42567.840069444443</v>
      </c>
      <c r="O387" t="b">
        <v>0</v>
      </c>
      <c r="P387">
        <v>122</v>
      </c>
      <c r="Q387" t="b">
        <v>1</v>
      </c>
      <c r="R387" t="s">
        <v>8271</v>
      </c>
      <c r="S387" t="str">
        <f t="shared" si="38"/>
        <v>theater</v>
      </c>
      <c r="T387" t="str">
        <f t="shared" si="39"/>
        <v>plays</v>
      </c>
    </row>
    <row r="388" spans="1:20" ht="28.8" x14ac:dyDescent="0.3">
      <c r="A388">
        <v>1251</v>
      </c>
      <c r="B388" s="3" t="s">
        <v>1252</v>
      </c>
      <c r="C388" s="3" t="s">
        <v>5361</v>
      </c>
      <c r="D388" s="10">
        <v>6000</v>
      </c>
      <c r="E388">
        <v>6108</v>
      </c>
      <c r="F388" s="5">
        <f t="shared" si="36"/>
        <v>1.018</v>
      </c>
      <c r="G388" s="6">
        <f t="shared" si="37"/>
        <v>82.540540540540547</v>
      </c>
      <c r="H388" t="s">
        <v>8219</v>
      </c>
      <c r="I388" t="s">
        <v>8224</v>
      </c>
      <c r="J388" t="s">
        <v>8246</v>
      </c>
      <c r="K388">
        <v>1316979167</v>
      </c>
      <c r="L388" s="11">
        <f t="shared" si="40"/>
        <v>40811.814432870371</v>
      </c>
      <c r="M388">
        <v>1311795167</v>
      </c>
      <c r="N388" s="11">
        <f t="shared" si="41"/>
        <v>40751.814432870371</v>
      </c>
      <c r="O388" t="b">
        <v>1</v>
      </c>
      <c r="P388">
        <v>74</v>
      </c>
      <c r="Q388" t="b">
        <v>1</v>
      </c>
      <c r="R388" t="s">
        <v>8276</v>
      </c>
      <c r="S388" t="str">
        <f t="shared" si="38"/>
        <v>music</v>
      </c>
      <c r="T388" t="str">
        <f t="shared" si="39"/>
        <v>rock</v>
      </c>
    </row>
    <row r="389" spans="1:20" ht="43.2" x14ac:dyDescent="0.3">
      <c r="A389">
        <v>1267</v>
      </c>
      <c r="B389" s="3" t="s">
        <v>1268</v>
      </c>
      <c r="C389" s="3" t="s">
        <v>5377</v>
      </c>
      <c r="D389" s="10">
        <v>22000</v>
      </c>
      <c r="E389">
        <v>22396</v>
      </c>
      <c r="F389" s="5">
        <f t="shared" si="36"/>
        <v>1.018</v>
      </c>
      <c r="G389" s="6">
        <f t="shared" si="37"/>
        <v>140.85534591194968</v>
      </c>
      <c r="H389" t="s">
        <v>8219</v>
      </c>
      <c r="I389" t="s">
        <v>8224</v>
      </c>
      <c r="J389" t="s">
        <v>8246</v>
      </c>
      <c r="K389">
        <v>1374674558</v>
      </c>
      <c r="L389" s="11">
        <f t="shared" si="40"/>
        <v>41479.585162037038</v>
      </c>
      <c r="M389">
        <v>1372082558</v>
      </c>
      <c r="N389" s="11">
        <f t="shared" si="41"/>
        <v>41449.585162037038</v>
      </c>
      <c r="O389" t="b">
        <v>1</v>
      </c>
      <c r="P389">
        <v>159</v>
      </c>
      <c r="Q389" t="b">
        <v>1</v>
      </c>
      <c r="R389" t="s">
        <v>8276</v>
      </c>
      <c r="S389" t="str">
        <f t="shared" si="38"/>
        <v>music</v>
      </c>
      <c r="T389" t="str">
        <f t="shared" si="39"/>
        <v>rock</v>
      </c>
    </row>
    <row r="390" spans="1:20" ht="43.2" x14ac:dyDescent="0.3">
      <c r="A390">
        <v>1271</v>
      </c>
      <c r="B390" s="3" t="s">
        <v>1272</v>
      </c>
      <c r="C390" s="3" t="s">
        <v>5381</v>
      </c>
      <c r="D390" s="10">
        <v>7500</v>
      </c>
      <c r="E390">
        <v>7635</v>
      </c>
      <c r="F390" s="5">
        <f t="shared" si="36"/>
        <v>1.018</v>
      </c>
      <c r="G390" s="6">
        <f t="shared" si="37"/>
        <v>246.29032258064515</v>
      </c>
      <c r="H390" t="s">
        <v>8219</v>
      </c>
      <c r="I390" t="s">
        <v>8224</v>
      </c>
      <c r="J390" t="s">
        <v>8246</v>
      </c>
      <c r="K390">
        <v>1384363459</v>
      </c>
      <c r="L390" s="11">
        <f t="shared" si="40"/>
        <v>41591.725219907406</v>
      </c>
      <c r="M390">
        <v>1381767859</v>
      </c>
      <c r="N390" s="11">
        <f t="shared" si="41"/>
        <v>41561.683553240742</v>
      </c>
      <c r="O390" t="b">
        <v>1</v>
      </c>
      <c r="P390">
        <v>31</v>
      </c>
      <c r="Q390" t="b">
        <v>1</v>
      </c>
      <c r="R390" t="s">
        <v>8276</v>
      </c>
      <c r="S390" t="str">
        <f t="shared" si="38"/>
        <v>music</v>
      </c>
      <c r="T390" t="str">
        <f t="shared" si="39"/>
        <v>rock</v>
      </c>
    </row>
    <row r="391" spans="1:20" ht="43.2" x14ac:dyDescent="0.3">
      <c r="A391">
        <v>3156</v>
      </c>
      <c r="B391" s="3" t="s">
        <v>3156</v>
      </c>
      <c r="C391" s="3" t="s">
        <v>7266</v>
      </c>
      <c r="D391" s="10">
        <v>5500</v>
      </c>
      <c r="E391">
        <v>5600</v>
      </c>
      <c r="F391" s="5">
        <f t="shared" si="36"/>
        <v>1.0181818181818181</v>
      </c>
      <c r="G391" s="6">
        <f t="shared" si="37"/>
        <v>62.921348314606739</v>
      </c>
      <c r="H391" t="s">
        <v>8219</v>
      </c>
      <c r="I391" t="s">
        <v>8224</v>
      </c>
      <c r="J391" t="s">
        <v>8246</v>
      </c>
      <c r="K391">
        <v>1338591144</v>
      </c>
      <c r="L391" s="11">
        <f t="shared" si="40"/>
        <v>41061.953055555554</v>
      </c>
      <c r="M391">
        <v>1335567144</v>
      </c>
      <c r="N391" s="11">
        <f t="shared" si="41"/>
        <v>41026.953055555554</v>
      </c>
      <c r="O391" t="b">
        <v>1</v>
      </c>
      <c r="P391">
        <v>89</v>
      </c>
      <c r="Q391" t="b">
        <v>1</v>
      </c>
      <c r="R391" t="s">
        <v>8271</v>
      </c>
      <c r="S391" t="str">
        <f t="shared" si="38"/>
        <v>theater</v>
      </c>
      <c r="T391" t="str">
        <f t="shared" si="39"/>
        <v>plays</v>
      </c>
    </row>
    <row r="392" spans="1:20" ht="43.2" x14ac:dyDescent="0.3">
      <c r="A392">
        <v>3253</v>
      </c>
      <c r="B392" s="3" t="s">
        <v>3253</v>
      </c>
      <c r="C392" s="3" t="s">
        <v>7363</v>
      </c>
      <c r="D392" s="10">
        <v>20000</v>
      </c>
      <c r="E392">
        <v>20365</v>
      </c>
      <c r="F392" s="5">
        <f t="shared" si="36"/>
        <v>1.0182500000000001</v>
      </c>
      <c r="G392" s="6">
        <f t="shared" si="37"/>
        <v>177.08695652173913</v>
      </c>
      <c r="H392" t="s">
        <v>8219</v>
      </c>
      <c r="I392" t="s">
        <v>8224</v>
      </c>
      <c r="J392" t="s">
        <v>8246</v>
      </c>
      <c r="K392">
        <v>1473306300</v>
      </c>
      <c r="L392" s="11">
        <f t="shared" si="40"/>
        <v>42621.15625</v>
      </c>
      <c r="M392">
        <v>1471701028</v>
      </c>
      <c r="N392" s="11">
        <f t="shared" si="41"/>
        <v>42602.576712962968</v>
      </c>
      <c r="O392" t="b">
        <v>1</v>
      </c>
      <c r="P392">
        <v>115</v>
      </c>
      <c r="Q392" t="b">
        <v>1</v>
      </c>
      <c r="R392" t="s">
        <v>8271</v>
      </c>
      <c r="S392" t="str">
        <f t="shared" si="38"/>
        <v>theater</v>
      </c>
      <c r="T392" t="str">
        <f t="shared" si="39"/>
        <v>plays</v>
      </c>
    </row>
    <row r="393" spans="1:20" ht="43.2" x14ac:dyDescent="0.3">
      <c r="A393">
        <v>3626</v>
      </c>
      <c r="B393" s="3" t="s">
        <v>3624</v>
      </c>
      <c r="C393" s="3" t="s">
        <v>7736</v>
      </c>
      <c r="D393" s="10">
        <v>4000</v>
      </c>
      <c r="E393">
        <v>4073</v>
      </c>
      <c r="F393" s="5">
        <f t="shared" si="36"/>
        <v>1.0182500000000001</v>
      </c>
      <c r="G393" s="6">
        <f t="shared" si="37"/>
        <v>84.854166666666671</v>
      </c>
      <c r="H393" t="s">
        <v>8219</v>
      </c>
      <c r="I393" t="s">
        <v>8225</v>
      </c>
      <c r="J393" t="s">
        <v>8247</v>
      </c>
      <c r="K393">
        <v>1408204857</v>
      </c>
      <c r="L393" s="11">
        <f t="shared" si="40"/>
        <v>41867.667326388888</v>
      </c>
      <c r="M393">
        <v>1406390457</v>
      </c>
      <c r="N393" s="11">
        <f t="shared" si="41"/>
        <v>41846.667326388888</v>
      </c>
      <c r="O393" t="b">
        <v>0</v>
      </c>
      <c r="P393">
        <v>48</v>
      </c>
      <c r="Q393" t="b">
        <v>1</v>
      </c>
      <c r="R393" t="s">
        <v>8271</v>
      </c>
      <c r="S393" t="str">
        <f t="shared" si="38"/>
        <v>theater</v>
      </c>
      <c r="T393" t="str">
        <f t="shared" si="39"/>
        <v>plays</v>
      </c>
    </row>
    <row r="394" spans="1:20" ht="43.2" x14ac:dyDescent="0.3">
      <c r="A394">
        <v>330</v>
      </c>
      <c r="B394" s="3" t="s">
        <v>331</v>
      </c>
      <c r="C394" s="3" t="s">
        <v>4440</v>
      </c>
      <c r="D394" s="10">
        <v>35000</v>
      </c>
      <c r="E394">
        <v>35640</v>
      </c>
      <c r="F394" s="5">
        <f t="shared" si="36"/>
        <v>1.0182857142857142</v>
      </c>
      <c r="G394" s="6">
        <f t="shared" si="37"/>
        <v>104.82352941176471</v>
      </c>
      <c r="H394" t="s">
        <v>8219</v>
      </c>
      <c r="I394" t="s">
        <v>8224</v>
      </c>
      <c r="J394" t="s">
        <v>8246</v>
      </c>
      <c r="K394">
        <v>1368763140</v>
      </c>
      <c r="L394" s="11">
        <f t="shared" si="40"/>
        <v>41411.165972222225</v>
      </c>
      <c r="M394">
        <v>1366028563</v>
      </c>
      <c r="N394" s="11">
        <f t="shared" si="41"/>
        <v>41379.515775462962</v>
      </c>
      <c r="O394" t="b">
        <v>1</v>
      </c>
      <c r="P394">
        <v>340</v>
      </c>
      <c r="Q394" t="b">
        <v>1</v>
      </c>
      <c r="R394" t="s">
        <v>8269</v>
      </c>
      <c r="S394" t="str">
        <f t="shared" si="38"/>
        <v>film &amp; video</v>
      </c>
      <c r="T394" t="str">
        <f t="shared" si="39"/>
        <v>documentary</v>
      </c>
    </row>
    <row r="395" spans="1:20" ht="43.2" x14ac:dyDescent="0.3">
      <c r="A395">
        <v>2802</v>
      </c>
      <c r="B395" s="3" t="s">
        <v>2802</v>
      </c>
      <c r="C395" s="3" t="s">
        <v>6912</v>
      </c>
      <c r="D395" s="10">
        <v>3000</v>
      </c>
      <c r="E395">
        <v>3055</v>
      </c>
      <c r="F395" s="5">
        <f t="shared" si="36"/>
        <v>1.0183333333333333</v>
      </c>
      <c r="G395" s="6">
        <f t="shared" si="37"/>
        <v>33.944444444444443</v>
      </c>
      <c r="H395" t="s">
        <v>8219</v>
      </c>
      <c r="I395" t="s">
        <v>8225</v>
      </c>
      <c r="J395" t="s">
        <v>8247</v>
      </c>
      <c r="K395">
        <v>1438875107</v>
      </c>
      <c r="L395" s="11">
        <f t="shared" si="40"/>
        <v>42222.64707175926</v>
      </c>
      <c r="M395">
        <v>1436283107</v>
      </c>
      <c r="N395" s="11">
        <f t="shared" si="41"/>
        <v>42192.64707175926</v>
      </c>
      <c r="O395" t="b">
        <v>0</v>
      </c>
      <c r="P395">
        <v>90</v>
      </c>
      <c r="Q395" t="b">
        <v>1</v>
      </c>
      <c r="R395" t="s">
        <v>8271</v>
      </c>
      <c r="S395" t="str">
        <f t="shared" si="38"/>
        <v>theater</v>
      </c>
      <c r="T395" t="str">
        <f t="shared" si="39"/>
        <v>plays</v>
      </c>
    </row>
    <row r="396" spans="1:20" ht="43.2" x14ac:dyDescent="0.3">
      <c r="A396">
        <v>3551</v>
      </c>
      <c r="B396" s="3" t="s">
        <v>3550</v>
      </c>
      <c r="C396" s="3" t="s">
        <v>7661</v>
      </c>
      <c r="D396" s="10">
        <v>1500</v>
      </c>
      <c r="E396">
        <v>1527.5</v>
      </c>
      <c r="F396" s="5">
        <f t="shared" si="36"/>
        <v>1.0183333333333333</v>
      </c>
      <c r="G396" s="6">
        <f t="shared" si="37"/>
        <v>61.1</v>
      </c>
      <c r="H396" t="s">
        <v>8219</v>
      </c>
      <c r="I396" t="s">
        <v>8224</v>
      </c>
      <c r="J396" t="s">
        <v>8246</v>
      </c>
      <c r="K396">
        <v>1400796420</v>
      </c>
      <c r="L396" s="11">
        <f t="shared" si="40"/>
        <v>41781.921527777777</v>
      </c>
      <c r="M396">
        <v>1398342170</v>
      </c>
      <c r="N396" s="11">
        <f t="shared" si="41"/>
        <v>41753.515856481477</v>
      </c>
      <c r="O396" t="b">
        <v>0</v>
      </c>
      <c r="P396">
        <v>25</v>
      </c>
      <c r="Q396" t="b">
        <v>1</v>
      </c>
      <c r="R396" t="s">
        <v>8271</v>
      </c>
      <c r="S396" t="str">
        <f t="shared" si="38"/>
        <v>theater</v>
      </c>
      <c r="T396" t="str">
        <f t="shared" si="39"/>
        <v>plays</v>
      </c>
    </row>
    <row r="397" spans="1:20" ht="43.2" x14ac:dyDescent="0.3">
      <c r="A397">
        <v>2548</v>
      </c>
      <c r="B397" s="3" t="s">
        <v>2548</v>
      </c>
      <c r="C397" s="3" t="s">
        <v>6658</v>
      </c>
      <c r="D397" s="10">
        <v>6000</v>
      </c>
      <c r="E397">
        <v>6111</v>
      </c>
      <c r="F397" s="5">
        <f t="shared" si="36"/>
        <v>1.0185</v>
      </c>
      <c r="G397" s="6">
        <f t="shared" si="37"/>
        <v>165.16216216216216</v>
      </c>
      <c r="H397" t="s">
        <v>8219</v>
      </c>
      <c r="I397" t="s">
        <v>8230</v>
      </c>
      <c r="J397" t="s">
        <v>8249</v>
      </c>
      <c r="K397">
        <v>1475209620</v>
      </c>
      <c r="L397" s="11">
        <f t="shared" si="40"/>
        <v>42643.185416666667</v>
      </c>
      <c r="M397">
        <v>1473087637</v>
      </c>
      <c r="N397" s="11">
        <f t="shared" si="41"/>
        <v>42618.625428240746</v>
      </c>
      <c r="O397" t="b">
        <v>0</v>
      </c>
      <c r="P397">
        <v>37</v>
      </c>
      <c r="Q397" t="b">
        <v>1</v>
      </c>
      <c r="R397" t="s">
        <v>8300</v>
      </c>
      <c r="S397" t="str">
        <f t="shared" si="38"/>
        <v>music</v>
      </c>
      <c r="T397" t="str">
        <f t="shared" si="39"/>
        <v>classical music</v>
      </c>
    </row>
    <row r="398" spans="1:20" ht="57.6" x14ac:dyDescent="0.3">
      <c r="A398">
        <v>3401</v>
      </c>
      <c r="B398" s="3" t="s">
        <v>3400</v>
      </c>
      <c r="C398" s="3" t="s">
        <v>7511</v>
      </c>
      <c r="D398" s="10">
        <v>2900</v>
      </c>
      <c r="E398">
        <v>2954</v>
      </c>
      <c r="F398" s="5">
        <f t="shared" si="36"/>
        <v>1.0186206896551724</v>
      </c>
      <c r="G398" s="6">
        <f t="shared" si="37"/>
        <v>44.757575757575758</v>
      </c>
      <c r="H398" t="s">
        <v>8219</v>
      </c>
      <c r="I398" t="s">
        <v>8225</v>
      </c>
      <c r="J398" t="s">
        <v>8247</v>
      </c>
      <c r="K398">
        <v>1438968146</v>
      </c>
      <c r="L398" s="11">
        <f t="shared" si="40"/>
        <v>42223.723912037036</v>
      </c>
      <c r="M398">
        <v>1436376146</v>
      </c>
      <c r="N398" s="11">
        <f t="shared" si="41"/>
        <v>42193.723912037036</v>
      </c>
      <c r="O398" t="b">
        <v>0</v>
      </c>
      <c r="P398">
        <v>66</v>
      </c>
      <c r="Q398" t="b">
        <v>1</v>
      </c>
      <c r="R398" t="s">
        <v>8271</v>
      </c>
      <c r="S398" t="str">
        <f t="shared" si="38"/>
        <v>theater</v>
      </c>
      <c r="T398" t="str">
        <f t="shared" si="39"/>
        <v>plays</v>
      </c>
    </row>
    <row r="399" spans="1:20" ht="43.2" x14ac:dyDescent="0.3">
      <c r="A399">
        <v>1348</v>
      </c>
      <c r="B399" s="3" t="s">
        <v>1349</v>
      </c>
      <c r="C399" s="3" t="s">
        <v>5458</v>
      </c>
      <c r="D399" s="10">
        <v>5875</v>
      </c>
      <c r="E399">
        <v>5985</v>
      </c>
      <c r="F399" s="5">
        <f t="shared" si="36"/>
        <v>1.018723404255319</v>
      </c>
      <c r="G399" s="6">
        <f t="shared" si="37"/>
        <v>230.19230769230768</v>
      </c>
      <c r="H399" t="s">
        <v>8219</v>
      </c>
      <c r="I399" t="s">
        <v>8224</v>
      </c>
      <c r="J399" t="s">
        <v>8246</v>
      </c>
      <c r="K399">
        <v>1418904533</v>
      </c>
      <c r="L399" s="11">
        <f t="shared" si="40"/>
        <v>41991.506168981476</v>
      </c>
      <c r="M399">
        <v>1416485333</v>
      </c>
      <c r="N399" s="11">
        <f t="shared" si="41"/>
        <v>41963.506168981476</v>
      </c>
      <c r="O399" t="b">
        <v>0</v>
      </c>
      <c r="P399">
        <v>26</v>
      </c>
      <c r="Q399" t="b">
        <v>1</v>
      </c>
      <c r="R399" t="s">
        <v>8274</v>
      </c>
      <c r="S399" t="str">
        <f t="shared" si="38"/>
        <v>publishing</v>
      </c>
      <c r="T399" t="str">
        <f t="shared" si="39"/>
        <v>nonfiction</v>
      </c>
    </row>
    <row r="400" spans="1:20" ht="43.2" x14ac:dyDescent="0.3">
      <c r="A400">
        <v>1853</v>
      </c>
      <c r="B400" s="3" t="s">
        <v>1854</v>
      </c>
      <c r="C400" s="3" t="s">
        <v>5963</v>
      </c>
      <c r="D400" s="10">
        <v>800</v>
      </c>
      <c r="E400">
        <v>815</v>
      </c>
      <c r="F400" s="5">
        <f t="shared" si="36"/>
        <v>1.01875</v>
      </c>
      <c r="G400" s="6">
        <f t="shared" si="37"/>
        <v>58.214285714285715</v>
      </c>
      <c r="H400" t="s">
        <v>8219</v>
      </c>
      <c r="I400" t="s">
        <v>8224</v>
      </c>
      <c r="J400" t="s">
        <v>8246</v>
      </c>
      <c r="K400">
        <v>1352860017</v>
      </c>
      <c r="L400" s="11">
        <f t="shared" si="40"/>
        <v>41227.102048611108</v>
      </c>
      <c r="M400">
        <v>1348536417</v>
      </c>
      <c r="N400" s="11">
        <f t="shared" si="41"/>
        <v>41177.060381944444</v>
      </c>
      <c r="O400" t="b">
        <v>0</v>
      </c>
      <c r="P400">
        <v>14</v>
      </c>
      <c r="Q400" t="b">
        <v>1</v>
      </c>
      <c r="R400" t="s">
        <v>8276</v>
      </c>
      <c r="S400" t="str">
        <f t="shared" si="38"/>
        <v>music</v>
      </c>
      <c r="T400" t="str">
        <f t="shared" si="39"/>
        <v>rock</v>
      </c>
    </row>
    <row r="401" spans="1:20" ht="43.2" x14ac:dyDescent="0.3">
      <c r="A401">
        <v>57</v>
      </c>
      <c r="B401" s="3" t="s">
        <v>59</v>
      </c>
      <c r="C401" s="3" t="s">
        <v>4168</v>
      </c>
      <c r="D401" s="10">
        <v>15000</v>
      </c>
      <c r="E401">
        <v>15285</v>
      </c>
      <c r="F401" s="5">
        <f t="shared" si="36"/>
        <v>1.0189999999999999</v>
      </c>
      <c r="G401" s="6">
        <f t="shared" si="37"/>
        <v>221.52173913043478</v>
      </c>
      <c r="H401" t="s">
        <v>8219</v>
      </c>
      <c r="I401" t="s">
        <v>8224</v>
      </c>
      <c r="J401" t="s">
        <v>8246</v>
      </c>
      <c r="K401">
        <v>1429991962</v>
      </c>
      <c r="L401" s="11">
        <f t="shared" si="40"/>
        <v>42119.83289351852</v>
      </c>
      <c r="M401">
        <v>1427399962</v>
      </c>
      <c r="N401" s="11">
        <f t="shared" si="41"/>
        <v>42089.83289351852</v>
      </c>
      <c r="O401" t="b">
        <v>0</v>
      </c>
      <c r="P401">
        <v>69</v>
      </c>
      <c r="Q401" t="b">
        <v>1</v>
      </c>
      <c r="R401" t="s">
        <v>8265</v>
      </c>
      <c r="S401" t="str">
        <f t="shared" si="38"/>
        <v>film &amp; video</v>
      </c>
      <c r="T401" t="str">
        <f t="shared" si="39"/>
        <v>television</v>
      </c>
    </row>
    <row r="402" spans="1:20" ht="43.2" x14ac:dyDescent="0.3">
      <c r="A402">
        <v>3548</v>
      </c>
      <c r="B402" s="3" t="s">
        <v>3547</v>
      </c>
      <c r="C402" s="3" t="s">
        <v>7658</v>
      </c>
      <c r="D402" s="10">
        <v>2100</v>
      </c>
      <c r="E402">
        <v>2140</v>
      </c>
      <c r="F402" s="5">
        <f t="shared" si="36"/>
        <v>1.019047619047619</v>
      </c>
      <c r="G402" s="6">
        <f t="shared" si="37"/>
        <v>164.61538461538461</v>
      </c>
      <c r="H402" t="s">
        <v>8219</v>
      </c>
      <c r="I402" t="s">
        <v>8224</v>
      </c>
      <c r="J402" t="s">
        <v>8246</v>
      </c>
      <c r="K402">
        <v>1457139600</v>
      </c>
      <c r="L402" s="11">
        <f t="shared" si="40"/>
        <v>42434.041666666672</v>
      </c>
      <c r="M402">
        <v>1455230214</v>
      </c>
      <c r="N402" s="11">
        <f t="shared" si="41"/>
        <v>42411.942291666666</v>
      </c>
      <c r="O402" t="b">
        <v>0</v>
      </c>
      <c r="P402">
        <v>13</v>
      </c>
      <c r="Q402" t="b">
        <v>1</v>
      </c>
      <c r="R402" t="s">
        <v>8271</v>
      </c>
      <c r="S402" t="str">
        <f t="shared" si="38"/>
        <v>theater</v>
      </c>
      <c r="T402" t="str">
        <f t="shared" si="39"/>
        <v>plays</v>
      </c>
    </row>
    <row r="403" spans="1:20" ht="43.2" x14ac:dyDescent="0.3">
      <c r="A403">
        <v>755</v>
      </c>
      <c r="B403" s="3" t="s">
        <v>756</v>
      </c>
      <c r="C403" s="3" t="s">
        <v>4865</v>
      </c>
      <c r="D403" s="10">
        <v>2500</v>
      </c>
      <c r="E403">
        <v>2547.69</v>
      </c>
      <c r="F403" s="5">
        <f t="shared" si="36"/>
        <v>1.0190760000000001</v>
      </c>
      <c r="G403" s="6">
        <f t="shared" si="37"/>
        <v>37.466029411764708</v>
      </c>
      <c r="H403" t="s">
        <v>8219</v>
      </c>
      <c r="I403" t="s">
        <v>8224</v>
      </c>
      <c r="J403" t="s">
        <v>8246</v>
      </c>
      <c r="K403">
        <v>1369010460</v>
      </c>
      <c r="L403" s="11">
        <f t="shared" si="40"/>
        <v>41414.02847222222</v>
      </c>
      <c r="M403">
        <v>1366381877</v>
      </c>
      <c r="N403" s="11">
        <f t="shared" si="41"/>
        <v>41383.605057870373</v>
      </c>
      <c r="O403" t="b">
        <v>0</v>
      </c>
      <c r="P403">
        <v>68</v>
      </c>
      <c r="Q403" t="b">
        <v>1</v>
      </c>
      <c r="R403" t="s">
        <v>8274</v>
      </c>
      <c r="S403" t="str">
        <f t="shared" si="38"/>
        <v>publishing</v>
      </c>
      <c r="T403" t="str">
        <f t="shared" si="39"/>
        <v>nonfiction</v>
      </c>
    </row>
    <row r="404" spans="1:20" ht="57.6" x14ac:dyDescent="0.3">
      <c r="A404">
        <v>1763</v>
      </c>
      <c r="B404" s="3" t="s">
        <v>1764</v>
      </c>
      <c r="C404" s="3" t="s">
        <v>5873</v>
      </c>
      <c r="D404" s="10">
        <v>12000</v>
      </c>
      <c r="E404">
        <v>12229</v>
      </c>
      <c r="F404" s="5">
        <f t="shared" si="36"/>
        <v>1.0190833333333333</v>
      </c>
      <c r="G404" s="6">
        <f t="shared" si="37"/>
        <v>103.63559322033899</v>
      </c>
      <c r="H404" t="s">
        <v>8219</v>
      </c>
      <c r="I404" t="s">
        <v>8224</v>
      </c>
      <c r="J404" t="s">
        <v>8246</v>
      </c>
      <c r="K404">
        <v>1477255840</v>
      </c>
      <c r="L404" s="11">
        <f t="shared" si="40"/>
        <v>42666.868518518517</v>
      </c>
      <c r="M404">
        <v>1474663840</v>
      </c>
      <c r="N404" s="11">
        <f t="shared" si="41"/>
        <v>42636.868518518517</v>
      </c>
      <c r="O404" t="b">
        <v>0</v>
      </c>
      <c r="P404">
        <v>118</v>
      </c>
      <c r="Q404" t="b">
        <v>1</v>
      </c>
      <c r="R404" t="s">
        <v>8285</v>
      </c>
      <c r="S404" t="str">
        <f t="shared" si="38"/>
        <v>photography</v>
      </c>
      <c r="T404" t="str">
        <f t="shared" si="39"/>
        <v>photobooks</v>
      </c>
    </row>
    <row r="405" spans="1:20" ht="43.2" x14ac:dyDescent="0.3">
      <c r="A405">
        <v>759</v>
      </c>
      <c r="B405" s="3" t="s">
        <v>760</v>
      </c>
      <c r="C405" s="3" t="s">
        <v>4869</v>
      </c>
      <c r="D405" s="10">
        <v>5000</v>
      </c>
      <c r="E405">
        <v>5096</v>
      </c>
      <c r="F405" s="5">
        <f t="shared" si="36"/>
        <v>1.0192000000000001</v>
      </c>
      <c r="G405" s="6">
        <f t="shared" si="37"/>
        <v>51.474747474747474</v>
      </c>
      <c r="H405" t="s">
        <v>8219</v>
      </c>
      <c r="I405" t="s">
        <v>8225</v>
      </c>
      <c r="J405" t="s">
        <v>8247</v>
      </c>
      <c r="K405">
        <v>1404892539</v>
      </c>
      <c r="L405" s="11">
        <f t="shared" si="40"/>
        <v>41829.330312500002</v>
      </c>
      <c r="M405">
        <v>1401436539</v>
      </c>
      <c r="N405" s="11">
        <f t="shared" si="41"/>
        <v>41789.330312500002</v>
      </c>
      <c r="O405" t="b">
        <v>0</v>
      </c>
      <c r="P405">
        <v>99</v>
      </c>
      <c r="Q405" t="b">
        <v>1</v>
      </c>
      <c r="R405" t="s">
        <v>8274</v>
      </c>
      <c r="S405" t="str">
        <f t="shared" si="38"/>
        <v>publishing</v>
      </c>
      <c r="T405" t="str">
        <f t="shared" si="39"/>
        <v>nonfiction</v>
      </c>
    </row>
    <row r="406" spans="1:20" ht="28.8" x14ac:dyDescent="0.3">
      <c r="A406">
        <v>3354</v>
      </c>
      <c r="B406" s="3" t="s">
        <v>3353</v>
      </c>
      <c r="C406" s="3" t="s">
        <v>7464</v>
      </c>
      <c r="D406" s="10">
        <v>3000</v>
      </c>
      <c r="E406">
        <v>3058</v>
      </c>
      <c r="F406" s="5">
        <f t="shared" si="36"/>
        <v>1.0193333333333334</v>
      </c>
      <c r="G406" s="6">
        <f t="shared" si="37"/>
        <v>55.6</v>
      </c>
      <c r="H406" t="s">
        <v>8219</v>
      </c>
      <c r="I406" t="s">
        <v>8224</v>
      </c>
      <c r="J406" t="s">
        <v>8246</v>
      </c>
      <c r="K406">
        <v>1446091260</v>
      </c>
      <c r="L406" s="11">
        <f t="shared" si="40"/>
        <v>42306.167361111111</v>
      </c>
      <c r="M406">
        <v>1443029206</v>
      </c>
      <c r="N406" s="11">
        <f t="shared" si="41"/>
        <v>42270.7269212963</v>
      </c>
      <c r="O406" t="b">
        <v>0</v>
      </c>
      <c r="P406">
        <v>55</v>
      </c>
      <c r="Q406" t="b">
        <v>1</v>
      </c>
      <c r="R406" t="s">
        <v>8271</v>
      </c>
      <c r="S406" t="str">
        <f t="shared" si="38"/>
        <v>theater</v>
      </c>
      <c r="T406" t="str">
        <f t="shared" si="39"/>
        <v>plays</v>
      </c>
    </row>
    <row r="407" spans="1:20" ht="43.2" x14ac:dyDescent="0.3">
      <c r="A407">
        <v>2334</v>
      </c>
      <c r="B407" s="3" t="s">
        <v>2335</v>
      </c>
      <c r="C407" s="3" t="s">
        <v>6444</v>
      </c>
      <c r="D407" s="10">
        <v>4000</v>
      </c>
      <c r="E407">
        <v>4078</v>
      </c>
      <c r="F407" s="5">
        <f t="shared" si="36"/>
        <v>1.0195000000000001</v>
      </c>
      <c r="G407" s="6">
        <f t="shared" si="37"/>
        <v>60.865671641791046</v>
      </c>
      <c r="H407" t="s">
        <v>8219</v>
      </c>
      <c r="I407" t="s">
        <v>8224</v>
      </c>
      <c r="J407" t="s">
        <v>8246</v>
      </c>
      <c r="K407">
        <v>1415208840</v>
      </c>
      <c r="L407" s="11">
        <f t="shared" si="40"/>
        <v>41948.731944444444</v>
      </c>
      <c r="M407">
        <v>1412611498</v>
      </c>
      <c r="N407" s="11">
        <f t="shared" si="41"/>
        <v>41918.670115740737</v>
      </c>
      <c r="O407" t="b">
        <v>1</v>
      </c>
      <c r="P407">
        <v>67</v>
      </c>
      <c r="Q407" t="b">
        <v>1</v>
      </c>
      <c r="R407" t="s">
        <v>8298</v>
      </c>
      <c r="S407" t="str">
        <f t="shared" si="38"/>
        <v>food</v>
      </c>
      <c r="T407" t="str">
        <f t="shared" si="39"/>
        <v>small batch</v>
      </c>
    </row>
    <row r="408" spans="1:20" ht="43.2" x14ac:dyDescent="0.3">
      <c r="A408">
        <v>1295</v>
      </c>
      <c r="B408" s="3" t="s">
        <v>1296</v>
      </c>
      <c r="C408" s="3" t="s">
        <v>5405</v>
      </c>
      <c r="D408" s="10">
        <v>2500</v>
      </c>
      <c r="E408">
        <v>2549</v>
      </c>
      <c r="F408" s="5">
        <f t="shared" si="36"/>
        <v>1.0196000000000001</v>
      </c>
      <c r="G408" s="6">
        <f t="shared" si="37"/>
        <v>39.828125</v>
      </c>
      <c r="H408" t="s">
        <v>8219</v>
      </c>
      <c r="I408" t="s">
        <v>8225</v>
      </c>
      <c r="J408" t="s">
        <v>8247</v>
      </c>
      <c r="K408">
        <v>1438189200</v>
      </c>
      <c r="L408" s="11">
        <f t="shared" si="40"/>
        <v>42214.708333333328</v>
      </c>
      <c r="M408">
        <v>1435585497</v>
      </c>
      <c r="N408" s="11">
        <f t="shared" si="41"/>
        <v>42184.572881944448</v>
      </c>
      <c r="O408" t="b">
        <v>0</v>
      </c>
      <c r="P408">
        <v>64</v>
      </c>
      <c r="Q408" t="b">
        <v>1</v>
      </c>
      <c r="R408" t="s">
        <v>8271</v>
      </c>
      <c r="S408" t="str">
        <f t="shared" si="38"/>
        <v>theater</v>
      </c>
      <c r="T408" t="str">
        <f t="shared" si="39"/>
        <v>plays</v>
      </c>
    </row>
    <row r="409" spans="1:20" ht="28.8" x14ac:dyDescent="0.3">
      <c r="A409">
        <v>758</v>
      </c>
      <c r="B409" s="3" t="s">
        <v>759</v>
      </c>
      <c r="C409" s="3" t="s">
        <v>4868</v>
      </c>
      <c r="D409" s="10">
        <v>2500</v>
      </c>
      <c r="E409">
        <v>2550</v>
      </c>
      <c r="F409" s="5">
        <f t="shared" si="36"/>
        <v>1.02</v>
      </c>
      <c r="G409" s="6">
        <f t="shared" si="37"/>
        <v>134.21052631578948</v>
      </c>
      <c r="H409" t="s">
        <v>8219</v>
      </c>
      <c r="I409" t="s">
        <v>8224</v>
      </c>
      <c r="J409" t="s">
        <v>8246</v>
      </c>
      <c r="K409">
        <v>1286568268</v>
      </c>
      <c r="L409" s="11">
        <f t="shared" si="40"/>
        <v>40459.836435185185</v>
      </c>
      <c r="M409">
        <v>1283976268</v>
      </c>
      <c r="N409" s="11">
        <f t="shared" si="41"/>
        <v>40429.836435185185</v>
      </c>
      <c r="O409" t="b">
        <v>0</v>
      </c>
      <c r="P409">
        <v>19</v>
      </c>
      <c r="Q409" t="b">
        <v>1</v>
      </c>
      <c r="R409" t="s">
        <v>8274</v>
      </c>
      <c r="S409" t="str">
        <f t="shared" si="38"/>
        <v>publishing</v>
      </c>
      <c r="T409" t="str">
        <f t="shared" si="39"/>
        <v>nonfiction</v>
      </c>
    </row>
    <row r="410" spans="1:20" ht="43.2" x14ac:dyDescent="0.3">
      <c r="A410">
        <v>2614</v>
      </c>
      <c r="B410" s="3" t="s">
        <v>2614</v>
      </c>
      <c r="C410" s="3" t="s">
        <v>6724</v>
      </c>
      <c r="D410" s="10">
        <v>10500</v>
      </c>
      <c r="E410">
        <v>10710</v>
      </c>
      <c r="F410" s="5">
        <f t="shared" si="36"/>
        <v>1.02</v>
      </c>
      <c r="G410" s="6">
        <f t="shared" si="37"/>
        <v>107.1</v>
      </c>
      <c r="H410" t="s">
        <v>8219</v>
      </c>
      <c r="I410" t="s">
        <v>8224</v>
      </c>
      <c r="J410" t="s">
        <v>8246</v>
      </c>
      <c r="K410">
        <v>1398834000</v>
      </c>
      <c r="L410" s="11">
        <f t="shared" si="40"/>
        <v>41759.208333333336</v>
      </c>
      <c r="M410">
        <v>1396371612</v>
      </c>
      <c r="N410" s="11">
        <f t="shared" si="41"/>
        <v>41730.708472222221</v>
      </c>
      <c r="O410" t="b">
        <v>1</v>
      </c>
      <c r="P410">
        <v>100</v>
      </c>
      <c r="Q410" t="b">
        <v>1</v>
      </c>
      <c r="R410" t="s">
        <v>8301</v>
      </c>
      <c r="S410" t="str">
        <f t="shared" si="38"/>
        <v>technology</v>
      </c>
      <c r="T410" t="str">
        <f t="shared" si="39"/>
        <v>space exploration</v>
      </c>
    </row>
    <row r="411" spans="1:20" ht="57.6" x14ac:dyDescent="0.3">
      <c r="A411">
        <v>2974</v>
      </c>
      <c r="B411" s="3" t="s">
        <v>2974</v>
      </c>
      <c r="C411" s="3" t="s">
        <v>7084</v>
      </c>
      <c r="D411" s="10">
        <v>5000</v>
      </c>
      <c r="E411">
        <v>5100</v>
      </c>
      <c r="F411" s="5">
        <f t="shared" si="36"/>
        <v>1.02</v>
      </c>
      <c r="G411" s="6">
        <f t="shared" si="37"/>
        <v>58.620689655172413</v>
      </c>
      <c r="H411" t="s">
        <v>8219</v>
      </c>
      <c r="I411" t="s">
        <v>8224</v>
      </c>
      <c r="J411" t="s">
        <v>8246</v>
      </c>
      <c r="K411">
        <v>1411695300</v>
      </c>
      <c r="L411" s="11">
        <f t="shared" si="40"/>
        <v>41908.065972222219</v>
      </c>
      <c r="M411">
        <v>1409275671</v>
      </c>
      <c r="N411" s="11">
        <f t="shared" si="41"/>
        <v>41880.061006944445</v>
      </c>
      <c r="O411" t="b">
        <v>0</v>
      </c>
      <c r="P411">
        <v>87</v>
      </c>
      <c r="Q411" t="b">
        <v>1</v>
      </c>
      <c r="R411" t="s">
        <v>8271</v>
      </c>
      <c r="S411" t="str">
        <f t="shared" si="38"/>
        <v>theater</v>
      </c>
      <c r="T411" t="str">
        <f t="shared" si="39"/>
        <v>plays</v>
      </c>
    </row>
    <row r="412" spans="1:20" ht="43.2" x14ac:dyDescent="0.3">
      <c r="A412">
        <v>3526</v>
      </c>
      <c r="B412" s="3" t="s">
        <v>3525</v>
      </c>
      <c r="C412" s="3" t="s">
        <v>7636</v>
      </c>
      <c r="D412" s="10">
        <v>3300</v>
      </c>
      <c r="E412">
        <v>3366</v>
      </c>
      <c r="F412" s="5">
        <f t="shared" si="36"/>
        <v>1.02</v>
      </c>
      <c r="G412" s="6">
        <f t="shared" si="37"/>
        <v>99</v>
      </c>
      <c r="H412" t="s">
        <v>8219</v>
      </c>
      <c r="I412" t="s">
        <v>8224</v>
      </c>
      <c r="J412" t="s">
        <v>8246</v>
      </c>
      <c r="K412">
        <v>1461823140</v>
      </c>
      <c r="L412" s="11">
        <f t="shared" si="40"/>
        <v>42488.249305555553</v>
      </c>
      <c r="M412">
        <v>1459411371</v>
      </c>
      <c r="N412" s="11">
        <f t="shared" si="41"/>
        <v>42460.335312499999</v>
      </c>
      <c r="O412" t="b">
        <v>0</v>
      </c>
      <c r="P412">
        <v>34</v>
      </c>
      <c r="Q412" t="b">
        <v>1</v>
      </c>
      <c r="R412" t="s">
        <v>8271</v>
      </c>
      <c r="S412" t="str">
        <f t="shared" si="38"/>
        <v>theater</v>
      </c>
      <c r="T412" t="str">
        <f t="shared" si="39"/>
        <v>plays</v>
      </c>
    </row>
    <row r="413" spans="1:20" ht="43.2" x14ac:dyDescent="0.3">
      <c r="A413">
        <v>3549</v>
      </c>
      <c r="B413" s="3" t="s">
        <v>3548</v>
      </c>
      <c r="C413" s="3" t="s">
        <v>7659</v>
      </c>
      <c r="D413" s="10">
        <v>1000</v>
      </c>
      <c r="E413">
        <v>1020</v>
      </c>
      <c r="F413" s="5">
        <f t="shared" si="36"/>
        <v>1.02</v>
      </c>
      <c r="G413" s="6">
        <f t="shared" si="37"/>
        <v>24.285714285714285</v>
      </c>
      <c r="H413" t="s">
        <v>8219</v>
      </c>
      <c r="I413" t="s">
        <v>8225</v>
      </c>
      <c r="J413" t="s">
        <v>8247</v>
      </c>
      <c r="K413">
        <v>1441358873</v>
      </c>
      <c r="L413" s="11">
        <f t="shared" si="40"/>
        <v>42251.394363425927</v>
      </c>
      <c r="M413">
        <v>1438939673</v>
      </c>
      <c r="N413" s="11">
        <f t="shared" si="41"/>
        <v>42223.394363425927</v>
      </c>
      <c r="O413" t="b">
        <v>0</v>
      </c>
      <c r="P413">
        <v>42</v>
      </c>
      <c r="Q413" t="b">
        <v>1</v>
      </c>
      <c r="R413" t="s">
        <v>8271</v>
      </c>
      <c r="S413" t="str">
        <f t="shared" si="38"/>
        <v>theater</v>
      </c>
      <c r="T413" t="str">
        <f t="shared" si="39"/>
        <v>plays</v>
      </c>
    </row>
    <row r="414" spans="1:20" ht="43.2" x14ac:dyDescent="0.3">
      <c r="A414">
        <v>3305</v>
      </c>
      <c r="B414" s="3" t="s">
        <v>3305</v>
      </c>
      <c r="C414" s="3" t="s">
        <v>7415</v>
      </c>
      <c r="D414" s="10">
        <v>4000</v>
      </c>
      <c r="E414">
        <v>4081</v>
      </c>
      <c r="F414" s="5">
        <f t="shared" si="36"/>
        <v>1.0202500000000001</v>
      </c>
      <c r="G414" s="6">
        <f t="shared" si="37"/>
        <v>204.05</v>
      </c>
      <c r="H414" t="s">
        <v>8219</v>
      </c>
      <c r="I414" t="s">
        <v>8224</v>
      </c>
      <c r="J414" t="s">
        <v>8246</v>
      </c>
      <c r="K414">
        <v>1438374748</v>
      </c>
      <c r="L414" s="11">
        <f t="shared" si="40"/>
        <v>42216.855879629627</v>
      </c>
      <c r="M414">
        <v>1435782748</v>
      </c>
      <c r="N414" s="11">
        <f t="shared" si="41"/>
        <v>42186.855879629627</v>
      </c>
      <c r="O414" t="b">
        <v>0</v>
      </c>
      <c r="P414">
        <v>20</v>
      </c>
      <c r="Q414" t="b">
        <v>1</v>
      </c>
      <c r="R414" t="s">
        <v>8271</v>
      </c>
      <c r="S414" t="str">
        <f t="shared" si="38"/>
        <v>theater</v>
      </c>
      <c r="T414" t="str">
        <f t="shared" si="39"/>
        <v>plays</v>
      </c>
    </row>
    <row r="415" spans="1:20" ht="43.2" x14ac:dyDescent="0.3">
      <c r="A415">
        <v>343</v>
      </c>
      <c r="B415" s="3" t="s">
        <v>344</v>
      </c>
      <c r="C415" s="3" t="s">
        <v>4453</v>
      </c>
      <c r="D415" s="10">
        <v>30000</v>
      </c>
      <c r="E415">
        <v>30608.59</v>
      </c>
      <c r="F415" s="5">
        <f t="shared" si="36"/>
        <v>1.0202863333333334</v>
      </c>
      <c r="G415" s="6">
        <f t="shared" si="37"/>
        <v>58.413339694656486</v>
      </c>
      <c r="H415" t="s">
        <v>8219</v>
      </c>
      <c r="I415" t="s">
        <v>8224</v>
      </c>
      <c r="J415" t="s">
        <v>8246</v>
      </c>
      <c r="K415">
        <v>1415934000</v>
      </c>
      <c r="L415" s="11">
        <f t="shared" si="40"/>
        <v>41957.125</v>
      </c>
      <c r="M415">
        <v>1413308545</v>
      </c>
      <c r="N415" s="11">
        <f t="shared" si="41"/>
        <v>41926.73778935185</v>
      </c>
      <c r="O415" t="b">
        <v>1</v>
      </c>
      <c r="P415">
        <v>524</v>
      </c>
      <c r="Q415" t="b">
        <v>1</v>
      </c>
      <c r="R415" t="s">
        <v>8269</v>
      </c>
      <c r="S415" t="str">
        <f t="shared" si="38"/>
        <v>film &amp; video</v>
      </c>
      <c r="T415" t="str">
        <f t="shared" si="39"/>
        <v>documentary</v>
      </c>
    </row>
    <row r="416" spans="1:20" ht="57.6" x14ac:dyDescent="0.3">
      <c r="A416">
        <v>3224</v>
      </c>
      <c r="B416" s="3" t="s">
        <v>3224</v>
      </c>
      <c r="C416" s="3" t="s">
        <v>7334</v>
      </c>
      <c r="D416" s="10">
        <v>30000</v>
      </c>
      <c r="E416">
        <v>30610</v>
      </c>
      <c r="F416" s="5">
        <f t="shared" si="36"/>
        <v>1.0203333333333333</v>
      </c>
      <c r="G416" s="6">
        <f t="shared" si="37"/>
        <v>141.71296296296296</v>
      </c>
      <c r="H416" t="s">
        <v>8219</v>
      </c>
      <c r="I416" t="s">
        <v>8224</v>
      </c>
      <c r="J416" t="s">
        <v>8246</v>
      </c>
      <c r="K416">
        <v>1484024400</v>
      </c>
      <c r="L416" s="11">
        <f t="shared" si="40"/>
        <v>42745.208333333328</v>
      </c>
      <c r="M416">
        <v>1479932713</v>
      </c>
      <c r="N416" s="11">
        <f t="shared" si="41"/>
        <v>42697.850844907407</v>
      </c>
      <c r="O416" t="b">
        <v>1</v>
      </c>
      <c r="P416">
        <v>216</v>
      </c>
      <c r="Q416" t="b">
        <v>1</v>
      </c>
      <c r="R416" t="s">
        <v>8271</v>
      </c>
      <c r="S416" t="str">
        <f t="shared" si="38"/>
        <v>theater</v>
      </c>
      <c r="T416" t="str">
        <f t="shared" si="39"/>
        <v>plays</v>
      </c>
    </row>
    <row r="417" spans="1:20" ht="43.2" x14ac:dyDescent="0.3">
      <c r="A417">
        <v>3659</v>
      </c>
      <c r="B417" s="3" t="s">
        <v>3656</v>
      </c>
      <c r="C417" s="3" t="s">
        <v>7769</v>
      </c>
      <c r="D417" s="10">
        <v>3000</v>
      </c>
      <c r="E417">
        <v>3061</v>
      </c>
      <c r="F417" s="5">
        <f t="shared" si="36"/>
        <v>1.0203333333333333</v>
      </c>
      <c r="G417" s="6">
        <f t="shared" si="37"/>
        <v>235.46153846153845</v>
      </c>
      <c r="H417" t="s">
        <v>8219</v>
      </c>
      <c r="I417" t="s">
        <v>8224</v>
      </c>
      <c r="J417" t="s">
        <v>8246</v>
      </c>
      <c r="K417">
        <v>1426775940</v>
      </c>
      <c r="L417" s="11">
        <f t="shared" si="40"/>
        <v>42082.610416666663</v>
      </c>
      <c r="M417">
        <v>1424414350</v>
      </c>
      <c r="N417" s="11">
        <f t="shared" si="41"/>
        <v>42055.277199074073</v>
      </c>
      <c r="O417" t="b">
        <v>0</v>
      </c>
      <c r="P417">
        <v>13</v>
      </c>
      <c r="Q417" t="b">
        <v>1</v>
      </c>
      <c r="R417" t="s">
        <v>8271</v>
      </c>
      <c r="S417" t="str">
        <f t="shared" si="38"/>
        <v>theater</v>
      </c>
      <c r="T417" t="str">
        <f t="shared" si="39"/>
        <v>plays</v>
      </c>
    </row>
    <row r="418" spans="1:20" ht="28.8" x14ac:dyDescent="0.3">
      <c r="A418">
        <v>3723</v>
      </c>
      <c r="B418" s="3" t="s">
        <v>3720</v>
      </c>
      <c r="C418" s="3" t="s">
        <v>7833</v>
      </c>
      <c r="D418" s="10">
        <v>4500</v>
      </c>
      <c r="E418">
        <v>4592</v>
      </c>
      <c r="F418" s="5">
        <f t="shared" si="36"/>
        <v>1.0204444444444445</v>
      </c>
      <c r="G418" s="6">
        <f t="shared" si="37"/>
        <v>72.888888888888886</v>
      </c>
      <c r="H418" t="s">
        <v>8219</v>
      </c>
      <c r="I418" t="s">
        <v>8225</v>
      </c>
      <c r="J418" t="s">
        <v>8247</v>
      </c>
      <c r="K418">
        <v>1417374262</v>
      </c>
      <c r="L418" s="11">
        <f t="shared" si="40"/>
        <v>41973.794699074075</v>
      </c>
      <c r="M418">
        <v>1414778662</v>
      </c>
      <c r="N418" s="11">
        <f t="shared" si="41"/>
        <v>41943.753032407411</v>
      </c>
      <c r="O418" t="b">
        <v>0</v>
      </c>
      <c r="P418">
        <v>63</v>
      </c>
      <c r="Q418" t="b">
        <v>1</v>
      </c>
      <c r="R418" t="s">
        <v>8271</v>
      </c>
      <c r="S418" t="str">
        <f t="shared" si="38"/>
        <v>theater</v>
      </c>
      <c r="T418" t="str">
        <f t="shared" si="39"/>
        <v>plays</v>
      </c>
    </row>
    <row r="419" spans="1:20" ht="43.2" x14ac:dyDescent="0.3">
      <c r="A419">
        <v>3472</v>
      </c>
      <c r="B419" s="3" t="s">
        <v>3471</v>
      </c>
      <c r="C419" s="3" t="s">
        <v>7582</v>
      </c>
      <c r="D419" s="10">
        <v>2000</v>
      </c>
      <c r="E419">
        <v>2041</v>
      </c>
      <c r="F419" s="5">
        <f t="shared" si="36"/>
        <v>1.0205</v>
      </c>
      <c r="G419" s="6">
        <f t="shared" si="37"/>
        <v>88.739130434782609</v>
      </c>
      <c r="H419" t="s">
        <v>8219</v>
      </c>
      <c r="I419" t="s">
        <v>8224</v>
      </c>
      <c r="J419" t="s">
        <v>8246</v>
      </c>
      <c r="K419">
        <v>1415253540</v>
      </c>
      <c r="L419" s="11">
        <f t="shared" si="40"/>
        <v>41949.249305555553</v>
      </c>
      <c r="M419">
        <v>1413432331</v>
      </c>
      <c r="N419" s="11">
        <f t="shared" si="41"/>
        <v>41928.170497685183</v>
      </c>
      <c r="O419" t="b">
        <v>0</v>
      </c>
      <c r="P419">
        <v>23</v>
      </c>
      <c r="Q419" t="b">
        <v>1</v>
      </c>
      <c r="R419" t="s">
        <v>8271</v>
      </c>
      <c r="S419" t="str">
        <f t="shared" si="38"/>
        <v>theater</v>
      </c>
      <c r="T419" t="str">
        <f t="shared" si="39"/>
        <v>plays</v>
      </c>
    </row>
    <row r="420" spans="1:20" ht="28.8" x14ac:dyDescent="0.3">
      <c r="A420">
        <v>2982</v>
      </c>
      <c r="B420" s="3" t="s">
        <v>2982</v>
      </c>
      <c r="C420" s="3" t="s">
        <v>7092</v>
      </c>
      <c r="D420" s="10">
        <v>5000</v>
      </c>
      <c r="E420">
        <v>5103</v>
      </c>
      <c r="F420" s="5">
        <f t="shared" si="36"/>
        <v>1.0206</v>
      </c>
      <c r="G420" s="6">
        <f t="shared" si="37"/>
        <v>86.491525423728817</v>
      </c>
      <c r="H420" t="s">
        <v>8219</v>
      </c>
      <c r="I420" t="s">
        <v>8225</v>
      </c>
      <c r="J420" t="s">
        <v>8247</v>
      </c>
      <c r="K420">
        <v>1455208143</v>
      </c>
      <c r="L420" s="11">
        <f t="shared" si="40"/>
        <v>42411.686840277776</v>
      </c>
      <c r="M420">
        <v>1452616143</v>
      </c>
      <c r="N420" s="11">
        <f t="shared" si="41"/>
        <v>42381.686840277776</v>
      </c>
      <c r="O420" t="b">
        <v>1</v>
      </c>
      <c r="P420">
        <v>59</v>
      </c>
      <c r="Q420" t="b">
        <v>1</v>
      </c>
      <c r="R420" t="s">
        <v>8303</v>
      </c>
      <c r="S420" t="str">
        <f t="shared" si="38"/>
        <v>theater</v>
      </c>
      <c r="T420" t="str">
        <f t="shared" si="39"/>
        <v>spaces</v>
      </c>
    </row>
    <row r="421" spans="1:20" ht="43.2" x14ac:dyDescent="0.3">
      <c r="A421">
        <v>2929</v>
      </c>
      <c r="B421" s="3" t="s">
        <v>2929</v>
      </c>
      <c r="C421" s="3" t="s">
        <v>7039</v>
      </c>
      <c r="D421" s="10">
        <v>8000</v>
      </c>
      <c r="E421">
        <v>8165.55</v>
      </c>
      <c r="F421" s="5">
        <f t="shared" si="36"/>
        <v>1.02069375</v>
      </c>
      <c r="G421" s="6">
        <f t="shared" si="37"/>
        <v>255.17343750000001</v>
      </c>
      <c r="H421" t="s">
        <v>8219</v>
      </c>
      <c r="I421" t="s">
        <v>8224</v>
      </c>
      <c r="J421" t="s">
        <v>8246</v>
      </c>
      <c r="K421">
        <v>1401024758</v>
      </c>
      <c r="L421" s="11">
        <f t="shared" si="40"/>
        <v>41784.564328703702</v>
      </c>
      <c r="M421">
        <v>1398432758</v>
      </c>
      <c r="N421" s="11">
        <f t="shared" si="41"/>
        <v>41754.564328703702</v>
      </c>
      <c r="O421" t="b">
        <v>0</v>
      </c>
      <c r="P421">
        <v>32</v>
      </c>
      <c r="Q421" t="b">
        <v>1</v>
      </c>
      <c r="R421" t="s">
        <v>8305</v>
      </c>
      <c r="S421" t="str">
        <f t="shared" si="38"/>
        <v>theater</v>
      </c>
      <c r="T421" t="str">
        <f t="shared" si="39"/>
        <v>musical</v>
      </c>
    </row>
    <row r="422" spans="1:20" ht="43.2" x14ac:dyDescent="0.3">
      <c r="A422">
        <v>1886</v>
      </c>
      <c r="B422" s="3" t="s">
        <v>1887</v>
      </c>
      <c r="C422" s="3" t="s">
        <v>5996</v>
      </c>
      <c r="D422" s="10">
        <v>1200</v>
      </c>
      <c r="E422">
        <v>1225</v>
      </c>
      <c r="F422" s="5">
        <f t="shared" si="36"/>
        <v>1.0208333333333333</v>
      </c>
      <c r="G422" s="6">
        <f t="shared" si="37"/>
        <v>42.241379310344826</v>
      </c>
      <c r="H422" t="s">
        <v>8219</v>
      </c>
      <c r="I422" t="s">
        <v>8224</v>
      </c>
      <c r="J422" t="s">
        <v>8246</v>
      </c>
      <c r="K422">
        <v>1415832338</v>
      </c>
      <c r="L422" s="11">
        <f t="shared" si="40"/>
        <v>41955.94835648148</v>
      </c>
      <c r="M422">
        <v>1413236738</v>
      </c>
      <c r="N422" s="11">
        <f t="shared" si="41"/>
        <v>41925.906689814816</v>
      </c>
      <c r="O422" t="b">
        <v>0</v>
      </c>
      <c r="P422">
        <v>29</v>
      </c>
      <c r="Q422" t="b">
        <v>1</v>
      </c>
      <c r="R422" t="s">
        <v>8279</v>
      </c>
      <c r="S422" t="str">
        <f t="shared" si="38"/>
        <v>music</v>
      </c>
      <c r="T422" t="str">
        <f t="shared" si="39"/>
        <v>indie rock</v>
      </c>
    </row>
    <row r="423" spans="1:20" ht="43.2" x14ac:dyDescent="0.3">
      <c r="A423">
        <v>344</v>
      </c>
      <c r="B423" s="3" t="s">
        <v>345</v>
      </c>
      <c r="C423" s="3" t="s">
        <v>4454</v>
      </c>
      <c r="D423" s="10">
        <v>33500</v>
      </c>
      <c r="E423">
        <v>34198</v>
      </c>
      <c r="F423" s="5">
        <f t="shared" si="36"/>
        <v>1.0208358208955224</v>
      </c>
      <c r="G423" s="6">
        <f t="shared" si="37"/>
        <v>119.99298245614035</v>
      </c>
      <c r="H423" t="s">
        <v>8219</v>
      </c>
      <c r="I423" t="s">
        <v>8224</v>
      </c>
      <c r="J423" t="s">
        <v>8246</v>
      </c>
      <c r="K423">
        <v>1433125200</v>
      </c>
      <c r="L423" s="11">
        <f t="shared" si="40"/>
        <v>42156.097222222219</v>
      </c>
      <c r="M423">
        <v>1429312694</v>
      </c>
      <c r="N423" s="11">
        <f t="shared" si="41"/>
        <v>42111.970995370371</v>
      </c>
      <c r="O423" t="b">
        <v>1</v>
      </c>
      <c r="P423">
        <v>285</v>
      </c>
      <c r="Q423" t="b">
        <v>1</v>
      </c>
      <c r="R423" t="s">
        <v>8269</v>
      </c>
      <c r="S423" t="str">
        <f t="shared" si="38"/>
        <v>film &amp; video</v>
      </c>
      <c r="T423" t="str">
        <f t="shared" si="39"/>
        <v>documentary</v>
      </c>
    </row>
    <row r="424" spans="1:20" ht="43.2" x14ac:dyDescent="0.3">
      <c r="A424">
        <v>33</v>
      </c>
      <c r="B424" s="3" t="s">
        <v>35</v>
      </c>
      <c r="C424" s="3" t="s">
        <v>4144</v>
      </c>
      <c r="D424" s="10">
        <v>5250</v>
      </c>
      <c r="E424">
        <v>5360</v>
      </c>
      <c r="F424" s="5">
        <f t="shared" si="36"/>
        <v>1.0209523809523811</v>
      </c>
      <c r="G424" s="6">
        <f t="shared" si="37"/>
        <v>83.75</v>
      </c>
      <c r="H424" t="s">
        <v>8219</v>
      </c>
      <c r="I424" t="s">
        <v>8224</v>
      </c>
      <c r="J424" t="s">
        <v>8246</v>
      </c>
      <c r="K424">
        <v>1447001501</v>
      </c>
      <c r="L424" s="11">
        <f t="shared" si="40"/>
        <v>42316.702557870376</v>
      </c>
      <c r="M424">
        <v>1444405901</v>
      </c>
      <c r="N424" s="11">
        <f t="shared" si="41"/>
        <v>42286.660891203705</v>
      </c>
      <c r="O424" t="b">
        <v>0</v>
      </c>
      <c r="P424">
        <v>64</v>
      </c>
      <c r="Q424" t="b">
        <v>1</v>
      </c>
      <c r="R424" t="s">
        <v>8265</v>
      </c>
      <c r="S424" t="str">
        <f t="shared" si="38"/>
        <v>film &amp; video</v>
      </c>
      <c r="T424" t="str">
        <f t="shared" si="39"/>
        <v>television</v>
      </c>
    </row>
    <row r="425" spans="1:20" ht="43.2" x14ac:dyDescent="0.3">
      <c r="A425">
        <v>520</v>
      </c>
      <c r="B425" s="3" t="s">
        <v>521</v>
      </c>
      <c r="C425" s="3" t="s">
        <v>4630</v>
      </c>
      <c r="D425" s="10">
        <v>5000</v>
      </c>
      <c r="E425">
        <v>5105</v>
      </c>
      <c r="F425" s="5">
        <f t="shared" si="36"/>
        <v>1.0209999999999999</v>
      </c>
      <c r="G425" s="6">
        <f t="shared" si="37"/>
        <v>150.14705882352942</v>
      </c>
      <c r="H425" t="s">
        <v>8219</v>
      </c>
      <c r="I425" t="s">
        <v>8225</v>
      </c>
      <c r="J425" t="s">
        <v>8247</v>
      </c>
      <c r="K425">
        <v>1449766261</v>
      </c>
      <c r="L425" s="11">
        <f t="shared" si="40"/>
        <v>42348.702094907407</v>
      </c>
      <c r="M425">
        <v>1447174261</v>
      </c>
      <c r="N425" s="11">
        <f t="shared" si="41"/>
        <v>42318.702094907407</v>
      </c>
      <c r="O425" t="b">
        <v>0</v>
      </c>
      <c r="P425">
        <v>34</v>
      </c>
      <c r="Q425" t="b">
        <v>1</v>
      </c>
      <c r="R425" t="s">
        <v>8271</v>
      </c>
      <c r="S425" t="str">
        <f t="shared" si="38"/>
        <v>theater</v>
      </c>
      <c r="T425" t="str">
        <f t="shared" si="39"/>
        <v>plays</v>
      </c>
    </row>
    <row r="426" spans="1:20" ht="43.2" x14ac:dyDescent="0.3">
      <c r="A426">
        <v>1037</v>
      </c>
      <c r="B426" s="3" t="s">
        <v>1038</v>
      </c>
      <c r="C426" s="3" t="s">
        <v>5147</v>
      </c>
      <c r="D426" s="10">
        <v>1000</v>
      </c>
      <c r="E426">
        <v>1021</v>
      </c>
      <c r="F426" s="5">
        <f t="shared" si="36"/>
        <v>1.0209999999999999</v>
      </c>
      <c r="G426" s="6">
        <f t="shared" si="37"/>
        <v>48.61904761904762</v>
      </c>
      <c r="H426" t="s">
        <v>8219</v>
      </c>
      <c r="I426" t="s">
        <v>8224</v>
      </c>
      <c r="J426" t="s">
        <v>8246</v>
      </c>
      <c r="K426">
        <v>1431925200</v>
      </c>
      <c r="L426" s="11">
        <f t="shared" si="40"/>
        <v>42142.208333333328</v>
      </c>
      <c r="M426">
        <v>1429991062</v>
      </c>
      <c r="N426" s="11">
        <f t="shared" si="41"/>
        <v>42119.822476851856</v>
      </c>
      <c r="O426" t="b">
        <v>0</v>
      </c>
      <c r="P426">
        <v>21</v>
      </c>
      <c r="Q426" t="b">
        <v>1</v>
      </c>
      <c r="R426" t="s">
        <v>8280</v>
      </c>
      <c r="S426" t="str">
        <f t="shared" si="38"/>
        <v>music</v>
      </c>
      <c r="T426" t="str">
        <f t="shared" si="39"/>
        <v>electronic music</v>
      </c>
    </row>
    <row r="427" spans="1:20" ht="43.2" x14ac:dyDescent="0.3">
      <c r="A427">
        <v>3218</v>
      </c>
      <c r="B427" s="3" t="s">
        <v>3218</v>
      </c>
      <c r="C427" s="3" t="s">
        <v>7328</v>
      </c>
      <c r="D427" s="10">
        <v>12000</v>
      </c>
      <c r="E427">
        <v>12252</v>
      </c>
      <c r="F427" s="5">
        <f t="shared" si="36"/>
        <v>1.0209999999999999</v>
      </c>
      <c r="G427" s="6">
        <f t="shared" si="37"/>
        <v>66.586956521739125</v>
      </c>
      <c r="H427" t="s">
        <v>8219</v>
      </c>
      <c r="I427" t="s">
        <v>8225</v>
      </c>
      <c r="J427" t="s">
        <v>8247</v>
      </c>
      <c r="K427">
        <v>1419984000</v>
      </c>
      <c r="L427" s="11">
        <f t="shared" si="40"/>
        <v>42004</v>
      </c>
      <c r="M427">
        <v>1417132986</v>
      </c>
      <c r="N427" s="11">
        <f t="shared" si="41"/>
        <v>41971.002152777779</v>
      </c>
      <c r="O427" t="b">
        <v>1</v>
      </c>
      <c r="P427">
        <v>184</v>
      </c>
      <c r="Q427" t="b">
        <v>1</v>
      </c>
      <c r="R427" t="s">
        <v>8271</v>
      </c>
      <c r="S427" t="str">
        <f t="shared" si="38"/>
        <v>theater</v>
      </c>
      <c r="T427" t="str">
        <f t="shared" si="39"/>
        <v>plays</v>
      </c>
    </row>
    <row r="428" spans="1:20" ht="43.2" x14ac:dyDescent="0.3">
      <c r="A428">
        <v>3267</v>
      </c>
      <c r="B428" s="3" t="s">
        <v>3267</v>
      </c>
      <c r="C428" s="3" t="s">
        <v>7377</v>
      </c>
      <c r="D428" s="10">
        <v>15000</v>
      </c>
      <c r="E428">
        <v>15315</v>
      </c>
      <c r="F428" s="5">
        <f t="shared" si="36"/>
        <v>1.0209999999999999</v>
      </c>
      <c r="G428" s="6">
        <f t="shared" si="37"/>
        <v>53.177083333333336</v>
      </c>
      <c r="H428" t="s">
        <v>8219</v>
      </c>
      <c r="I428" t="s">
        <v>8224</v>
      </c>
      <c r="J428" t="s">
        <v>8246</v>
      </c>
      <c r="K428">
        <v>1437156660</v>
      </c>
      <c r="L428" s="11">
        <f t="shared" si="40"/>
        <v>42202.757638888885</v>
      </c>
      <c r="M428">
        <v>1434564660</v>
      </c>
      <c r="N428" s="11">
        <f t="shared" si="41"/>
        <v>42172.757638888885</v>
      </c>
      <c r="O428" t="b">
        <v>1</v>
      </c>
      <c r="P428">
        <v>288</v>
      </c>
      <c r="Q428" t="b">
        <v>1</v>
      </c>
      <c r="R428" t="s">
        <v>8271</v>
      </c>
      <c r="S428" t="str">
        <f t="shared" si="38"/>
        <v>theater</v>
      </c>
      <c r="T428" t="str">
        <f t="shared" si="39"/>
        <v>plays</v>
      </c>
    </row>
    <row r="429" spans="1:20" ht="28.8" x14ac:dyDescent="0.3">
      <c r="A429">
        <v>3837</v>
      </c>
      <c r="B429" s="3" t="s">
        <v>3834</v>
      </c>
      <c r="C429" s="3" t="s">
        <v>7946</v>
      </c>
      <c r="D429" s="10">
        <v>2000</v>
      </c>
      <c r="E429">
        <v>2042</v>
      </c>
      <c r="F429" s="5">
        <f t="shared" si="36"/>
        <v>1.0209999999999999</v>
      </c>
      <c r="G429" s="6">
        <f t="shared" si="37"/>
        <v>120.11764705882354</v>
      </c>
      <c r="H429" t="s">
        <v>8219</v>
      </c>
      <c r="I429" t="s">
        <v>8225</v>
      </c>
      <c r="J429" t="s">
        <v>8247</v>
      </c>
      <c r="K429">
        <v>1435947758</v>
      </c>
      <c r="L429" s="11">
        <f t="shared" si="40"/>
        <v>42188.765717592592</v>
      </c>
      <c r="M429">
        <v>1432837358</v>
      </c>
      <c r="N429" s="11">
        <f t="shared" si="41"/>
        <v>42152.765717592592</v>
      </c>
      <c r="O429" t="b">
        <v>0</v>
      </c>
      <c r="P429">
        <v>17</v>
      </c>
      <c r="Q429" t="b">
        <v>1</v>
      </c>
      <c r="R429" t="s">
        <v>8271</v>
      </c>
      <c r="S429" t="str">
        <f t="shared" si="38"/>
        <v>theater</v>
      </c>
      <c r="T429" t="str">
        <f t="shared" si="39"/>
        <v>plays</v>
      </c>
    </row>
    <row r="430" spans="1:20" ht="43.2" x14ac:dyDescent="0.3">
      <c r="A430">
        <v>1854</v>
      </c>
      <c r="B430" s="3" t="s">
        <v>1855</v>
      </c>
      <c r="C430" s="3" t="s">
        <v>5964</v>
      </c>
      <c r="D430" s="10">
        <v>15000</v>
      </c>
      <c r="E430">
        <v>15318.55</v>
      </c>
      <c r="F430" s="5">
        <f t="shared" si="36"/>
        <v>1.0212366666666666</v>
      </c>
      <c r="G430" s="6">
        <f t="shared" si="37"/>
        <v>88.037643678160919</v>
      </c>
      <c r="H430" t="s">
        <v>8219</v>
      </c>
      <c r="I430" t="s">
        <v>8224</v>
      </c>
      <c r="J430" t="s">
        <v>8246</v>
      </c>
      <c r="K430">
        <v>1369355437</v>
      </c>
      <c r="L430" s="11">
        <f t="shared" si="40"/>
        <v>41418.021261574075</v>
      </c>
      <c r="M430">
        <v>1366763437</v>
      </c>
      <c r="N430" s="11">
        <f t="shared" si="41"/>
        <v>41388.021261574075</v>
      </c>
      <c r="O430" t="b">
        <v>0</v>
      </c>
      <c r="P430">
        <v>174</v>
      </c>
      <c r="Q430" t="b">
        <v>1</v>
      </c>
      <c r="R430" t="s">
        <v>8276</v>
      </c>
      <c r="S430" t="str">
        <f t="shared" si="38"/>
        <v>music</v>
      </c>
      <c r="T430" t="str">
        <f t="shared" si="39"/>
        <v>rock</v>
      </c>
    </row>
    <row r="431" spans="1:20" ht="43.2" x14ac:dyDescent="0.3">
      <c r="A431">
        <v>2527</v>
      </c>
      <c r="B431" s="3" t="s">
        <v>2527</v>
      </c>
      <c r="C431" s="3" t="s">
        <v>6637</v>
      </c>
      <c r="D431" s="10">
        <v>4000</v>
      </c>
      <c r="E431">
        <v>4085</v>
      </c>
      <c r="F431" s="5">
        <f t="shared" si="36"/>
        <v>1.02125</v>
      </c>
      <c r="G431" s="6">
        <f t="shared" si="37"/>
        <v>57.535211267605632</v>
      </c>
      <c r="H431" t="s">
        <v>8219</v>
      </c>
      <c r="I431" t="s">
        <v>8224</v>
      </c>
      <c r="J431" t="s">
        <v>8246</v>
      </c>
      <c r="K431">
        <v>1382068740</v>
      </c>
      <c r="L431" s="11">
        <f t="shared" si="40"/>
        <v>41565.165972222225</v>
      </c>
      <c r="M431">
        <v>1380477691</v>
      </c>
      <c r="N431" s="11">
        <f t="shared" si="41"/>
        <v>41546.75105324074</v>
      </c>
      <c r="O431" t="b">
        <v>0</v>
      </c>
      <c r="P431">
        <v>71</v>
      </c>
      <c r="Q431" t="b">
        <v>1</v>
      </c>
      <c r="R431" t="s">
        <v>8300</v>
      </c>
      <c r="S431" t="str">
        <f t="shared" si="38"/>
        <v>music</v>
      </c>
      <c r="T431" t="str">
        <f t="shared" si="39"/>
        <v>classical music</v>
      </c>
    </row>
    <row r="432" spans="1:20" ht="43.2" x14ac:dyDescent="0.3">
      <c r="A432">
        <v>3214</v>
      </c>
      <c r="B432" s="3" t="s">
        <v>3214</v>
      </c>
      <c r="C432" s="3" t="s">
        <v>7324</v>
      </c>
      <c r="D432" s="10">
        <v>12000</v>
      </c>
      <c r="E432">
        <v>12256</v>
      </c>
      <c r="F432" s="5">
        <f t="shared" si="36"/>
        <v>1.0213333333333334</v>
      </c>
      <c r="G432" s="6">
        <f t="shared" si="37"/>
        <v>106.57391304347826</v>
      </c>
      <c r="H432" t="s">
        <v>8219</v>
      </c>
      <c r="I432" t="s">
        <v>8225</v>
      </c>
      <c r="J432" t="s">
        <v>8247</v>
      </c>
      <c r="K432">
        <v>1452038100</v>
      </c>
      <c r="L432" s="11">
        <f t="shared" si="40"/>
        <v>42374.996527777781</v>
      </c>
      <c r="M432">
        <v>1448823673</v>
      </c>
      <c r="N432" s="11">
        <f t="shared" si="41"/>
        <v>42337.792511574073</v>
      </c>
      <c r="O432" t="b">
        <v>1</v>
      </c>
      <c r="P432">
        <v>115</v>
      </c>
      <c r="Q432" t="b">
        <v>1</v>
      </c>
      <c r="R432" t="s">
        <v>8271</v>
      </c>
      <c r="S432" t="str">
        <f t="shared" si="38"/>
        <v>theater</v>
      </c>
      <c r="T432" t="str">
        <f t="shared" si="39"/>
        <v>plays</v>
      </c>
    </row>
    <row r="433" spans="1:20" ht="57.6" x14ac:dyDescent="0.3">
      <c r="A433">
        <v>415</v>
      </c>
      <c r="B433" s="3" t="s">
        <v>416</v>
      </c>
      <c r="C433" s="3" t="s">
        <v>4525</v>
      </c>
      <c r="D433" s="10">
        <v>1400</v>
      </c>
      <c r="E433">
        <v>1430.06</v>
      </c>
      <c r="F433" s="5">
        <f t="shared" si="36"/>
        <v>1.0214714285714286</v>
      </c>
      <c r="G433" s="6">
        <f t="shared" si="37"/>
        <v>68.09809523809524</v>
      </c>
      <c r="H433" t="s">
        <v>8219</v>
      </c>
      <c r="I433" t="s">
        <v>8229</v>
      </c>
      <c r="J433" t="s">
        <v>8251</v>
      </c>
      <c r="K433">
        <v>1413547200</v>
      </c>
      <c r="L433" s="11">
        <f t="shared" si="40"/>
        <v>41929.5</v>
      </c>
      <c r="M433">
        <v>1411417602</v>
      </c>
      <c r="N433" s="11">
        <f t="shared" si="41"/>
        <v>41904.851875</v>
      </c>
      <c r="O433" t="b">
        <v>0</v>
      </c>
      <c r="P433">
        <v>21</v>
      </c>
      <c r="Q433" t="b">
        <v>1</v>
      </c>
      <c r="R433" t="s">
        <v>8269</v>
      </c>
      <c r="S433" t="str">
        <f t="shared" si="38"/>
        <v>film &amp; video</v>
      </c>
      <c r="T433" t="str">
        <f t="shared" si="39"/>
        <v>documentary</v>
      </c>
    </row>
    <row r="434" spans="1:20" ht="28.8" x14ac:dyDescent="0.3">
      <c r="A434">
        <v>3338</v>
      </c>
      <c r="B434" s="3" t="s">
        <v>3338</v>
      </c>
      <c r="C434" s="3" t="s">
        <v>7448</v>
      </c>
      <c r="D434" s="10">
        <v>15000</v>
      </c>
      <c r="E434">
        <v>15327</v>
      </c>
      <c r="F434" s="5">
        <f t="shared" si="36"/>
        <v>1.0218</v>
      </c>
      <c r="G434" s="6">
        <f t="shared" si="37"/>
        <v>136.84821428571428</v>
      </c>
      <c r="H434" t="s">
        <v>8219</v>
      </c>
      <c r="I434" t="s">
        <v>8224</v>
      </c>
      <c r="J434" t="s">
        <v>8246</v>
      </c>
      <c r="K434">
        <v>1487944080</v>
      </c>
      <c r="L434" s="11">
        <f t="shared" si="40"/>
        <v>42790.574999999997</v>
      </c>
      <c r="M434">
        <v>1486129680</v>
      </c>
      <c r="N434" s="11">
        <f t="shared" si="41"/>
        <v>42769.574999999997</v>
      </c>
      <c r="O434" t="b">
        <v>0</v>
      </c>
      <c r="P434">
        <v>112</v>
      </c>
      <c r="Q434" t="b">
        <v>1</v>
      </c>
      <c r="R434" t="s">
        <v>8271</v>
      </c>
      <c r="S434" t="str">
        <f t="shared" si="38"/>
        <v>theater</v>
      </c>
      <c r="T434" t="str">
        <f t="shared" si="39"/>
        <v>plays</v>
      </c>
    </row>
    <row r="435" spans="1:20" ht="43.2" x14ac:dyDescent="0.3">
      <c r="A435">
        <v>3186</v>
      </c>
      <c r="B435" s="3" t="s">
        <v>3186</v>
      </c>
      <c r="C435" s="3" t="s">
        <v>7296</v>
      </c>
      <c r="D435" s="10">
        <v>3200</v>
      </c>
      <c r="E435">
        <v>3270</v>
      </c>
      <c r="F435" s="5">
        <f t="shared" si="36"/>
        <v>1.0218750000000001</v>
      </c>
      <c r="G435" s="6">
        <f t="shared" si="37"/>
        <v>46.714285714285715</v>
      </c>
      <c r="H435" t="s">
        <v>8219</v>
      </c>
      <c r="I435" t="s">
        <v>8225</v>
      </c>
      <c r="J435" t="s">
        <v>8247</v>
      </c>
      <c r="K435">
        <v>1410901200</v>
      </c>
      <c r="L435" s="11">
        <f t="shared" si="40"/>
        <v>41898.875</v>
      </c>
      <c r="M435">
        <v>1408313438</v>
      </c>
      <c r="N435" s="11">
        <f t="shared" si="41"/>
        <v>41868.924050925925</v>
      </c>
      <c r="O435" t="b">
        <v>1</v>
      </c>
      <c r="P435">
        <v>70</v>
      </c>
      <c r="Q435" t="b">
        <v>1</v>
      </c>
      <c r="R435" t="s">
        <v>8271</v>
      </c>
      <c r="S435" t="str">
        <f t="shared" si="38"/>
        <v>theater</v>
      </c>
      <c r="T435" t="str">
        <f t="shared" si="39"/>
        <v>plays</v>
      </c>
    </row>
    <row r="436" spans="1:20" ht="43.2" x14ac:dyDescent="0.3">
      <c r="A436">
        <v>1347</v>
      </c>
      <c r="B436" s="3" t="s">
        <v>1348</v>
      </c>
      <c r="C436" s="3" t="s">
        <v>5457</v>
      </c>
      <c r="D436" s="10">
        <v>2500</v>
      </c>
      <c r="E436">
        <v>2555</v>
      </c>
      <c r="F436" s="5">
        <f t="shared" si="36"/>
        <v>1.022</v>
      </c>
      <c r="G436" s="6">
        <f t="shared" si="37"/>
        <v>82.41935483870968</v>
      </c>
      <c r="H436" t="s">
        <v>8219</v>
      </c>
      <c r="I436" t="s">
        <v>8224</v>
      </c>
      <c r="J436" t="s">
        <v>8246</v>
      </c>
      <c r="K436">
        <v>1425741525</v>
      </c>
      <c r="L436" s="11">
        <f t="shared" si="40"/>
        <v>42070.638020833328</v>
      </c>
      <c r="M436">
        <v>1423149525</v>
      </c>
      <c r="N436" s="11">
        <f t="shared" si="41"/>
        <v>42040.638020833328</v>
      </c>
      <c r="O436" t="b">
        <v>0</v>
      </c>
      <c r="P436">
        <v>31</v>
      </c>
      <c r="Q436" t="b">
        <v>1</v>
      </c>
      <c r="R436" t="s">
        <v>8274</v>
      </c>
      <c r="S436" t="str">
        <f t="shared" si="38"/>
        <v>publishing</v>
      </c>
      <c r="T436" t="str">
        <f t="shared" si="39"/>
        <v>nonfiction</v>
      </c>
    </row>
    <row r="437" spans="1:20" ht="57.6" x14ac:dyDescent="0.3">
      <c r="A437">
        <v>1213</v>
      </c>
      <c r="B437" s="3" t="s">
        <v>1214</v>
      </c>
      <c r="C437" s="3" t="s">
        <v>5323</v>
      </c>
      <c r="D437" s="10">
        <v>6500</v>
      </c>
      <c r="E437">
        <v>6645</v>
      </c>
      <c r="F437" s="5">
        <f t="shared" si="36"/>
        <v>1.0223076923076924</v>
      </c>
      <c r="G437" s="6">
        <f t="shared" si="37"/>
        <v>61.527777777777779</v>
      </c>
      <c r="H437" t="s">
        <v>8219</v>
      </c>
      <c r="I437" t="s">
        <v>8225</v>
      </c>
      <c r="J437" t="s">
        <v>8247</v>
      </c>
      <c r="K437">
        <v>1485886100</v>
      </c>
      <c r="L437" s="11">
        <f t="shared" si="40"/>
        <v>42766.755787037036</v>
      </c>
      <c r="M437">
        <v>1482862100</v>
      </c>
      <c r="N437" s="11">
        <f t="shared" si="41"/>
        <v>42731.755787037036</v>
      </c>
      <c r="O437" t="b">
        <v>0</v>
      </c>
      <c r="P437">
        <v>108</v>
      </c>
      <c r="Q437" t="b">
        <v>1</v>
      </c>
      <c r="R437" t="s">
        <v>8285</v>
      </c>
      <c r="S437" t="str">
        <f t="shared" si="38"/>
        <v>photography</v>
      </c>
      <c r="T437" t="str">
        <f t="shared" si="39"/>
        <v>photobooks</v>
      </c>
    </row>
    <row r="438" spans="1:20" ht="57.6" x14ac:dyDescent="0.3">
      <c r="A438">
        <v>1293</v>
      </c>
      <c r="B438" s="3" t="s">
        <v>1294</v>
      </c>
      <c r="C438" s="3" t="s">
        <v>5403</v>
      </c>
      <c r="D438" s="10">
        <v>15000</v>
      </c>
      <c r="E438">
        <v>15335</v>
      </c>
      <c r="F438" s="5">
        <f t="shared" si="36"/>
        <v>1.0223333333333333</v>
      </c>
      <c r="G438" s="6">
        <f t="shared" si="37"/>
        <v>127.79166666666667</v>
      </c>
      <c r="H438" t="s">
        <v>8219</v>
      </c>
      <c r="I438" t="s">
        <v>8224</v>
      </c>
      <c r="J438" t="s">
        <v>8246</v>
      </c>
      <c r="K438">
        <v>1447523371</v>
      </c>
      <c r="L438" s="11">
        <f t="shared" si="40"/>
        <v>42322.742719907401</v>
      </c>
      <c r="M438">
        <v>1444927771</v>
      </c>
      <c r="N438" s="11">
        <f t="shared" si="41"/>
        <v>42292.701053240744</v>
      </c>
      <c r="O438" t="b">
        <v>0</v>
      </c>
      <c r="P438">
        <v>120</v>
      </c>
      <c r="Q438" t="b">
        <v>1</v>
      </c>
      <c r="R438" t="s">
        <v>8271</v>
      </c>
      <c r="S438" t="str">
        <f t="shared" si="38"/>
        <v>theater</v>
      </c>
      <c r="T438" t="str">
        <f t="shared" si="39"/>
        <v>plays</v>
      </c>
    </row>
    <row r="439" spans="1:20" ht="43.2" x14ac:dyDescent="0.3">
      <c r="A439">
        <v>3542</v>
      </c>
      <c r="B439" s="3" t="s">
        <v>3541</v>
      </c>
      <c r="C439" s="3" t="s">
        <v>7652</v>
      </c>
      <c r="D439" s="10">
        <v>5500</v>
      </c>
      <c r="E439">
        <v>5623</v>
      </c>
      <c r="F439" s="5">
        <f t="shared" si="36"/>
        <v>1.0223636363636364</v>
      </c>
      <c r="G439" s="6">
        <f t="shared" si="37"/>
        <v>66.152941176470591</v>
      </c>
      <c r="H439" t="s">
        <v>8219</v>
      </c>
      <c r="I439" t="s">
        <v>8224</v>
      </c>
      <c r="J439" t="s">
        <v>8246</v>
      </c>
      <c r="K439">
        <v>1410099822</v>
      </c>
      <c r="L439" s="11">
        <f t="shared" si="40"/>
        <v>41889.599791666667</v>
      </c>
      <c r="M439">
        <v>1404915822</v>
      </c>
      <c r="N439" s="11">
        <f t="shared" si="41"/>
        <v>41829.599791666667</v>
      </c>
      <c r="O439" t="b">
        <v>0</v>
      </c>
      <c r="P439">
        <v>85</v>
      </c>
      <c r="Q439" t="b">
        <v>1</v>
      </c>
      <c r="R439" t="s">
        <v>8271</v>
      </c>
      <c r="S439" t="str">
        <f t="shared" si="38"/>
        <v>theater</v>
      </c>
      <c r="T439" t="str">
        <f t="shared" si="39"/>
        <v>plays</v>
      </c>
    </row>
    <row r="440" spans="1:20" ht="43.2" x14ac:dyDescent="0.3">
      <c r="A440">
        <v>2713</v>
      </c>
      <c r="B440" s="3" t="s">
        <v>2713</v>
      </c>
      <c r="C440" s="3" t="s">
        <v>6823</v>
      </c>
      <c r="D440" s="10">
        <v>150000</v>
      </c>
      <c r="E440">
        <v>153362</v>
      </c>
      <c r="F440" s="5">
        <f t="shared" si="36"/>
        <v>1.0224133333333334</v>
      </c>
      <c r="G440" s="6">
        <f t="shared" si="37"/>
        <v>108.00140845070422</v>
      </c>
      <c r="H440" t="s">
        <v>8219</v>
      </c>
      <c r="I440" t="s">
        <v>8224</v>
      </c>
      <c r="J440" t="s">
        <v>8246</v>
      </c>
      <c r="K440">
        <v>1450971684</v>
      </c>
      <c r="L440" s="11">
        <f t="shared" si="40"/>
        <v>42362.653749999998</v>
      </c>
      <c r="M440">
        <v>1447515684</v>
      </c>
      <c r="N440" s="11">
        <f t="shared" si="41"/>
        <v>42322.653749999998</v>
      </c>
      <c r="O440" t="b">
        <v>1</v>
      </c>
      <c r="P440">
        <v>1420</v>
      </c>
      <c r="Q440" t="b">
        <v>1</v>
      </c>
      <c r="R440" t="s">
        <v>8303</v>
      </c>
      <c r="S440" t="str">
        <f t="shared" si="38"/>
        <v>theater</v>
      </c>
      <c r="T440" t="str">
        <f t="shared" si="39"/>
        <v>spaces</v>
      </c>
    </row>
    <row r="441" spans="1:20" ht="43.2" x14ac:dyDescent="0.3">
      <c r="A441">
        <v>2018</v>
      </c>
      <c r="B441" s="3" t="s">
        <v>2019</v>
      </c>
      <c r="C441" s="3" t="s">
        <v>6128</v>
      </c>
      <c r="D441" s="10">
        <v>65000</v>
      </c>
      <c r="E441">
        <v>66458.23</v>
      </c>
      <c r="F441" s="5">
        <f t="shared" si="36"/>
        <v>1.0224343076923077</v>
      </c>
      <c r="G441" s="6">
        <f t="shared" si="37"/>
        <v>147.68495555555555</v>
      </c>
      <c r="H441" t="s">
        <v>8219</v>
      </c>
      <c r="I441" t="s">
        <v>8241</v>
      </c>
      <c r="J441" t="s">
        <v>8249</v>
      </c>
      <c r="K441">
        <v>1439455609</v>
      </c>
      <c r="L441" s="11">
        <f t="shared" si="40"/>
        <v>42229.365844907406</v>
      </c>
      <c r="M441">
        <v>1436863609</v>
      </c>
      <c r="N441" s="11">
        <f t="shared" si="41"/>
        <v>42199.365844907406</v>
      </c>
      <c r="O441" t="b">
        <v>1</v>
      </c>
      <c r="P441">
        <v>450</v>
      </c>
      <c r="Q441" t="b">
        <v>1</v>
      </c>
      <c r="R441" t="s">
        <v>8295</v>
      </c>
      <c r="S441" t="str">
        <f t="shared" si="38"/>
        <v>technology</v>
      </c>
      <c r="T441" t="str">
        <f t="shared" si="39"/>
        <v>hardware</v>
      </c>
    </row>
    <row r="442" spans="1:20" ht="57.6" x14ac:dyDescent="0.3">
      <c r="A442">
        <v>2459</v>
      </c>
      <c r="B442" s="3" t="s">
        <v>2460</v>
      </c>
      <c r="C442" s="3" t="s">
        <v>6569</v>
      </c>
      <c r="D442" s="10">
        <v>30000</v>
      </c>
      <c r="E442">
        <v>30675</v>
      </c>
      <c r="F442" s="5">
        <f t="shared" si="36"/>
        <v>1.0225</v>
      </c>
      <c r="G442" s="6">
        <f t="shared" si="37"/>
        <v>108.77659574468085</v>
      </c>
      <c r="H442" t="s">
        <v>8219</v>
      </c>
      <c r="I442" t="s">
        <v>8224</v>
      </c>
      <c r="J442" t="s">
        <v>8246</v>
      </c>
      <c r="K442">
        <v>1458742685</v>
      </c>
      <c r="L442" s="11">
        <f t="shared" si="40"/>
        <v>42452.595891203702</v>
      </c>
      <c r="M442">
        <v>1454858285</v>
      </c>
      <c r="N442" s="11">
        <f t="shared" si="41"/>
        <v>42407.637557870374</v>
      </c>
      <c r="O442" t="b">
        <v>0</v>
      </c>
      <c r="P442">
        <v>282</v>
      </c>
      <c r="Q442" t="b">
        <v>1</v>
      </c>
      <c r="R442" t="s">
        <v>8298</v>
      </c>
      <c r="S442" t="str">
        <f t="shared" si="38"/>
        <v>food</v>
      </c>
      <c r="T442" t="str">
        <f t="shared" si="39"/>
        <v>small batch</v>
      </c>
    </row>
    <row r="443" spans="1:20" ht="43.2" x14ac:dyDescent="0.3">
      <c r="A443">
        <v>3381</v>
      </c>
      <c r="B443" s="3" t="s">
        <v>3380</v>
      </c>
      <c r="C443" s="3" t="s">
        <v>7491</v>
      </c>
      <c r="D443" s="10">
        <v>4000</v>
      </c>
      <c r="E443">
        <v>4090</v>
      </c>
      <c r="F443" s="5">
        <f t="shared" si="36"/>
        <v>1.0225</v>
      </c>
      <c r="G443" s="6">
        <f t="shared" si="37"/>
        <v>85.208333333333329</v>
      </c>
      <c r="H443" t="s">
        <v>8219</v>
      </c>
      <c r="I443" t="s">
        <v>8224</v>
      </c>
      <c r="J443" t="s">
        <v>8246</v>
      </c>
      <c r="K443">
        <v>1426044383</v>
      </c>
      <c r="L443" s="11">
        <f t="shared" si="40"/>
        <v>42074.143321759257</v>
      </c>
      <c r="M443">
        <v>1423455983</v>
      </c>
      <c r="N443" s="11">
        <f t="shared" si="41"/>
        <v>42044.184988425928</v>
      </c>
      <c r="O443" t="b">
        <v>0</v>
      </c>
      <c r="P443">
        <v>48</v>
      </c>
      <c r="Q443" t="b">
        <v>1</v>
      </c>
      <c r="R443" t="s">
        <v>8271</v>
      </c>
      <c r="S443" t="str">
        <f t="shared" si="38"/>
        <v>theater</v>
      </c>
      <c r="T443" t="str">
        <f t="shared" si="39"/>
        <v>plays</v>
      </c>
    </row>
    <row r="444" spans="1:20" ht="28.8" x14ac:dyDescent="0.3">
      <c r="A444">
        <v>741</v>
      </c>
      <c r="B444" s="3" t="s">
        <v>742</v>
      </c>
      <c r="C444" s="3" t="s">
        <v>4851</v>
      </c>
      <c r="D444" s="10">
        <v>13000</v>
      </c>
      <c r="E444">
        <v>13293.8</v>
      </c>
      <c r="F444" s="5">
        <f t="shared" si="36"/>
        <v>1.0226</v>
      </c>
      <c r="G444" s="6">
        <f t="shared" si="37"/>
        <v>141.42340425531913</v>
      </c>
      <c r="H444" t="s">
        <v>8219</v>
      </c>
      <c r="I444" t="s">
        <v>8224</v>
      </c>
      <c r="J444" t="s">
        <v>8246</v>
      </c>
      <c r="K444">
        <v>1370964806</v>
      </c>
      <c r="L444" s="11">
        <f t="shared" si="40"/>
        <v>41436.648217592592</v>
      </c>
      <c r="M444">
        <v>1367940806</v>
      </c>
      <c r="N444" s="11">
        <f t="shared" si="41"/>
        <v>41401.648217592592</v>
      </c>
      <c r="O444" t="b">
        <v>0</v>
      </c>
      <c r="P444">
        <v>94</v>
      </c>
      <c r="Q444" t="b">
        <v>1</v>
      </c>
      <c r="R444" t="s">
        <v>8274</v>
      </c>
      <c r="S444" t="str">
        <f t="shared" si="38"/>
        <v>publishing</v>
      </c>
      <c r="T444" t="str">
        <f t="shared" si="39"/>
        <v>nonfiction</v>
      </c>
    </row>
    <row r="445" spans="1:20" ht="43.2" x14ac:dyDescent="0.3">
      <c r="A445">
        <v>2335</v>
      </c>
      <c r="B445" s="3" t="s">
        <v>2336</v>
      </c>
      <c r="C445" s="3" t="s">
        <v>6445</v>
      </c>
      <c r="D445" s="10">
        <v>25000</v>
      </c>
      <c r="E445">
        <v>25568</v>
      </c>
      <c r="F445" s="5">
        <f t="shared" si="36"/>
        <v>1.0227200000000001</v>
      </c>
      <c r="G445" s="6">
        <f t="shared" si="37"/>
        <v>115.69230769230769</v>
      </c>
      <c r="H445" t="s">
        <v>8219</v>
      </c>
      <c r="I445" t="s">
        <v>8224</v>
      </c>
      <c r="J445" t="s">
        <v>8246</v>
      </c>
      <c r="K445">
        <v>1402494243</v>
      </c>
      <c r="L445" s="11">
        <f t="shared" si="40"/>
        <v>41801.572256944448</v>
      </c>
      <c r="M445">
        <v>1399902243</v>
      </c>
      <c r="N445" s="11">
        <f t="shared" si="41"/>
        <v>41771.572256944448</v>
      </c>
      <c r="O445" t="b">
        <v>1</v>
      </c>
      <c r="P445">
        <v>221</v>
      </c>
      <c r="Q445" t="b">
        <v>1</v>
      </c>
      <c r="R445" t="s">
        <v>8298</v>
      </c>
      <c r="S445" t="str">
        <f t="shared" si="38"/>
        <v>food</v>
      </c>
      <c r="T445" t="str">
        <f t="shared" si="39"/>
        <v>small batch</v>
      </c>
    </row>
    <row r="446" spans="1:20" ht="43.2" x14ac:dyDescent="0.3">
      <c r="A446">
        <v>3546</v>
      </c>
      <c r="B446" s="3" t="s">
        <v>3545</v>
      </c>
      <c r="C446" s="3" t="s">
        <v>7656</v>
      </c>
      <c r="D446" s="10">
        <v>1100</v>
      </c>
      <c r="E446">
        <v>1125</v>
      </c>
      <c r="F446" s="5">
        <f t="shared" si="36"/>
        <v>1.0227272727272727</v>
      </c>
      <c r="G446" s="6">
        <f t="shared" si="37"/>
        <v>59.210526315789473</v>
      </c>
      <c r="H446" t="s">
        <v>8219</v>
      </c>
      <c r="I446" t="s">
        <v>8224</v>
      </c>
      <c r="J446" t="s">
        <v>8246</v>
      </c>
      <c r="K446">
        <v>1427860740</v>
      </c>
      <c r="L446" s="11">
        <f t="shared" si="40"/>
        <v>42095.165972222225</v>
      </c>
      <c r="M446">
        <v>1426002684</v>
      </c>
      <c r="N446" s="11">
        <f t="shared" si="41"/>
        <v>42073.660694444443</v>
      </c>
      <c r="O446" t="b">
        <v>0</v>
      </c>
      <c r="P446">
        <v>19</v>
      </c>
      <c r="Q446" t="b">
        <v>1</v>
      </c>
      <c r="R446" t="s">
        <v>8271</v>
      </c>
      <c r="S446" t="str">
        <f t="shared" si="38"/>
        <v>theater</v>
      </c>
      <c r="T446" t="str">
        <f t="shared" si="39"/>
        <v>plays</v>
      </c>
    </row>
    <row r="447" spans="1:20" ht="43.2" x14ac:dyDescent="0.3">
      <c r="A447">
        <v>2457</v>
      </c>
      <c r="B447" s="3" t="s">
        <v>2458</v>
      </c>
      <c r="C447" s="3" t="s">
        <v>6567</v>
      </c>
      <c r="D447" s="10">
        <v>23000</v>
      </c>
      <c r="E447">
        <v>23530</v>
      </c>
      <c r="F447" s="5">
        <f t="shared" si="36"/>
        <v>1.0230434782608695</v>
      </c>
      <c r="G447" s="6">
        <f t="shared" si="37"/>
        <v>189.75806451612902</v>
      </c>
      <c r="H447" t="s">
        <v>8219</v>
      </c>
      <c r="I447" t="s">
        <v>8224</v>
      </c>
      <c r="J447" t="s">
        <v>8246</v>
      </c>
      <c r="K447">
        <v>1458826056</v>
      </c>
      <c r="L447" s="11">
        <f t="shared" si="40"/>
        <v>42453.560833333337</v>
      </c>
      <c r="M447">
        <v>1456237656</v>
      </c>
      <c r="N447" s="11">
        <f t="shared" si="41"/>
        <v>42423.602500000001</v>
      </c>
      <c r="O447" t="b">
        <v>0</v>
      </c>
      <c r="P447">
        <v>124</v>
      </c>
      <c r="Q447" t="b">
        <v>1</v>
      </c>
      <c r="R447" t="s">
        <v>8298</v>
      </c>
      <c r="S447" t="str">
        <f t="shared" si="38"/>
        <v>food</v>
      </c>
      <c r="T447" t="str">
        <f t="shared" si="39"/>
        <v>small batch</v>
      </c>
    </row>
    <row r="448" spans="1:20" ht="43.2" x14ac:dyDescent="0.3">
      <c r="A448">
        <v>744</v>
      </c>
      <c r="B448" s="3" t="s">
        <v>745</v>
      </c>
      <c r="C448" s="3" t="s">
        <v>4854</v>
      </c>
      <c r="D448" s="10">
        <v>5000</v>
      </c>
      <c r="E448">
        <v>5116</v>
      </c>
      <c r="F448" s="5">
        <f t="shared" si="36"/>
        <v>1.0232000000000001</v>
      </c>
      <c r="G448" s="6">
        <f t="shared" si="37"/>
        <v>82.516129032258064</v>
      </c>
      <c r="H448" t="s">
        <v>8219</v>
      </c>
      <c r="I448" t="s">
        <v>8224</v>
      </c>
      <c r="J448" t="s">
        <v>8246</v>
      </c>
      <c r="K448">
        <v>1355439503</v>
      </c>
      <c r="L448" s="11">
        <f t="shared" si="40"/>
        <v>41256.95721064815</v>
      </c>
      <c r="M448">
        <v>1352847503</v>
      </c>
      <c r="N448" s="11">
        <f t="shared" si="41"/>
        <v>41226.95721064815</v>
      </c>
      <c r="O448" t="b">
        <v>0</v>
      </c>
      <c r="P448">
        <v>62</v>
      </c>
      <c r="Q448" t="b">
        <v>1</v>
      </c>
      <c r="R448" t="s">
        <v>8274</v>
      </c>
      <c r="S448" t="str">
        <f t="shared" si="38"/>
        <v>publishing</v>
      </c>
      <c r="T448" t="str">
        <f t="shared" si="39"/>
        <v>nonfiction</v>
      </c>
    </row>
    <row r="449" spans="1:20" ht="57.6" x14ac:dyDescent="0.3">
      <c r="A449">
        <v>3464</v>
      </c>
      <c r="B449" s="3" t="s">
        <v>3463</v>
      </c>
      <c r="C449" s="3" t="s">
        <v>7574</v>
      </c>
      <c r="D449" s="10">
        <v>5000</v>
      </c>
      <c r="E449">
        <v>5116.18</v>
      </c>
      <c r="F449" s="5">
        <f t="shared" si="36"/>
        <v>1.023236</v>
      </c>
      <c r="G449" s="6">
        <f t="shared" si="37"/>
        <v>55.012688172043013</v>
      </c>
      <c r="H449" t="s">
        <v>8219</v>
      </c>
      <c r="I449" t="s">
        <v>8224</v>
      </c>
      <c r="J449" t="s">
        <v>8246</v>
      </c>
      <c r="K449">
        <v>1471921637</v>
      </c>
      <c r="L449" s="11">
        <f t="shared" si="40"/>
        <v>42605.130057870367</v>
      </c>
      <c r="M449">
        <v>1469329637</v>
      </c>
      <c r="N449" s="11">
        <f t="shared" si="41"/>
        <v>42575.130057870367</v>
      </c>
      <c r="O449" t="b">
        <v>0</v>
      </c>
      <c r="P449">
        <v>93</v>
      </c>
      <c r="Q449" t="b">
        <v>1</v>
      </c>
      <c r="R449" t="s">
        <v>8271</v>
      </c>
      <c r="S449" t="str">
        <f t="shared" si="38"/>
        <v>theater</v>
      </c>
      <c r="T449" t="str">
        <f t="shared" si="39"/>
        <v>plays</v>
      </c>
    </row>
    <row r="450" spans="1:20" ht="28.8" x14ac:dyDescent="0.3">
      <c r="A450">
        <v>3758</v>
      </c>
      <c r="B450" s="3" t="s">
        <v>3755</v>
      </c>
      <c r="C450" s="3" t="s">
        <v>7868</v>
      </c>
      <c r="D450" s="10">
        <v>1500</v>
      </c>
      <c r="E450">
        <v>1535</v>
      </c>
      <c r="F450" s="5">
        <f t="shared" ref="F450:F513" si="42">E450/D450</f>
        <v>1.0233333333333334</v>
      </c>
      <c r="G450" s="6">
        <f t="shared" ref="G450:G513" si="43">E450/P450</f>
        <v>59.03846153846154</v>
      </c>
      <c r="H450" t="s">
        <v>8219</v>
      </c>
      <c r="I450" t="s">
        <v>8224</v>
      </c>
      <c r="J450" t="s">
        <v>8246</v>
      </c>
      <c r="K450">
        <v>1400475600</v>
      </c>
      <c r="L450" s="11">
        <f t="shared" si="40"/>
        <v>41778.208333333336</v>
      </c>
      <c r="M450">
        <v>1397819938</v>
      </c>
      <c r="N450" s="11">
        <f t="shared" si="41"/>
        <v>41747.471504629626</v>
      </c>
      <c r="O450" t="b">
        <v>0</v>
      </c>
      <c r="P450">
        <v>26</v>
      </c>
      <c r="Q450" t="b">
        <v>1</v>
      </c>
      <c r="R450" t="s">
        <v>8305</v>
      </c>
      <c r="S450" t="str">
        <f t="shared" ref="S450:S513" si="44">LEFT(R450,FIND("/",R450)-1)</f>
        <v>theater</v>
      </c>
      <c r="T450" t="str">
        <f t="shared" ref="T450:T513" si="45">RIGHT(R450,LEN(R450)-FIND("/",R450))</f>
        <v>musical</v>
      </c>
    </row>
    <row r="451" spans="1:20" ht="28.8" x14ac:dyDescent="0.3">
      <c r="A451">
        <v>3228</v>
      </c>
      <c r="B451" s="3" t="s">
        <v>3228</v>
      </c>
      <c r="C451" s="3" t="s">
        <v>7338</v>
      </c>
      <c r="D451" s="10">
        <v>7000</v>
      </c>
      <c r="E451">
        <v>7164</v>
      </c>
      <c r="F451" s="5">
        <f t="shared" si="42"/>
        <v>1.0234285714285714</v>
      </c>
      <c r="G451" s="6">
        <f t="shared" si="43"/>
        <v>193.62162162162161</v>
      </c>
      <c r="H451" t="s">
        <v>8219</v>
      </c>
      <c r="I451" t="s">
        <v>8224</v>
      </c>
      <c r="J451" t="s">
        <v>8246</v>
      </c>
      <c r="K451">
        <v>1450328340</v>
      </c>
      <c r="L451" s="11">
        <f t="shared" ref="L451:L514" si="46">(((K451/60)/60)/24)+DATE(1970,1,1)</f>
        <v>42355.207638888889</v>
      </c>
      <c r="M451">
        <v>1447606884</v>
      </c>
      <c r="N451" s="11">
        <f t="shared" ref="N451:N514" si="47">(((M451/60)/60)/24)+DATE(1970,1,1)</f>
        <v>42323.70930555556</v>
      </c>
      <c r="O451" t="b">
        <v>1</v>
      </c>
      <c r="P451">
        <v>37</v>
      </c>
      <c r="Q451" t="b">
        <v>1</v>
      </c>
      <c r="R451" t="s">
        <v>8271</v>
      </c>
      <c r="S451" t="str">
        <f t="shared" si="44"/>
        <v>theater</v>
      </c>
      <c r="T451" t="str">
        <f t="shared" si="45"/>
        <v>plays</v>
      </c>
    </row>
    <row r="452" spans="1:20" x14ac:dyDescent="0.3">
      <c r="A452">
        <v>1393</v>
      </c>
      <c r="B452" s="3" t="s">
        <v>1394</v>
      </c>
      <c r="C452" s="3" t="s">
        <v>5503</v>
      </c>
      <c r="D452" s="10">
        <v>10000</v>
      </c>
      <c r="E452">
        <v>10235</v>
      </c>
      <c r="F452" s="5">
        <f t="shared" si="42"/>
        <v>1.0235000000000001</v>
      </c>
      <c r="G452" s="6">
        <f t="shared" si="43"/>
        <v>196.82692307692307</v>
      </c>
      <c r="H452" t="s">
        <v>8219</v>
      </c>
      <c r="I452" t="s">
        <v>8224</v>
      </c>
      <c r="J452" t="s">
        <v>8246</v>
      </c>
      <c r="K452">
        <v>1470068523</v>
      </c>
      <c r="L452" s="11">
        <f t="shared" si="46"/>
        <v>42583.681979166664</v>
      </c>
      <c r="M452">
        <v>1467476523</v>
      </c>
      <c r="N452" s="11">
        <f t="shared" si="47"/>
        <v>42553.681979166664</v>
      </c>
      <c r="O452" t="b">
        <v>0</v>
      </c>
      <c r="P452">
        <v>52</v>
      </c>
      <c r="Q452" t="b">
        <v>1</v>
      </c>
      <c r="R452" t="s">
        <v>8276</v>
      </c>
      <c r="S452" t="str">
        <f t="shared" si="44"/>
        <v>music</v>
      </c>
      <c r="T452" t="str">
        <f t="shared" si="45"/>
        <v>rock</v>
      </c>
    </row>
    <row r="453" spans="1:20" ht="43.2" x14ac:dyDescent="0.3">
      <c r="A453">
        <v>3225</v>
      </c>
      <c r="B453" s="3" t="s">
        <v>3225</v>
      </c>
      <c r="C453" s="3" t="s">
        <v>7335</v>
      </c>
      <c r="D453" s="10">
        <v>2000</v>
      </c>
      <c r="E453">
        <v>2047</v>
      </c>
      <c r="F453" s="5">
        <f t="shared" si="42"/>
        <v>1.0235000000000001</v>
      </c>
      <c r="G453" s="6">
        <f t="shared" si="43"/>
        <v>52.487179487179489</v>
      </c>
      <c r="H453" t="s">
        <v>8219</v>
      </c>
      <c r="I453" t="s">
        <v>8224</v>
      </c>
      <c r="J453" t="s">
        <v>8246</v>
      </c>
      <c r="K453">
        <v>1464987600</v>
      </c>
      <c r="L453" s="11">
        <f t="shared" si="46"/>
        <v>42524.875</v>
      </c>
      <c r="M453">
        <v>1463145938</v>
      </c>
      <c r="N453" s="11">
        <f t="shared" si="47"/>
        <v>42503.559467592597</v>
      </c>
      <c r="O453" t="b">
        <v>1</v>
      </c>
      <c r="P453">
        <v>39</v>
      </c>
      <c r="Q453" t="b">
        <v>1</v>
      </c>
      <c r="R453" t="s">
        <v>8271</v>
      </c>
      <c r="S453" t="str">
        <f t="shared" si="44"/>
        <v>theater</v>
      </c>
      <c r="T453" t="str">
        <f t="shared" si="45"/>
        <v>plays</v>
      </c>
    </row>
    <row r="454" spans="1:20" ht="43.2" x14ac:dyDescent="0.3">
      <c r="A454">
        <v>3714</v>
      </c>
      <c r="B454" s="3" t="s">
        <v>3711</v>
      </c>
      <c r="C454" s="3" t="s">
        <v>7824</v>
      </c>
      <c r="D454" s="10">
        <v>10000</v>
      </c>
      <c r="E454">
        <v>10235</v>
      </c>
      <c r="F454" s="5">
        <f t="shared" si="42"/>
        <v>1.0235000000000001</v>
      </c>
      <c r="G454" s="6">
        <f t="shared" si="43"/>
        <v>105.51546391752578</v>
      </c>
      <c r="H454" t="s">
        <v>8219</v>
      </c>
      <c r="I454" t="s">
        <v>8224</v>
      </c>
      <c r="J454" t="s">
        <v>8246</v>
      </c>
      <c r="K454">
        <v>1432612740</v>
      </c>
      <c r="L454" s="11">
        <f t="shared" si="46"/>
        <v>42150.165972222225</v>
      </c>
      <c r="M454">
        <v>1429881667</v>
      </c>
      <c r="N454" s="11">
        <f t="shared" si="47"/>
        <v>42118.556331018524</v>
      </c>
      <c r="O454" t="b">
        <v>0</v>
      </c>
      <c r="P454">
        <v>97</v>
      </c>
      <c r="Q454" t="b">
        <v>1</v>
      </c>
      <c r="R454" t="s">
        <v>8271</v>
      </c>
      <c r="S454" t="str">
        <f t="shared" si="44"/>
        <v>theater</v>
      </c>
      <c r="T454" t="str">
        <f t="shared" si="45"/>
        <v>plays</v>
      </c>
    </row>
    <row r="455" spans="1:20" ht="43.2" x14ac:dyDescent="0.3">
      <c r="A455">
        <v>1468</v>
      </c>
      <c r="B455" s="3" t="s">
        <v>1469</v>
      </c>
      <c r="C455" s="3" t="s">
        <v>5578</v>
      </c>
      <c r="D455" s="10">
        <v>9500</v>
      </c>
      <c r="E455">
        <v>9725</v>
      </c>
      <c r="F455" s="5">
        <f t="shared" si="42"/>
        <v>1.0236842105263158</v>
      </c>
      <c r="G455" s="6">
        <f t="shared" si="43"/>
        <v>33.191126279863482</v>
      </c>
      <c r="H455" t="s">
        <v>8219</v>
      </c>
      <c r="I455" t="s">
        <v>8224</v>
      </c>
      <c r="J455" t="s">
        <v>8246</v>
      </c>
      <c r="K455">
        <v>1307838049</v>
      </c>
      <c r="L455" s="11">
        <f t="shared" si="46"/>
        <v>40706.014456018522</v>
      </c>
      <c r="M455">
        <v>1302654049</v>
      </c>
      <c r="N455" s="11">
        <f t="shared" si="47"/>
        <v>40646.014456018522</v>
      </c>
      <c r="O455" t="b">
        <v>1</v>
      </c>
      <c r="P455">
        <v>293</v>
      </c>
      <c r="Q455" t="b">
        <v>1</v>
      </c>
      <c r="R455" t="s">
        <v>8288</v>
      </c>
      <c r="S455" t="str">
        <f t="shared" si="44"/>
        <v>publishing</v>
      </c>
      <c r="T455" t="str">
        <f t="shared" si="45"/>
        <v>radio &amp; podcasts</v>
      </c>
    </row>
    <row r="456" spans="1:20" ht="43.2" x14ac:dyDescent="0.3">
      <c r="A456">
        <v>2809</v>
      </c>
      <c r="B456" s="3" t="s">
        <v>2809</v>
      </c>
      <c r="C456" s="3" t="s">
        <v>6919</v>
      </c>
      <c r="D456" s="10">
        <v>2500</v>
      </c>
      <c r="E456">
        <v>2560</v>
      </c>
      <c r="F456" s="5">
        <f t="shared" si="42"/>
        <v>1.024</v>
      </c>
      <c r="G456" s="6">
        <f t="shared" si="43"/>
        <v>121.9047619047619</v>
      </c>
      <c r="H456" t="s">
        <v>8219</v>
      </c>
      <c r="I456" t="s">
        <v>8224</v>
      </c>
      <c r="J456" t="s">
        <v>8246</v>
      </c>
      <c r="K456">
        <v>1459348740</v>
      </c>
      <c r="L456" s="11">
        <f t="shared" si="46"/>
        <v>42459.610416666663</v>
      </c>
      <c r="M456">
        <v>1458647725</v>
      </c>
      <c r="N456" s="11">
        <f t="shared" si="47"/>
        <v>42451.496817129635</v>
      </c>
      <c r="O456" t="b">
        <v>0</v>
      </c>
      <c r="P456">
        <v>21</v>
      </c>
      <c r="Q456" t="b">
        <v>1</v>
      </c>
      <c r="R456" t="s">
        <v>8271</v>
      </c>
      <c r="S456" t="str">
        <f t="shared" si="44"/>
        <v>theater</v>
      </c>
      <c r="T456" t="str">
        <f t="shared" si="45"/>
        <v>plays</v>
      </c>
    </row>
    <row r="457" spans="1:20" ht="57.6" x14ac:dyDescent="0.3">
      <c r="A457">
        <v>3390</v>
      </c>
      <c r="B457" s="3" t="s">
        <v>3389</v>
      </c>
      <c r="C457" s="3" t="s">
        <v>7500</v>
      </c>
      <c r="D457" s="10">
        <v>1500</v>
      </c>
      <c r="E457">
        <v>1536</v>
      </c>
      <c r="F457" s="5">
        <f t="shared" si="42"/>
        <v>1.024</v>
      </c>
      <c r="G457" s="6">
        <f t="shared" si="43"/>
        <v>69.818181818181813</v>
      </c>
      <c r="H457" t="s">
        <v>8219</v>
      </c>
      <c r="I457" t="s">
        <v>8224</v>
      </c>
      <c r="J457" t="s">
        <v>8246</v>
      </c>
      <c r="K457">
        <v>1405017345</v>
      </c>
      <c r="L457" s="11">
        <f t="shared" si="46"/>
        <v>41830.774826388886</v>
      </c>
      <c r="M457">
        <v>1403721345</v>
      </c>
      <c r="N457" s="11">
        <f t="shared" si="47"/>
        <v>41815.774826388886</v>
      </c>
      <c r="O457" t="b">
        <v>0</v>
      </c>
      <c r="P457">
        <v>22</v>
      </c>
      <c r="Q457" t="b">
        <v>1</v>
      </c>
      <c r="R457" t="s">
        <v>8271</v>
      </c>
      <c r="S457" t="str">
        <f t="shared" si="44"/>
        <v>theater</v>
      </c>
      <c r="T457" t="str">
        <f t="shared" si="45"/>
        <v>plays</v>
      </c>
    </row>
    <row r="458" spans="1:20" ht="115.2" x14ac:dyDescent="0.3">
      <c r="A458">
        <v>3561</v>
      </c>
      <c r="B458" s="3" t="s">
        <v>3560</v>
      </c>
      <c r="C458" s="3" t="s">
        <v>7671</v>
      </c>
      <c r="D458" s="10">
        <v>2500</v>
      </c>
      <c r="E458">
        <v>2560</v>
      </c>
      <c r="F458" s="5">
        <f t="shared" si="42"/>
        <v>1.024</v>
      </c>
      <c r="G458" s="6">
        <f t="shared" si="43"/>
        <v>47.407407407407405</v>
      </c>
      <c r="H458" t="s">
        <v>8219</v>
      </c>
      <c r="I458" t="s">
        <v>8224</v>
      </c>
      <c r="J458" t="s">
        <v>8246</v>
      </c>
      <c r="K458">
        <v>1438799760</v>
      </c>
      <c r="L458" s="11">
        <f t="shared" si="46"/>
        <v>42221.774999999994</v>
      </c>
      <c r="M458">
        <v>1437236378</v>
      </c>
      <c r="N458" s="11">
        <f t="shared" si="47"/>
        <v>42203.680300925931</v>
      </c>
      <c r="O458" t="b">
        <v>0</v>
      </c>
      <c r="P458">
        <v>54</v>
      </c>
      <c r="Q458" t="b">
        <v>1</v>
      </c>
      <c r="R458" t="s">
        <v>8271</v>
      </c>
      <c r="S458" t="str">
        <f t="shared" si="44"/>
        <v>theater</v>
      </c>
      <c r="T458" t="str">
        <f t="shared" si="45"/>
        <v>plays</v>
      </c>
    </row>
    <row r="459" spans="1:20" ht="43.2" x14ac:dyDescent="0.3">
      <c r="A459">
        <v>2330</v>
      </c>
      <c r="B459" s="3" t="s">
        <v>2331</v>
      </c>
      <c r="C459" s="3" t="s">
        <v>6440</v>
      </c>
      <c r="D459" s="10">
        <v>35000</v>
      </c>
      <c r="E459">
        <v>35848</v>
      </c>
      <c r="F459" s="5">
        <f t="shared" si="42"/>
        <v>1.0242285714285715</v>
      </c>
      <c r="G459" s="6">
        <f t="shared" si="43"/>
        <v>219.92638036809817</v>
      </c>
      <c r="H459" t="s">
        <v>8219</v>
      </c>
      <c r="I459" t="s">
        <v>8224</v>
      </c>
      <c r="J459" t="s">
        <v>8246</v>
      </c>
      <c r="K459">
        <v>1451001600</v>
      </c>
      <c r="L459" s="11">
        <f t="shared" si="46"/>
        <v>42363</v>
      </c>
      <c r="M459">
        <v>1448400943</v>
      </c>
      <c r="N459" s="11">
        <f t="shared" si="47"/>
        <v>42332.89980324074</v>
      </c>
      <c r="O459" t="b">
        <v>1</v>
      </c>
      <c r="P459">
        <v>163</v>
      </c>
      <c r="Q459" t="b">
        <v>1</v>
      </c>
      <c r="R459" t="s">
        <v>8298</v>
      </c>
      <c r="S459" t="str">
        <f t="shared" si="44"/>
        <v>food</v>
      </c>
      <c r="T459" t="str">
        <f t="shared" si="45"/>
        <v>small batch</v>
      </c>
    </row>
    <row r="460" spans="1:20" ht="57.6" x14ac:dyDescent="0.3">
      <c r="A460">
        <v>3498</v>
      </c>
      <c r="B460" s="3" t="s">
        <v>3497</v>
      </c>
      <c r="C460" s="3" t="s">
        <v>7608</v>
      </c>
      <c r="D460" s="10">
        <v>1650</v>
      </c>
      <c r="E460">
        <v>1690</v>
      </c>
      <c r="F460" s="5">
        <f t="shared" si="42"/>
        <v>1.0242424242424242</v>
      </c>
      <c r="G460" s="6">
        <f t="shared" si="43"/>
        <v>40.238095238095241</v>
      </c>
      <c r="H460" t="s">
        <v>8219</v>
      </c>
      <c r="I460" t="s">
        <v>8229</v>
      </c>
      <c r="J460" t="s">
        <v>8251</v>
      </c>
      <c r="K460">
        <v>1464471840</v>
      </c>
      <c r="L460" s="11">
        <f t="shared" si="46"/>
        <v>42518.905555555553</v>
      </c>
      <c r="M460">
        <v>1459309704</v>
      </c>
      <c r="N460" s="11">
        <f t="shared" si="47"/>
        <v>42459.15861111111</v>
      </c>
      <c r="O460" t="b">
        <v>0</v>
      </c>
      <c r="P460">
        <v>42</v>
      </c>
      <c r="Q460" t="b">
        <v>1</v>
      </c>
      <c r="R460" t="s">
        <v>8271</v>
      </c>
      <c r="S460" t="str">
        <f t="shared" si="44"/>
        <v>theater</v>
      </c>
      <c r="T460" t="str">
        <f t="shared" si="45"/>
        <v>plays</v>
      </c>
    </row>
    <row r="461" spans="1:20" ht="43.2" x14ac:dyDescent="0.3">
      <c r="A461">
        <v>1201</v>
      </c>
      <c r="B461" s="3" t="s">
        <v>1202</v>
      </c>
      <c r="C461" s="3" t="s">
        <v>5311</v>
      </c>
      <c r="D461" s="10">
        <v>6000</v>
      </c>
      <c r="E461">
        <v>6146.27</v>
      </c>
      <c r="F461" s="5">
        <f t="shared" si="42"/>
        <v>1.0243783333333334</v>
      </c>
      <c r="G461" s="6">
        <f t="shared" si="43"/>
        <v>55.371801801801809</v>
      </c>
      <c r="H461" t="s">
        <v>8219</v>
      </c>
      <c r="I461" t="s">
        <v>8225</v>
      </c>
      <c r="J461" t="s">
        <v>8247</v>
      </c>
      <c r="K461">
        <v>1468593246</v>
      </c>
      <c r="L461" s="11">
        <f t="shared" si="46"/>
        <v>42566.60701388889</v>
      </c>
      <c r="M461">
        <v>1466001246</v>
      </c>
      <c r="N461" s="11">
        <f t="shared" si="47"/>
        <v>42536.60701388889</v>
      </c>
      <c r="O461" t="b">
        <v>0</v>
      </c>
      <c r="P461">
        <v>111</v>
      </c>
      <c r="Q461" t="b">
        <v>1</v>
      </c>
      <c r="R461" t="s">
        <v>8285</v>
      </c>
      <c r="S461" t="str">
        <f t="shared" si="44"/>
        <v>photography</v>
      </c>
      <c r="T461" t="str">
        <f t="shared" si="45"/>
        <v>photobooks</v>
      </c>
    </row>
    <row r="462" spans="1:20" ht="43.2" x14ac:dyDescent="0.3">
      <c r="A462">
        <v>2925</v>
      </c>
      <c r="B462" s="3" t="s">
        <v>2925</v>
      </c>
      <c r="C462" s="3" t="s">
        <v>7035</v>
      </c>
      <c r="D462" s="10">
        <v>45000</v>
      </c>
      <c r="E462">
        <v>46100.69</v>
      </c>
      <c r="F462" s="5">
        <f t="shared" si="42"/>
        <v>1.0244597777777777</v>
      </c>
      <c r="G462" s="6">
        <f t="shared" si="43"/>
        <v>231.66175879396985</v>
      </c>
      <c r="H462" t="s">
        <v>8219</v>
      </c>
      <c r="I462" t="s">
        <v>8224</v>
      </c>
      <c r="J462" t="s">
        <v>8246</v>
      </c>
      <c r="K462">
        <v>1410444068</v>
      </c>
      <c r="L462" s="11">
        <f t="shared" si="46"/>
        <v>41893.584120370368</v>
      </c>
      <c r="M462">
        <v>1407852068</v>
      </c>
      <c r="N462" s="11">
        <f t="shared" si="47"/>
        <v>41863.584120370368</v>
      </c>
      <c r="O462" t="b">
        <v>0</v>
      </c>
      <c r="P462">
        <v>199</v>
      </c>
      <c r="Q462" t="b">
        <v>1</v>
      </c>
      <c r="R462" t="s">
        <v>8305</v>
      </c>
      <c r="S462" t="str">
        <f t="shared" si="44"/>
        <v>theater</v>
      </c>
      <c r="T462" t="str">
        <f t="shared" si="45"/>
        <v>musical</v>
      </c>
    </row>
    <row r="463" spans="1:20" ht="43.2" x14ac:dyDescent="0.3">
      <c r="A463">
        <v>1203</v>
      </c>
      <c r="B463" s="3" t="s">
        <v>1204</v>
      </c>
      <c r="C463" s="3" t="s">
        <v>5313</v>
      </c>
      <c r="D463" s="10">
        <v>16300</v>
      </c>
      <c r="E463">
        <v>16700</v>
      </c>
      <c r="F463" s="5">
        <f t="shared" si="42"/>
        <v>1.0245398773006136</v>
      </c>
      <c r="G463" s="6">
        <f t="shared" si="43"/>
        <v>165.34653465346534</v>
      </c>
      <c r="H463" t="s">
        <v>8219</v>
      </c>
      <c r="I463" t="s">
        <v>8224</v>
      </c>
      <c r="J463" t="s">
        <v>8246</v>
      </c>
      <c r="K463">
        <v>1433083527</v>
      </c>
      <c r="L463" s="11">
        <f t="shared" si="46"/>
        <v>42155.614895833336</v>
      </c>
      <c r="M463">
        <v>1430491527</v>
      </c>
      <c r="N463" s="11">
        <f t="shared" si="47"/>
        <v>42125.614895833336</v>
      </c>
      <c r="O463" t="b">
        <v>0</v>
      </c>
      <c r="P463">
        <v>101</v>
      </c>
      <c r="Q463" t="b">
        <v>1</v>
      </c>
      <c r="R463" t="s">
        <v>8285</v>
      </c>
      <c r="S463" t="str">
        <f t="shared" si="44"/>
        <v>photography</v>
      </c>
      <c r="T463" t="str">
        <f t="shared" si="45"/>
        <v>photobooks</v>
      </c>
    </row>
    <row r="464" spans="1:20" ht="43.2" x14ac:dyDescent="0.3">
      <c r="A464">
        <v>1897</v>
      </c>
      <c r="B464" s="3" t="s">
        <v>1898</v>
      </c>
      <c r="C464" s="3" t="s">
        <v>6007</v>
      </c>
      <c r="D464" s="10">
        <v>6350</v>
      </c>
      <c r="E464">
        <v>6506</v>
      </c>
      <c r="F464" s="5">
        <f t="shared" si="42"/>
        <v>1.0245669291338582</v>
      </c>
      <c r="G464" s="6">
        <f t="shared" si="43"/>
        <v>35.551912568306008</v>
      </c>
      <c r="H464" t="s">
        <v>8219</v>
      </c>
      <c r="I464" t="s">
        <v>8224</v>
      </c>
      <c r="J464" t="s">
        <v>8246</v>
      </c>
      <c r="K464">
        <v>1393966800</v>
      </c>
      <c r="L464" s="11">
        <f t="shared" si="46"/>
        <v>41702.875</v>
      </c>
      <c r="M464">
        <v>1392040806</v>
      </c>
      <c r="N464" s="11">
        <f t="shared" si="47"/>
        <v>41680.583402777782</v>
      </c>
      <c r="O464" t="b">
        <v>0</v>
      </c>
      <c r="P464">
        <v>183</v>
      </c>
      <c r="Q464" t="b">
        <v>1</v>
      </c>
      <c r="R464" t="s">
        <v>8279</v>
      </c>
      <c r="S464" t="str">
        <f t="shared" si="44"/>
        <v>music</v>
      </c>
      <c r="T464" t="str">
        <f t="shared" si="45"/>
        <v>indie rock</v>
      </c>
    </row>
    <row r="465" spans="1:20" ht="43.2" x14ac:dyDescent="0.3">
      <c r="A465">
        <v>107</v>
      </c>
      <c r="B465" s="3" t="s">
        <v>109</v>
      </c>
      <c r="C465" s="3" t="s">
        <v>4218</v>
      </c>
      <c r="D465" s="10">
        <v>7500</v>
      </c>
      <c r="E465">
        <v>7685</v>
      </c>
      <c r="F465" s="5">
        <f t="shared" si="42"/>
        <v>1.0246666666666666</v>
      </c>
      <c r="G465" s="6">
        <f t="shared" si="43"/>
        <v>111.37681159420291</v>
      </c>
      <c r="H465" t="s">
        <v>8219</v>
      </c>
      <c r="I465" t="s">
        <v>8224</v>
      </c>
      <c r="J465" t="s">
        <v>8246</v>
      </c>
      <c r="K465">
        <v>1303688087</v>
      </c>
      <c r="L465" s="11">
        <f t="shared" si="46"/>
        <v>40657.982488425929</v>
      </c>
      <c r="M465">
        <v>1301787287</v>
      </c>
      <c r="N465" s="11">
        <f t="shared" si="47"/>
        <v>40635.982488425929</v>
      </c>
      <c r="O465" t="b">
        <v>0</v>
      </c>
      <c r="P465">
        <v>69</v>
      </c>
      <c r="Q465" t="b">
        <v>1</v>
      </c>
      <c r="R465" t="s">
        <v>8266</v>
      </c>
      <c r="S465" t="str">
        <f t="shared" si="44"/>
        <v>film &amp; video</v>
      </c>
      <c r="T465" t="str">
        <f t="shared" si="45"/>
        <v>shorts</v>
      </c>
    </row>
    <row r="466" spans="1:20" ht="43.2" x14ac:dyDescent="0.3">
      <c r="A466">
        <v>2093</v>
      </c>
      <c r="B466" s="3" t="s">
        <v>2094</v>
      </c>
      <c r="C466" s="3" t="s">
        <v>6203</v>
      </c>
      <c r="D466" s="10">
        <v>1500</v>
      </c>
      <c r="E466">
        <v>1537</v>
      </c>
      <c r="F466" s="5">
        <f t="shared" si="42"/>
        <v>1.0246666666666666</v>
      </c>
      <c r="G466" s="6">
        <f t="shared" si="43"/>
        <v>66.826086956521735</v>
      </c>
      <c r="H466" t="s">
        <v>8219</v>
      </c>
      <c r="I466" t="s">
        <v>8224</v>
      </c>
      <c r="J466" t="s">
        <v>8246</v>
      </c>
      <c r="K466">
        <v>1356211832</v>
      </c>
      <c r="L466" s="11">
        <f t="shared" si="46"/>
        <v>41265.896203703705</v>
      </c>
      <c r="M466">
        <v>1351024232</v>
      </c>
      <c r="N466" s="11">
        <f t="shared" si="47"/>
        <v>41205.854537037041</v>
      </c>
      <c r="O466" t="b">
        <v>0</v>
      </c>
      <c r="P466">
        <v>23</v>
      </c>
      <c r="Q466" t="b">
        <v>1</v>
      </c>
      <c r="R466" t="s">
        <v>8279</v>
      </c>
      <c r="S466" t="str">
        <f t="shared" si="44"/>
        <v>music</v>
      </c>
      <c r="T466" t="str">
        <f t="shared" si="45"/>
        <v>indie rock</v>
      </c>
    </row>
    <row r="467" spans="1:20" ht="43.2" x14ac:dyDescent="0.3">
      <c r="A467">
        <v>83</v>
      </c>
      <c r="B467" s="3" t="s">
        <v>85</v>
      </c>
      <c r="C467" s="3" t="s">
        <v>4194</v>
      </c>
      <c r="D467" s="10">
        <v>200</v>
      </c>
      <c r="E467">
        <v>205</v>
      </c>
      <c r="F467" s="5">
        <f t="shared" si="42"/>
        <v>1.0249999999999999</v>
      </c>
      <c r="G467" s="6">
        <f t="shared" si="43"/>
        <v>15.76923076923077</v>
      </c>
      <c r="H467" t="s">
        <v>8219</v>
      </c>
      <c r="I467" t="s">
        <v>8225</v>
      </c>
      <c r="J467" t="s">
        <v>8247</v>
      </c>
      <c r="K467">
        <v>1424604600</v>
      </c>
      <c r="L467" s="11">
        <f t="shared" si="46"/>
        <v>42057.479166666672</v>
      </c>
      <c r="M467">
        <v>1423320389</v>
      </c>
      <c r="N467" s="11">
        <f t="shared" si="47"/>
        <v>42042.615613425922</v>
      </c>
      <c r="O467" t="b">
        <v>0</v>
      </c>
      <c r="P467">
        <v>13</v>
      </c>
      <c r="Q467" t="b">
        <v>1</v>
      </c>
      <c r="R467" t="s">
        <v>8266</v>
      </c>
      <c r="S467" t="str">
        <f t="shared" si="44"/>
        <v>film &amp; video</v>
      </c>
      <c r="T467" t="str">
        <f t="shared" si="45"/>
        <v>shorts</v>
      </c>
    </row>
    <row r="468" spans="1:20" ht="43.2" x14ac:dyDescent="0.3">
      <c r="A468">
        <v>535</v>
      </c>
      <c r="B468" s="3" t="s">
        <v>536</v>
      </c>
      <c r="C468" s="3" t="s">
        <v>4645</v>
      </c>
      <c r="D468" s="10">
        <v>2000</v>
      </c>
      <c r="E468">
        <v>2050</v>
      </c>
      <c r="F468" s="5">
        <f t="shared" si="42"/>
        <v>1.0249999999999999</v>
      </c>
      <c r="G468" s="6">
        <f t="shared" si="43"/>
        <v>34.745762711864408</v>
      </c>
      <c r="H468" t="s">
        <v>8219</v>
      </c>
      <c r="I468" t="s">
        <v>8225</v>
      </c>
      <c r="J468" t="s">
        <v>8247</v>
      </c>
      <c r="K468">
        <v>1483707905</v>
      </c>
      <c r="L468" s="11">
        <f t="shared" si="46"/>
        <v>42741.545196759253</v>
      </c>
      <c r="M468">
        <v>1481115905</v>
      </c>
      <c r="N468" s="11">
        <f t="shared" si="47"/>
        <v>42711.545196759253</v>
      </c>
      <c r="O468" t="b">
        <v>0</v>
      </c>
      <c r="P468">
        <v>59</v>
      </c>
      <c r="Q468" t="b">
        <v>1</v>
      </c>
      <c r="R468" t="s">
        <v>8271</v>
      </c>
      <c r="S468" t="str">
        <f t="shared" si="44"/>
        <v>theater</v>
      </c>
      <c r="T468" t="str">
        <f t="shared" si="45"/>
        <v>plays</v>
      </c>
    </row>
    <row r="469" spans="1:20" ht="43.2" x14ac:dyDescent="0.3">
      <c r="A469">
        <v>784</v>
      </c>
      <c r="B469" s="3" t="s">
        <v>785</v>
      </c>
      <c r="C469" s="3" t="s">
        <v>4894</v>
      </c>
      <c r="D469" s="10">
        <v>1000</v>
      </c>
      <c r="E469">
        <v>1025</v>
      </c>
      <c r="F469" s="5">
        <f t="shared" si="42"/>
        <v>1.0249999999999999</v>
      </c>
      <c r="G469" s="6">
        <f t="shared" si="43"/>
        <v>102.5</v>
      </c>
      <c r="H469" t="s">
        <v>8219</v>
      </c>
      <c r="I469" t="s">
        <v>8224</v>
      </c>
      <c r="J469" t="s">
        <v>8246</v>
      </c>
      <c r="K469">
        <v>1395023719</v>
      </c>
      <c r="L469" s="11">
        <f t="shared" si="46"/>
        <v>41715.107858796298</v>
      </c>
      <c r="M469">
        <v>1391571319</v>
      </c>
      <c r="N469" s="11">
        <f t="shared" si="47"/>
        <v>41675.149525462963</v>
      </c>
      <c r="O469" t="b">
        <v>0</v>
      </c>
      <c r="P469">
        <v>10</v>
      </c>
      <c r="Q469" t="b">
        <v>1</v>
      </c>
      <c r="R469" t="s">
        <v>8276</v>
      </c>
      <c r="S469" t="str">
        <f t="shared" si="44"/>
        <v>music</v>
      </c>
      <c r="T469" t="str">
        <f t="shared" si="45"/>
        <v>rock</v>
      </c>
    </row>
    <row r="470" spans="1:20" ht="28.8" x14ac:dyDescent="0.3">
      <c r="A470">
        <v>2074</v>
      </c>
      <c r="B470" s="3" t="s">
        <v>2075</v>
      </c>
      <c r="C470" s="3" t="s">
        <v>6184</v>
      </c>
      <c r="D470" s="10">
        <v>600</v>
      </c>
      <c r="E470">
        <v>615</v>
      </c>
      <c r="F470" s="5">
        <f t="shared" si="42"/>
        <v>1.0249999999999999</v>
      </c>
      <c r="G470" s="6">
        <f t="shared" si="43"/>
        <v>205</v>
      </c>
      <c r="H470" t="s">
        <v>8219</v>
      </c>
      <c r="I470" t="s">
        <v>8224</v>
      </c>
      <c r="J470" t="s">
        <v>8246</v>
      </c>
      <c r="K470">
        <v>1462564182</v>
      </c>
      <c r="L470" s="11">
        <f t="shared" si="46"/>
        <v>42496.826180555552</v>
      </c>
      <c r="M470">
        <v>1459972182</v>
      </c>
      <c r="N470" s="11">
        <f t="shared" si="47"/>
        <v>42466.826180555552</v>
      </c>
      <c r="O470" t="b">
        <v>0</v>
      </c>
      <c r="P470">
        <v>3</v>
      </c>
      <c r="Q470" t="b">
        <v>1</v>
      </c>
      <c r="R470" t="s">
        <v>8295</v>
      </c>
      <c r="S470" t="str">
        <f t="shared" si="44"/>
        <v>technology</v>
      </c>
      <c r="T470" t="str">
        <f t="shared" si="45"/>
        <v>hardware</v>
      </c>
    </row>
    <row r="471" spans="1:20" ht="43.2" x14ac:dyDescent="0.3">
      <c r="A471">
        <v>2788</v>
      </c>
      <c r="B471" s="3" t="s">
        <v>2788</v>
      </c>
      <c r="C471" s="3" t="s">
        <v>6898</v>
      </c>
      <c r="D471" s="10">
        <v>2000</v>
      </c>
      <c r="E471">
        <v>2050</v>
      </c>
      <c r="F471" s="5">
        <f t="shared" si="42"/>
        <v>1.0249999999999999</v>
      </c>
      <c r="G471" s="6">
        <f t="shared" si="43"/>
        <v>102.5</v>
      </c>
      <c r="H471" t="s">
        <v>8219</v>
      </c>
      <c r="I471" t="s">
        <v>8224</v>
      </c>
      <c r="J471" t="s">
        <v>8246</v>
      </c>
      <c r="K471">
        <v>1469811043</v>
      </c>
      <c r="L471" s="11">
        <f t="shared" si="46"/>
        <v>42580.701886574068</v>
      </c>
      <c r="M471">
        <v>1467219043</v>
      </c>
      <c r="N471" s="11">
        <f t="shared" si="47"/>
        <v>42550.701886574068</v>
      </c>
      <c r="O471" t="b">
        <v>0</v>
      </c>
      <c r="P471">
        <v>20</v>
      </c>
      <c r="Q471" t="b">
        <v>1</v>
      </c>
      <c r="R471" t="s">
        <v>8271</v>
      </c>
      <c r="S471" t="str">
        <f t="shared" si="44"/>
        <v>theater</v>
      </c>
      <c r="T471" t="str">
        <f t="shared" si="45"/>
        <v>plays</v>
      </c>
    </row>
    <row r="472" spans="1:20" ht="43.2" x14ac:dyDescent="0.3">
      <c r="A472">
        <v>2791</v>
      </c>
      <c r="B472" s="3" t="s">
        <v>2791</v>
      </c>
      <c r="C472" s="3" t="s">
        <v>6901</v>
      </c>
      <c r="D472" s="10">
        <v>2000</v>
      </c>
      <c r="E472">
        <v>2050</v>
      </c>
      <c r="F472" s="5">
        <f t="shared" si="42"/>
        <v>1.0249999999999999</v>
      </c>
      <c r="G472" s="6">
        <f t="shared" si="43"/>
        <v>73.214285714285708</v>
      </c>
      <c r="H472" t="s">
        <v>8219</v>
      </c>
      <c r="I472" t="s">
        <v>8224</v>
      </c>
      <c r="J472" t="s">
        <v>8246</v>
      </c>
      <c r="K472">
        <v>1473393600</v>
      </c>
      <c r="L472" s="11">
        <f t="shared" si="46"/>
        <v>42622.166666666672</v>
      </c>
      <c r="M472">
        <v>1470778559</v>
      </c>
      <c r="N472" s="11">
        <f t="shared" si="47"/>
        <v>42591.899988425925</v>
      </c>
      <c r="O472" t="b">
        <v>0</v>
      </c>
      <c r="P472">
        <v>28</v>
      </c>
      <c r="Q472" t="b">
        <v>1</v>
      </c>
      <c r="R472" t="s">
        <v>8271</v>
      </c>
      <c r="S472" t="str">
        <f t="shared" si="44"/>
        <v>theater</v>
      </c>
      <c r="T472" t="str">
        <f t="shared" si="45"/>
        <v>plays</v>
      </c>
    </row>
    <row r="473" spans="1:20" ht="43.2" x14ac:dyDescent="0.3">
      <c r="A473">
        <v>3678</v>
      </c>
      <c r="B473" s="3" t="s">
        <v>3675</v>
      </c>
      <c r="C473" s="3" t="s">
        <v>7788</v>
      </c>
      <c r="D473" s="10">
        <v>2000</v>
      </c>
      <c r="E473">
        <v>2050</v>
      </c>
      <c r="F473" s="5">
        <f t="shared" si="42"/>
        <v>1.0249999999999999</v>
      </c>
      <c r="G473" s="6">
        <f t="shared" si="43"/>
        <v>66.129032258064512</v>
      </c>
      <c r="H473" t="s">
        <v>8219</v>
      </c>
      <c r="I473" t="s">
        <v>8225</v>
      </c>
      <c r="J473" t="s">
        <v>8247</v>
      </c>
      <c r="K473">
        <v>1433076298</v>
      </c>
      <c r="L473" s="11">
        <f t="shared" si="46"/>
        <v>42155.531226851846</v>
      </c>
      <c r="M473">
        <v>1430052298</v>
      </c>
      <c r="N473" s="11">
        <f t="shared" si="47"/>
        <v>42120.531226851846</v>
      </c>
      <c r="O473" t="b">
        <v>0</v>
      </c>
      <c r="P473">
        <v>31</v>
      </c>
      <c r="Q473" t="b">
        <v>1</v>
      </c>
      <c r="R473" t="s">
        <v>8271</v>
      </c>
      <c r="S473" t="str">
        <f t="shared" si="44"/>
        <v>theater</v>
      </c>
      <c r="T473" t="str">
        <f t="shared" si="45"/>
        <v>plays</v>
      </c>
    </row>
    <row r="474" spans="1:20" ht="57.6" x14ac:dyDescent="0.3">
      <c r="A474">
        <v>1661</v>
      </c>
      <c r="B474" s="3" t="s">
        <v>1662</v>
      </c>
      <c r="C474" s="3" t="s">
        <v>5771</v>
      </c>
      <c r="D474" s="10">
        <v>7900</v>
      </c>
      <c r="E474">
        <v>8098</v>
      </c>
      <c r="F474" s="5">
        <f t="shared" si="42"/>
        <v>1.0250632911392406</v>
      </c>
      <c r="G474" s="6">
        <f t="shared" si="43"/>
        <v>80.178217821782184</v>
      </c>
      <c r="H474" t="s">
        <v>8219</v>
      </c>
      <c r="I474" t="s">
        <v>8239</v>
      </c>
      <c r="J474" t="s">
        <v>8249</v>
      </c>
      <c r="K474">
        <v>1453064400</v>
      </c>
      <c r="L474" s="11">
        <f t="shared" si="46"/>
        <v>42386.875</v>
      </c>
      <c r="M474">
        <v>1449359831</v>
      </c>
      <c r="N474" s="11">
        <f t="shared" si="47"/>
        <v>42343.998043981483</v>
      </c>
      <c r="O474" t="b">
        <v>0</v>
      </c>
      <c r="P474">
        <v>101</v>
      </c>
      <c r="Q474" t="b">
        <v>1</v>
      </c>
      <c r="R474" t="s">
        <v>8292</v>
      </c>
      <c r="S474" t="str">
        <f t="shared" si="44"/>
        <v>music</v>
      </c>
      <c r="T474" t="str">
        <f t="shared" si="45"/>
        <v>pop</v>
      </c>
    </row>
    <row r="475" spans="1:20" ht="43.2" x14ac:dyDescent="0.3">
      <c r="A475">
        <v>3724</v>
      </c>
      <c r="B475" s="3" t="s">
        <v>3721</v>
      </c>
      <c r="C475" s="3" t="s">
        <v>7834</v>
      </c>
      <c r="D475" s="10">
        <v>4300</v>
      </c>
      <c r="E475">
        <v>4409.55</v>
      </c>
      <c r="F475" s="5">
        <f t="shared" si="42"/>
        <v>1.0254767441860466</v>
      </c>
      <c r="G475" s="6">
        <f t="shared" si="43"/>
        <v>49.545505617977533</v>
      </c>
      <c r="H475" t="s">
        <v>8219</v>
      </c>
      <c r="I475" t="s">
        <v>8225</v>
      </c>
      <c r="J475" t="s">
        <v>8247</v>
      </c>
      <c r="K475">
        <v>1462402800</v>
      </c>
      <c r="L475" s="11">
        <f t="shared" si="46"/>
        <v>42494.958333333328</v>
      </c>
      <c r="M475">
        <v>1459856860</v>
      </c>
      <c r="N475" s="11">
        <f t="shared" si="47"/>
        <v>42465.491435185191</v>
      </c>
      <c r="O475" t="b">
        <v>0</v>
      </c>
      <c r="P475">
        <v>89</v>
      </c>
      <c r="Q475" t="b">
        <v>1</v>
      </c>
      <c r="R475" t="s">
        <v>8271</v>
      </c>
      <c r="S475" t="str">
        <f t="shared" si="44"/>
        <v>theater</v>
      </c>
      <c r="T475" t="str">
        <f t="shared" si="45"/>
        <v>plays</v>
      </c>
    </row>
    <row r="476" spans="1:20" ht="43.2" x14ac:dyDescent="0.3">
      <c r="A476">
        <v>3715</v>
      </c>
      <c r="B476" s="3" t="s">
        <v>3712</v>
      </c>
      <c r="C476" s="3" t="s">
        <v>7825</v>
      </c>
      <c r="D476" s="10">
        <v>3500</v>
      </c>
      <c r="E476">
        <v>3590</v>
      </c>
      <c r="F476" s="5">
        <f t="shared" si="42"/>
        <v>1.0257142857142858</v>
      </c>
      <c r="G476" s="6">
        <f t="shared" si="43"/>
        <v>132.96296296296296</v>
      </c>
      <c r="H476" t="s">
        <v>8219</v>
      </c>
      <c r="I476" t="s">
        <v>8225</v>
      </c>
      <c r="J476" t="s">
        <v>8247</v>
      </c>
      <c r="K476">
        <v>1427806320</v>
      </c>
      <c r="L476" s="11">
        <f t="shared" si="46"/>
        <v>42094.536111111112</v>
      </c>
      <c r="M476">
        <v>1422834819</v>
      </c>
      <c r="N476" s="11">
        <f t="shared" si="47"/>
        <v>42036.995590277773</v>
      </c>
      <c r="O476" t="b">
        <v>0</v>
      </c>
      <c r="P476">
        <v>27</v>
      </c>
      <c r="Q476" t="b">
        <v>1</v>
      </c>
      <c r="R476" t="s">
        <v>8271</v>
      </c>
      <c r="S476" t="str">
        <f t="shared" si="44"/>
        <v>theater</v>
      </c>
      <c r="T476" t="str">
        <f t="shared" si="45"/>
        <v>plays</v>
      </c>
    </row>
    <row r="477" spans="1:20" ht="43.2" x14ac:dyDescent="0.3">
      <c r="A477">
        <v>1403</v>
      </c>
      <c r="B477" s="3" t="s">
        <v>1404</v>
      </c>
      <c r="C477" s="3" t="s">
        <v>5513</v>
      </c>
      <c r="D477" s="10">
        <v>4000</v>
      </c>
      <c r="E477">
        <v>4103</v>
      </c>
      <c r="F477" s="5">
        <f t="shared" si="42"/>
        <v>1.0257499999999999</v>
      </c>
      <c r="G477" s="6">
        <f t="shared" si="43"/>
        <v>62.166666666666664</v>
      </c>
      <c r="H477" t="s">
        <v>8219</v>
      </c>
      <c r="I477" t="s">
        <v>8224</v>
      </c>
      <c r="J477" t="s">
        <v>8246</v>
      </c>
      <c r="K477">
        <v>1374802235</v>
      </c>
      <c r="L477" s="11">
        <f t="shared" si="46"/>
        <v>41481.062905092593</v>
      </c>
      <c r="M477">
        <v>1372210235</v>
      </c>
      <c r="N477" s="11">
        <f t="shared" si="47"/>
        <v>41451.062905092593</v>
      </c>
      <c r="O477" t="b">
        <v>0</v>
      </c>
      <c r="P477">
        <v>66</v>
      </c>
      <c r="Q477" t="b">
        <v>1</v>
      </c>
      <c r="R477" t="s">
        <v>8276</v>
      </c>
      <c r="S477" t="str">
        <f t="shared" si="44"/>
        <v>music</v>
      </c>
      <c r="T477" t="str">
        <f t="shared" si="45"/>
        <v>rock</v>
      </c>
    </row>
    <row r="478" spans="1:20" ht="43.2" x14ac:dyDescent="0.3">
      <c r="A478">
        <v>750</v>
      </c>
      <c r="B478" s="3" t="s">
        <v>751</v>
      </c>
      <c r="C478" s="3" t="s">
        <v>4860</v>
      </c>
      <c r="D478" s="10">
        <v>4444</v>
      </c>
      <c r="E478">
        <v>4559</v>
      </c>
      <c r="F478" s="5">
        <f t="shared" si="42"/>
        <v>1.0258775877587758</v>
      </c>
      <c r="G478" s="6">
        <f t="shared" si="43"/>
        <v>77.271186440677965</v>
      </c>
      <c r="H478" t="s">
        <v>8219</v>
      </c>
      <c r="I478" t="s">
        <v>8224</v>
      </c>
      <c r="J478" t="s">
        <v>8246</v>
      </c>
      <c r="K478">
        <v>1361739872</v>
      </c>
      <c r="L478" s="11">
        <f t="shared" si="46"/>
        <v>41329.878148148149</v>
      </c>
      <c r="M478">
        <v>1359147872</v>
      </c>
      <c r="N478" s="11">
        <f t="shared" si="47"/>
        <v>41299.878148148149</v>
      </c>
      <c r="O478" t="b">
        <v>0</v>
      </c>
      <c r="P478">
        <v>59</v>
      </c>
      <c r="Q478" t="b">
        <v>1</v>
      </c>
      <c r="R478" t="s">
        <v>8274</v>
      </c>
      <c r="S478" t="str">
        <f t="shared" si="44"/>
        <v>publishing</v>
      </c>
      <c r="T478" t="str">
        <f t="shared" si="45"/>
        <v>nonfiction</v>
      </c>
    </row>
    <row r="479" spans="1:20" ht="43.2" x14ac:dyDescent="0.3">
      <c r="A479">
        <v>243</v>
      </c>
      <c r="B479" s="3" t="s">
        <v>245</v>
      </c>
      <c r="C479" s="3" t="s">
        <v>4353</v>
      </c>
      <c r="D479" s="10">
        <v>25000</v>
      </c>
      <c r="E479">
        <v>25648</v>
      </c>
      <c r="F479" s="5">
        <f t="shared" si="42"/>
        <v>1.0259199999999999</v>
      </c>
      <c r="G479" s="6">
        <f t="shared" si="43"/>
        <v>78.195121951219505</v>
      </c>
      <c r="H479" t="s">
        <v>8219</v>
      </c>
      <c r="I479" t="s">
        <v>8224</v>
      </c>
      <c r="J479" t="s">
        <v>8246</v>
      </c>
      <c r="K479">
        <v>1393031304</v>
      </c>
      <c r="L479" s="11">
        <f t="shared" si="46"/>
        <v>41692.047500000001</v>
      </c>
      <c r="M479">
        <v>1390439304</v>
      </c>
      <c r="N479" s="11">
        <f t="shared" si="47"/>
        <v>41662.047500000001</v>
      </c>
      <c r="O479" t="b">
        <v>1</v>
      </c>
      <c r="P479">
        <v>328</v>
      </c>
      <c r="Q479" t="b">
        <v>1</v>
      </c>
      <c r="R479" t="s">
        <v>8269</v>
      </c>
      <c r="S479" t="str">
        <f t="shared" si="44"/>
        <v>film &amp; video</v>
      </c>
      <c r="T479" t="str">
        <f t="shared" si="45"/>
        <v>documentary</v>
      </c>
    </row>
    <row r="480" spans="1:20" ht="43.2" x14ac:dyDescent="0.3">
      <c r="A480">
        <v>1217</v>
      </c>
      <c r="B480" s="3" t="s">
        <v>1218</v>
      </c>
      <c r="C480" s="3" t="s">
        <v>5327</v>
      </c>
      <c r="D480" s="10">
        <v>26500</v>
      </c>
      <c r="E480">
        <v>27189</v>
      </c>
      <c r="F480" s="5">
        <f t="shared" si="42"/>
        <v>1.026</v>
      </c>
      <c r="G480" s="6">
        <f t="shared" si="43"/>
        <v>148.57377049180329</v>
      </c>
      <c r="H480" t="s">
        <v>8219</v>
      </c>
      <c r="I480" t="s">
        <v>8224</v>
      </c>
      <c r="J480" t="s">
        <v>8246</v>
      </c>
      <c r="K480">
        <v>1468524340</v>
      </c>
      <c r="L480" s="11">
        <f t="shared" si="46"/>
        <v>42565.809490740736</v>
      </c>
      <c r="M480">
        <v>1465932340</v>
      </c>
      <c r="N480" s="11">
        <f t="shared" si="47"/>
        <v>42535.809490740736</v>
      </c>
      <c r="O480" t="b">
        <v>0</v>
      </c>
      <c r="P480">
        <v>183</v>
      </c>
      <c r="Q480" t="b">
        <v>1</v>
      </c>
      <c r="R480" t="s">
        <v>8285</v>
      </c>
      <c r="S480" t="str">
        <f t="shared" si="44"/>
        <v>photography</v>
      </c>
      <c r="T480" t="str">
        <f t="shared" si="45"/>
        <v>photobooks</v>
      </c>
    </row>
    <row r="481" spans="1:20" ht="57.6" x14ac:dyDescent="0.3">
      <c r="A481">
        <v>1670</v>
      </c>
      <c r="B481" s="3" t="s">
        <v>1671</v>
      </c>
      <c r="C481" s="3" t="s">
        <v>5780</v>
      </c>
      <c r="D481" s="10">
        <v>1000</v>
      </c>
      <c r="E481">
        <v>1026</v>
      </c>
      <c r="F481" s="5">
        <f t="shared" si="42"/>
        <v>1.026</v>
      </c>
      <c r="G481" s="6">
        <f t="shared" si="43"/>
        <v>44.608695652173914</v>
      </c>
      <c r="H481" t="s">
        <v>8219</v>
      </c>
      <c r="I481" t="s">
        <v>8224</v>
      </c>
      <c r="J481" t="s">
        <v>8246</v>
      </c>
      <c r="K481">
        <v>1278302400</v>
      </c>
      <c r="L481" s="11">
        <f t="shared" si="46"/>
        <v>40364.166666666664</v>
      </c>
      <c r="M481">
        <v>1273961999</v>
      </c>
      <c r="N481" s="11">
        <f t="shared" si="47"/>
        <v>40313.930543981485</v>
      </c>
      <c r="O481" t="b">
        <v>0</v>
      </c>
      <c r="P481">
        <v>23</v>
      </c>
      <c r="Q481" t="b">
        <v>1</v>
      </c>
      <c r="R481" t="s">
        <v>8292</v>
      </c>
      <c r="S481" t="str">
        <f t="shared" si="44"/>
        <v>music</v>
      </c>
      <c r="T481" t="str">
        <f t="shared" si="45"/>
        <v>pop</v>
      </c>
    </row>
    <row r="482" spans="1:20" ht="43.2" x14ac:dyDescent="0.3">
      <c r="A482">
        <v>2268</v>
      </c>
      <c r="B482" s="3" t="s">
        <v>2269</v>
      </c>
      <c r="C482" s="3" t="s">
        <v>6378</v>
      </c>
      <c r="D482" s="10">
        <v>28000</v>
      </c>
      <c r="E482">
        <v>28728</v>
      </c>
      <c r="F482" s="5">
        <f t="shared" si="42"/>
        <v>1.026</v>
      </c>
      <c r="G482" s="6">
        <f t="shared" si="43"/>
        <v>148.08247422680412</v>
      </c>
      <c r="H482" t="s">
        <v>8219</v>
      </c>
      <c r="I482" t="s">
        <v>8224</v>
      </c>
      <c r="J482" t="s">
        <v>8246</v>
      </c>
      <c r="K482">
        <v>1489283915</v>
      </c>
      <c r="L482" s="11">
        <f t="shared" si="46"/>
        <v>42806.082349537035</v>
      </c>
      <c r="M482">
        <v>1486691915</v>
      </c>
      <c r="N482" s="11">
        <f t="shared" si="47"/>
        <v>42776.082349537035</v>
      </c>
      <c r="O482" t="b">
        <v>0</v>
      </c>
      <c r="P482">
        <v>194</v>
      </c>
      <c r="Q482" t="b">
        <v>1</v>
      </c>
      <c r="R482" t="s">
        <v>8297</v>
      </c>
      <c r="S482" t="str">
        <f t="shared" si="44"/>
        <v>games</v>
      </c>
      <c r="T482" t="str">
        <f t="shared" si="45"/>
        <v>tabletop games</v>
      </c>
    </row>
    <row r="483" spans="1:20" ht="43.2" x14ac:dyDescent="0.3">
      <c r="A483">
        <v>2315</v>
      </c>
      <c r="B483" s="3" t="s">
        <v>2316</v>
      </c>
      <c r="C483" s="3" t="s">
        <v>6425</v>
      </c>
      <c r="D483" s="10">
        <v>2500</v>
      </c>
      <c r="E483">
        <v>2565</v>
      </c>
      <c r="F483" s="5">
        <f t="shared" si="42"/>
        <v>1.026</v>
      </c>
      <c r="G483" s="6">
        <f t="shared" si="43"/>
        <v>40.078125</v>
      </c>
      <c r="H483" t="s">
        <v>8219</v>
      </c>
      <c r="I483" t="s">
        <v>8224</v>
      </c>
      <c r="J483" t="s">
        <v>8246</v>
      </c>
      <c r="K483">
        <v>1336238743</v>
      </c>
      <c r="L483" s="11">
        <f t="shared" si="46"/>
        <v>41034.72619212963</v>
      </c>
      <c r="M483">
        <v>1333646743</v>
      </c>
      <c r="N483" s="11">
        <f t="shared" si="47"/>
        <v>41004.72619212963</v>
      </c>
      <c r="O483" t="b">
        <v>1</v>
      </c>
      <c r="P483">
        <v>64</v>
      </c>
      <c r="Q483" t="b">
        <v>1</v>
      </c>
      <c r="R483" t="s">
        <v>8279</v>
      </c>
      <c r="S483" t="str">
        <f t="shared" si="44"/>
        <v>music</v>
      </c>
      <c r="T483" t="str">
        <f t="shared" si="45"/>
        <v>indie rock</v>
      </c>
    </row>
    <row r="484" spans="1:20" ht="43.2" x14ac:dyDescent="0.3">
      <c r="A484">
        <v>3441</v>
      </c>
      <c r="B484" s="3" t="s">
        <v>3440</v>
      </c>
      <c r="C484" s="3" t="s">
        <v>7551</v>
      </c>
      <c r="D484" s="10">
        <v>2500</v>
      </c>
      <c r="E484">
        <v>2565</v>
      </c>
      <c r="F484" s="5">
        <f t="shared" si="42"/>
        <v>1.026</v>
      </c>
      <c r="G484" s="6">
        <f t="shared" si="43"/>
        <v>59.651162790697676</v>
      </c>
      <c r="H484" t="s">
        <v>8219</v>
      </c>
      <c r="I484" t="s">
        <v>8224</v>
      </c>
      <c r="J484" t="s">
        <v>8246</v>
      </c>
      <c r="K484">
        <v>1447445820</v>
      </c>
      <c r="L484" s="11">
        <f t="shared" si="46"/>
        <v>42321.845138888893</v>
      </c>
      <c r="M484">
        <v>1445077121</v>
      </c>
      <c r="N484" s="11">
        <f t="shared" si="47"/>
        <v>42294.429641203707</v>
      </c>
      <c r="O484" t="b">
        <v>0</v>
      </c>
      <c r="P484">
        <v>43</v>
      </c>
      <c r="Q484" t="b">
        <v>1</v>
      </c>
      <c r="R484" t="s">
        <v>8271</v>
      </c>
      <c r="S484" t="str">
        <f t="shared" si="44"/>
        <v>theater</v>
      </c>
      <c r="T484" t="str">
        <f t="shared" si="45"/>
        <v>plays</v>
      </c>
    </row>
    <row r="485" spans="1:20" ht="28.8" x14ac:dyDescent="0.3">
      <c r="A485">
        <v>3597</v>
      </c>
      <c r="B485" s="3" t="s">
        <v>3596</v>
      </c>
      <c r="C485" s="3" t="s">
        <v>7707</v>
      </c>
      <c r="D485" s="10">
        <v>2500</v>
      </c>
      <c r="E485">
        <v>2565</v>
      </c>
      <c r="F485" s="5">
        <f t="shared" si="42"/>
        <v>1.026</v>
      </c>
      <c r="G485" s="6">
        <f t="shared" si="43"/>
        <v>77.727272727272734</v>
      </c>
      <c r="H485" t="s">
        <v>8219</v>
      </c>
      <c r="I485" t="s">
        <v>8224</v>
      </c>
      <c r="J485" t="s">
        <v>8246</v>
      </c>
      <c r="K485">
        <v>1456984740</v>
      </c>
      <c r="L485" s="11">
        <f t="shared" si="46"/>
        <v>42432.249305555553</v>
      </c>
      <c r="M485">
        <v>1455717790</v>
      </c>
      <c r="N485" s="11">
        <f t="shared" si="47"/>
        <v>42417.585532407407</v>
      </c>
      <c r="O485" t="b">
        <v>0</v>
      </c>
      <c r="P485">
        <v>33</v>
      </c>
      <c r="Q485" t="b">
        <v>1</v>
      </c>
      <c r="R485" t="s">
        <v>8271</v>
      </c>
      <c r="S485" t="str">
        <f t="shared" si="44"/>
        <v>theater</v>
      </c>
      <c r="T485" t="str">
        <f t="shared" si="45"/>
        <v>plays</v>
      </c>
    </row>
    <row r="486" spans="1:20" ht="57.6" x14ac:dyDescent="0.3">
      <c r="A486">
        <v>3016</v>
      </c>
      <c r="B486" s="3" t="s">
        <v>3016</v>
      </c>
      <c r="C486" s="3" t="s">
        <v>7126</v>
      </c>
      <c r="D486" s="10">
        <v>8500</v>
      </c>
      <c r="E486">
        <v>8722</v>
      </c>
      <c r="F486" s="5">
        <f t="shared" si="42"/>
        <v>1.0261176470588236</v>
      </c>
      <c r="G486" s="6">
        <f t="shared" si="43"/>
        <v>242.27777777777777</v>
      </c>
      <c r="H486" t="s">
        <v>8219</v>
      </c>
      <c r="I486" t="s">
        <v>8224</v>
      </c>
      <c r="J486" t="s">
        <v>8246</v>
      </c>
      <c r="K486">
        <v>1405688952</v>
      </c>
      <c r="L486" s="11">
        <f t="shared" si="46"/>
        <v>41838.548055555555</v>
      </c>
      <c r="M486">
        <v>1400504952</v>
      </c>
      <c r="N486" s="11">
        <f t="shared" si="47"/>
        <v>41778.548055555555</v>
      </c>
      <c r="O486" t="b">
        <v>0</v>
      </c>
      <c r="P486">
        <v>36</v>
      </c>
      <c r="Q486" t="b">
        <v>1</v>
      </c>
      <c r="R486" t="s">
        <v>8303</v>
      </c>
      <c r="S486" t="str">
        <f t="shared" si="44"/>
        <v>theater</v>
      </c>
      <c r="T486" t="str">
        <f t="shared" si="45"/>
        <v>spaces</v>
      </c>
    </row>
    <row r="487" spans="1:20" ht="43.2" x14ac:dyDescent="0.3">
      <c r="A487">
        <v>1538</v>
      </c>
      <c r="B487" s="3" t="s">
        <v>1539</v>
      </c>
      <c r="C487" s="3" t="s">
        <v>5648</v>
      </c>
      <c r="D487" s="10">
        <v>7000</v>
      </c>
      <c r="E487">
        <v>7184</v>
      </c>
      <c r="F487" s="5">
        <f t="shared" si="42"/>
        <v>1.0262857142857142</v>
      </c>
      <c r="G487" s="6">
        <f t="shared" si="43"/>
        <v>156.17391304347825</v>
      </c>
      <c r="H487" t="s">
        <v>8219</v>
      </c>
      <c r="I487" t="s">
        <v>8224</v>
      </c>
      <c r="J487" t="s">
        <v>8246</v>
      </c>
      <c r="K487">
        <v>1421952370</v>
      </c>
      <c r="L487" s="11">
        <f t="shared" si="46"/>
        <v>42026.782060185185</v>
      </c>
      <c r="M487">
        <v>1418064370</v>
      </c>
      <c r="N487" s="11">
        <f t="shared" si="47"/>
        <v>41981.782060185185</v>
      </c>
      <c r="O487" t="b">
        <v>1</v>
      </c>
      <c r="P487">
        <v>46</v>
      </c>
      <c r="Q487" t="b">
        <v>1</v>
      </c>
      <c r="R487" t="s">
        <v>8285</v>
      </c>
      <c r="S487" t="str">
        <f t="shared" si="44"/>
        <v>photography</v>
      </c>
      <c r="T487" t="str">
        <f t="shared" si="45"/>
        <v>photobooks</v>
      </c>
    </row>
    <row r="488" spans="1:20" ht="28.8" x14ac:dyDescent="0.3">
      <c r="A488">
        <v>2164</v>
      </c>
      <c r="B488" s="3" t="s">
        <v>2165</v>
      </c>
      <c r="C488" s="3" t="s">
        <v>6274</v>
      </c>
      <c r="D488" s="10">
        <v>5500</v>
      </c>
      <c r="E488">
        <v>5645</v>
      </c>
      <c r="F488" s="5">
        <f t="shared" si="42"/>
        <v>1.0263636363636364</v>
      </c>
      <c r="G488" s="6">
        <f t="shared" si="43"/>
        <v>68.01204819277109</v>
      </c>
      <c r="H488" t="s">
        <v>8219</v>
      </c>
      <c r="I488" t="s">
        <v>8224</v>
      </c>
      <c r="J488" t="s">
        <v>8246</v>
      </c>
      <c r="K488">
        <v>1466827140</v>
      </c>
      <c r="L488" s="11">
        <f t="shared" si="46"/>
        <v>42546.165972222225</v>
      </c>
      <c r="M488">
        <v>1464196414</v>
      </c>
      <c r="N488" s="11">
        <f t="shared" si="47"/>
        <v>42515.71775462963</v>
      </c>
      <c r="O488" t="b">
        <v>0</v>
      </c>
      <c r="P488">
        <v>83</v>
      </c>
      <c r="Q488" t="b">
        <v>1</v>
      </c>
      <c r="R488" t="s">
        <v>8276</v>
      </c>
      <c r="S488" t="str">
        <f t="shared" si="44"/>
        <v>music</v>
      </c>
      <c r="T488" t="str">
        <f t="shared" si="45"/>
        <v>rock</v>
      </c>
    </row>
    <row r="489" spans="1:20" ht="43.2" x14ac:dyDescent="0.3">
      <c r="A489">
        <v>1662</v>
      </c>
      <c r="B489" s="3" t="s">
        <v>1663</v>
      </c>
      <c r="C489" s="3" t="s">
        <v>5772</v>
      </c>
      <c r="D489" s="10">
        <v>8000</v>
      </c>
      <c r="E489">
        <v>8211</v>
      </c>
      <c r="F489" s="5">
        <f t="shared" si="42"/>
        <v>1.026375</v>
      </c>
      <c r="G489" s="6">
        <f t="shared" si="43"/>
        <v>132.43548387096774</v>
      </c>
      <c r="H489" t="s">
        <v>8219</v>
      </c>
      <c r="I489" t="s">
        <v>8224</v>
      </c>
      <c r="J489" t="s">
        <v>8246</v>
      </c>
      <c r="K489">
        <v>1325310336</v>
      </c>
      <c r="L489" s="11">
        <f t="shared" si="46"/>
        <v>40908.239999999998</v>
      </c>
      <c r="M489">
        <v>1320122736</v>
      </c>
      <c r="N489" s="11">
        <f t="shared" si="47"/>
        <v>40848.198333333334</v>
      </c>
      <c r="O489" t="b">
        <v>0</v>
      </c>
      <c r="P489">
        <v>62</v>
      </c>
      <c r="Q489" t="b">
        <v>1</v>
      </c>
      <c r="R489" t="s">
        <v>8292</v>
      </c>
      <c r="S489" t="str">
        <f t="shared" si="44"/>
        <v>music</v>
      </c>
      <c r="T489" t="str">
        <f t="shared" si="45"/>
        <v>pop</v>
      </c>
    </row>
    <row r="490" spans="1:20" ht="43.2" x14ac:dyDescent="0.3">
      <c r="A490">
        <v>1668</v>
      </c>
      <c r="B490" s="3" t="s">
        <v>1669</v>
      </c>
      <c r="C490" s="3" t="s">
        <v>5778</v>
      </c>
      <c r="D490" s="10">
        <v>8000</v>
      </c>
      <c r="E490">
        <v>8211</v>
      </c>
      <c r="F490" s="5">
        <f t="shared" si="42"/>
        <v>1.026375</v>
      </c>
      <c r="G490" s="6">
        <f t="shared" si="43"/>
        <v>70.784482758620683</v>
      </c>
      <c r="H490" t="s">
        <v>8219</v>
      </c>
      <c r="I490" t="s">
        <v>8224</v>
      </c>
      <c r="J490" t="s">
        <v>8246</v>
      </c>
      <c r="K490">
        <v>1322454939</v>
      </c>
      <c r="L490" s="11">
        <f t="shared" si="46"/>
        <v>40875.191423611112</v>
      </c>
      <c r="M490">
        <v>1319859339</v>
      </c>
      <c r="N490" s="11">
        <f t="shared" si="47"/>
        <v>40845.14975694444</v>
      </c>
      <c r="O490" t="b">
        <v>0</v>
      </c>
      <c r="P490">
        <v>116</v>
      </c>
      <c r="Q490" t="b">
        <v>1</v>
      </c>
      <c r="R490" t="s">
        <v>8292</v>
      </c>
      <c r="S490" t="str">
        <f t="shared" si="44"/>
        <v>music</v>
      </c>
      <c r="T490" t="str">
        <f t="shared" si="45"/>
        <v>pop</v>
      </c>
    </row>
    <row r="491" spans="1:20" ht="43.2" x14ac:dyDescent="0.3">
      <c r="A491">
        <v>2797</v>
      </c>
      <c r="B491" s="3" t="s">
        <v>2797</v>
      </c>
      <c r="C491" s="3" t="s">
        <v>6907</v>
      </c>
      <c r="D491" s="10">
        <v>8000</v>
      </c>
      <c r="E491">
        <v>8211.61</v>
      </c>
      <c r="F491" s="5">
        <f t="shared" si="42"/>
        <v>1.02645125</v>
      </c>
      <c r="G491" s="6">
        <f t="shared" si="43"/>
        <v>87.357553191489373</v>
      </c>
      <c r="H491" t="s">
        <v>8219</v>
      </c>
      <c r="I491" t="s">
        <v>8225</v>
      </c>
      <c r="J491" t="s">
        <v>8247</v>
      </c>
      <c r="K491">
        <v>1404858840</v>
      </c>
      <c r="L491" s="11">
        <f t="shared" si="46"/>
        <v>41828.94027777778</v>
      </c>
      <c r="M491">
        <v>1402266840</v>
      </c>
      <c r="N491" s="11">
        <f t="shared" si="47"/>
        <v>41798.94027777778</v>
      </c>
      <c r="O491" t="b">
        <v>0</v>
      </c>
      <c r="P491">
        <v>94</v>
      </c>
      <c r="Q491" t="b">
        <v>1</v>
      </c>
      <c r="R491" t="s">
        <v>8271</v>
      </c>
      <c r="S491" t="str">
        <f t="shared" si="44"/>
        <v>theater</v>
      </c>
      <c r="T491" t="str">
        <f t="shared" si="45"/>
        <v>plays</v>
      </c>
    </row>
    <row r="492" spans="1:20" ht="43.2" x14ac:dyDescent="0.3">
      <c r="A492">
        <v>3282</v>
      </c>
      <c r="B492" s="3" t="s">
        <v>3282</v>
      </c>
      <c r="C492" s="3" t="s">
        <v>7392</v>
      </c>
      <c r="D492" s="10">
        <v>31000</v>
      </c>
      <c r="E492">
        <v>31820.5</v>
      </c>
      <c r="F492" s="5">
        <f t="shared" si="42"/>
        <v>1.026467741935484</v>
      </c>
      <c r="G492" s="6">
        <f t="shared" si="43"/>
        <v>134.26371308016877</v>
      </c>
      <c r="H492" t="s">
        <v>8219</v>
      </c>
      <c r="I492" t="s">
        <v>8224</v>
      </c>
      <c r="J492" t="s">
        <v>8246</v>
      </c>
      <c r="K492">
        <v>1461904788</v>
      </c>
      <c r="L492" s="11">
        <f t="shared" si="46"/>
        <v>42489.19430555556</v>
      </c>
      <c r="M492">
        <v>1458103188</v>
      </c>
      <c r="N492" s="11">
        <f t="shared" si="47"/>
        <v>42445.19430555556</v>
      </c>
      <c r="O492" t="b">
        <v>0</v>
      </c>
      <c r="P492">
        <v>237</v>
      </c>
      <c r="Q492" t="b">
        <v>1</v>
      </c>
      <c r="R492" t="s">
        <v>8271</v>
      </c>
      <c r="S492" t="str">
        <f t="shared" si="44"/>
        <v>theater</v>
      </c>
      <c r="T492" t="str">
        <f t="shared" si="45"/>
        <v>plays</v>
      </c>
    </row>
    <row r="493" spans="1:20" ht="43.2" x14ac:dyDescent="0.3">
      <c r="A493">
        <v>3766</v>
      </c>
      <c r="B493" s="3" t="s">
        <v>3763</v>
      </c>
      <c r="C493" s="3" t="s">
        <v>7876</v>
      </c>
      <c r="D493" s="10">
        <v>10000</v>
      </c>
      <c r="E493">
        <v>10265.01</v>
      </c>
      <c r="F493" s="5">
        <f t="shared" si="42"/>
        <v>1.0265010000000001</v>
      </c>
      <c r="G493" s="6">
        <f t="shared" si="43"/>
        <v>106.9271875</v>
      </c>
      <c r="H493" t="s">
        <v>8219</v>
      </c>
      <c r="I493" t="s">
        <v>8224</v>
      </c>
      <c r="J493" t="s">
        <v>8246</v>
      </c>
      <c r="K493">
        <v>1404360045</v>
      </c>
      <c r="L493" s="11">
        <f t="shared" si="46"/>
        <v>41823.167187500003</v>
      </c>
      <c r="M493">
        <v>1401336045</v>
      </c>
      <c r="N493" s="11">
        <f t="shared" si="47"/>
        <v>41788.167187500003</v>
      </c>
      <c r="O493" t="b">
        <v>0</v>
      </c>
      <c r="P493">
        <v>96</v>
      </c>
      <c r="Q493" t="b">
        <v>1</v>
      </c>
      <c r="R493" t="s">
        <v>8305</v>
      </c>
      <c r="S493" t="str">
        <f t="shared" si="44"/>
        <v>theater</v>
      </c>
      <c r="T493" t="str">
        <f t="shared" si="45"/>
        <v>musical</v>
      </c>
    </row>
    <row r="494" spans="1:20" ht="43.2" x14ac:dyDescent="0.3">
      <c r="A494">
        <v>321</v>
      </c>
      <c r="B494" s="3" t="s">
        <v>322</v>
      </c>
      <c r="C494" s="3" t="s">
        <v>4431</v>
      </c>
      <c r="D494" s="10">
        <v>35000</v>
      </c>
      <c r="E494">
        <v>35932</v>
      </c>
      <c r="F494" s="5">
        <f t="shared" si="42"/>
        <v>1.0266285714285714</v>
      </c>
      <c r="G494" s="6">
        <f t="shared" si="43"/>
        <v>106.62314540059347</v>
      </c>
      <c r="H494" t="s">
        <v>8219</v>
      </c>
      <c r="I494" t="s">
        <v>8236</v>
      </c>
      <c r="J494" t="s">
        <v>8249</v>
      </c>
      <c r="K494">
        <v>1478605386</v>
      </c>
      <c r="L494" s="11">
        <f t="shared" si="46"/>
        <v>42682.488263888896</v>
      </c>
      <c r="M494">
        <v>1475577786</v>
      </c>
      <c r="N494" s="11">
        <f t="shared" si="47"/>
        <v>42647.446597222224</v>
      </c>
      <c r="O494" t="b">
        <v>1</v>
      </c>
      <c r="P494">
        <v>337</v>
      </c>
      <c r="Q494" t="b">
        <v>1</v>
      </c>
      <c r="R494" t="s">
        <v>8269</v>
      </c>
      <c r="S494" t="str">
        <f t="shared" si="44"/>
        <v>film &amp; video</v>
      </c>
      <c r="T494" t="str">
        <f t="shared" si="45"/>
        <v>documentary</v>
      </c>
    </row>
    <row r="495" spans="1:20" ht="43.2" x14ac:dyDescent="0.3">
      <c r="A495">
        <v>3515</v>
      </c>
      <c r="B495" s="3" t="s">
        <v>3514</v>
      </c>
      <c r="C495" s="3" t="s">
        <v>7625</v>
      </c>
      <c r="D495" s="10">
        <v>3000</v>
      </c>
      <c r="E495">
        <v>3080</v>
      </c>
      <c r="F495" s="5">
        <f t="shared" si="42"/>
        <v>1.0266666666666666</v>
      </c>
      <c r="G495" s="6">
        <f t="shared" si="43"/>
        <v>66.956521739130437</v>
      </c>
      <c r="H495" t="s">
        <v>8219</v>
      </c>
      <c r="I495" t="s">
        <v>8224</v>
      </c>
      <c r="J495" t="s">
        <v>8246</v>
      </c>
      <c r="K495">
        <v>1433097171</v>
      </c>
      <c r="L495" s="11">
        <f t="shared" si="46"/>
        <v>42155.772812499999</v>
      </c>
      <c r="M495">
        <v>1430505171</v>
      </c>
      <c r="N495" s="11">
        <f t="shared" si="47"/>
        <v>42125.772812499999</v>
      </c>
      <c r="O495" t="b">
        <v>0</v>
      </c>
      <c r="P495">
        <v>46</v>
      </c>
      <c r="Q495" t="b">
        <v>1</v>
      </c>
      <c r="R495" t="s">
        <v>8271</v>
      </c>
      <c r="S495" t="str">
        <f t="shared" si="44"/>
        <v>theater</v>
      </c>
      <c r="T495" t="str">
        <f t="shared" si="45"/>
        <v>plays</v>
      </c>
    </row>
    <row r="496" spans="1:20" ht="57.6" x14ac:dyDescent="0.3">
      <c r="A496">
        <v>3625</v>
      </c>
      <c r="B496" s="3" t="s">
        <v>3623</v>
      </c>
      <c r="C496" s="3" t="s">
        <v>7735</v>
      </c>
      <c r="D496" s="10">
        <v>3000</v>
      </c>
      <c r="E496">
        <v>3080</v>
      </c>
      <c r="F496" s="5">
        <f t="shared" si="42"/>
        <v>1.0266666666666666</v>
      </c>
      <c r="G496" s="6">
        <f t="shared" si="43"/>
        <v>39.487179487179489</v>
      </c>
      <c r="H496" t="s">
        <v>8219</v>
      </c>
      <c r="I496" t="s">
        <v>8225</v>
      </c>
      <c r="J496" t="s">
        <v>8247</v>
      </c>
      <c r="K496">
        <v>1435851577</v>
      </c>
      <c r="L496" s="11">
        <f t="shared" si="46"/>
        <v>42187.652511574073</v>
      </c>
      <c r="M496">
        <v>1433259577</v>
      </c>
      <c r="N496" s="11">
        <f t="shared" si="47"/>
        <v>42157.652511574073</v>
      </c>
      <c r="O496" t="b">
        <v>0</v>
      </c>
      <c r="P496">
        <v>78</v>
      </c>
      <c r="Q496" t="b">
        <v>1</v>
      </c>
      <c r="R496" t="s">
        <v>8271</v>
      </c>
      <c r="S496" t="str">
        <f t="shared" si="44"/>
        <v>theater</v>
      </c>
      <c r="T496" t="str">
        <f t="shared" si="45"/>
        <v>plays</v>
      </c>
    </row>
    <row r="497" spans="1:20" ht="43.2" x14ac:dyDescent="0.3">
      <c r="A497">
        <v>356</v>
      </c>
      <c r="B497" s="3" t="s">
        <v>357</v>
      </c>
      <c r="C497" s="3" t="s">
        <v>4466</v>
      </c>
      <c r="D497" s="10">
        <v>7500</v>
      </c>
      <c r="E497">
        <v>7701.93</v>
      </c>
      <c r="F497" s="5">
        <f t="shared" si="42"/>
        <v>1.0269239999999999</v>
      </c>
      <c r="G497" s="6">
        <f t="shared" si="43"/>
        <v>79.401340206185566</v>
      </c>
      <c r="H497" t="s">
        <v>8219</v>
      </c>
      <c r="I497" t="s">
        <v>8224</v>
      </c>
      <c r="J497" t="s">
        <v>8246</v>
      </c>
      <c r="K497">
        <v>1458152193</v>
      </c>
      <c r="L497" s="11">
        <f t="shared" si="46"/>
        <v>42445.761493055557</v>
      </c>
      <c r="M497">
        <v>1455563793</v>
      </c>
      <c r="N497" s="11">
        <f t="shared" si="47"/>
        <v>42415.803159722222</v>
      </c>
      <c r="O497" t="b">
        <v>1</v>
      </c>
      <c r="P497">
        <v>97</v>
      </c>
      <c r="Q497" t="b">
        <v>1</v>
      </c>
      <c r="R497" t="s">
        <v>8269</v>
      </c>
      <c r="S497" t="str">
        <f t="shared" si="44"/>
        <v>film &amp; video</v>
      </c>
      <c r="T497" t="str">
        <f t="shared" si="45"/>
        <v>documentary</v>
      </c>
    </row>
    <row r="498" spans="1:20" ht="43.2" x14ac:dyDescent="0.3">
      <c r="A498">
        <v>1614</v>
      </c>
      <c r="B498" s="3" t="s">
        <v>1615</v>
      </c>
      <c r="C498" s="3" t="s">
        <v>5724</v>
      </c>
      <c r="D498" s="10">
        <v>5000</v>
      </c>
      <c r="E498">
        <v>5135</v>
      </c>
      <c r="F498" s="5">
        <f t="shared" si="42"/>
        <v>1.0269999999999999</v>
      </c>
      <c r="G498" s="6">
        <f t="shared" si="43"/>
        <v>66.688311688311686</v>
      </c>
      <c r="H498" t="s">
        <v>8219</v>
      </c>
      <c r="I498" t="s">
        <v>8224</v>
      </c>
      <c r="J498" t="s">
        <v>8246</v>
      </c>
      <c r="K498">
        <v>1407085200</v>
      </c>
      <c r="L498" s="11">
        <f t="shared" si="46"/>
        <v>41854.708333333336</v>
      </c>
      <c r="M498">
        <v>1401924769</v>
      </c>
      <c r="N498" s="11">
        <f t="shared" si="47"/>
        <v>41794.981122685182</v>
      </c>
      <c r="O498" t="b">
        <v>0</v>
      </c>
      <c r="P498">
        <v>77</v>
      </c>
      <c r="Q498" t="b">
        <v>1</v>
      </c>
      <c r="R498" t="s">
        <v>8276</v>
      </c>
      <c r="S498" t="str">
        <f t="shared" si="44"/>
        <v>music</v>
      </c>
      <c r="T498" t="str">
        <f t="shared" si="45"/>
        <v>rock</v>
      </c>
    </row>
    <row r="499" spans="1:20" ht="43.2" x14ac:dyDescent="0.3">
      <c r="A499">
        <v>2206</v>
      </c>
      <c r="B499" s="3" t="s">
        <v>2207</v>
      </c>
      <c r="C499" s="3" t="s">
        <v>6316</v>
      </c>
      <c r="D499" s="10">
        <v>1100</v>
      </c>
      <c r="E499">
        <v>1130</v>
      </c>
      <c r="F499" s="5">
        <f t="shared" si="42"/>
        <v>1.0272727272727273</v>
      </c>
      <c r="G499" s="6">
        <f t="shared" si="43"/>
        <v>33.235294117647058</v>
      </c>
      <c r="H499" t="s">
        <v>8219</v>
      </c>
      <c r="I499" t="s">
        <v>8224</v>
      </c>
      <c r="J499" t="s">
        <v>8246</v>
      </c>
      <c r="K499">
        <v>1334556624</v>
      </c>
      <c r="L499" s="11">
        <f t="shared" si="46"/>
        <v>41015.257222222222</v>
      </c>
      <c r="M499">
        <v>1333001424</v>
      </c>
      <c r="N499" s="11">
        <f t="shared" si="47"/>
        <v>40997.257222222222</v>
      </c>
      <c r="O499" t="b">
        <v>0</v>
      </c>
      <c r="P499">
        <v>34</v>
      </c>
      <c r="Q499" t="b">
        <v>1</v>
      </c>
      <c r="R499" t="s">
        <v>8280</v>
      </c>
      <c r="S499" t="str">
        <f t="shared" si="44"/>
        <v>music</v>
      </c>
      <c r="T499" t="str">
        <f t="shared" si="45"/>
        <v>electronic music</v>
      </c>
    </row>
    <row r="500" spans="1:20" ht="43.2" x14ac:dyDescent="0.3">
      <c r="A500">
        <v>2551</v>
      </c>
      <c r="B500" s="3" t="s">
        <v>2551</v>
      </c>
      <c r="C500" s="3" t="s">
        <v>6661</v>
      </c>
      <c r="D500" s="10">
        <v>3675</v>
      </c>
      <c r="E500">
        <v>3775.5</v>
      </c>
      <c r="F500" s="5">
        <f t="shared" si="42"/>
        <v>1.0273469387755103</v>
      </c>
      <c r="G500" s="6">
        <f t="shared" si="43"/>
        <v>67.419642857142861</v>
      </c>
      <c r="H500" t="s">
        <v>8219</v>
      </c>
      <c r="I500" t="s">
        <v>8224</v>
      </c>
      <c r="J500" t="s">
        <v>8246</v>
      </c>
      <c r="K500">
        <v>1332362880</v>
      </c>
      <c r="L500" s="11">
        <f t="shared" si="46"/>
        <v>40989.866666666669</v>
      </c>
      <c r="M500">
        <v>1329890585</v>
      </c>
      <c r="N500" s="11">
        <f t="shared" si="47"/>
        <v>40961.252141203702</v>
      </c>
      <c r="O500" t="b">
        <v>0</v>
      </c>
      <c r="P500">
        <v>56</v>
      </c>
      <c r="Q500" t="b">
        <v>1</v>
      </c>
      <c r="R500" t="s">
        <v>8300</v>
      </c>
      <c r="S500" t="str">
        <f t="shared" si="44"/>
        <v>music</v>
      </c>
      <c r="T500" t="str">
        <f t="shared" si="45"/>
        <v>classical music</v>
      </c>
    </row>
    <row r="501" spans="1:20" ht="43.2" x14ac:dyDescent="0.3">
      <c r="A501">
        <v>1301</v>
      </c>
      <c r="B501" s="3" t="s">
        <v>1302</v>
      </c>
      <c r="C501" s="3" t="s">
        <v>5411</v>
      </c>
      <c r="D501" s="10">
        <v>2000</v>
      </c>
      <c r="E501">
        <v>2055</v>
      </c>
      <c r="F501" s="5">
        <f t="shared" si="42"/>
        <v>1.0275000000000001</v>
      </c>
      <c r="G501" s="6">
        <f t="shared" si="43"/>
        <v>70.862068965517238</v>
      </c>
      <c r="H501" t="s">
        <v>8219</v>
      </c>
      <c r="I501" t="s">
        <v>8224</v>
      </c>
      <c r="J501" t="s">
        <v>8246</v>
      </c>
      <c r="K501">
        <v>1437447600</v>
      </c>
      <c r="L501" s="11">
        <f t="shared" si="46"/>
        <v>42206.125</v>
      </c>
      <c r="M501">
        <v>1436551178</v>
      </c>
      <c r="N501" s="11">
        <f t="shared" si="47"/>
        <v>42195.749745370369</v>
      </c>
      <c r="O501" t="b">
        <v>0</v>
      </c>
      <c r="P501">
        <v>29</v>
      </c>
      <c r="Q501" t="b">
        <v>1</v>
      </c>
      <c r="R501" t="s">
        <v>8271</v>
      </c>
      <c r="S501" t="str">
        <f t="shared" si="44"/>
        <v>theater</v>
      </c>
      <c r="T501" t="str">
        <f t="shared" si="45"/>
        <v>plays</v>
      </c>
    </row>
    <row r="502" spans="1:20" ht="43.2" x14ac:dyDescent="0.3">
      <c r="A502">
        <v>3428</v>
      </c>
      <c r="B502" s="3" t="s">
        <v>3427</v>
      </c>
      <c r="C502" s="3" t="s">
        <v>7538</v>
      </c>
      <c r="D502" s="10">
        <v>2000</v>
      </c>
      <c r="E502">
        <v>2055</v>
      </c>
      <c r="F502" s="5">
        <f t="shared" si="42"/>
        <v>1.0275000000000001</v>
      </c>
      <c r="G502" s="6">
        <f t="shared" si="43"/>
        <v>40.294117647058826</v>
      </c>
      <c r="H502" t="s">
        <v>8219</v>
      </c>
      <c r="I502" t="s">
        <v>8225</v>
      </c>
      <c r="J502" t="s">
        <v>8247</v>
      </c>
      <c r="K502">
        <v>1425142800</v>
      </c>
      <c r="L502" s="11">
        <f t="shared" si="46"/>
        <v>42063.708333333328</v>
      </c>
      <c r="M502">
        <v>1422983847</v>
      </c>
      <c r="N502" s="11">
        <f t="shared" si="47"/>
        <v>42038.720451388886</v>
      </c>
      <c r="O502" t="b">
        <v>0</v>
      </c>
      <c r="P502">
        <v>51</v>
      </c>
      <c r="Q502" t="b">
        <v>1</v>
      </c>
      <c r="R502" t="s">
        <v>8271</v>
      </c>
      <c r="S502" t="str">
        <f t="shared" si="44"/>
        <v>theater</v>
      </c>
      <c r="T502" t="str">
        <f t="shared" si="45"/>
        <v>plays</v>
      </c>
    </row>
    <row r="503" spans="1:20" ht="43.2" x14ac:dyDescent="0.3">
      <c r="A503">
        <v>2933</v>
      </c>
      <c r="B503" s="3" t="s">
        <v>2933</v>
      </c>
      <c r="C503" s="3" t="s">
        <v>7043</v>
      </c>
      <c r="D503" s="10">
        <v>2500</v>
      </c>
      <c r="E503">
        <v>2569</v>
      </c>
      <c r="F503" s="5">
        <f t="shared" si="42"/>
        <v>1.0276000000000001</v>
      </c>
      <c r="G503" s="6">
        <f t="shared" si="43"/>
        <v>47.574074074074076</v>
      </c>
      <c r="H503" t="s">
        <v>8219</v>
      </c>
      <c r="I503" t="s">
        <v>8224</v>
      </c>
      <c r="J503" t="s">
        <v>8246</v>
      </c>
      <c r="K503">
        <v>1465081053</v>
      </c>
      <c r="L503" s="11">
        <f t="shared" si="46"/>
        <v>42525.956631944442</v>
      </c>
      <c r="M503">
        <v>1462489053</v>
      </c>
      <c r="N503" s="11">
        <f t="shared" si="47"/>
        <v>42495.956631944442</v>
      </c>
      <c r="O503" t="b">
        <v>0</v>
      </c>
      <c r="P503">
        <v>54</v>
      </c>
      <c r="Q503" t="b">
        <v>1</v>
      </c>
      <c r="R503" t="s">
        <v>8305</v>
      </c>
      <c r="S503" t="str">
        <f t="shared" si="44"/>
        <v>theater</v>
      </c>
      <c r="T503" t="str">
        <f t="shared" si="45"/>
        <v>musical</v>
      </c>
    </row>
    <row r="504" spans="1:20" ht="43.2" x14ac:dyDescent="0.3">
      <c r="A504">
        <v>335</v>
      </c>
      <c r="B504" s="3" t="s">
        <v>336</v>
      </c>
      <c r="C504" s="3" t="s">
        <v>4445</v>
      </c>
      <c r="D504" s="10">
        <v>8500</v>
      </c>
      <c r="E504">
        <v>8735</v>
      </c>
      <c r="F504" s="5">
        <f t="shared" si="42"/>
        <v>1.0276470588235294</v>
      </c>
      <c r="G504" s="6">
        <f t="shared" si="43"/>
        <v>109.1875</v>
      </c>
      <c r="H504" t="s">
        <v>8219</v>
      </c>
      <c r="I504" t="s">
        <v>8224</v>
      </c>
      <c r="J504" t="s">
        <v>8246</v>
      </c>
      <c r="K504">
        <v>1431122400</v>
      </c>
      <c r="L504" s="11">
        <f t="shared" si="46"/>
        <v>42132.916666666672</v>
      </c>
      <c r="M504">
        <v>1428428515</v>
      </c>
      <c r="N504" s="11">
        <f t="shared" si="47"/>
        <v>42101.737442129626</v>
      </c>
      <c r="O504" t="b">
        <v>1</v>
      </c>
      <c r="P504">
        <v>80</v>
      </c>
      <c r="Q504" t="b">
        <v>1</v>
      </c>
      <c r="R504" t="s">
        <v>8269</v>
      </c>
      <c r="S504" t="str">
        <f t="shared" si="44"/>
        <v>film &amp; video</v>
      </c>
      <c r="T504" t="str">
        <f t="shared" si="45"/>
        <v>documentary</v>
      </c>
    </row>
    <row r="505" spans="1:20" ht="43.2" x14ac:dyDescent="0.3">
      <c r="A505">
        <v>793</v>
      </c>
      <c r="B505" s="3" t="s">
        <v>794</v>
      </c>
      <c r="C505" s="3" t="s">
        <v>4903</v>
      </c>
      <c r="D505" s="10">
        <v>2750</v>
      </c>
      <c r="E505">
        <v>2826.43</v>
      </c>
      <c r="F505" s="5">
        <f t="shared" si="42"/>
        <v>1.0277927272727272</v>
      </c>
      <c r="G505" s="6">
        <f t="shared" si="43"/>
        <v>88.325937499999995</v>
      </c>
      <c r="H505" t="s">
        <v>8219</v>
      </c>
      <c r="I505" t="s">
        <v>8224</v>
      </c>
      <c r="J505" t="s">
        <v>8246</v>
      </c>
      <c r="K505">
        <v>1372827540</v>
      </c>
      <c r="L505" s="11">
        <f t="shared" si="46"/>
        <v>41458.207638888889</v>
      </c>
      <c r="M505">
        <v>1371491244</v>
      </c>
      <c r="N505" s="11">
        <f t="shared" si="47"/>
        <v>41442.741249999999</v>
      </c>
      <c r="O505" t="b">
        <v>0</v>
      </c>
      <c r="P505">
        <v>32</v>
      </c>
      <c r="Q505" t="b">
        <v>1</v>
      </c>
      <c r="R505" t="s">
        <v>8276</v>
      </c>
      <c r="S505" t="str">
        <f t="shared" si="44"/>
        <v>music</v>
      </c>
      <c r="T505" t="str">
        <f t="shared" si="45"/>
        <v>rock</v>
      </c>
    </row>
    <row r="506" spans="1:20" ht="43.2" x14ac:dyDescent="0.3">
      <c r="A506">
        <v>3573</v>
      </c>
      <c r="B506" s="3" t="s">
        <v>3572</v>
      </c>
      <c r="C506" s="3" t="s">
        <v>7683</v>
      </c>
      <c r="D506" s="10">
        <v>3000</v>
      </c>
      <c r="E506">
        <v>3084</v>
      </c>
      <c r="F506" s="5">
        <f t="shared" si="42"/>
        <v>1.028</v>
      </c>
      <c r="G506" s="6">
        <f t="shared" si="43"/>
        <v>39.53846153846154</v>
      </c>
      <c r="H506" t="s">
        <v>8219</v>
      </c>
      <c r="I506" t="s">
        <v>8225</v>
      </c>
      <c r="J506" t="s">
        <v>8247</v>
      </c>
      <c r="K506">
        <v>1415440846</v>
      </c>
      <c r="L506" s="11">
        <f t="shared" si="46"/>
        <v>41951.417199074072</v>
      </c>
      <c r="M506">
        <v>1412845246</v>
      </c>
      <c r="N506" s="11">
        <f t="shared" si="47"/>
        <v>41921.375532407408</v>
      </c>
      <c r="O506" t="b">
        <v>0</v>
      </c>
      <c r="P506">
        <v>78</v>
      </c>
      <c r="Q506" t="b">
        <v>1</v>
      </c>
      <c r="R506" t="s">
        <v>8271</v>
      </c>
      <c r="S506" t="str">
        <f t="shared" si="44"/>
        <v>theater</v>
      </c>
      <c r="T506" t="str">
        <f t="shared" si="45"/>
        <v>plays</v>
      </c>
    </row>
    <row r="507" spans="1:20" ht="43.2" x14ac:dyDescent="0.3">
      <c r="A507">
        <v>2549</v>
      </c>
      <c r="B507" s="3" t="s">
        <v>2549</v>
      </c>
      <c r="C507" s="3" t="s">
        <v>6659</v>
      </c>
      <c r="D507" s="10">
        <v>1570</v>
      </c>
      <c r="E507">
        <v>1614</v>
      </c>
      <c r="F507" s="5">
        <f t="shared" si="42"/>
        <v>1.0280254777070064</v>
      </c>
      <c r="G507" s="6">
        <f t="shared" si="43"/>
        <v>43.621621621621621</v>
      </c>
      <c r="H507" t="s">
        <v>8219</v>
      </c>
      <c r="I507" t="s">
        <v>8225</v>
      </c>
      <c r="J507" t="s">
        <v>8247</v>
      </c>
      <c r="K507">
        <v>1370019600</v>
      </c>
      <c r="L507" s="11">
        <f t="shared" si="46"/>
        <v>41425.708333333336</v>
      </c>
      <c r="M507">
        <v>1366999870</v>
      </c>
      <c r="N507" s="11">
        <f t="shared" si="47"/>
        <v>41390.757754629631</v>
      </c>
      <c r="O507" t="b">
        <v>0</v>
      </c>
      <c r="P507">
        <v>37</v>
      </c>
      <c r="Q507" t="b">
        <v>1</v>
      </c>
      <c r="R507" t="s">
        <v>8300</v>
      </c>
      <c r="S507" t="str">
        <f t="shared" si="44"/>
        <v>music</v>
      </c>
      <c r="T507" t="str">
        <f t="shared" si="45"/>
        <v>classical music</v>
      </c>
    </row>
    <row r="508" spans="1:20" ht="43.2" x14ac:dyDescent="0.3">
      <c r="A508">
        <v>1756</v>
      </c>
      <c r="B508" s="3" t="s">
        <v>1757</v>
      </c>
      <c r="C508" s="3" t="s">
        <v>5866</v>
      </c>
      <c r="D508" s="10">
        <v>5500</v>
      </c>
      <c r="E508">
        <v>5655.6</v>
      </c>
      <c r="F508" s="5">
        <f t="shared" si="42"/>
        <v>1.0282909090909091</v>
      </c>
      <c r="G508" s="6">
        <f t="shared" si="43"/>
        <v>47.13</v>
      </c>
      <c r="H508" t="s">
        <v>8219</v>
      </c>
      <c r="I508" t="s">
        <v>8224</v>
      </c>
      <c r="J508" t="s">
        <v>8246</v>
      </c>
      <c r="K508">
        <v>1472443269</v>
      </c>
      <c r="L508" s="11">
        <f t="shared" si="46"/>
        <v>42611.167465277773</v>
      </c>
      <c r="M508">
        <v>1468987269</v>
      </c>
      <c r="N508" s="11">
        <f t="shared" si="47"/>
        <v>42571.167465277773</v>
      </c>
      <c r="O508" t="b">
        <v>0</v>
      </c>
      <c r="P508">
        <v>120</v>
      </c>
      <c r="Q508" t="b">
        <v>1</v>
      </c>
      <c r="R508" t="s">
        <v>8285</v>
      </c>
      <c r="S508" t="str">
        <f t="shared" si="44"/>
        <v>photography</v>
      </c>
      <c r="T508" t="str">
        <f t="shared" si="45"/>
        <v>photobooks</v>
      </c>
    </row>
    <row r="509" spans="1:20" ht="43.2" x14ac:dyDescent="0.3">
      <c r="A509">
        <v>3243</v>
      </c>
      <c r="B509" s="3" t="s">
        <v>3243</v>
      </c>
      <c r="C509" s="3" t="s">
        <v>7353</v>
      </c>
      <c r="D509" s="10">
        <v>8000</v>
      </c>
      <c r="E509">
        <v>8227</v>
      </c>
      <c r="F509" s="5">
        <f t="shared" si="42"/>
        <v>1.028375</v>
      </c>
      <c r="G509" s="6">
        <f t="shared" si="43"/>
        <v>115.87323943661971</v>
      </c>
      <c r="H509" t="s">
        <v>8219</v>
      </c>
      <c r="I509" t="s">
        <v>8224</v>
      </c>
      <c r="J509" t="s">
        <v>8246</v>
      </c>
      <c r="K509">
        <v>1444348800</v>
      </c>
      <c r="L509" s="11">
        <f t="shared" si="46"/>
        <v>42286</v>
      </c>
      <c r="M509">
        <v>1442283562</v>
      </c>
      <c r="N509" s="11">
        <f t="shared" si="47"/>
        <v>42262.096782407403</v>
      </c>
      <c r="O509" t="b">
        <v>1</v>
      </c>
      <c r="P509">
        <v>71</v>
      </c>
      <c r="Q509" t="b">
        <v>1</v>
      </c>
      <c r="R509" t="s">
        <v>8271</v>
      </c>
      <c r="S509" t="str">
        <f t="shared" si="44"/>
        <v>theater</v>
      </c>
      <c r="T509" t="str">
        <f t="shared" si="45"/>
        <v>plays</v>
      </c>
    </row>
    <row r="510" spans="1:20" ht="43.2" x14ac:dyDescent="0.3">
      <c r="A510">
        <v>414</v>
      </c>
      <c r="B510" s="3" t="s">
        <v>415</v>
      </c>
      <c r="C510" s="3" t="s">
        <v>4524</v>
      </c>
      <c r="D510" s="10">
        <v>18500</v>
      </c>
      <c r="E510">
        <v>19028</v>
      </c>
      <c r="F510" s="5">
        <f t="shared" si="42"/>
        <v>1.0285405405405406</v>
      </c>
      <c r="G510" s="6">
        <f t="shared" si="43"/>
        <v>91.480769230769226</v>
      </c>
      <c r="H510" t="s">
        <v>8219</v>
      </c>
      <c r="I510" t="s">
        <v>8224</v>
      </c>
      <c r="J510" t="s">
        <v>8246</v>
      </c>
      <c r="K510">
        <v>1381541465</v>
      </c>
      <c r="L510" s="11">
        <f t="shared" si="46"/>
        <v>41559.063252314816</v>
      </c>
      <c r="M510">
        <v>1378949465</v>
      </c>
      <c r="N510" s="11">
        <f t="shared" si="47"/>
        <v>41529.063252314816</v>
      </c>
      <c r="O510" t="b">
        <v>0</v>
      </c>
      <c r="P510">
        <v>208</v>
      </c>
      <c r="Q510" t="b">
        <v>1</v>
      </c>
      <c r="R510" t="s">
        <v>8269</v>
      </c>
      <c r="S510" t="str">
        <f t="shared" si="44"/>
        <v>film &amp; video</v>
      </c>
      <c r="T510" t="str">
        <f t="shared" si="45"/>
        <v>documentary</v>
      </c>
    </row>
    <row r="511" spans="1:20" ht="43.2" x14ac:dyDescent="0.3">
      <c r="A511">
        <v>88</v>
      </c>
      <c r="B511" s="3" t="s">
        <v>90</v>
      </c>
      <c r="C511" s="3" t="s">
        <v>4199</v>
      </c>
      <c r="D511" s="10">
        <v>3500</v>
      </c>
      <c r="E511">
        <v>3600</v>
      </c>
      <c r="F511" s="5">
        <f t="shared" si="42"/>
        <v>1.0285714285714285</v>
      </c>
      <c r="G511" s="6">
        <f t="shared" si="43"/>
        <v>60</v>
      </c>
      <c r="H511" t="s">
        <v>8219</v>
      </c>
      <c r="I511" t="s">
        <v>8224</v>
      </c>
      <c r="J511" t="s">
        <v>8246</v>
      </c>
      <c r="K511">
        <v>1403452131</v>
      </c>
      <c r="L511" s="11">
        <f t="shared" si="46"/>
        <v>41812.65892361111</v>
      </c>
      <c r="M511">
        <v>1401205731</v>
      </c>
      <c r="N511" s="11">
        <f t="shared" si="47"/>
        <v>41786.65892361111</v>
      </c>
      <c r="O511" t="b">
        <v>0</v>
      </c>
      <c r="P511">
        <v>60</v>
      </c>
      <c r="Q511" t="b">
        <v>1</v>
      </c>
      <c r="R511" t="s">
        <v>8266</v>
      </c>
      <c r="S511" t="str">
        <f t="shared" si="44"/>
        <v>film &amp; video</v>
      </c>
      <c r="T511" t="str">
        <f t="shared" si="45"/>
        <v>shorts</v>
      </c>
    </row>
    <row r="512" spans="1:20" ht="43.2" x14ac:dyDescent="0.3">
      <c r="A512">
        <v>3295</v>
      </c>
      <c r="B512" s="3" t="s">
        <v>3295</v>
      </c>
      <c r="C512" s="3" t="s">
        <v>7405</v>
      </c>
      <c r="D512" s="10">
        <v>700</v>
      </c>
      <c r="E512">
        <v>720.01</v>
      </c>
      <c r="F512" s="5">
        <f t="shared" si="42"/>
        <v>1.0285857142857142</v>
      </c>
      <c r="G512" s="6">
        <f t="shared" si="43"/>
        <v>26.667037037037037</v>
      </c>
      <c r="H512" t="s">
        <v>8219</v>
      </c>
      <c r="I512" t="s">
        <v>8225</v>
      </c>
      <c r="J512" t="s">
        <v>8247</v>
      </c>
      <c r="K512">
        <v>1474886229</v>
      </c>
      <c r="L512" s="11">
        <f t="shared" si="46"/>
        <v>42639.442465277782</v>
      </c>
      <c r="M512">
        <v>1472294229</v>
      </c>
      <c r="N512" s="11">
        <f t="shared" si="47"/>
        <v>42609.442465277782</v>
      </c>
      <c r="O512" t="b">
        <v>0</v>
      </c>
      <c r="P512">
        <v>27</v>
      </c>
      <c r="Q512" t="b">
        <v>1</v>
      </c>
      <c r="R512" t="s">
        <v>8271</v>
      </c>
      <c r="S512" t="str">
        <f t="shared" si="44"/>
        <v>theater</v>
      </c>
      <c r="T512" t="str">
        <f t="shared" si="45"/>
        <v>plays</v>
      </c>
    </row>
    <row r="513" spans="1:20" ht="43.2" x14ac:dyDescent="0.3">
      <c r="A513">
        <v>1033</v>
      </c>
      <c r="B513" s="3" t="s">
        <v>1034</v>
      </c>
      <c r="C513" s="3" t="s">
        <v>5143</v>
      </c>
      <c r="D513" s="10">
        <v>1328</v>
      </c>
      <c r="E513">
        <v>1366</v>
      </c>
      <c r="F513" s="5">
        <f t="shared" si="42"/>
        <v>1.0286144578313252</v>
      </c>
      <c r="G513" s="6">
        <f t="shared" si="43"/>
        <v>50.592592592592595</v>
      </c>
      <c r="H513" t="s">
        <v>8219</v>
      </c>
      <c r="I513" t="s">
        <v>8225</v>
      </c>
      <c r="J513" t="s">
        <v>8247</v>
      </c>
      <c r="K513">
        <v>1481564080</v>
      </c>
      <c r="L513" s="11">
        <f t="shared" si="46"/>
        <v>42716.732407407413</v>
      </c>
      <c r="M513">
        <v>1479144880</v>
      </c>
      <c r="N513" s="11">
        <f t="shared" si="47"/>
        <v>42688.732407407413</v>
      </c>
      <c r="O513" t="b">
        <v>0</v>
      </c>
      <c r="P513">
        <v>27</v>
      </c>
      <c r="Q513" t="b">
        <v>1</v>
      </c>
      <c r="R513" t="s">
        <v>8280</v>
      </c>
      <c r="S513" t="str">
        <f t="shared" si="44"/>
        <v>music</v>
      </c>
      <c r="T513" t="str">
        <f t="shared" si="45"/>
        <v>electronic music</v>
      </c>
    </row>
    <row r="514" spans="1:20" ht="43.2" x14ac:dyDescent="0.3">
      <c r="A514">
        <v>2939</v>
      </c>
      <c r="B514" s="3" t="s">
        <v>2939</v>
      </c>
      <c r="C514" s="3" t="s">
        <v>7049</v>
      </c>
      <c r="D514" s="10">
        <v>8000</v>
      </c>
      <c r="E514">
        <v>8230</v>
      </c>
      <c r="F514" s="5">
        <f t="shared" ref="F514:F577" si="48">E514/D514</f>
        <v>1.0287500000000001</v>
      </c>
      <c r="G514" s="6">
        <f t="shared" ref="G514:G577" si="49">E514/P514</f>
        <v>329.2</v>
      </c>
      <c r="H514" t="s">
        <v>8219</v>
      </c>
      <c r="I514" t="s">
        <v>8224</v>
      </c>
      <c r="J514" t="s">
        <v>8246</v>
      </c>
      <c r="K514">
        <v>1409187600</v>
      </c>
      <c r="L514" s="11">
        <f t="shared" si="46"/>
        <v>41879.041666666664</v>
      </c>
      <c r="M514">
        <v>1406316312</v>
      </c>
      <c r="N514" s="11">
        <f t="shared" si="47"/>
        <v>41845.809166666666</v>
      </c>
      <c r="O514" t="b">
        <v>0</v>
      </c>
      <c r="P514">
        <v>25</v>
      </c>
      <c r="Q514" t="b">
        <v>1</v>
      </c>
      <c r="R514" t="s">
        <v>8305</v>
      </c>
      <c r="S514" t="str">
        <f t="shared" ref="S514:S577" si="50">LEFT(R514,FIND("/",R514)-1)</f>
        <v>theater</v>
      </c>
      <c r="T514" t="str">
        <f t="shared" ref="T514:T577" si="51">RIGHT(R514,LEN(R514)-FIND("/",R514))</f>
        <v>musical</v>
      </c>
    </row>
    <row r="515" spans="1:20" ht="28.8" x14ac:dyDescent="0.3">
      <c r="A515">
        <v>1751</v>
      </c>
      <c r="B515" s="3" t="s">
        <v>1752</v>
      </c>
      <c r="C515" s="3" t="s">
        <v>5861</v>
      </c>
      <c r="D515" s="10">
        <v>10000</v>
      </c>
      <c r="E515">
        <v>10290</v>
      </c>
      <c r="F515" s="5">
        <f t="shared" si="48"/>
        <v>1.0289999999999999</v>
      </c>
      <c r="G515" s="6">
        <f t="shared" si="49"/>
        <v>168.68852459016392</v>
      </c>
      <c r="H515" t="s">
        <v>8219</v>
      </c>
      <c r="I515" t="s">
        <v>8224</v>
      </c>
      <c r="J515" t="s">
        <v>8246</v>
      </c>
      <c r="K515">
        <v>1426787123</v>
      </c>
      <c r="L515" s="11">
        <f t="shared" ref="L515:L578" si="52">(((K515/60)/60)/24)+DATE(1970,1,1)</f>
        <v>42082.739849537036</v>
      </c>
      <c r="M515">
        <v>1424198723</v>
      </c>
      <c r="N515" s="11">
        <f t="shared" ref="N515:N578" si="53">(((M515/60)/60)/24)+DATE(1970,1,1)</f>
        <v>42052.7815162037</v>
      </c>
      <c r="O515" t="b">
        <v>0</v>
      </c>
      <c r="P515">
        <v>61</v>
      </c>
      <c r="Q515" t="b">
        <v>1</v>
      </c>
      <c r="R515" t="s">
        <v>8285</v>
      </c>
      <c r="S515" t="str">
        <f t="shared" si="50"/>
        <v>photography</v>
      </c>
      <c r="T515" t="str">
        <f t="shared" si="51"/>
        <v>photobooks</v>
      </c>
    </row>
    <row r="516" spans="1:20" ht="43.2" x14ac:dyDescent="0.3">
      <c r="A516">
        <v>2661</v>
      </c>
      <c r="B516" s="3" t="s">
        <v>2661</v>
      </c>
      <c r="C516" s="3" t="s">
        <v>6771</v>
      </c>
      <c r="D516" s="10">
        <v>5000</v>
      </c>
      <c r="E516">
        <v>5145</v>
      </c>
      <c r="F516" s="5">
        <f t="shared" si="48"/>
        <v>1.0289999999999999</v>
      </c>
      <c r="G516" s="6">
        <f t="shared" si="49"/>
        <v>85.75</v>
      </c>
      <c r="H516" t="s">
        <v>8219</v>
      </c>
      <c r="I516" t="s">
        <v>8224</v>
      </c>
      <c r="J516" t="s">
        <v>8246</v>
      </c>
      <c r="K516">
        <v>1382742010</v>
      </c>
      <c r="L516" s="11">
        <f t="shared" si="52"/>
        <v>41572.958449074074</v>
      </c>
      <c r="M516">
        <v>1380150010</v>
      </c>
      <c r="N516" s="11">
        <f t="shared" si="53"/>
        <v>41542.958449074074</v>
      </c>
      <c r="O516" t="b">
        <v>0</v>
      </c>
      <c r="P516">
        <v>60</v>
      </c>
      <c r="Q516" t="b">
        <v>1</v>
      </c>
      <c r="R516" t="s">
        <v>8302</v>
      </c>
      <c r="S516" t="str">
        <f t="shared" si="50"/>
        <v>technology</v>
      </c>
      <c r="T516" t="str">
        <f t="shared" si="51"/>
        <v>makerspaces</v>
      </c>
    </row>
    <row r="517" spans="1:20" ht="43.2" x14ac:dyDescent="0.3">
      <c r="A517">
        <v>3677</v>
      </c>
      <c r="B517" s="3" t="s">
        <v>3674</v>
      </c>
      <c r="C517" s="3" t="s">
        <v>7787</v>
      </c>
      <c r="D517" s="10">
        <v>12000</v>
      </c>
      <c r="E517">
        <v>12348.5</v>
      </c>
      <c r="F517" s="5">
        <f t="shared" si="48"/>
        <v>1.0290416666666666</v>
      </c>
      <c r="G517" s="6">
        <f t="shared" si="49"/>
        <v>62.052763819095475</v>
      </c>
      <c r="H517" t="s">
        <v>8219</v>
      </c>
      <c r="I517" t="s">
        <v>8224</v>
      </c>
      <c r="J517" t="s">
        <v>8246</v>
      </c>
      <c r="K517">
        <v>1404359940</v>
      </c>
      <c r="L517" s="11">
        <f t="shared" si="52"/>
        <v>41823.165972222225</v>
      </c>
      <c r="M517">
        <v>1402580818</v>
      </c>
      <c r="N517" s="11">
        <f t="shared" si="53"/>
        <v>41802.574282407404</v>
      </c>
      <c r="O517" t="b">
        <v>0</v>
      </c>
      <c r="P517">
        <v>199</v>
      </c>
      <c r="Q517" t="b">
        <v>1</v>
      </c>
      <c r="R517" t="s">
        <v>8271</v>
      </c>
      <c r="S517" t="str">
        <f t="shared" si="50"/>
        <v>theater</v>
      </c>
      <c r="T517" t="str">
        <f t="shared" si="51"/>
        <v>plays</v>
      </c>
    </row>
    <row r="518" spans="1:20" ht="43.2" x14ac:dyDescent="0.3">
      <c r="A518">
        <v>58</v>
      </c>
      <c r="B518" s="3" t="s">
        <v>60</v>
      </c>
      <c r="C518" s="3" t="s">
        <v>4169</v>
      </c>
      <c r="D518" s="10">
        <v>10000</v>
      </c>
      <c r="E518">
        <v>10291</v>
      </c>
      <c r="F518" s="5">
        <f t="shared" si="48"/>
        <v>1.0290999999999999</v>
      </c>
      <c r="G518" s="6">
        <f t="shared" si="49"/>
        <v>137.21333333333334</v>
      </c>
      <c r="H518" t="s">
        <v>8219</v>
      </c>
      <c r="I518" t="s">
        <v>8224</v>
      </c>
      <c r="J518" t="s">
        <v>8246</v>
      </c>
      <c r="K518">
        <v>1416423172</v>
      </c>
      <c r="L518" s="11">
        <f t="shared" si="52"/>
        <v>41962.786712962959</v>
      </c>
      <c r="M518">
        <v>1413827572</v>
      </c>
      <c r="N518" s="11">
        <f t="shared" si="53"/>
        <v>41932.745046296295</v>
      </c>
      <c r="O518" t="b">
        <v>0</v>
      </c>
      <c r="P518">
        <v>75</v>
      </c>
      <c r="Q518" t="b">
        <v>1</v>
      </c>
      <c r="R518" t="s">
        <v>8265</v>
      </c>
      <c r="S518" t="str">
        <f t="shared" si="50"/>
        <v>film &amp; video</v>
      </c>
      <c r="T518" t="str">
        <f t="shared" si="51"/>
        <v>television</v>
      </c>
    </row>
    <row r="519" spans="1:20" ht="43.2" x14ac:dyDescent="0.3">
      <c r="A519">
        <v>3244</v>
      </c>
      <c r="B519" s="3" t="s">
        <v>3244</v>
      </c>
      <c r="C519" s="3" t="s">
        <v>7354</v>
      </c>
      <c r="D519" s="10">
        <v>1600</v>
      </c>
      <c r="E519">
        <v>1647</v>
      </c>
      <c r="F519" s="5">
        <f t="shared" si="48"/>
        <v>1.0293749999999999</v>
      </c>
      <c r="G519" s="6">
        <f t="shared" si="49"/>
        <v>23.869565217391305</v>
      </c>
      <c r="H519" t="s">
        <v>8219</v>
      </c>
      <c r="I519" t="s">
        <v>8225</v>
      </c>
      <c r="J519" t="s">
        <v>8247</v>
      </c>
      <c r="K519">
        <v>1480613982</v>
      </c>
      <c r="L519" s="11">
        <f t="shared" si="52"/>
        <v>42705.735902777778</v>
      </c>
      <c r="M519">
        <v>1478018382</v>
      </c>
      <c r="N519" s="11">
        <f t="shared" si="53"/>
        <v>42675.694236111114</v>
      </c>
      <c r="O519" t="b">
        <v>0</v>
      </c>
      <c r="P519">
        <v>69</v>
      </c>
      <c r="Q519" t="b">
        <v>1</v>
      </c>
      <c r="R519" t="s">
        <v>8271</v>
      </c>
      <c r="S519" t="str">
        <f t="shared" si="50"/>
        <v>theater</v>
      </c>
      <c r="T519" t="str">
        <f t="shared" si="51"/>
        <v>plays</v>
      </c>
    </row>
    <row r="520" spans="1:20" ht="43.2" x14ac:dyDescent="0.3">
      <c r="A520">
        <v>1204</v>
      </c>
      <c r="B520" s="3" t="s">
        <v>1205</v>
      </c>
      <c r="C520" s="3" t="s">
        <v>5314</v>
      </c>
      <c r="D520" s="10">
        <v>13000</v>
      </c>
      <c r="E520">
        <v>13383</v>
      </c>
      <c r="F520" s="5">
        <f t="shared" si="48"/>
        <v>1.0294615384615384</v>
      </c>
      <c r="G520" s="6">
        <f t="shared" si="49"/>
        <v>234.78947368421052</v>
      </c>
      <c r="H520" t="s">
        <v>8219</v>
      </c>
      <c r="I520" t="s">
        <v>8224</v>
      </c>
      <c r="J520" t="s">
        <v>8246</v>
      </c>
      <c r="K520">
        <v>1449205200</v>
      </c>
      <c r="L520" s="11">
        <f t="shared" si="52"/>
        <v>42342.208333333328</v>
      </c>
      <c r="M520">
        <v>1445363833</v>
      </c>
      <c r="N520" s="11">
        <f t="shared" si="53"/>
        <v>42297.748067129629</v>
      </c>
      <c r="O520" t="b">
        <v>0</v>
      </c>
      <c r="P520">
        <v>57</v>
      </c>
      <c r="Q520" t="b">
        <v>1</v>
      </c>
      <c r="R520" t="s">
        <v>8285</v>
      </c>
      <c r="S520" t="str">
        <f t="shared" si="50"/>
        <v>photography</v>
      </c>
      <c r="T520" t="str">
        <f t="shared" si="51"/>
        <v>photobooks</v>
      </c>
    </row>
    <row r="521" spans="1:20" ht="43.2" x14ac:dyDescent="0.3">
      <c r="A521">
        <v>3425</v>
      </c>
      <c r="B521" s="3" t="s">
        <v>3424</v>
      </c>
      <c r="C521" s="3" t="s">
        <v>7535</v>
      </c>
      <c r="D521" s="10">
        <v>30000</v>
      </c>
      <c r="E521">
        <v>30891.1</v>
      </c>
      <c r="F521" s="5">
        <f t="shared" si="48"/>
        <v>1.0297033333333332</v>
      </c>
      <c r="G521" s="6">
        <f t="shared" si="49"/>
        <v>297.02980769230766</v>
      </c>
      <c r="H521" t="s">
        <v>8219</v>
      </c>
      <c r="I521" t="s">
        <v>8224</v>
      </c>
      <c r="J521" t="s">
        <v>8246</v>
      </c>
      <c r="K521">
        <v>1412434136</v>
      </c>
      <c r="L521" s="11">
        <f t="shared" si="52"/>
        <v>41916.617314814815</v>
      </c>
      <c r="M521">
        <v>1409669336</v>
      </c>
      <c r="N521" s="11">
        <f t="shared" si="53"/>
        <v>41884.617314814815</v>
      </c>
      <c r="O521" t="b">
        <v>0</v>
      </c>
      <c r="P521">
        <v>104</v>
      </c>
      <c r="Q521" t="b">
        <v>1</v>
      </c>
      <c r="R521" t="s">
        <v>8271</v>
      </c>
      <c r="S521" t="str">
        <f t="shared" si="50"/>
        <v>theater</v>
      </c>
      <c r="T521" t="str">
        <f t="shared" si="51"/>
        <v>plays</v>
      </c>
    </row>
    <row r="522" spans="1:20" ht="57.6" x14ac:dyDescent="0.3">
      <c r="A522">
        <v>2174</v>
      </c>
      <c r="B522" s="3" t="s">
        <v>2175</v>
      </c>
      <c r="C522" s="3" t="s">
        <v>6284</v>
      </c>
      <c r="D522" s="10">
        <v>4000</v>
      </c>
      <c r="E522">
        <v>4119</v>
      </c>
      <c r="F522" s="5">
        <f t="shared" si="48"/>
        <v>1.0297499999999999</v>
      </c>
      <c r="G522" s="6">
        <f t="shared" si="49"/>
        <v>65.38095238095238</v>
      </c>
      <c r="H522" t="s">
        <v>8219</v>
      </c>
      <c r="I522" t="s">
        <v>8225</v>
      </c>
      <c r="J522" t="s">
        <v>8247</v>
      </c>
      <c r="K522">
        <v>1462453307</v>
      </c>
      <c r="L522" s="11">
        <f t="shared" si="52"/>
        <v>42495.542905092589</v>
      </c>
      <c r="M522">
        <v>1459861307</v>
      </c>
      <c r="N522" s="11">
        <f t="shared" si="53"/>
        <v>42465.542905092589</v>
      </c>
      <c r="O522" t="b">
        <v>0</v>
      </c>
      <c r="P522">
        <v>63</v>
      </c>
      <c r="Q522" t="b">
        <v>1</v>
      </c>
      <c r="R522" t="s">
        <v>8276</v>
      </c>
      <c r="S522" t="str">
        <f t="shared" si="50"/>
        <v>music</v>
      </c>
      <c r="T522" t="str">
        <f t="shared" si="51"/>
        <v>rock</v>
      </c>
    </row>
    <row r="523" spans="1:20" ht="43.2" x14ac:dyDescent="0.3">
      <c r="A523">
        <v>3358</v>
      </c>
      <c r="B523" s="3" t="s">
        <v>3357</v>
      </c>
      <c r="C523" s="3" t="s">
        <v>7468</v>
      </c>
      <c r="D523" s="10">
        <v>10000</v>
      </c>
      <c r="E523">
        <v>10299</v>
      </c>
      <c r="F523" s="5">
        <f t="shared" si="48"/>
        <v>1.0299</v>
      </c>
      <c r="G523" s="6">
        <f t="shared" si="49"/>
        <v>63.574074074074076</v>
      </c>
      <c r="H523" t="s">
        <v>8219</v>
      </c>
      <c r="I523" t="s">
        <v>8224</v>
      </c>
      <c r="J523" t="s">
        <v>8246</v>
      </c>
      <c r="K523">
        <v>1416385679</v>
      </c>
      <c r="L523" s="11">
        <f t="shared" si="52"/>
        <v>41962.352766203709</v>
      </c>
      <c r="M523">
        <v>1413790079</v>
      </c>
      <c r="N523" s="11">
        <f t="shared" si="53"/>
        <v>41932.311099537037</v>
      </c>
      <c r="O523" t="b">
        <v>0</v>
      </c>
      <c r="P523">
        <v>162</v>
      </c>
      <c r="Q523" t="b">
        <v>1</v>
      </c>
      <c r="R523" t="s">
        <v>8271</v>
      </c>
      <c r="S523" t="str">
        <f t="shared" si="50"/>
        <v>theater</v>
      </c>
      <c r="T523" t="str">
        <f t="shared" si="51"/>
        <v>plays</v>
      </c>
    </row>
    <row r="524" spans="1:20" ht="43.2" x14ac:dyDescent="0.3">
      <c r="A524">
        <v>2047</v>
      </c>
      <c r="B524" s="3" t="s">
        <v>2048</v>
      </c>
      <c r="C524" s="3" t="s">
        <v>6157</v>
      </c>
      <c r="D524" s="10">
        <v>98000</v>
      </c>
      <c r="E524">
        <v>100939</v>
      </c>
      <c r="F524" s="5">
        <f t="shared" si="48"/>
        <v>1.0299897959183673</v>
      </c>
      <c r="G524" s="6">
        <f t="shared" si="49"/>
        <v>227.85327313769753</v>
      </c>
      <c r="H524" t="s">
        <v>8219</v>
      </c>
      <c r="I524" t="s">
        <v>8226</v>
      </c>
      <c r="J524" t="s">
        <v>8248</v>
      </c>
      <c r="K524">
        <v>1429228800</v>
      </c>
      <c r="L524" s="11">
        <f t="shared" si="52"/>
        <v>42111</v>
      </c>
      <c r="M524">
        <v>1426714870</v>
      </c>
      <c r="N524" s="11">
        <f t="shared" si="53"/>
        <v>42081.903587962966</v>
      </c>
      <c r="O524" t="b">
        <v>0</v>
      </c>
      <c r="P524">
        <v>443</v>
      </c>
      <c r="Q524" t="b">
        <v>1</v>
      </c>
      <c r="R524" t="s">
        <v>8295</v>
      </c>
      <c r="S524" t="str">
        <f t="shared" si="50"/>
        <v>technology</v>
      </c>
      <c r="T524" t="str">
        <f t="shared" si="51"/>
        <v>hardware</v>
      </c>
    </row>
    <row r="525" spans="1:20" ht="43.2" x14ac:dyDescent="0.3">
      <c r="A525">
        <v>348</v>
      </c>
      <c r="B525" s="3" t="s">
        <v>349</v>
      </c>
      <c r="C525" s="3" t="s">
        <v>4458</v>
      </c>
      <c r="D525" s="10">
        <v>10000</v>
      </c>
      <c r="E525">
        <v>10300</v>
      </c>
      <c r="F525" s="5">
        <f t="shared" si="48"/>
        <v>1.03</v>
      </c>
      <c r="G525" s="6">
        <f t="shared" si="49"/>
        <v>86.554621848739501</v>
      </c>
      <c r="H525" t="s">
        <v>8219</v>
      </c>
      <c r="I525" t="s">
        <v>8224</v>
      </c>
      <c r="J525" t="s">
        <v>8246</v>
      </c>
      <c r="K525">
        <v>1440165916</v>
      </c>
      <c r="L525" s="11">
        <f t="shared" si="52"/>
        <v>42237.58699074074</v>
      </c>
      <c r="M525">
        <v>1437573916</v>
      </c>
      <c r="N525" s="11">
        <f t="shared" si="53"/>
        <v>42207.58699074074</v>
      </c>
      <c r="O525" t="b">
        <v>1</v>
      </c>
      <c r="P525">
        <v>119</v>
      </c>
      <c r="Q525" t="b">
        <v>1</v>
      </c>
      <c r="R525" t="s">
        <v>8269</v>
      </c>
      <c r="S525" t="str">
        <f t="shared" si="50"/>
        <v>film &amp; video</v>
      </c>
      <c r="T525" t="str">
        <f t="shared" si="51"/>
        <v>documentary</v>
      </c>
    </row>
    <row r="526" spans="1:20" ht="43.2" x14ac:dyDescent="0.3">
      <c r="A526">
        <v>1831</v>
      </c>
      <c r="B526" s="3" t="s">
        <v>1832</v>
      </c>
      <c r="C526" s="3" t="s">
        <v>5941</v>
      </c>
      <c r="D526" s="10">
        <v>1000</v>
      </c>
      <c r="E526">
        <v>1030</v>
      </c>
      <c r="F526" s="5">
        <f t="shared" si="48"/>
        <v>1.03</v>
      </c>
      <c r="G526" s="6">
        <f t="shared" si="49"/>
        <v>73.571428571428569</v>
      </c>
      <c r="H526" t="s">
        <v>8219</v>
      </c>
      <c r="I526" t="s">
        <v>8224</v>
      </c>
      <c r="J526" t="s">
        <v>8246</v>
      </c>
      <c r="K526">
        <v>1336866863</v>
      </c>
      <c r="L526" s="11">
        <f t="shared" si="52"/>
        <v>41041.996099537035</v>
      </c>
      <c r="M526">
        <v>1335570863</v>
      </c>
      <c r="N526" s="11">
        <f t="shared" si="53"/>
        <v>41026.996099537035</v>
      </c>
      <c r="O526" t="b">
        <v>0</v>
      </c>
      <c r="P526">
        <v>14</v>
      </c>
      <c r="Q526" t="b">
        <v>1</v>
      </c>
      <c r="R526" t="s">
        <v>8276</v>
      </c>
      <c r="S526" t="str">
        <f t="shared" si="50"/>
        <v>music</v>
      </c>
      <c r="T526" t="str">
        <f t="shared" si="51"/>
        <v>rock</v>
      </c>
    </row>
    <row r="527" spans="1:20" ht="57.6" x14ac:dyDescent="0.3">
      <c r="A527">
        <v>3023</v>
      </c>
      <c r="B527" s="3" t="s">
        <v>3023</v>
      </c>
      <c r="C527" s="3" t="s">
        <v>7133</v>
      </c>
      <c r="D527" s="10">
        <v>700</v>
      </c>
      <c r="E527">
        <v>721</v>
      </c>
      <c r="F527" s="5">
        <f t="shared" si="48"/>
        <v>1.03</v>
      </c>
      <c r="G527" s="6">
        <f t="shared" si="49"/>
        <v>120.16666666666667</v>
      </c>
      <c r="H527" t="s">
        <v>8219</v>
      </c>
      <c r="I527" t="s">
        <v>8225</v>
      </c>
      <c r="J527" t="s">
        <v>8247</v>
      </c>
      <c r="K527">
        <v>1434039186</v>
      </c>
      <c r="L527" s="11">
        <f t="shared" si="52"/>
        <v>42166.675763888896</v>
      </c>
      <c r="M527">
        <v>1430151186</v>
      </c>
      <c r="N527" s="11">
        <f t="shared" si="53"/>
        <v>42121.675763888896</v>
      </c>
      <c r="O527" t="b">
        <v>0</v>
      </c>
      <c r="P527">
        <v>6</v>
      </c>
      <c r="Q527" t="b">
        <v>1</v>
      </c>
      <c r="R527" t="s">
        <v>8303</v>
      </c>
      <c r="S527" t="str">
        <f t="shared" si="50"/>
        <v>theater</v>
      </c>
      <c r="T527" t="str">
        <f t="shared" si="51"/>
        <v>spaces</v>
      </c>
    </row>
    <row r="528" spans="1:20" ht="43.2" x14ac:dyDescent="0.3">
      <c r="A528">
        <v>3173</v>
      </c>
      <c r="B528" s="3" t="s">
        <v>3173</v>
      </c>
      <c r="C528" s="3" t="s">
        <v>7283</v>
      </c>
      <c r="D528" s="10">
        <v>10000</v>
      </c>
      <c r="E528">
        <v>10300</v>
      </c>
      <c r="F528" s="5">
        <f t="shared" si="48"/>
        <v>1.03</v>
      </c>
      <c r="G528" s="6">
        <f t="shared" si="49"/>
        <v>139.18918918918919</v>
      </c>
      <c r="H528" t="s">
        <v>8219</v>
      </c>
      <c r="I528" t="s">
        <v>8224</v>
      </c>
      <c r="J528" t="s">
        <v>8246</v>
      </c>
      <c r="K528">
        <v>1411765492</v>
      </c>
      <c r="L528" s="11">
        <f t="shared" si="52"/>
        <v>41908.878379629627</v>
      </c>
      <c r="M528">
        <v>1409173492</v>
      </c>
      <c r="N528" s="11">
        <f t="shared" si="53"/>
        <v>41878.878379629627</v>
      </c>
      <c r="O528" t="b">
        <v>1</v>
      </c>
      <c r="P528">
        <v>74</v>
      </c>
      <c r="Q528" t="b">
        <v>1</v>
      </c>
      <c r="R528" t="s">
        <v>8271</v>
      </c>
      <c r="S528" t="str">
        <f t="shared" si="50"/>
        <v>theater</v>
      </c>
      <c r="T528" t="str">
        <f t="shared" si="51"/>
        <v>plays</v>
      </c>
    </row>
    <row r="529" spans="1:20" ht="28.8" x14ac:dyDescent="0.3">
      <c r="A529">
        <v>3264</v>
      </c>
      <c r="B529" s="3" t="s">
        <v>3264</v>
      </c>
      <c r="C529" s="3" t="s">
        <v>7374</v>
      </c>
      <c r="D529" s="10">
        <v>2500</v>
      </c>
      <c r="E529">
        <v>2575</v>
      </c>
      <c r="F529" s="5">
        <f t="shared" si="48"/>
        <v>1.03</v>
      </c>
      <c r="G529" s="6">
        <f t="shared" si="49"/>
        <v>52.551020408163268</v>
      </c>
      <c r="H529" t="s">
        <v>8219</v>
      </c>
      <c r="I529" t="s">
        <v>8224</v>
      </c>
      <c r="J529" t="s">
        <v>8246</v>
      </c>
      <c r="K529">
        <v>1422482400</v>
      </c>
      <c r="L529" s="11">
        <f t="shared" si="52"/>
        <v>42032.916666666672</v>
      </c>
      <c r="M529">
        <v>1421089938</v>
      </c>
      <c r="N529" s="11">
        <f t="shared" si="53"/>
        <v>42016.800208333334</v>
      </c>
      <c r="O529" t="b">
        <v>1</v>
      </c>
      <c r="P529">
        <v>49</v>
      </c>
      <c r="Q529" t="b">
        <v>1</v>
      </c>
      <c r="R529" t="s">
        <v>8271</v>
      </c>
      <c r="S529" t="str">
        <f t="shared" si="50"/>
        <v>theater</v>
      </c>
      <c r="T529" t="str">
        <f t="shared" si="51"/>
        <v>plays</v>
      </c>
    </row>
    <row r="530" spans="1:20" ht="43.2" x14ac:dyDescent="0.3">
      <c r="A530">
        <v>3280</v>
      </c>
      <c r="B530" s="3" t="s">
        <v>3280</v>
      </c>
      <c r="C530" s="3" t="s">
        <v>7390</v>
      </c>
      <c r="D530" s="10">
        <v>2000</v>
      </c>
      <c r="E530">
        <v>2060</v>
      </c>
      <c r="F530" s="5">
        <f t="shared" si="48"/>
        <v>1.03</v>
      </c>
      <c r="G530" s="6">
        <f t="shared" si="49"/>
        <v>68.666666666666671</v>
      </c>
      <c r="H530" t="s">
        <v>8219</v>
      </c>
      <c r="I530" t="s">
        <v>8224</v>
      </c>
      <c r="J530" t="s">
        <v>8246</v>
      </c>
      <c r="K530">
        <v>1433134800</v>
      </c>
      <c r="L530" s="11">
        <f t="shared" si="52"/>
        <v>42156.208333333328</v>
      </c>
      <c r="M530">
        <v>1430158198</v>
      </c>
      <c r="N530" s="11">
        <f t="shared" si="53"/>
        <v>42121.756921296299</v>
      </c>
      <c r="O530" t="b">
        <v>0</v>
      </c>
      <c r="P530">
        <v>30</v>
      </c>
      <c r="Q530" t="b">
        <v>1</v>
      </c>
      <c r="R530" t="s">
        <v>8271</v>
      </c>
      <c r="S530" t="str">
        <f t="shared" si="50"/>
        <v>theater</v>
      </c>
      <c r="T530" t="str">
        <f t="shared" si="51"/>
        <v>plays</v>
      </c>
    </row>
    <row r="531" spans="1:20" ht="43.2" x14ac:dyDescent="0.3">
      <c r="A531">
        <v>3465</v>
      </c>
      <c r="B531" s="3" t="s">
        <v>3464</v>
      </c>
      <c r="C531" s="3" t="s">
        <v>7575</v>
      </c>
      <c r="D531" s="10">
        <v>2000</v>
      </c>
      <c r="E531">
        <v>2060</v>
      </c>
      <c r="F531" s="5">
        <f t="shared" si="48"/>
        <v>1.03</v>
      </c>
      <c r="G531" s="6">
        <f t="shared" si="49"/>
        <v>57.222222222222221</v>
      </c>
      <c r="H531" t="s">
        <v>8219</v>
      </c>
      <c r="I531" t="s">
        <v>8225</v>
      </c>
      <c r="J531" t="s">
        <v>8247</v>
      </c>
      <c r="K531">
        <v>1439136000</v>
      </c>
      <c r="L531" s="11">
        <f t="shared" si="52"/>
        <v>42225.666666666672</v>
      </c>
      <c r="M531">
        <v>1436972472</v>
      </c>
      <c r="N531" s="11">
        <f t="shared" si="53"/>
        <v>42200.625833333332</v>
      </c>
      <c r="O531" t="b">
        <v>0</v>
      </c>
      <c r="P531">
        <v>36</v>
      </c>
      <c r="Q531" t="b">
        <v>1</v>
      </c>
      <c r="R531" t="s">
        <v>8271</v>
      </c>
      <c r="S531" t="str">
        <f t="shared" si="50"/>
        <v>theater</v>
      </c>
      <c r="T531" t="str">
        <f t="shared" si="51"/>
        <v>plays</v>
      </c>
    </row>
    <row r="532" spans="1:20" ht="28.8" x14ac:dyDescent="0.3">
      <c r="A532">
        <v>3169</v>
      </c>
      <c r="B532" s="3" t="s">
        <v>3169</v>
      </c>
      <c r="C532" s="3" t="s">
        <v>7279</v>
      </c>
      <c r="D532" s="10">
        <v>8000</v>
      </c>
      <c r="E532">
        <v>8241</v>
      </c>
      <c r="F532" s="5">
        <f t="shared" si="48"/>
        <v>1.030125</v>
      </c>
      <c r="G532" s="6">
        <f t="shared" si="49"/>
        <v>100.5</v>
      </c>
      <c r="H532" t="s">
        <v>8219</v>
      </c>
      <c r="I532" t="s">
        <v>8224</v>
      </c>
      <c r="J532" t="s">
        <v>8246</v>
      </c>
      <c r="K532">
        <v>1386910740</v>
      </c>
      <c r="L532" s="11">
        <f t="shared" si="52"/>
        <v>41621.207638888889</v>
      </c>
      <c r="M532">
        <v>1384364561</v>
      </c>
      <c r="N532" s="11">
        <f t="shared" si="53"/>
        <v>41591.737974537034</v>
      </c>
      <c r="O532" t="b">
        <v>1</v>
      </c>
      <c r="P532">
        <v>82</v>
      </c>
      <c r="Q532" t="b">
        <v>1</v>
      </c>
      <c r="R532" t="s">
        <v>8271</v>
      </c>
      <c r="S532" t="str">
        <f t="shared" si="50"/>
        <v>theater</v>
      </c>
      <c r="T532" t="str">
        <f t="shared" si="51"/>
        <v>plays</v>
      </c>
    </row>
    <row r="533" spans="1:20" ht="43.2" x14ac:dyDescent="0.3">
      <c r="A533">
        <v>2998</v>
      </c>
      <c r="B533" s="3" t="s">
        <v>2998</v>
      </c>
      <c r="C533" s="3" t="s">
        <v>7108</v>
      </c>
      <c r="D533" s="10">
        <v>50000</v>
      </c>
      <c r="E533">
        <v>51514.5</v>
      </c>
      <c r="F533" s="5">
        <f t="shared" si="48"/>
        <v>1.0302899999999999</v>
      </c>
      <c r="G533" s="6">
        <f t="shared" si="49"/>
        <v>118.97113163972287</v>
      </c>
      <c r="H533" t="s">
        <v>8219</v>
      </c>
      <c r="I533" t="s">
        <v>8224</v>
      </c>
      <c r="J533" t="s">
        <v>8246</v>
      </c>
      <c r="K533">
        <v>1402892700</v>
      </c>
      <c r="L533" s="11">
        <f t="shared" si="52"/>
        <v>41806.184027777781</v>
      </c>
      <c r="M533">
        <v>1400474329</v>
      </c>
      <c r="N533" s="11">
        <f t="shared" si="53"/>
        <v>41778.193622685183</v>
      </c>
      <c r="O533" t="b">
        <v>0</v>
      </c>
      <c r="P533">
        <v>433</v>
      </c>
      <c r="Q533" t="b">
        <v>1</v>
      </c>
      <c r="R533" t="s">
        <v>8303</v>
      </c>
      <c r="S533" t="str">
        <f t="shared" si="50"/>
        <v>theater</v>
      </c>
      <c r="T533" t="str">
        <f t="shared" si="51"/>
        <v>spaces</v>
      </c>
    </row>
    <row r="534" spans="1:20" ht="28.8" x14ac:dyDescent="0.3">
      <c r="A534">
        <v>3262</v>
      </c>
      <c r="B534" s="3" t="s">
        <v>3262</v>
      </c>
      <c r="C534" s="3" t="s">
        <v>7372</v>
      </c>
      <c r="D534" s="10">
        <v>12200</v>
      </c>
      <c r="E534">
        <v>12571</v>
      </c>
      <c r="F534" s="5">
        <f t="shared" si="48"/>
        <v>1.0304098360655738</v>
      </c>
      <c r="G534" s="6">
        <f t="shared" si="49"/>
        <v>93.81343283582089</v>
      </c>
      <c r="H534" t="s">
        <v>8219</v>
      </c>
      <c r="I534" t="s">
        <v>8224</v>
      </c>
      <c r="J534" t="s">
        <v>8246</v>
      </c>
      <c r="K534">
        <v>1419220800</v>
      </c>
      <c r="L534" s="11">
        <f t="shared" si="52"/>
        <v>41995.166666666672</v>
      </c>
      <c r="M534">
        <v>1416555262</v>
      </c>
      <c r="N534" s="11">
        <f t="shared" si="53"/>
        <v>41964.315532407403</v>
      </c>
      <c r="O534" t="b">
        <v>1</v>
      </c>
      <c r="P534">
        <v>134</v>
      </c>
      <c r="Q534" t="b">
        <v>1</v>
      </c>
      <c r="R534" t="s">
        <v>8271</v>
      </c>
      <c r="S534" t="str">
        <f t="shared" si="50"/>
        <v>theater</v>
      </c>
      <c r="T534" t="str">
        <f t="shared" si="51"/>
        <v>plays</v>
      </c>
    </row>
    <row r="535" spans="1:20" ht="43.2" x14ac:dyDescent="0.3">
      <c r="A535">
        <v>358</v>
      </c>
      <c r="B535" s="3" t="s">
        <v>359</v>
      </c>
      <c r="C535" s="3" t="s">
        <v>4468</v>
      </c>
      <c r="D535" s="10">
        <v>50000</v>
      </c>
      <c r="E535">
        <v>51544</v>
      </c>
      <c r="F535" s="5">
        <f t="shared" si="48"/>
        <v>1.03088</v>
      </c>
      <c r="G535" s="6">
        <f t="shared" si="49"/>
        <v>193.04868913857678</v>
      </c>
      <c r="H535" t="s">
        <v>8219</v>
      </c>
      <c r="I535" t="s">
        <v>8224</v>
      </c>
      <c r="J535" t="s">
        <v>8246</v>
      </c>
      <c r="K535">
        <v>1466002800</v>
      </c>
      <c r="L535" s="11">
        <f t="shared" si="52"/>
        <v>42536.625</v>
      </c>
      <c r="M535">
        <v>1463517521</v>
      </c>
      <c r="N535" s="11">
        <f t="shared" si="53"/>
        <v>42507.860196759255</v>
      </c>
      <c r="O535" t="b">
        <v>1</v>
      </c>
      <c r="P535">
        <v>267</v>
      </c>
      <c r="Q535" t="b">
        <v>1</v>
      </c>
      <c r="R535" t="s">
        <v>8269</v>
      </c>
      <c r="S535" t="str">
        <f t="shared" si="50"/>
        <v>film &amp; video</v>
      </c>
      <c r="T535" t="str">
        <f t="shared" si="51"/>
        <v>documentary</v>
      </c>
    </row>
    <row r="536" spans="1:20" ht="43.2" x14ac:dyDescent="0.3">
      <c r="A536">
        <v>404</v>
      </c>
      <c r="B536" s="3" t="s">
        <v>405</v>
      </c>
      <c r="C536" s="3" t="s">
        <v>4514</v>
      </c>
      <c r="D536" s="10">
        <v>35000</v>
      </c>
      <c r="E536">
        <v>36082</v>
      </c>
      <c r="F536" s="5">
        <f t="shared" si="48"/>
        <v>1.0309142857142857</v>
      </c>
      <c r="G536" s="6">
        <f t="shared" si="49"/>
        <v>133.14391143911439</v>
      </c>
      <c r="H536" t="s">
        <v>8219</v>
      </c>
      <c r="I536" t="s">
        <v>8224</v>
      </c>
      <c r="J536" t="s">
        <v>8246</v>
      </c>
      <c r="K536">
        <v>1391641440</v>
      </c>
      <c r="L536" s="11">
        <f t="shared" si="52"/>
        <v>41675.961111111108</v>
      </c>
      <c r="M536">
        <v>1389107062</v>
      </c>
      <c r="N536" s="11">
        <f t="shared" si="53"/>
        <v>41646.628032407411</v>
      </c>
      <c r="O536" t="b">
        <v>0</v>
      </c>
      <c r="P536">
        <v>271</v>
      </c>
      <c r="Q536" t="b">
        <v>1</v>
      </c>
      <c r="R536" t="s">
        <v>8269</v>
      </c>
      <c r="S536" t="str">
        <f t="shared" si="50"/>
        <v>film &amp; video</v>
      </c>
      <c r="T536" t="str">
        <f t="shared" si="51"/>
        <v>documentary</v>
      </c>
    </row>
    <row r="537" spans="1:20" ht="43.2" x14ac:dyDescent="0.3">
      <c r="A537">
        <v>1027</v>
      </c>
      <c r="B537" s="3" t="s">
        <v>1028</v>
      </c>
      <c r="C537" s="3" t="s">
        <v>5137</v>
      </c>
      <c r="D537" s="10">
        <v>7501</v>
      </c>
      <c r="E537">
        <v>7733</v>
      </c>
      <c r="F537" s="5">
        <f t="shared" si="48"/>
        <v>1.0309292094387414</v>
      </c>
      <c r="G537" s="6">
        <f t="shared" si="49"/>
        <v>69.666666666666671</v>
      </c>
      <c r="H537" t="s">
        <v>8219</v>
      </c>
      <c r="I537" t="s">
        <v>8224</v>
      </c>
      <c r="J537" t="s">
        <v>8246</v>
      </c>
      <c r="K537">
        <v>1414025347</v>
      </c>
      <c r="L537" s="11">
        <f t="shared" si="52"/>
        <v>41935.034108796295</v>
      </c>
      <c r="M537">
        <v>1411433347</v>
      </c>
      <c r="N537" s="11">
        <f t="shared" si="53"/>
        <v>41905.034108796295</v>
      </c>
      <c r="O537" t="b">
        <v>1</v>
      </c>
      <c r="P537">
        <v>111</v>
      </c>
      <c r="Q537" t="b">
        <v>1</v>
      </c>
      <c r="R537" t="s">
        <v>8280</v>
      </c>
      <c r="S537" t="str">
        <f t="shared" si="50"/>
        <v>music</v>
      </c>
      <c r="T537" t="str">
        <f t="shared" si="51"/>
        <v>electronic music</v>
      </c>
    </row>
    <row r="538" spans="1:20" ht="28.8" x14ac:dyDescent="0.3">
      <c r="A538">
        <v>1928</v>
      </c>
      <c r="B538" s="3" t="s">
        <v>1929</v>
      </c>
      <c r="C538" s="3" t="s">
        <v>6038</v>
      </c>
      <c r="D538" s="10">
        <v>2550</v>
      </c>
      <c r="E538">
        <v>2630</v>
      </c>
      <c r="F538" s="5">
        <f t="shared" si="48"/>
        <v>1.031372549019608</v>
      </c>
      <c r="G538" s="6">
        <f t="shared" si="49"/>
        <v>77.352941176470594</v>
      </c>
      <c r="H538" t="s">
        <v>8219</v>
      </c>
      <c r="I538" t="s">
        <v>8224</v>
      </c>
      <c r="J538" t="s">
        <v>8246</v>
      </c>
      <c r="K538">
        <v>1367940794</v>
      </c>
      <c r="L538" s="11">
        <f t="shared" si="52"/>
        <v>41401.648078703707</v>
      </c>
      <c r="M538">
        <v>1365348794</v>
      </c>
      <c r="N538" s="11">
        <f t="shared" si="53"/>
        <v>41371.648078703707</v>
      </c>
      <c r="O538" t="b">
        <v>0</v>
      </c>
      <c r="P538">
        <v>34</v>
      </c>
      <c r="Q538" t="b">
        <v>1</v>
      </c>
      <c r="R538" t="s">
        <v>8279</v>
      </c>
      <c r="S538" t="str">
        <f t="shared" si="50"/>
        <v>music</v>
      </c>
      <c r="T538" t="str">
        <f t="shared" si="51"/>
        <v>indie rock</v>
      </c>
    </row>
    <row r="539" spans="1:20" ht="43.2" x14ac:dyDescent="0.3">
      <c r="A539">
        <v>3535</v>
      </c>
      <c r="B539" s="3" t="s">
        <v>3534</v>
      </c>
      <c r="C539" s="3" t="s">
        <v>7645</v>
      </c>
      <c r="D539" s="10">
        <v>2000</v>
      </c>
      <c r="E539">
        <v>2063</v>
      </c>
      <c r="F539" s="5">
        <f t="shared" si="48"/>
        <v>1.0315000000000001</v>
      </c>
      <c r="G539" s="6">
        <f t="shared" si="49"/>
        <v>44.847826086956523</v>
      </c>
      <c r="H539" t="s">
        <v>8219</v>
      </c>
      <c r="I539" t="s">
        <v>8225</v>
      </c>
      <c r="J539" t="s">
        <v>8247</v>
      </c>
      <c r="K539">
        <v>1443808800</v>
      </c>
      <c r="L539" s="11">
        <f t="shared" si="52"/>
        <v>42279.75</v>
      </c>
      <c r="M539">
        <v>1441120910</v>
      </c>
      <c r="N539" s="11">
        <f t="shared" si="53"/>
        <v>42248.640162037031</v>
      </c>
      <c r="O539" t="b">
        <v>0</v>
      </c>
      <c r="P539">
        <v>46</v>
      </c>
      <c r="Q539" t="b">
        <v>1</v>
      </c>
      <c r="R539" t="s">
        <v>8271</v>
      </c>
      <c r="S539" t="str">
        <f t="shared" si="50"/>
        <v>theater</v>
      </c>
      <c r="T539" t="str">
        <f t="shared" si="51"/>
        <v>plays</v>
      </c>
    </row>
    <row r="540" spans="1:20" ht="43.2" x14ac:dyDescent="0.3">
      <c r="A540">
        <v>2470</v>
      </c>
      <c r="B540" s="3" t="s">
        <v>2471</v>
      </c>
      <c r="C540" s="3" t="s">
        <v>6580</v>
      </c>
      <c r="D540" s="10">
        <v>1000</v>
      </c>
      <c r="E540">
        <v>1031.6400000000001</v>
      </c>
      <c r="F540" s="5">
        <f t="shared" si="48"/>
        <v>1.0316400000000001</v>
      </c>
      <c r="G540" s="6">
        <f t="shared" si="49"/>
        <v>28.65666666666667</v>
      </c>
      <c r="H540" t="s">
        <v>8219</v>
      </c>
      <c r="I540" t="s">
        <v>8224</v>
      </c>
      <c r="J540" t="s">
        <v>8246</v>
      </c>
      <c r="K540">
        <v>1337824055</v>
      </c>
      <c r="L540" s="11">
        <f t="shared" si="52"/>
        <v>41053.07471064815</v>
      </c>
      <c r="M540">
        <v>1335232055</v>
      </c>
      <c r="N540" s="11">
        <f t="shared" si="53"/>
        <v>41023.07471064815</v>
      </c>
      <c r="O540" t="b">
        <v>0</v>
      </c>
      <c r="P540">
        <v>36</v>
      </c>
      <c r="Q540" t="b">
        <v>1</v>
      </c>
      <c r="R540" t="s">
        <v>8279</v>
      </c>
      <c r="S540" t="str">
        <f t="shared" si="50"/>
        <v>music</v>
      </c>
      <c r="T540" t="str">
        <f t="shared" si="51"/>
        <v>indie rock</v>
      </c>
    </row>
    <row r="541" spans="1:20" ht="43.2" x14ac:dyDescent="0.3">
      <c r="A541">
        <v>3667</v>
      </c>
      <c r="B541" s="3" t="s">
        <v>3664</v>
      </c>
      <c r="C541" s="3" t="s">
        <v>7777</v>
      </c>
      <c r="D541" s="10">
        <v>3000</v>
      </c>
      <c r="E541">
        <v>3095.11</v>
      </c>
      <c r="F541" s="5">
        <f t="shared" si="48"/>
        <v>1.0317033333333334</v>
      </c>
      <c r="G541" s="6">
        <f t="shared" si="49"/>
        <v>53.363965517241382</v>
      </c>
      <c r="H541" t="s">
        <v>8219</v>
      </c>
      <c r="I541" t="s">
        <v>8225</v>
      </c>
      <c r="J541" t="s">
        <v>8247</v>
      </c>
      <c r="K541">
        <v>1437261419</v>
      </c>
      <c r="L541" s="11">
        <f t="shared" si="52"/>
        <v>42203.970127314817</v>
      </c>
      <c r="M541">
        <v>1434669419</v>
      </c>
      <c r="N541" s="11">
        <f t="shared" si="53"/>
        <v>42173.970127314817</v>
      </c>
      <c r="O541" t="b">
        <v>0</v>
      </c>
      <c r="P541">
        <v>58</v>
      </c>
      <c r="Q541" t="b">
        <v>1</v>
      </c>
      <c r="R541" t="s">
        <v>8271</v>
      </c>
      <c r="S541" t="str">
        <f t="shared" si="50"/>
        <v>theater</v>
      </c>
      <c r="T541" t="str">
        <f t="shared" si="51"/>
        <v>plays</v>
      </c>
    </row>
    <row r="542" spans="1:20" ht="43.2" x14ac:dyDescent="0.3">
      <c r="A542">
        <v>3015</v>
      </c>
      <c r="B542" s="3" t="s">
        <v>3015</v>
      </c>
      <c r="C542" s="3" t="s">
        <v>7125</v>
      </c>
      <c r="D542" s="10">
        <v>3400</v>
      </c>
      <c r="E542">
        <v>3508</v>
      </c>
      <c r="F542" s="5">
        <f t="shared" si="48"/>
        <v>1.0317647058823529</v>
      </c>
      <c r="G542" s="6">
        <f t="shared" si="49"/>
        <v>87.7</v>
      </c>
      <c r="H542" t="s">
        <v>8219</v>
      </c>
      <c r="I542" t="s">
        <v>8224</v>
      </c>
      <c r="J542" t="s">
        <v>8246</v>
      </c>
      <c r="K542">
        <v>1402459200</v>
      </c>
      <c r="L542" s="11">
        <f t="shared" si="52"/>
        <v>41801.166666666664</v>
      </c>
      <c r="M542">
        <v>1401125238</v>
      </c>
      <c r="N542" s="11">
        <f t="shared" si="53"/>
        <v>41785.72729166667</v>
      </c>
      <c r="O542" t="b">
        <v>0</v>
      </c>
      <c r="P542">
        <v>40</v>
      </c>
      <c r="Q542" t="b">
        <v>1</v>
      </c>
      <c r="R542" t="s">
        <v>8303</v>
      </c>
      <c r="S542" t="str">
        <f t="shared" si="50"/>
        <v>theater</v>
      </c>
      <c r="T542" t="str">
        <f t="shared" si="51"/>
        <v>spaces</v>
      </c>
    </row>
    <row r="543" spans="1:20" ht="43.2" x14ac:dyDescent="0.3">
      <c r="A543">
        <v>2491</v>
      </c>
      <c r="B543" s="3" t="s">
        <v>2491</v>
      </c>
      <c r="C543" s="3" t="s">
        <v>6601</v>
      </c>
      <c r="D543" s="10">
        <v>500</v>
      </c>
      <c r="E543">
        <v>516</v>
      </c>
      <c r="F543" s="5">
        <f t="shared" si="48"/>
        <v>1.032</v>
      </c>
      <c r="G543" s="6">
        <f t="shared" si="49"/>
        <v>51.6</v>
      </c>
      <c r="H543" t="s">
        <v>8219</v>
      </c>
      <c r="I543" t="s">
        <v>8224</v>
      </c>
      <c r="J543" t="s">
        <v>8246</v>
      </c>
      <c r="K543">
        <v>1295142660</v>
      </c>
      <c r="L543" s="11">
        <f t="shared" si="52"/>
        <v>40559.07708333333</v>
      </c>
      <c r="M543">
        <v>1293739714</v>
      </c>
      <c r="N543" s="11">
        <f t="shared" si="53"/>
        <v>40542.839282407411</v>
      </c>
      <c r="O543" t="b">
        <v>0</v>
      </c>
      <c r="P543">
        <v>10</v>
      </c>
      <c r="Q543" t="b">
        <v>1</v>
      </c>
      <c r="R543" t="s">
        <v>8279</v>
      </c>
      <c r="S543" t="str">
        <f t="shared" si="50"/>
        <v>music</v>
      </c>
      <c r="T543" t="str">
        <f t="shared" si="51"/>
        <v>indie rock</v>
      </c>
    </row>
    <row r="544" spans="1:20" ht="43.2" x14ac:dyDescent="0.3">
      <c r="A544">
        <v>2924</v>
      </c>
      <c r="B544" s="3" t="s">
        <v>2924</v>
      </c>
      <c r="C544" s="3" t="s">
        <v>7034</v>
      </c>
      <c r="D544" s="10">
        <v>25000</v>
      </c>
      <c r="E544">
        <v>25800</v>
      </c>
      <c r="F544" s="5">
        <f t="shared" si="48"/>
        <v>1.032</v>
      </c>
      <c r="G544" s="6">
        <f t="shared" si="49"/>
        <v>175.51020408163265</v>
      </c>
      <c r="H544" t="s">
        <v>8219</v>
      </c>
      <c r="I544" t="s">
        <v>8224</v>
      </c>
      <c r="J544" t="s">
        <v>8246</v>
      </c>
      <c r="K544">
        <v>1431143940</v>
      </c>
      <c r="L544" s="11">
        <f t="shared" si="52"/>
        <v>42133.165972222225</v>
      </c>
      <c r="M544">
        <v>1428585710</v>
      </c>
      <c r="N544" s="11">
        <f t="shared" si="53"/>
        <v>42103.556828703702</v>
      </c>
      <c r="O544" t="b">
        <v>0</v>
      </c>
      <c r="P544">
        <v>147</v>
      </c>
      <c r="Q544" t="b">
        <v>1</v>
      </c>
      <c r="R544" t="s">
        <v>8305</v>
      </c>
      <c r="S544" t="str">
        <f t="shared" si="50"/>
        <v>theater</v>
      </c>
      <c r="T544" t="str">
        <f t="shared" si="51"/>
        <v>musical</v>
      </c>
    </row>
    <row r="545" spans="1:20" ht="43.2" x14ac:dyDescent="0.3">
      <c r="A545">
        <v>3235</v>
      </c>
      <c r="B545" s="3" t="s">
        <v>3235</v>
      </c>
      <c r="C545" s="3" t="s">
        <v>7345</v>
      </c>
      <c r="D545" s="10">
        <v>15000</v>
      </c>
      <c r="E545">
        <v>15481</v>
      </c>
      <c r="F545" s="5">
        <f t="shared" si="48"/>
        <v>1.0320666666666667</v>
      </c>
      <c r="G545" s="6">
        <f t="shared" si="49"/>
        <v>85.530386740331494</v>
      </c>
      <c r="H545" t="s">
        <v>8219</v>
      </c>
      <c r="I545" t="s">
        <v>8224</v>
      </c>
      <c r="J545" t="s">
        <v>8246</v>
      </c>
      <c r="K545">
        <v>1467361251</v>
      </c>
      <c r="L545" s="11">
        <f t="shared" si="52"/>
        <v>42552.347812499997</v>
      </c>
      <c r="M545">
        <v>1464769251</v>
      </c>
      <c r="N545" s="11">
        <f t="shared" si="53"/>
        <v>42522.347812499997</v>
      </c>
      <c r="O545" t="b">
        <v>1</v>
      </c>
      <c r="P545">
        <v>181</v>
      </c>
      <c r="Q545" t="b">
        <v>1</v>
      </c>
      <c r="R545" t="s">
        <v>8271</v>
      </c>
      <c r="S545" t="str">
        <f t="shared" si="50"/>
        <v>theater</v>
      </c>
      <c r="T545" t="str">
        <f t="shared" si="51"/>
        <v>plays</v>
      </c>
    </row>
    <row r="546" spans="1:20" ht="57.6" x14ac:dyDescent="0.3">
      <c r="A546">
        <v>288</v>
      </c>
      <c r="B546" s="3" t="s">
        <v>289</v>
      </c>
      <c r="C546" s="3" t="s">
        <v>4398</v>
      </c>
      <c r="D546" s="10">
        <v>50000</v>
      </c>
      <c r="E546">
        <v>51605.31</v>
      </c>
      <c r="F546" s="5">
        <f t="shared" si="48"/>
        <v>1.0321061999999999</v>
      </c>
      <c r="G546" s="6">
        <f t="shared" si="49"/>
        <v>115.44812080536913</v>
      </c>
      <c r="H546" t="s">
        <v>8219</v>
      </c>
      <c r="I546" t="s">
        <v>8224</v>
      </c>
      <c r="J546" t="s">
        <v>8246</v>
      </c>
      <c r="K546">
        <v>1340683393</v>
      </c>
      <c r="L546" s="11">
        <f t="shared" si="52"/>
        <v>41086.168900462959</v>
      </c>
      <c r="M546">
        <v>1337659393</v>
      </c>
      <c r="N546" s="11">
        <f t="shared" si="53"/>
        <v>41051.168900462959</v>
      </c>
      <c r="O546" t="b">
        <v>1</v>
      </c>
      <c r="P546">
        <v>447</v>
      </c>
      <c r="Q546" t="b">
        <v>1</v>
      </c>
      <c r="R546" t="s">
        <v>8269</v>
      </c>
      <c r="S546" t="str">
        <f t="shared" si="50"/>
        <v>film &amp; video</v>
      </c>
      <c r="T546" t="str">
        <f t="shared" si="51"/>
        <v>documentary</v>
      </c>
    </row>
    <row r="547" spans="1:20" ht="43.2" x14ac:dyDescent="0.3">
      <c r="A547">
        <v>2485</v>
      </c>
      <c r="B547" s="3" t="s">
        <v>2485</v>
      </c>
      <c r="C547" s="3" t="s">
        <v>6595</v>
      </c>
      <c r="D547" s="10">
        <v>2000</v>
      </c>
      <c r="E547">
        <v>2065</v>
      </c>
      <c r="F547" s="5">
        <f t="shared" si="48"/>
        <v>1.0325</v>
      </c>
      <c r="G547" s="6">
        <f t="shared" si="49"/>
        <v>50.365853658536587</v>
      </c>
      <c r="H547" t="s">
        <v>8219</v>
      </c>
      <c r="I547" t="s">
        <v>8224</v>
      </c>
      <c r="J547" t="s">
        <v>8246</v>
      </c>
      <c r="K547">
        <v>1318463879</v>
      </c>
      <c r="L547" s="11">
        <f t="shared" si="52"/>
        <v>40828.998599537037</v>
      </c>
      <c r="M547">
        <v>1315439879</v>
      </c>
      <c r="N547" s="11">
        <f t="shared" si="53"/>
        <v>40793.998599537037</v>
      </c>
      <c r="O547" t="b">
        <v>0</v>
      </c>
      <c r="P547">
        <v>41</v>
      </c>
      <c r="Q547" t="b">
        <v>1</v>
      </c>
      <c r="R547" t="s">
        <v>8279</v>
      </c>
      <c r="S547" t="str">
        <f t="shared" si="50"/>
        <v>music</v>
      </c>
      <c r="T547" t="str">
        <f t="shared" si="51"/>
        <v>indie rock</v>
      </c>
    </row>
    <row r="548" spans="1:20" ht="43.2" x14ac:dyDescent="0.3">
      <c r="A548">
        <v>2991</v>
      </c>
      <c r="B548" s="3" t="s">
        <v>2991</v>
      </c>
      <c r="C548" s="3" t="s">
        <v>7101</v>
      </c>
      <c r="D548" s="10">
        <v>8500</v>
      </c>
      <c r="E548">
        <v>8780</v>
      </c>
      <c r="F548" s="5">
        <f t="shared" si="48"/>
        <v>1.0329411764705883</v>
      </c>
      <c r="G548" s="6">
        <f t="shared" si="49"/>
        <v>94.408602150537632</v>
      </c>
      <c r="H548" t="s">
        <v>8219</v>
      </c>
      <c r="I548" t="s">
        <v>8224</v>
      </c>
      <c r="J548" t="s">
        <v>8246</v>
      </c>
      <c r="K548">
        <v>1485547530</v>
      </c>
      <c r="L548" s="11">
        <f t="shared" si="52"/>
        <v>42762.837152777778</v>
      </c>
      <c r="M548">
        <v>1483646730</v>
      </c>
      <c r="N548" s="11">
        <f t="shared" si="53"/>
        <v>42740.837152777778</v>
      </c>
      <c r="O548" t="b">
        <v>0</v>
      </c>
      <c r="P548">
        <v>93</v>
      </c>
      <c r="Q548" t="b">
        <v>1</v>
      </c>
      <c r="R548" t="s">
        <v>8303</v>
      </c>
      <c r="S548" t="str">
        <f t="shared" si="50"/>
        <v>theater</v>
      </c>
      <c r="T548" t="str">
        <f t="shared" si="51"/>
        <v>spaces</v>
      </c>
    </row>
    <row r="549" spans="1:20" ht="43.2" x14ac:dyDescent="0.3">
      <c r="A549">
        <v>60</v>
      </c>
      <c r="B549" s="3" t="s">
        <v>62</v>
      </c>
      <c r="C549" s="3" t="s">
        <v>4171</v>
      </c>
      <c r="D549" s="10">
        <v>4500</v>
      </c>
      <c r="E549">
        <v>4648.33</v>
      </c>
      <c r="F549" s="5">
        <f t="shared" si="48"/>
        <v>1.0329622222222221</v>
      </c>
      <c r="G549" s="6">
        <f t="shared" si="49"/>
        <v>43.040092592592593</v>
      </c>
      <c r="H549" t="s">
        <v>8219</v>
      </c>
      <c r="I549" t="s">
        <v>8225</v>
      </c>
      <c r="J549" t="s">
        <v>8247</v>
      </c>
      <c r="K549">
        <v>1395532800</v>
      </c>
      <c r="L549" s="11">
        <f t="shared" si="52"/>
        <v>41721</v>
      </c>
      <c r="M549">
        <v>1393882717</v>
      </c>
      <c r="N549" s="11">
        <f t="shared" si="53"/>
        <v>41701.901817129627</v>
      </c>
      <c r="O549" t="b">
        <v>0</v>
      </c>
      <c r="P549">
        <v>108</v>
      </c>
      <c r="Q549" t="b">
        <v>1</v>
      </c>
      <c r="R549" t="s">
        <v>8266</v>
      </c>
      <c r="S549" t="str">
        <f t="shared" si="50"/>
        <v>film &amp; video</v>
      </c>
      <c r="T549" t="str">
        <f t="shared" si="51"/>
        <v>shorts</v>
      </c>
    </row>
    <row r="550" spans="1:20" ht="43.2" x14ac:dyDescent="0.3">
      <c r="A550">
        <v>114</v>
      </c>
      <c r="B550" s="3" t="s">
        <v>116</v>
      </c>
      <c r="C550" s="3" t="s">
        <v>4225</v>
      </c>
      <c r="D550" s="10">
        <v>3000</v>
      </c>
      <c r="E550">
        <v>3100</v>
      </c>
      <c r="F550" s="5">
        <f t="shared" si="48"/>
        <v>1.0333333333333334</v>
      </c>
      <c r="G550" s="6">
        <f t="shared" si="49"/>
        <v>88.571428571428569</v>
      </c>
      <c r="H550" t="s">
        <v>8219</v>
      </c>
      <c r="I550" t="s">
        <v>8224</v>
      </c>
      <c r="J550" t="s">
        <v>8246</v>
      </c>
      <c r="K550">
        <v>1326436488</v>
      </c>
      <c r="L550" s="11">
        <f t="shared" si="52"/>
        <v>40921.27416666667</v>
      </c>
      <c r="M550">
        <v>1321252488</v>
      </c>
      <c r="N550" s="11">
        <f t="shared" si="53"/>
        <v>40861.27416666667</v>
      </c>
      <c r="O550" t="b">
        <v>0</v>
      </c>
      <c r="P550">
        <v>35</v>
      </c>
      <c r="Q550" t="b">
        <v>1</v>
      </c>
      <c r="R550" t="s">
        <v>8266</v>
      </c>
      <c r="S550" t="str">
        <f t="shared" si="50"/>
        <v>film &amp; video</v>
      </c>
      <c r="T550" t="str">
        <f t="shared" si="51"/>
        <v>shorts</v>
      </c>
    </row>
    <row r="551" spans="1:20" ht="57.6" x14ac:dyDescent="0.3">
      <c r="A551">
        <v>827</v>
      </c>
      <c r="B551" s="3" t="s">
        <v>828</v>
      </c>
      <c r="C551" s="3" t="s">
        <v>4937</v>
      </c>
      <c r="D551" s="10">
        <v>300</v>
      </c>
      <c r="E551">
        <v>310</v>
      </c>
      <c r="F551" s="5">
        <f t="shared" si="48"/>
        <v>1.0333333333333334</v>
      </c>
      <c r="G551" s="6">
        <f t="shared" si="49"/>
        <v>28.181818181818183</v>
      </c>
      <c r="H551" t="s">
        <v>8219</v>
      </c>
      <c r="I551" t="s">
        <v>8224</v>
      </c>
      <c r="J551" t="s">
        <v>8246</v>
      </c>
      <c r="K551">
        <v>1329248940</v>
      </c>
      <c r="L551" s="11">
        <f t="shared" si="52"/>
        <v>40953.825694444444</v>
      </c>
      <c r="M551">
        <v>1326972107</v>
      </c>
      <c r="N551" s="11">
        <f t="shared" si="53"/>
        <v>40927.473460648151</v>
      </c>
      <c r="O551" t="b">
        <v>0</v>
      </c>
      <c r="P551">
        <v>11</v>
      </c>
      <c r="Q551" t="b">
        <v>1</v>
      </c>
      <c r="R551" t="s">
        <v>8276</v>
      </c>
      <c r="S551" t="str">
        <f t="shared" si="50"/>
        <v>music</v>
      </c>
      <c r="T551" t="str">
        <f t="shared" si="51"/>
        <v>rock</v>
      </c>
    </row>
    <row r="552" spans="1:20" x14ac:dyDescent="0.3">
      <c r="A552">
        <v>1927</v>
      </c>
      <c r="B552" s="3" t="s">
        <v>1928</v>
      </c>
      <c r="C552" s="3" t="s">
        <v>6037</v>
      </c>
      <c r="D552" s="10">
        <v>600</v>
      </c>
      <c r="E552">
        <v>620</v>
      </c>
      <c r="F552" s="5">
        <f t="shared" si="48"/>
        <v>1.0333333333333334</v>
      </c>
      <c r="G552" s="6">
        <f t="shared" si="49"/>
        <v>56.363636363636367</v>
      </c>
      <c r="H552" t="s">
        <v>8219</v>
      </c>
      <c r="I552" t="s">
        <v>8224</v>
      </c>
      <c r="J552" t="s">
        <v>8246</v>
      </c>
      <c r="K552">
        <v>1331182740</v>
      </c>
      <c r="L552" s="11">
        <f t="shared" si="52"/>
        <v>40976.207638888889</v>
      </c>
      <c r="M552">
        <v>1329856839</v>
      </c>
      <c r="N552" s="11">
        <f t="shared" si="53"/>
        <v>40960.861562500002</v>
      </c>
      <c r="O552" t="b">
        <v>0</v>
      </c>
      <c r="P552">
        <v>11</v>
      </c>
      <c r="Q552" t="b">
        <v>1</v>
      </c>
      <c r="R552" t="s">
        <v>8279</v>
      </c>
      <c r="S552" t="str">
        <f t="shared" si="50"/>
        <v>music</v>
      </c>
      <c r="T552" t="str">
        <f t="shared" si="51"/>
        <v>indie rock</v>
      </c>
    </row>
    <row r="553" spans="1:20" ht="43.2" x14ac:dyDescent="0.3">
      <c r="A553">
        <v>2740</v>
      </c>
      <c r="B553" s="3" t="s">
        <v>2740</v>
      </c>
      <c r="C553" s="3" t="s">
        <v>6850</v>
      </c>
      <c r="D553" s="10">
        <v>300</v>
      </c>
      <c r="E553">
        <v>310</v>
      </c>
      <c r="F553" s="5">
        <f t="shared" si="48"/>
        <v>1.0333333333333334</v>
      </c>
      <c r="G553" s="6">
        <f t="shared" si="49"/>
        <v>18.235294117647058</v>
      </c>
      <c r="H553" t="s">
        <v>8219</v>
      </c>
      <c r="I553" t="s">
        <v>8224</v>
      </c>
      <c r="J553" t="s">
        <v>8246</v>
      </c>
      <c r="K553">
        <v>1426117552</v>
      </c>
      <c r="L553" s="11">
        <f t="shared" si="52"/>
        <v>42074.99018518519</v>
      </c>
      <c r="M553">
        <v>1423529152</v>
      </c>
      <c r="N553" s="11">
        <f t="shared" si="53"/>
        <v>42045.031851851847</v>
      </c>
      <c r="O553" t="b">
        <v>0</v>
      </c>
      <c r="P553">
        <v>17</v>
      </c>
      <c r="Q553" t="b">
        <v>1</v>
      </c>
      <c r="R553" t="s">
        <v>8295</v>
      </c>
      <c r="S553" t="str">
        <f t="shared" si="50"/>
        <v>technology</v>
      </c>
      <c r="T553" t="str">
        <f t="shared" si="51"/>
        <v>hardware</v>
      </c>
    </row>
    <row r="554" spans="1:20" ht="57.6" x14ac:dyDescent="0.3">
      <c r="A554">
        <v>2825</v>
      </c>
      <c r="B554" s="3" t="s">
        <v>2825</v>
      </c>
      <c r="C554" s="3" t="s">
        <v>6935</v>
      </c>
      <c r="D554" s="10">
        <v>3000</v>
      </c>
      <c r="E554">
        <v>3100</v>
      </c>
      <c r="F554" s="5">
        <f t="shared" si="48"/>
        <v>1.0333333333333334</v>
      </c>
      <c r="G554" s="6">
        <f t="shared" si="49"/>
        <v>60.784313725490193</v>
      </c>
      <c r="H554" t="s">
        <v>8219</v>
      </c>
      <c r="I554" t="s">
        <v>8225</v>
      </c>
      <c r="J554" t="s">
        <v>8247</v>
      </c>
      <c r="K554">
        <v>1449255686</v>
      </c>
      <c r="L554" s="11">
        <f t="shared" si="52"/>
        <v>42342.792662037042</v>
      </c>
      <c r="M554">
        <v>1446663686</v>
      </c>
      <c r="N554" s="11">
        <f t="shared" si="53"/>
        <v>42312.792662037042</v>
      </c>
      <c r="O554" t="b">
        <v>0</v>
      </c>
      <c r="P554">
        <v>51</v>
      </c>
      <c r="Q554" t="b">
        <v>1</v>
      </c>
      <c r="R554" t="s">
        <v>8271</v>
      </c>
      <c r="S554" t="str">
        <f t="shared" si="50"/>
        <v>theater</v>
      </c>
      <c r="T554" t="str">
        <f t="shared" si="51"/>
        <v>plays</v>
      </c>
    </row>
    <row r="555" spans="1:20" ht="43.2" x14ac:dyDescent="0.3">
      <c r="A555">
        <v>3753</v>
      </c>
      <c r="B555" s="3" t="s">
        <v>3750</v>
      </c>
      <c r="C555" s="3" t="s">
        <v>7863</v>
      </c>
      <c r="D555" s="10">
        <v>5000</v>
      </c>
      <c r="E555">
        <v>5167</v>
      </c>
      <c r="F555" s="5">
        <f t="shared" si="48"/>
        <v>1.0334000000000001</v>
      </c>
      <c r="G555" s="6">
        <f t="shared" si="49"/>
        <v>172.23333333333332</v>
      </c>
      <c r="H555" t="s">
        <v>8219</v>
      </c>
      <c r="I555" t="s">
        <v>8224</v>
      </c>
      <c r="J555" t="s">
        <v>8246</v>
      </c>
      <c r="K555">
        <v>1433289600</v>
      </c>
      <c r="L555" s="11">
        <f t="shared" si="52"/>
        <v>42158</v>
      </c>
      <c r="M555">
        <v>1430768800</v>
      </c>
      <c r="N555" s="11">
        <f t="shared" si="53"/>
        <v>42128.824074074073</v>
      </c>
      <c r="O555" t="b">
        <v>0</v>
      </c>
      <c r="P555">
        <v>30</v>
      </c>
      <c r="Q555" t="b">
        <v>1</v>
      </c>
      <c r="R555" t="s">
        <v>8305</v>
      </c>
      <c r="S555" t="str">
        <f t="shared" si="50"/>
        <v>theater</v>
      </c>
      <c r="T555" t="str">
        <f t="shared" si="51"/>
        <v>musical</v>
      </c>
    </row>
    <row r="556" spans="1:20" ht="43.2" x14ac:dyDescent="0.3">
      <c r="A556">
        <v>367</v>
      </c>
      <c r="B556" s="3" t="s">
        <v>368</v>
      </c>
      <c r="C556" s="3" t="s">
        <v>4477</v>
      </c>
      <c r="D556" s="10">
        <v>10000</v>
      </c>
      <c r="E556">
        <v>10335.01</v>
      </c>
      <c r="F556" s="5">
        <f t="shared" si="48"/>
        <v>1.033501</v>
      </c>
      <c r="G556" s="6">
        <f t="shared" si="49"/>
        <v>86.84882352941176</v>
      </c>
      <c r="H556" t="s">
        <v>8219</v>
      </c>
      <c r="I556" t="s">
        <v>8224</v>
      </c>
      <c r="J556" t="s">
        <v>8246</v>
      </c>
      <c r="K556">
        <v>1367384340</v>
      </c>
      <c r="L556" s="11">
        <f t="shared" si="52"/>
        <v>41395.207638888889</v>
      </c>
      <c r="M556">
        <v>1363960278</v>
      </c>
      <c r="N556" s="11">
        <f t="shared" si="53"/>
        <v>41355.577291666668</v>
      </c>
      <c r="O556" t="b">
        <v>0</v>
      </c>
      <c r="P556">
        <v>119</v>
      </c>
      <c r="Q556" t="b">
        <v>1</v>
      </c>
      <c r="R556" t="s">
        <v>8269</v>
      </c>
      <c r="S556" t="str">
        <f t="shared" si="50"/>
        <v>film &amp; video</v>
      </c>
      <c r="T556" t="str">
        <f t="shared" si="51"/>
        <v>documentary</v>
      </c>
    </row>
    <row r="557" spans="1:20" ht="43.2" x14ac:dyDescent="0.3">
      <c r="A557">
        <v>1519</v>
      </c>
      <c r="B557" s="3" t="s">
        <v>1520</v>
      </c>
      <c r="C557" s="3" t="s">
        <v>5629</v>
      </c>
      <c r="D557" s="10">
        <v>9000</v>
      </c>
      <c r="E557">
        <v>9302.75</v>
      </c>
      <c r="F557" s="5">
        <f t="shared" si="48"/>
        <v>1.033638888888889</v>
      </c>
      <c r="G557" s="6">
        <f t="shared" si="49"/>
        <v>64.156896551724131</v>
      </c>
      <c r="H557" t="s">
        <v>8219</v>
      </c>
      <c r="I557" t="s">
        <v>8224</v>
      </c>
      <c r="J557" t="s">
        <v>8246</v>
      </c>
      <c r="K557">
        <v>1403301540</v>
      </c>
      <c r="L557" s="11">
        <f t="shared" si="52"/>
        <v>41810.915972222225</v>
      </c>
      <c r="M557">
        <v>1400867283</v>
      </c>
      <c r="N557" s="11">
        <f t="shared" si="53"/>
        <v>41782.741701388892</v>
      </c>
      <c r="O557" t="b">
        <v>1</v>
      </c>
      <c r="P557">
        <v>145</v>
      </c>
      <c r="Q557" t="b">
        <v>1</v>
      </c>
      <c r="R557" t="s">
        <v>8285</v>
      </c>
      <c r="S557" t="str">
        <f t="shared" si="50"/>
        <v>photography</v>
      </c>
      <c r="T557" t="str">
        <f t="shared" si="51"/>
        <v>photobooks</v>
      </c>
    </row>
    <row r="558" spans="1:20" ht="43.2" x14ac:dyDescent="0.3">
      <c r="A558">
        <v>3463</v>
      </c>
      <c r="B558" s="3" t="s">
        <v>3462</v>
      </c>
      <c r="C558" s="3" t="s">
        <v>7573</v>
      </c>
      <c r="D558" s="10">
        <v>10000</v>
      </c>
      <c r="E558">
        <v>10338</v>
      </c>
      <c r="F558" s="5">
        <f t="shared" si="48"/>
        <v>1.0338000000000001</v>
      </c>
      <c r="G558" s="6">
        <f t="shared" si="49"/>
        <v>90.684210526315795</v>
      </c>
      <c r="H558" t="s">
        <v>8219</v>
      </c>
      <c r="I558" t="s">
        <v>8229</v>
      </c>
      <c r="J558" t="s">
        <v>8251</v>
      </c>
      <c r="K558">
        <v>1476158340</v>
      </c>
      <c r="L558" s="11">
        <f t="shared" si="52"/>
        <v>42654.165972222225</v>
      </c>
      <c r="M558">
        <v>1472594585</v>
      </c>
      <c r="N558" s="11">
        <f t="shared" si="53"/>
        <v>42612.918807870374</v>
      </c>
      <c r="O558" t="b">
        <v>0</v>
      </c>
      <c r="P558">
        <v>114</v>
      </c>
      <c r="Q558" t="b">
        <v>1</v>
      </c>
      <c r="R558" t="s">
        <v>8271</v>
      </c>
      <c r="S558" t="str">
        <f t="shared" si="50"/>
        <v>theater</v>
      </c>
      <c r="T558" t="str">
        <f t="shared" si="51"/>
        <v>plays</v>
      </c>
    </row>
    <row r="559" spans="1:20" x14ac:dyDescent="0.3">
      <c r="A559">
        <v>3302</v>
      </c>
      <c r="B559" s="3" t="s">
        <v>3302</v>
      </c>
      <c r="C559" s="3" t="s">
        <v>7412</v>
      </c>
      <c r="D559" s="10">
        <v>8400</v>
      </c>
      <c r="E559">
        <v>8685</v>
      </c>
      <c r="F559" s="5">
        <f t="shared" si="48"/>
        <v>1.0339285714285715</v>
      </c>
      <c r="G559" s="6">
        <f t="shared" si="49"/>
        <v>173.7</v>
      </c>
      <c r="H559" t="s">
        <v>8219</v>
      </c>
      <c r="I559" t="s">
        <v>8227</v>
      </c>
      <c r="J559" t="s">
        <v>8249</v>
      </c>
      <c r="K559">
        <v>1481099176</v>
      </c>
      <c r="L559" s="11">
        <f t="shared" si="52"/>
        <v>42711.35157407407</v>
      </c>
      <c r="M559">
        <v>1478507176</v>
      </c>
      <c r="N559" s="11">
        <f t="shared" si="53"/>
        <v>42681.35157407407</v>
      </c>
      <c r="O559" t="b">
        <v>0</v>
      </c>
      <c r="P559">
        <v>50</v>
      </c>
      <c r="Q559" t="b">
        <v>1</v>
      </c>
      <c r="R559" t="s">
        <v>8271</v>
      </c>
      <c r="S559" t="str">
        <f t="shared" si="50"/>
        <v>theater</v>
      </c>
      <c r="T559" t="str">
        <f t="shared" si="51"/>
        <v>plays</v>
      </c>
    </row>
    <row r="560" spans="1:20" ht="57.6" x14ac:dyDescent="0.3">
      <c r="A560">
        <v>2540</v>
      </c>
      <c r="B560" s="3" t="s">
        <v>2540</v>
      </c>
      <c r="C560" s="3" t="s">
        <v>6650</v>
      </c>
      <c r="D560" s="10">
        <v>2500</v>
      </c>
      <c r="E560">
        <v>2585</v>
      </c>
      <c r="F560" s="5">
        <f t="shared" si="48"/>
        <v>1.034</v>
      </c>
      <c r="G560" s="6">
        <f t="shared" si="49"/>
        <v>95.740740740740748</v>
      </c>
      <c r="H560" t="s">
        <v>8219</v>
      </c>
      <c r="I560" t="s">
        <v>8224</v>
      </c>
      <c r="J560" t="s">
        <v>8246</v>
      </c>
      <c r="K560">
        <v>1319904721</v>
      </c>
      <c r="L560" s="11">
        <f t="shared" si="52"/>
        <v>40845.675011574072</v>
      </c>
      <c r="M560">
        <v>1314720721</v>
      </c>
      <c r="N560" s="11">
        <f t="shared" si="53"/>
        <v>40785.675011574072</v>
      </c>
      <c r="O560" t="b">
        <v>0</v>
      </c>
      <c r="P560">
        <v>27</v>
      </c>
      <c r="Q560" t="b">
        <v>1</v>
      </c>
      <c r="R560" t="s">
        <v>8300</v>
      </c>
      <c r="S560" t="str">
        <f t="shared" si="50"/>
        <v>music</v>
      </c>
      <c r="T560" t="str">
        <f t="shared" si="51"/>
        <v>classical music</v>
      </c>
    </row>
    <row r="561" spans="1:20" ht="43.2" x14ac:dyDescent="0.3">
      <c r="A561">
        <v>3278</v>
      </c>
      <c r="B561" s="3" t="s">
        <v>3278</v>
      </c>
      <c r="C561" s="3" t="s">
        <v>7388</v>
      </c>
      <c r="D561" s="10">
        <v>2500</v>
      </c>
      <c r="E561">
        <v>2585</v>
      </c>
      <c r="F561" s="5">
        <f t="shared" si="48"/>
        <v>1.034</v>
      </c>
      <c r="G561" s="6">
        <f t="shared" si="49"/>
        <v>76.029411764705884</v>
      </c>
      <c r="H561" t="s">
        <v>8219</v>
      </c>
      <c r="I561" t="s">
        <v>8225</v>
      </c>
      <c r="J561" t="s">
        <v>8247</v>
      </c>
      <c r="K561">
        <v>1433017303</v>
      </c>
      <c r="L561" s="11">
        <f t="shared" si="52"/>
        <v>42154.848414351851</v>
      </c>
      <c r="M561">
        <v>1430425303</v>
      </c>
      <c r="N561" s="11">
        <f t="shared" si="53"/>
        <v>42124.848414351851</v>
      </c>
      <c r="O561" t="b">
        <v>1</v>
      </c>
      <c r="P561">
        <v>34</v>
      </c>
      <c r="Q561" t="b">
        <v>1</v>
      </c>
      <c r="R561" t="s">
        <v>8271</v>
      </c>
      <c r="S561" t="str">
        <f t="shared" si="50"/>
        <v>theater</v>
      </c>
      <c r="T561" t="str">
        <f t="shared" si="51"/>
        <v>plays</v>
      </c>
    </row>
    <row r="562" spans="1:20" ht="57.6" x14ac:dyDescent="0.3">
      <c r="A562">
        <v>3221</v>
      </c>
      <c r="B562" s="3" t="s">
        <v>3221</v>
      </c>
      <c r="C562" s="3" t="s">
        <v>7331</v>
      </c>
      <c r="D562" s="10">
        <v>4000</v>
      </c>
      <c r="E562">
        <v>4137</v>
      </c>
      <c r="F562" s="5">
        <f t="shared" si="48"/>
        <v>1.0342499999999999</v>
      </c>
      <c r="G562" s="6">
        <f t="shared" si="49"/>
        <v>36.610619469026545</v>
      </c>
      <c r="H562" t="s">
        <v>8219</v>
      </c>
      <c r="I562" t="s">
        <v>8225</v>
      </c>
      <c r="J562" t="s">
        <v>8247</v>
      </c>
      <c r="K562">
        <v>1436114603</v>
      </c>
      <c r="L562" s="11">
        <f t="shared" si="52"/>
        <v>42190.696793981479</v>
      </c>
      <c r="M562">
        <v>1433090603</v>
      </c>
      <c r="N562" s="11">
        <f t="shared" si="53"/>
        <v>42155.696793981479</v>
      </c>
      <c r="O562" t="b">
        <v>1</v>
      </c>
      <c r="P562">
        <v>113</v>
      </c>
      <c r="Q562" t="b">
        <v>1</v>
      </c>
      <c r="R562" t="s">
        <v>8271</v>
      </c>
      <c r="S562" t="str">
        <f t="shared" si="50"/>
        <v>theater</v>
      </c>
      <c r="T562" t="str">
        <f t="shared" si="51"/>
        <v>plays</v>
      </c>
    </row>
    <row r="563" spans="1:20" ht="43.2" x14ac:dyDescent="0.3">
      <c r="A563">
        <v>2664</v>
      </c>
      <c r="B563" s="3" t="s">
        <v>2664</v>
      </c>
      <c r="C563" s="3" t="s">
        <v>6774</v>
      </c>
      <c r="D563" s="10">
        <v>17500</v>
      </c>
      <c r="E563">
        <v>18100</v>
      </c>
      <c r="F563" s="5">
        <f t="shared" si="48"/>
        <v>1.0342857142857143</v>
      </c>
      <c r="G563" s="6">
        <f t="shared" si="49"/>
        <v>174.03846153846155</v>
      </c>
      <c r="H563" t="s">
        <v>8219</v>
      </c>
      <c r="I563" t="s">
        <v>8224</v>
      </c>
      <c r="J563" t="s">
        <v>8246</v>
      </c>
      <c r="K563">
        <v>1449644340</v>
      </c>
      <c r="L563" s="11">
        <f t="shared" si="52"/>
        <v>42347.290972222225</v>
      </c>
      <c r="M563">
        <v>1446683797</v>
      </c>
      <c r="N563" s="11">
        <f t="shared" si="53"/>
        <v>42313.02542824074</v>
      </c>
      <c r="O563" t="b">
        <v>0</v>
      </c>
      <c r="P563">
        <v>104</v>
      </c>
      <c r="Q563" t="b">
        <v>1</v>
      </c>
      <c r="R563" t="s">
        <v>8302</v>
      </c>
      <c r="S563" t="str">
        <f t="shared" si="50"/>
        <v>technology</v>
      </c>
      <c r="T563" t="str">
        <f t="shared" si="51"/>
        <v>makerspaces</v>
      </c>
    </row>
    <row r="564" spans="1:20" ht="28.8" x14ac:dyDescent="0.3">
      <c r="A564">
        <v>855</v>
      </c>
      <c r="B564" s="3" t="s">
        <v>856</v>
      </c>
      <c r="C564" s="3" t="s">
        <v>4965</v>
      </c>
      <c r="D564" s="10">
        <v>1450</v>
      </c>
      <c r="E564">
        <v>1500</v>
      </c>
      <c r="F564" s="5">
        <f t="shared" si="48"/>
        <v>1.0344827586206897</v>
      </c>
      <c r="G564" s="6">
        <f t="shared" si="49"/>
        <v>31.914893617021278</v>
      </c>
      <c r="H564" t="s">
        <v>8219</v>
      </c>
      <c r="I564" t="s">
        <v>8224</v>
      </c>
      <c r="J564" t="s">
        <v>8246</v>
      </c>
      <c r="K564">
        <v>1469329217</v>
      </c>
      <c r="L564" s="11">
        <f t="shared" si="52"/>
        <v>42575.125196759262</v>
      </c>
      <c r="M564">
        <v>1466737217</v>
      </c>
      <c r="N564" s="11">
        <f t="shared" si="53"/>
        <v>42545.125196759262</v>
      </c>
      <c r="O564" t="b">
        <v>0</v>
      </c>
      <c r="P564">
        <v>47</v>
      </c>
      <c r="Q564" t="b">
        <v>1</v>
      </c>
      <c r="R564" t="s">
        <v>8277</v>
      </c>
      <c r="S564" t="str">
        <f t="shared" si="50"/>
        <v>music</v>
      </c>
      <c r="T564" t="str">
        <f t="shared" si="51"/>
        <v>metal</v>
      </c>
    </row>
    <row r="565" spans="1:20" ht="43.2" x14ac:dyDescent="0.3">
      <c r="A565">
        <v>3705</v>
      </c>
      <c r="B565" s="3" t="s">
        <v>3702</v>
      </c>
      <c r="C565" s="3" t="s">
        <v>7815</v>
      </c>
      <c r="D565" s="10">
        <v>2827</v>
      </c>
      <c r="E565">
        <v>2925</v>
      </c>
      <c r="F565" s="5">
        <f t="shared" si="48"/>
        <v>1.0346657233816767</v>
      </c>
      <c r="G565" s="6">
        <f t="shared" si="49"/>
        <v>83.571428571428569</v>
      </c>
      <c r="H565" t="s">
        <v>8219</v>
      </c>
      <c r="I565" t="s">
        <v>8224</v>
      </c>
      <c r="J565" t="s">
        <v>8246</v>
      </c>
      <c r="K565">
        <v>1403546400</v>
      </c>
      <c r="L565" s="11">
        <f t="shared" si="52"/>
        <v>41813.75</v>
      </c>
      <c r="M565">
        <v>1401714114</v>
      </c>
      <c r="N565" s="11">
        <f t="shared" si="53"/>
        <v>41792.542986111112</v>
      </c>
      <c r="O565" t="b">
        <v>0</v>
      </c>
      <c r="P565">
        <v>35</v>
      </c>
      <c r="Q565" t="b">
        <v>1</v>
      </c>
      <c r="R565" t="s">
        <v>8271</v>
      </c>
      <c r="S565" t="str">
        <f t="shared" si="50"/>
        <v>theater</v>
      </c>
      <c r="T565" t="str">
        <f t="shared" si="51"/>
        <v>plays</v>
      </c>
    </row>
    <row r="566" spans="1:20" ht="28.8" x14ac:dyDescent="0.3">
      <c r="A566">
        <v>1520</v>
      </c>
      <c r="B566" s="3" t="s">
        <v>1521</v>
      </c>
      <c r="C566" s="3" t="s">
        <v>5630</v>
      </c>
      <c r="D566" s="10">
        <v>18000</v>
      </c>
      <c r="E566">
        <v>18625</v>
      </c>
      <c r="F566" s="5">
        <f t="shared" si="48"/>
        <v>1.0347222222222223</v>
      </c>
      <c r="G566" s="6">
        <f t="shared" si="49"/>
        <v>111.52694610778443</v>
      </c>
      <c r="H566" t="s">
        <v>8219</v>
      </c>
      <c r="I566" t="s">
        <v>8224</v>
      </c>
      <c r="J566" t="s">
        <v>8246</v>
      </c>
      <c r="K566">
        <v>1418961600</v>
      </c>
      <c r="L566" s="11">
        <f t="shared" si="52"/>
        <v>41992.166666666672</v>
      </c>
      <c r="M566">
        <v>1415824513</v>
      </c>
      <c r="N566" s="11">
        <f t="shared" si="53"/>
        <v>41955.857789351852</v>
      </c>
      <c r="O566" t="b">
        <v>1</v>
      </c>
      <c r="P566">
        <v>167</v>
      </c>
      <c r="Q566" t="b">
        <v>1</v>
      </c>
      <c r="R566" t="s">
        <v>8285</v>
      </c>
      <c r="S566" t="str">
        <f t="shared" si="50"/>
        <v>photography</v>
      </c>
      <c r="T566" t="str">
        <f t="shared" si="51"/>
        <v>photobooks</v>
      </c>
    </row>
    <row r="567" spans="1:20" ht="43.2" x14ac:dyDescent="0.3">
      <c r="A567">
        <v>1273</v>
      </c>
      <c r="B567" s="3" t="s">
        <v>1274</v>
      </c>
      <c r="C567" s="3" t="s">
        <v>5383</v>
      </c>
      <c r="D567" s="10">
        <v>4000</v>
      </c>
      <c r="E567">
        <v>4140</v>
      </c>
      <c r="F567" s="5">
        <f t="shared" si="48"/>
        <v>1.0349999999999999</v>
      </c>
      <c r="G567" s="6">
        <f t="shared" si="49"/>
        <v>76.666666666666671</v>
      </c>
      <c r="H567" t="s">
        <v>8219</v>
      </c>
      <c r="I567" t="s">
        <v>8229</v>
      </c>
      <c r="J567" t="s">
        <v>8251</v>
      </c>
      <c r="K567">
        <v>1409506291</v>
      </c>
      <c r="L567" s="11">
        <f t="shared" si="52"/>
        <v>41882.730219907404</v>
      </c>
      <c r="M567">
        <v>1406914291</v>
      </c>
      <c r="N567" s="11">
        <f t="shared" si="53"/>
        <v>41852.730219907404</v>
      </c>
      <c r="O567" t="b">
        <v>1</v>
      </c>
      <c r="P567">
        <v>54</v>
      </c>
      <c r="Q567" t="b">
        <v>1</v>
      </c>
      <c r="R567" t="s">
        <v>8276</v>
      </c>
      <c r="S567" t="str">
        <f t="shared" si="50"/>
        <v>music</v>
      </c>
      <c r="T567" t="str">
        <f t="shared" si="51"/>
        <v>rock</v>
      </c>
    </row>
    <row r="568" spans="1:20" ht="43.2" x14ac:dyDescent="0.3">
      <c r="A568">
        <v>3208</v>
      </c>
      <c r="B568" s="3" t="s">
        <v>3208</v>
      </c>
      <c r="C568" s="3" t="s">
        <v>7318</v>
      </c>
      <c r="D568" s="10">
        <v>5000</v>
      </c>
      <c r="E568">
        <v>5175</v>
      </c>
      <c r="F568" s="5">
        <f t="shared" si="48"/>
        <v>1.0349999999999999</v>
      </c>
      <c r="G568" s="6">
        <f t="shared" si="49"/>
        <v>63.109756097560975</v>
      </c>
      <c r="H568" t="s">
        <v>8219</v>
      </c>
      <c r="I568" t="s">
        <v>8224</v>
      </c>
      <c r="J568" t="s">
        <v>8246</v>
      </c>
      <c r="K568">
        <v>1406557877</v>
      </c>
      <c r="L568" s="11">
        <f t="shared" si="52"/>
        <v>41848.605057870373</v>
      </c>
      <c r="M568">
        <v>1404743477</v>
      </c>
      <c r="N568" s="11">
        <f t="shared" si="53"/>
        <v>41827.605057870373</v>
      </c>
      <c r="O568" t="b">
        <v>1</v>
      </c>
      <c r="P568">
        <v>82</v>
      </c>
      <c r="Q568" t="b">
        <v>1</v>
      </c>
      <c r="R568" t="s">
        <v>8271</v>
      </c>
      <c r="S568" t="str">
        <f t="shared" si="50"/>
        <v>theater</v>
      </c>
      <c r="T568" t="str">
        <f t="shared" si="51"/>
        <v>plays</v>
      </c>
    </row>
    <row r="569" spans="1:20" ht="43.2" x14ac:dyDescent="0.3">
      <c r="A569">
        <v>3372</v>
      </c>
      <c r="B569" s="3" t="s">
        <v>3371</v>
      </c>
      <c r="C569" s="3" t="s">
        <v>7482</v>
      </c>
      <c r="D569" s="10">
        <v>1000</v>
      </c>
      <c r="E569">
        <v>1035</v>
      </c>
      <c r="F569" s="5">
        <f t="shared" si="48"/>
        <v>1.0349999999999999</v>
      </c>
      <c r="G569" s="6">
        <f t="shared" si="49"/>
        <v>38.333333333333336</v>
      </c>
      <c r="H569" t="s">
        <v>8219</v>
      </c>
      <c r="I569" t="s">
        <v>8224</v>
      </c>
      <c r="J569" t="s">
        <v>8246</v>
      </c>
      <c r="K569">
        <v>1408942740</v>
      </c>
      <c r="L569" s="11">
        <f t="shared" si="52"/>
        <v>41876.207638888889</v>
      </c>
      <c r="M569">
        <v>1407157756</v>
      </c>
      <c r="N569" s="11">
        <f t="shared" si="53"/>
        <v>41855.548101851848</v>
      </c>
      <c r="O569" t="b">
        <v>0</v>
      </c>
      <c r="P569">
        <v>27</v>
      </c>
      <c r="Q569" t="b">
        <v>1</v>
      </c>
      <c r="R569" t="s">
        <v>8271</v>
      </c>
      <c r="S569" t="str">
        <f t="shared" si="50"/>
        <v>theater</v>
      </c>
      <c r="T569" t="str">
        <f t="shared" si="51"/>
        <v>plays</v>
      </c>
    </row>
    <row r="570" spans="1:20" ht="43.2" x14ac:dyDescent="0.3">
      <c r="A570">
        <v>3414</v>
      </c>
      <c r="B570" s="3" t="s">
        <v>3413</v>
      </c>
      <c r="C570" s="3" t="s">
        <v>7524</v>
      </c>
      <c r="D570" s="10">
        <v>3000</v>
      </c>
      <c r="E570">
        <v>3105</v>
      </c>
      <c r="F570" s="5">
        <f t="shared" si="48"/>
        <v>1.0349999999999999</v>
      </c>
      <c r="G570" s="6">
        <f t="shared" si="49"/>
        <v>70.568181818181813</v>
      </c>
      <c r="H570" t="s">
        <v>8219</v>
      </c>
      <c r="I570" t="s">
        <v>8224</v>
      </c>
      <c r="J570" t="s">
        <v>8246</v>
      </c>
      <c r="K570">
        <v>1480579140</v>
      </c>
      <c r="L570" s="11">
        <f t="shared" si="52"/>
        <v>42705.332638888889</v>
      </c>
      <c r="M570">
        <v>1478030325</v>
      </c>
      <c r="N570" s="11">
        <f t="shared" si="53"/>
        <v>42675.832465277781</v>
      </c>
      <c r="O570" t="b">
        <v>0</v>
      </c>
      <c r="P570">
        <v>44</v>
      </c>
      <c r="Q570" t="b">
        <v>1</v>
      </c>
      <c r="R570" t="s">
        <v>8271</v>
      </c>
      <c r="S570" t="str">
        <f t="shared" si="50"/>
        <v>theater</v>
      </c>
      <c r="T570" t="str">
        <f t="shared" si="51"/>
        <v>plays</v>
      </c>
    </row>
    <row r="571" spans="1:20" ht="57.6" x14ac:dyDescent="0.3">
      <c r="A571">
        <v>3559</v>
      </c>
      <c r="B571" s="3" t="s">
        <v>3558</v>
      </c>
      <c r="C571" s="3" t="s">
        <v>7669</v>
      </c>
      <c r="D571" s="10">
        <v>1000</v>
      </c>
      <c r="E571">
        <v>1035</v>
      </c>
      <c r="F571" s="5">
        <f t="shared" si="48"/>
        <v>1.0349999999999999</v>
      </c>
      <c r="G571" s="6">
        <f t="shared" si="49"/>
        <v>43.125</v>
      </c>
      <c r="H571" t="s">
        <v>8219</v>
      </c>
      <c r="I571" t="s">
        <v>8226</v>
      </c>
      <c r="J571" t="s">
        <v>8248</v>
      </c>
      <c r="K571">
        <v>1438333080</v>
      </c>
      <c r="L571" s="11">
        <f t="shared" si="52"/>
        <v>42216.373611111107</v>
      </c>
      <c r="M571">
        <v>1436408308</v>
      </c>
      <c r="N571" s="11">
        <f t="shared" si="53"/>
        <v>42194.096157407403</v>
      </c>
      <c r="O571" t="b">
        <v>0</v>
      </c>
      <c r="P571">
        <v>24</v>
      </c>
      <c r="Q571" t="b">
        <v>1</v>
      </c>
      <c r="R571" t="s">
        <v>8271</v>
      </c>
      <c r="S571" t="str">
        <f t="shared" si="50"/>
        <v>theater</v>
      </c>
      <c r="T571" t="str">
        <f t="shared" si="51"/>
        <v>plays</v>
      </c>
    </row>
    <row r="572" spans="1:20" ht="43.2" x14ac:dyDescent="0.3">
      <c r="A572">
        <v>3668</v>
      </c>
      <c r="B572" s="3" t="s">
        <v>3665</v>
      </c>
      <c r="C572" s="3" t="s">
        <v>7778</v>
      </c>
      <c r="D572" s="10">
        <v>1000</v>
      </c>
      <c r="E572">
        <v>1035</v>
      </c>
      <c r="F572" s="5">
        <f t="shared" si="48"/>
        <v>1.0349999999999999</v>
      </c>
      <c r="G572" s="6">
        <f t="shared" si="49"/>
        <v>36.964285714285715</v>
      </c>
      <c r="H572" t="s">
        <v>8219</v>
      </c>
      <c r="I572" t="s">
        <v>8224</v>
      </c>
      <c r="J572" t="s">
        <v>8246</v>
      </c>
      <c r="K572">
        <v>1437676380</v>
      </c>
      <c r="L572" s="11">
        <f t="shared" si="52"/>
        <v>42208.772916666669</v>
      </c>
      <c r="M572">
        <v>1435670452</v>
      </c>
      <c r="N572" s="11">
        <f t="shared" si="53"/>
        <v>42185.556157407409</v>
      </c>
      <c r="O572" t="b">
        <v>0</v>
      </c>
      <c r="P572">
        <v>28</v>
      </c>
      <c r="Q572" t="b">
        <v>1</v>
      </c>
      <c r="R572" t="s">
        <v>8271</v>
      </c>
      <c r="S572" t="str">
        <f t="shared" si="50"/>
        <v>theater</v>
      </c>
      <c r="T572" t="str">
        <f t="shared" si="51"/>
        <v>plays</v>
      </c>
    </row>
    <row r="573" spans="1:20" ht="43.2" x14ac:dyDescent="0.3">
      <c r="A573">
        <v>3748</v>
      </c>
      <c r="B573" s="3" t="s">
        <v>3745</v>
      </c>
      <c r="C573" s="3" t="s">
        <v>7858</v>
      </c>
      <c r="D573" s="10">
        <v>5000</v>
      </c>
      <c r="E573">
        <v>5176</v>
      </c>
      <c r="F573" s="5">
        <f t="shared" si="48"/>
        <v>1.0351999999999999</v>
      </c>
      <c r="G573" s="6">
        <f t="shared" si="49"/>
        <v>99.538461538461533</v>
      </c>
      <c r="H573" t="s">
        <v>8219</v>
      </c>
      <c r="I573" t="s">
        <v>8224</v>
      </c>
      <c r="J573" t="s">
        <v>8246</v>
      </c>
      <c r="K573">
        <v>1455602340</v>
      </c>
      <c r="L573" s="11">
        <f t="shared" si="52"/>
        <v>42416.249305555553</v>
      </c>
      <c r="M573">
        <v>1453827436</v>
      </c>
      <c r="N573" s="11">
        <f t="shared" si="53"/>
        <v>42395.706435185188</v>
      </c>
      <c r="O573" t="b">
        <v>0</v>
      </c>
      <c r="P573">
        <v>52</v>
      </c>
      <c r="Q573" t="b">
        <v>1</v>
      </c>
      <c r="R573" t="s">
        <v>8305</v>
      </c>
      <c r="S573" t="str">
        <f t="shared" si="50"/>
        <v>theater</v>
      </c>
      <c r="T573" t="str">
        <f t="shared" si="51"/>
        <v>musical</v>
      </c>
    </row>
    <row r="574" spans="1:20" ht="57.6" x14ac:dyDescent="0.3">
      <c r="A574">
        <v>2087</v>
      </c>
      <c r="B574" s="3" t="s">
        <v>2088</v>
      </c>
      <c r="C574" s="3" t="s">
        <v>6197</v>
      </c>
      <c r="D574" s="10">
        <v>1500</v>
      </c>
      <c r="E574">
        <v>1553</v>
      </c>
      <c r="F574" s="5">
        <f t="shared" si="48"/>
        <v>1.0353333333333334</v>
      </c>
      <c r="G574" s="6">
        <f t="shared" si="49"/>
        <v>62.12</v>
      </c>
      <c r="H574" t="s">
        <v>8219</v>
      </c>
      <c r="I574" t="s">
        <v>8224</v>
      </c>
      <c r="J574" t="s">
        <v>8246</v>
      </c>
      <c r="K574">
        <v>1315457658</v>
      </c>
      <c r="L574" s="11">
        <f t="shared" si="52"/>
        <v>40794.204375000001</v>
      </c>
      <c r="M574">
        <v>1312865658</v>
      </c>
      <c r="N574" s="11">
        <f t="shared" si="53"/>
        <v>40764.204375000001</v>
      </c>
      <c r="O574" t="b">
        <v>0</v>
      </c>
      <c r="P574">
        <v>25</v>
      </c>
      <c r="Q574" t="b">
        <v>1</v>
      </c>
      <c r="R574" t="s">
        <v>8279</v>
      </c>
      <c r="S574" t="str">
        <f t="shared" si="50"/>
        <v>music</v>
      </c>
      <c r="T574" t="str">
        <f t="shared" si="51"/>
        <v>indie rock</v>
      </c>
    </row>
    <row r="575" spans="1:20" ht="43.2" x14ac:dyDescent="0.3">
      <c r="A575">
        <v>1636</v>
      </c>
      <c r="B575" s="3" t="s">
        <v>1637</v>
      </c>
      <c r="C575" s="3" t="s">
        <v>5746</v>
      </c>
      <c r="D575" s="10">
        <v>4500</v>
      </c>
      <c r="E575">
        <v>4660</v>
      </c>
      <c r="F575" s="5">
        <f t="shared" si="48"/>
        <v>1.0355555555555556</v>
      </c>
      <c r="G575" s="6">
        <f t="shared" si="49"/>
        <v>53.5632183908046</v>
      </c>
      <c r="H575" t="s">
        <v>8219</v>
      </c>
      <c r="I575" t="s">
        <v>8224</v>
      </c>
      <c r="J575" t="s">
        <v>8246</v>
      </c>
      <c r="K575">
        <v>1307851200</v>
      </c>
      <c r="L575" s="11">
        <f t="shared" si="52"/>
        <v>40706.166666666664</v>
      </c>
      <c r="M575">
        <v>1304129088</v>
      </c>
      <c r="N575" s="11">
        <f t="shared" si="53"/>
        <v>40663.08666666667</v>
      </c>
      <c r="O575" t="b">
        <v>0</v>
      </c>
      <c r="P575">
        <v>87</v>
      </c>
      <c r="Q575" t="b">
        <v>1</v>
      </c>
      <c r="R575" t="s">
        <v>8276</v>
      </c>
      <c r="S575" t="str">
        <f t="shared" si="50"/>
        <v>music</v>
      </c>
      <c r="T575" t="str">
        <f t="shared" si="51"/>
        <v>rock</v>
      </c>
    </row>
    <row r="576" spans="1:20" ht="43.2" x14ac:dyDescent="0.3">
      <c r="A576">
        <v>3411</v>
      </c>
      <c r="B576" s="3" t="s">
        <v>3410</v>
      </c>
      <c r="C576" s="3" t="s">
        <v>7521</v>
      </c>
      <c r="D576" s="10">
        <v>15000</v>
      </c>
      <c r="E576">
        <v>15535</v>
      </c>
      <c r="F576" s="5">
        <f t="shared" si="48"/>
        <v>1.0356666666666667</v>
      </c>
      <c r="G576" s="6">
        <f t="shared" si="49"/>
        <v>199.16666666666666</v>
      </c>
      <c r="H576" t="s">
        <v>8219</v>
      </c>
      <c r="I576" t="s">
        <v>8224</v>
      </c>
      <c r="J576" t="s">
        <v>8246</v>
      </c>
      <c r="K576">
        <v>1444264372</v>
      </c>
      <c r="L576" s="11">
        <f t="shared" si="52"/>
        <v>42285.022824074069</v>
      </c>
      <c r="M576">
        <v>1442536372</v>
      </c>
      <c r="N576" s="11">
        <f t="shared" si="53"/>
        <v>42265.022824074069</v>
      </c>
      <c r="O576" t="b">
        <v>0</v>
      </c>
      <c r="P576">
        <v>78</v>
      </c>
      <c r="Q576" t="b">
        <v>1</v>
      </c>
      <c r="R576" t="s">
        <v>8271</v>
      </c>
      <c r="S576" t="str">
        <f t="shared" si="50"/>
        <v>theater</v>
      </c>
      <c r="T576" t="str">
        <f t="shared" si="51"/>
        <v>plays</v>
      </c>
    </row>
    <row r="577" spans="1:20" ht="43.2" x14ac:dyDescent="0.3">
      <c r="A577">
        <v>2542</v>
      </c>
      <c r="B577" s="3" t="s">
        <v>2542</v>
      </c>
      <c r="C577" s="3" t="s">
        <v>6652</v>
      </c>
      <c r="D577" s="10">
        <v>700</v>
      </c>
      <c r="E577">
        <v>725</v>
      </c>
      <c r="F577" s="5">
        <f t="shared" si="48"/>
        <v>1.0357142857142858</v>
      </c>
      <c r="G577" s="6">
        <f t="shared" si="49"/>
        <v>55.769230769230766</v>
      </c>
      <c r="H577" t="s">
        <v>8219</v>
      </c>
      <c r="I577" t="s">
        <v>8224</v>
      </c>
      <c r="J577" t="s">
        <v>8246</v>
      </c>
      <c r="K577">
        <v>1380599940</v>
      </c>
      <c r="L577" s="11">
        <f t="shared" si="52"/>
        <v>41548.165972222225</v>
      </c>
      <c r="M577">
        <v>1377252857</v>
      </c>
      <c r="N577" s="11">
        <f t="shared" si="53"/>
        <v>41509.426585648151</v>
      </c>
      <c r="O577" t="b">
        <v>0</v>
      </c>
      <c r="P577">
        <v>13</v>
      </c>
      <c r="Q577" t="b">
        <v>1</v>
      </c>
      <c r="R577" t="s">
        <v>8300</v>
      </c>
      <c r="S577" t="str">
        <f t="shared" si="50"/>
        <v>music</v>
      </c>
      <c r="T577" t="str">
        <f t="shared" si="51"/>
        <v>classical music</v>
      </c>
    </row>
    <row r="578" spans="1:20" ht="57.6" x14ac:dyDescent="0.3">
      <c r="A578">
        <v>1505</v>
      </c>
      <c r="B578" s="3" t="s">
        <v>1506</v>
      </c>
      <c r="C578" s="3" t="s">
        <v>5615</v>
      </c>
      <c r="D578" s="10">
        <v>16000</v>
      </c>
      <c r="E578">
        <v>16573</v>
      </c>
      <c r="F578" s="5">
        <f t="shared" ref="F578:F641" si="54">E578/D578</f>
        <v>1.0358125</v>
      </c>
      <c r="G578" s="6">
        <f t="shared" ref="G578:G641" si="55">E578/P578</f>
        <v>48.037681159420288</v>
      </c>
      <c r="H578" t="s">
        <v>8219</v>
      </c>
      <c r="I578" t="s">
        <v>8236</v>
      </c>
      <c r="J578" t="s">
        <v>8249</v>
      </c>
      <c r="K578">
        <v>1458676860</v>
      </c>
      <c r="L578" s="11">
        <f t="shared" si="52"/>
        <v>42451.834027777775</v>
      </c>
      <c r="M578">
        <v>1455446303</v>
      </c>
      <c r="N578" s="11">
        <f t="shared" si="53"/>
        <v>42414.44332175926</v>
      </c>
      <c r="O578" t="b">
        <v>1</v>
      </c>
      <c r="P578">
        <v>345</v>
      </c>
      <c r="Q578" t="b">
        <v>1</v>
      </c>
      <c r="R578" t="s">
        <v>8285</v>
      </c>
      <c r="S578" t="str">
        <f t="shared" ref="S578:S641" si="56">LEFT(R578,FIND("/",R578)-1)</f>
        <v>photography</v>
      </c>
      <c r="T578" t="str">
        <f t="shared" ref="T578:T641" si="57">RIGHT(R578,LEN(R578)-FIND("/",R578))</f>
        <v>photobooks</v>
      </c>
    </row>
    <row r="579" spans="1:20" ht="43.2" x14ac:dyDescent="0.3">
      <c r="A579">
        <v>2718</v>
      </c>
      <c r="B579" s="3" t="s">
        <v>2718</v>
      </c>
      <c r="C579" s="3" t="s">
        <v>6828</v>
      </c>
      <c r="D579" s="10">
        <v>18000</v>
      </c>
      <c r="E579">
        <v>18645</v>
      </c>
      <c r="F579" s="5">
        <f t="shared" si="54"/>
        <v>1.0358333333333334</v>
      </c>
      <c r="G579" s="6">
        <f t="shared" si="55"/>
        <v>125.97972972972973</v>
      </c>
      <c r="H579" t="s">
        <v>8219</v>
      </c>
      <c r="I579" t="s">
        <v>8224</v>
      </c>
      <c r="J579" t="s">
        <v>8246</v>
      </c>
      <c r="K579">
        <v>1462316400</v>
      </c>
      <c r="L579" s="11">
        <f t="shared" ref="L579:L642" si="58">(((K579/60)/60)/24)+DATE(1970,1,1)</f>
        <v>42493.958333333328</v>
      </c>
      <c r="M579">
        <v>1459865945</v>
      </c>
      <c r="N579" s="11">
        <f t="shared" ref="N579:N642" si="59">(((M579/60)/60)/24)+DATE(1970,1,1)</f>
        <v>42465.596585648149</v>
      </c>
      <c r="O579" t="b">
        <v>1</v>
      </c>
      <c r="P579">
        <v>148</v>
      </c>
      <c r="Q579" t="b">
        <v>1</v>
      </c>
      <c r="R579" t="s">
        <v>8303</v>
      </c>
      <c r="S579" t="str">
        <f t="shared" si="56"/>
        <v>theater</v>
      </c>
      <c r="T579" t="str">
        <f t="shared" si="57"/>
        <v>spaces</v>
      </c>
    </row>
    <row r="580" spans="1:20" ht="43.2" x14ac:dyDescent="0.3">
      <c r="A580">
        <v>3424</v>
      </c>
      <c r="B580" s="3" t="s">
        <v>3423</v>
      </c>
      <c r="C580" s="3" t="s">
        <v>7534</v>
      </c>
      <c r="D580" s="10">
        <v>6000</v>
      </c>
      <c r="E580">
        <v>6215</v>
      </c>
      <c r="F580" s="5">
        <f t="shared" si="54"/>
        <v>1.0358333333333334</v>
      </c>
      <c r="G580" s="6">
        <f t="shared" si="55"/>
        <v>81.776315789473685</v>
      </c>
      <c r="H580" t="s">
        <v>8219</v>
      </c>
      <c r="I580" t="s">
        <v>8224</v>
      </c>
      <c r="J580" t="s">
        <v>8246</v>
      </c>
      <c r="K580">
        <v>1423119540</v>
      </c>
      <c r="L580" s="11">
        <f t="shared" si="58"/>
        <v>42040.290972222225</v>
      </c>
      <c r="M580">
        <v>1421252084</v>
      </c>
      <c r="N580" s="11">
        <f t="shared" si="59"/>
        <v>42018.676898148144</v>
      </c>
      <c r="O580" t="b">
        <v>0</v>
      </c>
      <c r="P580">
        <v>76</v>
      </c>
      <c r="Q580" t="b">
        <v>1</v>
      </c>
      <c r="R580" t="s">
        <v>8271</v>
      </c>
      <c r="S580" t="str">
        <f t="shared" si="56"/>
        <v>theater</v>
      </c>
      <c r="T580" t="str">
        <f t="shared" si="57"/>
        <v>plays</v>
      </c>
    </row>
    <row r="581" spans="1:20" ht="43.2" x14ac:dyDescent="0.3">
      <c r="A581">
        <v>328</v>
      </c>
      <c r="B581" s="3" t="s">
        <v>329</v>
      </c>
      <c r="C581" s="3" t="s">
        <v>4438</v>
      </c>
      <c r="D581" s="10">
        <v>75000</v>
      </c>
      <c r="E581">
        <v>77710.8</v>
      </c>
      <c r="F581" s="5">
        <f t="shared" si="54"/>
        <v>1.036144</v>
      </c>
      <c r="G581" s="6">
        <f t="shared" si="55"/>
        <v>156.04578313253012</v>
      </c>
      <c r="H581" t="s">
        <v>8219</v>
      </c>
      <c r="I581" t="s">
        <v>8224</v>
      </c>
      <c r="J581" t="s">
        <v>8246</v>
      </c>
      <c r="K581">
        <v>1446350400</v>
      </c>
      <c r="L581" s="11">
        <f t="shared" si="58"/>
        <v>42309.166666666672</v>
      </c>
      <c r="M581">
        <v>1443739388</v>
      </c>
      <c r="N581" s="11">
        <f t="shared" si="59"/>
        <v>42278.946620370371</v>
      </c>
      <c r="O581" t="b">
        <v>1</v>
      </c>
      <c r="P581">
        <v>498</v>
      </c>
      <c r="Q581" t="b">
        <v>1</v>
      </c>
      <c r="R581" t="s">
        <v>8269</v>
      </c>
      <c r="S581" t="str">
        <f t="shared" si="56"/>
        <v>film &amp; video</v>
      </c>
      <c r="T581" t="str">
        <f t="shared" si="57"/>
        <v>documentary</v>
      </c>
    </row>
    <row r="582" spans="1:20" ht="57.6" x14ac:dyDescent="0.3">
      <c r="A582">
        <v>3379</v>
      </c>
      <c r="B582" s="3" t="s">
        <v>3378</v>
      </c>
      <c r="C582" s="3" t="s">
        <v>7489</v>
      </c>
      <c r="D582" s="10">
        <v>2000</v>
      </c>
      <c r="E582">
        <v>2073</v>
      </c>
      <c r="F582" s="5">
        <f t="shared" si="54"/>
        <v>1.0365</v>
      </c>
      <c r="G582" s="6">
        <f t="shared" si="55"/>
        <v>54.55263157894737</v>
      </c>
      <c r="H582" t="s">
        <v>8219</v>
      </c>
      <c r="I582" t="s">
        <v>8225</v>
      </c>
      <c r="J582" t="s">
        <v>8247</v>
      </c>
      <c r="K582">
        <v>1440630000</v>
      </c>
      <c r="L582" s="11">
        <f t="shared" si="58"/>
        <v>42242.958333333328</v>
      </c>
      <c r="M582">
        <v>1439122800</v>
      </c>
      <c r="N582" s="11">
        <f t="shared" si="59"/>
        <v>42225.513888888891</v>
      </c>
      <c r="O582" t="b">
        <v>0</v>
      </c>
      <c r="P582">
        <v>38</v>
      </c>
      <c r="Q582" t="b">
        <v>1</v>
      </c>
      <c r="R582" t="s">
        <v>8271</v>
      </c>
      <c r="S582" t="str">
        <f t="shared" si="56"/>
        <v>theater</v>
      </c>
      <c r="T582" t="str">
        <f t="shared" si="57"/>
        <v>plays</v>
      </c>
    </row>
    <row r="583" spans="1:20" ht="28.8" x14ac:dyDescent="0.3">
      <c r="A583">
        <v>1370</v>
      </c>
      <c r="B583" s="3" t="s">
        <v>1371</v>
      </c>
      <c r="C583" s="3" t="s">
        <v>5480</v>
      </c>
      <c r="D583" s="10">
        <v>1500</v>
      </c>
      <c r="E583">
        <v>1555</v>
      </c>
      <c r="F583" s="5">
        <f t="shared" si="54"/>
        <v>1.0366666666666666</v>
      </c>
      <c r="G583" s="6">
        <f t="shared" si="55"/>
        <v>77.75</v>
      </c>
      <c r="H583" t="s">
        <v>8219</v>
      </c>
      <c r="I583" t="s">
        <v>8224</v>
      </c>
      <c r="J583" t="s">
        <v>8246</v>
      </c>
      <c r="K583">
        <v>1381881890</v>
      </c>
      <c r="L583" s="11">
        <f t="shared" si="58"/>
        <v>41563.00335648148</v>
      </c>
      <c r="M583">
        <v>1380585890</v>
      </c>
      <c r="N583" s="11">
        <f t="shared" si="59"/>
        <v>41548.00335648148</v>
      </c>
      <c r="O583" t="b">
        <v>0</v>
      </c>
      <c r="P583">
        <v>20</v>
      </c>
      <c r="Q583" t="b">
        <v>1</v>
      </c>
      <c r="R583" t="s">
        <v>8276</v>
      </c>
      <c r="S583" t="str">
        <f t="shared" si="56"/>
        <v>music</v>
      </c>
      <c r="T583" t="str">
        <f t="shared" si="57"/>
        <v>rock</v>
      </c>
    </row>
    <row r="584" spans="1:20" ht="28.8" x14ac:dyDescent="0.3">
      <c r="A584">
        <v>1629</v>
      </c>
      <c r="B584" s="3" t="s">
        <v>1630</v>
      </c>
      <c r="C584" s="3" t="s">
        <v>5739</v>
      </c>
      <c r="D584" s="10">
        <v>6000</v>
      </c>
      <c r="E584">
        <v>6220</v>
      </c>
      <c r="F584" s="5">
        <f t="shared" si="54"/>
        <v>1.0366666666666666</v>
      </c>
      <c r="G584" s="6">
        <f t="shared" si="55"/>
        <v>75.853658536585371</v>
      </c>
      <c r="H584" t="s">
        <v>8219</v>
      </c>
      <c r="I584" t="s">
        <v>8224</v>
      </c>
      <c r="J584" t="s">
        <v>8246</v>
      </c>
      <c r="K584">
        <v>1392929333</v>
      </c>
      <c r="L584" s="11">
        <f t="shared" si="58"/>
        <v>41690.867280092592</v>
      </c>
      <c r="M584">
        <v>1389041333</v>
      </c>
      <c r="N584" s="11">
        <f t="shared" si="59"/>
        <v>41645.867280092592</v>
      </c>
      <c r="O584" t="b">
        <v>0</v>
      </c>
      <c r="P584">
        <v>82</v>
      </c>
      <c r="Q584" t="b">
        <v>1</v>
      </c>
      <c r="R584" t="s">
        <v>8276</v>
      </c>
      <c r="S584" t="str">
        <f t="shared" si="56"/>
        <v>music</v>
      </c>
      <c r="T584" t="str">
        <f t="shared" si="57"/>
        <v>rock</v>
      </c>
    </row>
    <row r="585" spans="1:20" ht="43.2" x14ac:dyDescent="0.3">
      <c r="A585">
        <v>245</v>
      </c>
      <c r="B585" s="3" t="s">
        <v>246</v>
      </c>
      <c r="C585" s="3" t="s">
        <v>4355</v>
      </c>
      <c r="D585" s="10">
        <v>5000</v>
      </c>
      <c r="E585">
        <v>5186</v>
      </c>
      <c r="F585" s="5">
        <f t="shared" si="54"/>
        <v>1.0371999999999999</v>
      </c>
      <c r="G585" s="6">
        <f t="shared" si="55"/>
        <v>54.020833333333336</v>
      </c>
      <c r="H585" t="s">
        <v>8219</v>
      </c>
      <c r="I585" t="s">
        <v>8224</v>
      </c>
      <c r="J585" t="s">
        <v>8246</v>
      </c>
      <c r="K585">
        <v>1345079785</v>
      </c>
      <c r="L585" s="11">
        <f t="shared" si="58"/>
        <v>41137.053067129629</v>
      </c>
      <c r="M585">
        <v>1342487785</v>
      </c>
      <c r="N585" s="11">
        <f t="shared" si="59"/>
        <v>41107.053067129629</v>
      </c>
      <c r="O585" t="b">
        <v>1</v>
      </c>
      <c r="P585">
        <v>96</v>
      </c>
      <c r="Q585" t="b">
        <v>1</v>
      </c>
      <c r="R585" t="s">
        <v>8269</v>
      </c>
      <c r="S585" t="str">
        <f t="shared" si="56"/>
        <v>film &amp; video</v>
      </c>
      <c r="T585" t="str">
        <f t="shared" si="57"/>
        <v>documentary</v>
      </c>
    </row>
    <row r="586" spans="1:20" ht="43.2" x14ac:dyDescent="0.3">
      <c r="A586">
        <v>2997</v>
      </c>
      <c r="B586" s="3" t="s">
        <v>2997</v>
      </c>
      <c r="C586" s="3" t="s">
        <v>7107</v>
      </c>
      <c r="D586" s="10">
        <v>10000</v>
      </c>
      <c r="E586">
        <v>10373</v>
      </c>
      <c r="F586" s="5">
        <f t="shared" si="54"/>
        <v>1.0373000000000001</v>
      </c>
      <c r="G586" s="6">
        <f t="shared" si="55"/>
        <v>90.2</v>
      </c>
      <c r="H586" t="s">
        <v>8219</v>
      </c>
      <c r="I586" t="s">
        <v>8224</v>
      </c>
      <c r="J586" t="s">
        <v>8246</v>
      </c>
      <c r="K586">
        <v>1488171540</v>
      </c>
      <c r="L586" s="11">
        <f t="shared" si="58"/>
        <v>42793.207638888889</v>
      </c>
      <c r="M586">
        <v>1486661793</v>
      </c>
      <c r="N586" s="11">
        <f t="shared" si="59"/>
        <v>42775.733715277776</v>
      </c>
      <c r="O586" t="b">
        <v>0</v>
      </c>
      <c r="P586">
        <v>115</v>
      </c>
      <c r="Q586" t="b">
        <v>1</v>
      </c>
      <c r="R586" t="s">
        <v>8303</v>
      </c>
      <c r="S586" t="str">
        <f t="shared" si="56"/>
        <v>theater</v>
      </c>
      <c r="T586" t="str">
        <f t="shared" si="57"/>
        <v>spaces</v>
      </c>
    </row>
    <row r="587" spans="1:20" ht="43.2" x14ac:dyDescent="0.3">
      <c r="A587">
        <v>754</v>
      </c>
      <c r="B587" s="3" t="s">
        <v>755</v>
      </c>
      <c r="C587" s="3" t="s">
        <v>4864</v>
      </c>
      <c r="D587" s="10">
        <v>2000</v>
      </c>
      <c r="E587">
        <v>2075</v>
      </c>
      <c r="F587" s="5">
        <f t="shared" si="54"/>
        <v>1.0375000000000001</v>
      </c>
      <c r="G587" s="6">
        <f t="shared" si="55"/>
        <v>42.346938775510203</v>
      </c>
      <c r="H587" t="s">
        <v>8219</v>
      </c>
      <c r="I587" t="s">
        <v>8224</v>
      </c>
      <c r="J587" t="s">
        <v>8246</v>
      </c>
      <c r="K587">
        <v>1357408721</v>
      </c>
      <c r="L587" s="11">
        <f t="shared" si="58"/>
        <v>41279.749085648145</v>
      </c>
      <c r="M587">
        <v>1354816721</v>
      </c>
      <c r="N587" s="11">
        <f t="shared" si="59"/>
        <v>41249.749085648145</v>
      </c>
      <c r="O587" t="b">
        <v>0</v>
      </c>
      <c r="P587">
        <v>49</v>
      </c>
      <c r="Q587" t="b">
        <v>1</v>
      </c>
      <c r="R587" t="s">
        <v>8274</v>
      </c>
      <c r="S587" t="str">
        <f t="shared" si="56"/>
        <v>publishing</v>
      </c>
      <c r="T587" t="str">
        <f t="shared" si="57"/>
        <v>nonfiction</v>
      </c>
    </row>
    <row r="588" spans="1:20" ht="43.2" x14ac:dyDescent="0.3">
      <c r="A588">
        <v>3399</v>
      </c>
      <c r="B588" s="3" t="s">
        <v>3398</v>
      </c>
      <c r="C588" s="3" t="s">
        <v>7509</v>
      </c>
      <c r="D588" s="10">
        <v>1200</v>
      </c>
      <c r="E588">
        <v>1245</v>
      </c>
      <c r="F588" s="5">
        <f t="shared" si="54"/>
        <v>1.0375000000000001</v>
      </c>
      <c r="G588" s="6">
        <f t="shared" si="55"/>
        <v>27.065217391304348</v>
      </c>
      <c r="H588" t="s">
        <v>8219</v>
      </c>
      <c r="I588" t="s">
        <v>8225</v>
      </c>
      <c r="J588" t="s">
        <v>8247</v>
      </c>
      <c r="K588">
        <v>1424556325</v>
      </c>
      <c r="L588" s="11">
        <f t="shared" si="58"/>
        <v>42056.920428240745</v>
      </c>
      <c r="M588">
        <v>1421964325</v>
      </c>
      <c r="N588" s="11">
        <f t="shared" si="59"/>
        <v>42026.920428240745</v>
      </c>
      <c r="O588" t="b">
        <v>0</v>
      </c>
      <c r="P588">
        <v>46</v>
      </c>
      <c r="Q588" t="b">
        <v>1</v>
      </c>
      <c r="R588" t="s">
        <v>8271</v>
      </c>
      <c r="S588" t="str">
        <f t="shared" si="56"/>
        <v>theater</v>
      </c>
      <c r="T588" t="str">
        <f t="shared" si="57"/>
        <v>plays</v>
      </c>
    </row>
    <row r="589" spans="1:20" ht="86.4" x14ac:dyDescent="0.3">
      <c r="A589">
        <v>3505</v>
      </c>
      <c r="B589" s="3" t="s">
        <v>3504</v>
      </c>
      <c r="C589" s="3" t="s">
        <v>7615</v>
      </c>
      <c r="D589" s="10">
        <v>2500</v>
      </c>
      <c r="E589">
        <v>2594</v>
      </c>
      <c r="F589" s="5">
        <f t="shared" si="54"/>
        <v>1.0376000000000001</v>
      </c>
      <c r="G589" s="6">
        <f t="shared" si="55"/>
        <v>66.512820512820511</v>
      </c>
      <c r="H589" t="s">
        <v>8219</v>
      </c>
      <c r="I589" t="s">
        <v>8224</v>
      </c>
      <c r="J589" t="s">
        <v>8246</v>
      </c>
      <c r="K589">
        <v>1399953600</v>
      </c>
      <c r="L589" s="11">
        <f t="shared" si="58"/>
        <v>41772.166666666664</v>
      </c>
      <c r="M589">
        <v>1398983245</v>
      </c>
      <c r="N589" s="11">
        <f t="shared" si="59"/>
        <v>41760.935706018521</v>
      </c>
      <c r="O589" t="b">
        <v>0</v>
      </c>
      <c r="P589">
        <v>39</v>
      </c>
      <c r="Q589" t="b">
        <v>1</v>
      </c>
      <c r="R589" t="s">
        <v>8271</v>
      </c>
      <c r="S589" t="str">
        <f t="shared" si="56"/>
        <v>theater</v>
      </c>
      <c r="T589" t="str">
        <f t="shared" si="57"/>
        <v>plays</v>
      </c>
    </row>
    <row r="590" spans="1:20" ht="43.2" x14ac:dyDescent="0.3">
      <c r="A590">
        <v>1220</v>
      </c>
      <c r="B590" s="3" t="s">
        <v>1221</v>
      </c>
      <c r="C590" s="3" t="s">
        <v>5330</v>
      </c>
      <c r="D590" s="10">
        <v>15000</v>
      </c>
      <c r="E590">
        <v>15565</v>
      </c>
      <c r="F590" s="5">
        <f t="shared" si="54"/>
        <v>1.0376666666666667</v>
      </c>
      <c r="G590" s="6">
        <f t="shared" si="55"/>
        <v>111.17857142857143</v>
      </c>
      <c r="H590" t="s">
        <v>8219</v>
      </c>
      <c r="I590" t="s">
        <v>8236</v>
      </c>
      <c r="J590" t="s">
        <v>8249</v>
      </c>
      <c r="K590">
        <v>1440515112</v>
      </c>
      <c r="L590" s="11">
        <f t="shared" si="58"/>
        <v>42241.628611111111</v>
      </c>
      <c r="M590">
        <v>1437923112</v>
      </c>
      <c r="N590" s="11">
        <f t="shared" si="59"/>
        <v>42211.628611111111</v>
      </c>
      <c r="O590" t="b">
        <v>0</v>
      </c>
      <c r="P590">
        <v>140</v>
      </c>
      <c r="Q590" t="b">
        <v>1</v>
      </c>
      <c r="R590" t="s">
        <v>8285</v>
      </c>
      <c r="S590" t="str">
        <f t="shared" si="56"/>
        <v>photography</v>
      </c>
      <c r="T590" t="str">
        <f t="shared" si="57"/>
        <v>photobooks</v>
      </c>
    </row>
    <row r="591" spans="1:20" ht="43.2" x14ac:dyDescent="0.3">
      <c r="A591">
        <v>809</v>
      </c>
      <c r="B591" s="3" t="s">
        <v>810</v>
      </c>
      <c r="C591" s="3" t="s">
        <v>4919</v>
      </c>
      <c r="D591" s="10">
        <v>4000</v>
      </c>
      <c r="E591">
        <v>4151</v>
      </c>
      <c r="F591" s="5">
        <f t="shared" si="54"/>
        <v>1.03775</v>
      </c>
      <c r="G591" s="6">
        <f t="shared" si="55"/>
        <v>79.82692307692308</v>
      </c>
      <c r="H591" t="s">
        <v>8219</v>
      </c>
      <c r="I591" t="s">
        <v>8224</v>
      </c>
      <c r="J591" t="s">
        <v>8246</v>
      </c>
      <c r="K591">
        <v>1390161630</v>
      </c>
      <c r="L591" s="11">
        <f t="shared" si="58"/>
        <v>41658.833680555559</v>
      </c>
      <c r="M591">
        <v>1387569630</v>
      </c>
      <c r="N591" s="11">
        <f t="shared" si="59"/>
        <v>41628.833680555559</v>
      </c>
      <c r="O591" t="b">
        <v>0</v>
      </c>
      <c r="P591">
        <v>52</v>
      </c>
      <c r="Q591" t="b">
        <v>1</v>
      </c>
      <c r="R591" t="s">
        <v>8276</v>
      </c>
      <c r="S591" t="str">
        <f t="shared" si="56"/>
        <v>music</v>
      </c>
      <c r="T591" t="str">
        <f t="shared" si="57"/>
        <v>rock</v>
      </c>
    </row>
    <row r="592" spans="1:20" x14ac:dyDescent="0.3">
      <c r="A592">
        <v>2535</v>
      </c>
      <c r="B592" s="3" t="s">
        <v>2535</v>
      </c>
      <c r="C592" s="3" t="s">
        <v>6645</v>
      </c>
      <c r="D592" s="10">
        <v>20000</v>
      </c>
      <c r="E592">
        <v>20755</v>
      </c>
      <c r="F592" s="5">
        <f t="shared" si="54"/>
        <v>1.03775</v>
      </c>
      <c r="G592" s="6">
        <f t="shared" si="55"/>
        <v>266.08974358974359</v>
      </c>
      <c r="H592" t="s">
        <v>8219</v>
      </c>
      <c r="I592" t="s">
        <v>8224</v>
      </c>
      <c r="J592" t="s">
        <v>8246</v>
      </c>
      <c r="K592">
        <v>1417463945</v>
      </c>
      <c r="L592" s="11">
        <f t="shared" si="58"/>
        <v>41974.832696759258</v>
      </c>
      <c r="M592">
        <v>1414781945</v>
      </c>
      <c r="N592" s="11">
        <f t="shared" si="59"/>
        <v>41943.791030092594</v>
      </c>
      <c r="O592" t="b">
        <v>0</v>
      </c>
      <c r="P592">
        <v>78</v>
      </c>
      <c r="Q592" t="b">
        <v>1</v>
      </c>
      <c r="R592" t="s">
        <v>8300</v>
      </c>
      <c r="S592" t="str">
        <f t="shared" si="56"/>
        <v>music</v>
      </c>
      <c r="T592" t="str">
        <f t="shared" si="57"/>
        <v>classical music</v>
      </c>
    </row>
    <row r="593" spans="1:20" ht="43.2" x14ac:dyDescent="0.3">
      <c r="A593">
        <v>1244</v>
      </c>
      <c r="B593" s="3" t="s">
        <v>1245</v>
      </c>
      <c r="C593" s="3" t="s">
        <v>5354</v>
      </c>
      <c r="D593" s="10">
        <v>2000</v>
      </c>
      <c r="E593">
        <v>2076</v>
      </c>
      <c r="F593" s="5">
        <f t="shared" si="54"/>
        <v>1.038</v>
      </c>
      <c r="G593" s="6">
        <f t="shared" si="55"/>
        <v>46.133333333333333</v>
      </c>
      <c r="H593" t="s">
        <v>8219</v>
      </c>
      <c r="I593" t="s">
        <v>8224</v>
      </c>
      <c r="J593" t="s">
        <v>8246</v>
      </c>
      <c r="K593">
        <v>1366664400</v>
      </c>
      <c r="L593" s="11">
        <f t="shared" si="58"/>
        <v>41386.875</v>
      </c>
      <c r="M593">
        <v>1363981723</v>
      </c>
      <c r="N593" s="11">
        <f t="shared" si="59"/>
        <v>41355.825497685182</v>
      </c>
      <c r="O593" t="b">
        <v>1</v>
      </c>
      <c r="P593">
        <v>45</v>
      </c>
      <c r="Q593" t="b">
        <v>1</v>
      </c>
      <c r="R593" t="s">
        <v>8276</v>
      </c>
      <c r="S593" t="str">
        <f t="shared" si="56"/>
        <v>music</v>
      </c>
      <c r="T593" t="str">
        <f t="shared" si="57"/>
        <v>rock</v>
      </c>
    </row>
    <row r="594" spans="1:20" ht="43.2" x14ac:dyDescent="0.3">
      <c r="A594">
        <v>1637</v>
      </c>
      <c r="B594" s="3" t="s">
        <v>1638</v>
      </c>
      <c r="C594" s="3" t="s">
        <v>5747</v>
      </c>
      <c r="D594" s="10">
        <v>500</v>
      </c>
      <c r="E594">
        <v>519</v>
      </c>
      <c r="F594" s="5">
        <f t="shared" si="54"/>
        <v>1.038</v>
      </c>
      <c r="G594" s="6">
        <f t="shared" si="55"/>
        <v>34.6</v>
      </c>
      <c r="H594" t="s">
        <v>8219</v>
      </c>
      <c r="I594" t="s">
        <v>8224</v>
      </c>
      <c r="J594" t="s">
        <v>8246</v>
      </c>
      <c r="K594">
        <v>1262302740</v>
      </c>
      <c r="L594" s="11">
        <f t="shared" si="58"/>
        <v>40178.98541666667</v>
      </c>
      <c r="M594">
        <v>1257444140</v>
      </c>
      <c r="N594" s="11">
        <f t="shared" si="59"/>
        <v>40122.751620370371</v>
      </c>
      <c r="O594" t="b">
        <v>0</v>
      </c>
      <c r="P594">
        <v>15</v>
      </c>
      <c r="Q594" t="b">
        <v>1</v>
      </c>
      <c r="R594" t="s">
        <v>8276</v>
      </c>
      <c r="S594" t="str">
        <f t="shared" si="56"/>
        <v>music</v>
      </c>
      <c r="T594" t="str">
        <f t="shared" si="57"/>
        <v>rock</v>
      </c>
    </row>
    <row r="595" spans="1:20" ht="43.2" x14ac:dyDescent="0.3">
      <c r="A595">
        <v>2461</v>
      </c>
      <c r="B595" s="3" t="s">
        <v>2462</v>
      </c>
      <c r="C595" s="3" t="s">
        <v>6571</v>
      </c>
      <c r="D595" s="10">
        <v>7500</v>
      </c>
      <c r="E595">
        <v>7785</v>
      </c>
      <c r="F595" s="5">
        <f t="shared" si="54"/>
        <v>1.038</v>
      </c>
      <c r="G595" s="6">
        <f t="shared" si="55"/>
        <v>90.523255813953483</v>
      </c>
      <c r="H595" t="s">
        <v>8219</v>
      </c>
      <c r="I595" t="s">
        <v>8224</v>
      </c>
      <c r="J595" t="s">
        <v>8246</v>
      </c>
      <c r="K595">
        <v>1317438000</v>
      </c>
      <c r="L595" s="11">
        <f t="shared" si="58"/>
        <v>40817.125</v>
      </c>
      <c r="M595">
        <v>1314577097</v>
      </c>
      <c r="N595" s="11">
        <f t="shared" si="59"/>
        <v>40784.012696759259</v>
      </c>
      <c r="O595" t="b">
        <v>0</v>
      </c>
      <c r="P595">
        <v>86</v>
      </c>
      <c r="Q595" t="b">
        <v>1</v>
      </c>
      <c r="R595" t="s">
        <v>8279</v>
      </c>
      <c r="S595" t="str">
        <f t="shared" si="56"/>
        <v>music</v>
      </c>
      <c r="T595" t="str">
        <f t="shared" si="57"/>
        <v>indie rock</v>
      </c>
    </row>
    <row r="596" spans="1:20" ht="57.6" x14ac:dyDescent="0.3">
      <c r="A596">
        <v>3388</v>
      </c>
      <c r="B596" s="3" t="s">
        <v>3387</v>
      </c>
      <c r="C596" s="3" t="s">
        <v>7498</v>
      </c>
      <c r="D596" s="10">
        <v>1500</v>
      </c>
      <c r="E596">
        <v>1557</v>
      </c>
      <c r="F596" s="5">
        <f t="shared" si="54"/>
        <v>1.038</v>
      </c>
      <c r="G596" s="6">
        <f t="shared" si="55"/>
        <v>34.6</v>
      </c>
      <c r="H596" t="s">
        <v>8219</v>
      </c>
      <c r="I596" t="s">
        <v>8225</v>
      </c>
      <c r="J596" t="s">
        <v>8247</v>
      </c>
      <c r="K596">
        <v>1434625441</v>
      </c>
      <c r="L596" s="11">
        <f t="shared" si="58"/>
        <v>42173.461122685185</v>
      </c>
      <c r="M596">
        <v>1432033441</v>
      </c>
      <c r="N596" s="11">
        <f t="shared" si="59"/>
        <v>42143.461122685185</v>
      </c>
      <c r="O596" t="b">
        <v>0</v>
      </c>
      <c r="P596">
        <v>45</v>
      </c>
      <c r="Q596" t="b">
        <v>1</v>
      </c>
      <c r="R596" t="s">
        <v>8271</v>
      </c>
      <c r="S596" t="str">
        <f t="shared" si="56"/>
        <v>theater</v>
      </c>
      <c r="T596" t="str">
        <f t="shared" si="57"/>
        <v>plays</v>
      </c>
    </row>
    <row r="597" spans="1:20" ht="43.2" x14ac:dyDescent="0.3">
      <c r="A597">
        <v>401</v>
      </c>
      <c r="B597" s="3" t="s">
        <v>402</v>
      </c>
      <c r="C597" s="3" t="s">
        <v>4511</v>
      </c>
      <c r="D597" s="10">
        <v>50000</v>
      </c>
      <c r="E597">
        <v>51906</v>
      </c>
      <c r="F597" s="5">
        <f t="shared" si="54"/>
        <v>1.0381199999999999</v>
      </c>
      <c r="G597" s="6">
        <f t="shared" si="55"/>
        <v>711.04109589041093</v>
      </c>
      <c r="H597" t="s">
        <v>8219</v>
      </c>
      <c r="I597" t="s">
        <v>8224</v>
      </c>
      <c r="J597" t="s">
        <v>8246</v>
      </c>
      <c r="K597">
        <v>1312747970</v>
      </c>
      <c r="L597" s="11">
        <f t="shared" si="58"/>
        <v>40762.842245370368</v>
      </c>
      <c r="M597">
        <v>1310155970</v>
      </c>
      <c r="N597" s="11">
        <f t="shared" si="59"/>
        <v>40732.842245370368</v>
      </c>
      <c r="O597" t="b">
        <v>0</v>
      </c>
      <c r="P597">
        <v>73</v>
      </c>
      <c r="Q597" t="b">
        <v>1</v>
      </c>
      <c r="R597" t="s">
        <v>8269</v>
      </c>
      <c r="S597" t="str">
        <f t="shared" si="56"/>
        <v>film &amp; video</v>
      </c>
      <c r="T597" t="str">
        <f t="shared" si="57"/>
        <v>documentary</v>
      </c>
    </row>
    <row r="598" spans="1:20" ht="43.2" x14ac:dyDescent="0.3">
      <c r="A598">
        <v>1471</v>
      </c>
      <c r="B598" s="3" t="s">
        <v>1472</v>
      </c>
      <c r="C598" s="3" t="s">
        <v>5581</v>
      </c>
      <c r="D598" s="10">
        <v>32000</v>
      </c>
      <c r="E598">
        <v>33229</v>
      </c>
      <c r="F598" s="5">
        <f t="shared" si="54"/>
        <v>1.03840625</v>
      </c>
      <c r="G598" s="6">
        <f t="shared" si="55"/>
        <v>96.877551020408163</v>
      </c>
      <c r="H598" t="s">
        <v>8219</v>
      </c>
      <c r="I598" t="s">
        <v>8224</v>
      </c>
      <c r="J598" t="s">
        <v>8246</v>
      </c>
      <c r="K598">
        <v>1428620334</v>
      </c>
      <c r="L598" s="11">
        <f t="shared" si="58"/>
        <v>42103.957569444443</v>
      </c>
      <c r="M598">
        <v>1426028334</v>
      </c>
      <c r="N598" s="11">
        <f t="shared" si="59"/>
        <v>42073.957569444443</v>
      </c>
      <c r="O598" t="b">
        <v>1</v>
      </c>
      <c r="P598">
        <v>343</v>
      </c>
      <c r="Q598" t="b">
        <v>1</v>
      </c>
      <c r="R598" t="s">
        <v>8288</v>
      </c>
      <c r="S598" t="str">
        <f t="shared" si="56"/>
        <v>publishing</v>
      </c>
      <c r="T598" t="str">
        <f t="shared" si="57"/>
        <v>radio &amp; podcasts</v>
      </c>
    </row>
    <row r="599" spans="1:20" ht="43.2" x14ac:dyDescent="0.3">
      <c r="A599">
        <v>791</v>
      </c>
      <c r="B599" s="3" t="s">
        <v>792</v>
      </c>
      <c r="C599" s="3" t="s">
        <v>4901</v>
      </c>
      <c r="D599" s="10">
        <v>7500</v>
      </c>
      <c r="E599">
        <v>7790</v>
      </c>
      <c r="F599" s="5">
        <f t="shared" si="54"/>
        <v>1.0386666666666666</v>
      </c>
      <c r="G599" s="6">
        <f t="shared" si="55"/>
        <v>60.859375</v>
      </c>
      <c r="H599" t="s">
        <v>8219</v>
      </c>
      <c r="I599" t="s">
        <v>8224</v>
      </c>
      <c r="J599" t="s">
        <v>8246</v>
      </c>
      <c r="K599">
        <v>1384322340</v>
      </c>
      <c r="L599" s="11">
        <f t="shared" si="58"/>
        <v>41591.249305555553</v>
      </c>
      <c r="M599">
        <v>1381430646</v>
      </c>
      <c r="N599" s="11">
        <f t="shared" si="59"/>
        <v>41557.780624999999</v>
      </c>
      <c r="O599" t="b">
        <v>0</v>
      </c>
      <c r="P599">
        <v>128</v>
      </c>
      <c r="Q599" t="b">
        <v>1</v>
      </c>
      <c r="R599" t="s">
        <v>8276</v>
      </c>
      <c r="S599" t="str">
        <f t="shared" si="56"/>
        <v>music</v>
      </c>
      <c r="T599" t="str">
        <f t="shared" si="57"/>
        <v>rock</v>
      </c>
    </row>
    <row r="600" spans="1:20" ht="28.8" x14ac:dyDescent="0.3">
      <c r="A600">
        <v>3</v>
      </c>
      <c r="B600" s="3" t="s">
        <v>5</v>
      </c>
      <c r="C600" s="3" t="s">
        <v>4114</v>
      </c>
      <c r="D600" s="10">
        <v>10000</v>
      </c>
      <c r="E600">
        <v>10390</v>
      </c>
      <c r="F600" s="5">
        <f t="shared" si="54"/>
        <v>1.0389999999999999</v>
      </c>
      <c r="G600" s="6">
        <f t="shared" si="55"/>
        <v>69.266666666666666</v>
      </c>
      <c r="H600" t="s">
        <v>8219</v>
      </c>
      <c r="I600" t="s">
        <v>8224</v>
      </c>
      <c r="J600" t="s">
        <v>8246</v>
      </c>
      <c r="K600">
        <v>1407414107</v>
      </c>
      <c r="L600" s="11">
        <f t="shared" si="58"/>
        <v>41858.515127314815</v>
      </c>
      <c r="M600">
        <v>1404822107</v>
      </c>
      <c r="N600" s="11">
        <f t="shared" si="59"/>
        <v>41828.515127314815</v>
      </c>
      <c r="O600" t="b">
        <v>0</v>
      </c>
      <c r="P600">
        <v>150</v>
      </c>
      <c r="Q600" t="b">
        <v>1</v>
      </c>
      <c r="R600" t="s">
        <v>8265</v>
      </c>
      <c r="S600" t="str">
        <f t="shared" si="56"/>
        <v>film &amp; video</v>
      </c>
      <c r="T600" t="str">
        <f t="shared" si="57"/>
        <v>television</v>
      </c>
    </row>
    <row r="601" spans="1:20" ht="43.2" x14ac:dyDescent="0.3">
      <c r="A601">
        <v>3369</v>
      </c>
      <c r="B601" s="3" t="s">
        <v>3368</v>
      </c>
      <c r="C601" s="3" t="s">
        <v>7479</v>
      </c>
      <c r="D601" s="10">
        <v>5000</v>
      </c>
      <c r="E601">
        <v>5195</v>
      </c>
      <c r="F601" s="5">
        <f t="shared" si="54"/>
        <v>1.0389999999999999</v>
      </c>
      <c r="G601" s="6">
        <f t="shared" si="55"/>
        <v>96.203703703703709</v>
      </c>
      <c r="H601" t="s">
        <v>8219</v>
      </c>
      <c r="I601" t="s">
        <v>8241</v>
      </c>
      <c r="J601" t="s">
        <v>8249</v>
      </c>
      <c r="K601">
        <v>1484441980</v>
      </c>
      <c r="L601" s="11">
        <f t="shared" si="58"/>
        <v>42750.041435185187</v>
      </c>
      <c r="M601">
        <v>1479257980</v>
      </c>
      <c r="N601" s="11">
        <f t="shared" si="59"/>
        <v>42690.041435185187</v>
      </c>
      <c r="O601" t="b">
        <v>0</v>
      </c>
      <c r="P601">
        <v>54</v>
      </c>
      <c r="Q601" t="b">
        <v>1</v>
      </c>
      <c r="R601" t="s">
        <v>8271</v>
      </c>
      <c r="S601" t="str">
        <f t="shared" si="56"/>
        <v>theater</v>
      </c>
      <c r="T601" t="str">
        <f t="shared" si="57"/>
        <v>plays</v>
      </c>
    </row>
    <row r="602" spans="1:20" ht="57.6" x14ac:dyDescent="0.3">
      <c r="A602">
        <v>397</v>
      </c>
      <c r="B602" s="3" t="s">
        <v>398</v>
      </c>
      <c r="C602" s="3" t="s">
        <v>4507</v>
      </c>
      <c r="D602" s="10">
        <v>12444</v>
      </c>
      <c r="E602">
        <v>12929.35</v>
      </c>
      <c r="F602" s="5">
        <f t="shared" si="54"/>
        <v>1.0390027322404372</v>
      </c>
      <c r="G602" s="6">
        <f t="shared" si="55"/>
        <v>56.460043668122275</v>
      </c>
      <c r="H602" t="s">
        <v>8219</v>
      </c>
      <c r="I602" t="s">
        <v>8224</v>
      </c>
      <c r="J602" t="s">
        <v>8246</v>
      </c>
      <c r="K602">
        <v>1283312640</v>
      </c>
      <c r="L602" s="11">
        <f t="shared" si="58"/>
        <v>40422.155555555553</v>
      </c>
      <c r="M602">
        <v>1279651084</v>
      </c>
      <c r="N602" s="11">
        <f t="shared" si="59"/>
        <v>40379.776435185187</v>
      </c>
      <c r="O602" t="b">
        <v>0</v>
      </c>
      <c r="P602">
        <v>229</v>
      </c>
      <c r="Q602" t="b">
        <v>1</v>
      </c>
      <c r="R602" t="s">
        <v>8269</v>
      </c>
      <c r="S602" t="str">
        <f t="shared" si="56"/>
        <v>film &amp; video</v>
      </c>
      <c r="T602" t="str">
        <f t="shared" si="57"/>
        <v>documentary</v>
      </c>
    </row>
    <row r="603" spans="1:20" ht="43.2" x14ac:dyDescent="0.3">
      <c r="A603">
        <v>354</v>
      </c>
      <c r="B603" s="3" t="s">
        <v>355</v>
      </c>
      <c r="C603" s="3" t="s">
        <v>4464</v>
      </c>
      <c r="D603" s="10">
        <v>3500</v>
      </c>
      <c r="E603">
        <v>3638</v>
      </c>
      <c r="F603" s="5">
        <f t="shared" si="54"/>
        <v>1.0394285714285714</v>
      </c>
      <c r="G603" s="6">
        <f t="shared" si="55"/>
        <v>125.44827586206897</v>
      </c>
      <c r="H603" t="s">
        <v>8219</v>
      </c>
      <c r="I603" t="s">
        <v>8224</v>
      </c>
      <c r="J603" t="s">
        <v>8246</v>
      </c>
      <c r="K603">
        <v>1460141521</v>
      </c>
      <c r="L603" s="11">
        <f t="shared" si="58"/>
        <v>42468.786122685182</v>
      </c>
      <c r="M603">
        <v>1457553121</v>
      </c>
      <c r="N603" s="11">
        <f t="shared" si="59"/>
        <v>42438.827789351853</v>
      </c>
      <c r="O603" t="b">
        <v>1</v>
      </c>
      <c r="P603">
        <v>29</v>
      </c>
      <c r="Q603" t="b">
        <v>1</v>
      </c>
      <c r="R603" t="s">
        <v>8269</v>
      </c>
      <c r="S603" t="str">
        <f t="shared" si="56"/>
        <v>film &amp; video</v>
      </c>
      <c r="T603" t="str">
        <f t="shared" si="57"/>
        <v>documentary</v>
      </c>
    </row>
    <row r="604" spans="1:20" ht="57.6" x14ac:dyDescent="0.3">
      <c r="A604">
        <v>1193</v>
      </c>
      <c r="B604" s="3" t="s">
        <v>1194</v>
      </c>
      <c r="C604" s="3" t="s">
        <v>5303</v>
      </c>
      <c r="D604" s="10">
        <v>21000</v>
      </c>
      <c r="E604">
        <v>21831</v>
      </c>
      <c r="F604" s="5">
        <f t="shared" si="54"/>
        <v>1.0395714285714286</v>
      </c>
      <c r="G604" s="6">
        <f t="shared" si="55"/>
        <v>79.967032967032964</v>
      </c>
      <c r="H604" t="s">
        <v>8219</v>
      </c>
      <c r="I604" t="s">
        <v>8224</v>
      </c>
      <c r="J604" t="s">
        <v>8246</v>
      </c>
      <c r="K604">
        <v>1460223453</v>
      </c>
      <c r="L604" s="11">
        <f t="shared" si="58"/>
        <v>42469.734409722223</v>
      </c>
      <c r="M604">
        <v>1455043053</v>
      </c>
      <c r="N604" s="11">
        <f t="shared" si="59"/>
        <v>42409.776076388895</v>
      </c>
      <c r="O604" t="b">
        <v>0</v>
      </c>
      <c r="P604">
        <v>273</v>
      </c>
      <c r="Q604" t="b">
        <v>1</v>
      </c>
      <c r="R604" t="s">
        <v>8285</v>
      </c>
      <c r="S604" t="str">
        <f t="shared" si="56"/>
        <v>photography</v>
      </c>
      <c r="T604" t="str">
        <f t="shared" si="57"/>
        <v>photobooks</v>
      </c>
    </row>
    <row r="605" spans="1:20" ht="43.2" x14ac:dyDescent="0.3">
      <c r="A605">
        <v>365</v>
      </c>
      <c r="B605" s="3" t="s">
        <v>366</v>
      </c>
      <c r="C605" s="3" t="s">
        <v>4475</v>
      </c>
      <c r="D605" s="10">
        <v>15000</v>
      </c>
      <c r="E605">
        <v>15596</v>
      </c>
      <c r="F605" s="5">
        <f t="shared" si="54"/>
        <v>1.0397333333333334</v>
      </c>
      <c r="G605" s="6">
        <f t="shared" si="55"/>
        <v>239.93846153846152</v>
      </c>
      <c r="H605" t="s">
        <v>8219</v>
      </c>
      <c r="I605" t="s">
        <v>8225</v>
      </c>
      <c r="J605" t="s">
        <v>8247</v>
      </c>
      <c r="K605">
        <v>1393597999</v>
      </c>
      <c r="L605" s="11">
        <f t="shared" si="58"/>
        <v>41698.606469907405</v>
      </c>
      <c r="M605">
        <v>1391005999</v>
      </c>
      <c r="N605" s="11">
        <f t="shared" si="59"/>
        <v>41668.606469907405</v>
      </c>
      <c r="O605" t="b">
        <v>0</v>
      </c>
      <c r="P605">
        <v>65</v>
      </c>
      <c r="Q605" t="b">
        <v>1</v>
      </c>
      <c r="R605" t="s">
        <v>8269</v>
      </c>
      <c r="S605" t="str">
        <f t="shared" si="56"/>
        <v>film &amp; video</v>
      </c>
      <c r="T605" t="str">
        <f t="shared" si="57"/>
        <v>documentary</v>
      </c>
    </row>
    <row r="606" spans="1:20" ht="28.8" x14ac:dyDescent="0.3">
      <c r="A606">
        <v>3779</v>
      </c>
      <c r="B606" s="3" t="s">
        <v>3776</v>
      </c>
      <c r="C606" s="3" t="s">
        <v>7889</v>
      </c>
      <c r="D606" s="10">
        <v>15000</v>
      </c>
      <c r="E606">
        <v>15597</v>
      </c>
      <c r="F606" s="5">
        <f t="shared" si="54"/>
        <v>1.0398000000000001</v>
      </c>
      <c r="G606" s="6">
        <f t="shared" si="55"/>
        <v>135.62608695652173</v>
      </c>
      <c r="H606" t="s">
        <v>8219</v>
      </c>
      <c r="I606" t="s">
        <v>8224</v>
      </c>
      <c r="J606" t="s">
        <v>8246</v>
      </c>
      <c r="K606">
        <v>1459010340</v>
      </c>
      <c r="L606" s="11">
        <f t="shared" si="58"/>
        <v>42455.693750000006</v>
      </c>
      <c r="M606">
        <v>1456421940</v>
      </c>
      <c r="N606" s="11">
        <f t="shared" si="59"/>
        <v>42425.735416666663</v>
      </c>
      <c r="O606" t="b">
        <v>0</v>
      </c>
      <c r="P606">
        <v>115</v>
      </c>
      <c r="Q606" t="b">
        <v>1</v>
      </c>
      <c r="R606" t="s">
        <v>8305</v>
      </c>
      <c r="S606" t="str">
        <f t="shared" si="56"/>
        <v>theater</v>
      </c>
      <c r="T606" t="str">
        <f t="shared" si="57"/>
        <v>musical</v>
      </c>
    </row>
    <row r="607" spans="1:20" ht="43.2" x14ac:dyDescent="0.3">
      <c r="A607">
        <v>94</v>
      </c>
      <c r="B607" s="3" t="s">
        <v>96</v>
      </c>
      <c r="C607" s="3" t="s">
        <v>4205</v>
      </c>
      <c r="D607" s="10">
        <v>250</v>
      </c>
      <c r="E607">
        <v>260</v>
      </c>
      <c r="F607" s="5">
        <f t="shared" si="54"/>
        <v>1.04</v>
      </c>
      <c r="G607" s="6">
        <f t="shared" si="55"/>
        <v>21.666666666666668</v>
      </c>
      <c r="H607" t="s">
        <v>8219</v>
      </c>
      <c r="I607" t="s">
        <v>8225</v>
      </c>
      <c r="J607" t="s">
        <v>8247</v>
      </c>
      <c r="K607">
        <v>1396890822</v>
      </c>
      <c r="L607" s="11">
        <f t="shared" si="58"/>
        <v>41736.717847222222</v>
      </c>
      <c r="M607">
        <v>1395162822</v>
      </c>
      <c r="N607" s="11">
        <f t="shared" si="59"/>
        <v>41716.717847222222</v>
      </c>
      <c r="O607" t="b">
        <v>0</v>
      </c>
      <c r="P607">
        <v>12</v>
      </c>
      <c r="Q607" t="b">
        <v>1</v>
      </c>
      <c r="R607" t="s">
        <v>8266</v>
      </c>
      <c r="S607" t="str">
        <f t="shared" si="56"/>
        <v>film &amp; video</v>
      </c>
      <c r="T607" t="str">
        <f t="shared" si="57"/>
        <v>shorts</v>
      </c>
    </row>
    <row r="608" spans="1:20" ht="43.2" x14ac:dyDescent="0.3">
      <c r="A608">
        <v>112</v>
      </c>
      <c r="B608" s="3" t="s">
        <v>114</v>
      </c>
      <c r="C608" s="3" t="s">
        <v>4223</v>
      </c>
      <c r="D608" s="10">
        <v>5000</v>
      </c>
      <c r="E608">
        <v>5200</v>
      </c>
      <c r="F608" s="5">
        <f t="shared" si="54"/>
        <v>1.04</v>
      </c>
      <c r="G608" s="6">
        <f t="shared" si="55"/>
        <v>64.197530864197532</v>
      </c>
      <c r="H608" t="s">
        <v>8219</v>
      </c>
      <c r="I608" t="s">
        <v>8224</v>
      </c>
      <c r="J608" t="s">
        <v>8246</v>
      </c>
      <c r="K608">
        <v>1397354400</v>
      </c>
      <c r="L608" s="11">
        <f t="shared" si="58"/>
        <v>41742.083333333336</v>
      </c>
      <c r="M608">
        <v>1395277318</v>
      </c>
      <c r="N608" s="11">
        <f t="shared" si="59"/>
        <v>41718.043032407404</v>
      </c>
      <c r="O608" t="b">
        <v>0</v>
      </c>
      <c r="P608">
        <v>81</v>
      </c>
      <c r="Q608" t="b">
        <v>1</v>
      </c>
      <c r="R608" t="s">
        <v>8266</v>
      </c>
      <c r="S608" t="str">
        <f t="shared" si="56"/>
        <v>film &amp; video</v>
      </c>
      <c r="T608" t="str">
        <f t="shared" si="57"/>
        <v>shorts</v>
      </c>
    </row>
    <row r="609" spans="1:20" ht="43.2" x14ac:dyDescent="0.3">
      <c r="A609">
        <v>780</v>
      </c>
      <c r="B609" s="3" t="s">
        <v>781</v>
      </c>
      <c r="C609" s="3" t="s">
        <v>4890</v>
      </c>
      <c r="D609" s="10">
        <v>1000</v>
      </c>
      <c r="E609">
        <v>1040</v>
      </c>
      <c r="F609" s="5">
        <f t="shared" si="54"/>
        <v>1.04</v>
      </c>
      <c r="G609" s="6">
        <f t="shared" si="55"/>
        <v>38.518518518518519</v>
      </c>
      <c r="H609" t="s">
        <v>8219</v>
      </c>
      <c r="I609" t="s">
        <v>8224</v>
      </c>
      <c r="J609" t="s">
        <v>8246</v>
      </c>
      <c r="K609">
        <v>1304439025</v>
      </c>
      <c r="L609" s="11">
        <f t="shared" si="58"/>
        <v>40666.673900462964</v>
      </c>
      <c r="M609">
        <v>1301847025</v>
      </c>
      <c r="N609" s="11">
        <f t="shared" si="59"/>
        <v>40636.673900462964</v>
      </c>
      <c r="O609" t="b">
        <v>0</v>
      </c>
      <c r="P609">
        <v>27</v>
      </c>
      <c r="Q609" t="b">
        <v>1</v>
      </c>
      <c r="R609" t="s">
        <v>8276</v>
      </c>
      <c r="S609" t="str">
        <f t="shared" si="56"/>
        <v>music</v>
      </c>
      <c r="T609" t="str">
        <f t="shared" si="57"/>
        <v>rock</v>
      </c>
    </row>
    <row r="610" spans="1:20" ht="28.8" x14ac:dyDescent="0.3">
      <c r="A610">
        <v>811</v>
      </c>
      <c r="B610" s="3" t="s">
        <v>812</v>
      </c>
      <c r="C610" s="3" t="s">
        <v>4921</v>
      </c>
      <c r="D610" s="10">
        <v>1000</v>
      </c>
      <c r="E610">
        <v>1040</v>
      </c>
      <c r="F610" s="5">
        <f t="shared" si="54"/>
        <v>1.04</v>
      </c>
      <c r="G610" s="6">
        <f t="shared" si="55"/>
        <v>86.666666666666671</v>
      </c>
      <c r="H610" t="s">
        <v>8219</v>
      </c>
      <c r="I610" t="s">
        <v>8224</v>
      </c>
      <c r="J610" t="s">
        <v>8246</v>
      </c>
      <c r="K610">
        <v>1373475120</v>
      </c>
      <c r="L610" s="11">
        <f t="shared" si="58"/>
        <v>41465.702777777777</v>
      </c>
      <c r="M610">
        <v>1371569202</v>
      </c>
      <c r="N610" s="11">
        <f t="shared" si="59"/>
        <v>41443.643541666665</v>
      </c>
      <c r="O610" t="b">
        <v>0</v>
      </c>
      <c r="P610">
        <v>12</v>
      </c>
      <c r="Q610" t="b">
        <v>1</v>
      </c>
      <c r="R610" t="s">
        <v>8276</v>
      </c>
      <c r="S610" t="str">
        <f t="shared" si="56"/>
        <v>music</v>
      </c>
      <c r="T610" t="str">
        <f t="shared" si="57"/>
        <v>rock</v>
      </c>
    </row>
    <row r="611" spans="1:20" ht="57.6" x14ac:dyDescent="0.3">
      <c r="A611">
        <v>829</v>
      </c>
      <c r="B611" s="3" t="s">
        <v>830</v>
      </c>
      <c r="C611" s="3" t="s">
        <v>4939</v>
      </c>
      <c r="D611" s="10">
        <v>500</v>
      </c>
      <c r="E611">
        <v>520</v>
      </c>
      <c r="F611" s="5">
        <f t="shared" si="54"/>
        <v>1.04</v>
      </c>
      <c r="G611" s="6">
        <f t="shared" si="55"/>
        <v>32.5</v>
      </c>
      <c r="H611" t="s">
        <v>8219</v>
      </c>
      <c r="I611" t="s">
        <v>8225</v>
      </c>
      <c r="J611" t="s">
        <v>8247</v>
      </c>
      <c r="K611">
        <v>1468437240</v>
      </c>
      <c r="L611" s="11">
        <f t="shared" si="58"/>
        <v>42564.801388888889</v>
      </c>
      <c r="M611">
        <v>1463253240</v>
      </c>
      <c r="N611" s="11">
        <f t="shared" si="59"/>
        <v>42504.801388888889</v>
      </c>
      <c r="O611" t="b">
        <v>0</v>
      </c>
      <c r="P611">
        <v>16</v>
      </c>
      <c r="Q611" t="b">
        <v>1</v>
      </c>
      <c r="R611" t="s">
        <v>8276</v>
      </c>
      <c r="S611" t="str">
        <f t="shared" si="56"/>
        <v>music</v>
      </c>
      <c r="T611" t="str">
        <f t="shared" si="57"/>
        <v>rock</v>
      </c>
    </row>
    <row r="612" spans="1:20" ht="57.6" x14ac:dyDescent="0.3">
      <c r="A612">
        <v>1835</v>
      </c>
      <c r="B612" s="3" t="s">
        <v>1836</v>
      </c>
      <c r="C612" s="3" t="s">
        <v>5945</v>
      </c>
      <c r="D612" s="10">
        <v>500</v>
      </c>
      <c r="E612">
        <v>520</v>
      </c>
      <c r="F612" s="5">
        <f t="shared" si="54"/>
        <v>1.04</v>
      </c>
      <c r="G612" s="6">
        <f t="shared" si="55"/>
        <v>47.272727272727273</v>
      </c>
      <c r="H612" t="s">
        <v>8219</v>
      </c>
      <c r="I612" t="s">
        <v>8225</v>
      </c>
      <c r="J612" t="s">
        <v>8247</v>
      </c>
      <c r="K612">
        <v>1459439471</v>
      </c>
      <c r="L612" s="11">
        <f t="shared" si="58"/>
        <v>42460.660543981481</v>
      </c>
      <c r="M612">
        <v>1456851071</v>
      </c>
      <c r="N612" s="11">
        <f t="shared" si="59"/>
        <v>42430.702210648145</v>
      </c>
      <c r="O612" t="b">
        <v>0</v>
      </c>
      <c r="P612">
        <v>11</v>
      </c>
      <c r="Q612" t="b">
        <v>1</v>
      </c>
      <c r="R612" t="s">
        <v>8276</v>
      </c>
      <c r="S612" t="str">
        <f t="shared" si="56"/>
        <v>music</v>
      </c>
      <c r="T612" t="str">
        <f t="shared" si="57"/>
        <v>rock</v>
      </c>
    </row>
    <row r="613" spans="1:20" ht="43.2" x14ac:dyDescent="0.3">
      <c r="A613">
        <v>1893</v>
      </c>
      <c r="B613" s="3" t="s">
        <v>1894</v>
      </c>
      <c r="C613" s="3" t="s">
        <v>6003</v>
      </c>
      <c r="D613" s="10">
        <v>2500</v>
      </c>
      <c r="E613">
        <v>2600</v>
      </c>
      <c r="F613" s="5">
        <f t="shared" si="54"/>
        <v>1.04</v>
      </c>
      <c r="G613" s="6">
        <f t="shared" si="55"/>
        <v>57.777777777777779</v>
      </c>
      <c r="H613" t="s">
        <v>8219</v>
      </c>
      <c r="I613" t="s">
        <v>8224</v>
      </c>
      <c r="J613" t="s">
        <v>8246</v>
      </c>
      <c r="K613">
        <v>1302926340</v>
      </c>
      <c r="L613" s="11">
        <f t="shared" si="58"/>
        <v>40649.165972222225</v>
      </c>
      <c r="M613">
        <v>1301524585</v>
      </c>
      <c r="N613" s="11">
        <f t="shared" si="59"/>
        <v>40632.94195601852</v>
      </c>
      <c r="O613" t="b">
        <v>0</v>
      </c>
      <c r="P613">
        <v>45</v>
      </c>
      <c r="Q613" t="b">
        <v>1</v>
      </c>
      <c r="R613" t="s">
        <v>8279</v>
      </c>
      <c r="S613" t="str">
        <f t="shared" si="56"/>
        <v>music</v>
      </c>
      <c r="T613" t="str">
        <f t="shared" si="57"/>
        <v>indie rock</v>
      </c>
    </row>
    <row r="614" spans="1:20" ht="43.2" x14ac:dyDescent="0.3">
      <c r="A614">
        <v>2317</v>
      </c>
      <c r="B614" s="3" t="s">
        <v>2318</v>
      </c>
      <c r="C614" s="3" t="s">
        <v>6427</v>
      </c>
      <c r="D614" s="10">
        <v>400</v>
      </c>
      <c r="E614">
        <v>416</v>
      </c>
      <c r="F614" s="5">
        <f t="shared" si="54"/>
        <v>1.04</v>
      </c>
      <c r="G614" s="6">
        <f t="shared" si="55"/>
        <v>18.90909090909091</v>
      </c>
      <c r="H614" t="s">
        <v>8219</v>
      </c>
      <c r="I614" t="s">
        <v>8224</v>
      </c>
      <c r="J614" t="s">
        <v>8246</v>
      </c>
      <c r="K614">
        <v>1266210000</v>
      </c>
      <c r="L614" s="11">
        <f t="shared" si="58"/>
        <v>40224.208333333336</v>
      </c>
      <c r="M614">
        <v>1263474049</v>
      </c>
      <c r="N614" s="11">
        <f t="shared" si="59"/>
        <v>40192.542233796295</v>
      </c>
      <c r="O614" t="b">
        <v>1</v>
      </c>
      <c r="P614">
        <v>22</v>
      </c>
      <c r="Q614" t="b">
        <v>1</v>
      </c>
      <c r="R614" t="s">
        <v>8279</v>
      </c>
      <c r="S614" t="str">
        <f t="shared" si="56"/>
        <v>music</v>
      </c>
      <c r="T614" t="str">
        <f t="shared" si="57"/>
        <v>indie rock</v>
      </c>
    </row>
    <row r="615" spans="1:20" ht="57.6" x14ac:dyDescent="0.3">
      <c r="A615">
        <v>2840</v>
      </c>
      <c r="B615" s="3" t="s">
        <v>2840</v>
      </c>
      <c r="C615" s="3" t="s">
        <v>6950</v>
      </c>
      <c r="D615" s="10">
        <v>2500</v>
      </c>
      <c r="E615">
        <v>2600</v>
      </c>
      <c r="F615" s="5">
        <f t="shared" si="54"/>
        <v>1.04</v>
      </c>
      <c r="G615" s="6">
        <f t="shared" si="55"/>
        <v>19.696969696969695</v>
      </c>
      <c r="H615" t="s">
        <v>8219</v>
      </c>
      <c r="I615" t="s">
        <v>8225</v>
      </c>
      <c r="J615" t="s">
        <v>8247</v>
      </c>
      <c r="K615">
        <v>1426698000</v>
      </c>
      <c r="L615" s="11">
        <f t="shared" si="58"/>
        <v>42081.708333333328</v>
      </c>
      <c r="M615">
        <v>1424825479</v>
      </c>
      <c r="N615" s="11">
        <f t="shared" si="59"/>
        <v>42060.035636574074</v>
      </c>
      <c r="O615" t="b">
        <v>0</v>
      </c>
      <c r="P615">
        <v>132</v>
      </c>
      <c r="Q615" t="b">
        <v>1</v>
      </c>
      <c r="R615" t="s">
        <v>8271</v>
      </c>
      <c r="S615" t="str">
        <f t="shared" si="56"/>
        <v>theater</v>
      </c>
      <c r="T615" t="str">
        <f t="shared" si="57"/>
        <v>plays</v>
      </c>
    </row>
    <row r="616" spans="1:20" ht="43.2" x14ac:dyDescent="0.3">
      <c r="A616">
        <v>3149</v>
      </c>
      <c r="B616" s="3" t="s">
        <v>3149</v>
      </c>
      <c r="C616" s="3" t="s">
        <v>7259</v>
      </c>
      <c r="D616" s="10">
        <v>1250</v>
      </c>
      <c r="E616">
        <v>1300</v>
      </c>
      <c r="F616" s="5">
        <f t="shared" si="54"/>
        <v>1.04</v>
      </c>
      <c r="G616" s="6">
        <f t="shared" si="55"/>
        <v>52</v>
      </c>
      <c r="H616" t="s">
        <v>8219</v>
      </c>
      <c r="I616" t="s">
        <v>8224</v>
      </c>
      <c r="J616" t="s">
        <v>8246</v>
      </c>
      <c r="K616">
        <v>1354845600</v>
      </c>
      <c r="L616" s="11">
        <f t="shared" si="58"/>
        <v>41250.083333333336</v>
      </c>
      <c r="M616">
        <v>1352766300</v>
      </c>
      <c r="N616" s="11">
        <f t="shared" si="59"/>
        <v>41226.017361111109</v>
      </c>
      <c r="O616" t="b">
        <v>1</v>
      </c>
      <c r="P616">
        <v>25</v>
      </c>
      <c r="Q616" t="b">
        <v>1</v>
      </c>
      <c r="R616" t="s">
        <v>8271</v>
      </c>
      <c r="S616" t="str">
        <f t="shared" si="56"/>
        <v>theater</v>
      </c>
      <c r="T616" t="str">
        <f t="shared" si="57"/>
        <v>plays</v>
      </c>
    </row>
    <row r="617" spans="1:20" ht="43.2" x14ac:dyDescent="0.3">
      <c r="A617">
        <v>3365</v>
      </c>
      <c r="B617" s="3" t="s">
        <v>3364</v>
      </c>
      <c r="C617" s="3" t="s">
        <v>7475</v>
      </c>
      <c r="D617" s="10">
        <v>2500</v>
      </c>
      <c r="E617">
        <v>2600</v>
      </c>
      <c r="F617" s="5">
        <f t="shared" si="54"/>
        <v>1.04</v>
      </c>
      <c r="G617" s="6">
        <f t="shared" si="55"/>
        <v>866.66666666666663</v>
      </c>
      <c r="H617" t="s">
        <v>8219</v>
      </c>
      <c r="I617" t="s">
        <v>8224</v>
      </c>
      <c r="J617" t="s">
        <v>8246</v>
      </c>
      <c r="K617">
        <v>1449973592</v>
      </c>
      <c r="L617" s="11">
        <f t="shared" si="58"/>
        <v>42351.101759259262</v>
      </c>
      <c r="M617">
        <v>1447381592</v>
      </c>
      <c r="N617" s="11">
        <f t="shared" si="59"/>
        <v>42321.101759259262</v>
      </c>
      <c r="O617" t="b">
        <v>0</v>
      </c>
      <c r="P617">
        <v>3</v>
      </c>
      <c r="Q617" t="b">
        <v>1</v>
      </c>
      <c r="R617" t="s">
        <v>8271</v>
      </c>
      <c r="S617" t="str">
        <f t="shared" si="56"/>
        <v>theater</v>
      </c>
      <c r="T617" t="str">
        <f t="shared" si="57"/>
        <v>plays</v>
      </c>
    </row>
    <row r="618" spans="1:20" ht="43.2" x14ac:dyDescent="0.3">
      <c r="A618">
        <v>3476</v>
      </c>
      <c r="B618" s="3" t="s">
        <v>3475</v>
      </c>
      <c r="C618" s="3" t="s">
        <v>7586</v>
      </c>
      <c r="D618" s="10">
        <v>300</v>
      </c>
      <c r="E618">
        <v>312</v>
      </c>
      <c r="F618" s="5">
        <f t="shared" si="54"/>
        <v>1.04</v>
      </c>
      <c r="G618" s="6">
        <f t="shared" si="55"/>
        <v>52</v>
      </c>
      <c r="H618" t="s">
        <v>8219</v>
      </c>
      <c r="I618" t="s">
        <v>8224</v>
      </c>
      <c r="J618" t="s">
        <v>8246</v>
      </c>
      <c r="K618">
        <v>1414378800</v>
      </c>
      <c r="L618" s="11">
        <f t="shared" si="58"/>
        <v>41939.125</v>
      </c>
      <c r="M618">
        <v>1412836990</v>
      </c>
      <c r="N618" s="11">
        <f t="shared" si="59"/>
        <v>41921.279976851853</v>
      </c>
      <c r="O618" t="b">
        <v>0</v>
      </c>
      <c r="P618">
        <v>6</v>
      </c>
      <c r="Q618" t="b">
        <v>1</v>
      </c>
      <c r="R618" t="s">
        <v>8271</v>
      </c>
      <c r="S618" t="str">
        <f t="shared" si="56"/>
        <v>theater</v>
      </c>
      <c r="T618" t="str">
        <f t="shared" si="57"/>
        <v>plays</v>
      </c>
    </row>
    <row r="619" spans="1:20" ht="43.2" x14ac:dyDescent="0.3">
      <c r="A619">
        <v>3649</v>
      </c>
      <c r="B619" s="3" t="s">
        <v>3647</v>
      </c>
      <c r="C619" s="3" t="s">
        <v>7759</v>
      </c>
      <c r="D619" s="10">
        <v>750</v>
      </c>
      <c r="E619">
        <v>780</v>
      </c>
      <c r="F619" s="5">
        <f t="shared" si="54"/>
        <v>1.04</v>
      </c>
      <c r="G619" s="6">
        <f t="shared" si="55"/>
        <v>97.5</v>
      </c>
      <c r="H619" t="s">
        <v>8219</v>
      </c>
      <c r="I619" t="s">
        <v>8229</v>
      </c>
      <c r="J619" t="s">
        <v>8251</v>
      </c>
      <c r="K619">
        <v>1402938394</v>
      </c>
      <c r="L619" s="11">
        <f t="shared" si="58"/>
        <v>41806.712893518517</v>
      </c>
      <c r="M619">
        <v>1400691994</v>
      </c>
      <c r="N619" s="11">
        <f t="shared" si="59"/>
        <v>41780.712893518517</v>
      </c>
      <c r="O619" t="b">
        <v>0</v>
      </c>
      <c r="P619">
        <v>8</v>
      </c>
      <c r="Q619" t="b">
        <v>1</v>
      </c>
      <c r="R619" t="s">
        <v>8271</v>
      </c>
      <c r="S619" t="str">
        <f t="shared" si="56"/>
        <v>theater</v>
      </c>
      <c r="T619" t="str">
        <f t="shared" si="57"/>
        <v>plays</v>
      </c>
    </row>
    <row r="620" spans="1:20" ht="43.2" x14ac:dyDescent="0.3">
      <c r="A620">
        <v>3651</v>
      </c>
      <c r="B620" s="3" t="s">
        <v>3649</v>
      </c>
      <c r="C620" s="3" t="s">
        <v>7761</v>
      </c>
      <c r="D620" s="10">
        <v>500</v>
      </c>
      <c r="E620">
        <v>520</v>
      </c>
      <c r="F620" s="5">
        <f t="shared" si="54"/>
        <v>1.04</v>
      </c>
      <c r="G620" s="6">
        <f t="shared" si="55"/>
        <v>57.777777777777779</v>
      </c>
      <c r="H620" t="s">
        <v>8219</v>
      </c>
      <c r="I620" t="s">
        <v>8224</v>
      </c>
      <c r="J620" t="s">
        <v>8246</v>
      </c>
      <c r="K620">
        <v>1407686340</v>
      </c>
      <c r="L620" s="11">
        <f t="shared" si="58"/>
        <v>41861.665972222225</v>
      </c>
      <c r="M620">
        <v>1404833442</v>
      </c>
      <c r="N620" s="11">
        <f t="shared" si="59"/>
        <v>41828.646319444444</v>
      </c>
      <c r="O620" t="b">
        <v>0</v>
      </c>
      <c r="P620">
        <v>9</v>
      </c>
      <c r="Q620" t="b">
        <v>1</v>
      </c>
      <c r="R620" t="s">
        <v>8271</v>
      </c>
      <c r="S620" t="str">
        <f t="shared" si="56"/>
        <v>theater</v>
      </c>
      <c r="T620" t="str">
        <f t="shared" si="57"/>
        <v>plays</v>
      </c>
    </row>
    <row r="621" spans="1:20" ht="43.2" x14ac:dyDescent="0.3">
      <c r="A621">
        <v>3663</v>
      </c>
      <c r="B621" s="3" t="s">
        <v>3660</v>
      </c>
      <c r="C621" s="3" t="s">
        <v>7773</v>
      </c>
      <c r="D621" s="10">
        <v>225</v>
      </c>
      <c r="E621">
        <v>234</v>
      </c>
      <c r="F621" s="5">
        <f t="shared" si="54"/>
        <v>1.04</v>
      </c>
      <c r="G621" s="6">
        <f t="shared" si="55"/>
        <v>26</v>
      </c>
      <c r="H621" t="s">
        <v>8219</v>
      </c>
      <c r="I621" t="s">
        <v>8225</v>
      </c>
      <c r="J621" t="s">
        <v>8247</v>
      </c>
      <c r="K621">
        <v>1482321030</v>
      </c>
      <c r="L621" s="11">
        <f t="shared" si="58"/>
        <v>42725.493402777778</v>
      </c>
      <c r="M621">
        <v>1477133430</v>
      </c>
      <c r="N621" s="11">
        <f t="shared" si="59"/>
        <v>42665.451736111107</v>
      </c>
      <c r="O621" t="b">
        <v>0</v>
      </c>
      <c r="P621">
        <v>9</v>
      </c>
      <c r="Q621" t="b">
        <v>1</v>
      </c>
      <c r="R621" t="s">
        <v>8271</v>
      </c>
      <c r="S621" t="str">
        <f t="shared" si="56"/>
        <v>theater</v>
      </c>
      <c r="T621" t="str">
        <f t="shared" si="57"/>
        <v>plays</v>
      </c>
    </row>
    <row r="622" spans="1:20" ht="57.6" x14ac:dyDescent="0.3">
      <c r="A622">
        <v>2316</v>
      </c>
      <c r="B622" s="3" t="s">
        <v>2317</v>
      </c>
      <c r="C622" s="3" t="s">
        <v>6426</v>
      </c>
      <c r="D622" s="10">
        <v>15000</v>
      </c>
      <c r="E622">
        <v>15606.4</v>
      </c>
      <c r="F622" s="5">
        <f t="shared" si="54"/>
        <v>1.0404266666666666</v>
      </c>
      <c r="G622" s="6">
        <f t="shared" si="55"/>
        <v>78.031999999999996</v>
      </c>
      <c r="H622" t="s">
        <v>8219</v>
      </c>
      <c r="I622" t="s">
        <v>8224</v>
      </c>
      <c r="J622" t="s">
        <v>8246</v>
      </c>
      <c r="K622">
        <v>1260383040</v>
      </c>
      <c r="L622" s="11">
        <f t="shared" si="58"/>
        <v>40156.76666666667</v>
      </c>
      <c r="M622">
        <v>1253726650</v>
      </c>
      <c r="N622" s="11">
        <f t="shared" si="59"/>
        <v>40079.725115740745</v>
      </c>
      <c r="O622" t="b">
        <v>1</v>
      </c>
      <c r="P622">
        <v>200</v>
      </c>
      <c r="Q622" t="b">
        <v>1</v>
      </c>
      <c r="R622" t="s">
        <v>8279</v>
      </c>
      <c r="S622" t="str">
        <f t="shared" si="56"/>
        <v>music</v>
      </c>
      <c r="T622" t="str">
        <f t="shared" si="57"/>
        <v>indie rock</v>
      </c>
    </row>
    <row r="623" spans="1:20" ht="43.2" x14ac:dyDescent="0.3">
      <c r="A623">
        <v>1350</v>
      </c>
      <c r="B623" s="3" t="s">
        <v>1351</v>
      </c>
      <c r="C623" s="3" t="s">
        <v>5460</v>
      </c>
      <c r="D623" s="10">
        <v>5000</v>
      </c>
      <c r="E623">
        <v>5202.5</v>
      </c>
      <c r="F623" s="5">
        <f t="shared" si="54"/>
        <v>1.0405</v>
      </c>
      <c r="G623" s="6">
        <f t="shared" si="55"/>
        <v>66.698717948717942</v>
      </c>
      <c r="H623" t="s">
        <v>8219</v>
      </c>
      <c r="I623" t="s">
        <v>8224</v>
      </c>
      <c r="J623" t="s">
        <v>8246</v>
      </c>
      <c r="K623">
        <v>1451089134</v>
      </c>
      <c r="L623" s="11">
        <f t="shared" si="58"/>
        <v>42364.013124999998</v>
      </c>
      <c r="M623">
        <v>1448497134</v>
      </c>
      <c r="N623" s="11">
        <f t="shared" si="59"/>
        <v>42334.013124999998</v>
      </c>
      <c r="O623" t="b">
        <v>0</v>
      </c>
      <c r="P623">
        <v>78</v>
      </c>
      <c r="Q623" t="b">
        <v>1</v>
      </c>
      <c r="R623" t="s">
        <v>8274</v>
      </c>
      <c r="S623" t="str">
        <f t="shared" si="56"/>
        <v>publishing</v>
      </c>
      <c r="T623" t="str">
        <f t="shared" si="57"/>
        <v>nonfiction</v>
      </c>
    </row>
    <row r="624" spans="1:20" ht="43.2" x14ac:dyDescent="0.3">
      <c r="A624">
        <v>2290</v>
      </c>
      <c r="B624" s="3" t="s">
        <v>2291</v>
      </c>
      <c r="C624" s="3" t="s">
        <v>6400</v>
      </c>
      <c r="D624" s="10">
        <v>1500</v>
      </c>
      <c r="E624">
        <v>1561</v>
      </c>
      <c r="F624" s="5">
        <f t="shared" si="54"/>
        <v>1.0406666666666666</v>
      </c>
      <c r="G624" s="6">
        <f t="shared" si="55"/>
        <v>53.827586206896555</v>
      </c>
      <c r="H624" t="s">
        <v>8219</v>
      </c>
      <c r="I624" t="s">
        <v>8224</v>
      </c>
      <c r="J624" t="s">
        <v>8246</v>
      </c>
      <c r="K624">
        <v>1259686800</v>
      </c>
      <c r="L624" s="11">
        <f t="shared" si="58"/>
        <v>40148.708333333336</v>
      </c>
      <c r="M624">
        <v>1252908330</v>
      </c>
      <c r="N624" s="11">
        <f t="shared" si="59"/>
        <v>40070.253819444442</v>
      </c>
      <c r="O624" t="b">
        <v>0</v>
      </c>
      <c r="P624">
        <v>29</v>
      </c>
      <c r="Q624" t="b">
        <v>1</v>
      </c>
      <c r="R624" t="s">
        <v>8276</v>
      </c>
      <c r="S624" t="str">
        <f t="shared" si="56"/>
        <v>music</v>
      </c>
      <c r="T624" t="str">
        <f t="shared" si="57"/>
        <v>rock</v>
      </c>
    </row>
    <row r="625" spans="1:20" ht="43.2" x14ac:dyDescent="0.3">
      <c r="A625">
        <v>311</v>
      </c>
      <c r="B625" s="3" t="s">
        <v>312</v>
      </c>
      <c r="C625" s="3" t="s">
        <v>4421</v>
      </c>
      <c r="D625" s="10">
        <v>20000</v>
      </c>
      <c r="E625">
        <v>20820.330000000002</v>
      </c>
      <c r="F625" s="5">
        <f t="shared" si="54"/>
        <v>1.0410165</v>
      </c>
      <c r="G625" s="6">
        <f t="shared" si="55"/>
        <v>138.8022</v>
      </c>
      <c r="H625" t="s">
        <v>8219</v>
      </c>
      <c r="I625" t="s">
        <v>8224</v>
      </c>
      <c r="J625" t="s">
        <v>8246</v>
      </c>
      <c r="K625">
        <v>1325404740</v>
      </c>
      <c r="L625" s="11">
        <f t="shared" si="58"/>
        <v>40909.332638888889</v>
      </c>
      <c r="M625">
        <v>1321852592</v>
      </c>
      <c r="N625" s="11">
        <f t="shared" si="59"/>
        <v>40868.219814814816</v>
      </c>
      <c r="O625" t="b">
        <v>1</v>
      </c>
      <c r="P625">
        <v>150</v>
      </c>
      <c r="Q625" t="b">
        <v>1</v>
      </c>
      <c r="R625" t="s">
        <v>8269</v>
      </c>
      <c r="S625" t="str">
        <f t="shared" si="56"/>
        <v>film &amp; video</v>
      </c>
      <c r="T625" t="str">
        <f t="shared" si="57"/>
        <v>documentary</v>
      </c>
    </row>
    <row r="626" spans="1:20" ht="43.2" x14ac:dyDescent="0.3">
      <c r="A626">
        <v>2311</v>
      </c>
      <c r="B626" s="3" t="s">
        <v>2312</v>
      </c>
      <c r="C626" s="3" t="s">
        <v>6421</v>
      </c>
      <c r="D626" s="10">
        <v>9000</v>
      </c>
      <c r="E626">
        <v>9370</v>
      </c>
      <c r="F626" s="5">
        <f t="shared" si="54"/>
        <v>1.0411111111111111</v>
      </c>
      <c r="G626" s="6">
        <f t="shared" si="55"/>
        <v>90.09615384615384</v>
      </c>
      <c r="H626" t="s">
        <v>8219</v>
      </c>
      <c r="I626" t="s">
        <v>8224</v>
      </c>
      <c r="J626" t="s">
        <v>8246</v>
      </c>
      <c r="K626">
        <v>1399421189</v>
      </c>
      <c r="L626" s="11">
        <f t="shared" si="58"/>
        <v>41766.004502314812</v>
      </c>
      <c r="M626">
        <v>1396829189</v>
      </c>
      <c r="N626" s="11">
        <f t="shared" si="59"/>
        <v>41736.004502314812</v>
      </c>
      <c r="O626" t="b">
        <v>1</v>
      </c>
      <c r="P626">
        <v>104</v>
      </c>
      <c r="Q626" t="b">
        <v>1</v>
      </c>
      <c r="R626" t="s">
        <v>8279</v>
      </c>
      <c r="S626" t="str">
        <f t="shared" si="56"/>
        <v>music</v>
      </c>
      <c r="T626" t="str">
        <f t="shared" si="57"/>
        <v>indie rock</v>
      </c>
    </row>
    <row r="627" spans="1:20" ht="43.2" x14ac:dyDescent="0.3">
      <c r="A627">
        <v>368</v>
      </c>
      <c r="B627" s="3" t="s">
        <v>369</v>
      </c>
      <c r="C627" s="3" t="s">
        <v>4478</v>
      </c>
      <c r="D627" s="10">
        <v>12500</v>
      </c>
      <c r="E627">
        <v>13014</v>
      </c>
      <c r="F627" s="5">
        <f t="shared" si="54"/>
        <v>1.04112</v>
      </c>
      <c r="G627" s="6">
        <f t="shared" si="55"/>
        <v>81.84905660377359</v>
      </c>
      <c r="H627" t="s">
        <v>8219</v>
      </c>
      <c r="I627" t="s">
        <v>8224</v>
      </c>
      <c r="J627" t="s">
        <v>8246</v>
      </c>
      <c r="K627">
        <v>1426426322</v>
      </c>
      <c r="L627" s="11">
        <f t="shared" si="58"/>
        <v>42078.563912037032</v>
      </c>
      <c r="M627">
        <v>1423405922</v>
      </c>
      <c r="N627" s="11">
        <f t="shared" si="59"/>
        <v>42043.605578703704</v>
      </c>
      <c r="O627" t="b">
        <v>0</v>
      </c>
      <c r="P627">
        <v>159</v>
      </c>
      <c r="Q627" t="b">
        <v>1</v>
      </c>
      <c r="R627" t="s">
        <v>8269</v>
      </c>
      <c r="S627" t="str">
        <f t="shared" si="56"/>
        <v>film &amp; video</v>
      </c>
      <c r="T627" t="str">
        <f t="shared" si="57"/>
        <v>documentary</v>
      </c>
    </row>
    <row r="628" spans="1:20" ht="43.2" x14ac:dyDescent="0.3">
      <c r="A628">
        <v>1187</v>
      </c>
      <c r="B628" s="3" t="s">
        <v>1188</v>
      </c>
      <c r="C628" s="3" t="s">
        <v>5297</v>
      </c>
      <c r="D628" s="10">
        <v>8750</v>
      </c>
      <c r="E628">
        <v>9111</v>
      </c>
      <c r="F628" s="5">
        <f t="shared" si="54"/>
        <v>1.0412571428571429</v>
      </c>
      <c r="G628" s="6">
        <f t="shared" si="55"/>
        <v>130.15714285714284</v>
      </c>
      <c r="H628" t="s">
        <v>8219</v>
      </c>
      <c r="I628" t="s">
        <v>8224</v>
      </c>
      <c r="J628" t="s">
        <v>8246</v>
      </c>
      <c r="K628">
        <v>1431885600</v>
      </c>
      <c r="L628" s="11">
        <f t="shared" si="58"/>
        <v>42141.75</v>
      </c>
      <c r="M628">
        <v>1429133323</v>
      </c>
      <c r="N628" s="11">
        <f t="shared" si="59"/>
        <v>42109.894942129627</v>
      </c>
      <c r="O628" t="b">
        <v>0</v>
      </c>
      <c r="P628">
        <v>70</v>
      </c>
      <c r="Q628" t="b">
        <v>1</v>
      </c>
      <c r="R628" t="s">
        <v>8285</v>
      </c>
      <c r="S628" t="str">
        <f t="shared" si="56"/>
        <v>photography</v>
      </c>
      <c r="T628" t="str">
        <f t="shared" si="57"/>
        <v>photobooks</v>
      </c>
    </row>
    <row r="629" spans="1:20" ht="43.2" x14ac:dyDescent="0.3">
      <c r="A629">
        <v>310</v>
      </c>
      <c r="B629" s="3" t="s">
        <v>311</v>
      </c>
      <c r="C629" s="3" t="s">
        <v>4420</v>
      </c>
      <c r="D629" s="10">
        <v>1000</v>
      </c>
      <c r="E629">
        <v>1041.29</v>
      </c>
      <c r="F629" s="5">
        <f t="shared" si="54"/>
        <v>1.04129</v>
      </c>
      <c r="G629" s="6">
        <f t="shared" si="55"/>
        <v>28.924722222222222</v>
      </c>
      <c r="H629" t="s">
        <v>8219</v>
      </c>
      <c r="I629" t="s">
        <v>8224</v>
      </c>
      <c r="J629" t="s">
        <v>8246</v>
      </c>
      <c r="K629">
        <v>1319076000</v>
      </c>
      <c r="L629" s="11">
        <f t="shared" si="58"/>
        <v>40836.083333333336</v>
      </c>
      <c r="M629">
        <v>1317788623</v>
      </c>
      <c r="N629" s="11">
        <f t="shared" si="59"/>
        <v>40821.183136574073</v>
      </c>
      <c r="O629" t="b">
        <v>1</v>
      </c>
      <c r="P629">
        <v>36</v>
      </c>
      <c r="Q629" t="b">
        <v>1</v>
      </c>
      <c r="R629" t="s">
        <v>8269</v>
      </c>
      <c r="S629" t="str">
        <f t="shared" si="56"/>
        <v>film &amp; video</v>
      </c>
      <c r="T629" t="str">
        <f t="shared" si="57"/>
        <v>documentary</v>
      </c>
    </row>
    <row r="630" spans="1:20" ht="43.2" x14ac:dyDescent="0.3">
      <c r="A630">
        <v>46</v>
      </c>
      <c r="B630" s="3" t="s">
        <v>48</v>
      </c>
      <c r="C630" s="3" t="s">
        <v>4157</v>
      </c>
      <c r="D630" s="10">
        <v>8400</v>
      </c>
      <c r="E630">
        <v>8750</v>
      </c>
      <c r="F630" s="5">
        <f t="shared" si="54"/>
        <v>1.0416666666666667</v>
      </c>
      <c r="G630" s="6">
        <f t="shared" si="55"/>
        <v>194.44444444444446</v>
      </c>
      <c r="H630" t="s">
        <v>8219</v>
      </c>
      <c r="I630" t="s">
        <v>8226</v>
      </c>
      <c r="J630" t="s">
        <v>8248</v>
      </c>
      <c r="K630">
        <v>1450220974</v>
      </c>
      <c r="L630" s="11">
        <f t="shared" si="58"/>
        <v>42353.964976851858</v>
      </c>
      <c r="M630">
        <v>1447628974</v>
      </c>
      <c r="N630" s="11">
        <f t="shared" si="59"/>
        <v>42323.964976851858</v>
      </c>
      <c r="O630" t="b">
        <v>0</v>
      </c>
      <c r="P630">
        <v>45</v>
      </c>
      <c r="Q630" t="b">
        <v>1</v>
      </c>
      <c r="R630" t="s">
        <v>8265</v>
      </c>
      <c r="S630" t="str">
        <f t="shared" si="56"/>
        <v>film &amp; video</v>
      </c>
      <c r="T630" t="str">
        <f t="shared" si="57"/>
        <v>television</v>
      </c>
    </row>
    <row r="631" spans="1:20" ht="43.2" x14ac:dyDescent="0.3">
      <c r="A631">
        <v>3226</v>
      </c>
      <c r="B631" s="3" t="s">
        <v>3226</v>
      </c>
      <c r="C631" s="3" t="s">
        <v>7336</v>
      </c>
      <c r="D631" s="10">
        <v>1200</v>
      </c>
      <c r="E631">
        <v>1250</v>
      </c>
      <c r="F631" s="5">
        <f t="shared" si="54"/>
        <v>1.0416666666666667</v>
      </c>
      <c r="G631" s="6">
        <f t="shared" si="55"/>
        <v>59.523809523809526</v>
      </c>
      <c r="H631" t="s">
        <v>8219</v>
      </c>
      <c r="I631" t="s">
        <v>8225</v>
      </c>
      <c r="J631" t="s">
        <v>8247</v>
      </c>
      <c r="K631">
        <v>1446213612</v>
      </c>
      <c r="L631" s="11">
        <f t="shared" si="58"/>
        <v>42307.583472222221</v>
      </c>
      <c r="M631">
        <v>1443621612</v>
      </c>
      <c r="N631" s="11">
        <f t="shared" si="59"/>
        <v>42277.583472222221</v>
      </c>
      <c r="O631" t="b">
        <v>1</v>
      </c>
      <c r="P631">
        <v>21</v>
      </c>
      <c r="Q631" t="b">
        <v>1</v>
      </c>
      <c r="R631" t="s">
        <v>8271</v>
      </c>
      <c r="S631" t="str">
        <f t="shared" si="56"/>
        <v>theater</v>
      </c>
      <c r="T631" t="str">
        <f t="shared" si="57"/>
        <v>plays</v>
      </c>
    </row>
    <row r="632" spans="1:20" ht="28.8" x14ac:dyDescent="0.3">
      <c r="A632">
        <v>1207</v>
      </c>
      <c r="B632" s="3" t="s">
        <v>1208</v>
      </c>
      <c r="C632" s="3" t="s">
        <v>5317</v>
      </c>
      <c r="D632" s="10">
        <v>16700</v>
      </c>
      <c r="E632">
        <v>17396</v>
      </c>
      <c r="F632" s="5">
        <f t="shared" si="54"/>
        <v>1.0416766467065868</v>
      </c>
      <c r="G632" s="6">
        <f t="shared" si="55"/>
        <v>123.37588652482269</v>
      </c>
      <c r="H632" t="s">
        <v>8219</v>
      </c>
      <c r="I632" t="s">
        <v>8237</v>
      </c>
      <c r="J632" t="s">
        <v>8249</v>
      </c>
      <c r="K632">
        <v>1459418400</v>
      </c>
      <c r="L632" s="11">
        <f t="shared" si="58"/>
        <v>42460.416666666672</v>
      </c>
      <c r="M632">
        <v>1456827573</v>
      </c>
      <c r="N632" s="11">
        <f t="shared" si="59"/>
        <v>42430.430243055554</v>
      </c>
      <c r="O632" t="b">
        <v>0</v>
      </c>
      <c r="P632">
        <v>141</v>
      </c>
      <c r="Q632" t="b">
        <v>1</v>
      </c>
      <c r="R632" t="s">
        <v>8285</v>
      </c>
      <c r="S632" t="str">
        <f t="shared" si="56"/>
        <v>photography</v>
      </c>
      <c r="T632" t="str">
        <f t="shared" si="57"/>
        <v>photobooks</v>
      </c>
    </row>
    <row r="633" spans="1:20" ht="43.2" x14ac:dyDescent="0.3">
      <c r="A633">
        <v>1616</v>
      </c>
      <c r="B633" s="3" t="s">
        <v>1617</v>
      </c>
      <c r="C633" s="3" t="s">
        <v>5726</v>
      </c>
      <c r="D633" s="10">
        <v>10000</v>
      </c>
      <c r="E633">
        <v>10420</v>
      </c>
      <c r="F633" s="5">
        <f t="shared" si="54"/>
        <v>1.042</v>
      </c>
      <c r="G633" s="6">
        <f t="shared" si="55"/>
        <v>66.369426751592357</v>
      </c>
      <c r="H633" t="s">
        <v>8219</v>
      </c>
      <c r="I633" t="s">
        <v>8224</v>
      </c>
      <c r="J633" t="s">
        <v>8246</v>
      </c>
      <c r="K633">
        <v>1353621600</v>
      </c>
      <c r="L633" s="11">
        <f t="shared" si="58"/>
        <v>41235.916666666664</v>
      </c>
      <c r="M633">
        <v>1350061821</v>
      </c>
      <c r="N633" s="11">
        <f t="shared" si="59"/>
        <v>41194.715520833335</v>
      </c>
      <c r="O633" t="b">
        <v>0</v>
      </c>
      <c r="P633">
        <v>157</v>
      </c>
      <c r="Q633" t="b">
        <v>1</v>
      </c>
      <c r="R633" t="s">
        <v>8276</v>
      </c>
      <c r="S633" t="str">
        <f t="shared" si="56"/>
        <v>music</v>
      </c>
      <c r="T633" t="str">
        <f t="shared" si="57"/>
        <v>rock</v>
      </c>
    </row>
    <row r="634" spans="1:20" ht="43.2" x14ac:dyDescent="0.3">
      <c r="A634">
        <v>3438</v>
      </c>
      <c r="B634" s="3" t="s">
        <v>3437</v>
      </c>
      <c r="C634" s="3" t="s">
        <v>7548</v>
      </c>
      <c r="D634" s="10">
        <v>2500</v>
      </c>
      <c r="E634">
        <v>2605</v>
      </c>
      <c r="F634" s="5">
        <f t="shared" si="54"/>
        <v>1.042</v>
      </c>
      <c r="G634" s="6">
        <f t="shared" si="55"/>
        <v>186.07142857142858</v>
      </c>
      <c r="H634" t="s">
        <v>8219</v>
      </c>
      <c r="I634" t="s">
        <v>8225</v>
      </c>
      <c r="J634" t="s">
        <v>8247</v>
      </c>
      <c r="K634">
        <v>1430600400</v>
      </c>
      <c r="L634" s="11">
        <f t="shared" si="58"/>
        <v>42126.875</v>
      </c>
      <c r="M634">
        <v>1428358567</v>
      </c>
      <c r="N634" s="11">
        <f t="shared" si="59"/>
        <v>42100.927858796291</v>
      </c>
      <c r="O634" t="b">
        <v>0</v>
      </c>
      <c r="P634">
        <v>14</v>
      </c>
      <c r="Q634" t="b">
        <v>1</v>
      </c>
      <c r="R634" t="s">
        <v>8271</v>
      </c>
      <c r="S634" t="str">
        <f t="shared" si="56"/>
        <v>theater</v>
      </c>
      <c r="T634" t="str">
        <f t="shared" si="57"/>
        <v>plays</v>
      </c>
    </row>
    <row r="635" spans="1:20" ht="43.2" x14ac:dyDescent="0.3">
      <c r="A635">
        <v>2604</v>
      </c>
      <c r="B635" s="3" t="s">
        <v>2604</v>
      </c>
      <c r="C635" s="3" t="s">
        <v>6714</v>
      </c>
      <c r="D635" s="10">
        <v>20000</v>
      </c>
      <c r="E635">
        <v>20843.599999999999</v>
      </c>
      <c r="F635" s="5">
        <f t="shared" si="54"/>
        <v>1.0421799999999999</v>
      </c>
      <c r="G635" s="6">
        <f t="shared" si="55"/>
        <v>64.933333333333323</v>
      </c>
      <c r="H635" t="s">
        <v>8219</v>
      </c>
      <c r="I635" t="s">
        <v>8224</v>
      </c>
      <c r="J635" t="s">
        <v>8246</v>
      </c>
      <c r="K635">
        <v>1335662023</v>
      </c>
      <c r="L635" s="11">
        <f t="shared" si="58"/>
        <v>41028.051192129627</v>
      </c>
      <c r="M635">
        <v>1333070023</v>
      </c>
      <c r="N635" s="11">
        <f t="shared" si="59"/>
        <v>40998.051192129627</v>
      </c>
      <c r="O635" t="b">
        <v>1</v>
      </c>
      <c r="P635">
        <v>321</v>
      </c>
      <c r="Q635" t="b">
        <v>1</v>
      </c>
      <c r="R635" t="s">
        <v>8301</v>
      </c>
      <c r="S635" t="str">
        <f t="shared" si="56"/>
        <v>technology</v>
      </c>
      <c r="T635" t="str">
        <f t="shared" si="57"/>
        <v>space exploration</v>
      </c>
    </row>
    <row r="636" spans="1:20" ht="43.2" x14ac:dyDescent="0.3">
      <c r="A636">
        <v>1259</v>
      </c>
      <c r="B636" s="3" t="s">
        <v>1260</v>
      </c>
      <c r="C636" s="3" t="s">
        <v>5369</v>
      </c>
      <c r="D636" s="10">
        <v>2500</v>
      </c>
      <c r="E636">
        <v>2606</v>
      </c>
      <c r="F636" s="5">
        <f t="shared" si="54"/>
        <v>1.0424</v>
      </c>
      <c r="G636" s="6">
        <f t="shared" si="55"/>
        <v>27.145833333333332</v>
      </c>
      <c r="H636" t="s">
        <v>8219</v>
      </c>
      <c r="I636" t="s">
        <v>8224</v>
      </c>
      <c r="J636" t="s">
        <v>8246</v>
      </c>
      <c r="K636">
        <v>1402286340</v>
      </c>
      <c r="L636" s="11">
        <f t="shared" si="58"/>
        <v>41799.165972222225</v>
      </c>
      <c r="M636">
        <v>1399504664</v>
      </c>
      <c r="N636" s="11">
        <f t="shared" si="59"/>
        <v>41766.970648148148</v>
      </c>
      <c r="O636" t="b">
        <v>1</v>
      </c>
      <c r="P636">
        <v>96</v>
      </c>
      <c r="Q636" t="b">
        <v>1</v>
      </c>
      <c r="R636" t="s">
        <v>8276</v>
      </c>
      <c r="S636" t="str">
        <f t="shared" si="56"/>
        <v>music</v>
      </c>
      <c r="T636" t="str">
        <f t="shared" si="57"/>
        <v>rock</v>
      </c>
    </row>
    <row r="637" spans="1:20" ht="28.8" x14ac:dyDescent="0.3">
      <c r="A637">
        <v>2529</v>
      </c>
      <c r="B637" s="3" t="s">
        <v>2529</v>
      </c>
      <c r="C637" s="3" t="s">
        <v>6639</v>
      </c>
      <c r="D637" s="10">
        <v>6000</v>
      </c>
      <c r="E637">
        <v>6257</v>
      </c>
      <c r="F637" s="5">
        <f t="shared" si="54"/>
        <v>1.0428333333333333</v>
      </c>
      <c r="G637" s="6">
        <f t="shared" si="55"/>
        <v>82.328947368421055</v>
      </c>
      <c r="H637" t="s">
        <v>8219</v>
      </c>
      <c r="I637" t="s">
        <v>8224</v>
      </c>
      <c r="J637" t="s">
        <v>8246</v>
      </c>
      <c r="K637">
        <v>1332636975</v>
      </c>
      <c r="L637" s="11">
        <f t="shared" si="58"/>
        <v>40993.0390625</v>
      </c>
      <c r="M637">
        <v>1328752575</v>
      </c>
      <c r="N637" s="11">
        <f t="shared" si="59"/>
        <v>40948.080729166664</v>
      </c>
      <c r="O637" t="b">
        <v>0</v>
      </c>
      <c r="P637">
        <v>76</v>
      </c>
      <c r="Q637" t="b">
        <v>1</v>
      </c>
      <c r="R637" t="s">
        <v>8300</v>
      </c>
      <c r="S637" t="str">
        <f t="shared" si="56"/>
        <v>music</v>
      </c>
      <c r="T637" t="str">
        <f t="shared" si="57"/>
        <v>classical music</v>
      </c>
    </row>
    <row r="638" spans="1:20" ht="43.2" x14ac:dyDescent="0.3">
      <c r="A638">
        <v>2795</v>
      </c>
      <c r="B638" s="3" t="s">
        <v>2795</v>
      </c>
      <c r="C638" s="3" t="s">
        <v>6905</v>
      </c>
      <c r="D638" s="10">
        <v>700</v>
      </c>
      <c r="E638">
        <v>730</v>
      </c>
      <c r="F638" s="5">
        <f t="shared" si="54"/>
        <v>1.0428571428571429</v>
      </c>
      <c r="G638" s="6">
        <f t="shared" si="55"/>
        <v>36.5</v>
      </c>
      <c r="H638" t="s">
        <v>8219</v>
      </c>
      <c r="I638" t="s">
        <v>8224</v>
      </c>
      <c r="J638" t="s">
        <v>8246</v>
      </c>
      <c r="K638">
        <v>1402095600</v>
      </c>
      <c r="L638" s="11">
        <f t="shared" si="58"/>
        <v>41796.958333333336</v>
      </c>
      <c r="M638">
        <v>1400675841</v>
      </c>
      <c r="N638" s="11">
        <f t="shared" si="59"/>
        <v>41780.525937500002</v>
      </c>
      <c r="O638" t="b">
        <v>0</v>
      </c>
      <c r="P638">
        <v>20</v>
      </c>
      <c r="Q638" t="b">
        <v>1</v>
      </c>
      <c r="R638" t="s">
        <v>8271</v>
      </c>
      <c r="S638" t="str">
        <f t="shared" si="56"/>
        <v>theater</v>
      </c>
      <c r="T638" t="str">
        <f t="shared" si="57"/>
        <v>plays</v>
      </c>
    </row>
    <row r="639" spans="1:20" ht="57.6" x14ac:dyDescent="0.3">
      <c r="A639">
        <v>2731</v>
      </c>
      <c r="B639" s="3" t="s">
        <v>2731</v>
      </c>
      <c r="C639" s="3" t="s">
        <v>6841</v>
      </c>
      <c r="D639" s="10">
        <v>30000</v>
      </c>
      <c r="E639">
        <v>31291</v>
      </c>
      <c r="F639" s="5">
        <f t="shared" si="54"/>
        <v>1.0430333333333333</v>
      </c>
      <c r="G639" s="6">
        <f t="shared" si="55"/>
        <v>845.70270270270271</v>
      </c>
      <c r="H639" t="s">
        <v>8219</v>
      </c>
      <c r="I639" t="s">
        <v>8224</v>
      </c>
      <c r="J639" t="s">
        <v>8246</v>
      </c>
      <c r="K639">
        <v>1413604800</v>
      </c>
      <c r="L639" s="11">
        <f t="shared" si="58"/>
        <v>41930.166666666664</v>
      </c>
      <c r="M639">
        <v>1408624622</v>
      </c>
      <c r="N639" s="11">
        <f t="shared" si="59"/>
        <v>41872.525717592594</v>
      </c>
      <c r="O639" t="b">
        <v>0</v>
      </c>
      <c r="P639">
        <v>37</v>
      </c>
      <c r="Q639" t="b">
        <v>1</v>
      </c>
      <c r="R639" t="s">
        <v>8295</v>
      </c>
      <c r="S639" t="str">
        <f t="shared" si="56"/>
        <v>technology</v>
      </c>
      <c r="T639" t="str">
        <f t="shared" si="57"/>
        <v>hardware</v>
      </c>
    </row>
    <row r="640" spans="1:20" ht="43.2" x14ac:dyDescent="0.3">
      <c r="A640">
        <v>3245</v>
      </c>
      <c r="B640" s="3" t="s">
        <v>3245</v>
      </c>
      <c r="C640" s="3" t="s">
        <v>7355</v>
      </c>
      <c r="D640" s="10">
        <v>21000</v>
      </c>
      <c r="E640">
        <v>21904</v>
      </c>
      <c r="F640" s="5">
        <f t="shared" si="54"/>
        <v>1.043047619047619</v>
      </c>
      <c r="G640" s="6">
        <f t="shared" si="55"/>
        <v>81.125925925925927</v>
      </c>
      <c r="H640" t="s">
        <v>8219</v>
      </c>
      <c r="I640" t="s">
        <v>8224</v>
      </c>
      <c r="J640" t="s">
        <v>8246</v>
      </c>
      <c r="K640">
        <v>1434074400</v>
      </c>
      <c r="L640" s="11">
        <f t="shared" si="58"/>
        <v>42167.083333333328</v>
      </c>
      <c r="M640">
        <v>1431354258</v>
      </c>
      <c r="N640" s="11">
        <f t="shared" si="59"/>
        <v>42135.60020833333</v>
      </c>
      <c r="O640" t="b">
        <v>0</v>
      </c>
      <c r="P640">
        <v>270</v>
      </c>
      <c r="Q640" t="b">
        <v>1</v>
      </c>
      <c r="R640" t="s">
        <v>8271</v>
      </c>
      <c r="S640" t="str">
        <f t="shared" si="56"/>
        <v>theater</v>
      </c>
      <c r="T640" t="str">
        <f t="shared" si="57"/>
        <v>plays</v>
      </c>
    </row>
    <row r="641" spans="1:20" ht="43.2" x14ac:dyDescent="0.3">
      <c r="A641">
        <v>842</v>
      </c>
      <c r="B641" s="3" t="s">
        <v>843</v>
      </c>
      <c r="C641" s="3" t="s">
        <v>4952</v>
      </c>
      <c r="D641" s="10">
        <v>2500</v>
      </c>
      <c r="E641">
        <v>2608</v>
      </c>
      <c r="F641" s="5">
        <f t="shared" si="54"/>
        <v>1.0431999999999999</v>
      </c>
      <c r="G641" s="6">
        <f t="shared" si="55"/>
        <v>66.871794871794876</v>
      </c>
      <c r="H641" t="s">
        <v>8219</v>
      </c>
      <c r="I641" t="s">
        <v>8229</v>
      </c>
      <c r="J641" t="s">
        <v>8251</v>
      </c>
      <c r="K641">
        <v>1381723140</v>
      </c>
      <c r="L641" s="11">
        <f t="shared" si="58"/>
        <v>41561.165972222225</v>
      </c>
      <c r="M641">
        <v>1378735983</v>
      </c>
      <c r="N641" s="11">
        <f t="shared" si="59"/>
        <v>41526.592395833337</v>
      </c>
      <c r="O641" t="b">
        <v>1</v>
      </c>
      <c r="P641">
        <v>39</v>
      </c>
      <c r="Q641" t="b">
        <v>1</v>
      </c>
      <c r="R641" t="s">
        <v>8277</v>
      </c>
      <c r="S641" t="str">
        <f t="shared" si="56"/>
        <v>music</v>
      </c>
      <c r="T641" t="str">
        <f t="shared" si="57"/>
        <v>metal</v>
      </c>
    </row>
    <row r="642" spans="1:20" ht="43.2" x14ac:dyDescent="0.3">
      <c r="A642">
        <v>3396</v>
      </c>
      <c r="B642" s="3" t="s">
        <v>3395</v>
      </c>
      <c r="C642" s="3" t="s">
        <v>7506</v>
      </c>
      <c r="D642" s="10">
        <v>1500</v>
      </c>
      <c r="E642">
        <v>1565</v>
      </c>
      <c r="F642" s="5">
        <f t="shared" ref="F642:F705" si="60">E642/D642</f>
        <v>1.0433333333333332</v>
      </c>
      <c r="G642" s="6">
        <f t="shared" ref="G642:G705" si="61">E642/P642</f>
        <v>55.892857142857146</v>
      </c>
      <c r="H642" t="s">
        <v>8219</v>
      </c>
      <c r="I642" t="s">
        <v>8224</v>
      </c>
      <c r="J642" t="s">
        <v>8246</v>
      </c>
      <c r="K642">
        <v>1401595140</v>
      </c>
      <c r="L642" s="11">
        <f t="shared" si="58"/>
        <v>41791.165972222225</v>
      </c>
      <c r="M642">
        <v>1399286589</v>
      </c>
      <c r="N642" s="11">
        <f t="shared" si="59"/>
        <v>41764.44663194444</v>
      </c>
      <c r="O642" t="b">
        <v>0</v>
      </c>
      <c r="P642">
        <v>28</v>
      </c>
      <c r="Q642" t="b">
        <v>1</v>
      </c>
      <c r="R642" t="s">
        <v>8271</v>
      </c>
      <c r="S642" t="str">
        <f t="shared" ref="S642:S705" si="62">LEFT(R642,FIND("/",R642)-1)</f>
        <v>theater</v>
      </c>
      <c r="T642" t="str">
        <f t="shared" ref="T642:T705" si="63">RIGHT(R642,LEN(R642)-FIND("/",R642))</f>
        <v>plays</v>
      </c>
    </row>
    <row r="643" spans="1:20" ht="43.2" x14ac:dyDescent="0.3">
      <c r="A643">
        <v>3339</v>
      </c>
      <c r="B643" s="3" t="s">
        <v>3339</v>
      </c>
      <c r="C643" s="3" t="s">
        <v>7449</v>
      </c>
      <c r="D643" s="10">
        <v>8000</v>
      </c>
      <c r="E643">
        <v>8348</v>
      </c>
      <c r="F643" s="5">
        <f t="shared" si="60"/>
        <v>1.0435000000000001</v>
      </c>
      <c r="G643" s="6">
        <f t="shared" si="61"/>
        <v>177.61702127659575</v>
      </c>
      <c r="H643" t="s">
        <v>8219</v>
      </c>
      <c r="I643" t="s">
        <v>8224</v>
      </c>
      <c r="J643" t="s">
        <v>8246</v>
      </c>
      <c r="K643">
        <v>1469721518</v>
      </c>
      <c r="L643" s="11">
        <f t="shared" ref="L643:L706" si="64">(((K643/60)/60)/24)+DATE(1970,1,1)</f>
        <v>42579.665717592594</v>
      </c>
      <c r="M643">
        <v>1467129518</v>
      </c>
      <c r="N643" s="11">
        <f t="shared" ref="N643:N706" si="65">(((M643/60)/60)/24)+DATE(1970,1,1)</f>
        <v>42549.665717592594</v>
      </c>
      <c r="O643" t="b">
        <v>0</v>
      </c>
      <c r="P643">
        <v>47</v>
      </c>
      <c r="Q643" t="b">
        <v>1</v>
      </c>
      <c r="R643" t="s">
        <v>8271</v>
      </c>
      <c r="S643" t="str">
        <f t="shared" si="62"/>
        <v>theater</v>
      </c>
      <c r="T643" t="str">
        <f t="shared" si="63"/>
        <v>plays</v>
      </c>
    </row>
    <row r="644" spans="1:20" ht="43.2" x14ac:dyDescent="0.3">
      <c r="A644">
        <v>3601</v>
      </c>
      <c r="B644" s="3" t="s">
        <v>3600</v>
      </c>
      <c r="C644" s="3" t="s">
        <v>7711</v>
      </c>
      <c r="D644" s="10">
        <v>2000</v>
      </c>
      <c r="E644">
        <v>2087</v>
      </c>
      <c r="F644" s="5">
        <f t="shared" si="60"/>
        <v>1.0435000000000001</v>
      </c>
      <c r="G644" s="6">
        <f t="shared" si="61"/>
        <v>39.377358490566039</v>
      </c>
      <c r="H644" t="s">
        <v>8219</v>
      </c>
      <c r="I644" t="s">
        <v>8225</v>
      </c>
      <c r="J644" t="s">
        <v>8247</v>
      </c>
      <c r="K644">
        <v>1421452682</v>
      </c>
      <c r="L644" s="11">
        <f t="shared" si="64"/>
        <v>42020.99863425926</v>
      </c>
      <c r="M644">
        <v>1418860682</v>
      </c>
      <c r="N644" s="11">
        <f t="shared" si="65"/>
        <v>41990.99863425926</v>
      </c>
      <c r="O644" t="b">
        <v>0</v>
      </c>
      <c r="P644">
        <v>53</v>
      </c>
      <c r="Q644" t="b">
        <v>1</v>
      </c>
      <c r="R644" t="s">
        <v>8271</v>
      </c>
      <c r="S644" t="str">
        <f t="shared" si="62"/>
        <v>theater</v>
      </c>
      <c r="T644" t="str">
        <f t="shared" si="63"/>
        <v>plays</v>
      </c>
    </row>
    <row r="645" spans="1:20" ht="43.2" x14ac:dyDescent="0.3">
      <c r="A645">
        <v>1382</v>
      </c>
      <c r="B645" s="3" t="s">
        <v>1383</v>
      </c>
      <c r="C645" s="3" t="s">
        <v>5492</v>
      </c>
      <c r="D645" s="10">
        <v>8000</v>
      </c>
      <c r="E645">
        <v>8349</v>
      </c>
      <c r="F645" s="5">
        <f t="shared" si="60"/>
        <v>1.043625</v>
      </c>
      <c r="G645" s="6">
        <f t="shared" si="61"/>
        <v>56.412162162162161</v>
      </c>
      <c r="H645" t="s">
        <v>8219</v>
      </c>
      <c r="I645" t="s">
        <v>8224</v>
      </c>
      <c r="J645" t="s">
        <v>8246</v>
      </c>
      <c r="K645">
        <v>1367867536</v>
      </c>
      <c r="L645" s="11">
        <f t="shared" si="64"/>
        <v>41400.800185185188</v>
      </c>
      <c r="M645">
        <v>1365275536</v>
      </c>
      <c r="N645" s="11">
        <f t="shared" si="65"/>
        <v>41370.800185185188</v>
      </c>
      <c r="O645" t="b">
        <v>0</v>
      </c>
      <c r="P645">
        <v>148</v>
      </c>
      <c r="Q645" t="b">
        <v>1</v>
      </c>
      <c r="R645" t="s">
        <v>8276</v>
      </c>
      <c r="S645" t="str">
        <f t="shared" si="62"/>
        <v>music</v>
      </c>
      <c r="T645" t="str">
        <f t="shared" si="63"/>
        <v>rock</v>
      </c>
    </row>
    <row r="646" spans="1:20" ht="43.2" x14ac:dyDescent="0.3">
      <c r="A646">
        <v>325</v>
      </c>
      <c r="B646" s="3" t="s">
        <v>326</v>
      </c>
      <c r="C646" s="3" t="s">
        <v>4435</v>
      </c>
      <c r="D646" s="10">
        <v>50000</v>
      </c>
      <c r="E646">
        <v>52198</v>
      </c>
      <c r="F646" s="5">
        <f t="shared" si="60"/>
        <v>1.04396</v>
      </c>
      <c r="G646" s="6">
        <f t="shared" si="61"/>
        <v>70.921195652173907</v>
      </c>
      <c r="H646" t="s">
        <v>8219</v>
      </c>
      <c r="I646" t="s">
        <v>8224</v>
      </c>
      <c r="J646" t="s">
        <v>8246</v>
      </c>
      <c r="K646">
        <v>1482208233</v>
      </c>
      <c r="L646" s="11">
        <f t="shared" si="64"/>
        <v>42724.187881944439</v>
      </c>
      <c r="M646">
        <v>1479184233</v>
      </c>
      <c r="N646" s="11">
        <f t="shared" si="65"/>
        <v>42689.187881944439</v>
      </c>
      <c r="O646" t="b">
        <v>1</v>
      </c>
      <c r="P646">
        <v>736</v>
      </c>
      <c r="Q646" t="b">
        <v>1</v>
      </c>
      <c r="R646" t="s">
        <v>8269</v>
      </c>
      <c r="S646" t="str">
        <f t="shared" si="62"/>
        <v>film &amp; video</v>
      </c>
      <c r="T646" t="str">
        <f t="shared" si="63"/>
        <v>documentary</v>
      </c>
    </row>
    <row r="647" spans="1:20" ht="43.2" x14ac:dyDescent="0.3">
      <c r="A647">
        <v>3507</v>
      </c>
      <c r="B647" s="3" t="s">
        <v>3506</v>
      </c>
      <c r="C647" s="3" t="s">
        <v>7617</v>
      </c>
      <c r="D647" s="10">
        <v>10000</v>
      </c>
      <c r="E647">
        <v>10440</v>
      </c>
      <c r="F647" s="5">
        <f t="shared" si="60"/>
        <v>1.044</v>
      </c>
      <c r="G647" s="6">
        <f t="shared" si="61"/>
        <v>145</v>
      </c>
      <c r="H647" t="s">
        <v>8219</v>
      </c>
      <c r="I647" t="s">
        <v>8224</v>
      </c>
      <c r="J647" t="s">
        <v>8246</v>
      </c>
      <c r="K647">
        <v>1464732537</v>
      </c>
      <c r="L647" s="11">
        <f t="shared" si="64"/>
        <v>42521.92288194444</v>
      </c>
      <c r="M647">
        <v>1462140537</v>
      </c>
      <c r="N647" s="11">
        <f t="shared" si="65"/>
        <v>42491.92288194444</v>
      </c>
      <c r="O647" t="b">
        <v>0</v>
      </c>
      <c r="P647">
        <v>72</v>
      </c>
      <c r="Q647" t="b">
        <v>1</v>
      </c>
      <c r="R647" t="s">
        <v>8271</v>
      </c>
      <c r="S647" t="str">
        <f t="shared" si="62"/>
        <v>theater</v>
      </c>
      <c r="T647" t="str">
        <f t="shared" si="63"/>
        <v>plays</v>
      </c>
    </row>
    <row r="648" spans="1:20" ht="28.8" x14ac:dyDescent="0.3">
      <c r="A648">
        <v>1276</v>
      </c>
      <c r="B648" s="3" t="s">
        <v>1277</v>
      </c>
      <c r="C648" s="3" t="s">
        <v>5386</v>
      </c>
      <c r="D648" s="10">
        <v>3000</v>
      </c>
      <c r="E648">
        <v>3132.63</v>
      </c>
      <c r="F648" s="5">
        <f t="shared" si="60"/>
        <v>1.0442100000000001</v>
      </c>
      <c r="G648" s="6">
        <f t="shared" si="61"/>
        <v>46.06808823529412</v>
      </c>
      <c r="H648" t="s">
        <v>8219</v>
      </c>
      <c r="I648" t="s">
        <v>8224</v>
      </c>
      <c r="J648" t="s">
        <v>8246</v>
      </c>
      <c r="K648">
        <v>1251777600</v>
      </c>
      <c r="L648" s="11">
        <f t="shared" si="64"/>
        <v>40057.166666666664</v>
      </c>
      <c r="M648">
        <v>1247504047</v>
      </c>
      <c r="N648" s="11">
        <f t="shared" si="65"/>
        <v>40007.704247685186</v>
      </c>
      <c r="O648" t="b">
        <v>1</v>
      </c>
      <c r="P648">
        <v>68</v>
      </c>
      <c r="Q648" t="b">
        <v>1</v>
      </c>
      <c r="R648" t="s">
        <v>8276</v>
      </c>
      <c r="S648" t="str">
        <f t="shared" si="62"/>
        <v>music</v>
      </c>
      <c r="T648" t="str">
        <f t="shared" si="63"/>
        <v>rock</v>
      </c>
    </row>
    <row r="649" spans="1:20" ht="57.6" x14ac:dyDescent="0.3">
      <c r="A649">
        <v>3350</v>
      </c>
      <c r="B649" s="3" t="s">
        <v>3349</v>
      </c>
      <c r="C649" s="3" t="s">
        <v>7460</v>
      </c>
      <c r="D649" s="10">
        <v>3500</v>
      </c>
      <c r="E649">
        <v>3655</v>
      </c>
      <c r="F649" s="5">
        <f t="shared" si="60"/>
        <v>1.0442857142857143</v>
      </c>
      <c r="G649" s="6">
        <f t="shared" si="61"/>
        <v>71.666666666666671</v>
      </c>
      <c r="H649" t="s">
        <v>8219</v>
      </c>
      <c r="I649" t="s">
        <v>8243</v>
      </c>
      <c r="J649" t="s">
        <v>8249</v>
      </c>
      <c r="K649">
        <v>1448838000</v>
      </c>
      <c r="L649" s="11">
        <f t="shared" si="64"/>
        <v>42337.958333333328</v>
      </c>
      <c r="M649">
        <v>1445791811</v>
      </c>
      <c r="N649" s="11">
        <f t="shared" si="65"/>
        <v>42302.701516203699</v>
      </c>
      <c r="O649" t="b">
        <v>0</v>
      </c>
      <c r="P649">
        <v>51</v>
      </c>
      <c r="Q649" t="b">
        <v>1</v>
      </c>
      <c r="R649" t="s">
        <v>8271</v>
      </c>
      <c r="S649" t="str">
        <f t="shared" si="62"/>
        <v>theater</v>
      </c>
      <c r="T649" t="str">
        <f t="shared" si="63"/>
        <v>plays</v>
      </c>
    </row>
    <row r="650" spans="1:20" ht="57.6" x14ac:dyDescent="0.3">
      <c r="A650">
        <v>3380</v>
      </c>
      <c r="B650" s="3" t="s">
        <v>3379</v>
      </c>
      <c r="C650" s="3" t="s">
        <v>7490</v>
      </c>
      <c r="D650" s="10">
        <v>3000</v>
      </c>
      <c r="E650">
        <v>3133</v>
      </c>
      <c r="F650" s="5">
        <f t="shared" si="60"/>
        <v>1.0443333333333333</v>
      </c>
      <c r="G650" s="6">
        <f t="shared" si="61"/>
        <v>111.89285714285714</v>
      </c>
      <c r="H650" t="s">
        <v>8219</v>
      </c>
      <c r="I650" t="s">
        <v>8224</v>
      </c>
      <c r="J650" t="s">
        <v>8246</v>
      </c>
      <c r="K650">
        <v>1417305178</v>
      </c>
      <c r="L650" s="11">
        <f t="shared" si="64"/>
        <v>41972.995115740734</v>
      </c>
      <c r="M650">
        <v>1414277578</v>
      </c>
      <c r="N650" s="11">
        <f t="shared" si="65"/>
        <v>41937.95344907407</v>
      </c>
      <c r="O650" t="b">
        <v>0</v>
      </c>
      <c r="P650">
        <v>28</v>
      </c>
      <c r="Q650" t="b">
        <v>1</v>
      </c>
      <c r="R650" t="s">
        <v>8271</v>
      </c>
      <c r="S650" t="str">
        <f t="shared" si="62"/>
        <v>theater</v>
      </c>
      <c r="T650" t="str">
        <f t="shared" si="63"/>
        <v>plays</v>
      </c>
    </row>
    <row r="651" spans="1:20" x14ac:dyDescent="0.3">
      <c r="A651">
        <v>806</v>
      </c>
      <c r="B651" s="3" t="s">
        <v>807</v>
      </c>
      <c r="C651" s="3" t="s">
        <v>4916</v>
      </c>
      <c r="D651" s="10">
        <v>8000</v>
      </c>
      <c r="E651">
        <v>8355</v>
      </c>
      <c r="F651" s="5">
        <f t="shared" si="60"/>
        <v>1.0443750000000001</v>
      </c>
      <c r="G651" s="6">
        <f t="shared" si="61"/>
        <v>117.67605633802818</v>
      </c>
      <c r="H651" t="s">
        <v>8219</v>
      </c>
      <c r="I651" t="s">
        <v>8224</v>
      </c>
      <c r="J651" t="s">
        <v>8246</v>
      </c>
      <c r="K651">
        <v>1315413339</v>
      </c>
      <c r="L651" s="11">
        <f t="shared" si="64"/>
        <v>40793.691423611112</v>
      </c>
      <c r="M651">
        <v>1312821339</v>
      </c>
      <c r="N651" s="11">
        <f t="shared" si="65"/>
        <v>40763.691423611112</v>
      </c>
      <c r="O651" t="b">
        <v>0</v>
      </c>
      <c r="P651">
        <v>71</v>
      </c>
      <c r="Q651" t="b">
        <v>1</v>
      </c>
      <c r="R651" t="s">
        <v>8276</v>
      </c>
      <c r="S651" t="str">
        <f t="shared" si="62"/>
        <v>music</v>
      </c>
      <c r="T651" t="str">
        <f t="shared" si="63"/>
        <v>rock</v>
      </c>
    </row>
    <row r="652" spans="1:20" ht="43.2" x14ac:dyDescent="0.3">
      <c r="A652">
        <v>1249</v>
      </c>
      <c r="B652" s="3" t="s">
        <v>1250</v>
      </c>
      <c r="C652" s="3" t="s">
        <v>5359</v>
      </c>
      <c r="D652" s="10">
        <v>5000</v>
      </c>
      <c r="E652">
        <v>5222</v>
      </c>
      <c r="F652" s="5">
        <f t="shared" si="60"/>
        <v>1.0444</v>
      </c>
      <c r="G652" s="6">
        <f t="shared" si="61"/>
        <v>64.46913580246914</v>
      </c>
      <c r="H652" t="s">
        <v>8219</v>
      </c>
      <c r="I652" t="s">
        <v>8224</v>
      </c>
      <c r="J652" t="s">
        <v>8246</v>
      </c>
      <c r="K652">
        <v>1341683211</v>
      </c>
      <c r="L652" s="11">
        <f t="shared" si="64"/>
        <v>41097.74086805556</v>
      </c>
      <c r="M652">
        <v>1339091211</v>
      </c>
      <c r="N652" s="11">
        <f t="shared" si="65"/>
        <v>41067.74086805556</v>
      </c>
      <c r="O652" t="b">
        <v>1</v>
      </c>
      <c r="P652">
        <v>81</v>
      </c>
      <c r="Q652" t="b">
        <v>1</v>
      </c>
      <c r="R652" t="s">
        <v>8276</v>
      </c>
      <c r="S652" t="str">
        <f t="shared" si="62"/>
        <v>music</v>
      </c>
      <c r="T652" t="str">
        <f t="shared" si="63"/>
        <v>rock</v>
      </c>
    </row>
    <row r="653" spans="1:20" ht="28.8" x14ac:dyDescent="0.3">
      <c r="A653">
        <v>2729</v>
      </c>
      <c r="B653" s="3" t="s">
        <v>2729</v>
      </c>
      <c r="C653" s="3" t="s">
        <v>6839</v>
      </c>
      <c r="D653" s="10">
        <v>7500</v>
      </c>
      <c r="E653">
        <v>7833</v>
      </c>
      <c r="F653" s="5">
        <f t="shared" si="60"/>
        <v>1.0444</v>
      </c>
      <c r="G653" s="6">
        <f t="shared" si="61"/>
        <v>340.56521739130437</v>
      </c>
      <c r="H653" t="s">
        <v>8219</v>
      </c>
      <c r="I653" t="s">
        <v>8224</v>
      </c>
      <c r="J653" t="s">
        <v>8246</v>
      </c>
      <c r="K653">
        <v>1430459197</v>
      </c>
      <c r="L653" s="11">
        <f t="shared" si="64"/>
        <v>42125.240706018521</v>
      </c>
      <c r="M653">
        <v>1427867197</v>
      </c>
      <c r="N653" s="11">
        <f t="shared" si="65"/>
        <v>42095.240706018521</v>
      </c>
      <c r="O653" t="b">
        <v>0</v>
      </c>
      <c r="P653">
        <v>23</v>
      </c>
      <c r="Q653" t="b">
        <v>1</v>
      </c>
      <c r="R653" t="s">
        <v>8295</v>
      </c>
      <c r="S653" t="str">
        <f t="shared" si="62"/>
        <v>technology</v>
      </c>
      <c r="T653" t="str">
        <f t="shared" si="63"/>
        <v>hardware</v>
      </c>
    </row>
    <row r="654" spans="1:20" ht="28.8" x14ac:dyDescent="0.3">
      <c r="A654">
        <v>2247</v>
      </c>
      <c r="B654" s="3" t="s">
        <v>2248</v>
      </c>
      <c r="C654" s="3" t="s">
        <v>6357</v>
      </c>
      <c r="D654" s="10">
        <v>18500</v>
      </c>
      <c r="E654">
        <v>19324</v>
      </c>
      <c r="F654" s="5">
        <f t="shared" si="60"/>
        <v>1.0445405405405406</v>
      </c>
      <c r="G654" s="6">
        <f t="shared" si="61"/>
        <v>50.852631578947367</v>
      </c>
      <c r="H654" t="s">
        <v>8219</v>
      </c>
      <c r="I654" t="s">
        <v>8224</v>
      </c>
      <c r="J654" t="s">
        <v>8246</v>
      </c>
      <c r="K654">
        <v>1438185565</v>
      </c>
      <c r="L654" s="11">
        <f t="shared" si="64"/>
        <v>42214.666261574079</v>
      </c>
      <c r="M654">
        <v>1436975965</v>
      </c>
      <c r="N654" s="11">
        <f t="shared" si="65"/>
        <v>42200.666261574079</v>
      </c>
      <c r="O654" t="b">
        <v>0</v>
      </c>
      <c r="P654">
        <v>380</v>
      </c>
      <c r="Q654" t="b">
        <v>1</v>
      </c>
      <c r="R654" t="s">
        <v>8297</v>
      </c>
      <c r="S654" t="str">
        <f t="shared" si="62"/>
        <v>games</v>
      </c>
      <c r="T654" t="str">
        <f t="shared" si="63"/>
        <v>tabletop games</v>
      </c>
    </row>
    <row r="655" spans="1:20" ht="43.2" x14ac:dyDescent="0.3">
      <c r="A655">
        <v>658</v>
      </c>
      <c r="B655" s="3" t="s">
        <v>659</v>
      </c>
      <c r="C655" s="3" t="s">
        <v>4768</v>
      </c>
      <c r="D655" s="10">
        <v>28888</v>
      </c>
      <c r="E655">
        <v>30177</v>
      </c>
      <c r="F655" s="5">
        <f t="shared" si="60"/>
        <v>1.0446206037108834</v>
      </c>
      <c r="G655" s="6">
        <f t="shared" si="61"/>
        <v>109.33695652173913</v>
      </c>
      <c r="H655" t="s">
        <v>8219</v>
      </c>
      <c r="I655" t="s">
        <v>8224</v>
      </c>
      <c r="J655" t="s">
        <v>8246</v>
      </c>
      <c r="K655">
        <v>1437933600</v>
      </c>
      <c r="L655" s="11">
        <f t="shared" si="64"/>
        <v>42211.75</v>
      </c>
      <c r="M655">
        <v>1435117889</v>
      </c>
      <c r="N655" s="11">
        <f t="shared" si="65"/>
        <v>42179.160752314812</v>
      </c>
      <c r="O655" t="b">
        <v>0</v>
      </c>
      <c r="P655">
        <v>276</v>
      </c>
      <c r="Q655" t="b">
        <v>1</v>
      </c>
      <c r="R655" t="s">
        <v>8273</v>
      </c>
      <c r="S655" t="str">
        <f t="shared" si="62"/>
        <v>technology</v>
      </c>
      <c r="T655" t="str">
        <f t="shared" si="63"/>
        <v>wearables</v>
      </c>
    </row>
    <row r="656" spans="1:20" ht="43.2" x14ac:dyDescent="0.3">
      <c r="A656">
        <v>2992</v>
      </c>
      <c r="B656" s="3" t="s">
        <v>2992</v>
      </c>
      <c r="C656" s="3" t="s">
        <v>7102</v>
      </c>
      <c r="D656" s="10">
        <v>3000</v>
      </c>
      <c r="E656">
        <v>3135</v>
      </c>
      <c r="F656" s="5">
        <f t="shared" si="60"/>
        <v>1.0449999999999999</v>
      </c>
      <c r="G656" s="6">
        <f t="shared" si="61"/>
        <v>48.984375</v>
      </c>
      <c r="H656" t="s">
        <v>8219</v>
      </c>
      <c r="I656" t="s">
        <v>8224</v>
      </c>
      <c r="J656" t="s">
        <v>8246</v>
      </c>
      <c r="K656">
        <v>1476037510</v>
      </c>
      <c r="L656" s="11">
        <f t="shared" si="64"/>
        <v>42652.767476851848</v>
      </c>
      <c r="M656">
        <v>1473445510</v>
      </c>
      <c r="N656" s="11">
        <f t="shared" si="65"/>
        <v>42622.767476851848</v>
      </c>
      <c r="O656" t="b">
        <v>0</v>
      </c>
      <c r="P656">
        <v>64</v>
      </c>
      <c r="Q656" t="b">
        <v>1</v>
      </c>
      <c r="R656" t="s">
        <v>8303</v>
      </c>
      <c r="S656" t="str">
        <f t="shared" si="62"/>
        <v>theater</v>
      </c>
      <c r="T656" t="str">
        <f t="shared" si="63"/>
        <v>spaces</v>
      </c>
    </row>
    <row r="657" spans="1:20" ht="28.8" x14ac:dyDescent="0.3">
      <c r="A657">
        <v>3720</v>
      </c>
      <c r="B657" s="3" t="s">
        <v>3717</v>
      </c>
      <c r="C657" s="3" t="s">
        <v>7830</v>
      </c>
      <c r="D657" s="10">
        <v>3300</v>
      </c>
      <c r="E657">
        <v>3449</v>
      </c>
      <c r="F657" s="5">
        <f t="shared" si="60"/>
        <v>1.0451515151515152</v>
      </c>
      <c r="G657" s="6">
        <f t="shared" si="61"/>
        <v>86.224999999999994</v>
      </c>
      <c r="H657" t="s">
        <v>8219</v>
      </c>
      <c r="I657" t="s">
        <v>8224</v>
      </c>
      <c r="J657" t="s">
        <v>8246</v>
      </c>
      <c r="K657">
        <v>1435881006</v>
      </c>
      <c r="L657" s="11">
        <f t="shared" si="64"/>
        <v>42187.993125000001</v>
      </c>
      <c r="M657">
        <v>1433980206</v>
      </c>
      <c r="N657" s="11">
        <f t="shared" si="65"/>
        <v>42165.993125000001</v>
      </c>
      <c r="O657" t="b">
        <v>0</v>
      </c>
      <c r="P657">
        <v>40</v>
      </c>
      <c r="Q657" t="b">
        <v>1</v>
      </c>
      <c r="R657" t="s">
        <v>8271</v>
      </c>
      <c r="S657" t="str">
        <f t="shared" si="62"/>
        <v>theater</v>
      </c>
      <c r="T657" t="str">
        <f t="shared" si="63"/>
        <v>plays</v>
      </c>
    </row>
    <row r="658" spans="1:20" ht="43.2" x14ac:dyDescent="0.3">
      <c r="A658">
        <v>3304</v>
      </c>
      <c r="B658" s="3" t="s">
        <v>3304</v>
      </c>
      <c r="C658" s="3" t="s">
        <v>7414</v>
      </c>
      <c r="D658" s="10">
        <v>15000</v>
      </c>
      <c r="E658">
        <v>15677.5</v>
      </c>
      <c r="F658" s="5">
        <f t="shared" si="60"/>
        <v>1.0451666666666666</v>
      </c>
      <c r="G658" s="6">
        <f t="shared" si="61"/>
        <v>89.585714285714289</v>
      </c>
      <c r="H658" t="s">
        <v>8219</v>
      </c>
      <c r="I658" t="s">
        <v>8224</v>
      </c>
      <c r="J658" t="s">
        <v>8246</v>
      </c>
      <c r="K658">
        <v>1482418752</v>
      </c>
      <c r="L658" s="11">
        <f t="shared" si="64"/>
        <v>42726.624444444446</v>
      </c>
      <c r="M658">
        <v>1479826752</v>
      </c>
      <c r="N658" s="11">
        <f t="shared" si="65"/>
        <v>42696.624444444446</v>
      </c>
      <c r="O658" t="b">
        <v>0</v>
      </c>
      <c r="P658">
        <v>175</v>
      </c>
      <c r="Q658" t="b">
        <v>1</v>
      </c>
      <c r="R658" t="s">
        <v>8271</v>
      </c>
      <c r="S658" t="str">
        <f t="shared" si="62"/>
        <v>theater</v>
      </c>
      <c r="T658" t="str">
        <f t="shared" si="63"/>
        <v>plays</v>
      </c>
    </row>
    <row r="659" spans="1:20" ht="43.2" x14ac:dyDescent="0.3">
      <c r="A659">
        <v>3331</v>
      </c>
      <c r="B659" s="3" t="s">
        <v>3331</v>
      </c>
      <c r="C659" s="3" t="s">
        <v>7441</v>
      </c>
      <c r="D659" s="10">
        <v>5000</v>
      </c>
      <c r="E659">
        <v>5226</v>
      </c>
      <c r="F659" s="5">
        <f t="shared" si="60"/>
        <v>1.0451999999999999</v>
      </c>
      <c r="G659" s="6">
        <f t="shared" si="61"/>
        <v>80.400000000000006</v>
      </c>
      <c r="H659" t="s">
        <v>8219</v>
      </c>
      <c r="I659" t="s">
        <v>8224</v>
      </c>
      <c r="J659" t="s">
        <v>8246</v>
      </c>
      <c r="K659">
        <v>1444149886</v>
      </c>
      <c r="L659" s="11">
        <f t="shared" si="64"/>
        <v>42283.697754629626</v>
      </c>
      <c r="M659">
        <v>1441125886</v>
      </c>
      <c r="N659" s="11">
        <f t="shared" si="65"/>
        <v>42248.697754629626</v>
      </c>
      <c r="O659" t="b">
        <v>0</v>
      </c>
      <c r="P659">
        <v>65</v>
      </c>
      <c r="Q659" t="b">
        <v>1</v>
      </c>
      <c r="R659" t="s">
        <v>8271</v>
      </c>
      <c r="S659" t="str">
        <f t="shared" si="62"/>
        <v>theater</v>
      </c>
      <c r="T659" t="str">
        <f t="shared" si="63"/>
        <v>plays</v>
      </c>
    </row>
    <row r="660" spans="1:20" ht="43.2" x14ac:dyDescent="0.3">
      <c r="A660">
        <v>3821</v>
      </c>
      <c r="B660" s="3" t="s">
        <v>3818</v>
      </c>
      <c r="C660" s="3" t="s">
        <v>7930</v>
      </c>
      <c r="D660" s="10">
        <v>3500</v>
      </c>
      <c r="E660">
        <v>3659</v>
      </c>
      <c r="F660" s="5">
        <f t="shared" si="60"/>
        <v>1.0454285714285714</v>
      </c>
      <c r="G660" s="6">
        <f t="shared" si="61"/>
        <v>79.543478260869563</v>
      </c>
      <c r="H660" t="s">
        <v>8219</v>
      </c>
      <c r="I660" t="s">
        <v>8224</v>
      </c>
      <c r="J660" t="s">
        <v>8246</v>
      </c>
      <c r="K660">
        <v>1451881207</v>
      </c>
      <c r="L660" s="11">
        <f t="shared" si="64"/>
        <v>42373.180636574078</v>
      </c>
      <c r="M660">
        <v>1449116407</v>
      </c>
      <c r="N660" s="11">
        <f t="shared" si="65"/>
        <v>42341.180636574078</v>
      </c>
      <c r="O660" t="b">
        <v>0</v>
      </c>
      <c r="P660">
        <v>46</v>
      </c>
      <c r="Q660" t="b">
        <v>1</v>
      </c>
      <c r="R660" t="s">
        <v>8271</v>
      </c>
      <c r="S660" t="str">
        <f t="shared" si="62"/>
        <v>theater</v>
      </c>
      <c r="T660" t="str">
        <f t="shared" si="63"/>
        <v>plays</v>
      </c>
    </row>
    <row r="661" spans="1:20" ht="43.2" x14ac:dyDescent="0.3">
      <c r="A661">
        <v>119</v>
      </c>
      <c r="B661" s="3" t="s">
        <v>121</v>
      </c>
      <c r="C661" s="3" t="s">
        <v>4230</v>
      </c>
      <c r="D661" s="10">
        <v>3250</v>
      </c>
      <c r="E661">
        <v>3398.1</v>
      </c>
      <c r="F661" s="5">
        <f t="shared" si="60"/>
        <v>1.0455692307692308</v>
      </c>
      <c r="G661" s="6">
        <f t="shared" si="61"/>
        <v>91.840540540540545</v>
      </c>
      <c r="H661" t="s">
        <v>8219</v>
      </c>
      <c r="I661" t="s">
        <v>8224</v>
      </c>
      <c r="J661" t="s">
        <v>8246</v>
      </c>
      <c r="K661">
        <v>1313276400</v>
      </c>
      <c r="L661" s="11">
        <f t="shared" si="64"/>
        <v>40768.958333333336</v>
      </c>
      <c r="M661">
        <v>1310693986</v>
      </c>
      <c r="N661" s="11">
        <f t="shared" si="65"/>
        <v>40739.069282407407</v>
      </c>
      <c r="O661" t="b">
        <v>0</v>
      </c>
      <c r="P661">
        <v>37</v>
      </c>
      <c r="Q661" t="b">
        <v>1</v>
      </c>
      <c r="R661" t="s">
        <v>8266</v>
      </c>
      <c r="S661" t="str">
        <f t="shared" si="62"/>
        <v>film &amp; video</v>
      </c>
      <c r="T661" t="str">
        <f t="shared" si="63"/>
        <v>shorts</v>
      </c>
    </row>
    <row r="662" spans="1:20" ht="43.2" x14ac:dyDescent="0.3">
      <c r="A662">
        <v>3333</v>
      </c>
      <c r="B662" s="3" t="s">
        <v>3333</v>
      </c>
      <c r="C662" s="3" t="s">
        <v>7443</v>
      </c>
      <c r="D662" s="10">
        <v>3500</v>
      </c>
      <c r="E662">
        <v>3660</v>
      </c>
      <c r="F662" s="5">
        <f t="shared" si="60"/>
        <v>1.0457142857142858</v>
      </c>
      <c r="G662" s="6">
        <f t="shared" si="61"/>
        <v>32.972972972972975</v>
      </c>
      <c r="H662" t="s">
        <v>8219</v>
      </c>
      <c r="I662" t="s">
        <v>8224</v>
      </c>
      <c r="J662" t="s">
        <v>8246</v>
      </c>
      <c r="K662">
        <v>1434384880</v>
      </c>
      <c r="L662" s="11">
        <f t="shared" si="64"/>
        <v>42170.676851851851</v>
      </c>
      <c r="M662">
        <v>1432484080</v>
      </c>
      <c r="N662" s="11">
        <f t="shared" si="65"/>
        <v>42148.676851851851</v>
      </c>
      <c r="O662" t="b">
        <v>0</v>
      </c>
      <c r="P662">
        <v>111</v>
      </c>
      <c r="Q662" t="b">
        <v>1</v>
      </c>
      <c r="R662" t="s">
        <v>8271</v>
      </c>
      <c r="S662" t="str">
        <f t="shared" si="62"/>
        <v>theater</v>
      </c>
      <c r="T662" t="str">
        <f t="shared" si="63"/>
        <v>plays</v>
      </c>
    </row>
    <row r="663" spans="1:20" ht="43.2" x14ac:dyDescent="0.3">
      <c r="A663">
        <v>2663</v>
      </c>
      <c r="B663" s="3" t="s">
        <v>2663</v>
      </c>
      <c r="C663" s="3" t="s">
        <v>6773</v>
      </c>
      <c r="D663" s="10">
        <v>20000</v>
      </c>
      <c r="E663">
        <v>20919.25</v>
      </c>
      <c r="F663" s="5">
        <f t="shared" si="60"/>
        <v>1.0459624999999999</v>
      </c>
      <c r="G663" s="6">
        <f t="shared" si="61"/>
        <v>373.55803571428572</v>
      </c>
      <c r="H663" t="s">
        <v>8219</v>
      </c>
      <c r="I663" t="s">
        <v>8229</v>
      </c>
      <c r="J663" t="s">
        <v>8251</v>
      </c>
      <c r="K663">
        <v>1441378800</v>
      </c>
      <c r="L663" s="11">
        <f t="shared" si="64"/>
        <v>42251.625</v>
      </c>
      <c r="M663">
        <v>1438873007</v>
      </c>
      <c r="N663" s="11">
        <f t="shared" si="65"/>
        <v>42222.622766203705</v>
      </c>
      <c r="O663" t="b">
        <v>0</v>
      </c>
      <c r="P663">
        <v>56</v>
      </c>
      <c r="Q663" t="b">
        <v>1</v>
      </c>
      <c r="R663" t="s">
        <v>8302</v>
      </c>
      <c r="S663" t="str">
        <f t="shared" si="62"/>
        <v>technology</v>
      </c>
      <c r="T663" t="str">
        <f t="shared" si="63"/>
        <v>makerspaces</v>
      </c>
    </row>
    <row r="664" spans="1:20" ht="43.2" x14ac:dyDescent="0.3">
      <c r="A664">
        <v>87</v>
      </c>
      <c r="B664" s="3" t="s">
        <v>89</v>
      </c>
      <c r="C664" s="3" t="s">
        <v>4198</v>
      </c>
      <c r="D664" s="10">
        <v>2500</v>
      </c>
      <c r="E664">
        <v>2615</v>
      </c>
      <c r="F664" s="5">
        <f t="shared" si="60"/>
        <v>1.046</v>
      </c>
      <c r="G664" s="6">
        <f t="shared" si="61"/>
        <v>104.6</v>
      </c>
      <c r="H664" t="s">
        <v>8219</v>
      </c>
      <c r="I664" t="s">
        <v>8224</v>
      </c>
      <c r="J664" t="s">
        <v>8246</v>
      </c>
      <c r="K664">
        <v>1275529260</v>
      </c>
      <c r="L664" s="11">
        <f t="shared" si="64"/>
        <v>40332.070138888892</v>
      </c>
      <c r="M664">
        <v>1274705803</v>
      </c>
      <c r="N664" s="11">
        <f t="shared" si="65"/>
        <v>40322.53938657407</v>
      </c>
      <c r="O664" t="b">
        <v>0</v>
      </c>
      <c r="P664">
        <v>25</v>
      </c>
      <c r="Q664" t="b">
        <v>1</v>
      </c>
      <c r="R664" t="s">
        <v>8266</v>
      </c>
      <c r="S664" t="str">
        <f t="shared" si="62"/>
        <v>film &amp; video</v>
      </c>
      <c r="T664" t="str">
        <f t="shared" si="63"/>
        <v>shorts</v>
      </c>
    </row>
    <row r="665" spans="1:20" ht="43.2" x14ac:dyDescent="0.3">
      <c r="A665">
        <v>3368</v>
      </c>
      <c r="B665" s="3" t="s">
        <v>3367</v>
      </c>
      <c r="C665" s="3" t="s">
        <v>7478</v>
      </c>
      <c r="D665" s="10">
        <v>1000</v>
      </c>
      <c r="E665">
        <v>1046</v>
      </c>
      <c r="F665" s="5">
        <f t="shared" si="60"/>
        <v>1.046</v>
      </c>
      <c r="G665" s="6">
        <f t="shared" si="61"/>
        <v>45.478260869565219</v>
      </c>
      <c r="H665" t="s">
        <v>8219</v>
      </c>
      <c r="I665" t="s">
        <v>8224</v>
      </c>
      <c r="J665" t="s">
        <v>8246</v>
      </c>
      <c r="K665">
        <v>1420088400</v>
      </c>
      <c r="L665" s="11">
        <f t="shared" si="64"/>
        <v>42005.208333333328</v>
      </c>
      <c r="M665">
        <v>1416977259</v>
      </c>
      <c r="N665" s="11">
        <f t="shared" si="65"/>
        <v>41969.199756944443</v>
      </c>
      <c r="O665" t="b">
        <v>0</v>
      </c>
      <c r="P665">
        <v>23</v>
      </c>
      <c r="Q665" t="b">
        <v>1</v>
      </c>
      <c r="R665" t="s">
        <v>8271</v>
      </c>
      <c r="S665" t="str">
        <f t="shared" si="62"/>
        <v>theater</v>
      </c>
      <c r="T665" t="str">
        <f t="shared" si="63"/>
        <v>plays</v>
      </c>
    </row>
    <row r="666" spans="1:20" ht="43.2" x14ac:dyDescent="0.3">
      <c r="A666">
        <v>284</v>
      </c>
      <c r="B666" s="3" t="s">
        <v>285</v>
      </c>
      <c r="C666" s="3" t="s">
        <v>4394</v>
      </c>
      <c r="D666" s="10">
        <v>40000</v>
      </c>
      <c r="E666">
        <v>41850.46</v>
      </c>
      <c r="F666" s="5">
        <f t="shared" si="60"/>
        <v>1.0462615</v>
      </c>
      <c r="G666" s="6">
        <f t="shared" si="61"/>
        <v>55.066394736842106</v>
      </c>
      <c r="H666" t="s">
        <v>8219</v>
      </c>
      <c r="I666" t="s">
        <v>8224</v>
      </c>
      <c r="J666" t="s">
        <v>8246</v>
      </c>
      <c r="K666">
        <v>1327167780</v>
      </c>
      <c r="L666" s="11">
        <f t="shared" si="64"/>
        <v>40929.738194444442</v>
      </c>
      <c r="M666">
        <v>1325007780</v>
      </c>
      <c r="N666" s="11">
        <f t="shared" si="65"/>
        <v>40904.738194444442</v>
      </c>
      <c r="O666" t="b">
        <v>1</v>
      </c>
      <c r="P666">
        <v>760</v>
      </c>
      <c r="Q666" t="b">
        <v>1</v>
      </c>
      <c r="R666" t="s">
        <v>8269</v>
      </c>
      <c r="S666" t="str">
        <f t="shared" si="62"/>
        <v>film &amp; video</v>
      </c>
      <c r="T666" t="str">
        <f t="shared" si="63"/>
        <v>documentary</v>
      </c>
    </row>
    <row r="667" spans="1:20" ht="43.2" x14ac:dyDescent="0.3">
      <c r="A667">
        <v>521</v>
      </c>
      <c r="B667" s="3" t="s">
        <v>522</v>
      </c>
      <c r="C667" s="3" t="s">
        <v>4631</v>
      </c>
      <c r="D667" s="10">
        <v>5000</v>
      </c>
      <c r="E667">
        <v>5232</v>
      </c>
      <c r="F667" s="5">
        <f t="shared" si="60"/>
        <v>1.0464</v>
      </c>
      <c r="G667" s="6">
        <f t="shared" si="61"/>
        <v>93.428571428571431</v>
      </c>
      <c r="H667" t="s">
        <v>8219</v>
      </c>
      <c r="I667" t="s">
        <v>8224</v>
      </c>
      <c r="J667" t="s">
        <v>8246</v>
      </c>
      <c r="K667">
        <v>1477976340</v>
      </c>
      <c r="L667" s="11">
        <f t="shared" si="64"/>
        <v>42675.207638888889</v>
      </c>
      <c r="M667">
        <v>1475460819</v>
      </c>
      <c r="N667" s="11">
        <f t="shared" si="65"/>
        <v>42646.092812499999</v>
      </c>
      <c r="O667" t="b">
        <v>0</v>
      </c>
      <c r="P667">
        <v>56</v>
      </c>
      <c r="Q667" t="b">
        <v>1</v>
      </c>
      <c r="R667" t="s">
        <v>8271</v>
      </c>
      <c r="S667" t="str">
        <f t="shared" si="62"/>
        <v>theater</v>
      </c>
      <c r="T667" t="str">
        <f t="shared" si="63"/>
        <v>plays</v>
      </c>
    </row>
    <row r="668" spans="1:20" ht="43.2" x14ac:dyDescent="0.3">
      <c r="A668">
        <v>1298</v>
      </c>
      <c r="B668" s="3" t="s">
        <v>1299</v>
      </c>
      <c r="C668" s="3" t="s">
        <v>5408</v>
      </c>
      <c r="D668" s="10">
        <v>2000</v>
      </c>
      <c r="E668">
        <v>2093</v>
      </c>
      <c r="F668" s="5">
        <f t="shared" si="60"/>
        <v>1.0465</v>
      </c>
      <c r="G668" s="6">
        <f t="shared" si="61"/>
        <v>63.424242424242422</v>
      </c>
      <c r="H668" t="s">
        <v>8219</v>
      </c>
      <c r="I668" t="s">
        <v>8225</v>
      </c>
      <c r="J668" t="s">
        <v>8247</v>
      </c>
      <c r="K668">
        <v>1461860432</v>
      </c>
      <c r="L668" s="11">
        <f t="shared" si="64"/>
        <v>42488.680925925932</v>
      </c>
      <c r="M668">
        <v>1459268432</v>
      </c>
      <c r="N668" s="11">
        <f t="shared" si="65"/>
        <v>42458.680925925932</v>
      </c>
      <c r="O668" t="b">
        <v>0</v>
      </c>
      <c r="P668">
        <v>33</v>
      </c>
      <c r="Q668" t="b">
        <v>1</v>
      </c>
      <c r="R668" t="s">
        <v>8271</v>
      </c>
      <c r="S668" t="str">
        <f t="shared" si="62"/>
        <v>theater</v>
      </c>
      <c r="T668" t="str">
        <f t="shared" si="63"/>
        <v>plays</v>
      </c>
    </row>
    <row r="669" spans="1:20" ht="43.2" x14ac:dyDescent="0.3">
      <c r="A669">
        <v>534</v>
      </c>
      <c r="B669" s="3" t="s">
        <v>535</v>
      </c>
      <c r="C669" s="3" t="s">
        <v>4644</v>
      </c>
      <c r="D669" s="10">
        <v>15000</v>
      </c>
      <c r="E669">
        <v>15700</v>
      </c>
      <c r="F669" s="5">
        <f t="shared" si="60"/>
        <v>1.0466666666666666</v>
      </c>
      <c r="G669" s="6">
        <f t="shared" si="61"/>
        <v>327.08333333333331</v>
      </c>
      <c r="H669" t="s">
        <v>8219</v>
      </c>
      <c r="I669" t="s">
        <v>8234</v>
      </c>
      <c r="J669" t="s">
        <v>8254</v>
      </c>
      <c r="K669">
        <v>1446418800</v>
      </c>
      <c r="L669" s="11">
        <f t="shared" si="64"/>
        <v>42309.958333333328</v>
      </c>
      <c r="M669">
        <v>1443036470</v>
      </c>
      <c r="N669" s="11">
        <f t="shared" si="65"/>
        <v>42270.810995370368</v>
      </c>
      <c r="O669" t="b">
        <v>0</v>
      </c>
      <c r="P669">
        <v>48</v>
      </c>
      <c r="Q669" t="b">
        <v>1</v>
      </c>
      <c r="R669" t="s">
        <v>8271</v>
      </c>
      <c r="S669" t="str">
        <f t="shared" si="62"/>
        <v>theater</v>
      </c>
      <c r="T669" t="str">
        <f t="shared" si="63"/>
        <v>plays</v>
      </c>
    </row>
    <row r="670" spans="1:20" ht="43.2" x14ac:dyDescent="0.3">
      <c r="A670">
        <v>3543</v>
      </c>
      <c r="B670" s="3" t="s">
        <v>3542</v>
      </c>
      <c r="C670" s="3" t="s">
        <v>7653</v>
      </c>
      <c r="D670" s="10">
        <v>1500</v>
      </c>
      <c r="E670">
        <v>1570</v>
      </c>
      <c r="F670" s="5">
        <f t="shared" si="60"/>
        <v>1.0466666666666666</v>
      </c>
      <c r="G670" s="6">
        <f t="shared" si="61"/>
        <v>54.137931034482762</v>
      </c>
      <c r="H670" t="s">
        <v>8219</v>
      </c>
      <c r="I670" t="s">
        <v>8236</v>
      </c>
      <c r="J670" t="s">
        <v>8249</v>
      </c>
      <c r="K670">
        <v>1435255659</v>
      </c>
      <c r="L670" s="11">
        <f t="shared" si="64"/>
        <v>42180.755312499998</v>
      </c>
      <c r="M670">
        <v>1432663659</v>
      </c>
      <c r="N670" s="11">
        <f t="shared" si="65"/>
        <v>42150.755312499998</v>
      </c>
      <c r="O670" t="b">
        <v>0</v>
      </c>
      <c r="P670">
        <v>29</v>
      </c>
      <c r="Q670" t="b">
        <v>1</v>
      </c>
      <c r="R670" t="s">
        <v>8271</v>
      </c>
      <c r="S670" t="str">
        <f t="shared" si="62"/>
        <v>theater</v>
      </c>
      <c r="T670" t="str">
        <f t="shared" si="63"/>
        <v>plays</v>
      </c>
    </row>
    <row r="671" spans="1:20" ht="43.2" x14ac:dyDescent="0.3">
      <c r="A671">
        <v>3832</v>
      </c>
      <c r="B671" s="3" t="s">
        <v>3829</v>
      </c>
      <c r="C671" s="3" t="s">
        <v>7941</v>
      </c>
      <c r="D671" s="10">
        <v>1200</v>
      </c>
      <c r="E671">
        <v>1256</v>
      </c>
      <c r="F671" s="5">
        <f t="shared" si="60"/>
        <v>1.0466666666666666</v>
      </c>
      <c r="G671" s="6">
        <f t="shared" si="61"/>
        <v>139.55555555555554</v>
      </c>
      <c r="H671" t="s">
        <v>8219</v>
      </c>
      <c r="I671" t="s">
        <v>8224</v>
      </c>
      <c r="J671" t="s">
        <v>8246</v>
      </c>
      <c r="K671">
        <v>1455936335</v>
      </c>
      <c r="L671" s="11">
        <f t="shared" si="64"/>
        <v>42420.114988425921</v>
      </c>
      <c r="M671">
        <v>1452048335</v>
      </c>
      <c r="N671" s="11">
        <f t="shared" si="65"/>
        <v>42375.114988425921</v>
      </c>
      <c r="O671" t="b">
        <v>0</v>
      </c>
      <c r="P671">
        <v>9</v>
      </c>
      <c r="Q671" t="b">
        <v>1</v>
      </c>
      <c r="R671" t="s">
        <v>8271</v>
      </c>
      <c r="S671" t="str">
        <f t="shared" si="62"/>
        <v>theater</v>
      </c>
      <c r="T671" t="str">
        <f t="shared" si="63"/>
        <v>plays</v>
      </c>
    </row>
    <row r="672" spans="1:20" ht="43.2" x14ac:dyDescent="0.3">
      <c r="A672">
        <v>859</v>
      </c>
      <c r="B672" s="3" t="s">
        <v>860</v>
      </c>
      <c r="C672" s="3" t="s">
        <v>4969</v>
      </c>
      <c r="D672" s="10">
        <v>4000</v>
      </c>
      <c r="E672">
        <v>4187</v>
      </c>
      <c r="F672" s="5">
        <f t="shared" si="60"/>
        <v>1.0467500000000001</v>
      </c>
      <c r="G672" s="6">
        <f t="shared" si="61"/>
        <v>42.724489795918366</v>
      </c>
      <c r="H672" t="s">
        <v>8219</v>
      </c>
      <c r="I672" t="s">
        <v>8224</v>
      </c>
      <c r="J672" t="s">
        <v>8246</v>
      </c>
      <c r="K672">
        <v>1433376000</v>
      </c>
      <c r="L672" s="11">
        <f t="shared" si="64"/>
        <v>42159</v>
      </c>
      <c r="M672">
        <v>1430768468</v>
      </c>
      <c r="N672" s="11">
        <f t="shared" si="65"/>
        <v>42128.820231481484</v>
      </c>
      <c r="O672" t="b">
        <v>0</v>
      </c>
      <c r="P672">
        <v>98</v>
      </c>
      <c r="Q672" t="b">
        <v>1</v>
      </c>
      <c r="R672" t="s">
        <v>8277</v>
      </c>
      <c r="S672" t="str">
        <f t="shared" si="62"/>
        <v>music</v>
      </c>
      <c r="T672" t="str">
        <f t="shared" si="63"/>
        <v>metal</v>
      </c>
    </row>
    <row r="673" spans="1:20" ht="43.2" x14ac:dyDescent="0.3">
      <c r="A673">
        <v>271</v>
      </c>
      <c r="B673" s="3" t="s">
        <v>272</v>
      </c>
      <c r="C673" s="3" t="s">
        <v>4381</v>
      </c>
      <c r="D673" s="10">
        <v>30000</v>
      </c>
      <c r="E673">
        <v>31404</v>
      </c>
      <c r="F673" s="5">
        <f t="shared" si="60"/>
        <v>1.0468</v>
      </c>
      <c r="G673" s="6">
        <f t="shared" si="61"/>
        <v>109.42160278745645</v>
      </c>
      <c r="H673" t="s">
        <v>8219</v>
      </c>
      <c r="I673" t="s">
        <v>8224</v>
      </c>
      <c r="J673" t="s">
        <v>8246</v>
      </c>
      <c r="K673">
        <v>1388649600</v>
      </c>
      <c r="L673" s="11">
        <f t="shared" si="64"/>
        <v>41641.333333333336</v>
      </c>
      <c r="M673">
        <v>1386123861</v>
      </c>
      <c r="N673" s="11">
        <f t="shared" si="65"/>
        <v>41612.10024305556</v>
      </c>
      <c r="O673" t="b">
        <v>1</v>
      </c>
      <c r="P673">
        <v>287</v>
      </c>
      <c r="Q673" t="b">
        <v>1</v>
      </c>
      <c r="R673" t="s">
        <v>8269</v>
      </c>
      <c r="S673" t="str">
        <f t="shared" si="62"/>
        <v>film &amp; video</v>
      </c>
      <c r="T673" t="str">
        <f t="shared" si="63"/>
        <v>documentary</v>
      </c>
    </row>
    <row r="674" spans="1:20" ht="43.2" x14ac:dyDescent="0.3">
      <c r="A674">
        <v>2785</v>
      </c>
      <c r="B674" s="3" t="s">
        <v>2785</v>
      </c>
      <c r="C674" s="3" t="s">
        <v>6895</v>
      </c>
      <c r="D674" s="10">
        <v>5000</v>
      </c>
      <c r="E674">
        <v>5234</v>
      </c>
      <c r="F674" s="5">
        <f t="shared" si="60"/>
        <v>1.0468</v>
      </c>
      <c r="G674" s="6">
        <f t="shared" si="61"/>
        <v>36.859154929577464</v>
      </c>
      <c r="H674" t="s">
        <v>8219</v>
      </c>
      <c r="I674" t="s">
        <v>8224</v>
      </c>
      <c r="J674" t="s">
        <v>8246</v>
      </c>
      <c r="K674">
        <v>1470430800</v>
      </c>
      <c r="L674" s="11">
        <f t="shared" si="64"/>
        <v>42587.875</v>
      </c>
      <c r="M674">
        <v>1467865967</v>
      </c>
      <c r="N674" s="11">
        <f t="shared" si="65"/>
        <v>42558.189432870371</v>
      </c>
      <c r="O674" t="b">
        <v>0</v>
      </c>
      <c r="P674">
        <v>142</v>
      </c>
      <c r="Q674" t="b">
        <v>1</v>
      </c>
      <c r="R674" t="s">
        <v>8271</v>
      </c>
      <c r="S674" t="str">
        <f t="shared" si="62"/>
        <v>theater</v>
      </c>
      <c r="T674" t="str">
        <f t="shared" si="63"/>
        <v>plays</v>
      </c>
    </row>
    <row r="675" spans="1:20" ht="43.2" x14ac:dyDescent="0.3">
      <c r="A675">
        <v>2114</v>
      </c>
      <c r="B675" s="3" t="s">
        <v>2115</v>
      </c>
      <c r="C675" s="3" t="s">
        <v>6224</v>
      </c>
      <c r="D675" s="10">
        <v>5000</v>
      </c>
      <c r="E675">
        <v>5235</v>
      </c>
      <c r="F675" s="5">
        <f t="shared" si="60"/>
        <v>1.0469999999999999</v>
      </c>
      <c r="G675" s="6">
        <f t="shared" si="61"/>
        <v>35.612244897959187</v>
      </c>
      <c r="H675" t="s">
        <v>8219</v>
      </c>
      <c r="I675" t="s">
        <v>8224</v>
      </c>
      <c r="J675" t="s">
        <v>8246</v>
      </c>
      <c r="K675">
        <v>1291870740</v>
      </c>
      <c r="L675" s="11">
        <f t="shared" si="64"/>
        <v>40521.207638888889</v>
      </c>
      <c r="M675">
        <v>1286480070</v>
      </c>
      <c r="N675" s="11">
        <f t="shared" si="65"/>
        <v>40458.815625000003</v>
      </c>
      <c r="O675" t="b">
        <v>0</v>
      </c>
      <c r="P675">
        <v>147</v>
      </c>
      <c r="Q675" t="b">
        <v>1</v>
      </c>
      <c r="R675" t="s">
        <v>8279</v>
      </c>
      <c r="S675" t="str">
        <f t="shared" si="62"/>
        <v>music</v>
      </c>
      <c r="T675" t="str">
        <f t="shared" si="63"/>
        <v>indie rock</v>
      </c>
    </row>
    <row r="676" spans="1:20" ht="43.2" x14ac:dyDescent="0.3">
      <c r="A676">
        <v>1647</v>
      </c>
      <c r="B676" s="3" t="s">
        <v>1648</v>
      </c>
      <c r="C676" s="3" t="s">
        <v>5757</v>
      </c>
      <c r="D676" s="10">
        <v>5000</v>
      </c>
      <c r="E676">
        <v>5236</v>
      </c>
      <c r="F676" s="5">
        <f t="shared" si="60"/>
        <v>1.0471999999999999</v>
      </c>
      <c r="G676" s="6">
        <f t="shared" si="61"/>
        <v>113.82608695652173</v>
      </c>
      <c r="H676" t="s">
        <v>8219</v>
      </c>
      <c r="I676" t="s">
        <v>8224</v>
      </c>
      <c r="J676" t="s">
        <v>8246</v>
      </c>
      <c r="K676">
        <v>1339235377</v>
      </c>
      <c r="L676" s="11">
        <f t="shared" si="64"/>
        <v>41069.409456018519</v>
      </c>
      <c r="M676">
        <v>1336643377</v>
      </c>
      <c r="N676" s="11">
        <f t="shared" si="65"/>
        <v>41039.409456018519</v>
      </c>
      <c r="O676" t="b">
        <v>0</v>
      </c>
      <c r="P676">
        <v>46</v>
      </c>
      <c r="Q676" t="b">
        <v>1</v>
      </c>
      <c r="R676" t="s">
        <v>8292</v>
      </c>
      <c r="S676" t="str">
        <f t="shared" si="62"/>
        <v>music</v>
      </c>
      <c r="T676" t="str">
        <f t="shared" si="63"/>
        <v>pop</v>
      </c>
    </row>
    <row r="677" spans="1:20" ht="28.8" x14ac:dyDescent="0.3">
      <c r="A677">
        <v>2475</v>
      </c>
      <c r="B677" s="3" t="s">
        <v>2476</v>
      </c>
      <c r="C677" s="3" t="s">
        <v>6585</v>
      </c>
      <c r="D677" s="10">
        <v>2500</v>
      </c>
      <c r="E677">
        <v>2618</v>
      </c>
      <c r="F677" s="5">
        <f t="shared" si="60"/>
        <v>1.0471999999999999</v>
      </c>
      <c r="G677" s="6">
        <f t="shared" si="61"/>
        <v>32.320987654320987</v>
      </c>
      <c r="H677" t="s">
        <v>8219</v>
      </c>
      <c r="I677" t="s">
        <v>8224</v>
      </c>
      <c r="J677" t="s">
        <v>8246</v>
      </c>
      <c r="K677">
        <v>1278799200</v>
      </c>
      <c r="L677" s="11">
        <f t="shared" si="64"/>
        <v>40369.916666666664</v>
      </c>
      <c r="M677">
        <v>1273647255</v>
      </c>
      <c r="N677" s="11">
        <f t="shared" si="65"/>
        <v>40310.287673611114</v>
      </c>
      <c r="O677" t="b">
        <v>0</v>
      </c>
      <c r="P677">
        <v>81</v>
      </c>
      <c r="Q677" t="b">
        <v>1</v>
      </c>
      <c r="R677" t="s">
        <v>8279</v>
      </c>
      <c r="S677" t="str">
        <f t="shared" si="62"/>
        <v>music</v>
      </c>
      <c r="T677" t="str">
        <f t="shared" si="63"/>
        <v>indie rock</v>
      </c>
    </row>
    <row r="678" spans="1:20" ht="43.2" x14ac:dyDescent="0.3">
      <c r="A678">
        <v>381</v>
      </c>
      <c r="B678" s="3" t="s">
        <v>382</v>
      </c>
      <c r="C678" s="3" t="s">
        <v>4491</v>
      </c>
      <c r="D678" s="10">
        <v>25000</v>
      </c>
      <c r="E678">
        <v>26182.5</v>
      </c>
      <c r="F678" s="5">
        <f t="shared" si="60"/>
        <v>1.0472999999999999</v>
      </c>
      <c r="G678" s="6">
        <f t="shared" si="61"/>
        <v>104.31274900398407</v>
      </c>
      <c r="H678" t="s">
        <v>8219</v>
      </c>
      <c r="I678" t="s">
        <v>8224</v>
      </c>
      <c r="J678" t="s">
        <v>8246</v>
      </c>
      <c r="K678">
        <v>1343624400</v>
      </c>
      <c r="L678" s="11">
        <f t="shared" si="64"/>
        <v>41120.208333333336</v>
      </c>
      <c r="M678">
        <v>1340642717</v>
      </c>
      <c r="N678" s="11">
        <f t="shared" si="65"/>
        <v>41085.698113425926</v>
      </c>
      <c r="O678" t="b">
        <v>0</v>
      </c>
      <c r="P678">
        <v>251</v>
      </c>
      <c r="Q678" t="b">
        <v>1</v>
      </c>
      <c r="R678" t="s">
        <v>8269</v>
      </c>
      <c r="S678" t="str">
        <f t="shared" si="62"/>
        <v>film &amp; video</v>
      </c>
      <c r="T678" t="str">
        <f t="shared" si="63"/>
        <v>documentary</v>
      </c>
    </row>
    <row r="679" spans="1:20" ht="57.6" x14ac:dyDescent="0.3">
      <c r="A679">
        <v>313</v>
      </c>
      <c r="B679" s="3" t="s">
        <v>314</v>
      </c>
      <c r="C679" s="3" t="s">
        <v>4423</v>
      </c>
      <c r="D679" s="10">
        <v>17000</v>
      </c>
      <c r="E679">
        <v>17805</v>
      </c>
      <c r="F679" s="5">
        <f t="shared" si="60"/>
        <v>1.0473529411764706</v>
      </c>
      <c r="G679" s="6">
        <f t="shared" si="61"/>
        <v>80.202702702702709</v>
      </c>
      <c r="H679" t="s">
        <v>8219</v>
      </c>
      <c r="I679" t="s">
        <v>8224</v>
      </c>
      <c r="J679" t="s">
        <v>8246</v>
      </c>
      <c r="K679">
        <v>1281542340</v>
      </c>
      <c r="L679" s="11">
        <f t="shared" si="64"/>
        <v>40401.665972222225</v>
      </c>
      <c r="M679">
        <v>1277702894</v>
      </c>
      <c r="N679" s="11">
        <f t="shared" si="65"/>
        <v>40357.227939814817</v>
      </c>
      <c r="O679" t="b">
        <v>1</v>
      </c>
      <c r="P679">
        <v>222</v>
      </c>
      <c r="Q679" t="b">
        <v>1</v>
      </c>
      <c r="R679" t="s">
        <v>8269</v>
      </c>
      <c r="S679" t="str">
        <f t="shared" si="62"/>
        <v>film &amp; video</v>
      </c>
      <c r="T679" t="str">
        <f t="shared" si="63"/>
        <v>documentary</v>
      </c>
    </row>
    <row r="680" spans="1:20" ht="43.2" x14ac:dyDescent="0.3">
      <c r="A680">
        <v>3283</v>
      </c>
      <c r="B680" s="3" t="s">
        <v>3283</v>
      </c>
      <c r="C680" s="3" t="s">
        <v>7393</v>
      </c>
      <c r="D680" s="10">
        <v>800</v>
      </c>
      <c r="E680">
        <v>838</v>
      </c>
      <c r="F680" s="5">
        <f t="shared" si="60"/>
        <v>1.0475000000000001</v>
      </c>
      <c r="G680" s="6">
        <f t="shared" si="61"/>
        <v>17.829787234042552</v>
      </c>
      <c r="H680" t="s">
        <v>8219</v>
      </c>
      <c r="I680" t="s">
        <v>8225</v>
      </c>
      <c r="J680" t="s">
        <v>8247</v>
      </c>
      <c r="K680">
        <v>1455138000</v>
      </c>
      <c r="L680" s="11">
        <f t="shared" si="64"/>
        <v>42410.875</v>
      </c>
      <c r="M680">
        <v>1452448298</v>
      </c>
      <c r="N680" s="11">
        <f t="shared" si="65"/>
        <v>42379.74418981481</v>
      </c>
      <c r="O680" t="b">
        <v>0</v>
      </c>
      <c r="P680">
        <v>47</v>
      </c>
      <c r="Q680" t="b">
        <v>1</v>
      </c>
      <c r="R680" t="s">
        <v>8271</v>
      </c>
      <c r="S680" t="str">
        <f t="shared" si="62"/>
        <v>theater</v>
      </c>
      <c r="T680" t="str">
        <f t="shared" si="63"/>
        <v>plays</v>
      </c>
    </row>
    <row r="681" spans="1:20" ht="43.2" x14ac:dyDescent="0.3">
      <c r="A681">
        <v>3566</v>
      </c>
      <c r="B681" s="3" t="s">
        <v>3565</v>
      </c>
      <c r="C681" s="3" t="s">
        <v>7676</v>
      </c>
      <c r="D681" s="10">
        <v>2000</v>
      </c>
      <c r="E681">
        <v>2095</v>
      </c>
      <c r="F681" s="5">
        <f t="shared" si="60"/>
        <v>1.0475000000000001</v>
      </c>
      <c r="G681" s="6">
        <f t="shared" si="61"/>
        <v>55.131578947368418</v>
      </c>
      <c r="H681" t="s">
        <v>8219</v>
      </c>
      <c r="I681" t="s">
        <v>8225</v>
      </c>
      <c r="J681" t="s">
        <v>8247</v>
      </c>
      <c r="K681">
        <v>1422015083</v>
      </c>
      <c r="L681" s="11">
        <f t="shared" si="64"/>
        <v>42027.507905092592</v>
      </c>
      <c r="M681">
        <v>1419423083</v>
      </c>
      <c r="N681" s="11">
        <f t="shared" si="65"/>
        <v>41997.507905092592</v>
      </c>
      <c r="O681" t="b">
        <v>0</v>
      </c>
      <c r="P681">
        <v>38</v>
      </c>
      <c r="Q681" t="b">
        <v>1</v>
      </c>
      <c r="R681" t="s">
        <v>8271</v>
      </c>
      <c r="S681" t="str">
        <f t="shared" si="62"/>
        <v>theater</v>
      </c>
      <c r="T681" t="str">
        <f t="shared" si="63"/>
        <v>plays</v>
      </c>
    </row>
    <row r="682" spans="1:20" ht="43.2" x14ac:dyDescent="0.3">
      <c r="A682">
        <v>2819</v>
      </c>
      <c r="B682" s="3" t="s">
        <v>2819</v>
      </c>
      <c r="C682" s="3" t="s">
        <v>6929</v>
      </c>
      <c r="D682" s="10">
        <v>5000</v>
      </c>
      <c r="E682">
        <v>5240</v>
      </c>
      <c r="F682" s="5">
        <f t="shared" si="60"/>
        <v>1.048</v>
      </c>
      <c r="G682" s="6">
        <f t="shared" si="61"/>
        <v>50.384615384615387</v>
      </c>
      <c r="H682" t="s">
        <v>8219</v>
      </c>
      <c r="I682" t="s">
        <v>8225</v>
      </c>
      <c r="J682" t="s">
        <v>8247</v>
      </c>
      <c r="K682">
        <v>1434285409</v>
      </c>
      <c r="L682" s="11">
        <f t="shared" si="64"/>
        <v>42169.525567129633</v>
      </c>
      <c r="M682">
        <v>1431693409</v>
      </c>
      <c r="N682" s="11">
        <f t="shared" si="65"/>
        <v>42139.525567129633</v>
      </c>
      <c r="O682" t="b">
        <v>0</v>
      </c>
      <c r="P682">
        <v>104</v>
      </c>
      <c r="Q682" t="b">
        <v>1</v>
      </c>
      <c r="R682" t="s">
        <v>8271</v>
      </c>
      <c r="S682" t="str">
        <f t="shared" si="62"/>
        <v>theater</v>
      </c>
      <c r="T682" t="str">
        <f t="shared" si="63"/>
        <v>plays</v>
      </c>
    </row>
    <row r="683" spans="1:20" ht="43.2" x14ac:dyDescent="0.3">
      <c r="A683">
        <v>3550</v>
      </c>
      <c r="B683" s="3" t="s">
        <v>3549</v>
      </c>
      <c r="C683" s="3" t="s">
        <v>7660</v>
      </c>
      <c r="D683" s="10">
        <v>2500</v>
      </c>
      <c r="E683">
        <v>2620</v>
      </c>
      <c r="F683" s="5">
        <f t="shared" si="60"/>
        <v>1.048</v>
      </c>
      <c r="G683" s="6">
        <f t="shared" si="61"/>
        <v>40.9375</v>
      </c>
      <c r="H683" t="s">
        <v>8219</v>
      </c>
      <c r="I683" t="s">
        <v>8225</v>
      </c>
      <c r="J683" t="s">
        <v>8247</v>
      </c>
      <c r="K683">
        <v>1462224398</v>
      </c>
      <c r="L683" s="11">
        <f t="shared" si="64"/>
        <v>42492.893495370372</v>
      </c>
      <c r="M683">
        <v>1459632398</v>
      </c>
      <c r="N683" s="11">
        <f t="shared" si="65"/>
        <v>42462.893495370372</v>
      </c>
      <c r="O683" t="b">
        <v>0</v>
      </c>
      <c r="P683">
        <v>64</v>
      </c>
      <c r="Q683" t="b">
        <v>1</v>
      </c>
      <c r="R683" t="s">
        <v>8271</v>
      </c>
      <c r="S683" t="str">
        <f t="shared" si="62"/>
        <v>theater</v>
      </c>
      <c r="T683" t="str">
        <f t="shared" si="63"/>
        <v>plays</v>
      </c>
    </row>
    <row r="684" spans="1:20" ht="43.2" x14ac:dyDescent="0.3">
      <c r="A684">
        <v>1883</v>
      </c>
      <c r="B684" s="3" t="s">
        <v>1884</v>
      </c>
      <c r="C684" s="3" t="s">
        <v>5993</v>
      </c>
      <c r="D684" s="10">
        <v>999</v>
      </c>
      <c r="E684">
        <v>1047</v>
      </c>
      <c r="F684" s="5">
        <f t="shared" si="60"/>
        <v>1.0480480480480481</v>
      </c>
      <c r="G684" s="6">
        <f t="shared" si="61"/>
        <v>32.71875</v>
      </c>
      <c r="H684" t="s">
        <v>8219</v>
      </c>
      <c r="I684" t="s">
        <v>8224</v>
      </c>
      <c r="J684" t="s">
        <v>8246</v>
      </c>
      <c r="K684">
        <v>1333921508</v>
      </c>
      <c r="L684" s="11">
        <f t="shared" si="64"/>
        <v>41007.906342592592</v>
      </c>
      <c r="M684">
        <v>1331333108</v>
      </c>
      <c r="N684" s="11">
        <f t="shared" si="65"/>
        <v>40977.948009259257</v>
      </c>
      <c r="O684" t="b">
        <v>0</v>
      </c>
      <c r="P684">
        <v>32</v>
      </c>
      <c r="Q684" t="b">
        <v>1</v>
      </c>
      <c r="R684" t="s">
        <v>8279</v>
      </c>
      <c r="S684" t="str">
        <f t="shared" si="62"/>
        <v>music</v>
      </c>
      <c r="T684" t="str">
        <f t="shared" si="63"/>
        <v>indie rock</v>
      </c>
    </row>
    <row r="685" spans="1:20" ht="43.2" x14ac:dyDescent="0.3">
      <c r="A685">
        <v>289</v>
      </c>
      <c r="B685" s="3" t="s">
        <v>290</v>
      </c>
      <c r="C685" s="3" t="s">
        <v>4399</v>
      </c>
      <c r="D685" s="10">
        <v>15000</v>
      </c>
      <c r="E685">
        <v>15723</v>
      </c>
      <c r="F685" s="5">
        <f t="shared" si="60"/>
        <v>1.0482</v>
      </c>
      <c r="G685" s="6">
        <f t="shared" si="61"/>
        <v>67.771551724137936</v>
      </c>
      <c r="H685" t="s">
        <v>8219</v>
      </c>
      <c r="I685" t="s">
        <v>8225</v>
      </c>
      <c r="J685" t="s">
        <v>8247</v>
      </c>
      <c r="K685">
        <v>1383389834</v>
      </c>
      <c r="L685" s="11">
        <f t="shared" si="64"/>
        <v>41580.456412037034</v>
      </c>
      <c r="M685">
        <v>1380797834</v>
      </c>
      <c r="N685" s="11">
        <f t="shared" si="65"/>
        <v>41550.456412037034</v>
      </c>
      <c r="O685" t="b">
        <v>1</v>
      </c>
      <c r="P685">
        <v>232</v>
      </c>
      <c r="Q685" t="b">
        <v>1</v>
      </c>
      <c r="R685" t="s">
        <v>8269</v>
      </c>
      <c r="S685" t="str">
        <f t="shared" si="62"/>
        <v>film &amp; video</v>
      </c>
      <c r="T685" t="str">
        <f t="shared" si="63"/>
        <v>documentary</v>
      </c>
    </row>
    <row r="686" spans="1:20" ht="43.2" x14ac:dyDescent="0.3">
      <c r="A686">
        <v>359</v>
      </c>
      <c r="B686" s="3" t="s">
        <v>360</v>
      </c>
      <c r="C686" s="3" t="s">
        <v>4469</v>
      </c>
      <c r="D686" s="10">
        <v>24200</v>
      </c>
      <c r="E686">
        <v>25375</v>
      </c>
      <c r="F686" s="5">
        <f t="shared" si="60"/>
        <v>1.0485537190082646</v>
      </c>
      <c r="G686" s="6">
        <f t="shared" si="61"/>
        <v>84.023178807947019</v>
      </c>
      <c r="H686" t="s">
        <v>8219</v>
      </c>
      <c r="I686" t="s">
        <v>8224</v>
      </c>
      <c r="J686" t="s">
        <v>8246</v>
      </c>
      <c r="K686">
        <v>1415941920</v>
      </c>
      <c r="L686" s="11">
        <f t="shared" si="64"/>
        <v>41957.216666666667</v>
      </c>
      <c r="M686">
        <v>1414028490</v>
      </c>
      <c r="N686" s="11">
        <f t="shared" si="65"/>
        <v>41935.070486111108</v>
      </c>
      <c r="O686" t="b">
        <v>1</v>
      </c>
      <c r="P686">
        <v>302</v>
      </c>
      <c r="Q686" t="b">
        <v>1</v>
      </c>
      <c r="R686" t="s">
        <v>8269</v>
      </c>
      <c r="S686" t="str">
        <f t="shared" si="62"/>
        <v>film &amp; video</v>
      </c>
      <c r="T686" t="str">
        <f t="shared" si="63"/>
        <v>documentary</v>
      </c>
    </row>
    <row r="687" spans="1:20" ht="28.8" x14ac:dyDescent="0.3">
      <c r="A687">
        <v>2113</v>
      </c>
      <c r="B687" s="3" t="s">
        <v>2114</v>
      </c>
      <c r="C687" s="3" t="s">
        <v>6223</v>
      </c>
      <c r="D687" s="10">
        <v>7000</v>
      </c>
      <c r="E687">
        <v>7340</v>
      </c>
      <c r="F687" s="5">
        <f t="shared" si="60"/>
        <v>1.0485714285714285</v>
      </c>
      <c r="G687" s="6">
        <f t="shared" si="61"/>
        <v>68.598130841121488</v>
      </c>
      <c r="H687" t="s">
        <v>8219</v>
      </c>
      <c r="I687" t="s">
        <v>8224</v>
      </c>
      <c r="J687" t="s">
        <v>8246</v>
      </c>
      <c r="K687">
        <v>1411505176</v>
      </c>
      <c r="L687" s="11">
        <f t="shared" si="64"/>
        <v>41905.86546296296</v>
      </c>
      <c r="M687">
        <v>1408481176</v>
      </c>
      <c r="N687" s="11">
        <f t="shared" si="65"/>
        <v>41870.86546296296</v>
      </c>
      <c r="O687" t="b">
        <v>0</v>
      </c>
      <c r="P687">
        <v>107</v>
      </c>
      <c r="Q687" t="b">
        <v>1</v>
      </c>
      <c r="R687" t="s">
        <v>8279</v>
      </c>
      <c r="S687" t="str">
        <f t="shared" si="62"/>
        <v>music</v>
      </c>
      <c r="T687" t="str">
        <f t="shared" si="63"/>
        <v>indie rock</v>
      </c>
    </row>
    <row r="688" spans="1:20" ht="43.2" x14ac:dyDescent="0.3">
      <c r="A688">
        <v>3249</v>
      </c>
      <c r="B688" s="3" t="s">
        <v>3249</v>
      </c>
      <c r="C688" s="3" t="s">
        <v>7359</v>
      </c>
      <c r="D688" s="10">
        <v>5500</v>
      </c>
      <c r="E688">
        <v>5771</v>
      </c>
      <c r="F688" s="5">
        <f t="shared" si="60"/>
        <v>1.0492727272727274</v>
      </c>
      <c r="G688" s="6">
        <f t="shared" si="61"/>
        <v>65.579545454545453</v>
      </c>
      <c r="H688" t="s">
        <v>8219</v>
      </c>
      <c r="I688" t="s">
        <v>8224</v>
      </c>
      <c r="J688" t="s">
        <v>8246</v>
      </c>
      <c r="K688">
        <v>1434822914</v>
      </c>
      <c r="L688" s="11">
        <f t="shared" si="64"/>
        <v>42175.746689814812</v>
      </c>
      <c r="M688">
        <v>1432230914</v>
      </c>
      <c r="N688" s="11">
        <f t="shared" si="65"/>
        <v>42145.746689814812</v>
      </c>
      <c r="O688" t="b">
        <v>1</v>
      </c>
      <c r="P688">
        <v>88</v>
      </c>
      <c r="Q688" t="b">
        <v>1</v>
      </c>
      <c r="R688" t="s">
        <v>8271</v>
      </c>
      <c r="S688" t="str">
        <f t="shared" si="62"/>
        <v>theater</v>
      </c>
      <c r="T688" t="str">
        <f t="shared" si="63"/>
        <v>plays</v>
      </c>
    </row>
    <row r="689" spans="1:20" ht="72" x14ac:dyDescent="0.3">
      <c r="A689">
        <v>3624</v>
      </c>
      <c r="B689" s="3" t="s">
        <v>3622</v>
      </c>
      <c r="C689" s="3" t="s">
        <v>7734</v>
      </c>
      <c r="D689" s="10">
        <v>3000</v>
      </c>
      <c r="E689">
        <v>3148</v>
      </c>
      <c r="F689" s="5">
        <f t="shared" si="60"/>
        <v>1.0493333333333332</v>
      </c>
      <c r="G689" s="6">
        <f t="shared" si="61"/>
        <v>80.717948717948715</v>
      </c>
      <c r="H689" t="s">
        <v>8219</v>
      </c>
      <c r="I689" t="s">
        <v>8224</v>
      </c>
      <c r="J689" t="s">
        <v>8246</v>
      </c>
      <c r="K689">
        <v>1471977290</v>
      </c>
      <c r="L689" s="11">
        <f t="shared" si="64"/>
        <v>42605.774189814809</v>
      </c>
      <c r="M689">
        <v>1466793290</v>
      </c>
      <c r="N689" s="11">
        <f t="shared" si="65"/>
        <v>42545.774189814809</v>
      </c>
      <c r="O689" t="b">
        <v>0</v>
      </c>
      <c r="P689">
        <v>39</v>
      </c>
      <c r="Q689" t="b">
        <v>1</v>
      </c>
      <c r="R689" t="s">
        <v>8271</v>
      </c>
      <c r="S689" t="str">
        <f t="shared" si="62"/>
        <v>theater</v>
      </c>
      <c r="T689" t="str">
        <f t="shared" si="63"/>
        <v>plays</v>
      </c>
    </row>
    <row r="690" spans="1:20" ht="43.2" x14ac:dyDescent="0.3">
      <c r="A690">
        <v>1657</v>
      </c>
      <c r="B690" s="3" t="s">
        <v>1658</v>
      </c>
      <c r="C690" s="3" t="s">
        <v>5767</v>
      </c>
      <c r="D690" s="10">
        <v>25000</v>
      </c>
      <c r="E690">
        <v>26233.45</v>
      </c>
      <c r="F690" s="5">
        <f t="shared" si="60"/>
        <v>1.0493380000000001</v>
      </c>
      <c r="G690" s="6">
        <f t="shared" si="61"/>
        <v>118.70339366515837</v>
      </c>
      <c r="H690" t="s">
        <v>8219</v>
      </c>
      <c r="I690" t="s">
        <v>8224</v>
      </c>
      <c r="J690" t="s">
        <v>8246</v>
      </c>
      <c r="K690">
        <v>1337885168</v>
      </c>
      <c r="L690" s="11">
        <f t="shared" si="64"/>
        <v>41053.782037037039</v>
      </c>
      <c r="M690">
        <v>1335293168</v>
      </c>
      <c r="N690" s="11">
        <f t="shared" si="65"/>
        <v>41023.782037037039</v>
      </c>
      <c r="O690" t="b">
        <v>0</v>
      </c>
      <c r="P690">
        <v>221</v>
      </c>
      <c r="Q690" t="b">
        <v>1</v>
      </c>
      <c r="R690" t="s">
        <v>8292</v>
      </c>
      <c r="S690" t="str">
        <f t="shared" si="62"/>
        <v>music</v>
      </c>
      <c r="T690" t="str">
        <f t="shared" si="63"/>
        <v>pop</v>
      </c>
    </row>
    <row r="691" spans="1:20" ht="43.2" x14ac:dyDescent="0.3">
      <c r="A691">
        <v>1184</v>
      </c>
      <c r="B691" s="3" t="s">
        <v>1185</v>
      </c>
      <c r="C691" s="3" t="s">
        <v>5294</v>
      </c>
      <c r="D691" s="10">
        <v>22000</v>
      </c>
      <c r="E691">
        <v>23086</v>
      </c>
      <c r="F691" s="5">
        <f t="shared" si="60"/>
        <v>1.0493636363636363</v>
      </c>
      <c r="G691" s="6">
        <f t="shared" si="61"/>
        <v>61.562666666666665</v>
      </c>
      <c r="H691" t="s">
        <v>8219</v>
      </c>
      <c r="I691" t="s">
        <v>8225</v>
      </c>
      <c r="J691" t="s">
        <v>8247</v>
      </c>
      <c r="K691">
        <v>1486391011</v>
      </c>
      <c r="L691" s="11">
        <f t="shared" si="64"/>
        <v>42772.599664351852</v>
      </c>
      <c r="M691">
        <v>1483712611</v>
      </c>
      <c r="N691" s="11">
        <f t="shared" si="65"/>
        <v>42741.599664351852</v>
      </c>
      <c r="O691" t="b">
        <v>0</v>
      </c>
      <c r="P691">
        <v>375</v>
      </c>
      <c r="Q691" t="b">
        <v>1</v>
      </c>
      <c r="R691" t="s">
        <v>8285</v>
      </c>
      <c r="S691" t="str">
        <f t="shared" si="62"/>
        <v>photography</v>
      </c>
      <c r="T691" t="str">
        <f t="shared" si="63"/>
        <v>photobooks</v>
      </c>
    </row>
    <row r="692" spans="1:20" ht="43.2" x14ac:dyDescent="0.3">
      <c r="A692">
        <v>1747</v>
      </c>
      <c r="B692" s="3" t="s">
        <v>1748</v>
      </c>
      <c r="C692" s="3" t="s">
        <v>5857</v>
      </c>
      <c r="D692" s="10">
        <v>9000</v>
      </c>
      <c r="E692">
        <v>9446</v>
      </c>
      <c r="F692" s="5">
        <f t="shared" si="60"/>
        <v>1.0495555555555556</v>
      </c>
      <c r="G692" s="6">
        <f t="shared" si="61"/>
        <v>59.408805031446541</v>
      </c>
      <c r="H692" t="s">
        <v>8219</v>
      </c>
      <c r="I692" t="s">
        <v>8225</v>
      </c>
      <c r="J692" t="s">
        <v>8247</v>
      </c>
      <c r="K692">
        <v>1447426800</v>
      </c>
      <c r="L692" s="11">
        <f t="shared" si="64"/>
        <v>42321.625</v>
      </c>
      <c r="M692">
        <v>1444904830</v>
      </c>
      <c r="N692" s="11">
        <f t="shared" si="65"/>
        <v>42292.435532407413</v>
      </c>
      <c r="O692" t="b">
        <v>0</v>
      </c>
      <c r="P692">
        <v>159</v>
      </c>
      <c r="Q692" t="b">
        <v>1</v>
      </c>
      <c r="R692" t="s">
        <v>8285</v>
      </c>
      <c r="S692" t="str">
        <f t="shared" si="62"/>
        <v>photography</v>
      </c>
      <c r="T692" t="str">
        <f t="shared" si="63"/>
        <v>photobooks</v>
      </c>
    </row>
    <row r="693" spans="1:20" ht="43.2" x14ac:dyDescent="0.3">
      <c r="A693">
        <v>2995</v>
      </c>
      <c r="B693" s="3" t="s">
        <v>2995</v>
      </c>
      <c r="C693" s="3" t="s">
        <v>7105</v>
      </c>
      <c r="D693" s="10">
        <v>15000</v>
      </c>
      <c r="E693">
        <v>15744</v>
      </c>
      <c r="F693" s="5">
        <f t="shared" si="60"/>
        <v>1.0496000000000001</v>
      </c>
      <c r="G693" s="6">
        <f t="shared" si="61"/>
        <v>63.2289156626506</v>
      </c>
      <c r="H693" t="s">
        <v>8219</v>
      </c>
      <c r="I693" t="s">
        <v>8224</v>
      </c>
      <c r="J693" t="s">
        <v>8246</v>
      </c>
      <c r="K693">
        <v>1484841471</v>
      </c>
      <c r="L693" s="11">
        <f t="shared" si="64"/>
        <v>42754.665173611109</v>
      </c>
      <c r="M693">
        <v>1482249471</v>
      </c>
      <c r="N693" s="11">
        <f t="shared" si="65"/>
        <v>42724.665173611109</v>
      </c>
      <c r="O693" t="b">
        <v>0</v>
      </c>
      <c r="P693">
        <v>249</v>
      </c>
      <c r="Q693" t="b">
        <v>1</v>
      </c>
      <c r="R693" t="s">
        <v>8303</v>
      </c>
      <c r="S693" t="str">
        <f t="shared" si="62"/>
        <v>theater</v>
      </c>
      <c r="T693" t="str">
        <f t="shared" si="63"/>
        <v>spaces</v>
      </c>
    </row>
    <row r="694" spans="1:20" ht="28.8" x14ac:dyDescent="0.3">
      <c r="A694">
        <v>852</v>
      </c>
      <c r="B694" s="3" t="s">
        <v>853</v>
      </c>
      <c r="C694" s="3" t="s">
        <v>4962</v>
      </c>
      <c r="D694" s="10">
        <v>3500</v>
      </c>
      <c r="E694">
        <v>3674</v>
      </c>
      <c r="F694" s="5">
        <f t="shared" si="60"/>
        <v>1.0497142857142858</v>
      </c>
      <c r="G694" s="6">
        <f t="shared" si="61"/>
        <v>59.258064516129032</v>
      </c>
      <c r="H694" t="s">
        <v>8219</v>
      </c>
      <c r="I694" t="s">
        <v>8224</v>
      </c>
      <c r="J694" t="s">
        <v>8246</v>
      </c>
      <c r="K694">
        <v>1477342800</v>
      </c>
      <c r="L694" s="11">
        <f t="shared" si="64"/>
        <v>42667.875</v>
      </c>
      <c r="M694">
        <v>1476386395</v>
      </c>
      <c r="N694" s="11">
        <f t="shared" si="65"/>
        <v>42656.805497685185</v>
      </c>
      <c r="O694" t="b">
        <v>0</v>
      </c>
      <c r="P694">
        <v>62</v>
      </c>
      <c r="Q694" t="b">
        <v>1</v>
      </c>
      <c r="R694" t="s">
        <v>8277</v>
      </c>
      <c r="S694" t="str">
        <f t="shared" si="62"/>
        <v>music</v>
      </c>
      <c r="T694" t="str">
        <f t="shared" si="63"/>
        <v>metal</v>
      </c>
    </row>
    <row r="695" spans="1:20" ht="43.2" x14ac:dyDescent="0.3">
      <c r="A695">
        <v>2</v>
      </c>
      <c r="B695" s="3" t="s">
        <v>4</v>
      </c>
      <c r="C695" s="3" t="s">
        <v>4113</v>
      </c>
      <c r="D695" s="10">
        <v>500</v>
      </c>
      <c r="E695">
        <v>525</v>
      </c>
      <c r="F695" s="5">
        <f t="shared" si="60"/>
        <v>1.05</v>
      </c>
      <c r="G695" s="6">
        <f t="shared" si="61"/>
        <v>15</v>
      </c>
      <c r="H695" t="s">
        <v>8219</v>
      </c>
      <c r="I695" t="s">
        <v>8225</v>
      </c>
      <c r="J695" t="s">
        <v>8247</v>
      </c>
      <c r="K695">
        <v>1455555083</v>
      </c>
      <c r="L695" s="11">
        <f t="shared" si="64"/>
        <v>42415.702349537038</v>
      </c>
      <c r="M695">
        <v>1454691083</v>
      </c>
      <c r="N695" s="11">
        <f t="shared" si="65"/>
        <v>42405.702349537038</v>
      </c>
      <c r="O695" t="b">
        <v>0</v>
      </c>
      <c r="P695">
        <v>35</v>
      </c>
      <c r="Q695" t="b">
        <v>1</v>
      </c>
      <c r="R695" t="s">
        <v>8265</v>
      </c>
      <c r="S695" t="str">
        <f t="shared" si="62"/>
        <v>film &amp; video</v>
      </c>
      <c r="T695" t="str">
        <f t="shared" si="63"/>
        <v>television</v>
      </c>
    </row>
    <row r="696" spans="1:20" ht="43.2" x14ac:dyDescent="0.3">
      <c r="A696">
        <v>805</v>
      </c>
      <c r="B696" s="3" t="s">
        <v>806</v>
      </c>
      <c r="C696" s="3" t="s">
        <v>4915</v>
      </c>
      <c r="D696" s="10">
        <v>3000</v>
      </c>
      <c r="E696">
        <v>3150</v>
      </c>
      <c r="F696" s="5">
        <f t="shared" si="60"/>
        <v>1.05</v>
      </c>
      <c r="G696" s="6">
        <f t="shared" si="61"/>
        <v>58.333333333333336</v>
      </c>
      <c r="H696" t="s">
        <v>8219</v>
      </c>
      <c r="I696" t="s">
        <v>8224</v>
      </c>
      <c r="J696" t="s">
        <v>8246</v>
      </c>
      <c r="K696">
        <v>1310857200</v>
      </c>
      <c r="L696" s="11">
        <f t="shared" si="64"/>
        <v>40740.958333333336</v>
      </c>
      <c r="M696">
        <v>1306525512</v>
      </c>
      <c r="N696" s="11">
        <f t="shared" si="65"/>
        <v>40690.823055555556</v>
      </c>
      <c r="O696" t="b">
        <v>0</v>
      </c>
      <c r="P696">
        <v>54</v>
      </c>
      <c r="Q696" t="b">
        <v>1</v>
      </c>
      <c r="R696" t="s">
        <v>8276</v>
      </c>
      <c r="S696" t="str">
        <f t="shared" si="62"/>
        <v>music</v>
      </c>
      <c r="T696" t="str">
        <f t="shared" si="63"/>
        <v>rock</v>
      </c>
    </row>
    <row r="697" spans="1:20" ht="43.2" x14ac:dyDescent="0.3">
      <c r="A697">
        <v>810</v>
      </c>
      <c r="B697" s="3" t="s">
        <v>811</v>
      </c>
      <c r="C697" s="3" t="s">
        <v>4920</v>
      </c>
      <c r="D697" s="10">
        <v>1500</v>
      </c>
      <c r="E697">
        <v>1575</v>
      </c>
      <c r="F697" s="5">
        <f t="shared" si="60"/>
        <v>1.05</v>
      </c>
      <c r="G697" s="6">
        <f t="shared" si="61"/>
        <v>58.333333333333336</v>
      </c>
      <c r="H697" t="s">
        <v>8219</v>
      </c>
      <c r="I697" t="s">
        <v>8224</v>
      </c>
      <c r="J697" t="s">
        <v>8246</v>
      </c>
      <c r="K697">
        <v>1346462462</v>
      </c>
      <c r="L697" s="11">
        <f t="shared" si="64"/>
        <v>41153.056273148148</v>
      </c>
      <c r="M697">
        <v>1343870462</v>
      </c>
      <c r="N697" s="11">
        <f t="shared" si="65"/>
        <v>41123.056273148148</v>
      </c>
      <c r="O697" t="b">
        <v>0</v>
      </c>
      <c r="P697">
        <v>27</v>
      </c>
      <c r="Q697" t="b">
        <v>1</v>
      </c>
      <c r="R697" t="s">
        <v>8276</v>
      </c>
      <c r="S697" t="str">
        <f t="shared" si="62"/>
        <v>music</v>
      </c>
      <c r="T697" t="str">
        <f t="shared" si="63"/>
        <v>rock</v>
      </c>
    </row>
    <row r="698" spans="1:20" ht="28.8" x14ac:dyDescent="0.3">
      <c r="A698">
        <v>1638</v>
      </c>
      <c r="B698" s="3" t="s">
        <v>1639</v>
      </c>
      <c r="C698" s="3" t="s">
        <v>5748</v>
      </c>
      <c r="D698" s="10">
        <v>1000</v>
      </c>
      <c r="E698">
        <v>1050</v>
      </c>
      <c r="F698" s="5">
        <f t="shared" si="60"/>
        <v>1.05</v>
      </c>
      <c r="G698" s="6">
        <f t="shared" si="61"/>
        <v>38.888888888888886</v>
      </c>
      <c r="H698" t="s">
        <v>8219</v>
      </c>
      <c r="I698" t="s">
        <v>8224</v>
      </c>
      <c r="J698" t="s">
        <v>8246</v>
      </c>
      <c r="K698">
        <v>1362086700</v>
      </c>
      <c r="L698" s="11">
        <f t="shared" si="64"/>
        <v>41333.892361111109</v>
      </c>
      <c r="M698">
        <v>1358180968</v>
      </c>
      <c r="N698" s="11">
        <f t="shared" si="65"/>
        <v>41288.68712962963</v>
      </c>
      <c r="O698" t="b">
        <v>0</v>
      </c>
      <c r="P698">
        <v>27</v>
      </c>
      <c r="Q698" t="b">
        <v>1</v>
      </c>
      <c r="R698" t="s">
        <v>8276</v>
      </c>
      <c r="S698" t="str">
        <f t="shared" si="62"/>
        <v>music</v>
      </c>
      <c r="T698" t="str">
        <f t="shared" si="63"/>
        <v>rock</v>
      </c>
    </row>
    <row r="699" spans="1:20" ht="57.6" x14ac:dyDescent="0.3">
      <c r="A699">
        <v>2534</v>
      </c>
      <c r="B699" s="3" t="s">
        <v>2534</v>
      </c>
      <c r="C699" s="3" t="s">
        <v>6644</v>
      </c>
      <c r="D699" s="10">
        <v>2000</v>
      </c>
      <c r="E699">
        <v>2100</v>
      </c>
      <c r="F699" s="5">
        <f t="shared" si="60"/>
        <v>1.05</v>
      </c>
      <c r="G699" s="6">
        <f t="shared" si="61"/>
        <v>150</v>
      </c>
      <c r="H699" t="s">
        <v>8219</v>
      </c>
      <c r="I699" t="s">
        <v>8224</v>
      </c>
      <c r="J699" t="s">
        <v>8246</v>
      </c>
      <c r="K699">
        <v>1262325600</v>
      </c>
      <c r="L699" s="11">
        <f t="shared" si="64"/>
        <v>40179.25</v>
      </c>
      <c r="M699">
        <v>1257871712</v>
      </c>
      <c r="N699" s="11">
        <f t="shared" si="65"/>
        <v>40127.700370370374</v>
      </c>
      <c r="O699" t="b">
        <v>0</v>
      </c>
      <c r="P699">
        <v>14</v>
      </c>
      <c r="Q699" t="b">
        <v>1</v>
      </c>
      <c r="R699" t="s">
        <v>8300</v>
      </c>
      <c r="S699" t="str">
        <f t="shared" si="62"/>
        <v>music</v>
      </c>
      <c r="T699" t="str">
        <f t="shared" si="63"/>
        <v>classical music</v>
      </c>
    </row>
    <row r="700" spans="1:20" ht="43.2" x14ac:dyDescent="0.3">
      <c r="A700">
        <v>3386</v>
      </c>
      <c r="B700" s="3" t="s">
        <v>3385</v>
      </c>
      <c r="C700" s="3" t="s">
        <v>7496</v>
      </c>
      <c r="D700" s="10">
        <v>2000</v>
      </c>
      <c r="E700">
        <v>2100</v>
      </c>
      <c r="F700" s="5">
        <f t="shared" si="60"/>
        <v>1.05</v>
      </c>
      <c r="G700" s="6">
        <f t="shared" si="61"/>
        <v>51.219512195121951</v>
      </c>
      <c r="H700" t="s">
        <v>8219</v>
      </c>
      <c r="I700" t="s">
        <v>8224</v>
      </c>
      <c r="J700" t="s">
        <v>8246</v>
      </c>
      <c r="K700">
        <v>1417620506</v>
      </c>
      <c r="L700" s="11">
        <f t="shared" si="64"/>
        <v>41976.644745370373</v>
      </c>
      <c r="M700">
        <v>1415028506</v>
      </c>
      <c r="N700" s="11">
        <f t="shared" si="65"/>
        <v>41946.644745370373</v>
      </c>
      <c r="O700" t="b">
        <v>0</v>
      </c>
      <c r="P700">
        <v>41</v>
      </c>
      <c r="Q700" t="b">
        <v>1</v>
      </c>
      <c r="R700" t="s">
        <v>8271</v>
      </c>
      <c r="S700" t="str">
        <f t="shared" si="62"/>
        <v>theater</v>
      </c>
      <c r="T700" t="str">
        <f t="shared" si="63"/>
        <v>plays</v>
      </c>
    </row>
    <row r="701" spans="1:20" ht="43.2" x14ac:dyDescent="0.3">
      <c r="A701">
        <v>3541</v>
      </c>
      <c r="B701" s="3" t="s">
        <v>3540</v>
      </c>
      <c r="C701" s="3" t="s">
        <v>7651</v>
      </c>
      <c r="D701" s="10">
        <v>1200</v>
      </c>
      <c r="E701">
        <v>1260</v>
      </c>
      <c r="F701" s="5">
        <f t="shared" si="60"/>
        <v>1.05</v>
      </c>
      <c r="G701" s="6">
        <f t="shared" si="61"/>
        <v>39.375</v>
      </c>
      <c r="H701" t="s">
        <v>8219</v>
      </c>
      <c r="I701" t="s">
        <v>8225</v>
      </c>
      <c r="J701" t="s">
        <v>8247</v>
      </c>
      <c r="K701">
        <v>1441042275</v>
      </c>
      <c r="L701" s="11">
        <f t="shared" si="64"/>
        <v>42247.730034722219</v>
      </c>
      <c r="M701">
        <v>1438882275</v>
      </c>
      <c r="N701" s="11">
        <f t="shared" si="65"/>
        <v>42222.730034722219</v>
      </c>
      <c r="O701" t="b">
        <v>0</v>
      </c>
      <c r="P701">
        <v>32</v>
      </c>
      <c r="Q701" t="b">
        <v>1</v>
      </c>
      <c r="R701" t="s">
        <v>8271</v>
      </c>
      <c r="S701" t="str">
        <f t="shared" si="62"/>
        <v>theater</v>
      </c>
      <c r="T701" t="str">
        <f t="shared" si="63"/>
        <v>plays</v>
      </c>
    </row>
    <row r="702" spans="1:20" ht="43.2" x14ac:dyDescent="0.3">
      <c r="A702">
        <v>3749</v>
      </c>
      <c r="B702" s="3" t="s">
        <v>3746</v>
      </c>
      <c r="C702" s="3" t="s">
        <v>7859</v>
      </c>
      <c r="D702" s="10">
        <v>500</v>
      </c>
      <c r="E702">
        <v>525</v>
      </c>
      <c r="F702" s="5">
        <f t="shared" si="60"/>
        <v>1.05</v>
      </c>
      <c r="G702" s="6">
        <f t="shared" si="61"/>
        <v>75</v>
      </c>
      <c r="H702" t="s">
        <v>8219</v>
      </c>
      <c r="I702" t="s">
        <v>8224</v>
      </c>
      <c r="J702" t="s">
        <v>8246</v>
      </c>
      <c r="K702">
        <v>1461902340</v>
      </c>
      <c r="L702" s="11">
        <f t="shared" si="64"/>
        <v>42489.165972222225</v>
      </c>
      <c r="M702">
        <v>1459220588</v>
      </c>
      <c r="N702" s="11">
        <f t="shared" si="65"/>
        <v>42458.127175925925</v>
      </c>
      <c r="O702" t="b">
        <v>0</v>
      </c>
      <c r="P702">
        <v>7</v>
      </c>
      <c r="Q702" t="b">
        <v>1</v>
      </c>
      <c r="R702" t="s">
        <v>8305</v>
      </c>
      <c r="S702" t="str">
        <f t="shared" si="62"/>
        <v>theater</v>
      </c>
      <c r="T702" t="str">
        <f t="shared" si="63"/>
        <v>musical</v>
      </c>
    </row>
    <row r="703" spans="1:20" ht="28.8" x14ac:dyDescent="0.3">
      <c r="A703">
        <v>1373</v>
      </c>
      <c r="B703" s="3" t="s">
        <v>1374</v>
      </c>
      <c r="C703" s="3" t="s">
        <v>5483</v>
      </c>
      <c r="D703" s="10">
        <v>10000</v>
      </c>
      <c r="E703">
        <v>10501</v>
      </c>
      <c r="F703" s="5">
        <f t="shared" si="60"/>
        <v>1.0501</v>
      </c>
      <c r="G703" s="6">
        <f t="shared" si="61"/>
        <v>201.94230769230768</v>
      </c>
      <c r="H703" t="s">
        <v>8219</v>
      </c>
      <c r="I703" t="s">
        <v>8224</v>
      </c>
      <c r="J703" t="s">
        <v>8246</v>
      </c>
      <c r="K703">
        <v>1483138233</v>
      </c>
      <c r="L703" s="11">
        <f t="shared" si="64"/>
        <v>42734.95177083333</v>
      </c>
      <c r="M703">
        <v>1480546233</v>
      </c>
      <c r="N703" s="11">
        <f t="shared" si="65"/>
        <v>42704.95177083333</v>
      </c>
      <c r="O703" t="b">
        <v>0</v>
      </c>
      <c r="P703">
        <v>52</v>
      </c>
      <c r="Q703" t="b">
        <v>1</v>
      </c>
      <c r="R703" t="s">
        <v>8276</v>
      </c>
      <c r="S703" t="str">
        <f t="shared" si="62"/>
        <v>music</v>
      </c>
      <c r="T703" t="str">
        <f t="shared" si="63"/>
        <v>rock</v>
      </c>
    </row>
    <row r="704" spans="1:20" ht="43.2" x14ac:dyDescent="0.3">
      <c r="A704">
        <v>2476</v>
      </c>
      <c r="B704" s="3" t="s">
        <v>2477</v>
      </c>
      <c r="C704" s="3" t="s">
        <v>6586</v>
      </c>
      <c r="D704" s="10">
        <v>3200</v>
      </c>
      <c r="E704">
        <v>3360.72</v>
      </c>
      <c r="F704" s="5">
        <f t="shared" si="60"/>
        <v>1.050225</v>
      </c>
      <c r="G704" s="6">
        <f t="shared" si="61"/>
        <v>61.103999999999999</v>
      </c>
      <c r="H704" t="s">
        <v>8219</v>
      </c>
      <c r="I704" t="s">
        <v>8224</v>
      </c>
      <c r="J704" t="s">
        <v>8246</v>
      </c>
      <c r="K704">
        <v>1415004770</v>
      </c>
      <c r="L704" s="11">
        <f t="shared" si="64"/>
        <v>41946.370023148149</v>
      </c>
      <c r="M704">
        <v>1412149970</v>
      </c>
      <c r="N704" s="11">
        <f t="shared" si="65"/>
        <v>41913.328356481477</v>
      </c>
      <c r="O704" t="b">
        <v>0</v>
      </c>
      <c r="P704">
        <v>55</v>
      </c>
      <c r="Q704" t="b">
        <v>1</v>
      </c>
      <c r="R704" t="s">
        <v>8279</v>
      </c>
      <c r="S704" t="str">
        <f t="shared" si="62"/>
        <v>music</v>
      </c>
      <c r="T704" t="str">
        <f t="shared" si="63"/>
        <v>indie rock</v>
      </c>
    </row>
    <row r="705" spans="1:20" ht="28.8" x14ac:dyDescent="0.3">
      <c r="A705">
        <v>3778</v>
      </c>
      <c r="B705" s="3" t="s">
        <v>3775</v>
      </c>
      <c r="C705" s="3" t="s">
        <v>7888</v>
      </c>
      <c r="D705" s="10">
        <v>2400</v>
      </c>
      <c r="E705">
        <v>2521</v>
      </c>
      <c r="F705" s="5">
        <f t="shared" si="60"/>
        <v>1.0504166666666668</v>
      </c>
      <c r="G705" s="6">
        <f t="shared" si="61"/>
        <v>70.027777777777771</v>
      </c>
      <c r="H705" t="s">
        <v>8219</v>
      </c>
      <c r="I705" t="s">
        <v>8224</v>
      </c>
      <c r="J705" t="s">
        <v>8246</v>
      </c>
      <c r="K705">
        <v>1423942780</v>
      </c>
      <c r="L705" s="11">
        <f t="shared" si="64"/>
        <v>42049.819212962961</v>
      </c>
      <c r="M705">
        <v>1418758780</v>
      </c>
      <c r="N705" s="11">
        <f t="shared" si="65"/>
        <v>41989.819212962961</v>
      </c>
      <c r="O705" t="b">
        <v>0</v>
      </c>
      <c r="P705">
        <v>36</v>
      </c>
      <c r="Q705" t="b">
        <v>1</v>
      </c>
      <c r="R705" t="s">
        <v>8305</v>
      </c>
      <c r="S705" t="str">
        <f t="shared" si="62"/>
        <v>theater</v>
      </c>
      <c r="T705" t="str">
        <f t="shared" si="63"/>
        <v>musical</v>
      </c>
    </row>
    <row r="706" spans="1:20" ht="43.2" x14ac:dyDescent="0.3">
      <c r="A706">
        <v>1825</v>
      </c>
      <c r="B706" s="3" t="s">
        <v>1826</v>
      </c>
      <c r="C706" s="3" t="s">
        <v>5935</v>
      </c>
      <c r="D706" s="10">
        <v>2000</v>
      </c>
      <c r="E706">
        <v>2101</v>
      </c>
      <c r="F706" s="5">
        <f t="shared" ref="F706:F769" si="66">E706/D706</f>
        <v>1.0505</v>
      </c>
      <c r="G706" s="6">
        <f t="shared" ref="G706:G769" si="67">E706/P706</f>
        <v>42.02</v>
      </c>
      <c r="H706" t="s">
        <v>8219</v>
      </c>
      <c r="I706" t="s">
        <v>8224</v>
      </c>
      <c r="J706" t="s">
        <v>8246</v>
      </c>
      <c r="K706">
        <v>1373572903</v>
      </c>
      <c r="L706" s="11">
        <f t="shared" si="64"/>
        <v>41466.83452546296</v>
      </c>
      <c r="M706">
        <v>1371585703</v>
      </c>
      <c r="N706" s="11">
        <f t="shared" si="65"/>
        <v>41443.83452546296</v>
      </c>
      <c r="O706" t="b">
        <v>0</v>
      </c>
      <c r="P706">
        <v>50</v>
      </c>
      <c r="Q706" t="b">
        <v>1</v>
      </c>
      <c r="R706" t="s">
        <v>8276</v>
      </c>
      <c r="S706" t="str">
        <f t="shared" ref="S706:S769" si="68">LEFT(R706,FIND("/",R706)-1)</f>
        <v>music</v>
      </c>
      <c r="T706" t="str">
        <f t="shared" ref="T706:T769" si="69">RIGHT(R706,LEN(R706)-FIND("/",R706))</f>
        <v>rock</v>
      </c>
    </row>
    <row r="707" spans="1:20" ht="43.2" x14ac:dyDescent="0.3">
      <c r="A707">
        <v>1618</v>
      </c>
      <c r="B707" s="3" t="s">
        <v>1619</v>
      </c>
      <c r="C707" s="3" t="s">
        <v>5728</v>
      </c>
      <c r="D707" s="10">
        <v>1500</v>
      </c>
      <c r="E707">
        <v>1576</v>
      </c>
      <c r="F707" s="5">
        <f t="shared" si="66"/>
        <v>1.0506666666666666</v>
      </c>
      <c r="G707" s="6">
        <f t="shared" si="67"/>
        <v>58.370370370370374</v>
      </c>
      <c r="H707" t="s">
        <v>8219</v>
      </c>
      <c r="I707" t="s">
        <v>8224</v>
      </c>
      <c r="J707" t="s">
        <v>8246</v>
      </c>
      <c r="K707">
        <v>1362757335</v>
      </c>
      <c r="L707" s="11">
        <f t="shared" ref="L707:L770" si="70">(((K707/60)/60)/24)+DATE(1970,1,1)</f>
        <v>41341.654340277775</v>
      </c>
      <c r="M707">
        <v>1359301335</v>
      </c>
      <c r="N707" s="11">
        <f t="shared" ref="N707:N770" si="71">(((M707/60)/60)/24)+DATE(1970,1,1)</f>
        <v>41301.654340277775</v>
      </c>
      <c r="O707" t="b">
        <v>0</v>
      </c>
      <c r="P707">
        <v>27</v>
      </c>
      <c r="Q707" t="b">
        <v>1</v>
      </c>
      <c r="R707" t="s">
        <v>8276</v>
      </c>
      <c r="S707" t="str">
        <f t="shared" si="68"/>
        <v>music</v>
      </c>
      <c r="T707" t="str">
        <f t="shared" si="69"/>
        <v>rock</v>
      </c>
    </row>
    <row r="708" spans="1:20" ht="43.2" x14ac:dyDescent="0.3">
      <c r="A708">
        <v>2298</v>
      </c>
      <c r="B708" s="3" t="s">
        <v>2299</v>
      </c>
      <c r="C708" s="3" t="s">
        <v>6408</v>
      </c>
      <c r="D708" s="10">
        <v>30000</v>
      </c>
      <c r="E708">
        <v>31522</v>
      </c>
      <c r="F708" s="5">
        <f t="shared" si="66"/>
        <v>1.0507333333333333</v>
      </c>
      <c r="G708" s="6">
        <f t="shared" si="67"/>
        <v>109.45138888888889</v>
      </c>
      <c r="H708" t="s">
        <v>8219</v>
      </c>
      <c r="I708" t="s">
        <v>8224</v>
      </c>
      <c r="J708" t="s">
        <v>8246</v>
      </c>
      <c r="K708">
        <v>1395861033</v>
      </c>
      <c r="L708" s="11">
        <f t="shared" si="70"/>
        <v>41724.798993055556</v>
      </c>
      <c r="M708">
        <v>1393272633</v>
      </c>
      <c r="N708" s="11">
        <f t="shared" si="71"/>
        <v>41694.84065972222</v>
      </c>
      <c r="O708" t="b">
        <v>0</v>
      </c>
      <c r="P708">
        <v>288</v>
      </c>
      <c r="Q708" t="b">
        <v>1</v>
      </c>
      <c r="R708" t="s">
        <v>8276</v>
      </c>
      <c r="S708" t="str">
        <f t="shared" si="68"/>
        <v>music</v>
      </c>
      <c r="T708" t="str">
        <f t="shared" si="69"/>
        <v>rock</v>
      </c>
    </row>
    <row r="709" spans="1:20" ht="43.2" x14ac:dyDescent="0.3">
      <c r="A709">
        <v>413</v>
      </c>
      <c r="B709" s="3" t="s">
        <v>414</v>
      </c>
      <c r="C709" s="3" t="s">
        <v>4523</v>
      </c>
      <c r="D709" s="10">
        <v>12800</v>
      </c>
      <c r="E709">
        <v>13451</v>
      </c>
      <c r="F709" s="5">
        <f t="shared" si="66"/>
        <v>1.0508593749999999</v>
      </c>
      <c r="G709" s="6">
        <f t="shared" si="67"/>
        <v>78.660818713450297</v>
      </c>
      <c r="H709" t="s">
        <v>8219</v>
      </c>
      <c r="I709" t="s">
        <v>8224</v>
      </c>
      <c r="J709" t="s">
        <v>8246</v>
      </c>
      <c r="K709">
        <v>1342731811</v>
      </c>
      <c r="L709" s="11">
        <f t="shared" si="70"/>
        <v>41109.877442129626</v>
      </c>
      <c r="M709">
        <v>1340139811</v>
      </c>
      <c r="N709" s="11">
        <f t="shared" si="71"/>
        <v>41079.877442129626</v>
      </c>
      <c r="O709" t="b">
        <v>0</v>
      </c>
      <c r="P709">
        <v>171</v>
      </c>
      <c r="Q709" t="b">
        <v>1</v>
      </c>
      <c r="R709" t="s">
        <v>8269</v>
      </c>
      <c r="S709" t="str">
        <f t="shared" si="68"/>
        <v>film &amp; video</v>
      </c>
      <c r="T709" t="str">
        <f t="shared" si="69"/>
        <v>documentary</v>
      </c>
    </row>
    <row r="710" spans="1:20" ht="43.2" x14ac:dyDescent="0.3">
      <c r="A710">
        <v>2932</v>
      </c>
      <c r="B710" s="3" t="s">
        <v>2932</v>
      </c>
      <c r="C710" s="3" t="s">
        <v>7042</v>
      </c>
      <c r="D710" s="10">
        <v>3100</v>
      </c>
      <c r="E710">
        <v>3258</v>
      </c>
      <c r="F710" s="5">
        <f t="shared" si="66"/>
        <v>1.0509677419354839</v>
      </c>
      <c r="G710" s="6">
        <f t="shared" si="67"/>
        <v>85.736842105263165</v>
      </c>
      <c r="H710" t="s">
        <v>8219</v>
      </c>
      <c r="I710" t="s">
        <v>8226</v>
      </c>
      <c r="J710" t="s">
        <v>8248</v>
      </c>
      <c r="K710">
        <v>1424516400</v>
      </c>
      <c r="L710" s="11">
        <f t="shared" si="70"/>
        <v>42056.458333333328</v>
      </c>
      <c r="M710">
        <v>1421812637</v>
      </c>
      <c r="N710" s="11">
        <f t="shared" si="71"/>
        <v>42025.164780092593</v>
      </c>
      <c r="O710" t="b">
        <v>0</v>
      </c>
      <c r="P710">
        <v>38</v>
      </c>
      <c r="Q710" t="b">
        <v>1</v>
      </c>
      <c r="R710" t="s">
        <v>8305</v>
      </c>
      <c r="S710" t="str">
        <f t="shared" si="68"/>
        <v>theater</v>
      </c>
      <c r="T710" t="str">
        <f t="shared" si="69"/>
        <v>musical</v>
      </c>
    </row>
    <row r="711" spans="1:20" ht="57.6" x14ac:dyDescent="0.3">
      <c r="A711">
        <v>3161</v>
      </c>
      <c r="B711" s="3" t="s">
        <v>3161</v>
      </c>
      <c r="C711" s="3" t="s">
        <v>7271</v>
      </c>
      <c r="D711" s="10">
        <v>2000</v>
      </c>
      <c r="E711">
        <v>2102</v>
      </c>
      <c r="F711" s="5">
        <f t="shared" si="66"/>
        <v>1.0509999999999999</v>
      </c>
      <c r="G711" s="6">
        <f t="shared" si="67"/>
        <v>28.405405405405407</v>
      </c>
      <c r="H711" t="s">
        <v>8219</v>
      </c>
      <c r="I711" t="s">
        <v>8225</v>
      </c>
      <c r="J711" t="s">
        <v>8247</v>
      </c>
      <c r="K711">
        <v>1413377522</v>
      </c>
      <c r="L711" s="11">
        <f t="shared" si="70"/>
        <v>41927.536134259259</v>
      </c>
      <c r="M711">
        <v>1410785522</v>
      </c>
      <c r="N711" s="11">
        <f t="shared" si="71"/>
        <v>41897.536134259259</v>
      </c>
      <c r="O711" t="b">
        <v>1</v>
      </c>
      <c r="P711">
        <v>74</v>
      </c>
      <c r="Q711" t="b">
        <v>1</v>
      </c>
      <c r="R711" t="s">
        <v>8271</v>
      </c>
      <c r="S711" t="str">
        <f t="shared" si="68"/>
        <v>theater</v>
      </c>
      <c r="T711" t="str">
        <f t="shared" si="69"/>
        <v>plays</v>
      </c>
    </row>
    <row r="712" spans="1:20" ht="28.8" x14ac:dyDescent="0.3">
      <c r="A712">
        <v>807</v>
      </c>
      <c r="B712" s="3" t="s">
        <v>808</v>
      </c>
      <c r="C712" s="3" t="s">
        <v>4917</v>
      </c>
      <c r="D712" s="10">
        <v>4000</v>
      </c>
      <c r="E712">
        <v>4205</v>
      </c>
      <c r="F712" s="5">
        <f t="shared" si="66"/>
        <v>1.05125</v>
      </c>
      <c r="G712" s="6">
        <f t="shared" si="67"/>
        <v>73.771929824561397</v>
      </c>
      <c r="H712" t="s">
        <v>8219</v>
      </c>
      <c r="I712" t="s">
        <v>8224</v>
      </c>
      <c r="J712" t="s">
        <v>8246</v>
      </c>
      <c r="K712">
        <v>1488333600</v>
      </c>
      <c r="L712" s="11">
        <f t="shared" si="70"/>
        <v>42795.083333333328</v>
      </c>
      <c r="M712">
        <v>1485270311</v>
      </c>
      <c r="N712" s="11">
        <f t="shared" si="71"/>
        <v>42759.628599537042</v>
      </c>
      <c r="O712" t="b">
        <v>0</v>
      </c>
      <c r="P712">
        <v>57</v>
      </c>
      <c r="Q712" t="b">
        <v>1</v>
      </c>
      <c r="R712" t="s">
        <v>8276</v>
      </c>
      <c r="S712" t="str">
        <f t="shared" si="68"/>
        <v>music</v>
      </c>
      <c r="T712" t="str">
        <f t="shared" si="69"/>
        <v>rock</v>
      </c>
    </row>
    <row r="713" spans="1:20" ht="43.2" x14ac:dyDescent="0.3">
      <c r="A713">
        <v>103</v>
      </c>
      <c r="B713" s="3" t="s">
        <v>105</v>
      </c>
      <c r="C713" s="3" t="s">
        <v>4214</v>
      </c>
      <c r="D713" s="10">
        <v>1300</v>
      </c>
      <c r="E713">
        <v>1367</v>
      </c>
      <c r="F713" s="5">
        <f t="shared" si="66"/>
        <v>1.0515384615384615</v>
      </c>
      <c r="G713" s="6">
        <f t="shared" si="67"/>
        <v>27.897959183673468</v>
      </c>
      <c r="H713" t="s">
        <v>8219</v>
      </c>
      <c r="I713" t="s">
        <v>8225</v>
      </c>
      <c r="J713" t="s">
        <v>8247</v>
      </c>
      <c r="K713">
        <v>1394220030</v>
      </c>
      <c r="L713" s="11">
        <f t="shared" si="70"/>
        <v>41705.805902777778</v>
      </c>
      <c r="M713">
        <v>1392232830</v>
      </c>
      <c r="N713" s="11">
        <f t="shared" si="71"/>
        <v>41682.805902777778</v>
      </c>
      <c r="O713" t="b">
        <v>0</v>
      </c>
      <c r="P713">
        <v>49</v>
      </c>
      <c r="Q713" t="b">
        <v>1</v>
      </c>
      <c r="R713" t="s">
        <v>8266</v>
      </c>
      <c r="S713" t="str">
        <f t="shared" si="68"/>
        <v>film &amp; video</v>
      </c>
      <c r="T713" t="str">
        <f t="shared" si="69"/>
        <v>shorts</v>
      </c>
    </row>
    <row r="714" spans="1:20" ht="43.2" x14ac:dyDescent="0.3">
      <c r="A714">
        <v>3620</v>
      </c>
      <c r="B714" s="3" t="s">
        <v>3618</v>
      </c>
      <c r="C714" s="3" t="s">
        <v>7730</v>
      </c>
      <c r="D714" s="10">
        <v>10500</v>
      </c>
      <c r="E714">
        <v>11045</v>
      </c>
      <c r="F714" s="5">
        <f t="shared" si="66"/>
        <v>1.0519047619047619</v>
      </c>
      <c r="G714" s="6">
        <f t="shared" si="67"/>
        <v>56.065989847715734</v>
      </c>
      <c r="H714" t="s">
        <v>8219</v>
      </c>
      <c r="I714" t="s">
        <v>8224</v>
      </c>
      <c r="J714" t="s">
        <v>8246</v>
      </c>
      <c r="K714">
        <v>1425528000</v>
      </c>
      <c r="L714" s="11">
        <f t="shared" si="70"/>
        <v>42068.166666666672</v>
      </c>
      <c r="M714">
        <v>1422916261</v>
      </c>
      <c r="N714" s="11">
        <f t="shared" si="71"/>
        <v>42037.938206018516</v>
      </c>
      <c r="O714" t="b">
        <v>0</v>
      </c>
      <c r="P714">
        <v>197</v>
      </c>
      <c r="Q714" t="b">
        <v>1</v>
      </c>
      <c r="R714" t="s">
        <v>8271</v>
      </c>
      <c r="S714" t="str">
        <f t="shared" si="68"/>
        <v>theater</v>
      </c>
      <c r="T714" t="str">
        <f t="shared" si="69"/>
        <v>plays</v>
      </c>
    </row>
    <row r="715" spans="1:20" ht="43.2" x14ac:dyDescent="0.3">
      <c r="A715">
        <v>92</v>
      </c>
      <c r="B715" s="3" t="s">
        <v>94</v>
      </c>
      <c r="C715" s="3" t="s">
        <v>4203</v>
      </c>
      <c r="D715" s="10">
        <v>5000</v>
      </c>
      <c r="E715">
        <v>5260</v>
      </c>
      <c r="F715" s="5">
        <f t="shared" si="66"/>
        <v>1.052</v>
      </c>
      <c r="G715" s="6">
        <f t="shared" si="67"/>
        <v>122.32558139534883</v>
      </c>
      <c r="H715" t="s">
        <v>8219</v>
      </c>
      <c r="I715" t="s">
        <v>8229</v>
      </c>
      <c r="J715" t="s">
        <v>8251</v>
      </c>
      <c r="K715">
        <v>1485936000</v>
      </c>
      <c r="L715" s="11">
        <f t="shared" si="70"/>
        <v>42767.333333333328</v>
      </c>
      <c r="M715">
        <v>1481949983</v>
      </c>
      <c r="N715" s="11">
        <f t="shared" si="71"/>
        <v>42721.198877314819</v>
      </c>
      <c r="O715" t="b">
        <v>0</v>
      </c>
      <c r="P715">
        <v>43</v>
      </c>
      <c r="Q715" t="b">
        <v>1</v>
      </c>
      <c r="R715" t="s">
        <v>8266</v>
      </c>
      <c r="S715" t="str">
        <f t="shared" si="68"/>
        <v>film &amp; video</v>
      </c>
      <c r="T715" t="str">
        <f t="shared" si="69"/>
        <v>shorts</v>
      </c>
    </row>
    <row r="716" spans="1:20" ht="43.2" x14ac:dyDescent="0.3">
      <c r="A716">
        <v>3258</v>
      </c>
      <c r="B716" s="3" t="s">
        <v>3258</v>
      </c>
      <c r="C716" s="3" t="s">
        <v>7368</v>
      </c>
      <c r="D716" s="10">
        <v>7000</v>
      </c>
      <c r="E716">
        <v>7365</v>
      </c>
      <c r="F716" s="5">
        <f t="shared" si="66"/>
        <v>1.052142857142857</v>
      </c>
      <c r="G716" s="6">
        <f t="shared" si="67"/>
        <v>98.2</v>
      </c>
      <c r="H716" t="s">
        <v>8219</v>
      </c>
      <c r="I716" t="s">
        <v>8224</v>
      </c>
      <c r="J716" t="s">
        <v>8246</v>
      </c>
      <c r="K716">
        <v>1420751861</v>
      </c>
      <c r="L716" s="11">
        <f t="shared" si="70"/>
        <v>42012.887280092589</v>
      </c>
      <c r="M716">
        <v>1418159861</v>
      </c>
      <c r="N716" s="11">
        <f t="shared" si="71"/>
        <v>41982.887280092589</v>
      </c>
      <c r="O716" t="b">
        <v>1</v>
      </c>
      <c r="P716">
        <v>75</v>
      </c>
      <c r="Q716" t="b">
        <v>1</v>
      </c>
      <c r="R716" t="s">
        <v>8271</v>
      </c>
      <c r="S716" t="str">
        <f t="shared" si="68"/>
        <v>theater</v>
      </c>
      <c r="T716" t="str">
        <f t="shared" si="69"/>
        <v>plays</v>
      </c>
    </row>
    <row r="717" spans="1:20" ht="43.2" x14ac:dyDescent="0.3">
      <c r="A717">
        <v>3440</v>
      </c>
      <c r="B717" s="3" t="s">
        <v>3439</v>
      </c>
      <c r="C717" s="3" t="s">
        <v>7550</v>
      </c>
      <c r="D717" s="10">
        <v>5000</v>
      </c>
      <c r="E717">
        <v>5260.92</v>
      </c>
      <c r="F717" s="5">
        <f t="shared" si="66"/>
        <v>1.052184</v>
      </c>
      <c r="G717" s="6">
        <f t="shared" si="67"/>
        <v>64.157560975609755</v>
      </c>
      <c r="H717" t="s">
        <v>8219</v>
      </c>
      <c r="I717" t="s">
        <v>8224</v>
      </c>
      <c r="J717" t="s">
        <v>8246</v>
      </c>
      <c r="K717">
        <v>1405095300</v>
      </c>
      <c r="L717" s="11">
        <f t="shared" si="70"/>
        <v>41831.677083333336</v>
      </c>
      <c r="M717">
        <v>1403146628</v>
      </c>
      <c r="N717" s="11">
        <f t="shared" si="71"/>
        <v>41809.12300925926</v>
      </c>
      <c r="O717" t="b">
        <v>0</v>
      </c>
      <c r="P717">
        <v>82</v>
      </c>
      <c r="Q717" t="b">
        <v>1</v>
      </c>
      <c r="R717" t="s">
        <v>8271</v>
      </c>
      <c r="S717" t="str">
        <f t="shared" si="68"/>
        <v>theater</v>
      </c>
      <c r="T717" t="str">
        <f t="shared" si="69"/>
        <v>plays</v>
      </c>
    </row>
    <row r="718" spans="1:20" ht="43.2" x14ac:dyDescent="0.3">
      <c r="A718">
        <v>2068</v>
      </c>
      <c r="B718" s="3" t="s">
        <v>2069</v>
      </c>
      <c r="C718" s="3" t="s">
        <v>6178</v>
      </c>
      <c r="D718" s="10">
        <v>25000</v>
      </c>
      <c r="E718">
        <v>26305.97</v>
      </c>
      <c r="F718" s="5">
        <f t="shared" si="66"/>
        <v>1.0522388</v>
      </c>
      <c r="G718" s="6">
        <f t="shared" si="67"/>
        <v>346.13118421052633</v>
      </c>
      <c r="H718" t="s">
        <v>8219</v>
      </c>
      <c r="I718" t="s">
        <v>8224</v>
      </c>
      <c r="J718" t="s">
        <v>8246</v>
      </c>
      <c r="K718">
        <v>1476994315</v>
      </c>
      <c r="L718" s="11">
        <f t="shared" si="70"/>
        <v>42663.841608796298</v>
      </c>
      <c r="M718">
        <v>1474402315</v>
      </c>
      <c r="N718" s="11">
        <f t="shared" si="71"/>
        <v>42633.841608796298</v>
      </c>
      <c r="O718" t="b">
        <v>0</v>
      </c>
      <c r="P718">
        <v>76</v>
      </c>
      <c r="Q718" t="b">
        <v>1</v>
      </c>
      <c r="R718" t="s">
        <v>8295</v>
      </c>
      <c r="S718" t="str">
        <f t="shared" si="68"/>
        <v>technology</v>
      </c>
      <c r="T718" t="str">
        <f t="shared" si="69"/>
        <v>hardware</v>
      </c>
    </row>
    <row r="719" spans="1:20" ht="43.2" x14ac:dyDescent="0.3">
      <c r="A719">
        <v>403</v>
      </c>
      <c r="B719" s="3" t="s">
        <v>404</v>
      </c>
      <c r="C719" s="3" t="s">
        <v>4513</v>
      </c>
      <c r="D719" s="10">
        <v>5000</v>
      </c>
      <c r="E719">
        <v>5263</v>
      </c>
      <c r="F719" s="5">
        <f t="shared" si="66"/>
        <v>1.0526</v>
      </c>
      <c r="G719" s="6">
        <f t="shared" si="67"/>
        <v>75.185714285714283</v>
      </c>
      <c r="H719" t="s">
        <v>8219</v>
      </c>
      <c r="I719" t="s">
        <v>8224</v>
      </c>
      <c r="J719" t="s">
        <v>8246</v>
      </c>
      <c r="K719">
        <v>1312960080</v>
      </c>
      <c r="L719" s="11">
        <f t="shared" si="70"/>
        <v>40765.297222222223</v>
      </c>
      <c r="M719">
        <v>1308900441</v>
      </c>
      <c r="N719" s="11">
        <f t="shared" si="71"/>
        <v>40718.310659722221</v>
      </c>
      <c r="O719" t="b">
        <v>0</v>
      </c>
      <c r="P719">
        <v>70</v>
      </c>
      <c r="Q719" t="b">
        <v>1</v>
      </c>
      <c r="R719" t="s">
        <v>8269</v>
      </c>
      <c r="S719" t="str">
        <f t="shared" si="68"/>
        <v>film &amp; video</v>
      </c>
      <c r="T719" t="str">
        <f t="shared" si="69"/>
        <v>documentary</v>
      </c>
    </row>
    <row r="720" spans="1:20" ht="43.2" x14ac:dyDescent="0.3">
      <c r="A720">
        <v>3492</v>
      </c>
      <c r="B720" s="3" t="s">
        <v>3491</v>
      </c>
      <c r="C720" s="3" t="s">
        <v>7602</v>
      </c>
      <c r="D720" s="10">
        <v>3800</v>
      </c>
      <c r="E720">
        <v>4000.22</v>
      </c>
      <c r="F720" s="5">
        <f t="shared" si="66"/>
        <v>1.0526894736842105</v>
      </c>
      <c r="G720" s="6">
        <f t="shared" si="67"/>
        <v>114.29199999999999</v>
      </c>
      <c r="H720" t="s">
        <v>8219</v>
      </c>
      <c r="I720" t="s">
        <v>8224</v>
      </c>
      <c r="J720" t="s">
        <v>8246</v>
      </c>
      <c r="K720">
        <v>1445818397</v>
      </c>
      <c r="L720" s="11">
        <f t="shared" si="70"/>
        <v>42303.009224537032</v>
      </c>
      <c r="M720">
        <v>1442794397</v>
      </c>
      <c r="N720" s="11">
        <f t="shared" si="71"/>
        <v>42268.009224537032</v>
      </c>
      <c r="O720" t="b">
        <v>0</v>
      </c>
      <c r="P720">
        <v>35</v>
      </c>
      <c r="Q720" t="b">
        <v>1</v>
      </c>
      <c r="R720" t="s">
        <v>8271</v>
      </c>
      <c r="S720" t="str">
        <f t="shared" si="68"/>
        <v>theater</v>
      </c>
      <c r="T720" t="str">
        <f t="shared" si="69"/>
        <v>plays</v>
      </c>
    </row>
    <row r="721" spans="1:20" ht="43.2" x14ac:dyDescent="0.3">
      <c r="A721">
        <v>2781</v>
      </c>
      <c r="B721" s="3" t="s">
        <v>2781</v>
      </c>
      <c r="C721" s="3" t="s">
        <v>6891</v>
      </c>
      <c r="D721" s="10">
        <v>1250</v>
      </c>
      <c r="E721">
        <v>1316</v>
      </c>
      <c r="F721" s="5">
        <f t="shared" si="66"/>
        <v>1.0528</v>
      </c>
      <c r="G721" s="6">
        <f t="shared" si="67"/>
        <v>47</v>
      </c>
      <c r="H721" t="s">
        <v>8219</v>
      </c>
      <c r="I721" t="s">
        <v>8224</v>
      </c>
      <c r="J721" t="s">
        <v>8246</v>
      </c>
      <c r="K721">
        <v>1423724400</v>
      </c>
      <c r="L721" s="11">
        <f t="shared" si="70"/>
        <v>42047.291666666672</v>
      </c>
      <c r="M721">
        <v>1421274954</v>
      </c>
      <c r="N721" s="11">
        <f t="shared" si="71"/>
        <v>42018.94159722222</v>
      </c>
      <c r="O721" t="b">
        <v>0</v>
      </c>
      <c r="P721">
        <v>28</v>
      </c>
      <c r="Q721" t="b">
        <v>1</v>
      </c>
      <c r="R721" t="s">
        <v>8271</v>
      </c>
      <c r="S721" t="str">
        <f t="shared" si="68"/>
        <v>theater</v>
      </c>
      <c r="T721" t="str">
        <f t="shared" si="69"/>
        <v>plays</v>
      </c>
    </row>
    <row r="722" spans="1:20" ht="43.2" x14ac:dyDescent="0.3">
      <c r="A722">
        <v>794</v>
      </c>
      <c r="B722" s="3" t="s">
        <v>795</v>
      </c>
      <c r="C722" s="3" t="s">
        <v>4904</v>
      </c>
      <c r="D722" s="10">
        <v>8000</v>
      </c>
      <c r="E722">
        <v>8425</v>
      </c>
      <c r="F722" s="5">
        <f t="shared" si="66"/>
        <v>1.0531250000000001</v>
      </c>
      <c r="G722" s="6">
        <f t="shared" si="67"/>
        <v>158.96226415094338</v>
      </c>
      <c r="H722" t="s">
        <v>8219</v>
      </c>
      <c r="I722" t="s">
        <v>8224</v>
      </c>
      <c r="J722" t="s">
        <v>8246</v>
      </c>
      <c r="K722">
        <v>1315242360</v>
      </c>
      <c r="L722" s="11">
        <f t="shared" si="70"/>
        <v>40791.712500000001</v>
      </c>
      <c r="M722">
        <v>1310438737</v>
      </c>
      <c r="N722" s="11">
        <f t="shared" si="71"/>
        <v>40736.115011574075</v>
      </c>
      <c r="O722" t="b">
        <v>0</v>
      </c>
      <c r="P722">
        <v>53</v>
      </c>
      <c r="Q722" t="b">
        <v>1</v>
      </c>
      <c r="R722" t="s">
        <v>8276</v>
      </c>
      <c r="S722" t="str">
        <f t="shared" si="68"/>
        <v>music</v>
      </c>
      <c r="T722" t="str">
        <f t="shared" si="69"/>
        <v>rock</v>
      </c>
    </row>
    <row r="723" spans="1:20" ht="43.2" x14ac:dyDescent="0.3">
      <c r="A723">
        <v>2790</v>
      </c>
      <c r="B723" s="3" t="s">
        <v>2790</v>
      </c>
      <c r="C723" s="3" t="s">
        <v>6900</v>
      </c>
      <c r="D723" s="10">
        <v>3000</v>
      </c>
      <c r="E723">
        <v>3160</v>
      </c>
      <c r="F723" s="5">
        <f t="shared" si="66"/>
        <v>1.0533333333333332</v>
      </c>
      <c r="G723" s="6">
        <f t="shared" si="67"/>
        <v>47.878787878787875</v>
      </c>
      <c r="H723" t="s">
        <v>8219</v>
      </c>
      <c r="I723" t="s">
        <v>8224</v>
      </c>
      <c r="J723" t="s">
        <v>8246</v>
      </c>
      <c r="K723">
        <v>1423693903</v>
      </c>
      <c r="L723" s="11">
        <f t="shared" si="70"/>
        <v>42046.938692129625</v>
      </c>
      <c r="M723">
        <v>1421101903</v>
      </c>
      <c r="N723" s="11">
        <f t="shared" si="71"/>
        <v>42016.938692129625</v>
      </c>
      <c r="O723" t="b">
        <v>0</v>
      </c>
      <c r="P723">
        <v>66</v>
      </c>
      <c r="Q723" t="b">
        <v>1</v>
      </c>
      <c r="R723" t="s">
        <v>8271</v>
      </c>
      <c r="S723" t="str">
        <f t="shared" si="68"/>
        <v>theater</v>
      </c>
      <c r="T723" t="str">
        <f t="shared" si="69"/>
        <v>plays</v>
      </c>
    </row>
    <row r="724" spans="1:20" ht="43.2" x14ac:dyDescent="0.3">
      <c r="A724">
        <v>1369</v>
      </c>
      <c r="B724" s="3" t="s">
        <v>1370</v>
      </c>
      <c r="C724" s="3" t="s">
        <v>5479</v>
      </c>
      <c r="D724" s="10">
        <v>32360</v>
      </c>
      <c r="E724">
        <v>34090.629999999997</v>
      </c>
      <c r="F724" s="5">
        <f t="shared" si="66"/>
        <v>1.0534805315203954</v>
      </c>
      <c r="G724" s="6">
        <f t="shared" si="67"/>
        <v>83.967068965517228</v>
      </c>
      <c r="H724" t="s">
        <v>8219</v>
      </c>
      <c r="I724" t="s">
        <v>8224</v>
      </c>
      <c r="J724" t="s">
        <v>8246</v>
      </c>
      <c r="K724">
        <v>1397225746</v>
      </c>
      <c r="L724" s="11">
        <f t="shared" si="70"/>
        <v>41740.594282407408</v>
      </c>
      <c r="M724">
        <v>1394633746</v>
      </c>
      <c r="N724" s="11">
        <f t="shared" si="71"/>
        <v>41710.594282407408</v>
      </c>
      <c r="O724" t="b">
        <v>0</v>
      </c>
      <c r="P724">
        <v>406</v>
      </c>
      <c r="Q724" t="b">
        <v>1</v>
      </c>
      <c r="R724" t="s">
        <v>8276</v>
      </c>
      <c r="S724" t="str">
        <f t="shared" si="68"/>
        <v>music</v>
      </c>
      <c r="T724" t="str">
        <f t="shared" si="69"/>
        <v>rock</v>
      </c>
    </row>
    <row r="725" spans="1:20" ht="28.8" x14ac:dyDescent="0.3">
      <c r="A725">
        <v>2972</v>
      </c>
      <c r="B725" s="3" t="s">
        <v>2972</v>
      </c>
      <c r="C725" s="3" t="s">
        <v>7082</v>
      </c>
      <c r="D725" s="10">
        <v>2000</v>
      </c>
      <c r="E725">
        <v>2107</v>
      </c>
      <c r="F725" s="5">
        <f t="shared" si="66"/>
        <v>1.0535000000000001</v>
      </c>
      <c r="G725" s="6">
        <f t="shared" si="67"/>
        <v>123.94117647058823</v>
      </c>
      <c r="H725" t="s">
        <v>8219</v>
      </c>
      <c r="I725" t="s">
        <v>8224</v>
      </c>
      <c r="J725" t="s">
        <v>8246</v>
      </c>
      <c r="K725">
        <v>1480899600</v>
      </c>
      <c r="L725" s="11">
        <f t="shared" si="70"/>
        <v>42709.041666666672</v>
      </c>
      <c r="M725">
        <v>1479609520</v>
      </c>
      <c r="N725" s="11">
        <f t="shared" si="71"/>
        <v>42694.110185185185</v>
      </c>
      <c r="O725" t="b">
        <v>0</v>
      </c>
      <c r="P725">
        <v>17</v>
      </c>
      <c r="Q725" t="b">
        <v>1</v>
      </c>
      <c r="R725" t="s">
        <v>8271</v>
      </c>
      <c r="S725" t="str">
        <f t="shared" si="68"/>
        <v>theater</v>
      </c>
      <c r="T725" t="str">
        <f t="shared" si="69"/>
        <v>plays</v>
      </c>
    </row>
    <row r="726" spans="1:20" ht="28.8" x14ac:dyDescent="0.3">
      <c r="A726">
        <v>2618</v>
      </c>
      <c r="B726" s="3" t="s">
        <v>2618</v>
      </c>
      <c r="C726" s="3" t="s">
        <v>6728</v>
      </c>
      <c r="D726" s="10">
        <v>15000</v>
      </c>
      <c r="E726">
        <v>15808</v>
      </c>
      <c r="F726" s="5">
        <f t="shared" si="66"/>
        <v>1.0538666666666667</v>
      </c>
      <c r="G726" s="6">
        <f t="shared" si="67"/>
        <v>205.2987012987013</v>
      </c>
      <c r="H726" t="s">
        <v>8219</v>
      </c>
      <c r="I726" t="s">
        <v>8224</v>
      </c>
      <c r="J726" t="s">
        <v>8246</v>
      </c>
      <c r="K726">
        <v>1449000061</v>
      </c>
      <c r="L726" s="11">
        <f t="shared" si="70"/>
        <v>42339.834039351852</v>
      </c>
      <c r="M726">
        <v>1443812461</v>
      </c>
      <c r="N726" s="11">
        <f t="shared" si="71"/>
        <v>42279.792372685188</v>
      </c>
      <c r="O726" t="b">
        <v>1</v>
      </c>
      <c r="P726">
        <v>77</v>
      </c>
      <c r="Q726" t="b">
        <v>1</v>
      </c>
      <c r="R726" t="s">
        <v>8301</v>
      </c>
      <c r="S726" t="str">
        <f t="shared" si="68"/>
        <v>technology</v>
      </c>
      <c r="T726" t="str">
        <f t="shared" si="69"/>
        <v>space exploration</v>
      </c>
    </row>
    <row r="727" spans="1:20" ht="43.2" x14ac:dyDescent="0.3">
      <c r="A727">
        <v>3502</v>
      </c>
      <c r="B727" s="3" t="s">
        <v>3501</v>
      </c>
      <c r="C727" s="3" t="s">
        <v>7612</v>
      </c>
      <c r="D727" s="10">
        <v>4000</v>
      </c>
      <c r="E727">
        <v>4216</v>
      </c>
      <c r="F727" s="5">
        <f t="shared" si="66"/>
        <v>1.054</v>
      </c>
      <c r="G727" s="6">
        <f t="shared" si="67"/>
        <v>136</v>
      </c>
      <c r="H727" t="s">
        <v>8219</v>
      </c>
      <c r="I727" t="s">
        <v>8224</v>
      </c>
      <c r="J727" t="s">
        <v>8246</v>
      </c>
      <c r="K727">
        <v>1458100740</v>
      </c>
      <c r="L727" s="11">
        <f t="shared" si="70"/>
        <v>42445.165972222225</v>
      </c>
      <c r="M727">
        <v>1456862924</v>
      </c>
      <c r="N727" s="11">
        <f t="shared" si="71"/>
        <v>42430.839398148149</v>
      </c>
      <c r="O727" t="b">
        <v>0</v>
      </c>
      <c r="P727">
        <v>31</v>
      </c>
      <c r="Q727" t="b">
        <v>1</v>
      </c>
      <c r="R727" t="s">
        <v>8271</v>
      </c>
      <c r="S727" t="str">
        <f t="shared" si="68"/>
        <v>theater</v>
      </c>
      <c r="T727" t="str">
        <f t="shared" si="69"/>
        <v>plays</v>
      </c>
    </row>
    <row r="728" spans="1:20" ht="43.2" x14ac:dyDescent="0.3">
      <c r="A728">
        <v>3825</v>
      </c>
      <c r="B728" s="3" t="s">
        <v>3822</v>
      </c>
      <c r="C728" s="3" t="s">
        <v>7934</v>
      </c>
      <c r="D728" s="10">
        <v>5000</v>
      </c>
      <c r="E728">
        <v>5271</v>
      </c>
      <c r="F728" s="5">
        <f t="shared" si="66"/>
        <v>1.0542</v>
      </c>
      <c r="G728" s="6">
        <f t="shared" si="67"/>
        <v>107.57142857142857</v>
      </c>
      <c r="H728" t="s">
        <v>8219</v>
      </c>
      <c r="I728" t="s">
        <v>8224</v>
      </c>
      <c r="J728" t="s">
        <v>8246</v>
      </c>
      <c r="K728">
        <v>1434505214</v>
      </c>
      <c r="L728" s="11">
        <f t="shared" si="70"/>
        <v>42172.069606481484</v>
      </c>
      <c r="M728">
        <v>1432690814</v>
      </c>
      <c r="N728" s="11">
        <f t="shared" si="71"/>
        <v>42151.069606481484</v>
      </c>
      <c r="O728" t="b">
        <v>0</v>
      </c>
      <c r="P728">
        <v>49</v>
      </c>
      <c r="Q728" t="b">
        <v>1</v>
      </c>
      <c r="R728" t="s">
        <v>8271</v>
      </c>
      <c r="S728" t="str">
        <f t="shared" si="68"/>
        <v>theater</v>
      </c>
      <c r="T728" t="str">
        <f t="shared" si="69"/>
        <v>plays</v>
      </c>
    </row>
    <row r="729" spans="1:20" ht="57.6" x14ac:dyDescent="0.3">
      <c r="A729">
        <v>1185</v>
      </c>
      <c r="B729" s="3" t="s">
        <v>1186</v>
      </c>
      <c r="C729" s="3" t="s">
        <v>5295</v>
      </c>
      <c r="D729" s="10">
        <v>12500</v>
      </c>
      <c r="E729">
        <v>13180</v>
      </c>
      <c r="F729" s="5">
        <f t="shared" si="66"/>
        <v>1.0544</v>
      </c>
      <c r="G729" s="6">
        <f t="shared" si="67"/>
        <v>118.73873873873873</v>
      </c>
      <c r="H729" t="s">
        <v>8219</v>
      </c>
      <c r="I729" t="s">
        <v>8224</v>
      </c>
      <c r="J729" t="s">
        <v>8246</v>
      </c>
      <c r="K729">
        <v>1433736000</v>
      </c>
      <c r="L729" s="11">
        <f t="shared" si="70"/>
        <v>42163.166666666672</v>
      </c>
      <c r="M729">
        <v>1430945149</v>
      </c>
      <c r="N729" s="11">
        <f t="shared" si="71"/>
        <v>42130.865150462967</v>
      </c>
      <c r="O729" t="b">
        <v>0</v>
      </c>
      <c r="P729">
        <v>111</v>
      </c>
      <c r="Q729" t="b">
        <v>1</v>
      </c>
      <c r="R729" t="s">
        <v>8285</v>
      </c>
      <c r="S729" t="str">
        <f t="shared" si="68"/>
        <v>photography</v>
      </c>
      <c r="T729" t="str">
        <f t="shared" si="69"/>
        <v>photobooks</v>
      </c>
    </row>
    <row r="730" spans="1:20" ht="28.8" x14ac:dyDescent="0.3">
      <c r="A730">
        <v>3607</v>
      </c>
      <c r="B730" s="3" t="s">
        <v>3606</v>
      </c>
      <c r="C730" s="3" t="s">
        <v>7717</v>
      </c>
      <c r="D730" s="10">
        <v>550</v>
      </c>
      <c r="E730">
        <v>580</v>
      </c>
      <c r="F730" s="5">
        <f t="shared" si="66"/>
        <v>1.0545454545454545</v>
      </c>
      <c r="G730" s="6">
        <f t="shared" si="67"/>
        <v>29</v>
      </c>
      <c r="H730" t="s">
        <v>8219</v>
      </c>
      <c r="I730" t="s">
        <v>8225</v>
      </c>
      <c r="J730" t="s">
        <v>8247</v>
      </c>
      <c r="K730">
        <v>1450137600</v>
      </c>
      <c r="L730" s="11">
        <f t="shared" si="70"/>
        <v>42353</v>
      </c>
      <c r="M730">
        <v>1448924882</v>
      </c>
      <c r="N730" s="11">
        <f t="shared" si="71"/>
        <v>42338.963912037041</v>
      </c>
      <c r="O730" t="b">
        <v>0</v>
      </c>
      <c r="P730">
        <v>20</v>
      </c>
      <c r="Q730" t="b">
        <v>1</v>
      </c>
      <c r="R730" t="s">
        <v>8271</v>
      </c>
      <c r="S730" t="str">
        <f t="shared" si="68"/>
        <v>theater</v>
      </c>
      <c r="T730" t="str">
        <f t="shared" si="69"/>
        <v>plays</v>
      </c>
    </row>
    <row r="731" spans="1:20" ht="43.2" x14ac:dyDescent="0.3">
      <c r="A731">
        <v>724</v>
      </c>
      <c r="B731" s="3" t="s">
        <v>725</v>
      </c>
      <c r="C731" s="3" t="s">
        <v>4834</v>
      </c>
      <c r="D731" s="10">
        <v>7000</v>
      </c>
      <c r="E731">
        <v>7383.01</v>
      </c>
      <c r="F731" s="5">
        <f t="shared" si="66"/>
        <v>1.0547157142857144</v>
      </c>
      <c r="G731" s="6">
        <f t="shared" si="67"/>
        <v>51.62944055944056</v>
      </c>
      <c r="H731" t="s">
        <v>8219</v>
      </c>
      <c r="I731" t="s">
        <v>8224</v>
      </c>
      <c r="J731" t="s">
        <v>8246</v>
      </c>
      <c r="K731">
        <v>1309447163</v>
      </c>
      <c r="L731" s="11">
        <f t="shared" si="70"/>
        <v>40724.638460648144</v>
      </c>
      <c r="M731">
        <v>1306855163</v>
      </c>
      <c r="N731" s="11">
        <f t="shared" si="71"/>
        <v>40694.638460648144</v>
      </c>
      <c r="O731" t="b">
        <v>0</v>
      </c>
      <c r="P731">
        <v>143</v>
      </c>
      <c r="Q731" t="b">
        <v>1</v>
      </c>
      <c r="R731" t="s">
        <v>8274</v>
      </c>
      <c r="S731" t="str">
        <f t="shared" si="68"/>
        <v>publishing</v>
      </c>
      <c r="T731" t="str">
        <f t="shared" si="69"/>
        <v>nonfiction</v>
      </c>
    </row>
    <row r="732" spans="1:20" ht="43.2" x14ac:dyDescent="0.3">
      <c r="A732">
        <v>3563</v>
      </c>
      <c r="B732" s="3" t="s">
        <v>3562</v>
      </c>
      <c r="C732" s="3" t="s">
        <v>7673</v>
      </c>
      <c r="D732" s="10">
        <v>500</v>
      </c>
      <c r="E732">
        <v>527.45000000000005</v>
      </c>
      <c r="F732" s="5">
        <f t="shared" si="66"/>
        <v>1.0549000000000002</v>
      </c>
      <c r="G732" s="6">
        <f t="shared" si="67"/>
        <v>21.098000000000003</v>
      </c>
      <c r="H732" t="s">
        <v>8219</v>
      </c>
      <c r="I732" t="s">
        <v>8225</v>
      </c>
      <c r="J732" t="s">
        <v>8247</v>
      </c>
      <c r="K732">
        <v>1470078000</v>
      </c>
      <c r="L732" s="11">
        <f t="shared" si="70"/>
        <v>42583.791666666672</v>
      </c>
      <c r="M732">
        <v>1467648456</v>
      </c>
      <c r="N732" s="11">
        <f t="shared" si="71"/>
        <v>42555.671944444446</v>
      </c>
      <c r="O732" t="b">
        <v>0</v>
      </c>
      <c r="P732">
        <v>25</v>
      </c>
      <c r="Q732" t="b">
        <v>1</v>
      </c>
      <c r="R732" t="s">
        <v>8271</v>
      </c>
      <c r="S732" t="str">
        <f t="shared" si="68"/>
        <v>theater</v>
      </c>
      <c r="T732" t="str">
        <f t="shared" si="69"/>
        <v>plays</v>
      </c>
    </row>
    <row r="733" spans="1:20" ht="43.2" x14ac:dyDescent="0.3">
      <c r="A733">
        <v>329</v>
      </c>
      <c r="B733" s="3" t="s">
        <v>330</v>
      </c>
      <c r="C733" s="3" t="s">
        <v>4439</v>
      </c>
      <c r="D733" s="10">
        <v>10000</v>
      </c>
      <c r="E733">
        <v>10550</v>
      </c>
      <c r="F733" s="5">
        <f t="shared" si="66"/>
        <v>1.0549999999999999</v>
      </c>
      <c r="G733" s="6">
        <f t="shared" si="67"/>
        <v>63.17365269461078</v>
      </c>
      <c r="H733" t="s">
        <v>8219</v>
      </c>
      <c r="I733" t="s">
        <v>8224</v>
      </c>
      <c r="J733" t="s">
        <v>8246</v>
      </c>
      <c r="K733">
        <v>1446868800</v>
      </c>
      <c r="L733" s="11">
        <f t="shared" si="70"/>
        <v>42315.166666666672</v>
      </c>
      <c r="M733">
        <v>1444821127</v>
      </c>
      <c r="N733" s="11">
        <f t="shared" si="71"/>
        <v>42291.46674768519</v>
      </c>
      <c r="O733" t="b">
        <v>1</v>
      </c>
      <c r="P733">
        <v>167</v>
      </c>
      <c r="Q733" t="b">
        <v>1</v>
      </c>
      <c r="R733" t="s">
        <v>8269</v>
      </c>
      <c r="S733" t="str">
        <f t="shared" si="68"/>
        <v>film &amp; video</v>
      </c>
      <c r="T733" t="str">
        <f t="shared" si="69"/>
        <v>documentary</v>
      </c>
    </row>
    <row r="734" spans="1:20" ht="43.2" x14ac:dyDescent="0.3">
      <c r="A734">
        <v>2986</v>
      </c>
      <c r="B734" s="3" t="s">
        <v>2986</v>
      </c>
      <c r="C734" s="3" t="s">
        <v>7096</v>
      </c>
      <c r="D734" s="10">
        <v>2400</v>
      </c>
      <c r="E734">
        <v>2532</v>
      </c>
      <c r="F734" s="5">
        <f t="shared" si="66"/>
        <v>1.0549999999999999</v>
      </c>
      <c r="G734" s="6">
        <f t="shared" si="67"/>
        <v>45.214285714285715</v>
      </c>
      <c r="H734" t="s">
        <v>8219</v>
      </c>
      <c r="I734" t="s">
        <v>8225</v>
      </c>
      <c r="J734" t="s">
        <v>8247</v>
      </c>
      <c r="K734">
        <v>1462100406</v>
      </c>
      <c r="L734" s="11">
        <f t="shared" si="70"/>
        <v>42491.458402777775</v>
      </c>
      <c r="M734">
        <v>1456920006</v>
      </c>
      <c r="N734" s="11">
        <f t="shared" si="71"/>
        <v>42431.500069444446</v>
      </c>
      <c r="O734" t="b">
        <v>0</v>
      </c>
      <c r="P734">
        <v>56</v>
      </c>
      <c r="Q734" t="b">
        <v>1</v>
      </c>
      <c r="R734" t="s">
        <v>8303</v>
      </c>
      <c r="S734" t="str">
        <f t="shared" si="68"/>
        <v>theater</v>
      </c>
      <c r="T734" t="str">
        <f t="shared" si="69"/>
        <v>spaces</v>
      </c>
    </row>
    <row r="735" spans="1:20" ht="43.2" x14ac:dyDescent="0.3">
      <c r="A735">
        <v>3499</v>
      </c>
      <c r="B735" s="3" t="s">
        <v>3498</v>
      </c>
      <c r="C735" s="3" t="s">
        <v>7609</v>
      </c>
      <c r="D735" s="10">
        <v>2000</v>
      </c>
      <c r="E735">
        <v>2110</v>
      </c>
      <c r="F735" s="5">
        <f t="shared" si="66"/>
        <v>1.0549999999999999</v>
      </c>
      <c r="G735" s="6">
        <f t="shared" si="67"/>
        <v>60.285714285714285</v>
      </c>
      <c r="H735" t="s">
        <v>8219</v>
      </c>
      <c r="I735" t="s">
        <v>8224</v>
      </c>
      <c r="J735" t="s">
        <v>8246</v>
      </c>
      <c r="K735">
        <v>1435733940</v>
      </c>
      <c r="L735" s="11">
        <f t="shared" si="70"/>
        <v>42186.290972222225</v>
      </c>
      <c r="M735">
        <v>1431046325</v>
      </c>
      <c r="N735" s="11">
        <f t="shared" si="71"/>
        <v>42132.036168981482</v>
      </c>
      <c r="O735" t="b">
        <v>0</v>
      </c>
      <c r="P735">
        <v>35</v>
      </c>
      <c r="Q735" t="b">
        <v>1</v>
      </c>
      <c r="R735" t="s">
        <v>8271</v>
      </c>
      <c r="S735" t="str">
        <f t="shared" si="68"/>
        <v>theater</v>
      </c>
      <c r="T735" t="str">
        <f t="shared" si="69"/>
        <v>plays</v>
      </c>
    </row>
    <row r="736" spans="1:20" ht="43.2" x14ac:dyDescent="0.3">
      <c r="A736">
        <v>2556</v>
      </c>
      <c r="B736" s="3" t="s">
        <v>2556</v>
      </c>
      <c r="C736" s="3" t="s">
        <v>6666</v>
      </c>
      <c r="D736" s="10">
        <v>745</v>
      </c>
      <c r="E736">
        <v>786</v>
      </c>
      <c r="F736" s="5">
        <f t="shared" si="66"/>
        <v>1.0550335570469798</v>
      </c>
      <c r="G736" s="6">
        <f t="shared" si="67"/>
        <v>23.117647058823529</v>
      </c>
      <c r="H736" t="s">
        <v>8219</v>
      </c>
      <c r="I736" t="s">
        <v>8224</v>
      </c>
      <c r="J736" t="s">
        <v>8246</v>
      </c>
      <c r="K736">
        <v>1356392857</v>
      </c>
      <c r="L736" s="11">
        <f t="shared" si="70"/>
        <v>41267.991400462961</v>
      </c>
      <c r="M736">
        <v>1352504857</v>
      </c>
      <c r="N736" s="11">
        <f t="shared" si="71"/>
        <v>41222.991400462961</v>
      </c>
      <c r="O736" t="b">
        <v>0</v>
      </c>
      <c r="P736">
        <v>34</v>
      </c>
      <c r="Q736" t="b">
        <v>1</v>
      </c>
      <c r="R736" t="s">
        <v>8300</v>
      </c>
      <c r="S736" t="str">
        <f t="shared" si="68"/>
        <v>music</v>
      </c>
      <c r="T736" t="str">
        <f t="shared" si="69"/>
        <v>classical music</v>
      </c>
    </row>
    <row r="737" spans="1:20" ht="57.6" x14ac:dyDescent="0.3">
      <c r="A737">
        <v>1891</v>
      </c>
      <c r="B737" s="3" t="s">
        <v>1892</v>
      </c>
      <c r="C737" s="3" t="s">
        <v>6001</v>
      </c>
      <c r="D737" s="10">
        <v>10000</v>
      </c>
      <c r="E737">
        <v>10555</v>
      </c>
      <c r="F737" s="5">
        <f t="shared" si="66"/>
        <v>1.0555000000000001</v>
      </c>
      <c r="G737" s="6">
        <f t="shared" si="67"/>
        <v>87.958333333333329</v>
      </c>
      <c r="H737" t="s">
        <v>8219</v>
      </c>
      <c r="I737" t="s">
        <v>8224</v>
      </c>
      <c r="J737" t="s">
        <v>8246</v>
      </c>
      <c r="K737">
        <v>1279778400</v>
      </c>
      <c r="L737" s="11">
        <f t="shared" si="70"/>
        <v>40381.25</v>
      </c>
      <c r="M737">
        <v>1275851354</v>
      </c>
      <c r="N737" s="11">
        <f t="shared" si="71"/>
        <v>40335.798078703701</v>
      </c>
      <c r="O737" t="b">
        <v>0</v>
      </c>
      <c r="P737">
        <v>120</v>
      </c>
      <c r="Q737" t="b">
        <v>1</v>
      </c>
      <c r="R737" t="s">
        <v>8279</v>
      </c>
      <c r="S737" t="str">
        <f t="shared" si="68"/>
        <v>music</v>
      </c>
      <c r="T737" t="str">
        <f t="shared" si="69"/>
        <v>indie rock</v>
      </c>
    </row>
    <row r="738" spans="1:20" ht="43.2" x14ac:dyDescent="0.3">
      <c r="A738">
        <v>3434</v>
      </c>
      <c r="B738" s="3" t="s">
        <v>3433</v>
      </c>
      <c r="C738" s="3" t="s">
        <v>7544</v>
      </c>
      <c r="D738" s="10">
        <v>10000</v>
      </c>
      <c r="E738">
        <v>10555</v>
      </c>
      <c r="F738" s="5">
        <f t="shared" si="66"/>
        <v>1.0555000000000001</v>
      </c>
      <c r="G738" s="6">
        <f t="shared" si="67"/>
        <v>62.827380952380949</v>
      </c>
      <c r="H738" t="s">
        <v>8219</v>
      </c>
      <c r="I738" t="s">
        <v>8224</v>
      </c>
      <c r="J738" t="s">
        <v>8246</v>
      </c>
      <c r="K738">
        <v>1404983269</v>
      </c>
      <c r="L738" s="11">
        <f t="shared" si="70"/>
        <v>41830.380428240744</v>
      </c>
      <c r="M738">
        <v>1402391269</v>
      </c>
      <c r="N738" s="11">
        <f t="shared" si="71"/>
        <v>41800.380428240744</v>
      </c>
      <c r="O738" t="b">
        <v>0</v>
      </c>
      <c r="P738">
        <v>168</v>
      </c>
      <c r="Q738" t="b">
        <v>1</v>
      </c>
      <c r="R738" t="s">
        <v>8271</v>
      </c>
      <c r="S738" t="str">
        <f t="shared" si="68"/>
        <v>theater</v>
      </c>
      <c r="T738" t="str">
        <f t="shared" si="69"/>
        <v>plays</v>
      </c>
    </row>
    <row r="739" spans="1:20" ht="43.2" x14ac:dyDescent="0.3">
      <c r="A739">
        <v>749</v>
      </c>
      <c r="B739" s="3" t="s">
        <v>750</v>
      </c>
      <c r="C739" s="3" t="s">
        <v>4859</v>
      </c>
      <c r="D739" s="10">
        <v>10000</v>
      </c>
      <c r="E739">
        <v>10556</v>
      </c>
      <c r="F739" s="5">
        <f t="shared" si="66"/>
        <v>1.0556000000000001</v>
      </c>
      <c r="G739" s="6">
        <f t="shared" si="67"/>
        <v>95.963636363636368</v>
      </c>
      <c r="H739" t="s">
        <v>8219</v>
      </c>
      <c r="I739" t="s">
        <v>8224</v>
      </c>
      <c r="J739" t="s">
        <v>8246</v>
      </c>
      <c r="K739">
        <v>1485642930</v>
      </c>
      <c r="L739" s="11">
        <f t="shared" si="70"/>
        <v>42763.94131944445</v>
      </c>
      <c r="M739">
        <v>1483050930</v>
      </c>
      <c r="N739" s="11">
        <f t="shared" si="71"/>
        <v>42733.94131944445</v>
      </c>
      <c r="O739" t="b">
        <v>0</v>
      </c>
      <c r="P739">
        <v>110</v>
      </c>
      <c r="Q739" t="b">
        <v>1</v>
      </c>
      <c r="R739" t="s">
        <v>8274</v>
      </c>
      <c r="S739" t="str">
        <f t="shared" si="68"/>
        <v>publishing</v>
      </c>
      <c r="T739" t="str">
        <f t="shared" si="69"/>
        <v>nonfiction</v>
      </c>
    </row>
    <row r="740" spans="1:20" ht="43.2" x14ac:dyDescent="0.3">
      <c r="A740">
        <v>728</v>
      </c>
      <c r="B740" s="3" t="s">
        <v>729</v>
      </c>
      <c r="C740" s="3" t="s">
        <v>4838</v>
      </c>
      <c r="D740" s="10">
        <v>7500</v>
      </c>
      <c r="E740">
        <v>7917.45</v>
      </c>
      <c r="F740" s="5">
        <f t="shared" si="66"/>
        <v>1.05566</v>
      </c>
      <c r="G740" s="6">
        <f t="shared" si="67"/>
        <v>60.903461538461535</v>
      </c>
      <c r="H740" t="s">
        <v>8219</v>
      </c>
      <c r="I740" t="s">
        <v>8224</v>
      </c>
      <c r="J740" t="s">
        <v>8246</v>
      </c>
      <c r="K740">
        <v>1313957157</v>
      </c>
      <c r="L740" s="11">
        <f t="shared" si="70"/>
        <v>40776.837465277778</v>
      </c>
      <c r="M740">
        <v>1310069157</v>
      </c>
      <c r="N740" s="11">
        <f t="shared" si="71"/>
        <v>40731.837465277778</v>
      </c>
      <c r="O740" t="b">
        <v>0</v>
      </c>
      <c r="P740">
        <v>130</v>
      </c>
      <c r="Q740" t="b">
        <v>1</v>
      </c>
      <c r="R740" t="s">
        <v>8274</v>
      </c>
      <c r="S740" t="str">
        <f t="shared" si="68"/>
        <v>publishing</v>
      </c>
      <c r="T740" t="str">
        <f t="shared" si="69"/>
        <v>nonfiction</v>
      </c>
    </row>
    <row r="741" spans="1:20" ht="43.2" x14ac:dyDescent="0.3">
      <c r="A741">
        <v>308</v>
      </c>
      <c r="B741" s="3" t="s">
        <v>309</v>
      </c>
      <c r="C741" s="3" t="s">
        <v>4418</v>
      </c>
      <c r="D741" s="10">
        <v>12000</v>
      </c>
      <c r="E741">
        <v>12668</v>
      </c>
      <c r="F741" s="5">
        <f t="shared" si="66"/>
        <v>1.0556666666666668</v>
      </c>
      <c r="G741" s="6">
        <f t="shared" si="67"/>
        <v>62.712871287128714</v>
      </c>
      <c r="H741" t="s">
        <v>8219</v>
      </c>
      <c r="I741" t="s">
        <v>8224</v>
      </c>
      <c r="J741" t="s">
        <v>8246</v>
      </c>
      <c r="K741">
        <v>1299775210</v>
      </c>
      <c r="L741" s="11">
        <f t="shared" si="70"/>
        <v>40612.694560185184</v>
      </c>
      <c r="M741">
        <v>1295887210</v>
      </c>
      <c r="N741" s="11">
        <f t="shared" si="71"/>
        <v>40567.694560185184</v>
      </c>
      <c r="O741" t="b">
        <v>1</v>
      </c>
      <c r="P741">
        <v>202</v>
      </c>
      <c r="Q741" t="b">
        <v>1</v>
      </c>
      <c r="R741" t="s">
        <v>8269</v>
      </c>
      <c r="S741" t="str">
        <f t="shared" si="68"/>
        <v>film &amp; video</v>
      </c>
      <c r="T741" t="str">
        <f t="shared" si="69"/>
        <v>documentary</v>
      </c>
    </row>
    <row r="742" spans="1:20" ht="43.2" x14ac:dyDescent="0.3">
      <c r="A742">
        <v>250</v>
      </c>
      <c r="B742" s="3" t="s">
        <v>251</v>
      </c>
      <c r="C742" s="3" t="s">
        <v>4360</v>
      </c>
      <c r="D742" s="10">
        <v>30000</v>
      </c>
      <c r="E742">
        <v>31675</v>
      </c>
      <c r="F742" s="5">
        <f t="shared" si="66"/>
        <v>1.0558333333333334</v>
      </c>
      <c r="G742" s="6">
        <f t="shared" si="67"/>
        <v>72.482837528604122</v>
      </c>
      <c r="H742" t="s">
        <v>8219</v>
      </c>
      <c r="I742" t="s">
        <v>8224</v>
      </c>
      <c r="J742" t="s">
        <v>8246</v>
      </c>
      <c r="K742">
        <v>1370525691</v>
      </c>
      <c r="L742" s="11">
        <f t="shared" si="70"/>
        <v>41431.565868055557</v>
      </c>
      <c r="M742">
        <v>1367933691</v>
      </c>
      <c r="N742" s="11">
        <f t="shared" si="71"/>
        <v>41401.565868055557</v>
      </c>
      <c r="O742" t="b">
        <v>1</v>
      </c>
      <c r="P742">
        <v>437</v>
      </c>
      <c r="Q742" t="b">
        <v>1</v>
      </c>
      <c r="R742" t="s">
        <v>8269</v>
      </c>
      <c r="S742" t="str">
        <f t="shared" si="68"/>
        <v>film &amp; video</v>
      </c>
      <c r="T742" t="str">
        <f t="shared" si="69"/>
        <v>documentary</v>
      </c>
    </row>
    <row r="743" spans="1:20" ht="43.2" x14ac:dyDescent="0.3">
      <c r="A743">
        <v>2498</v>
      </c>
      <c r="B743" s="3" t="s">
        <v>2498</v>
      </c>
      <c r="C743" s="3" t="s">
        <v>6608</v>
      </c>
      <c r="D743" s="10">
        <v>1000</v>
      </c>
      <c r="E743">
        <v>1056</v>
      </c>
      <c r="F743" s="5">
        <f t="shared" si="66"/>
        <v>1.056</v>
      </c>
      <c r="G743" s="6">
        <f t="shared" si="67"/>
        <v>52.8</v>
      </c>
      <c r="H743" t="s">
        <v>8219</v>
      </c>
      <c r="I743" t="s">
        <v>8224</v>
      </c>
      <c r="J743" t="s">
        <v>8246</v>
      </c>
      <c r="K743">
        <v>1422400387</v>
      </c>
      <c r="L743" s="11">
        <f t="shared" si="70"/>
        <v>42031.967442129629</v>
      </c>
      <c r="M743">
        <v>1421190787</v>
      </c>
      <c r="N743" s="11">
        <f t="shared" si="71"/>
        <v>42017.967442129629</v>
      </c>
      <c r="O743" t="b">
        <v>0</v>
      </c>
      <c r="P743">
        <v>20</v>
      </c>
      <c r="Q743" t="b">
        <v>1</v>
      </c>
      <c r="R743" t="s">
        <v>8279</v>
      </c>
      <c r="S743" t="str">
        <f t="shared" si="68"/>
        <v>music</v>
      </c>
      <c r="T743" t="str">
        <f t="shared" si="69"/>
        <v>indie rock</v>
      </c>
    </row>
    <row r="744" spans="1:20" ht="43.2" x14ac:dyDescent="0.3">
      <c r="A744">
        <v>2216</v>
      </c>
      <c r="B744" s="3" t="s">
        <v>2217</v>
      </c>
      <c r="C744" s="3" t="s">
        <v>6326</v>
      </c>
      <c r="D744" s="10">
        <v>300</v>
      </c>
      <c r="E744">
        <v>317</v>
      </c>
      <c r="F744" s="5">
        <f t="shared" si="66"/>
        <v>1.0566666666666666</v>
      </c>
      <c r="G744" s="6">
        <f t="shared" si="67"/>
        <v>22.642857142857142</v>
      </c>
      <c r="H744" t="s">
        <v>8219</v>
      </c>
      <c r="I744" t="s">
        <v>8224</v>
      </c>
      <c r="J744" t="s">
        <v>8246</v>
      </c>
      <c r="K744">
        <v>1437674545</v>
      </c>
      <c r="L744" s="11">
        <f t="shared" si="70"/>
        <v>42208.751678240747</v>
      </c>
      <c r="M744">
        <v>1436464945</v>
      </c>
      <c r="N744" s="11">
        <f t="shared" si="71"/>
        <v>42194.751678240747</v>
      </c>
      <c r="O744" t="b">
        <v>0</v>
      </c>
      <c r="P744">
        <v>14</v>
      </c>
      <c r="Q744" t="b">
        <v>1</v>
      </c>
      <c r="R744" t="s">
        <v>8280</v>
      </c>
      <c r="S744" t="str">
        <f t="shared" si="68"/>
        <v>music</v>
      </c>
      <c r="T744" t="str">
        <f t="shared" si="69"/>
        <v>electronic music</v>
      </c>
    </row>
    <row r="745" spans="1:20" ht="57.6" x14ac:dyDescent="0.3">
      <c r="A745">
        <v>2640</v>
      </c>
      <c r="B745" s="3" t="s">
        <v>2640</v>
      </c>
      <c r="C745" s="3" t="s">
        <v>6750</v>
      </c>
      <c r="D745" s="10">
        <v>3000</v>
      </c>
      <c r="E745">
        <v>3170</v>
      </c>
      <c r="F745" s="5">
        <f t="shared" si="66"/>
        <v>1.0566666666666666</v>
      </c>
      <c r="G745" s="6">
        <f t="shared" si="67"/>
        <v>45.94202898550725</v>
      </c>
      <c r="H745" t="s">
        <v>8219</v>
      </c>
      <c r="I745" t="s">
        <v>8224</v>
      </c>
      <c r="J745" t="s">
        <v>8246</v>
      </c>
      <c r="K745">
        <v>1433735474</v>
      </c>
      <c r="L745" s="11">
        <f t="shared" si="70"/>
        <v>42163.160578703704</v>
      </c>
      <c r="M745">
        <v>1428551474</v>
      </c>
      <c r="N745" s="11">
        <f t="shared" si="71"/>
        <v>42103.160578703704</v>
      </c>
      <c r="O745" t="b">
        <v>0</v>
      </c>
      <c r="P745">
        <v>69</v>
      </c>
      <c r="Q745" t="b">
        <v>1</v>
      </c>
      <c r="R745" t="s">
        <v>8301</v>
      </c>
      <c r="S745" t="str">
        <f t="shared" si="68"/>
        <v>technology</v>
      </c>
      <c r="T745" t="str">
        <f t="shared" si="69"/>
        <v>space exploration</v>
      </c>
    </row>
    <row r="746" spans="1:20" ht="43.2" x14ac:dyDescent="0.3">
      <c r="A746">
        <v>3685</v>
      </c>
      <c r="B746" s="3" t="s">
        <v>3682</v>
      </c>
      <c r="C746" s="3" t="s">
        <v>7795</v>
      </c>
      <c r="D746" s="10">
        <v>5000</v>
      </c>
      <c r="E746">
        <v>5285</v>
      </c>
      <c r="F746" s="5">
        <f t="shared" si="66"/>
        <v>1.0569999999999999</v>
      </c>
      <c r="G746" s="6">
        <f t="shared" si="67"/>
        <v>41.944444444444443</v>
      </c>
      <c r="H746" t="s">
        <v>8219</v>
      </c>
      <c r="I746" t="s">
        <v>8224</v>
      </c>
      <c r="J746" t="s">
        <v>8246</v>
      </c>
      <c r="K746">
        <v>1400533200</v>
      </c>
      <c r="L746" s="11">
        <f t="shared" si="70"/>
        <v>41778.875</v>
      </c>
      <c r="M746">
        <v>1398348859</v>
      </c>
      <c r="N746" s="11">
        <f t="shared" si="71"/>
        <v>41753.593275462961</v>
      </c>
      <c r="O746" t="b">
        <v>0</v>
      </c>
      <c r="P746">
        <v>126</v>
      </c>
      <c r="Q746" t="b">
        <v>1</v>
      </c>
      <c r="R746" t="s">
        <v>8271</v>
      </c>
      <c r="S746" t="str">
        <f t="shared" si="68"/>
        <v>theater</v>
      </c>
      <c r="T746" t="str">
        <f t="shared" si="69"/>
        <v>plays</v>
      </c>
    </row>
    <row r="747" spans="1:20" x14ac:dyDescent="0.3">
      <c r="A747">
        <v>2726</v>
      </c>
      <c r="B747" s="3" t="s">
        <v>2726</v>
      </c>
      <c r="C747" s="3" t="s">
        <v>6836</v>
      </c>
      <c r="D747" s="10">
        <v>100000</v>
      </c>
      <c r="E747">
        <v>105745</v>
      </c>
      <c r="F747" s="5">
        <f t="shared" si="66"/>
        <v>1.05745</v>
      </c>
      <c r="G747" s="6">
        <f t="shared" si="67"/>
        <v>261.74504950495049</v>
      </c>
      <c r="H747" t="s">
        <v>8219</v>
      </c>
      <c r="I747" t="s">
        <v>8224</v>
      </c>
      <c r="J747" t="s">
        <v>8246</v>
      </c>
      <c r="K747">
        <v>1461333311</v>
      </c>
      <c r="L747" s="11">
        <f t="shared" si="70"/>
        <v>42482.579988425925</v>
      </c>
      <c r="M747">
        <v>1458741311</v>
      </c>
      <c r="N747" s="11">
        <f t="shared" si="71"/>
        <v>42452.579988425925</v>
      </c>
      <c r="O747" t="b">
        <v>0</v>
      </c>
      <c r="P747">
        <v>404</v>
      </c>
      <c r="Q747" t="b">
        <v>1</v>
      </c>
      <c r="R747" t="s">
        <v>8295</v>
      </c>
      <c r="S747" t="str">
        <f t="shared" si="68"/>
        <v>technology</v>
      </c>
      <c r="T747" t="str">
        <f t="shared" si="69"/>
        <v>hardware</v>
      </c>
    </row>
    <row r="748" spans="1:20" ht="43.2" x14ac:dyDescent="0.3">
      <c r="A748">
        <v>2340</v>
      </c>
      <c r="B748" s="3" t="s">
        <v>2341</v>
      </c>
      <c r="C748" s="3" t="s">
        <v>6450</v>
      </c>
      <c r="D748" s="10">
        <v>40000</v>
      </c>
      <c r="E748">
        <v>42311</v>
      </c>
      <c r="F748" s="5">
        <f t="shared" si="66"/>
        <v>1.0577749999999999</v>
      </c>
      <c r="G748" s="6">
        <f t="shared" si="67"/>
        <v>104.99007444168734</v>
      </c>
      <c r="H748" t="s">
        <v>8219</v>
      </c>
      <c r="I748" t="s">
        <v>8224</v>
      </c>
      <c r="J748" t="s">
        <v>8246</v>
      </c>
      <c r="K748">
        <v>1477841138</v>
      </c>
      <c r="L748" s="11">
        <f t="shared" si="70"/>
        <v>42673.642800925925</v>
      </c>
      <c r="M748">
        <v>1475249138</v>
      </c>
      <c r="N748" s="11">
        <f t="shared" si="71"/>
        <v>42643.642800925925</v>
      </c>
      <c r="O748" t="b">
        <v>1</v>
      </c>
      <c r="P748">
        <v>403</v>
      </c>
      <c r="Q748" t="b">
        <v>1</v>
      </c>
      <c r="R748" t="s">
        <v>8298</v>
      </c>
      <c r="S748" t="str">
        <f t="shared" si="68"/>
        <v>food</v>
      </c>
      <c r="T748" t="str">
        <f t="shared" si="69"/>
        <v>small batch</v>
      </c>
    </row>
    <row r="749" spans="1:20" ht="57.6" x14ac:dyDescent="0.3">
      <c r="A749">
        <v>2223</v>
      </c>
      <c r="B749" s="3" t="s">
        <v>2224</v>
      </c>
      <c r="C749" s="3" t="s">
        <v>6333</v>
      </c>
      <c r="D749" s="10">
        <v>19500</v>
      </c>
      <c r="E749">
        <v>20631</v>
      </c>
      <c r="F749" s="5">
        <f t="shared" si="66"/>
        <v>1.0580000000000001</v>
      </c>
      <c r="G749" s="6">
        <f t="shared" si="67"/>
        <v>206.31</v>
      </c>
      <c r="H749" t="s">
        <v>8219</v>
      </c>
      <c r="I749" t="s">
        <v>8229</v>
      </c>
      <c r="J749" t="s">
        <v>8251</v>
      </c>
      <c r="K749">
        <v>1435418568</v>
      </c>
      <c r="L749" s="11">
        <f t="shared" si="70"/>
        <v>42182.640833333338</v>
      </c>
      <c r="M749">
        <v>1432826568</v>
      </c>
      <c r="N749" s="11">
        <f t="shared" si="71"/>
        <v>42152.640833333338</v>
      </c>
      <c r="O749" t="b">
        <v>0</v>
      </c>
      <c r="P749">
        <v>100</v>
      </c>
      <c r="Q749" t="b">
        <v>1</v>
      </c>
      <c r="R749" t="s">
        <v>8297</v>
      </c>
      <c r="S749" t="str">
        <f t="shared" si="68"/>
        <v>games</v>
      </c>
      <c r="T749" t="str">
        <f t="shared" si="69"/>
        <v>tabletop games</v>
      </c>
    </row>
    <row r="750" spans="1:20" ht="43.2" x14ac:dyDescent="0.3">
      <c r="A750">
        <v>3393</v>
      </c>
      <c r="B750" s="3" t="s">
        <v>3392</v>
      </c>
      <c r="C750" s="3" t="s">
        <v>7503</v>
      </c>
      <c r="D750" s="10">
        <v>1500</v>
      </c>
      <c r="E750">
        <v>1587</v>
      </c>
      <c r="F750" s="5">
        <f t="shared" si="66"/>
        <v>1.0580000000000001</v>
      </c>
      <c r="G750" s="6">
        <f t="shared" si="67"/>
        <v>36.06818181818182</v>
      </c>
      <c r="H750" t="s">
        <v>8219</v>
      </c>
      <c r="I750" t="s">
        <v>8224</v>
      </c>
      <c r="J750" t="s">
        <v>8246</v>
      </c>
      <c r="K750">
        <v>1415234760</v>
      </c>
      <c r="L750" s="11">
        <f t="shared" si="70"/>
        <v>41949.031944444447</v>
      </c>
      <c r="M750">
        <v>1413065230</v>
      </c>
      <c r="N750" s="11">
        <f t="shared" si="71"/>
        <v>41923.921643518523</v>
      </c>
      <c r="O750" t="b">
        <v>0</v>
      </c>
      <c r="P750">
        <v>44</v>
      </c>
      <c r="Q750" t="b">
        <v>1</v>
      </c>
      <c r="R750" t="s">
        <v>8271</v>
      </c>
      <c r="S750" t="str">
        <f t="shared" si="68"/>
        <v>theater</v>
      </c>
      <c r="T750" t="str">
        <f t="shared" si="69"/>
        <v>plays</v>
      </c>
    </row>
    <row r="751" spans="1:20" ht="43.2" x14ac:dyDescent="0.3">
      <c r="A751">
        <v>643</v>
      </c>
      <c r="B751" s="3" t="s">
        <v>644</v>
      </c>
      <c r="C751" s="3" t="s">
        <v>4753</v>
      </c>
      <c r="D751" s="10">
        <v>25000</v>
      </c>
      <c r="E751">
        <v>26452</v>
      </c>
      <c r="F751" s="5">
        <f t="shared" si="66"/>
        <v>1.0580799999999999</v>
      </c>
      <c r="G751" s="6">
        <f t="shared" si="67"/>
        <v>174.02631578947367</v>
      </c>
      <c r="H751" t="s">
        <v>8219</v>
      </c>
      <c r="I751" t="s">
        <v>8224</v>
      </c>
      <c r="J751" t="s">
        <v>8246</v>
      </c>
      <c r="K751">
        <v>1433085875</v>
      </c>
      <c r="L751" s="11">
        <f t="shared" si="70"/>
        <v>42155.642071759255</v>
      </c>
      <c r="M751">
        <v>1428333875</v>
      </c>
      <c r="N751" s="11">
        <f t="shared" si="71"/>
        <v>42100.642071759255</v>
      </c>
      <c r="O751" t="b">
        <v>0</v>
      </c>
      <c r="P751">
        <v>152</v>
      </c>
      <c r="Q751" t="b">
        <v>1</v>
      </c>
      <c r="R751" t="s">
        <v>8273</v>
      </c>
      <c r="S751" t="str">
        <f t="shared" si="68"/>
        <v>technology</v>
      </c>
      <c r="T751" t="str">
        <f t="shared" si="69"/>
        <v>wearables</v>
      </c>
    </row>
    <row r="752" spans="1:20" ht="57.6" x14ac:dyDescent="0.3">
      <c r="A752">
        <v>2276</v>
      </c>
      <c r="B752" s="3" t="s">
        <v>2277</v>
      </c>
      <c r="C752" s="3" t="s">
        <v>6386</v>
      </c>
      <c r="D752" s="10">
        <v>4589</v>
      </c>
      <c r="E752">
        <v>4856</v>
      </c>
      <c r="F752" s="5">
        <f t="shared" si="66"/>
        <v>1.0581826105905425</v>
      </c>
      <c r="G752" s="6">
        <f t="shared" si="67"/>
        <v>64.74666666666667</v>
      </c>
      <c r="H752" t="s">
        <v>8219</v>
      </c>
      <c r="I752" t="s">
        <v>8224</v>
      </c>
      <c r="J752" t="s">
        <v>8246</v>
      </c>
      <c r="K752">
        <v>1388936289</v>
      </c>
      <c r="L752" s="11">
        <f t="shared" si="70"/>
        <v>41644.651493055557</v>
      </c>
      <c r="M752">
        <v>1386344289</v>
      </c>
      <c r="N752" s="11">
        <f t="shared" si="71"/>
        <v>41614.651493055557</v>
      </c>
      <c r="O752" t="b">
        <v>0</v>
      </c>
      <c r="P752">
        <v>75</v>
      </c>
      <c r="Q752" t="b">
        <v>1</v>
      </c>
      <c r="R752" t="s">
        <v>8297</v>
      </c>
      <c r="S752" t="str">
        <f t="shared" si="68"/>
        <v>games</v>
      </c>
      <c r="T752" t="str">
        <f t="shared" si="69"/>
        <v>tabletop games</v>
      </c>
    </row>
    <row r="753" spans="1:20" ht="43.2" x14ac:dyDescent="0.3">
      <c r="A753">
        <v>3656</v>
      </c>
      <c r="B753" s="3" t="s">
        <v>3653</v>
      </c>
      <c r="C753" s="3" t="s">
        <v>7766</v>
      </c>
      <c r="D753" s="10">
        <v>5000</v>
      </c>
      <c r="E753">
        <v>5291</v>
      </c>
      <c r="F753" s="5">
        <f t="shared" si="66"/>
        <v>1.0582</v>
      </c>
      <c r="G753" s="6">
        <f t="shared" si="67"/>
        <v>115.02173913043478</v>
      </c>
      <c r="H753" t="s">
        <v>8219</v>
      </c>
      <c r="I753" t="s">
        <v>8240</v>
      </c>
      <c r="J753" t="s">
        <v>8257</v>
      </c>
      <c r="K753">
        <v>1485989940</v>
      </c>
      <c r="L753" s="11">
        <f t="shared" si="70"/>
        <v>42767.957638888889</v>
      </c>
      <c r="M753">
        <v>1483393836</v>
      </c>
      <c r="N753" s="11">
        <f t="shared" si="71"/>
        <v>42737.910138888896</v>
      </c>
      <c r="O753" t="b">
        <v>0</v>
      </c>
      <c r="P753">
        <v>46</v>
      </c>
      <c r="Q753" t="b">
        <v>1</v>
      </c>
      <c r="R753" t="s">
        <v>8271</v>
      </c>
      <c r="S753" t="str">
        <f t="shared" si="68"/>
        <v>theater</v>
      </c>
      <c r="T753" t="str">
        <f t="shared" si="69"/>
        <v>plays</v>
      </c>
    </row>
    <row r="754" spans="1:20" ht="43.2" x14ac:dyDescent="0.3">
      <c r="A754">
        <v>3017</v>
      </c>
      <c r="B754" s="3" t="s">
        <v>3017</v>
      </c>
      <c r="C754" s="3" t="s">
        <v>7127</v>
      </c>
      <c r="D754" s="10">
        <v>22000</v>
      </c>
      <c r="E754">
        <v>23285</v>
      </c>
      <c r="F754" s="5">
        <f t="shared" si="66"/>
        <v>1.0584090909090909</v>
      </c>
      <c r="G754" s="6">
        <f t="shared" si="67"/>
        <v>146.44654088050314</v>
      </c>
      <c r="H754" t="s">
        <v>8219</v>
      </c>
      <c r="I754" t="s">
        <v>8224</v>
      </c>
      <c r="J754" t="s">
        <v>8246</v>
      </c>
      <c r="K754">
        <v>1408566243</v>
      </c>
      <c r="L754" s="11">
        <f t="shared" si="70"/>
        <v>41871.850034722222</v>
      </c>
      <c r="M754">
        <v>1405974243</v>
      </c>
      <c r="N754" s="11">
        <f t="shared" si="71"/>
        <v>41841.850034722222</v>
      </c>
      <c r="O754" t="b">
        <v>0</v>
      </c>
      <c r="P754">
        <v>159</v>
      </c>
      <c r="Q754" t="b">
        <v>1</v>
      </c>
      <c r="R754" t="s">
        <v>8303</v>
      </c>
      <c r="S754" t="str">
        <f t="shared" si="68"/>
        <v>theater</v>
      </c>
      <c r="T754" t="str">
        <f t="shared" si="69"/>
        <v>spaces</v>
      </c>
    </row>
    <row r="755" spans="1:20" ht="43.2" x14ac:dyDescent="0.3">
      <c r="A755">
        <v>3247</v>
      </c>
      <c r="B755" s="3" t="s">
        <v>3247</v>
      </c>
      <c r="C755" s="3" t="s">
        <v>7357</v>
      </c>
      <c r="D755" s="10">
        <v>2500</v>
      </c>
      <c r="E755">
        <v>2646.5</v>
      </c>
      <c r="F755" s="5">
        <f t="shared" si="66"/>
        <v>1.0586</v>
      </c>
      <c r="G755" s="6">
        <f t="shared" si="67"/>
        <v>46.429824561403507</v>
      </c>
      <c r="H755" t="s">
        <v>8219</v>
      </c>
      <c r="I755" t="s">
        <v>8225</v>
      </c>
      <c r="J755" t="s">
        <v>8247</v>
      </c>
      <c r="K755">
        <v>1436696712</v>
      </c>
      <c r="L755" s="11">
        <f t="shared" si="70"/>
        <v>42197.434166666666</v>
      </c>
      <c r="M755">
        <v>1434104712</v>
      </c>
      <c r="N755" s="11">
        <f t="shared" si="71"/>
        <v>42167.434166666666</v>
      </c>
      <c r="O755" t="b">
        <v>1</v>
      </c>
      <c r="P755">
        <v>57</v>
      </c>
      <c r="Q755" t="b">
        <v>1</v>
      </c>
      <c r="R755" t="s">
        <v>8271</v>
      </c>
      <c r="S755" t="str">
        <f t="shared" si="68"/>
        <v>theater</v>
      </c>
      <c r="T755" t="str">
        <f t="shared" si="69"/>
        <v>plays</v>
      </c>
    </row>
    <row r="756" spans="1:20" ht="43.2" x14ac:dyDescent="0.3">
      <c r="A756">
        <v>3436</v>
      </c>
      <c r="B756" s="3" t="s">
        <v>3435</v>
      </c>
      <c r="C756" s="3" t="s">
        <v>7546</v>
      </c>
      <c r="D756" s="10">
        <v>5000</v>
      </c>
      <c r="E756">
        <v>5295</v>
      </c>
      <c r="F756" s="5">
        <f t="shared" si="66"/>
        <v>1.0589999999999999</v>
      </c>
      <c r="G756" s="6">
        <f t="shared" si="67"/>
        <v>143.1081081081081</v>
      </c>
      <c r="H756" t="s">
        <v>8219</v>
      </c>
      <c r="I756" t="s">
        <v>8224</v>
      </c>
      <c r="J756" t="s">
        <v>8246</v>
      </c>
      <c r="K756">
        <v>1408638480</v>
      </c>
      <c r="L756" s="11">
        <f t="shared" si="70"/>
        <v>41872.686111111114</v>
      </c>
      <c r="M756">
        <v>1406811593</v>
      </c>
      <c r="N756" s="11">
        <f t="shared" si="71"/>
        <v>41851.541585648149</v>
      </c>
      <c r="O756" t="b">
        <v>0</v>
      </c>
      <c r="P756">
        <v>37</v>
      </c>
      <c r="Q756" t="b">
        <v>1</v>
      </c>
      <c r="R756" t="s">
        <v>8271</v>
      </c>
      <c r="S756" t="str">
        <f t="shared" si="68"/>
        <v>theater</v>
      </c>
      <c r="T756" t="str">
        <f t="shared" si="69"/>
        <v>plays</v>
      </c>
    </row>
    <row r="757" spans="1:20" ht="57.6" x14ac:dyDescent="0.3">
      <c r="A757">
        <v>3239</v>
      </c>
      <c r="B757" s="3" t="s">
        <v>3239</v>
      </c>
      <c r="C757" s="3" t="s">
        <v>7349</v>
      </c>
      <c r="D757" s="10">
        <v>5862</v>
      </c>
      <c r="E757">
        <v>6208.98</v>
      </c>
      <c r="F757" s="5">
        <f t="shared" si="66"/>
        <v>1.0591914022517912</v>
      </c>
      <c r="G757" s="6">
        <f t="shared" si="67"/>
        <v>59.701730769230764</v>
      </c>
      <c r="H757" t="s">
        <v>8219</v>
      </c>
      <c r="I757" t="s">
        <v>8225</v>
      </c>
      <c r="J757" t="s">
        <v>8247</v>
      </c>
      <c r="K757">
        <v>1445817540</v>
      </c>
      <c r="L757" s="11">
        <f t="shared" si="70"/>
        <v>42302.999305555553</v>
      </c>
      <c r="M757">
        <v>1443665293</v>
      </c>
      <c r="N757" s="11">
        <f t="shared" si="71"/>
        <v>42278.089039351849</v>
      </c>
      <c r="O757" t="b">
        <v>1</v>
      </c>
      <c r="P757">
        <v>104</v>
      </c>
      <c r="Q757" t="b">
        <v>1</v>
      </c>
      <c r="R757" t="s">
        <v>8271</v>
      </c>
      <c r="S757" t="str">
        <f t="shared" si="68"/>
        <v>theater</v>
      </c>
      <c r="T757" t="str">
        <f t="shared" si="69"/>
        <v>plays</v>
      </c>
    </row>
    <row r="758" spans="1:20" ht="43.2" x14ac:dyDescent="0.3">
      <c r="A758">
        <v>2329</v>
      </c>
      <c r="B758" s="3" t="s">
        <v>2330</v>
      </c>
      <c r="C758" s="3" t="s">
        <v>6439</v>
      </c>
      <c r="D758" s="10">
        <v>25000</v>
      </c>
      <c r="E758">
        <v>26480</v>
      </c>
      <c r="F758" s="5">
        <f t="shared" si="66"/>
        <v>1.0591999999999999</v>
      </c>
      <c r="G758" s="6">
        <f t="shared" si="67"/>
        <v>211.84</v>
      </c>
      <c r="H758" t="s">
        <v>8219</v>
      </c>
      <c r="I758" t="s">
        <v>8224</v>
      </c>
      <c r="J758" t="s">
        <v>8246</v>
      </c>
      <c r="K758">
        <v>1405609146</v>
      </c>
      <c r="L758" s="11">
        <f t="shared" si="70"/>
        <v>41837.624374999999</v>
      </c>
      <c r="M758">
        <v>1403017146</v>
      </c>
      <c r="N758" s="11">
        <f t="shared" si="71"/>
        <v>41807.624374999999</v>
      </c>
      <c r="O758" t="b">
        <v>1</v>
      </c>
      <c r="P758">
        <v>125</v>
      </c>
      <c r="Q758" t="b">
        <v>1</v>
      </c>
      <c r="R758" t="s">
        <v>8298</v>
      </c>
      <c r="S758" t="str">
        <f t="shared" si="68"/>
        <v>food</v>
      </c>
      <c r="T758" t="str">
        <f t="shared" si="69"/>
        <v>small batch</v>
      </c>
    </row>
    <row r="759" spans="1:20" ht="43.2" x14ac:dyDescent="0.3">
      <c r="A759">
        <v>3364</v>
      </c>
      <c r="B759" s="3" t="s">
        <v>3363</v>
      </c>
      <c r="C759" s="3" t="s">
        <v>7474</v>
      </c>
      <c r="D759" s="10">
        <v>3000</v>
      </c>
      <c r="E759">
        <v>3178</v>
      </c>
      <c r="F759" s="5">
        <f t="shared" si="66"/>
        <v>1.0593333333333332</v>
      </c>
      <c r="G759" s="6">
        <f t="shared" si="67"/>
        <v>44.138888888888886</v>
      </c>
      <c r="H759" t="s">
        <v>8219</v>
      </c>
      <c r="I759" t="s">
        <v>8225</v>
      </c>
      <c r="J759" t="s">
        <v>8247</v>
      </c>
      <c r="K759">
        <v>1458075600</v>
      </c>
      <c r="L759" s="11">
        <f t="shared" si="70"/>
        <v>42444.875</v>
      </c>
      <c r="M759">
        <v>1456183649</v>
      </c>
      <c r="N759" s="11">
        <f t="shared" si="71"/>
        <v>42422.977418981478</v>
      </c>
      <c r="O759" t="b">
        <v>0</v>
      </c>
      <c r="P759">
        <v>72</v>
      </c>
      <c r="Q759" t="b">
        <v>1</v>
      </c>
      <c r="R759" t="s">
        <v>8271</v>
      </c>
      <c r="S759" t="str">
        <f t="shared" si="68"/>
        <v>theater</v>
      </c>
      <c r="T759" t="str">
        <f t="shared" si="69"/>
        <v>plays</v>
      </c>
    </row>
    <row r="760" spans="1:20" ht="43.2" x14ac:dyDescent="0.3">
      <c r="A760">
        <v>3152</v>
      </c>
      <c r="B760" s="3" t="s">
        <v>3152</v>
      </c>
      <c r="C760" s="3" t="s">
        <v>7262</v>
      </c>
      <c r="D760" s="10">
        <v>2200</v>
      </c>
      <c r="E760">
        <v>2331</v>
      </c>
      <c r="F760" s="5">
        <f t="shared" si="66"/>
        <v>1.0595454545454546</v>
      </c>
      <c r="G760" s="6">
        <f t="shared" si="67"/>
        <v>34.791044776119406</v>
      </c>
      <c r="H760" t="s">
        <v>8219</v>
      </c>
      <c r="I760" t="s">
        <v>8225</v>
      </c>
      <c r="J760" t="s">
        <v>8247</v>
      </c>
      <c r="K760">
        <v>1383425367</v>
      </c>
      <c r="L760" s="11">
        <f t="shared" si="70"/>
        <v>41580.867673611108</v>
      </c>
      <c r="M760">
        <v>1380833367</v>
      </c>
      <c r="N760" s="11">
        <f t="shared" si="71"/>
        <v>41550.867673611108</v>
      </c>
      <c r="O760" t="b">
        <v>1</v>
      </c>
      <c r="P760">
        <v>67</v>
      </c>
      <c r="Q760" t="b">
        <v>1</v>
      </c>
      <c r="R760" t="s">
        <v>8271</v>
      </c>
      <c r="S760" t="str">
        <f t="shared" si="68"/>
        <v>theater</v>
      </c>
      <c r="T760" t="str">
        <f t="shared" si="69"/>
        <v>plays</v>
      </c>
    </row>
    <row r="761" spans="1:20" ht="43.2" x14ac:dyDescent="0.3">
      <c r="A761">
        <v>376</v>
      </c>
      <c r="B761" s="3" t="s">
        <v>377</v>
      </c>
      <c r="C761" s="3" t="s">
        <v>4486</v>
      </c>
      <c r="D761" s="10">
        <v>2450</v>
      </c>
      <c r="E761">
        <v>2596</v>
      </c>
      <c r="F761" s="5">
        <f t="shared" si="66"/>
        <v>1.0595918367346939</v>
      </c>
      <c r="G761" s="6">
        <f t="shared" si="67"/>
        <v>54.083333333333336</v>
      </c>
      <c r="H761" t="s">
        <v>8219</v>
      </c>
      <c r="I761" t="s">
        <v>8225</v>
      </c>
      <c r="J761" t="s">
        <v>8247</v>
      </c>
      <c r="K761">
        <v>1472122316</v>
      </c>
      <c r="L761" s="11">
        <f t="shared" si="70"/>
        <v>42607.452731481477</v>
      </c>
      <c r="M761">
        <v>1469443916</v>
      </c>
      <c r="N761" s="11">
        <f t="shared" si="71"/>
        <v>42576.452731481477</v>
      </c>
      <c r="O761" t="b">
        <v>0</v>
      </c>
      <c r="P761">
        <v>48</v>
      </c>
      <c r="Q761" t="b">
        <v>1</v>
      </c>
      <c r="R761" t="s">
        <v>8269</v>
      </c>
      <c r="S761" t="str">
        <f t="shared" si="68"/>
        <v>film &amp; video</v>
      </c>
      <c r="T761" t="str">
        <f t="shared" si="69"/>
        <v>documentary</v>
      </c>
    </row>
    <row r="762" spans="1:20" ht="43.2" x14ac:dyDescent="0.3">
      <c r="A762">
        <v>385</v>
      </c>
      <c r="B762" s="3" t="s">
        <v>386</v>
      </c>
      <c r="C762" s="3" t="s">
        <v>4495</v>
      </c>
      <c r="D762" s="10">
        <v>25000</v>
      </c>
      <c r="E762">
        <v>26495.5</v>
      </c>
      <c r="F762" s="5">
        <f t="shared" si="66"/>
        <v>1.05982</v>
      </c>
      <c r="G762" s="6">
        <f t="shared" si="67"/>
        <v>111.79535864978902</v>
      </c>
      <c r="H762" t="s">
        <v>8219</v>
      </c>
      <c r="I762" t="s">
        <v>8224</v>
      </c>
      <c r="J762" t="s">
        <v>8246</v>
      </c>
      <c r="K762">
        <v>1416582101</v>
      </c>
      <c r="L762" s="11">
        <f t="shared" si="70"/>
        <v>41964.626168981486</v>
      </c>
      <c r="M762">
        <v>1413986501</v>
      </c>
      <c r="N762" s="11">
        <f t="shared" si="71"/>
        <v>41934.584502314814</v>
      </c>
      <c r="O762" t="b">
        <v>0</v>
      </c>
      <c r="P762">
        <v>237</v>
      </c>
      <c r="Q762" t="b">
        <v>1</v>
      </c>
      <c r="R762" t="s">
        <v>8269</v>
      </c>
      <c r="S762" t="str">
        <f t="shared" si="68"/>
        <v>film &amp; video</v>
      </c>
      <c r="T762" t="str">
        <f t="shared" si="69"/>
        <v>documentary</v>
      </c>
    </row>
    <row r="763" spans="1:20" ht="43.2" x14ac:dyDescent="0.3">
      <c r="A763">
        <v>1209</v>
      </c>
      <c r="B763" s="3" t="s">
        <v>1210</v>
      </c>
      <c r="C763" s="3" t="s">
        <v>5319</v>
      </c>
      <c r="D763" s="10">
        <v>6000</v>
      </c>
      <c r="E763">
        <v>6360</v>
      </c>
      <c r="F763" s="5">
        <f t="shared" si="66"/>
        <v>1.06</v>
      </c>
      <c r="G763" s="6">
        <f t="shared" si="67"/>
        <v>138.2608695652174</v>
      </c>
      <c r="H763" t="s">
        <v>8219</v>
      </c>
      <c r="I763" t="s">
        <v>8224</v>
      </c>
      <c r="J763" t="s">
        <v>8246</v>
      </c>
      <c r="K763">
        <v>1488053905</v>
      </c>
      <c r="L763" s="11">
        <f t="shared" si="70"/>
        <v>42791.846122685187</v>
      </c>
      <c r="M763">
        <v>1485461905</v>
      </c>
      <c r="N763" s="11">
        <f t="shared" si="71"/>
        <v>42761.846122685187</v>
      </c>
      <c r="O763" t="b">
        <v>0</v>
      </c>
      <c r="P763">
        <v>46</v>
      </c>
      <c r="Q763" t="b">
        <v>1</v>
      </c>
      <c r="R763" t="s">
        <v>8285</v>
      </c>
      <c r="S763" t="str">
        <f t="shared" si="68"/>
        <v>photography</v>
      </c>
      <c r="T763" t="str">
        <f t="shared" si="69"/>
        <v>photobooks</v>
      </c>
    </row>
    <row r="764" spans="1:20" ht="57.6" x14ac:dyDescent="0.3">
      <c r="A764">
        <v>1272</v>
      </c>
      <c r="B764" s="3" t="s">
        <v>1273</v>
      </c>
      <c r="C764" s="3" t="s">
        <v>5382</v>
      </c>
      <c r="D764" s="10">
        <v>5000</v>
      </c>
      <c r="E764">
        <v>5300</v>
      </c>
      <c r="F764" s="5">
        <f t="shared" si="66"/>
        <v>1.06</v>
      </c>
      <c r="G764" s="6">
        <f t="shared" si="67"/>
        <v>189.28571428571428</v>
      </c>
      <c r="H764" t="s">
        <v>8219</v>
      </c>
      <c r="I764" t="s">
        <v>8224</v>
      </c>
      <c r="J764" t="s">
        <v>8246</v>
      </c>
      <c r="K764">
        <v>1276574400</v>
      </c>
      <c r="L764" s="11">
        <f t="shared" si="70"/>
        <v>40344.166666666664</v>
      </c>
      <c r="M764">
        <v>1270576379</v>
      </c>
      <c r="N764" s="11">
        <f t="shared" si="71"/>
        <v>40274.745127314818</v>
      </c>
      <c r="O764" t="b">
        <v>1</v>
      </c>
      <c r="P764">
        <v>28</v>
      </c>
      <c r="Q764" t="b">
        <v>1</v>
      </c>
      <c r="R764" t="s">
        <v>8276</v>
      </c>
      <c r="S764" t="str">
        <f t="shared" si="68"/>
        <v>music</v>
      </c>
      <c r="T764" t="str">
        <f t="shared" si="69"/>
        <v>rock</v>
      </c>
    </row>
    <row r="765" spans="1:20" ht="43.2" x14ac:dyDescent="0.3">
      <c r="A765">
        <v>2931</v>
      </c>
      <c r="B765" s="3" t="s">
        <v>2931</v>
      </c>
      <c r="C765" s="3" t="s">
        <v>7041</v>
      </c>
      <c r="D765" s="10">
        <v>750</v>
      </c>
      <c r="E765">
        <v>795</v>
      </c>
      <c r="F765" s="5">
        <f t="shared" si="66"/>
        <v>1.06</v>
      </c>
      <c r="G765" s="6">
        <f t="shared" si="67"/>
        <v>88.333333333333329</v>
      </c>
      <c r="H765" t="s">
        <v>8219</v>
      </c>
      <c r="I765" t="s">
        <v>8229</v>
      </c>
      <c r="J765" t="s">
        <v>8251</v>
      </c>
      <c r="K765">
        <v>1410761280</v>
      </c>
      <c r="L765" s="11">
        <f t="shared" si="70"/>
        <v>41897.255555555559</v>
      </c>
      <c r="M765">
        <v>1408604363</v>
      </c>
      <c r="N765" s="11">
        <f t="shared" si="71"/>
        <v>41872.291238425925</v>
      </c>
      <c r="O765" t="b">
        <v>0</v>
      </c>
      <c r="P765">
        <v>9</v>
      </c>
      <c r="Q765" t="b">
        <v>1</v>
      </c>
      <c r="R765" t="s">
        <v>8305</v>
      </c>
      <c r="S765" t="str">
        <f t="shared" si="68"/>
        <v>theater</v>
      </c>
      <c r="T765" t="str">
        <f t="shared" si="69"/>
        <v>musical</v>
      </c>
    </row>
    <row r="766" spans="1:20" ht="28.8" x14ac:dyDescent="0.3">
      <c r="A766">
        <v>2968</v>
      </c>
      <c r="B766" s="3" t="s">
        <v>2968</v>
      </c>
      <c r="C766" s="3" t="s">
        <v>7078</v>
      </c>
      <c r="D766" s="10">
        <v>3500</v>
      </c>
      <c r="E766">
        <v>3710</v>
      </c>
      <c r="F766" s="5">
        <f t="shared" si="66"/>
        <v>1.06</v>
      </c>
      <c r="G766" s="6">
        <f t="shared" si="67"/>
        <v>78.936170212765958</v>
      </c>
      <c r="H766" t="s">
        <v>8219</v>
      </c>
      <c r="I766" t="s">
        <v>8224</v>
      </c>
      <c r="J766" t="s">
        <v>8246</v>
      </c>
      <c r="K766">
        <v>1471406340</v>
      </c>
      <c r="L766" s="11">
        <f t="shared" si="70"/>
        <v>42599.165972222225</v>
      </c>
      <c r="M766">
        <v>1470227660</v>
      </c>
      <c r="N766" s="11">
        <f t="shared" si="71"/>
        <v>42585.523842592593</v>
      </c>
      <c r="O766" t="b">
        <v>0</v>
      </c>
      <c r="P766">
        <v>47</v>
      </c>
      <c r="Q766" t="b">
        <v>1</v>
      </c>
      <c r="R766" t="s">
        <v>8271</v>
      </c>
      <c r="S766" t="str">
        <f t="shared" si="68"/>
        <v>theater</v>
      </c>
      <c r="T766" t="str">
        <f t="shared" si="69"/>
        <v>plays</v>
      </c>
    </row>
    <row r="767" spans="1:20" ht="43.2" x14ac:dyDescent="0.3">
      <c r="A767">
        <v>2970</v>
      </c>
      <c r="B767" s="3" t="s">
        <v>2970</v>
      </c>
      <c r="C767" s="3" t="s">
        <v>7080</v>
      </c>
      <c r="D767" s="10">
        <v>6000</v>
      </c>
      <c r="E767">
        <v>6360</v>
      </c>
      <c r="F767" s="5">
        <f t="shared" si="66"/>
        <v>1.06</v>
      </c>
      <c r="G767" s="6">
        <f t="shared" si="67"/>
        <v>69.890109890109883</v>
      </c>
      <c r="H767" t="s">
        <v>8219</v>
      </c>
      <c r="I767" t="s">
        <v>8224</v>
      </c>
      <c r="J767" t="s">
        <v>8246</v>
      </c>
      <c r="K767">
        <v>1405699451</v>
      </c>
      <c r="L767" s="11">
        <f t="shared" si="70"/>
        <v>41838.669571759259</v>
      </c>
      <c r="M767">
        <v>1403107451</v>
      </c>
      <c r="N767" s="11">
        <f t="shared" si="71"/>
        <v>41808.669571759259</v>
      </c>
      <c r="O767" t="b">
        <v>0</v>
      </c>
      <c r="P767">
        <v>91</v>
      </c>
      <c r="Q767" t="b">
        <v>1</v>
      </c>
      <c r="R767" t="s">
        <v>8271</v>
      </c>
      <c r="S767" t="str">
        <f t="shared" si="68"/>
        <v>theater</v>
      </c>
      <c r="T767" t="str">
        <f t="shared" si="69"/>
        <v>plays</v>
      </c>
    </row>
    <row r="768" spans="1:20" ht="28.8" x14ac:dyDescent="0.3">
      <c r="A768">
        <v>3050</v>
      </c>
      <c r="B768" s="3" t="s">
        <v>3050</v>
      </c>
      <c r="C768" s="3" t="s">
        <v>7160</v>
      </c>
      <c r="D768" s="10">
        <v>600</v>
      </c>
      <c r="E768">
        <v>636</v>
      </c>
      <c r="F768" s="5">
        <f t="shared" si="66"/>
        <v>1.06</v>
      </c>
      <c r="G768" s="6">
        <f t="shared" si="67"/>
        <v>70.666666666666671</v>
      </c>
      <c r="H768" t="s">
        <v>8219</v>
      </c>
      <c r="I768" t="s">
        <v>8224</v>
      </c>
      <c r="J768" t="s">
        <v>8246</v>
      </c>
      <c r="K768">
        <v>1462420960</v>
      </c>
      <c r="L768" s="11">
        <f t="shared" si="70"/>
        <v>42495.16851851852</v>
      </c>
      <c r="M768">
        <v>1459828960</v>
      </c>
      <c r="N768" s="11">
        <f t="shared" si="71"/>
        <v>42465.16851851852</v>
      </c>
      <c r="O768" t="b">
        <v>0</v>
      </c>
      <c r="P768">
        <v>9</v>
      </c>
      <c r="Q768" t="b">
        <v>1</v>
      </c>
      <c r="R768" t="s">
        <v>8303</v>
      </c>
      <c r="S768" t="str">
        <f t="shared" si="68"/>
        <v>theater</v>
      </c>
      <c r="T768" t="str">
        <f t="shared" si="69"/>
        <v>spaces</v>
      </c>
    </row>
    <row r="769" spans="1:20" ht="43.2" x14ac:dyDescent="0.3">
      <c r="A769">
        <v>3525</v>
      </c>
      <c r="B769" s="3" t="s">
        <v>3524</v>
      </c>
      <c r="C769" s="3" t="s">
        <v>7635</v>
      </c>
      <c r="D769" s="10">
        <v>500</v>
      </c>
      <c r="E769">
        <v>530</v>
      </c>
      <c r="F769" s="5">
        <f t="shared" si="66"/>
        <v>1.06</v>
      </c>
      <c r="G769" s="6">
        <f t="shared" si="67"/>
        <v>75.714285714285708</v>
      </c>
      <c r="H769" t="s">
        <v>8219</v>
      </c>
      <c r="I769" t="s">
        <v>8224</v>
      </c>
      <c r="J769" t="s">
        <v>8246</v>
      </c>
      <c r="K769">
        <v>1439136000</v>
      </c>
      <c r="L769" s="11">
        <f t="shared" si="70"/>
        <v>42225.666666666672</v>
      </c>
      <c r="M769">
        <v>1438188106</v>
      </c>
      <c r="N769" s="11">
        <f t="shared" si="71"/>
        <v>42214.6956712963</v>
      </c>
      <c r="O769" t="b">
        <v>0</v>
      </c>
      <c r="P769">
        <v>7</v>
      </c>
      <c r="Q769" t="b">
        <v>1</v>
      </c>
      <c r="R769" t="s">
        <v>8271</v>
      </c>
      <c r="S769" t="str">
        <f t="shared" si="68"/>
        <v>theater</v>
      </c>
      <c r="T769" t="str">
        <f t="shared" si="69"/>
        <v>plays</v>
      </c>
    </row>
    <row r="770" spans="1:20" ht="43.2" x14ac:dyDescent="0.3">
      <c r="A770">
        <v>3823</v>
      </c>
      <c r="B770" s="3" t="s">
        <v>3820</v>
      </c>
      <c r="C770" s="3" t="s">
        <v>7932</v>
      </c>
      <c r="D770" s="10">
        <v>2500</v>
      </c>
      <c r="E770">
        <v>2650</v>
      </c>
      <c r="F770" s="5">
        <f t="shared" ref="F770:F833" si="72">E770/D770</f>
        <v>1.06</v>
      </c>
      <c r="G770" s="6">
        <f t="shared" ref="G770:G833" si="73">E770/P770</f>
        <v>64.634146341463421</v>
      </c>
      <c r="H770" t="s">
        <v>8219</v>
      </c>
      <c r="I770" t="s">
        <v>8224</v>
      </c>
      <c r="J770" t="s">
        <v>8246</v>
      </c>
      <c r="K770">
        <v>1437364740</v>
      </c>
      <c r="L770" s="11">
        <f t="shared" si="70"/>
        <v>42205.165972222225</v>
      </c>
      <c r="M770">
        <v>1434405044</v>
      </c>
      <c r="N770" s="11">
        <f t="shared" si="71"/>
        <v>42170.910231481481</v>
      </c>
      <c r="O770" t="b">
        <v>0</v>
      </c>
      <c r="P770">
        <v>41</v>
      </c>
      <c r="Q770" t="b">
        <v>1</v>
      </c>
      <c r="R770" t="s">
        <v>8271</v>
      </c>
      <c r="S770" t="str">
        <f t="shared" ref="S770:S833" si="74">LEFT(R770,FIND("/",R770)-1)</f>
        <v>theater</v>
      </c>
      <c r="T770" t="str">
        <f t="shared" ref="T770:T833" si="75">RIGHT(R770,LEN(R770)-FIND("/",R770))</f>
        <v>plays</v>
      </c>
    </row>
    <row r="771" spans="1:20" ht="43.2" x14ac:dyDescent="0.3">
      <c r="A771">
        <v>1949</v>
      </c>
      <c r="B771" s="3" t="s">
        <v>1950</v>
      </c>
      <c r="C771" s="3" t="s">
        <v>6059</v>
      </c>
      <c r="D771" s="10">
        <v>50000</v>
      </c>
      <c r="E771">
        <v>53001.3</v>
      </c>
      <c r="F771" s="5">
        <f t="shared" si="72"/>
        <v>1.0600260000000001</v>
      </c>
      <c r="G771" s="6">
        <f t="shared" si="73"/>
        <v>56.204984093319197</v>
      </c>
      <c r="H771" t="s">
        <v>8219</v>
      </c>
      <c r="I771" t="s">
        <v>8225</v>
      </c>
      <c r="J771" t="s">
        <v>8247</v>
      </c>
      <c r="K771">
        <v>1404986951</v>
      </c>
      <c r="L771" s="11">
        <f t="shared" ref="L771:L834" si="76">(((K771/60)/60)/24)+DATE(1970,1,1)</f>
        <v>41830.423043981478</v>
      </c>
      <c r="M771">
        <v>1402394951</v>
      </c>
      <c r="N771" s="11">
        <f t="shared" ref="N771:N834" si="77">(((M771/60)/60)/24)+DATE(1970,1,1)</f>
        <v>41800.423043981478</v>
      </c>
      <c r="O771" t="b">
        <v>1</v>
      </c>
      <c r="P771">
        <v>943</v>
      </c>
      <c r="Q771" t="b">
        <v>1</v>
      </c>
      <c r="R771" t="s">
        <v>8295</v>
      </c>
      <c r="S771" t="str">
        <f t="shared" si="74"/>
        <v>technology</v>
      </c>
      <c r="T771" t="str">
        <f t="shared" si="75"/>
        <v>hardware</v>
      </c>
    </row>
    <row r="772" spans="1:20" ht="28.8" x14ac:dyDescent="0.3">
      <c r="A772">
        <v>99</v>
      </c>
      <c r="B772" s="3" t="s">
        <v>101</v>
      </c>
      <c r="C772" s="3" t="s">
        <v>4210</v>
      </c>
      <c r="D772" s="10">
        <v>1500</v>
      </c>
      <c r="E772">
        <v>1590.29</v>
      </c>
      <c r="F772" s="5">
        <f t="shared" si="72"/>
        <v>1.0601933333333333</v>
      </c>
      <c r="G772" s="6">
        <f t="shared" si="73"/>
        <v>40.776666666666664</v>
      </c>
      <c r="H772" t="s">
        <v>8219</v>
      </c>
      <c r="I772" t="s">
        <v>8224</v>
      </c>
      <c r="J772" t="s">
        <v>8246</v>
      </c>
      <c r="K772">
        <v>1390426799</v>
      </c>
      <c r="L772" s="11">
        <f t="shared" si="76"/>
        <v>41661.902766203704</v>
      </c>
      <c r="M772">
        <v>1387834799</v>
      </c>
      <c r="N772" s="11">
        <f t="shared" si="77"/>
        <v>41631.902766203704</v>
      </c>
      <c r="O772" t="b">
        <v>0</v>
      </c>
      <c r="P772">
        <v>39</v>
      </c>
      <c r="Q772" t="b">
        <v>1</v>
      </c>
      <c r="R772" t="s">
        <v>8266</v>
      </c>
      <c r="S772" t="str">
        <f t="shared" si="74"/>
        <v>film &amp; video</v>
      </c>
      <c r="T772" t="str">
        <f t="shared" si="75"/>
        <v>shorts</v>
      </c>
    </row>
    <row r="773" spans="1:20" ht="43.2" x14ac:dyDescent="0.3">
      <c r="A773">
        <v>2634</v>
      </c>
      <c r="B773" s="3" t="s">
        <v>2634</v>
      </c>
      <c r="C773" s="3" t="s">
        <v>6744</v>
      </c>
      <c r="D773" s="10">
        <v>930</v>
      </c>
      <c r="E773">
        <v>986</v>
      </c>
      <c r="F773" s="5">
        <f t="shared" si="72"/>
        <v>1.0602150537634409</v>
      </c>
      <c r="G773" s="6">
        <f t="shared" si="73"/>
        <v>39.44</v>
      </c>
      <c r="H773" t="s">
        <v>8219</v>
      </c>
      <c r="I773" t="s">
        <v>8224</v>
      </c>
      <c r="J773" t="s">
        <v>8246</v>
      </c>
      <c r="K773">
        <v>1475163921</v>
      </c>
      <c r="L773" s="11">
        <f t="shared" si="76"/>
        <v>42642.656493055561</v>
      </c>
      <c r="M773">
        <v>1472571921</v>
      </c>
      <c r="N773" s="11">
        <f t="shared" si="77"/>
        <v>42612.656493055561</v>
      </c>
      <c r="O773" t="b">
        <v>0</v>
      </c>
      <c r="P773">
        <v>25</v>
      </c>
      <c r="Q773" t="b">
        <v>1</v>
      </c>
      <c r="R773" t="s">
        <v>8301</v>
      </c>
      <c r="S773" t="str">
        <f t="shared" si="74"/>
        <v>technology</v>
      </c>
      <c r="T773" t="str">
        <f t="shared" si="75"/>
        <v>space exploration</v>
      </c>
    </row>
    <row r="774" spans="1:20" ht="57.6" x14ac:dyDescent="0.3">
      <c r="A774">
        <v>3831</v>
      </c>
      <c r="B774" s="3" t="s">
        <v>3828</v>
      </c>
      <c r="C774" s="3" t="s">
        <v>7940</v>
      </c>
      <c r="D774" s="10">
        <v>500</v>
      </c>
      <c r="E774">
        <v>530.11</v>
      </c>
      <c r="F774" s="5">
        <f t="shared" si="72"/>
        <v>1.0602199999999999</v>
      </c>
      <c r="G774" s="6">
        <f t="shared" si="73"/>
        <v>58.901111111111113</v>
      </c>
      <c r="H774" t="s">
        <v>8219</v>
      </c>
      <c r="I774" t="s">
        <v>8224</v>
      </c>
      <c r="J774" t="s">
        <v>8246</v>
      </c>
      <c r="K774">
        <v>1415222545</v>
      </c>
      <c r="L774" s="11">
        <f t="shared" si="76"/>
        <v>41948.890567129631</v>
      </c>
      <c r="M774">
        <v>1413404545</v>
      </c>
      <c r="N774" s="11">
        <f t="shared" si="77"/>
        <v>41927.848900462966</v>
      </c>
      <c r="O774" t="b">
        <v>0</v>
      </c>
      <c r="P774">
        <v>9</v>
      </c>
      <c r="Q774" t="b">
        <v>1</v>
      </c>
      <c r="R774" t="s">
        <v>8271</v>
      </c>
      <c r="S774" t="str">
        <f t="shared" si="74"/>
        <v>theater</v>
      </c>
      <c r="T774" t="str">
        <f t="shared" si="75"/>
        <v>plays</v>
      </c>
    </row>
    <row r="775" spans="1:20" ht="43.2" x14ac:dyDescent="0.3">
      <c r="A775">
        <v>2818</v>
      </c>
      <c r="B775" s="3" t="s">
        <v>2818</v>
      </c>
      <c r="C775" s="3" t="s">
        <v>6928</v>
      </c>
      <c r="D775" s="10">
        <v>10000</v>
      </c>
      <c r="E775">
        <v>10603</v>
      </c>
      <c r="F775" s="5">
        <f t="shared" si="72"/>
        <v>1.0603</v>
      </c>
      <c r="G775" s="6">
        <f t="shared" si="73"/>
        <v>103.95098039215686</v>
      </c>
      <c r="H775" t="s">
        <v>8219</v>
      </c>
      <c r="I775" t="s">
        <v>8224</v>
      </c>
      <c r="J775" t="s">
        <v>8246</v>
      </c>
      <c r="K775">
        <v>1443018086</v>
      </c>
      <c r="L775" s="11">
        <f t="shared" si="76"/>
        <v>42270.598217592589</v>
      </c>
      <c r="M775">
        <v>1441290086</v>
      </c>
      <c r="N775" s="11">
        <f t="shared" si="77"/>
        <v>42250.598217592589</v>
      </c>
      <c r="O775" t="b">
        <v>0</v>
      </c>
      <c r="P775">
        <v>102</v>
      </c>
      <c r="Q775" t="b">
        <v>1</v>
      </c>
      <c r="R775" t="s">
        <v>8271</v>
      </c>
      <c r="S775" t="str">
        <f t="shared" si="74"/>
        <v>theater</v>
      </c>
      <c r="T775" t="str">
        <f t="shared" si="75"/>
        <v>plays</v>
      </c>
    </row>
    <row r="776" spans="1:20" ht="43.2" x14ac:dyDescent="0.3">
      <c r="A776">
        <v>2171</v>
      </c>
      <c r="B776" s="3" t="s">
        <v>2172</v>
      </c>
      <c r="C776" s="3" t="s">
        <v>6281</v>
      </c>
      <c r="D776" s="10">
        <v>4000</v>
      </c>
      <c r="E776">
        <v>4243</v>
      </c>
      <c r="F776" s="5">
        <f t="shared" si="72"/>
        <v>1.0607500000000001</v>
      </c>
      <c r="G776" s="6">
        <f t="shared" si="73"/>
        <v>90.276595744680847</v>
      </c>
      <c r="H776" t="s">
        <v>8219</v>
      </c>
      <c r="I776" t="s">
        <v>8224</v>
      </c>
      <c r="J776" t="s">
        <v>8246</v>
      </c>
      <c r="K776">
        <v>1434949200</v>
      </c>
      <c r="L776" s="11">
        <f t="shared" si="76"/>
        <v>42177.208333333328</v>
      </c>
      <c r="M776">
        <v>1431903495</v>
      </c>
      <c r="N776" s="11">
        <f t="shared" si="77"/>
        <v>42141.95711805555</v>
      </c>
      <c r="O776" t="b">
        <v>0</v>
      </c>
      <c r="P776">
        <v>47</v>
      </c>
      <c r="Q776" t="b">
        <v>1</v>
      </c>
      <c r="R776" t="s">
        <v>8276</v>
      </c>
      <c r="S776" t="str">
        <f t="shared" si="74"/>
        <v>music</v>
      </c>
      <c r="T776" t="str">
        <f t="shared" si="75"/>
        <v>rock</v>
      </c>
    </row>
    <row r="777" spans="1:20" ht="43.2" x14ac:dyDescent="0.3">
      <c r="A777">
        <v>3574</v>
      </c>
      <c r="B777" s="3" t="s">
        <v>3573</v>
      </c>
      <c r="C777" s="3" t="s">
        <v>7684</v>
      </c>
      <c r="D777" s="10">
        <v>5800</v>
      </c>
      <c r="E777">
        <v>6155</v>
      </c>
      <c r="F777" s="5">
        <f t="shared" si="72"/>
        <v>1.0612068965517241</v>
      </c>
      <c r="G777" s="6">
        <f t="shared" si="73"/>
        <v>136.77777777777777</v>
      </c>
      <c r="H777" t="s">
        <v>8219</v>
      </c>
      <c r="I777" t="s">
        <v>8224</v>
      </c>
      <c r="J777" t="s">
        <v>8246</v>
      </c>
      <c r="K777">
        <v>1415921848</v>
      </c>
      <c r="L777" s="11">
        <f t="shared" si="76"/>
        <v>41956.984351851846</v>
      </c>
      <c r="M777">
        <v>1413326248</v>
      </c>
      <c r="N777" s="11">
        <f t="shared" si="77"/>
        <v>41926.942685185182</v>
      </c>
      <c r="O777" t="b">
        <v>0</v>
      </c>
      <c r="P777">
        <v>45</v>
      </c>
      <c r="Q777" t="b">
        <v>1</v>
      </c>
      <c r="R777" t="s">
        <v>8271</v>
      </c>
      <c r="S777" t="str">
        <f t="shared" si="74"/>
        <v>theater</v>
      </c>
      <c r="T777" t="str">
        <f t="shared" si="75"/>
        <v>plays</v>
      </c>
    </row>
    <row r="778" spans="1:20" ht="43.2" x14ac:dyDescent="0.3">
      <c r="A778">
        <v>1277</v>
      </c>
      <c r="B778" s="3" t="s">
        <v>1278</v>
      </c>
      <c r="C778" s="3" t="s">
        <v>5387</v>
      </c>
      <c r="D778" s="10">
        <v>15000</v>
      </c>
      <c r="E778">
        <v>15918.65</v>
      </c>
      <c r="F778" s="5">
        <f t="shared" si="72"/>
        <v>1.0612433333333333</v>
      </c>
      <c r="G778" s="6">
        <f t="shared" si="73"/>
        <v>38.543946731234868</v>
      </c>
      <c r="H778" t="s">
        <v>8219</v>
      </c>
      <c r="I778" t="s">
        <v>8224</v>
      </c>
      <c r="J778" t="s">
        <v>8246</v>
      </c>
      <c r="K778">
        <v>1346765347</v>
      </c>
      <c r="L778" s="11">
        <f t="shared" si="76"/>
        <v>41156.561886574076</v>
      </c>
      <c r="M778">
        <v>1343741347</v>
      </c>
      <c r="N778" s="11">
        <f t="shared" si="77"/>
        <v>41121.561886574076</v>
      </c>
      <c r="O778" t="b">
        <v>1</v>
      </c>
      <c r="P778">
        <v>413</v>
      </c>
      <c r="Q778" t="b">
        <v>1</v>
      </c>
      <c r="R778" t="s">
        <v>8276</v>
      </c>
      <c r="S778" t="str">
        <f t="shared" si="74"/>
        <v>music</v>
      </c>
      <c r="T778" t="str">
        <f t="shared" si="75"/>
        <v>rock</v>
      </c>
    </row>
    <row r="779" spans="1:20" ht="43.2" x14ac:dyDescent="0.3">
      <c r="A779">
        <v>3259</v>
      </c>
      <c r="B779" s="3" t="s">
        <v>3259</v>
      </c>
      <c r="C779" s="3" t="s">
        <v>7369</v>
      </c>
      <c r="D779" s="10">
        <v>23000</v>
      </c>
      <c r="E779">
        <v>24418.6</v>
      </c>
      <c r="F779" s="5">
        <f t="shared" si="72"/>
        <v>1.0616782608695652</v>
      </c>
      <c r="G779" s="6">
        <f t="shared" si="73"/>
        <v>251.7381443298969</v>
      </c>
      <c r="H779" t="s">
        <v>8219</v>
      </c>
      <c r="I779" t="s">
        <v>8224</v>
      </c>
      <c r="J779" t="s">
        <v>8246</v>
      </c>
      <c r="K779">
        <v>1475294340</v>
      </c>
      <c r="L779" s="11">
        <f t="shared" si="76"/>
        <v>42644.165972222225</v>
      </c>
      <c r="M779">
        <v>1472753745</v>
      </c>
      <c r="N779" s="11">
        <f t="shared" si="77"/>
        <v>42614.760937500003</v>
      </c>
      <c r="O779" t="b">
        <v>1</v>
      </c>
      <c r="P779">
        <v>97</v>
      </c>
      <c r="Q779" t="b">
        <v>1</v>
      </c>
      <c r="R779" t="s">
        <v>8271</v>
      </c>
      <c r="S779" t="str">
        <f t="shared" si="74"/>
        <v>theater</v>
      </c>
      <c r="T779" t="str">
        <f t="shared" si="75"/>
        <v>plays</v>
      </c>
    </row>
    <row r="780" spans="1:20" ht="43.2" x14ac:dyDescent="0.3">
      <c r="A780">
        <v>3317</v>
      </c>
      <c r="B780" s="3" t="s">
        <v>3317</v>
      </c>
      <c r="C780" s="3" t="s">
        <v>7427</v>
      </c>
      <c r="D780" s="10">
        <v>1050</v>
      </c>
      <c r="E780">
        <v>1115</v>
      </c>
      <c r="F780" s="5">
        <f t="shared" si="72"/>
        <v>1.0619047619047619</v>
      </c>
      <c r="G780" s="6">
        <f t="shared" si="73"/>
        <v>61.944444444444443</v>
      </c>
      <c r="H780" t="s">
        <v>8219</v>
      </c>
      <c r="I780" t="s">
        <v>8224</v>
      </c>
      <c r="J780" t="s">
        <v>8246</v>
      </c>
      <c r="K780">
        <v>1465347424</v>
      </c>
      <c r="L780" s="11">
        <f t="shared" si="76"/>
        <v>42529.039629629624</v>
      </c>
      <c r="M780">
        <v>1462755424</v>
      </c>
      <c r="N780" s="11">
        <f t="shared" si="77"/>
        <v>42499.039629629624</v>
      </c>
      <c r="O780" t="b">
        <v>0</v>
      </c>
      <c r="P780">
        <v>18</v>
      </c>
      <c r="Q780" t="b">
        <v>1</v>
      </c>
      <c r="R780" t="s">
        <v>8271</v>
      </c>
      <c r="S780" t="str">
        <f t="shared" si="74"/>
        <v>theater</v>
      </c>
      <c r="T780" t="str">
        <f t="shared" si="75"/>
        <v>plays</v>
      </c>
    </row>
    <row r="781" spans="1:20" ht="28.8" x14ac:dyDescent="0.3">
      <c r="A781">
        <v>2284</v>
      </c>
      <c r="B781" s="3" t="s">
        <v>2285</v>
      </c>
      <c r="C781" s="3" t="s">
        <v>6394</v>
      </c>
      <c r="D781" s="10">
        <v>6000</v>
      </c>
      <c r="E781">
        <v>6373.27</v>
      </c>
      <c r="F781" s="5">
        <f t="shared" si="72"/>
        <v>1.0622116666666668</v>
      </c>
      <c r="G781" s="6">
        <f t="shared" si="73"/>
        <v>108.02152542372882</v>
      </c>
      <c r="H781" t="s">
        <v>8219</v>
      </c>
      <c r="I781" t="s">
        <v>8224</v>
      </c>
      <c r="J781" t="s">
        <v>8246</v>
      </c>
      <c r="K781">
        <v>1299902400</v>
      </c>
      <c r="L781" s="11">
        <f t="shared" si="76"/>
        <v>40614.166666666664</v>
      </c>
      <c r="M781">
        <v>1297451245</v>
      </c>
      <c r="N781" s="11">
        <f t="shared" si="77"/>
        <v>40585.796817129631</v>
      </c>
      <c r="O781" t="b">
        <v>0</v>
      </c>
      <c r="P781">
        <v>59</v>
      </c>
      <c r="Q781" t="b">
        <v>1</v>
      </c>
      <c r="R781" t="s">
        <v>8276</v>
      </c>
      <c r="S781" t="str">
        <f t="shared" si="74"/>
        <v>music</v>
      </c>
      <c r="T781" t="str">
        <f t="shared" si="75"/>
        <v>rock</v>
      </c>
    </row>
    <row r="782" spans="1:20" ht="43.2" x14ac:dyDescent="0.3">
      <c r="A782">
        <v>3762</v>
      </c>
      <c r="B782" s="3" t="s">
        <v>3759</v>
      </c>
      <c r="C782" s="3" t="s">
        <v>7872</v>
      </c>
      <c r="D782" s="10">
        <v>1250</v>
      </c>
      <c r="E782">
        <v>1328</v>
      </c>
      <c r="F782" s="5">
        <f t="shared" si="72"/>
        <v>1.0624</v>
      </c>
      <c r="G782" s="6">
        <f t="shared" si="73"/>
        <v>47.428571428571431</v>
      </c>
      <c r="H782" t="s">
        <v>8219</v>
      </c>
      <c r="I782" t="s">
        <v>8225</v>
      </c>
      <c r="J782" t="s">
        <v>8247</v>
      </c>
      <c r="K782">
        <v>1438543889</v>
      </c>
      <c r="L782" s="11">
        <f t="shared" si="76"/>
        <v>42218.813530092593</v>
      </c>
      <c r="M782">
        <v>1436383889</v>
      </c>
      <c r="N782" s="11">
        <f t="shared" si="77"/>
        <v>42193.813530092593</v>
      </c>
      <c r="O782" t="b">
        <v>0</v>
      </c>
      <c r="P782">
        <v>28</v>
      </c>
      <c r="Q782" t="b">
        <v>1</v>
      </c>
      <c r="R782" t="s">
        <v>8305</v>
      </c>
      <c r="S782" t="str">
        <f t="shared" si="74"/>
        <v>theater</v>
      </c>
      <c r="T782" t="str">
        <f t="shared" si="75"/>
        <v>musical</v>
      </c>
    </row>
    <row r="783" spans="1:20" ht="43.2" x14ac:dyDescent="0.3">
      <c r="A783">
        <v>97</v>
      </c>
      <c r="B783" s="3" t="s">
        <v>99</v>
      </c>
      <c r="C783" s="3" t="s">
        <v>4208</v>
      </c>
      <c r="D783" s="10">
        <v>400</v>
      </c>
      <c r="E783">
        <v>425</v>
      </c>
      <c r="F783" s="5">
        <f t="shared" si="72"/>
        <v>1.0625</v>
      </c>
      <c r="G783" s="6">
        <f t="shared" si="73"/>
        <v>53.125</v>
      </c>
      <c r="H783" t="s">
        <v>8219</v>
      </c>
      <c r="I783" t="s">
        <v>8224</v>
      </c>
      <c r="J783" t="s">
        <v>8246</v>
      </c>
      <c r="K783">
        <v>1310440482</v>
      </c>
      <c r="L783" s="11">
        <f t="shared" si="76"/>
        <v>40736.135208333333</v>
      </c>
      <c r="M783">
        <v>1307848482</v>
      </c>
      <c r="N783" s="11">
        <f t="shared" si="77"/>
        <v>40706.135208333333</v>
      </c>
      <c r="O783" t="b">
        <v>0</v>
      </c>
      <c r="P783">
        <v>8</v>
      </c>
      <c r="Q783" t="b">
        <v>1</v>
      </c>
      <c r="R783" t="s">
        <v>8266</v>
      </c>
      <c r="S783" t="str">
        <f t="shared" si="74"/>
        <v>film &amp; video</v>
      </c>
      <c r="T783" t="str">
        <f t="shared" si="75"/>
        <v>shorts</v>
      </c>
    </row>
    <row r="784" spans="1:20" ht="43.2" x14ac:dyDescent="0.3">
      <c r="A784">
        <v>98</v>
      </c>
      <c r="B784" s="3" t="s">
        <v>100</v>
      </c>
      <c r="C784" s="3" t="s">
        <v>4209</v>
      </c>
      <c r="D784" s="10">
        <v>3200</v>
      </c>
      <c r="E784">
        <v>3400</v>
      </c>
      <c r="F784" s="5">
        <f t="shared" si="72"/>
        <v>1.0625</v>
      </c>
      <c r="G784" s="6">
        <f t="shared" si="73"/>
        <v>56.666666666666664</v>
      </c>
      <c r="H784" t="s">
        <v>8219</v>
      </c>
      <c r="I784" t="s">
        <v>8224</v>
      </c>
      <c r="J784" t="s">
        <v>8246</v>
      </c>
      <c r="K784">
        <v>1354923000</v>
      </c>
      <c r="L784" s="11">
        <f t="shared" si="76"/>
        <v>41250.979166666664</v>
      </c>
      <c r="M784">
        <v>1351796674</v>
      </c>
      <c r="N784" s="11">
        <f t="shared" si="77"/>
        <v>41214.79483796296</v>
      </c>
      <c r="O784" t="b">
        <v>0</v>
      </c>
      <c r="P784">
        <v>60</v>
      </c>
      <c r="Q784" t="b">
        <v>1</v>
      </c>
      <c r="R784" t="s">
        <v>8266</v>
      </c>
      <c r="S784" t="str">
        <f t="shared" si="74"/>
        <v>film &amp; video</v>
      </c>
      <c r="T784" t="str">
        <f t="shared" si="75"/>
        <v>shorts</v>
      </c>
    </row>
    <row r="785" spans="1:20" ht="43.2" x14ac:dyDescent="0.3">
      <c r="A785">
        <v>3359</v>
      </c>
      <c r="B785" s="3" t="s">
        <v>3358</v>
      </c>
      <c r="C785" s="3" t="s">
        <v>7469</v>
      </c>
      <c r="D785" s="10">
        <v>4000</v>
      </c>
      <c r="E785">
        <v>4250</v>
      </c>
      <c r="F785" s="5">
        <f t="shared" si="72"/>
        <v>1.0625</v>
      </c>
      <c r="G785" s="6">
        <f t="shared" si="73"/>
        <v>184.78260869565219</v>
      </c>
      <c r="H785" t="s">
        <v>8219</v>
      </c>
      <c r="I785" t="s">
        <v>8224</v>
      </c>
      <c r="J785" t="s">
        <v>8246</v>
      </c>
      <c r="K785">
        <v>1487985734</v>
      </c>
      <c r="L785" s="11">
        <f t="shared" si="76"/>
        <v>42791.057106481487</v>
      </c>
      <c r="M785">
        <v>1484097734</v>
      </c>
      <c r="N785" s="11">
        <f t="shared" si="77"/>
        <v>42746.057106481487</v>
      </c>
      <c r="O785" t="b">
        <v>0</v>
      </c>
      <c r="P785">
        <v>23</v>
      </c>
      <c r="Q785" t="b">
        <v>1</v>
      </c>
      <c r="R785" t="s">
        <v>8271</v>
      </c>
      <c r="S785" t="str">
        <f t="shared" si="74"/>
        <v>theater</v>
      </c>
      <c r="T785" t="str">
        <f t="shared" si="75"/>
        <v>plays</v>
      </c>
    </row>
    <row r="786" spans="1:20" ht="43.2" x14ac:dyDescent="0.3">
      <c r="A786">
        <v>3330</v>
      </c>
      <c r="B786" s="3" t="s">
        <v>3330</v>
      </c>
      <c r="C786" s="3" t="s">
        <v>7440</v>
      </c>
      <c r="D786" s="10">
        <v>1500</v>
      </c>
      <c r="E786">
        <v>1594</v>
      </c>
      <c r="F786" s="5">
        <f t="shared" si="72"/>
        <v>1.0626666666666666</v>
      </c>
      <c r="G786" s="6">
        <f t="shared" si="73"/>
        <v>23.10144927536232</v>
      </c>
      <c r="H786" t="s">
        <v>8219</v>
      </c>
      <c r="I786" t="s">
        <v>8225</v>
      </c>
      <c r="J786" t="s">
        <v>8247</v>
      </c>
      <c r="K786">
        <v>1427919468</v>
      </c>
      <c r="L786" s="11">
        <f t="shared" si="76"/>
        <v>42095.845694444448</v>
      </c>
      <c r="M786">
        <v>1425331068</v>
      </c>
      <c r="N786" s="11">
        <f t="shared" si="77"/>
        <v>42065.887361111112</v>
      </c>
      <c r="O786" t="b">
        <v>0</v>
      </c>
      <c r="P786">
        <v>69</v>
      </c>
      <c r="Q786" t="b">
        <v>1</v>
      </c>
      <c r="R786" t="s">
        <v>8271</v>
      </c>
      <c r="S786" t="str">
        <f t="shared" si="74"/>
        <v>theater</v>
      </c>
      <c r="T786" t="str">
        <f t="shared" si="75"/>
        <v>plays</v>
      </c>
    </row>
    <row r="787" spans="1:20" ht="43.2" x14ac:dyDescent="0.3">
      <c r="A787">
        <v>3553</v>
      </c>
      <c r="B787" s="3" t="s">
        <v>3552</v>
      </c>
      <c r="C787" s="3" t="s">
        <v>7663</v>
      </c>
      <c r="D787" s="10">
        <v>5500</v>
      </c>
      <c r="E787">
        <v>5845</v>
      </c>
      <c r="F787" s="5">
        <f t="shared" si="72"/>
        <v>1.0627272727272727</v>
      </c>
      <c r="G787" s="6">
        <f t="shared" si="73"/>
        <v>56.20192307692308</v>
      </c>
      <c r="H787" t="s">
        <v>8219</v>
      </c>
      <c r="I787" t="s">
        <v>8224</v>
      </c>
      <c r="J787" t="s">
        <v>8246</v>
      </c>
      <c r="K787">
        <v>1439337600</v>
      </c>
      <c r="L787" s="11">
        <f t="shared" si="76"/>
        <v>42228</v>
      </c>
      <c r="M787">
        <v>1436575280</v>
      </c>
      <c r="N787" s="11">
        <f t="shared" si="77"/>
        <v>42196.028703703705</v>
      </c>
      <c r="O787" t="b">
        <v>0</v>
      </c>
      <c r="P787">
        <v>104</v>
      </c>
      <c r="Q787" t="b">
        <v>1</v>
      </c>
      <c r="R787" t="s">
        <v>8271</v>
      </c>
      <c r="S787" t="str">
        <f t="shared" si="74"/>
        <v>theater</v>
      </c>
      <c r="T787" t="str">
        <f t="shared" si="75"/>
        <v>plays</v>
      </c>
    </row>
    <row r="788" spans="1:20" ht="43.2" x14ac:dyDescent="0.3">
      <c r="A788">
        <v>3257</v>
      </c>
      <c r="B788" s="3" t="s">
        <v>3257</v>
      </c>
      <c r="C788" s="3" t="s">
        <v>7367</v>
      </c>
      <c r="D788" s="10">
        <v>2000</v>
      </c>
      <c r="E788">
        <v>2125.9899999999998</v>
      </c>
      <c r="F788" s="5">
        <f t="shared" si="72"/>
        <v>1.0629949999999999</v>
      </c>
      <c r="G788" s="6">
        <f t="shared" si="73"/>
        <v>51.853414634146333</v>
      </c>
      <c r="H788" t="s">
        <v>8219</v>
      </c>
      <c r="I788" t="s">
        <v>8225</v>
      </c>
      <c r="J788" t="s">
        <v>8247</v>
      </c>
      <c r="K788">
        <v>1487769952</v>
      </c>
      <c r="L788" s="11">
        <f t="shared" si="76"/>
        <v>42788.559629629628</v>
      </c>
      <c r="M788">
        <v>1485177952</v>
      </c>
      <c r="N788" s="11">
        <f t="shared" si="77"/>
        <v>42758.559629629628</v>
      </c>
      <c r="O788" t="b">
        <v>0</v>
      </c>
      <c r="P788">
        <v>41</v>
      </c>
      <c r="Q788" t="b">
        <v>1</v>
      </c>
      <c r="R788" t="s">
        <v>8271</v>
      </c>
      <c r="S788" t="str">
        <f t="shared" si="74"/>
        <v>theater</v>
      </c>
      <c r="T788" t="str">
        <f t="shared" si="75"/>
        <v>plays</v>
      </c>
    </row>
    <row r="789" spans="1:20" ht="57.6" x14ac:dyDescent="0.3">
      <c r="A789">
        <v>3500</v>
      </c>
      <c r="B789" s="3" t="s">
        <v>3499</v>
      </c>
      <c r="C789" s="3" t="s">
        <v>7610</v>
      </c>
      <c r="D789" s="10">
        <v>1000</v>
      </c>
      <c r="E789">
        <v>1063</v>
      </c>
      <c r="F789" s="5">
        <f t="shared" si="72"/>
        <v>1.0629999999999999</v>
      </c>
      <c r="G789" s="6">
        <f t="shared" si="73"/>
        <v>25.30952380952381</v>
      </c>
      <c r="H789" t="s">
        <v>8219</v>
      </c>
      <c r="I789" t="s">
        <v>8224</v>
      </c>
      <c r="J789" t="s">
        <v>8246</v>
      </c>
      <c r="K789">
        <v>1457326740</v>
      </c>
      <c r="L789" s="11">
        <f t="shared" si="76"/>
        <v>42436.207638888889</v>
      </c>
      <c r="M789">
        <v>1455919438</v>
      </c>
      <c r="N789" s="11">
        <f t="shared" si="77"/>
        <v>42419.91942129629</v>
      </c>
      <c r="O789" t="b">
        <v>0</v>
      </c>
      <c r="P789">
        <v>42</v>
      </c>
      <c r="Q789" t="b">
        <v>1</v>
      </c>
      <c r="R789" t="s">
        <v>8271</v>
      </c>
      <c r="S789" t="str">
        <f t="shared" si="74"/>
        <v>theater</v>
      </c>
      <c r="T789" t="str">
        <f t="shared" si="75"/>
        <v>plays</v>
      </c>
    </row>
    <row r="790" spans="1:20" ht="43.2" x14ac:dyDescent="0.3">
      <c r="A790">
        <v>2332</v>
      </c>
      <c r="B790" s="3" t="s">
        <v>2333</v>
      </c>
      <c r="C790" s="3" t="s">
        <v>6442</v>
      </c>
      <c r="D790" s="10">
        <v>25000</v>
      </c>
      <c r="E790">
        <v>26577</v>
      </c>
      <c r="F790" s="5">
        <f t="shared" si="72"/>
        <v>1.06308</v>
      </c>
      <c r="G790" s="6">
        <f t="shared" si="73"/>
        <v>75.502840909090907</v>
      </c>
      <c r="H790" t="s">
        <v>8219</v>
      </c>
      <c r="I790" t="s">
        <v>8224</v>
      </c>
      <c r="J790" t="s">
        <v>8246</v>
      </c>
      <c r="K790">
        <v>1423235071</v>
      </c>
      <c r="L790" s="11">
        <f t="shared" si="76"/>
        <v>42041.628136574072</v>
      </c>
      <c r="M790">
        <v>1420643071</v>
      </c>
      <c r="N790" s="11">
        <f t="shared" si="77"/>
        <v>42011.628136574072</v>
      </c>
      <c r="O790" t="b">
        <v>1</v>
      </c>
      <c r="P790">
        <v>352</v>
      </c>
      <c r="Q790" t="b">
        <v>1</v>
      </c>
      <c r="R790" t="s">
        <v>8298</v>
      </c>
      <c r="S790" t="str">
        <f t="shared" si="74"/>
        <v>food</v>
      </c>
      <c r="T790" t="str">
        <f t="shared" si="75"/>
        <v>small batch</v>
      </c>
    </row>
    <row r="791" spans="1:20" ht="43.2" x14ac:dyDescent="0.3">
      <c r="A791">
        <v>18</v>
      </c>
      <c r="B791" s="3" t="s">
        <v>20</v>
      </c>
      <c r="C791" s="3" t="s">
        <v>4129</v>
      </c>
      <c r="D791" s="10">
        <v>30000</v>
      </c>
      <c r="E791">
        <v>31896.33</v>
      </c>
      <c r="F791" s="5">
        <f t="shared" si="72"/>
        <v>1.0632110000000001</v>
      </c>
      <c r="G791" s="6">
        <f t="shared" si="73"/>
        <v>93.264122807017543</v>
      </c>
      <c r="H791" t="s">
        <v>8219</v>
      </c>
      <c r="I791" t="s">
        <v>8224</v>
      </c>
      <c r="J791" t="s">
        <v>8246</v>
      </c>
      <c r="K791">
        <v>1410958856</v>
      </c>
      <c r="L791" s="11">
        <f t="shared" si="76"/>
        <v>41899.542314814818</v>
      </c>
      <c r="M791">
        <v>1408366856</v>
      </c>
      <c r="N791" s="11">
        <f t="shared" si="77"/>
        <v>41869.542314814818</v>
      </c>
      <c r="O791" t="b">
        <v>0</v>
      </c>
      <c r="P791">
        <v>342</v>
      </c>
      <c r="Q791" t="b">
        <v>1</v>
      </c>
      <c r="R791" t="s">
        <v>8265</v>
      </c>
      <c r="S791" t="str">
        <f t="shared" si="74"/>
        <v>film &amp; video</v>
      </c>
      <c r="T791" t="str">
        <f t="shared" si="75"/>
        <v>television</v>
      </c>
    </row>
    <row r="792" spans="1:20" ht="43.2" x14ac:dyDescent="0.3">
      <c r="A792">
        <v>3509</v>
      </c>
      <c r="B792" s="3" t="s">
        <v>3508</v>
      </c>
      <c r="C792" s="3" t="s">
        <v>7619</v>
      </c>
      <c r="D792" s="10">
        <v>3000</v>
      </c>
      <c r="E792">
        <v>3190</v>
      </c>
      <c r="F792" s="5">
        <f t="shared" si="72"/>
        <v>1.0633333333333332</v>
      </c>
      <c r="G792" s="6">
        <f t="shared" si="73"/>
        <v>96.666666666666671</v>
      </c>
      <c r="H792" t="s">
        <v>8219</v>
      </c>
      <c r="I792" t="s">
        <v>8224</v>
      </c>
      <c r="J792" t="s">
        <v>8246</v>
      </c>
      <c r="K792">
        <v>1416545700</v>
      </c>
      <c r="L792" s="11">
        <f t="shared" si="76"/>
        <v>41964.204861111109</v>
      </c>
      <c r="M792">
        <v>1415392666</v>
      </c>
      <c r="N792" s="11">
        <f t="shared" si="77"/>
        <v>41950.859560185185</v>
      </c>
      <c r="O792" t="b">
        <v>0</v>
      </c>
      <c r="P792">
        <v>33</v>
      </c>
      <c r="Q792" t="b">
        <v>1</v>
      </c>
      <c r="R792" t="s">
        <v>8271</v>
      </c>
      <c r="S792" t="str">
        <f t="shared" si="74"/>
        <v>theater</v>
      </c>
      <c r="T792" t="str">
        <f t="shared" si="75"/>
        <v>plays</v>
      </c>
    </row>
    <row r="793" spans="1:20" ht="43.2" x14ac:dyDescent="0.3">
      <c r="A793">
        <v>260</v>
      </c>
      <c r="B793" s="3" t="s">
        <v>261</v>
      </c>
      <c r="C793" s="3" t="s">
        <v>4370</v>
      </c>
      <c r="D793" s="10">
        <v>10000</v>
      </c>
      <c r="E793">
        <v>10640</v>
      </c>
      <c r="F793" s="5">
        <f t="shared" si="72"/>
        <v>1.0640000000000001</v>
      </c>
      <c r="G793" s="6">
        <f t="shared" si="73"/>
        <v>120.90909090909091</v>
      </c>
      <c r="H793" t="s">
        <v>8219</v>
      </c>
      <c r="I793" t="s">
        <v>8224</v>
      </c>
      <c r="J793" t="s">
        <v>8246</v>
      </c>
      <c r="K793">
        <v>1279360740</v>
      </c>
      <c r="L793" s="11">
        <f t="shared" si="76"/>
        <v>40376.415972222225</v>
      </c>
      <c r="M793">
        <v>1275415679</v>
      </c>
      <c r="N793" s="11">
        <f t="shared" si="77"/>
        <v>40330.755543981482</v>
      </c>
      <c r="O793" t="b">
        <v>1</v>
      </c>
      <c r="P793">
        <v>88</v>
      </c>
      <c r="Q793" t="b">
        <v>1</v>
      </c>
      <c r="R793" t="s">
        <v>8269</v>
      </c>
      <c r="S793" t="str">
        <f t="shared" si="74"/>
        <v>film &amp; video</v>
      </c>
      <c r="T793" t="str">
        <f t="shared" si="75"/>
        <v>documentary</v>
      </c>
    </row>
    <row r="794" spans="1:20" ht="43.2" x14ac:dyDescent="0.3">
      <c r="A794">
        <v>3819</v>
      </c>
      <c r="B794" s="3" t="s">
        <v>3816</v>
      </c>
      <c r="C794" s="3" t="s">
        <v>7817</v>
      </c>
      <c r="D794" s="10">
        <v>1000</v>
      </c>
      <c r="E794">
        <v>1064</v>
      </c>
      <c r="F794" s="5">
        <f t="shared" si="72"/>
        <v>1.0640000000000001</v>
      </c>
      <c r="G794" s="6">
        <f t="shared" si="73"/>
        <v>40.92307692307692</v>
      </c>
      <c r="H794" t="s">
        <v>8219</v>
      </c>
      <c r="I794" t="s">
        <v>8224</v>
      </c>
      <c r="J794" t="s">
        <v>8246</v>
      </c>
      <c r="K794">
        <v>1437166920</v>
      </c>
      <c r="L794" s="11">
        <f t="shared" si="76"/>
        <v>42202.876388888893</v>
      </c>
      <c r="M794">
        <v>1435554104</v>
      </c>
      <c r="N794" s="11">
        <f t="shared" si="77"/>
        <v>42184.209537037037</v>
      </c>
      <c r="O794" t="b">
        <v>0</v>
      </c>
      <c r="P794">
        <v>26</v>
      </c>
      <c r="Q794" t="b">
        <v>1</v>
      </c>
      <c r="R794" t="s">
        <v>8271</v>
      </c>
      <c r="S794" t="str">
        <f t="shared" si="74"/>
        <v>theater</v>
      </c>
      <c r="T794" t="str">
        <f t="shared" si="75"/>
        <v>plays</v>
      </c>
    </row>
    <row r="795" spans="1:20" ht="57.6" x14ac:dyDescent="0.3">
      <c r="A795">
        <v>86</v>
      </c>
      <c r="B795" s="3" t="s">
        <v>88</v>
      </c>
      <c r="C795" s="3" t="s">
        <v>4197</v>
      </c>
      <c r="D795" s="10">
        <v>6000</v>
      </c>
      <c r="E795">
        <v>6388</v>
      </c>
      <c r="F795" s="5">
        <f t="shared" si="72"/>
        <v>1.0646666666666667</v>
      </c>
      <c r="G795" s="6">
        <f t="shared" si="73"/>
        <v>375.76470588235293</v>
      </c>
      <c r="H795" t="s">
        <v>8219</v>
      </c>
      <c r="I795" t="s">
        <v>8230</v>
      </c>
      <c r="J795" t="s">
        <v>8249</v>
      </c>
      <c r="K795">
        <v>1451226045</v>
      </c>
      <c r="L795" s="11">
        <f t="shared" si="76"/>
        <v>42365.59774305555</v>
      </c>
      <c r="M795">
        <v>1444828845</v>
      </c>
      <c r="N795" s="11">
        <f t="shared" si="77"/>
        <v>42291.556076388893</v>
      </c>
      <c r="O795" t="b">
        <v>0</v>
      </c>
      <c r="P795">
        <v>17</v>
      </c>
      <c r="Q795" t="b">
        <v>1</v>
      </c>
      <c r="R795" t="s">
        <v>8266</v>
      </c>
      <c r="S795" t="str">
        <f t="shared" si="74"/>
        <v>film &amp; video</v>
      </c>
      <c r="T795" t="str">
        <f t="shared" si="75"/>
        <v>shorts</v>
      </c>
    </row>
    <row r="796" spans="1:20" ht="43.2" x14ac:dyDescent="0.3">
      <c r="A796">
        <v>1514</v>
      </c>
      <c r="B796" s="3" t="s">
        <v>1515</v>
      </c>
      <c r="C796" s="3" t="s">
        <v>5624</v>
      </c>
      <c r="D796" s="10">
        <v>25000</v>
      </c>
      <c r="E796">
        <v>26619</v>
      </c>
      <c r="F796" s="5">
        <f t="shared" si="72"/>
        <v>1.0647599999999999</v>
      </c>
      <c r="G796" s="6">
        <f t="shared" si="73"/>
        <v>151.24431818181819</v>
      </c>
      <c r="H796" t="s">
        <v>8219</v>
      </c>
      <c r="I796" t="s">
        <v>8224</v>
      </c>
      <c r="J796" t="s">
        <v>8246</v>
      </c>
      <c r="K796">
        <v>1443363640</v>
      </c>
      <c r="L796" s="11">
        <f t="shared" si="76"/>
        <v>42274.597685185188</v>
      </c>
      <c r="M796">
        <v>1439907640</v>
      </c>
      <c r="N796" s="11">
        <f t="shared" si="77"/>
        <v>42234.597685185188</v>
      </c>
      <c r="O796" t="b">
        <v>1</v>
      </c>
      <c r="P796">
        <v>176</v>
      </c>
      <c r="Q796" t="b">
        <v>1</v>
      </c>
      <c r="R796" t="s">
        <v>8285</v>
      </c>
      <c r="S796" t="str">
        <f t="shared" si="74"/>
        <v>photography</v>
      </c>
      <c r="T796" t="str">
        <f t="shared" si="75"/>
        <v>photobooks</v>
      </c>
    </row>
    <row r="797" spans="1:20" ht="43.2" x14ac:dyDescent="0.3">
      <c r="A797">
        <v>6</v>
      </c>
      <c r="B797" s="3" t="s">
        <v>8</v>
      </c>
      <c r="C797" s="3" t="s">
        <v>4117</v>
      </c>
      <c r="D797" s="10">
        <v>8000</v>
      </c>
      <c r="E797">
        <v>8519</v>
      </c>
      <c r="F797" s="5">
        <f t="shared" si="72"/>
        <v>1.064875</v>
      </c>
      <c r="G797" s="6">
        <f t="shared" si="73"/>
        <v>146.87931034482759</v>
      </c>
      <c r="H797" t="s">
        <v>8219</v>
      </c>
      <c r="I797" t="s">
        <v>8224</v>
      </c>
      <c r="J797" t="s">
        <v>8246</v>
      </c>
      <c r="K797">
        <v>1402710250</v>
      </c>
      <c r="L797" s="11">
        <f t="shared" si="76"/>
        <v>41804.072337962964</v>
      </c>
      <c r="M797">
        <v>1401846250</v>
      </c>
      <c r="N797" s="11">
        <f t="shared" si="77"/>
        <v>41794.072337962964</v>
      </c>
      <c r="O797" t="b">
        <v>0</v>
      </c>
      <c r="P797">
        <v>58</v>
      </c>
      <c r="Q797" t="b">
        <v>1</v>
      </c>
      <c r="R797" t="s">
        <v>8265</v>
      </c>
      <c r="S797" t="str">
        <f t="shared" si="74"/>
        <v>film &amp; video</v>
      </c>
      <c r="T797" t="str">
        <f t="shared" si="75"/>
        <v>television</v>
      </c>
    </row>
    <row r="798" spans="1:20" ht="43.2" x14ac:dyDescent="0.3">
      <c r="A798">
        <v>2111</v>
      </c>
      <c r="B798" s="3" t="s">
        <v>2112</v>
      </c>
      <c r="C798" s="3" t="s">
        <v>6221</v>
      </c>
      <c r="D798" s="10">
        <v>2000</v>
      </c>
      <c r="E798">
        <v>2130</v>
      </c>
      <c r="F798" s="5">
        <f t="shared" si="72"/>
        <v>1.0649999999999999</v>
      </c>
      <c r="G798" s="6">
        <f t="shared" si="73"/>
        <v>54.615384615384613</v>
      </c>
      <c r="H798" t="s">
        <v>8219</v>
      </c>
      <c r="I798" t="s">
        <v>8224</v>
      </c>
      <c r="J798" t="s">
        <v>8246</v>
      </c>
      <c r="K798">
        <v>1313370000</v>
      </c>
      <c r="L798" s="11">
        <f t="shared" si="76"/>
        <v>40770.041666666664</v>
      </c>
      <c r="M798">
        <v>1307594625</v>
      </c>
      <c r="N798" s="11">
        <f t="shared" si="77"/>
        <v>40703.197048611109</v>
      </c>
      <c r="O798" t="b">
        <v>0</v>
      </c>
      <c r="P798">
        <v>39</v>
      </c>
      <c r="Q798" t="b">
        <v>1</v>
      </c>
      <c r="R798" t="s">
        <v>8279</v>
      </c>
      <c r="S798" t="str">
        <f t="shared" si="74"/>
        <v>music</v>
      </c>
      <c r="T798" t="str">
        <f t="shared" si="75"/>
        <v>indie rock</v>
      </c>
    </row>
    <row r="799" spans="1:20" ht="43.2" x14ac:dyDescent="0.3">
      <c r="A799">
        <v>2552</v>
      </c>
      <c r="B799" s="3" t="s">
        <v>2552</v>
      </c>
      <c r="C799" s="3" t="s">
        <v>6662</v>
      </c>
      <c r="D799" s="10">
        <v>3000</v>
      </c>
      <c r="E799">
        <v>3195</v>
      </c>
      <c r="F799" s="5">
        <f t="shared" si="72"/>
        <v>1.0649999999999999</v>
      </c>
      <c r="G799" s="6">
        <f t="shared" si="73"/>
        <v>177.5</v>
      </c>
      <c r="H799" t="s">
        <v>8219</v>
      </c>
      <c r="I799" t="s">
        <v>8224</v>
      </c>
      <c r="J799" t="s">
        <v>8246</v>
      </c>
      <c r="K799">
        <v>1488741981</v>
      </c>
      <c r="L799" s="11">
        <f t="shared" si="76"/>
        <v>42799.809965277775</v>
      </c>
      <c r="M799">
        <v>1486149981</v>
      </c>
      <c r="N799" s="11">
        <f t="shared" si="77"/>
        <v>42769.809965277775</v>
      </c>
      <c r="O799" t="b">
        <v>0</v>
      </c>
      <c r="P799">
        <v>18</v>
      </c>
      <c r="Q799" t="b">
        <v>1</v>
      </c>
      <c r="R799" t="s">
        <v>8300</v>
      </c>
      <c r="S799" t="str">
        <f t="shared" si="74"/>
        <v>music</v>
      </c>
      <c r="T799" t="str">
        <f t="shared" si="75"/>
        <v>classical music</v>
      </c>
    </row>
    <row r="800" spans="1:20" ht="43.2" x14ac:dyDescent="0.3">
      <c r="A800">
        <v>2829</v>
      </c>
      <c r="B800" s="3" t="s">
        <v>2829</v>
      </c>
      <c r="C800" s="3" t="s">
        <v>6939</v>
      </c>
      <c r="D800" s="10">
        <v>2500</v>
      </c>
      <c r="E800">
        <v>2663</v>
      </c>
      <c r="F800" s="5">
        <f t="shared" si="72"/>
        <v>1.0651999999999999</v>
      </c>
      <c r="G800" s="6">
        <f t="shared" si="73"/>
        <v>35.039473684210527</v>
      </c>
      <c r="H800" t="s">
        <v>8219</v>
      </c>
      <c r="I800" t="s">
        <v>8225</v>
      </c>
      <c r="J800" t="s">
        <v>8247</v>
      </c>
      <c r="K800">
        <v>1464863118</v>
      </c>
      <c r="L800" s="11">
        <f t="shared" si="76"/>
        <v>42523.434236111112</v>
      </c>
      <c r="M800">
        <v>1462443918</v>
      </c>
      <c r="N800" s="11">
        <f t="shared" si="77"/>
        <v>42495.434236111112</v>
      </c>
      <c r="O800" t="b">
        <v>0</v>
      </c>
      <c r="P800">
        <v>76</v>
      </c>
      <c r="Q800" t="b">
        <v>1</v>
      </c>
      <c r="R800" t="s">
        <v>8271</v>
      </c>
      <c r="S800" t="str">
        <f t="shared" si="74"/>
        <v>theater</v>
      </c>
      <c r="T800" t="str">
        <f t="shared" si="75"/>
        <v>plays</v>
      </c>
    </row>
    <row r="801" spans="1:20" ht="43.2" x14ac:dyDescent="0.3">
      <c r="A801">
        <v>2109</v>
      </c>
      <c r="B801" s="3" t="s">
        <v>2110</v>
      </c>
      <c r="C801" s="3" t="s">
        <v>6219</v>
      </c>
      <c r="D801" s="10">
        <v>4000</v>
      </c>
      <c r="E801">
        <v>4261</v>
      </c>
      <c r="F801" s="5">
        <f t="shared" si="72"/>
        <v>1.06525</v>
      </c>
      <c r="G801" s="6">
        <f t="shared" si="73"/>
        <v>106.52500000000001</v>
      </c>
      <c r="H801" t="s">
        <v>8219</v>
      </c>
      <c r="I801" t="s">
        <v>8224</v>
      </c>
      <c r="J801" t="s">
        <v>8246</v>
      </c>
      <c r="K801">
        <v>1436115617</v>
      </c>
      <c r="L801" s="11">
        <f t="shared" si="76"/>
        <v>42190.708530092597</v>
      </c>
      <c r="M801">
        <v>1433523617</v>
      </c>
      <c r="N801" s="11">
        <f t="shared" si="77"/>
        <v>42160.708530092597</v>
      </c>
      <c r="O801" t="b">
        <v>0</v>
      </c>
      <c r="P801">
        <v>40</v>
      </c>
      <c r="Q801" t="b">
        <v>1</v>
      </c>
      <c r="R801" t="s">
        <v>8279</v>
      </c>
      <c r="S801" t="str">
        <f t="shared" si="74"/>
        <v>music</v>
      </c>
      <c r="T801" t="str">
        <f t="shared" si="75"/>
        <v>indie rock</v>
      </c>
    </row>
    <row r="802" spans="1:20" ht="57.6" x14ac:dyDescent="0.3">
      <c r="A802">
        <v>3419</v>
      </c>
      <c r="B802" s="3" t="s">
        <v>3418</v>
      </c>
      <c r="C802" s="3" t="s">
        <v>7529</v>
      </c>
      <c r="D802" s="10">
        <v>2750</v>
      </c>
      <c r="E802">
        <v>2930</v>
      </c>
      <c r="F802" s="5">
        <f t="shared" si="72"/>
        <v>1.0654545454545454</v>
      </c>
      <c r="G802" s="6">
        <f t="shared" si="73"/>
        <v>63.695652173913047</v>
      </c>
      <c r="H802" t="s">
        <v>8219</v>
      </c>
      <c r="I802" t="s">
        <v>8241</v>
      </c>
      <c r="J802" t="s">
        <v>8249</v>
      </c>
      <c r="K802">
        <v>1459978200</v>
      </c>
      <c r="L802" s="11">
        <f t="shared" si="76"/>
        <v>42466.895833333328</v>
      </c>
      <c r="M802">
        <v>1458416585</v>
      </c>
      <c r="N802" s="11">
        <f t="shared" si="77"/>
        <v>42448.821585648147</v>
      </c>
      <c r="O802" t="b">
        <v>0</v>
      </c>
      <c r="P802">
        <v>46</v>
      </c>
      <c r="Q802" t="b">
        <v>1</v>
      </c>
      <c r="R802" t="s">
        <v>8271</v>
      </c>
      <c r="S802" t="str">
        <f t="shared" si="74"/>
        <v>theater</v>
      </c>
      <c r="T802" t="str">
        <f t="shared" si="75"/>
        <v>plays</v>
      </c>
    </row>
    <row r="803" spans="1:20" ht="43.2" x14ac:dyDescent="0.3">
      <c r="A803">
        <v>3374</v>
      </c>
      <c r="B803" s="3" t="s">
        <v>3373</v>
      </c>
      <c r="C803" s="3" t="s">
        <v>7484</v>
      </c>
      <c r="D803" s="10">
        <v>3500</v>
      </c>
      <c r="E803">
        <v>3730</v>
      </c>
      <c r="F803" s="5">
        <f t="shared" si="72"/>
        <v>1.0657142857142856</v>
      </c>
      <c r="G803" s="6">
        <f t="shared" si="73"/>
        <v>71.730769230769226</v>
      </c>
      <c r="H803" t="s">
        <v>8219</v>
      </c>
      <c r="I803" t="s">
        <v>8229</v>
      </c>
      <c r="J803" t="s">
        <v>8251</v>
      </c>
      <c r="K803">
        <v>1446053616</v>
      </c>
      <c r="L803" s="11">
        <f t="shared" si="76"/>
        <v>42305.731666666667</v>
      </c>
      <c r="M803">
        <v>1443461616</v>
      </c>
      <c r="N803" s="11">
        <f t="shared" si="77"/>
        <v>42275.731666666667</v>
      </c>
      <c r="O803" t="b">
        <v>0</v>
      </c>
      <c r="P803">
        <v>52</v>
      </c>
      <c r="Q803" t="b">
        <v>1</v>
      </c>
      <c r="R803" t="s">
        <v>8271</v>
      </c>
      <c r="S803" t="str">
        <f t="shared" si="74"/>
        <v>theater</v>
      </c>
      <c r="T803" t="str">
        <f t="shared" si="75"/>
        <v>plays</v>
      </c>
    </row>
    <row r="804" spans="1:20" ht="43.2" x14ac:dyDescent="0.3">
      <c r="A804">
        <v>320</v>
      </c>
      <c r="B804" s="3" t="s">
        <v>321</v>
      </c>
      <c r="C804" s="3" t="s">
        <v>4430</v>
      </c>
      <c r="D804" s="10">
        <v>20000</v>
      </c>
      <c r="E804">
        <v>21316</v>
      </c>
      <c r="F804" s="5">
        <f t="shared" si="72"/>
        <v>1.0658000000000001</v>
      </c>
      <c r="G804" s="6">
        <f t="shared" si="73"/>
        <v>134.91139240506328</v>
      </c>
      <c r="H804" t="s">
        <v>8219</v>
      </c>
      <c r="I804" t="s">
        <v>8225</v>
      </c>
      <c r="J804" t="s">
        <v>8247</v>
      </c>
      <c r="K804">
        <v>1450825200</v>
      </c>
      <c r="L804" s="11">
        <f t="shared" si="76"/>
        <v>42360.958333333328</v>
      </c>
      <c r="M804">
        <v>1448284433</v>
      </c>
      <c r="N804" s="11">
        <f t="shared" si="77"/>
        <v>42331.551307870366</v>
      </c>
      <c r="O804" t="b">
        <v>1</v>
      </c>
      <c r="P804">
        <v>158</v>
      </c>
      <c r="Q804" t="b">
        <v>1</v>
      </c>
      <c r="R804" t="s">
        <v>8269</v>
      </c>
      <c r="S804" t="str">
        <f t="shared" si="74"/>
        <v>film &amp; video</v>
      </c>
      <c r="T804" t="str">
        <f t="shared" si="75"/>
        <v>documentary</v>
      </c>
    </row>
    <row r="805" spans="1:20" ht="43.2" x14ac:dyDescent="0.3">
      <c r="A805">
        <v>15</v>
      </c>
      <c r="B805" s="3" t="s">
        <v>17</v>
      </c>
      <c r="C805" s="3" t="s">
        <v>4126</v>
      </c>
      <c r="D805" s="10">
        <v>2000</v>
      </c>
      <c r="E805">
        <v>2132</v>
      </c>
      <c r="F805" s="5">
        <f t="shared" si="72"/>
        <v>1.0660000000000001</v>
      </c>
      <c r="G805" s="6">
        <f t="shared" si="73"/>
        <v>21.755102040816325</v>
      </c>
      <c r="H805" t="s">
        <v>8219</v>
      </c>
      <c r="I805" t="s">
        <v>8227</v>
      </c>
      <c r="J805" t="s">
        <v>8249</v>
      </c>
      <c r="K805">
        <v>1443384840</v>
      </c>
      <c r="L805" s="11">
        <f t="shared" si="76"/>
        <v>42274.843055555553</v>
      </c>
      <c r="M805">
        <v>1441790658</v>
      </c>
      <c r="N805" s="11">
        <f t="shared" si="77"/>
        <v>42256.391875000001</v>
      </c>
      <c r="O805" t="b">
        <v>0</v>
      </c>
      <c r="P805">
        <v>98</v>
      </c>
      <c r="Q805" t="b">
        <v>1</v>
      </c>
      <c r="R805" t="s">
        <v>8265</v>
      </c>
      <c r="S805" t="str">
        <f t="shared" si="74"/>
        <v>film &amp; video</v>
      </c>
      <c r="T805" t="str">
        <f t="shared" si="75"/>
        <v>television</v>
      </c>
    </row>
    <row r="806" spans="1:20" ht="28.8" x14ac:dyDescent="0.3">
      <c r="A806">
        <v>1759</v>
      </c>
      <c r="B806" s="3" t="s">
        <v>1760</v>
      </c>
      <c r="C806" s="3" t="s">
        <v>5869</v>
      </c>
      <c r="D806" s="10">
        <v>5000</v>
      </c>
      <c r="E806">
        <v>5330</v>
      </c>
      <c r="F806" s="5">
        <f t="shared" si="72"/>
        <v>1.0660000000000001</v>
      </c>
      <c r="G806" s="6">
        <f t="shared" si="73"/>
        <v>108.77551020408163</v>
      </c>
      <c r="H806" t="s">
        <v>8219</v>
      </c>
      <c r="I806" t="s">
        <v>8224</v>
      </c>
      <c r="J806" t="s">
        <v>8246</v>
      </c>
      <c r="K806">
        <v>1427309629</v>
      </c>
      <c r="L806" s="11">
        <f t="shared" si="76"/>
        <v>42088.787372685183</v>
      </c>
      <c r="M806">
        <v>1425585229</v>
      </c>
      <c r="N806" s="11">
        <f t="shared" si="77"/>
        <v>42068.829039351855</v>
      </c>
      <c r="O806" t="b">
        <v>0</v>
      </c>
      <c r="P806">
        <v>49</v>
      </c>
      <c r="Q806" t="b">
        <v>1</v>
      </c>
      <c r="R806" t="s">
        <v>8285</v>
      </c>
      <c r="S806" t="str">
        <f t="shared" si="74"/>
        <v>photography</v>
      </c>
      <c r="T806" t="str">
        <f t="shared" si="75"/>
        <v>photobooks</v>
      </c>
    </row>
    <row r="807" spans="1:20" ht="43.2" x14ac:dyDescent="0.3">
      <c r="A807">
        <v>1889</v>
      </c>
      <c r="B807" s="3" t="s">
        <v>1890</v>
      </c>
      <c r="C807" s="3" t="s">
        <v>5999</v>
      </c>
      <c r="D807" s="10">
        <v>2000</v>
      </c>
      <c r="E807">
        <v>2132</v>
      </c>
      <c r="F807" s="5">
        <f t="shared" si="72"/>
        <v>1.0660000000000001</v>
      </c>
      <c r="G807" s="6">
        <f t="shared" si="73"/>
        <v>48.454545454545453</v>
      </c>
      <c r="H807" t="s">
        <v>8219</v>
      </c>
      <c r="I807" t="s">
        <v>8224</v>
      </c>
      <c r="J807" t="s">
        <v>8246</v>
      </c>
      <c r="K807">
        <v>1363024946</v>
      </c>
      <c r="L807" s="11">
        <f t="shared" si="76"/>
        <v>41344.751689814817</v>
      </c>
      <c r="M807">
        <v>1359140546</v>
      </c>
      <c r="N807" s="11">
        <f t="shared" si="77"/>
        <v>41299.793356481481</v>
      </c>
      <c r="O807" t="b">
        <v>0</v>
      </c>
      <c r="P807">
        <v>44</v>
      </c>
      <c r="Q807" t="b">
        <v>1</v>
      </c>
      <c r="R807" t="s">
        <v>8279</v>
      </c>
      <c r="S807" t="str">
        <f t="shared" si="74"/>
        <v>music</v>
      </c>
      <c r="T807" t="str">
        <f t="shared" si="75"/>
        <v>indie rock</v>
      </c>
    </row>
    <row r="808" spans="1:20" ht="43.2" x14ac:dyDescent="0.3">
      <c r="A808">
        <v>331</v>
      </c>
      <c r="B808" s="3" t="s">
        <v>332</v>
      </c>
      <c r="C808" s="3" t="s">
        <v>4441</v>
      </c>
      <c r="D808" s="10">
        <v>40000</v>
      </c>
      <c r="E808">
        <v>42642</v>
      </c>
      <c r="F808" s="5">
        <f t="shared" si="72"/>
        <v>1.0660499999999999</v>
      </c>
      <c r="G808" s="6">
        <f t="shared" si="73"/>
        <v>97.356164383561648</v>
      </c>
      <c r="H808" t="s">
        <v>8219</v>
      </c>
      <c r="I808" t="s">
        <v>8224</v>
      </c>
      <c r="J808" t="s">
        <v>8246</v>
      </c>
      <c r="K808">
        <v>1466171834</v>
      </c>
      <c r="L808" s="11">
        <f t="shared" si="76"/>
        <v>42538.581412037034</v>
      </c>
      <c r="M808">
        <v>1463493434</v>
      </c>
      <c r="N808" s="11">
        <f t="shared" si="77"/>
        <v>42507.581412037034</v>
      </c>
      <c r="O808" t="b">
        <v>1</v>
      </c>
      <c r="P808">
        <v>438</v>
      </c>
      <c r="Q808" t="b">
        <v>1</v>
      </c>
      <c r="R808" t="s">
        <v>8269</v>
      </c>
      <c r="S808" t="str">
        <f t="shared" si="74"/>
        <v>film &amp; video</v>
      </c>
      <c r="T808" t="str">
        <f t="shared" si="75"/>
        <v>documentary</v>
      </c>
    </row>
    <row r="809" spans="1:20" ht="43.2" x14ac:dyDescent="0.3">
      <c r="A809">
        <v>349</v>
      </c>
      <c r="B809" s="3" t="s">
        <v>350</v>
      </c>
      <c r="C809" s="3" t="s">
        <v>4459</v>
      </c>
      <c r="D809" s="10">
        <v>11260</v>
      </c>
      <c r="E809">
        <v>12007.18</v>
      </c>
      <c r="F809" s="5">
        <f t="shared" si="72"/>
        <v>1.0663570159857905</v>
      </c>
      <c r="G809" s="6">
        <f t="shared" si="73"/>
        <v>71.899281437125751</v>
      </c>
      <c r="H809" t="s">
        <v>8219</v>
      </c>
      <c r="I809" t="s">
        <v>8224</v>
      </c>
      <c r="J809" t="s">
        <v>8246</v>
      </c>
      <c r="K809">
        <v>1487937508</v>
      </c>
      <c r="L809" s="11">
        <f t="shared" si="76"/>
        <v>42790.498935185184</v>
      </c>
      <c r="M809">
        <v>1485345508</v>
      </c>
      <c r="N809" s="11">
        <f t="shared" si="77"/>
        <v>42760.498935185184</v>
      </c>
      <c r="O809" t="b">
        <v>1</v>
      </c>
      <c r="P809">
        <v>167</v>
      </c>
      <c r="Q809" t="b">
        <v>1</v>
      </c>
      <c r="R809" t="s">
        <v>8269</v>
      </c>
      <c r="S809" t="str">
        <f t="shared" si="74"/>
        <v>film &amp; video</v>
      </c>
      <c r="T809" t="str">
        <f t="shared" si="75"/>
        <v>documentary</v>
      </c>
    </row>
    <row r="810" spans="1:20" ht="43.2" x14ac:dyDescent="0.3">
      <c r="A810">
        <v>2307</v>
      </c>
      <c r="B810" s="3" t="s">
        <v>2308</v>
      </c>
      <c r="C810" s="3" t="s">
        <v>6417</v>
      </c>
      <c r="D810" s="10">
        <v>1964.47</v>
      </c>
      <c r="E810">
        <v>2095.2600000000002</v>
      </c>
      <c r="F810" s="5">
        <f t="shared" si="72"/>
        <v>1.0665777537961894</v>
      </c>
      <c r="G810" s="6">
        <f t="shared" si="73"/>
        <v>27.936800000000002</v>
      </c>
      <c r="H810" t="s">
        <v>8219</v>
      </c>
      <c r="I810" t="s">
        <v>8224</v>
      </c>
      <c r="J810" t="s">
        <v>8246</v>
      </c>
      <c r="K810">
        <v>1336245328</v>
      </c>
      <c r="L810" s="11">
        <f t="shared" si="76"/>
        <v>41034.802407407406</v>
      </c>
      <c r="M810">
        <v>1333653333</v>
      </c>
      <c r="N810" s="11">
        <f t="shared" si="77"/>
        <v>41004.802465277775</v>
      </c>
      <c r="O810" t="b">
        <v>1</v>
      </c>
      <c r="P810">
        <v>75</v>
      </c>
      <c r="Q810" t="b">
        <v>1</v>
      </c>
      <c r="R810" t="s">
        <v>8279</v>
      </c>
      <c r="S810" t="str">
        <f t="shared" si="74"/>
        <v>music</v>
      </c>
      <c r="T810" t="str">
        <f t="shared" si="75"/>
        <v>indie rock</v>
      </c>
    </row>
    <row r="811" spans="1:20" ht="43.2" x14ac:dyDescent="0.3">
      <c r="A811">
        <v>373</v>
      </c>
      <c r="B811" s="3" t="s">
        <v>374</v>
      </c>
      <c r="C811" s="3" t="s">
        <v>4483</v>
      </c>
      <c r="D811" s="10">
        <v>7500</v>
      </c>
      <c r="E811">
        <v>8000</v>
      </c>
      <c r="F811" s="5">
        <f t="shared" si="72"/>
        <v>1.0666666666666667</v>
      </c>
      <c r="G811" s="6">
        <f t="shared" si="73"/>
        <v>89.887640449438209</v>
      </c>
      <c r="H811" t="s">
        <v>8219</v>
      </c>
      <c r="I811" t="s">
        <v>8224</v>
      </c>
      <c r="J811" t="s">
        <v>8246</v>
      </c>
      <c r="K811">
        <v>1342648398</v>
      </c>
      <c r="L811" s="11">
        <f t="shared" si="76"/>
        <v>41108.91201388889</v>
      </c>
      <c r="M811">
        <v>1340056398</v>
      </c>
      <c r="N811" s="11">
        <f t="shared" si="77"/>
        <v>41078.91201388889</v>
      </c>
      <c r="O811" t="b">
        <v>0</v>
      </c>
      <c r="P811">
        <v>89</v>
      </c>
      <c r="Q811" t="b">
        <v>1</v>
      </c>
      <c r="R811" t="s">
        <v>8269</v>
      </c>
      <c r="S811" t="str">
        <f t="shared" si="74"/>
        <v>film &amp; video</v>
      </c>
      <c r="T811" t="str">
        <f t="shared" si="75"/>
        <v>documentary</v>
      </c>
    </row>
    <row r="812" spans="1:20" ht="43.2" x14ac:dyDescent="0.3">
      <c r="A812">
        <v>396</v>
      </c>
      <c r="B812" s="3" t="s">
        <v>397</v>
      </c>
      <c r="C812" s="3" t="s">
        <v>4506</v>
      </c>
      <c r="D812" s="10">
        <v>15000</v>
      </c>
      <c r="E812">
        <v>16000</v>
      </c>
      <c r="F812" s="5">
        <f t="shared" si="72"/>
        <v>1.0666666666666667</v>
      </c>
      <c r="G812" s="6">
        <f t="shared" si="73"/>
        <v>81.632653061224488</v>
      </c>
      <c r="H812" t="s">
        <v>8219</v>
      </c>
      <c r="I812" t="s">
        <v>8224</v>
      </c>
      <c r="J812" t="s">
        <v>8246</v>
      </c>
      <c r="K812">
        <v>1341668006</v>
      </c>
      <c r="L812" s="11">
        <f t="shared" si="76"/>
        <v>41097.564884259256</v>
      </c>
      <c r="M812">
        <v>1340372006</v>
      </c>
      <c r="N812" s="11">
        <f t="shared" si="77"/>
        <v>41082.564884259256</v>
      </c>
      <c r="O812" t="b">
        <v>0</v>
      </c>
      <c r="P812">
        <v>196</v>
      </c>
      <c r="Q812" t="b">
        <v>1</v>
      </c>
      <c r="R812" t="s">
        <v>8269</v>
      </c>
      <c r="S812" t="str">
        <f t="shared" si="74"/>
        <v>film &amp; video</v>
      </c>
      <c r="T812" t="str">
        <f t="shared" si="75"/>
        <v>documentary</v>
      </c>
    </row>
    <row r="813" spans="1:20" ht="57.6" x14ac:dyDescent="0.3">
      <c r="A813">
        <v>3049</v>
      </c>
      <c r="B813" s="3" t="s">
        <v>3049</v>
      </c>
      <c r="C813" s="3" t="s">
        <v>7159</v>
      </c>
      <c r="D813" s="10">
        <v>3750</v>
      </c>
      <c r="E813">
        <v>4000</v>
      </c>
      <c r="F813" s="5">
        <f t="shared" si="72"/>
        <v>1.0666666666666667</v>
      </c>
      <c r="G813" s="6">
        <f t="shared" si="73"/>
        <v>74.074074074074076</v>
      </c>
      <c r="H813" t="s">
        <v>8219</v>
      </c>
      <c r="I813" t="s">
        <v>8224</v>
      </c>
      <c r="J813" t="s">
        <v>8246</v>
      </c>
      <c r="K813">
        <v>1434241255</v>
      </c>
      <c r="L813" s="11">
        <f t="shared" si="76"/>
        <v>42169.014525462961</v>
      </c>
      <c r="M813">
        <v>1431649255</v>
      </c>
      <c r="N813" s="11">
        <f t="shared" si="77"/>
        <v>42139.014525462961</v>
      </c>
      <c r="O813" t="b">
        <v>0</v>
      </c>
      <c r="P813">
        <v>54</v>
      </c>
      <c r="Q813" t="b">
        <v>1</v>
      </c>
      <c r="R813" t="s">
        <v>8303</v>
      </c>
      <c r="S813" t="str">
        <f t="shared" si="74"/>
        <v>theater</v>
      </c>
      <c r="T813" t="str">
        <f t="shared" si="75"/>
        <v>spaces</v>
      </c>
    </row>
    <row r="814" spans="1:20" ht="43.2" x14ac:dyDescent="0.3">
      <c r="A814">
        <v>2309</v>
      </c>
      <c r="B814" s="3" t="s">
        <v>2310</v>
      </c>
      <c r="C814" s="3" t="s">
        <v>6419</v>
      </c>
      <c r="D814" s="10">
        <v>6000</v>
      </c>
      <c r="E814">
        <v>6400.47</v>
      </c>
      <c r="F814" s="5">
        <f t="shared" si="72"/>
        <v>1.0667450000000001</v>
      </c>
      <c r="G814" s="6">
        <f t="shared" si="73"/>
        <v>59.817476635514019</v>
      </c>
      <c r="H814" t="s">
        <v>8219</v>
      </c>
      <c r="I814" t="s">
        <v>8224</v>
      </c>
      <c r="J814" t="s">
        <v>8246</v>
      </c>
      <c r="K814">
        <v>1362872537</v>
      </c>
      <c r="L814" s="11">
        <f t="shared" si="76"/>
        <v>41342.987696759257</v>
      </c>
      <c r="M814">
        <v>1359848537</v>
      </c>
      <c r="N814" s="11">
        <f t="shared" si="77"/>
        <v>41307.987696759257</v>
      </c>
      <c r="O814" t="b">
        <v>1</v>
      </c>
      <c r="P814">
        <v>107</v>
      </c>
      <c r="Q814" t="b">
        <v>1</v>
      </c>
      <c r="R814" t="s">
        <v>8279</v>
      </c>
      <c r="S814" t="str">
        <f t="shared" si="74"/>
        <v>music</v>
      </c>
      <c r="T814" t="str">
        <f t="shared" si="75"/>
        <v>indie rock</v>
      </c>
    </row>
    <row r="815" spans="1:20" ht="43.2" x14ac:dyDescent="0.3">
      <c r="A815">
        <v>3307</v>
      </c>
      <c r="B815" s="3" t="s">
        <v>3307</v>
      </c>
      <c r="C815" s="3" t="s">
        <v>7417</v>
      </c>
      <c r="D815" s="10">
        <v>1000</v>
      </c>
      <c r="E815">
        <v>1066.8</v>
      </c>
      <c r="F815" s="5">
        <f t="shared" si="72"/>
        <v>1.0668</v>
      </c>
      <c r="G815" s="6">
        <f t="shared" si="73"/>
        <v>53.339999999999996</v>
      </c>
      <c r="H815" t="s">
        <v>8219</v>
      </c>
      <c r="I815" t="s">
        <v>8224</v>
      </c>
      <c r="J815" t="s">
        <v>8246</v>
      </c>
      <c r="K815">
        <v>1463275339</v>
      </c>
      <c r="L815" s="11">
        <f t="shared" si="76"/>
        <v>42505.057164351849</v>
      </c>
      <c r="M815">
        <v>1460683339</v>
      </c>
      <c r="N815" s="11">
        <f t="shared" si="77"/>
        <v>42475.057164351849</v>
      </c>
      <c r="O815" t="b">
        <v>0</v>
      </c>
      <c r="P815">
        <v>20</v>
      </c>
      <c r="Q815" t="b">
        <v>1</v>
      </c>
      <c r="R815" t="s">
        <v>8271</v>
      </c>
      <c r="S815" t="str">
        <f t="shared" si="74"/>
        <v>theater</v>
      </c>
      <c r="T815" t="str">
        <f t="shared" si="75"/>
        <v>plays</v>
      </c>
    </row>
    <row r="816" spans="1:20" ht="28.8" x14ac:dyDescent="0.3">
      <c r="A816">
        <v>290</v>
      </c>
      <c r="B816" s="3" t="s">
        <v>291</v>
      </c>
      <c r="C816" s="3" t="s">
        <v>4400</v>
      </c>
      <c r="D816" s="10">
        <v>4500</v>
      </c>
      <c r="E816">
        <v>4800.8</v>
      </c>
      <c r="F816" s="5">
        <f t="shared" si="72"/>
        <v>1.0668444444444445</v>
      </c>
      <c r="G816" s="6">
        <f t="shared" si="73"/>
        <v>28.576190476190476</v>
      </c>
      <c r="H816" t="s">
        <v>8219</v>
      </c>
      <c r="I816" t="s">
        <v>8224</v>
      </c>
      <c r="J816" t="s">
        <v>8246</v>
      </c>
      <c r="K816">
        <v>1296633540</v>
      </c>
      <c r="L816" s="11">
        <f t="shared" si="76"/>
        <v>40576.332638888889</v>
      </c>
      <c r="M816">
        <v>1292316697</v>
      </c>
      <c r="N816" s="11">
        <f t="shared" si="77"/>
        <v>40526.36917824074</v>
      </c>
      <c r="O816" t="b">
        <v>1</v>
      </c>
      <c r="P816">
        <v>168</v>
      </c>
      <c r="Q816" t="b">
        <v>1</v>
      </c>
      <c r="R816" t="s">
        <v>8269</v>
      </c>
      <c r="S816" t="str">
        <f t="shared" si="74"/>
        <v>film &amp; video</v>
      </c>
      <c r="T816" t="str">
        <f t="shared" si="75"/>
        <v>documentary</v>
      </c>
    </row>
    <row r="817" spans="1:20" ht="43.2" x14ac:dyDescent="0.3">
      <c r="A817">
        <v>3030</v>
      </c>
      <c r="B817" s="3" t="s">
        <v>3030</v>
      </c>
      <c r="C817" s="3" t="s">
        <v>7140</v>
      </c>
      <c r="D817" s="10">
        <v>1750</v>
      </c>
      <c r="E817">
        <v>1867</v>
      </c>
      <c r="F817" s="5">
        <f t="shared" si="72"/>
        <v>1.0668571428571429</v>
      </c>
      <c r="G817" s="6">
        <f t="shared" si="73"/>
        <v>45.536585365853661</v>
      </c>
      <c r="H817" t="s">
        <v>8219</v>
      </c>
      <c r="I817" t="s">
        <v>8224</v>
      </c>
      <c r="J817" t="s">
        <v>8246</v>
      </c>
      <c r="K817">
        <v>1442426171</v>
      </c>
      <c r="L817" s="11">
        <f t="shared" si="76"/>
        <v>42263.747349537036</v>
      </c>
      <c r="M817">
        <v>1439834171</v>
      </c>
      <c r="N817" s="11">
        <f t="shared" si="77"/>
        <v>42233.747349537036</v>
      </c>
      <c r="O817" t="b">
        <v>0</v>
      </c>
      <c r="P817">
        <v>41</v>
      </c>
      <c r="Q817" t="b">
        <v>1</v>
      </c>
      <c r="R817" t="s">
        <v>8303</v>
      </c>
      <c r="S817" t="str">
        <f t="shared" si="74"/>
        <v>theater</v>
      </c>
      <c r="T817" t="str">
        <f t="shared" si="75"/>
        <v>spaces</v>
      </c>
    </row>
    <row r="818" spans="1:20" ht="57.6" x14ac:dyDescent="0.3">
      <c r="A818">
        <v>2488</v>
      </c>
      <c r="B818" s="3" t="s">
        <v>2488</v>
      </c>
      <c r="C818" s="3" t="s">
        <v>6598</v>
      </c>
      <c r="D818" s="10">
        <v>3000</v>
      </c>
      <c r="E818">
        <v>3201</v>
      </c>
      <c r="F818" s="5">
        <f t="shared" si="72"/>
        <v>1.0669999999999999</v>
      </c>
      <c r="G818" s="6">
        <f t="shared" si="73"/>
        <v>49.246153846153845</v>
      </c>
      <c r="H818" t="s">
        <v>8219</v>
      </c>
      <c r="I818" t="s">
        <v>8224</v>
      </c>
      <c r="J818" t="s">
        <v>8246</v>
      </c>
      <c r="K818">
        <v>1321459908</v>
      </c>
      <c r="L818" s="11">
        <f t="shared" si="76"/>
        <v>40863.674861111111</v>
      </c>
      <c r="M818">
        <v>1318864308</v>
      </c>
      <c r="N818" s="11">
        <f t="shared" si="77"/>
        <v>40833.633194444446</v>
      </c>
      <c r="O818" t="b">
        <v>0</v>
      </c>
      <c r="P818">
        <v>65</v>
      </c>
      <c r="Q818" t="b">
        <v>1</v>
      </c>
      <c r="R818" t="s">
        <v>8279</v>
      </c>
      <c r="S818" t="str">
        <f t="shared" si="74"/>
        <v>music</v>
      </c>
      <c r="T818" t="str">
        <f t="shared" si="75"/>
        <v>indie rock</v>
      </c>
    </row>
    <row r="819" spans="1:20" ht="57.6" x14ac:dyDescent="0.3">
      <c r="A819">
        <v>3776</v>
      </c>
      <c r="B819" s="3" t="s">
        <v>3773</v>
      </c>
      <c r="C819" s="3" t="s">
        <v>7886</v>
      </c>
      <c r="D819" s="10">
        <v>8000</v>
      </c>
      <c r="E819">
        <v>8537</v>
      </c>
      <c r="F819" s="5">
        <f t="shared" si="72"/>
        <v>1.0671250000000001</v>
      </c>
      <c r="G819" s="6">
        <f t="shared" si="73"/>
        <v>90.819148936170208</v>
      </c>
      <c r="H819" t="s">
        <v>8219</v>
      </c>
      <c r="I819" t="s">
        <v>8224</v>
      </c>
      <c r="J819" t="s">
        <v>8246</v>
      </c>
      <c r="K819">
        <v>1406854800</v>
      </c>
      <c r="L819" s="11">
        <f t="shared" si="76"/>
        <v>41852.041666666664</v>
      </c>
      <c r="M819">
        <v>1403599778</v>
      </c>
      <c r="N819" s="11">
        <f t="shared" si="77"/>
        <v>41814.367800925924</v>
      </c>
      <c r="O819" t="b">
        <v>0</v>
      </c>
      <c r="P819">
        <v>94</v>
      </c>
      <c r="Q819" t="b">
        <v>1</v>
      </c>
      <c r="R819" t="s">
        <v>8305</v>
      </c>
      <c r="S819" t="str">
        <f t="shared" si="74"/>
        <v>theater</v>
      </c>
      <c r="T819" t="str">
        <f t="shared" si="75"/>
        <v>musical</v>
      </c>
    </row>
    <row r="820" spans="1:20" ht="43.2" x14ac:dyDescent="0.3">
      <c r="A820">
        <v>341</v>
      </c>
      <c r="B820" s="3" t="s">
        <v>342</v>
      </c>
      <c r="C820" s="3" t="s">
        <v>4451</v>
      </c>
      <c r="D820" s="10">
        <v>3500</v>
      </c>
      <c r="E820">
        <v>3735</v>
      </c>
      <c r="F820" s="5">
        <f t="shared" si="72"/>
        <v>1.0671428571428572</v>
      </c>
      <c r="G820" s="6">
        <f t="shared" si="73"/>
        <v>67.909090909090907</v>
      </c>
      <c r="H820" t="s">
        <v>8219</v>
      </c>
      <c r="I820" t="s">
        <v>8224</v>
      </c>
      <c r="J820" t="s">
        <v>8246</v>
      </c>
      <c r="K820">
        <v>1412135940</v>
      </c>
      <c r="L820" s="11">
        <f t="shared" si="76"/>
        <v>41913.165972222225</v>
      </c>
      <c r="M820">
        <v>1410555998</v>
      </c>
      <c r="N820" s="11">
        <f t="shared" si="77"/>
        <v>41894.879606481481</v>
      </c>
      <c r="O820" t="b">
        <v>1</v>
      </c>
      <c r="P820">
        <v>55</v>
      </c>
      <c r="Q820" t="b">
        <v>1</v>
      </c>
      <c r="R820" t="s">
        <v>8269</v>
      </c>
      <c r="S820" t="str">
        <f t="shared" si="74"/>
        <v>film &amp; video</v>
      </c>
      <c r="T820" t="str">
        <f t="shared" si="75"/>
        <v>documentary</v>
      </c>
    </row>
    <row r="821" spans="1:20" ht="43.2" x14ac:dyDescent="0.3">
      <c r="A821">
        <v>257</v>
      </c>
      <c r="B821" s="3" t="s">
        <v>258</v>
      </c>
      <c r="C821" s="3" t="s">
        <v>4367</v>
      </c>
      <c r="D821" s="10">
        <v>35000</v>
      </c>
      <c r="E821">
        <v>37354.269999999997</v>
      </c>
      <c r="F821" s="5">
        <f t="shared" si="72"/>
        <v>1.0672648571428571</v>
      </c>
      <c r="G821" s="6">
        <f t="shared" si="73"/>
        <v>66.70405357142856</v>
      </c>
      <c r="H821" t="s">
        <v>8219</v>
      </c>
      <c r="I821" t="s">
        <v>8224</v>
      </c>
      <c r="J821" t="s">
        <v>8246</v>
      </c>
      <c r="K821">
        <v>1463670162</v>
      </c>
      <c r="L821" s="11">
        <f t="shared" si="76"/>
        <v>42509.626875000002</v>
      </c>
      <c r="M821">
        <v>1461078162</v>
      </c>
      <c r="N821" s="11">
        <f t="shared" si="77"/>
        <v>42479.626875000002</v>
      </c>
      <c r="O821" t="b">
        <v>1</v>
      </c>
      <c r="P821">
        <v>560</v>
      </c>
      <c r="Q821" t="b">
        <v>1</v>
      </c>
      <c r="R821" t="s">
        <v>8269</v>
      </c>
      <c r="S821" t="str">
        <f t="shared" si="74"/>
        <v>film &amp; video</v>
      </c>
      <c r="T821" t="str">
        <f t="shared" si="75"/>
        <v>documentary</v>
      </c>
    </row>
    <row r="822" spans="1:20" ht="28.8" x14ac:dyDescent="0.3">
      <c r="A822">
        <v>255</v>
      </c>
      <c r="B822" s="3" t="s">
        <v>256</v>
      </c>
      <c r="C822" s="3" t="s">
        <v>4365</v>
      </c>
      <c r="D822" s="10">
        <v>8000</v>
      </c>
      <c r="E822">
        <v>8538.66</v>
      </c>
      <c r="F822" s="5">
        <f t="shared" si="72"/>
        <v>1.0673325</v>
      </c>
      <c r="G822" s="6">
        <f t="shared" si="73"/>
        <v>45.418404255319146</v>
      </c>
      <c r="H822" t="s">
        <v>8219</v>
      </c>
      <c r="I822" t="s">
        <v>8224</v>
      </c>
      <c r="J822" t="s">
        <v>8246</v>
      </c>
      <c r="K822">
        <v>1300275482</v>
      </c>
      <c r="L822" s="11">
        <f t="shared" si="76"/>
        <v>40618.48474537037</v>
      </c>
      <c r="M822">
        <v>1297687082</v>
      </c>
      <c r="N822" s="11">
        <f t="shared" si="77"/>
        <v>40588.526412037041</v>
      </c>
      <c r="O822" t="b">
        <v>1</v>
      </c>
      <c r="P822">
        <v>188</v>
      </c>
      <c r="Q822" t="b">
        <v>1</v>
      </c>
      <c r="R822" t="s">
        <v>8269</v>
      </c>
      <c r="S822" t="str">
        <f t="shared" si="74"/>
        <v>film &amp; video</v>
      </c>
      <c r="T822" t="str">
        <f t="shared" si="75"/>
        <v>documentary</v>
      </c>
    </row>
    <row r="823" spans="1:20" ht="28.8" x14ac:dyDescent="0.3">
      <c r="A823">
        <v>738</v>
      </c>
      <c r="B823" s="3" t="s">
        <v>739</v>
      </c>
      <c r="C823" s="3" t="s">
        <v>4848</v>
      </c>
      <c r="D823" s="10">
        <v>1500</v>
      </c>
      <c r="E823">
        <v>1601</v>
      </c>
      <c r="F823" s="5">
        <f t="shared" si="72"/>
        <v>1.0673333333333332</v>
      </c>
      <c r="G823" s="6">
        <f t="shared" si="73"/>
        <v>39.048780487804876</v>
      </c>
      <c r="H823" t="s">
        <v>8219</v>
      </c>
      <c r="I823" t="s">
        <v>8224</v>
      </c>
      <c r="J823" t="s">
        <v>8246</v>
      </c>
      <c r="K823">
        <v>1417409940</v>
      </c>
      <c r="L823" s="11">
        <f t="shared" si="76"/>
        <v>41974.207638888889</v>
      </c>
      <c r="M823">
        <v>1414765794</v>
      </c>
      <c r="N823" s="11">
        <f t="shared" si="77"/>
        <v>41943.604097222218</v>
      </c>
      <c r="O823" t="b">
        <v>0</v>
      </c>
      <c r="P823">
        <v>41</v>
      </c>
      <c r="Q823" t="b">
        <v>1</v>
      </c>
      <c r="R823" t="s">
        <v>8274</v>
      </c>
      <c r="S823" t="str">
        <f t="shared" si="74"/>
        <v>publishing</v>
      </c>
      <c r="T823" t="str">
        <f t="shared" si="75"/>
        <v>nonfiction</v>
      </c>
    </row>
    <row r="824" spans="1:20" ht="43.2" x14ac:dyDescent="0.3">
      <c r="A824">
        <v>1186</v>
      </c>
      <c r="B824" s="3" t="s">
        <v>1187</v>
      </c>
      <c r="C824" s="3" t="s">
        <v>5296</v>
      </c>
      <c r="D824" s="10">
        <v>7500</v>
      </c>
      <c r="E824">
        <v>8005</v>
      </c>
      <c r="F824" s="5">
        <f t="shared" si="72"/>
        <v>1.0673333333333332</v>
      </c>
      <c r="G824" s="6">
        <f t="shared" si="73"/>
        <v>65.081300813008127</v>
      </c>
      <c r="H824" t="s">
        <v>8219</v>
      </c>
      <c r="I824" t="s">
        <v>8225</v>
      </c>
      <c r="J824" t="s">
        <v>8247</v>
      </c>
      <c r="K824">
        <v>1433198520</v>
      </c>
      <c r="L824" s="11">
        <f t="shared" si="76"/>
        <v>42156.945833333331</v>
      </c>
      <c r="M824">
        <v>1430340195</v>
      </c>
      <c r="N824" s="11">
        <f t="shared" si="77"/>
        <v>42123.86336805555</v>
      </c>
      <c r="O824" t="b">
        <v>0</v>
      </c>
      <c r="P824">
        <v>123</v>
      </c>
      <c r="Q824" t="b">
        <v>1</v>
      </c>
      <c r="R824" t="s">
        <v>8285</v>
      </c>
      <c r="S824" t="str">
        <f t="shared" si="74"/>
        <v>photography</v>
      </c>
      <c r="T824" t="str">
        <f t="shared" si="75"/>
        <v>photobooks</v>
      </c>
    </row>
    <row r="825" spans="1:20" ht="43.2" x14ac:dyDescent="0.3">
      <c r="A825">
        <v>2306</v>
      </c>
      <c r="B825" s="3" t="s">
        <v>2307</v>
      </c>
      <c r="C825" s="3" t="s">
        <v>6416</v>
      </c>
      <c r="D825" s="10">
        <v>3500</v>
      </c>
      <c r="E825">
        <v>3736.55</v>
      </c>
      <c r="F825" s="5">
        <f t="shared" si="72"/>
        <v>1.0675857142857144</v>
      </c>
      <c r="G825" s="6">
        <f t="shared" si="73"/>
        <v>51.185616438356163</v>
      </c>
      <c r="H825" t="s">
        <v>8219</v>
      </c>
      <c r="I825" t="s">
        <v>8224</v>
      </c>
      <c r="J825" t="s">
        <v>8246</v>
      </c>
      <c r="K825">
        <v>1331352129</v>
      </c>
      <c r="L825" s="11">
        <f t="shared" si="76"/>
        <v>40978.16815972222</v>
      </c>
      <c r="M825">
        <v>1328760129</v>
      </c>
      <c r="N825" s="11">
        <f t="shared" si="77"/>
        <v>40948.16815972222</v>
      </c>
      <c r="O825" t="b">
        <v>1</v>
      </c>
      <c r="P825">
        <v>73</v>
      </c>
      <c r="Q825" t="b">
        <v>1</v>
      </c>
      <c r="R825" t="s">
        <v>8279</v>
      </c>
      <c r="S825" t="str">
        <f t="shared" si="74"/>
        <v>music</v>
      </c>
      <c r="T825" t="str">
        <f t="shared" si="75"/>
        <v>indie rock</v>
      </c>
    </row>
    <row r="826" spans="1:20" ht="57.6" x14ac:dyDescent="0.3">
      <c r="A826">
        <v>3164</v>
      </c>
      <c r="B826" s="3" t="s">
        <v>3164</v>
      </c>
      <c r="C826" s="3" t="s">
        <v>7274</v>
      </c>
      <c r="D826" s="10">
        <v>2500</v>
      </c>
      <c r="E826">
        <v>2669</v>
      </c>
      <c r="F826" s="5">
        <f t="shared" si="72"/>
        <v>1.0676000000000001</v>
      </c>
      <c r="G826" s="6">
        <f t="shared" si="73"/>
        <v>37.591549295774648</v>
      </c>
      <c r="H826" t="s">
        <v>8219</v>
      </c>
      <c r="I826" t="s">
        <v>8224</v>
      </c>
      <c r="J826" t="s">
        <v>8246</v>
      </c>
      <c r="K826">
        <v>1402341615</v>
      </c>
      <c r="L826" s="11">
        <f t="shared" si="76"/>
        <v>41799.80572916667</v>
      </c>
      <c r="M826">
        <v>1399490415</v>
      </c>
      <c r="N826" s="11">
        <f t="shared" si="77"/>
        <v>41766.80572916667</v>
      </c>
      <c r="O826" t="b">
        <v>1</v>
      </c>
      <c r="P826">
        <v>71</v>
      </c>
      <c r="Q826" t="b">
        <v>1</v>
      </c>
      <c r="R826" t="s">
        <v>8271</v>
      </c>
      <c r="S826" t="str">
        <f t="shared" si="74"/>
        <v>theater</v>
      </c>
      <c r="T826" t="str">
        <f t="shared" si="75"/>
        <v>plays</v>
      </c>
    </row>
    <row r="827" spans="1:20" ht="43.2" x14ac:dyDescent="0.3">
      <c r="A827">
        <v>2662</v>
      </c>
      <c r="B827" s="3" t="s">
        <v>2662</v>
      </c>
      <c r="C827" s="3" t="s">
        <v>6772</v>
      </c>
      <c r="D827" s="10">
        <v>20000</v>
      </c>
      <c r="E827">
        <v>21360</v>
      </c>
      <c r="F827" s="5">
        <f t="shared" si="72"/>
        <v>1.0680000000000001</v>
      </c>
      <c r="G827" s="6">
        <f t="shared" si="73"/>
        <v>267</v>
      </c>
      <c r="H827" t="s">
        <v>8219</v>
      </c>
      <c r="I827" t="s">
        <v>8224</v>
      </c>
      <c r="J827" t="s">
        <v>8246</v>
      </c>
      <c r="K827">
        <v>1440179713</v>
      </c>
      <c r="L827" s="11">
        <f t="shared" si="76"/>
        <v>42237.746678240743</v>
      </c>
      <c r="M827">
        <v>1437587713</v>
      </c>
      <c r="N827" s="11">
        <f t="shared" si="77"/>
        <v>42207.746678240743</v>
      </c>
      <c r="O827" t="b">
        <v>0</v>
      </c>
      <c r="P827">
        <v>80</v>
      </c>
      <c r="Q827" t="b">
        <v>1</v>
      </c>
      <c r="R827" t="s">
        <v>8302</v>
      </c>
      <c r="S827" t="str">
        <f t="shared" si="74"/>
        <v>technology</v>
      </c>
      <c r="T827" t="str">
        <f t="shared" si="75"/>
        <v>makerspaces</v>
      </c>
    </row>
    <row r="828" spans="1:20" ht="43.2" x14ac:dyDescent="0.3">
      <c r="A828">
        <v>3615</v>
      </c>
      <c r="B828" s="3" t="s">
        <v>3613</v>
      </c>
      <c r="C828" s="3" t="s">
        <v>7725</v>
      </c>
      <c r="D828" s="10">
        <v>2500</v>
      </c>
      <c r="E828">
        <v>2670</v>
      </c>
      <c r="F828" s="5">
        <f t="shared" si="72"/>
        <v>1.0680000000000001</v>
      </c>
      <c r="G828" s="6">
        <f t="shared" si="73"/>
        <v>37.083333333333336</v>
      </c>
      <c r="H828" t="s">
        <v>8219</v>
      </c>
      <c r="I828" t="s">
        <v>8225</v>
      </c>
      <c r="J828" t="s">
        <v>8247</v>
      </c>
      <c r="K828">
        <v>1449756896</v>
      </c>
      <c r="L828" s="11">
        <f t="shared" si="76"/>
        <v>42348.593703703707</v>
      </c>
      <c r="M828">
        <v>1447164896</v>
      </c>
      <c r="N828" s="11">
        <f t="shared" si="77"/>
        <v>42318.593703703707</v>
      </c>
      <c r="O828" t="b">
        <v>0</v>
      </c>
      <c r="P828">
        <v>72</v>
      </c>
      <c r="Q828" t="b">
        <v>1</v>
      </c>
      <c r="R828" t="s">
        <v>8271</v>
      </c>
      <c r="S828" t="str">
        <f t="shared" si="74"/>
        <v>theater</v>
      </c>
      <c r="T828" t="str">
        <f t="shared" si="75"/>
        <v>plays</v>
      </c>
    </row>
    <row r="829" spans="1:20" ht="43.2" x14ac:dyDescent="0.3">
      <c r="A829">
        <v>399</v>
      </c>
      <c r="B829" s="3" t="s">
        <v>400</v>
      </c>
      <c r="C829" s="3" t="s">
        <v>4509</v>
      </c>
      <c r="D829" s="10">
        <v>20000</v>
      </c>
      <c r="E829">
        <v>21361</v>
      </c>
      <c r="F829" s="5">
        <f t="shared" si="72"/>
        <v>1.0680499999999999</v>
      </c>
      <c r="G829" s="6">
        <f t="shared" si="73"/>
        <v>224.85263157894738</v>
      </c>
      <c r="H829" t="s">
        <v>8219</v>
      </c>
      <c r="I829" t="s">
        <v>8225</v>
      </c>
      <c r="J829" t="s">
        <v>8247</v>
      </c>
      <c r="K829">
        <v>1481716800</v>
      </c>
      <c r="L829" s="11">
        <f t="shared" si="76"/>
        <v>42718.5</v>
      </c>
      <c r="M829">
        <v>1479070867</v>
      </c>
      <c r="N829" s="11">
        <f t="shared" si="77"/>
        <v>42687.875775462962</v>
      </c>
      <c r="O829" t="b">
        <v>0</v>
      </c>
      <c r="P829">
        <v>95</v>
      </c>
      <c r="Q829" t="b">
        <v>1</v>
      </c>
      <c r="R829" t="s">
        <v>8269</v>
      </c>
      <c r="S829" t="str">
        <f t="shared" si="74"/>
        <v>film &amp; video</v>
      </c>
      <c r="T829" t="str">
        <f t="shared" si="75"/>
        <v>documentary</v>
      </c>
    </row>
    <row r="830" spans="1:20" ht="43.2" x14ac:dyDescent="0.3">
      <c r="A830">
        <v>1521</v>
      </c>
      <c r="B830" s="3" t="s">
        <v>1522</v>
      </c>
      <c r="C830" s="3" t="s">
        <v>5631</v>
      </c>
      <c r="D830" s="10">
        <v>37500</v>
      </c>
      <c r="E830">
        <v>40055</v>
      </c>
      <c r="F830" s="5">
        <f t="shared" si="72"/>
        <v>1.0681333333333334</v>
      </c>
      <c r="G830" s="6">
        <f t="shared" si="73"/>
        <v>170.44680851063831</v>
      </c>
      <c r="H830" t="s">
        <v>8219</v>
      </c>
      <c r="I830" t="s">
        <v>8224</v>
      </c>
      <c r="J830" t="s">
        <v>8246</v>
      </c>
      <c r="K830">
        <v>1465272091</v>
      </c>
      <c r="L830" s="11">
        <f t="shared" si="76"/>
        <v>42528.167719907404</v>
      </c>
      <c r="M830">
        <v>1462248091</v>
      </c>
      <c r="N830" s="11">
        <f t="shared" si="77"/>
        <v>42493.167719907404</v>
      </c>
      <c r="O830" t="b">
        <v>1</v>
      </c>
      <c r="P830">
        <v>235</v>
      </c>
      <c r="Q830" t="b">
        <v>1</v>
      </c>
      <c r="R830" t="s">
        <v>8285</v>
      </c>
      <c r="S830" t="str">
        <f t="shared" si="74"/>
        <v>photography</v>
      </c>
      <c r="T830" t="str">
        <f t="shared" si="75"/>
        <v>photobooks</v>
      </c>
    </row>
    <row r="831" spans="1:20" ht="57.6" x14ac:dyDescent="0.3">
      <c r="A831">
        <v>2963</v>
      </c>
      <c r="B831" s="3" t="s">
        <v>2963</v>
      </c>
      <c r="C831" s="3" t="s">
        <v>7073</v>
      </c>
      <c r="D831" s="10">
        <v>10000</v>
      </c>
      <c r="E831">
        <v>10685</v>
      </c>
      <c r="F831" s="5">
        <f t="shared" si="72"/>
        <v>1.0685</v>
      </c>
      <c r="G831" s="6">
        <f t="shared" si="73"/>
        <v>109.03061224489795</v>
      </c>
      <c r="H831" t="s">
        <v>8219</v>
      </c>
      <c r="I831" t="s">
        <v>8224</v>
      </c>
      <c r="J831" t="s">
        <v>8246</v>
      </c>
      <c r="K831">
        <v>1435835824</v>
      </c>
      <c r="L831" s="11">
        <f t="shared" si="76"/>
        <v>42187.470185185186</v>
      </c>
      <c r="M831">
        <v>1433243824</v>
      </c>
      <c r="N831" s="11">
        <f t="shared" si="77"/>
        <v>42157.470185185186</v>
      </c>
      <c r="O831" t="b">
        <v>0</v>
      </c>
      <c r="P831">
        <v>98</v>
      </c>
      <c r="Q831" t="b">
        <v>1</v>
      </c>
      <c r="R831" t="s">
        <v>8271</v>
      </c>
      <c r="S831" t="str">
        <f t="shared" si="74"/>
        <v>theater</v>
      </c>
      <c r="T831" t="str">
        <f t="shared" si="75"/>
        <v>plays</v>
      </c>
    </row>
    <row r="832" spans="1:20" ht="43.2" x14ac:dyDescent="0.3">
      <c r="A832">
        <v>3495</v>
      </c>
      <c r="B832" s="3" t="s">
        <v>3494</v>
      </c>
      <c r="C832" s="3" t="s">
        <v>7605</v>
      </c>
      <c r="D832" s="10">
        <v>5000</v>
      </c>
      <c r="E832">
        <v>5343</v>
      </c>
      <c r="F832" s="5">
        <f t="shared" si="72"/>
        <v>1.0686</v>
      </c>
      <c r="G832" s="6">
        <f t="shared" si="73"/>
        <v>74.208333333333329</v>
      </c>
      <c r="H832" t="s">
        <v>8219</v>
      </c>
      <c r="I832" t="s">
        <v>8229</v>
      </c>
      <c r="J832" t="s">
        <v>8251</v>
      </c>
      <c r="K832">
        <v>1414862280</v>
      </c>
      <c r="L832" s="11">
        <f t="shared" si="76"/>
        <v>41944.720833333333</v>
      </c>
      <c r="M832">
        <v>1412360309</v>
      </c>
      <c r="N832" s="11">
        <f t="shared" si="77"/>
        <v>41915.762835648151</v>
      </c>
      <c r="O832" t="b">
        <v>0</v>
      </c>
      <c r="P832">
        <v>72</v>
      </c>
      <c r="Q832" t="b">
        <v>1</v>
      </c>
      <c r="R832" t="s">
        <v>8271</v>
      </c>
      <c r="S832" t="str">
        <f t="shared" si="74"/>
        <v>theater</v>
      </c>
      <c r="T832" t="str">
        <f t="shared" si="75"/>
        <v>plays</v>
      </c>
    </row>
    <row r="833" spans="1:20" ht="57.6" x14ac:dyDescent="0.3">
      <c r="A833">
        <v>1932</v>
      </c>
      <c r="B833" s="3" t="s">
        <v>1933</v>
      </c>
      <c r="C833" s="3" t="s">
        <v>6042</v>
      </c>
      <c r="D833" s="10">
        <v>5250</v>
      </c>
      <c r="E833">
        <v>5617</v>
      </c>
      <c r="F833" s="5">
        <f t="shared" si="72"/>
        <v>1.0699047619047619</v>
      </c>
      <c r="G833" s="6">
        <f t="shared" si="73"/>
        <v>70.212500000000006</v>
      </c>
      <c r="H833" t="s">
        <v>8219</v>
      </c>
      <c r="I833" t="s">
        <v>8224</v>
      </c>
      <c r="J833" t="s">
        <v>8246</v>
      </c>
      <c r="K833">
        <v>1327433173</v>
      </c>
      <c r="L833" s="11">
        <f t="shared" si="76"/>
        <v>40932.809872685182</v>
      </c>
      <c r="M833">
        <v>1325618773</v>
      </c>
      <c r="N833" s="11">
        <f t="shared" si="77"/>
        <v>40911.809872685182</v>
      </c>
      <c r="O833" t="b">
        <v>0</v>
      </c>
      <c r="P833">
        <v>80</v>
      </c>
      <c r="Q833" t="b">
        <v>1</v>
      </c>
      <c r="R833" t="s">
        <v>8279</v>
      </c>
      <c r="S833" t="str">
        <f t="shared" si="74"/>
        <v>music</v>
      </c>
      <c r="T833" t="str">
        <f t="shared" si="75"/>
        <v>indie rock</v>
      </c>
    </row>
    <row r="834" spans="1:20" ht="28.8" x14ac:dyDescent="0.3">
      <c r="A834">
        <v>815</v>
      </c>
      <c r="B834" s="3" t="s">
        <v>816</v>
      </c>
      <c r="C834" s="3" t="s">
        <v>4925</v>
      </c>
      <c r="D834" s="10">
        <v>4000</v>
      </c>
      <c r="E834">
        <v>4280</v>
      </c>
      <c r="F834" s="5">
        <f t="shared" ref="F834:F897" si="78">E834/D834</f>
        <v>1.07</v>
      </c>
      <c r="G834" s="6">
        <f t="shared" ref="G834:G897" si="79">E834/P834</f>
        <v>99.534883720930239</v>
      </c>
      <c r="H834" t="s">
        <v>8219</v>
      </c>
      <c r="I834" t="s">
        <v>8224</v>
      </c>
      <c r="J834" t="s">
        <v>8246</v>
      </c>
      <c r="K834">
        <v>1414879303</v>
      </c>
      <c r="L834" s="11">
        <f t="shared" si="76"/>
        <v>41944.917858796296</v>
      </c>
      <c r="M834">
        <v>1412287303</v>
      </c>
      <c r="N834" s="11">
        <f t="shared" si="77"/>
        <v>41914.917858796296</v>
      </c>
      <c r="O834" t="b">
        <v>0</v>
      </c>
      <c r="P834">
        <v>43</v>
      </c>
      <c r="Q834" t="b">
        <v>1</v>
      </c>
      <c r="R834" t="s">
        <v>8276</v>
      </c>
      <c r="S834" t="str">
        <f t="shared" ref="S834:S897" si="80">LEFT(R834,FIND("/",R834)-1)</f>
        <v>music</v>
      </c>
      <c r="T834" t="str">
        <f t="shared" ref="T834:T897" si="81">RIGHT(R834,LEN(R834)-FIND("/",R834))</f>
        <v>rock</v>
      </c>
    </row>
    <row r="835" spans="1:20" ht="57.6" x14ac:dyDescent="0.3">
      <c r="A835">
        <v>828</v>
      </c>
      <c r="B835" s="3" t="s">
        <v>829</v>
      </c>
      <c r="C835" s="3" t="s">
        <v>4938</v>
      </c>
      <c r="D835" s="10">
        <v>1300</v>
      </c>
      <c r="E835">
        <v>1391</v>
      </c>
      <c r="F835" s="5">
        <f t="shared" si="78"/>
        <v>1.07</v>
      </c>
      <c r="G835" s="6">
        <f t="shared" si="79"/>
        <v>36.60526315789474</v>
      </c>
      <c r="H835" t="s">
        <v>8219</v>
      </c>
      <c r="I835" t="s">
        <v>8224</v>
      </c>
      <c r="J835" t="s">
        <v>8246</v>
      </c>
      <c r="K835">
        <v>1340641440</v>
      </c>
      <c r="L835" s="11">
        <f t="shared" ref="L835:L898" si="82">(((K835/60)/60)/24)+DATE(1970,1,1)</f>
        <v>41085.683333333334</v>
      </c>
      <c r="M835">
        <v>1339549982</v>
      </c>
      <c r="N835" s="11">
        <f t="shared" ref="N835:N898" si="83">(((M835/60)/60)/24)+DATE(1970,1,1)</f>
        <v>41073.050717592596</v>
      </c>
      <c r="O835" t="b">
        <v>0</v>
      </c>
      <c r="P835">
        <v>38</v>
      </c>
      <c r="Q835" t="b">
        <v>1</v>
      </c>
      <c r="R835" t="s">
        <v>8276</v>
      </c>
      <c r="S835" t="str">
        <f t="shared" si="80"/>
        <v>music</v>
      </c>
      <c r="T835" t="str">
        <f t="shared" si="81"/>
        <v>rock</v>
      </c>
    </row>
    <row r="836" spans="1:20" ht="57.6" x14ac:dyDescent="0.3">
      <c r="A836">
        <v>2541</v>
      </c>
      <c r="B836" s="3" t="s">
        <v>2541</v>
      </c>
      <c r="C836" s="3" t="s">
        <v>6651</v>
      </c>
      <c r="D836" s="10">
        <v>3500</v>
      </c>
      <c r="E836">
        <v>3746</v>
      </c>
      <c r="F836" s="5">
        <f t="shared" si="78"/>
        <v>1.0702857142857143</v>
      </c>
      <c r="G836" s="6">
        <f t="shared" si="79"/>
        <v>59.460317460317462</v>
      </c>
      <c r="H836" t="s">
        <v>8219</v>
      </c>
      <c r="I836" t="s">
        <v>8225</v>
      </c>
      <c r="J836" t="s">
        <v>8247</v>
      </c>
      <c r="K836">
        <v>1380192418</v>
      </c>
      <c r="L836" s="11">
        <f t="shared" si="82"/>
        <v>41543.449282407404</v>
      </c>
      <c r="M836">
        <v>1375008418</v>
      </c>
      <c r="N836" s="11">
        <f t="shared" si="83"/>
        <v>41483.449282407404</v>
      </c>
      <c r="O836" t="b">
        <v>0</v>
      </c>
      <c r="P836">
        <v>63</v>
      </c>
      <c r="Q836" t="b">
        <v>1</v>
      </c>
      <c r="R836" t="s">
        <v>8300</v>
      </c>
      <c r="S836" t="str">
        <f t="shared" si="80"/>
        <v>music</v>
      </c>
      <c r="T836" t="str">
        <f t="shared" si="81"/>
        <v>classical music</v>
      </c>
    </row>
    <row r="837" spans="1:20" ht="43.2" x14ac:dyDescent="0.3">
      <c r="A837">
        <v>2106</v>
      </c>
      <c r="B837" s="3" t="s">
        <v>2107</v>
      </c>
      <c r="C837" s="3" t="s">
        <v>6216</v>
      </c>
      <c r="D837" s="10">
        <v>2200</v>
      </c>
      <c r="E837">
        <v>2355</v>
      </c>
      <c r="F837" s="5">
        <f t="shared" si="78"/>
        <v>1.0704545454545455</v>
      </c>
      <c r="G837" s="6">
        <f t="shared" si="79"/>
        <v>53.522727272727273</v>
      </c>
      <c r="H837" t="s">
        <v>8219</v>
      </c>
      <c r="I837" t="s">
        <v>8224</v>
      </c>
      <c r="J837" t="s">
        <v>8246</v>
      </c>
      <c r="K837">
        <v>1359176974</v>
      </c>
      <c r="L837" s="11">
        <f t="shared" si="82"/>
        <v>41300.21497685185</v>
      </c>
      <c r="M837">
        <v>1356584974</v>
      </c>
      <c r="N837" s="11">
        <f t="shared" si="83"/>
        <v>41270.21497685185</v>
      </c>
      <c r="O837" t="b">
        <v>0</v>
      </c>
      <c r="P837">
        <v>44</v>
      </c>
      <c r="Q837" t="b">
        <v>1</v>
      </c>
      <c r="R837" t="s">
        <v>8279</v>
      </c>
      <c r="S837" t="str">
        <f t="shared" si="80"/>
        <v>music</v>
      </c>
      <c r="T837" t="str">
        <f t="shared" si="81"/>
        <v>indie rock</v>
      </c>
    </row>
    <row r="838" spans="1:20" ht="43.2" x14ac:dyDescent="0.3">
      <c r="A838">
        <v>647</v>
      </c>
      <c r="B838" s="3" t="s">
        <v>648</v>
      </c>
      <c r="C838" s="3" t="s">
        <v>4757</v>
      </c>
      <c r="D838" s="10">
        <v>2000</v>
      </c>
      <c r="E838">
        <v>2141</v>
      </c>
      <c r="F838" s="5">
        <f t="shared" si="78"/>
        <v>1.0705</v>
      </c>
      <c r="G838" s="6">
        <f t="shared" si="79"/>
        <v>125.94117647058823</v>
      </c>
      <c r="H838" t="s">
        <v>8219</v>
      </c>
      <c r="I838" t="s">
        <v>8229</v>
      </c>
      <c r="J838" t="s">
        <v>8251</v>
      </c>
      <c r="K838">
        <v>1458235549</v>
      </c>
      <c r="L838" s="11">
        <f t="shared" si="82"/>
        <v>42446.726261574076</v>
      </c>
      <c r="M838">
        <v>1455647149</v>
      </c>
      <c r="N838" s="11">
        <f t="shared" si="83"/>
        <v>42416.767928240741</v>
      </c>
      <c r="O838" t="b">
        <v>0</v>
      </c>
      <c r="P838">
        <v>17</v>
      </c>
      <c r="Q838" t="b">
        <v>1</v>
      </c>
      <c r="R838" t="s">
        <v>8273</v>
      </c>
      <c r="S838" t="str">
        <f t="shared" si="80"/>
        <v>technology</v>
      </c>
      <c r="T838" t="str">
        <f t="shared" si="81"/>
        <v>wearables</v>
      </c>
    </row>
    <row r="839" spans="1:20" ht="43.2" x14ac:dyDescent="0.3">
      <c r="A839">
        <v>1371</v>
      </c>
      <c r="B839" s="3" t="s">
        <v>1372</v>
      </c>
      <c r="C839" s="3" t="s">
        <v>5481</v>
      </c>
      <c r="D839" s="10">
        <v>6999</v>
      </c>
      <c r="E839">
        <v>7495</v>
      </c>
      <c r="F839" s="5">
        <f t="shared" si="78"/>
        <v>1.0708672667523933</v>
      </c>
      <c r="G839" s="6">
        <f t="shared" si="79"/>
        <v>107.07142857142857</v>
      </c>
      <c r="H839" t="s">
        <v>8219</v>
      </c>
      <c r="I839" t="s">
        <v>8224</v>
      </c>
      <c r="J839" t="s">
        <v>8246</v>
      </c>
      <c r="K839">
        <v>1431022342</v>
      </c>
      <c r="L839" s="11">
        <f t="shared" si="82"/>
        <v>42131.758587962962</v>
      </c>
      <c r="M839">
        <v>1428430342</v>
      </c>
      <c r="N839" s="11">
        <f t="shared" si="83"/>
        <v>42101.758587962962</v>
      </c>
      <c r="O839" t="b">
        <v>0</v>
      </c>
      <c r="P839">
        <v>70</v>
      </c>
      <c r="Q839" t="b">
        <v>1</v>
      </c>
      <c r="R839" t="s">
        <v>8276</v>
      </c>
      <c r="S839" t="str">
        <f t="shared" si="80"/>
        <v>music</v>
      </c>
      <c r="T839" t="str">
        <f t="shared" si="81"/>
        <v>rock</v>
      </c>
    </row>
    <row r="840" spans="1:20" ht="57.6" x14ac:dyDescent="0.3">
      <c r="A840">
        <v>1381</v>
      </c>
      <c r="B840" s="3" t="s">
        <v>1382</v>
      </c>
      <c r="C840" s="3" t="s">
        <v>5491</v>
      </c>
      <c r="D840" s="10">
        <v>5000</v>
      </c>
      <c r="E840">
        <v>5355</v>
      </c>
      <c r="F840" s="5">
        <f t="shared" si="78"/>
        <v>1.071</v>
      </c>
      <c r="G840" s="6">
        <f t="shared" si="79"/>
        <v>73.356164383561648</v>
      </c>
      <c r="H840" t="s">
        <v>8219</v>
      </c>
      <c r="I840" t="s">
        <v>8224</v>
      </c>
      <c r="J840" t="s">
        <v>8246</v>
      </c>
      <c r="K840">
        <v>1482988125</v>
      </c>
      <c r="L840" s="11">
        <f t="shared" si="82"/>
        <v>42733.214409722219</v>
      </c>
      <c r="M840">
        <v>1480396125</v>
      </c>
      <c r="N840" s="11">
        <f t="shared" si="83"/>
        <v>42703.214409722219</v>
      </c>
      <c r="O840" t="b">
        <v>0</v>
      </c>
      <c r="P840">
        <v>73</v>
      </c>
      <c r="Q840" t="b">
        <v>1</v>
      </c>
      <c r="R840" t="s">
        <v>8276</v>
      </c>
      <c r="S840" t="str">
        <f t="shared" si="80"/>
        <v>music</v>
      </c>
      <c r="T840" t="str">
        <f t="shared" si="81"/>
        <v>rock</v>
      </c>
    </row>
    <row r="841" spans="1:20" ht="57.6" x14ac:dyDescent="0.3">
      <c r="A841">
        <v>3407</v>
      </c>
      <c r="B841" s="3" t="s">
        <v>3406</v>
      </c>
      <c r="C841" s="3" t="s">
        <v>7517</v>
      </c>
      <c r="D841" s="10">
        <v>2000</v>
      </c>
      <c r="E841">
        <v>2142</v>
      </c>
      <c r="F841" s="5">
        <f t="shared" si="78"/>
        <v>1.071</v>
      </c>
      <c r="G841" s="6">
        <f t="shared" si="79"/>
        <v>31.970149253731343</v>
      </c>
      <c r="H841" t="s">
        <v>8219</v>
      </c>
      <c r="I841" t="s">
        <v>8225</v>
      </c>
      <c r="J841" t="s">
        <v>8247</v>
      </c>
      <c r="K841">
        <v>1404641289</v>
      </c>
      <c r="L841" s="11">
        <f t="shared" si="82"/>
        <v>41826.422326388885</v>
      </c>
      <c r="M841">
        <v>1402049289</v>
      </c>
      <c r="N841" s="11">
        <f t="shared" si="83"/>
        <v>41796.422326388885</v>
      </c>
      <c r="O841" t="b">
        <v>0</v>
      </c>
      <c r="P841">
        <v>67</v>
      </c>
      <c r="Q841" t="b">
        <v>1</v>
      </c>
      <c r="R841" t="s">
        <v>8271</v>
      </c>
      <c r="S841" t="str">
        <f t="shared" si="80"/>
        <v>theater</v>
      </c>
      <c r="T841" t="str">
        <f t="shared" si="81"/>
        <v>plays</v>
      </c>
    </row>
    <row r="842" spans="1:20" ht="28.8" x14ac:dyDescent="0.3">
      <c r="A842">
        <v>2180</v>
      </c>
      <c r="B842" s="3" t="s">
        <v>2181</v>
      </c>
      <c r="C842" s="3" t="s">
        <v>6290</v>
      </c>
      <c r="D842" s="10">
        <v>5000</v>
      </c>
      <c r="E842">
        <v>5359.21</v>
      </c>
      <c r="F842" s="5">
        <f t="shared" si="78"/>
        <v>1.071842</v>
      </c>
      <c r="G842" s="6">
        <f t="shared" si="79"/>
        <v>68.707820512820518</v>
      </c>
      <c r="H842" t="s">
        <v>8219</v>
      </c>
      <c r="I842" t="s">
        <v>8224</v>
      </c>
      <c r="J842" t="s">
        <v>8246</v>
      </c>
      <c r="K842">
        <v>1447434268</v>
      </c>
      <c r="L842" s="11">
        <f t="shared" si="82"/>
        <v>42321.711435185185</v>
      </c>
      <c r="M842">
        <v>1443801868</v>
      </c>
      <c r="N842" s="11">
        <f t="shared" si="83"/>
        <v>42279.669768518521</v>
      </c>
      <c r="O842" t="b">
        <v>0</v>
      </c>
      <c r="P842">
        <v>78</v>
      </c>
      <c r="Q842" t="b">
        <v>1</v>
      </c>
      <c r="R842" t="s">
        <v>8276</v>
      </c>
      <c r="S842" t="str">
        <f t="shared" si="80"/>
        <v>music</v>
      </c>
      <c r="T842" t="str">
        <f t="shared" si="81"/>
        <v>rock</v>
      </c>
    </row>
    <row r="843" spans="1:20" ht="43.2" x14ac:dyDescent="0.3">
      <c r="A843">
        <v>3184</v>
      </c>
      <c r="B843" s="3" t="s">
        <v>3184</v>
      </c>
      <c r="C843" s="3" t="s">
        <v>7294</v>
      </c>
      <c r="D843" s="10">
        <v>4300</v>
      </c>
      <c r="E843">
        <v>4610</v>
      </c>
      <c r="F843" s="5">
        <f t="shared" si="78"/>
        <v>1.0720930232558139</v>
      </c>
      <c r="G843" s="6">
        <f t="shared" si="79"/>
        <v>100.21739130434783</v>
      </c>
      <c r="H843" t="s">
        <v>8219</v>
      </c>
      <c r="I843" t="s">
        <v>8224</v>
      </c>
      <c r="J843" t="s">
        <v>8246</v>
      </c>
      <c r="K843">
        <v>1404258631</v>
      </c>
      <c r="L843" s="11">
        <f t="shared" si="82"/>
        <v>41821.993414351848</v>
      </c>
      <c r="M843">
        <v>1401666631</v>
      </c>
      <c r="N843" s="11">
        <f t="shared" si="83"/>
        <v>41791.993414351848</v>
      </c>
      <c r="O843" t="b">
        <v>1</v>
      </c>
      <c r="P843">
        <v>46</v>
      </c>
      <c r="Q843" t="b">
        <v>1</v>
      </c>
      <c r="R843" t="s">
        <v>8271</v>
      </c>
      <c r="S843" t="str">
        <f t="shared" si="80"/>
        <v>theater</v>
      </c>
      <c r="T843" t="str">
        <f t="shared" si="81"/>
        <v>plays</v>
      </c>
    </row>
    <row r="844" spans="1:20" ht="43.2" x14ac:dyDescent="0.3">
      <c r="A844">
        <v>2248</v>
      </c>
      <c r="B844" s="3" t="s">
        <v>2249</v>
      </c>
      <c r="C844" s="3" t="s">
        <v>6358</v>
      </c>
      <c r="D844" s="10">
        <v>7000</v>
      </c>
      <c r="E844">
        <v>7505</v>
      </c>
      <c r="F844" s="5">
        <f t="shared" si="78"/>
        <v>1.0721428571428571</v>
      </c>
      <c r="G844" s="6">
        <f t="shared" si="79"/>
        <v>58.6328125</v>
      </c>
      <c r="H844" t="s">
        <v>8219</v>
      </c>
      <c r="I844" t="s">
        <v>8225</v>
      </c>
      <c r="J844" t="s">
        <v>8247</v>
      </c>
      <c r="K844">
        <v>1481749278</v>
      </c>
      <c r="L844" s="11">
        <f t="shared" si="82"/>
        <v>42718.875902777778</v>
      </c>
      <c r="M844">
        <v>1479157278</v>
      </c>
      <c r="N844" s="11">
        <f t="shared" si="83"/>
        <v>42688.875902777778</v>
      </c>
      <c r="O844" t="b">
        <v>0</v>
      </c>
      <c r="P844">
        <v>128</v>
      </c>
      <c r="Q844" t="b">
        <v>1</v>
      </c>
      <c r="R844" t="s">
        <v>8297</v>
      </c>
      <c r="S844" t="str">
        <f t="shared" si="80"/>
        <v>games</v>
      </c>
      <c r="T844" t="str">
        <f t="shared" si="81"/>
        <v>tabletop games</v>
      </c>
    </row>
    <row r="845" spans="1:20" ht="43.2" x14ac:dyDescent="0.3">
      <c r="A845">
        <v>2468</v>
      </c>
      <c r="B845" s="3" t="s">
        <v>2469</v>
      </c>
      <c r="C845" s="3" t="s">
        <v>6578</v>
      </c>
      <c r="D845" s="10">
        <v>2000</v>
      </c>
      <c r="E845">
        <v>2144.34</v>
      </c>
      <c r="F845" s="5">
        <f t="shared" si="78"/>
        <v>1.0721700000000001</v>
      </c>
      <c r="G845" s="6">
        <f t="shared" si="79"/>
        <v>36.97137931034483</v>
      </c>
      <c r="H845" t="s">
        <v>8219</v>
      </c>
      <c r="I845" t="s">
        <v>8224</v>
      </c>
      <c r="J845" t="s">
        <v>8246</v>
      </c>
      <c r="K845">
        <v>1351400400</v>
      </c>
      <c r="L845" s="11">
        <f t="shared" si="82"/>
        <v>41210.208333333336</v>
      </c>
      <c r="M845">
        <v>1348285321</v>
      </c>
      <c r="N845" s="11">
        <f t="shared" si="83"/>
        <v>41174.154178240737</v>
      </c>
      <c r="O845" t="b">
        <v>0</v>
      </c>
      <c r="P845">
        <v>58</v>
      </c>
      <c r="Q845" t="b">
        <v>1</v>
      </c>
      <c r="R845" t="s">
        <v>8279</v>
      </c>
      <c r="S845" t="str">
        <f t="shared" si="80"/>
        <v>music</v>
      </c>
      <c r="T845" t="str">
        <f t="shared" si="81"/>
        <v>indie rock</v>
      </c>
    </row>
    <row r="846" spans="1:20" ht="43.2" x14ac:dyDescent="0.3">
      <c r="A846">
        <v>2940</v>
      </c>
      <c r="B846" s="3" t="s">
        <v>2940</v>
      </c>
      <c r="C846" s="3" t="s">
        <v>7050</v>
      </c>
      <c r="D846" s="10">
        <v>2500</v>
      </c>
      <c r="E846">
        <v>2681</v>
      </c>
      <c r="F846" s="5">
        <f t="shared" si="78"/>
        <v>1.0724</v>
      </c>
      <c r="G846" s="6">
        <f t="shared" si="79"/>
        <v>81.242424242424249</v>
      </c>
      <c r="H846" t="s">
        <v>8219</v>
      </c>
      <c r="I846" t="s">
        <v>8224</v>
      </c>
      <c r="J846" t="s">
        <v>8246</v>
      </c>
      <c r="K846">
        <v>1421606018</v>
      </c>
      <c r="L846" s="11">
        <f t="shared" si="82"/>
        <v>42022.773356481484</v>
      </c>
      <c r="M846">
        <v>1418150018</v>
      </c>
      <c r="N846" s="11">
        <f t="shared" si="83"/>
        <v>41982.773356481484</v>
      </c>
      <c r="O846" t="b">
        <v>0</v>
      </c>
      <c r="P846">
        <v>33</v>
      </c>
      <c r="Q846" t="b">
        <v>1</v>
      </c>
      <c r="R846" t="s">
        <v>8305</v>
      </c>
      <c r="S846" t="str">
        <f t="shared" si="80"/>
        <v>theater</v>
      </c>
      <c r="T846" t="str">
        <f t="shared" si="81"/>
        <v>musical</v>
      </c>
    </row>
    <row r="847" spans="1:20" ht="43.2" x14ac:dyDescent="0.3">
      <c r="A847">
        <v>2528</v>
      </c>
      <c r="B847" s="3" t="s">
        <v>2528</v>
      </c>
      <c r="C847" s="3" t="s">
        <v>6638</v>
      </c>
      <c r="D847" s="10">
        <v>4000</v>
      </c>
      <c r="E847">
        <v>4289.99</v>
      </c>
      <c r="F847" s="5">
        <f t="shared" si="78"/>
        <v>1.0724974999999999</v>
      </c>
      <c r="G847" s="6">
        <f t="shared" si="79"/>
        <v>52.962839506172834</v>
      </c>
      <c r="H847" t="s">
        <v>8219</v>
      </c>
      <c r="I847" t="s">
        <v>8225</v>
      </c>
      <c r="J847" t="s">
        <v>8247</v>
      </c>
      <c r="K847">
        <v>1440068400</v>
      </c>
      <c r="L847" s="11">
        <f t="shared" si="82"/>
        <v>42236.458333333328</v>
      </c>
      <c r="M847">
        <v>1438459303</v>
      </c>
      <c r="N847" s="11">
        <f t="shared" si="83"/>
        <v>42217.834525462968</v>
      </c>
      <c r="O847" t="b">
        <v>0</v>
      </c>
      <c r="P847">
        <v>81</v>
      </c>
      <c r="Q847" t="b">
        <v>1</v>
      </c>
      <c r="R847" t="s">
        <v>8300</v>
      </c>
      <c r="S847" t="str">
        <f t="shared" si="80"/>
        <v>music</v>
      </c>
      <c r="T847" t="str">
        <f t="shared" si="81"/>
        <v>classical music</v>
      </c>
    </row>
    <row r="848" spans="1:20" ht="43.2" x14ac:dyDescent="0.3">
      <c r="A848">
        <v>80</v>
      </c>
      <c r="B848" s="3" t="s">
        <v>82</v>
      </c>
      <c r="C848" s="3" t="s">
        <v>4191</v>
      </c>
      <c r="D848" s="10">
        <v>12000</v>
      </c>
      <c r="E848">
        <v>12870</v>
      </c>
      <c r="F848" s="5">
        <f t="shared" si="78"/>
        <v>1.0725</v>
      </c>
      <c r="G848" s="6">
        <f t="shared" si="79"/>
        <v>273.82978723404256</v>
      </c>
      <c r="H848" t="s">
        <v>8219</v>
      </c>
      <c r="I848" t="s">
        <v>8224</v>
      </c>
      <c r="J848" t="s">
        <v>8246</v>
      </c>
      <c r="K848">
        <v>1386640856</v>
      </c>
      <c r="L848" s="11">
        <f t="shared" si="82"/>
        <v>41618.083981481483</v>
      </c>
      <c r="M848">
        <v>1383616856</v>
      </c>
      <c r="N848" s="11">
        <f t="shared" si="83"/>
        <v>41583.083981481483</v>
      </c>
      <c r="O848" t="b">
        <v>0</v>
      </c>
      <c r="P848">
        <v>47</v>
      </c>
      <c r="Q848" t="b">
        <v>1</v>
      </c>
      <c r="R848" t="s">
        <v>8266</v>
      </c>
      <c r="S848" t="str">
        <f t="shared" si="80"/>
        <v>film &amp; video</v>
      </c>
      <c r="T848" t="str">
        <f t="shared" si="81"/>
        <v>shorts</v>
      </c>
    </row>
    <row r="849" spans="1:20" ht="43.2" x14ac:dyDescent="0.3">
      <c r="A849">
        <v>3817</v>
      </c>
      <c r="B849" s="3" t="s">
        <v>3814</v>
      </c>
      <c r="C849" s="3" t="s">
        <v>7927</v>
      </c>
      <c r="D849" s="10">
        <v>2000</v>
      </c>
      <c r="E849">
        <v>2145</v>
      </c>
      <c r="F849" s="5">
        <f t="shared" si="78"/>
        <v>1.0725</v>
      </c>
      <c r="G849" s="6">
        <f t="shared" si="79"/>
        <v>107.25</v>
      </c>
      <c r="H849" t="s">
        <v>8219</v>
      </c>
      <c r="I849" t="s">
        <v>8224</v>
      </c>
      <c r="J849" t="s">
        <v>8246</v>
      </c>
      <c r="K849">
        <v>1445659140</v>
      </c>
      <c r="L849" s="11">
        <f t="shared" si="82"/>
        <v>42301.165972222225</v>
      </c>
      <c r="M849">
        <v>1444236216</v>
      </c>
      <c r="N849" s="11">
        <f t="shared" si="83"/>
        <v>42284.69694444444</v>
      </c>
      <c r="O849" t="b">
        <v>0</v>
      </c>
      <c r="P849">
        <v>20</v>
      </c>
      <c r="Q849" t="b">
        <v>1</v>
      </c>
      <c r="R849" t="s">
        <v>8271</v>
      </c>
      <c r="S849" t="str">
        <f t="shared" si="80"/>
        <v>theater</v>
      </c>
      <c r="T849" t="str">
        <f t="shared" si="81"/>
        <v>plays</v>
      </c>
    </row>
    <row r="850" spans="1:20" ht="43.2" x14ac:dyDescent="0.3">
      <c r="A850">
        <v>2292</v>
      </c>
      <c r="B850" s="3" t="s">
        <v>2293</v>
      </c>
      <c r="C850" s="3" t="s">
        <v>6402</v>
      </c>
      <c r="D850" s="10">
        <v>2000</v>
      </c>
      <c r="E850">
        <v>2145.0100000000002</v>
      </c>
      <c r="F850" s="5">
        <f t="shared" si="78"/>
        <v>1.072505</v>
      </c>
      <c r="G850" s="6">
        <f t="shared" si="79"/>
        <v>46.630652173913049</v>
      </c>
      <c r="H850" t="s">
        <v>8219</v>
      </c>
      <c r="I850" t="s">
        <v>8224</v>
      </c>
      <c r="J850" t="s">
        <v>8246</v>
      </c>
      <c r="K850">
        <v>1334767476</v>
      </c>
      <c r="L850" s="11">
        <f t="shared" si="82"/>
        <v>41017.697638888887</v>
      </c>
      <c r="M850">
        <v>1332175476</v>
      </c>
      <c r="N850" s="11">
        <f t="shared" si="83"/>
        <v>40987.697638888887</v>
      </c>
      <c r="O850" t="b">
        <v>0</v>
      </c>
      <c r="P850">
        <v>46</v>
      </c>
      <c r="Q850" t="b">
        <v>1</v>
      </c>
      <c r="R850" t="s">
        <v>8276</v>
      </c>
      <c r="S850" t="str">
        <f t="shared" si="80"/>
        <v>music</v>
      </c>
      <c r="T850" t="str">
        <f t="shared" si="81"/>
        <v>rock</v>
      </c>
    </row>
    <row r="851" spans="1:20" ht="28.8" x14ac:dyDescent="0.3">
      <c r="A851">
        <v>56</v>
      </c>
      <c r="B851" s="3" t="s">
        <v>58</v>
      </c>
      <c r="C851" s="3" t="s">
        <v>4167</v>
      </c>
      <c r="D851" s="10">
        <v>8000</v>
      </c>
      <c r="E851">
        <v>8581</v>
      </c>
      <c r="F851" s="5">
        <f t="shared" si="78"/>
        <v>1.0726249999999999</v>
      </c>
      <c r="G851" s="6">
        <f t="shared" si="79"/>
        <v>49.316091954022987</v>
      </c>
      <c r="H851" t="s">
        <v>8219</v>
      </c>
      <c r="I851" t="s">
        <v>8225</v>
      </c>
      <c r="J851" t="s">
        <v>8247</v>
      </c>
      <c r="K851">
        <v>1433779200</v>
      </c>
      <c r="L851" s="11">
        <f t="shared" si="82"/>
        <v>42163.666666666672</v>
      </c>
      <c r="M851">
        <v>1432559424</v>
      </c>
      <c r="N851" s="11">
        <f t="shared" si="83"/>
        <v>42149.548888888887</v>
      </c>
      <c r="O851" t="b">
        <v>0</v>
      </c>
      <c r="P851">
        <v>174</v>
      </c>
      <c r="Q851" t="b">
        <v>1</v>
      </c>
      <c r="R851" t="s">
        <v>8265</v>
      </c>
      <c r="S851" t="str">
        <f t="shared" si="80"/>
        <v>film &amp; video</v>
      </c>
      <c r="T851" t="str">
        <f t="shared" si="81"/>
        <v>television</v>
      </c>
    </row>
    <row r="852" spans="1:20" ht="43.2" x14ac:dyDescent="0.3">
      <c r="A852">
        <v>1396</v>
      </c>
      <c r="B852" s="3" t="s">
        <v>1397</v>
      </c>
      <c r="C852" s="3" t="s">
        <v>5506</v>
      </c>
      <c r="D852" s="10">
        <v>6000</v>
      </c>
      <c r="E852">
        <v>6438</v>
      </c>
      <c r="F852" s="5">
        <f t="shared" si="78"/>
        <v>1.073</v>
      </c>
      <c r="G852" s="6">
        <f t="shared" si="79"/>
        <v>88.191780821917803</v>
      </c>
      <c r="H852" t="s">
        <v>8219</v>
      </c>
      <c r="I852" t="s">
        <v>8224</v>
      </c>
      <c r="J852" t="s">
        <v>8246</v>
      </c>
      <c r="K852">
        <v>1423871882</v>
      </c>
      <c r="L852" s="11">
        <f t="shared" si="82"/>
        <v>42048.99863425926</v>
      </c>
      <c r="M852">
        <v>1421279882</v>
      </c>
      <c r="N852" s="11">
        <f t="shared" si="83"/>
        <v>42018.99863425926</v>
      </c>
      <c r="O852" t="b">
        <v>0</v>
      </c>
      <c r="P852">
        <v>73</v>
      </c>
      <c r="Q852" t="b">
        <v>1</v>
      </c>
      <c r="R852" t="s">
        <v>8276</v>
      </c>
      <c r="S852" t="str">
        <f t="shared" si="80"/>
        <v>music</v>
      </c>
      <c r="T852" t="str">
        <f t="shared" si="81"/>
        <v>rock</v>
      </c>
    </row>
    <row r="853" spans="1:20" ht="57.6" x14ac:dyDescent="0.3">
      <c r="A853">
        <v>2108</v>
      </c>
      <c r="B853" s="3" t="s">
        <v>2109</v>
      </c>
      <c r="C853" s="3" t="s">
        <v>6218</v>
      </c>
      <c r="D853" s="10">
        <v>16000</v>
      </c>
      <c r="E853">
        <v>17170</v>
      </c>
      <c r="F853" s="5">
        <f t="shared" si="78"/>
        <v>1.0731250000000001</v>
      </c>
      <c r="G853" s="6">
        <f t="shared" si="79"/>
        <v>89.895287958115176</v>
      </c>
      <c r="H853" t="s">
        <v>8219</v>
      </c>
      <c r="I853" t="s">
        <v>8224</v>
      </c>
      <c r="J853" t="s">
        <v>8246</v>
      </c>
      <c r="K853">
        <v>1347249300</v>
      </c>
      <c r="L853" s="11">
        <f t="shared" si="82"/>
        <v>41162.163194444445</v>
      </c>
      <c r="M853">
        <v>1344917580</v>
      </c>
      <c r="N853" s="11">
        <f t="shared" si="83"/>
        <v>41135.175694444442</v>
      </c>
      <c r="O853" t="b">
        <v>0</v>
      </c>
      <c r="P853">
        <v>191</v>
      </c>
      <c r="Q853" t="b">
        <v>1</v>
      </c>
      <c r="R853" t="s">
        <v>8279</v>
      </c>
      <c r="S853" t="str">
        <f t="shared" si="80"/>
        <v>music</v>
      </c>
      <c r="T853" t="str">
        <f t="shared" si="81"/>
        <v>indie rock</v>
      </c>
    </row>
    <row r="854" spans="1:20" ht="57.6" x14ac:dyDescent="0.3">
      <c r="A854">
        <v>2555</v>
      </c>
      <c r="B854" s="3" t="s">
        <v>2555</v>
      </c>
      <c r="C854" s="3" t="s">
        <v>6665</v>
      </c>
      <c r="D854" s="10">
        <v>2000</v>
      </c>
      <c r="E854">
        <v>2147</v>
      </c>
      <c r="F854" s="5">
        <f t="shared" si="78"/>
        <v>1.0734999999999999</v>
      </c>
      <c r="G854" s="6">
        <f t="shared" si="79"/>
        <v>61.342857142857142</v>
      </c>
      <c r="H854" t="s">
        <v>8219</v>
      </c>
      <c r="I854" t="s">
        <v>8224</v>
      </c>
      <c r="J854" t="s">
        <v>8246</v>
      </c>
      <c r="K854">
        <v>1338219793</v>
      </c>
      <c r="L854" s="11">
        <f t="shared" si="82"/>
        <v>41057.655011574076</v>
      </c>
      <c r="M854">
        <v>1335541393</v>
      </c>
      <c r="N854" s="11">
        <f t="shared" si="83"/>
        <v>41026.655011574076</v>
      </c>
      <c r="O854" t="b">
        <v>0</v>
      </c>
      <c r="P854">
        <v>35</v>
      </c>
      <c r="Q854" t="b">
        <v>1</v>
      </c>
      <c r="R854" t="s">
        <v>8300</v>
      </c>
      <c r="S854" t="str">
        <f t="shared" si="80"/>
        <v>music</v>
      </c>
      <c r="T854" t="str">
        <f t="shared" si="81"/>
        <v>classical music</v>
      </c>
    </row>
    <row r="855" spans="1:20" ht="43.2" x14ac:dyDescent="0.3">
      <c r="A855">
        <v>1848</v>
      </c>
      <c r="B855" s="3" t="s">
        <v>1849</v>
      </c>
      <c r="C855" s="3" t="s">
        <v>5958</v>
      </c>
      <c r="D855" s="10">
        <v>3000</v>
      </c>
      <c r="E855">
        <v>3221</v>
      </c>
      <c r="F855" s="5">
        <f t="shared" si="78"/>
        <v>1.0736666666666668</v>
      </c>
      <c r="G855" s="6">
        <f t="shared" si="79"/>
        <v>134.20833333333334</v>
      </c>
      <c r="H855" t="s">
        <v>8219</v>
      </c>
      <c r="I855" t="s">
        <v>8224</v>
      </c>
      <c r="J855" t="s">
        <v>8246</v>
      </c>
      <c r="K855">
        <v>1312095540</v>
      </c>
      <c r="L855" s="11">
        <f t="shared" si="82"/>
        <v>40755.290972222225</v>
      </c>
      <c r="M855">
        <v>1306608888</v>
      </c>
      <c r="N855" s="11">
        <f t="shared" si="83"/>
        <v>40691.788055555553</v>
      </c>
      <c r="O855" t="b">
        <v>0</v>
      </c>
      <c r="P855">
        <v>24</v>
      </c>
      <c r="Q855" t="b">
        <v>1</v>
      </c>
      <c r="R855" t="s">
        <v>8276</v>
      </c>
      <c r="S855" t="str">
        <f t="shared" si="80"/>
        <v>music</v>
      </c>
      <c r="T855" t="str">
        <f t="shared" si="81"/>
        <v>rock</v>
      </c>
    </row>
    <row r="856" spans="1:20" ht="28.8" x14ac:dyDescent="0.3">
      <c r="A856">
        <v>261</v>
      </c>
      <c r="B856" s="3" t="s">
        <v>262</v>
      </c>
      <c r="C856" s="3" t="s">
        <v>4371</v>
      </c>
      <c r="D856" s="10">
        <v>20000</v>
      </c>
      <c r="E856">
        <v>21480</v>
      </c>
      <c r="F856" s="5">
        <f t="shared" si="78"/>
        <v>1.0740000000000001</v>
      </c>
      <c r="G856" s="6">
        <f t="shared" si="79"/>
        <v>97.63636363636364</v>
      </c>
      <c r="H856" t="s">
        <v>8219</v>
      </c>
      <c r="I856" t="s">
        <v>8224</v>
      </c>
      <c r="J856" t="s">
        <v>8246</v>
      </c>
      <c r="K856">
        <v>1339080900</v>
      </c>
      <c r="L856" s="11">
        <f t="shared" si="82"/>
        <v>41067.621527777781</v>
      </c>
      <c r="M856">
        <v>1334783704</v>
      </c>
      <c r="N856" s="11">
        <f t="shared" si="83"/>
        <v>41017.885462962964</v>
      </c>
      <c r="O856" t="b">
        <v>1</v>
      </c>
      <c r="P856">
        <v>220</v>
      </c>
      <c r="Q856" t="b">
        <v>1</v>
      </c>
      <c r="R856" t="s">
        <v>8269</v>
      </c>
      <c r="S856" t="str">
        <f t="shared" si="80"/>
        <v>film &amp; video</v>
      </c>
      <c r="T856" t="str">
        <f t="shared" si="81"/>
        <v>documentary</v>
      </c>
    </row>
    <row r="857" spans="1:20" ht="57.6" x14ac:dyDescent="0.3">
      <c r="A857">
        <v>740</v>
      </c>
      <c r="B857" s="3" t="s">
        <v>741</v>
      </c>
      <c r="C857" s="3" t="s">
        <v>4850</v>
      </c>
      <c r="D857" s="10">
        <v>3000</v>
      </c>
      <c r="E857">
        <v>3222</v>
      </c>
      <c r="F857" s="5">
        <f t="shared" si="78"/>
        <v>1.0740000000000001</v>
      </c>
      <c r="G857" s="6">
        <f t="shared" si="79"/>
        <v>169.57894736842104</v>
      </c>
      <c r="H857" t="s">
        <v>8219</v>
      </c>
      <c r="I857" t="s">
        <v>8224</v>
      </c>
      <c r="J857" t="s">
        <v>8246</v>
      </c>
      <c r="K857">
        <v>1434857482</v>
      </c>
      <c r="L857" s="11">
        <f t="shared" si="82"/>
        <v>42176.146782407406</v>
      </c>
      <c r="M857">
        <v>1433647882</v>
      </c>
      <c r="N857" s="11">
        <f t="shared" si="83"/>
        <v>42162.146782407406</v>
      </c>
      <c r="O857" t="b">
        <v>0</v>
      </c>
      <c r="P857">
        <v>19</v>
      </c>
      <c r="Q857" t="b">
        <v>1</v>
      </c>
      <c r="R857" t="s">
        <v>8274</v>
      </c>
      <c r="S857" t="str">
        <f t="shared" si="80"/>
        <v>publishing</v>
      </c>
      <c r="T857" t="str">
        <f t="shared" si="81"/>
        <v>nonfiction</v>
      </c>
    </row>
    <row r="858" spans="1:20" ht="57.6" x14ac:dyDescent="0.3">
      <c r="A858">
        <v>1031</v>
      </c>
      <c r="B858" s="3" t="s">
        <v>1032</v>
      </c>
      <c r="C858" s="3" t="s">
        <v>5141</v>
      </c>
      <c r="D858" s="10">
        <v>10000</v>
      </c>
      <c r="E858">
        <v>10740</v>
      </c>
      <c r="F858" s="5">
        <f t="shared" si="78"/>
        <v>1.0740000000000001</v>
      </c>
      <c r="G858" s="6">
        <f t="shared" si="79"/>
        <v>108.48484848484848</v>
      </c>
      <c r="H858" t="s">
        <v>8219</v>
      </c>
      <c r="I858" t="s">
        <v>8224</v>
      </c>
      <c r="J858" t="s">
        <v>8246</v>
      </c>
      <c r="K858">
        <v>1450290010</v>
      </c>
      <c r="L858" s="11">
        <f t="shared" si="82"/>
        <v>42354.764004629629</v>
      </c>
      <c r="M858">
        <v>1447698010</v>
      </c>
      <c r="N858" s="11">
        <f t="shared" si="83"/>
        <v>42324.764004629629</v>
      </c>
      <c r="O858" t="b">
        <v>0</v>
      </c>
      <c r="P858">
        <v>99</v>
      </c>
      <c r="Q858" t="b">
        <v>1</v>
      </c>
      <c r="R858" t="s">
        <v>8280</v>
      </c>
      <c r="S858" t="str">
        <f t="shared" si="80"/>
        <v>music</v>
      </c>
      <c r="T858" t="str">
        <f t="shared" si="81"/>
        <v>electronic music</v>
      </c>
    </row>
    <row r="859" spans="1:20" ht="43.2" x14ac:dyDescent="0.3">
      <c r="A859">
        <v>2289</v>
      </c>
      <c r="B859" s="3" t="s">
        <v>2290</v>
      </c>
      <c r="C859" s="3" t="s">
        <v>6399</v>
      </c>
      <c r="D859" s="10">
        <v>1500</v>
      </c>
      <c r="E859">
        <v>1611</v>
      </c>
      <c r="F859" s="5">
        <f t="shared" si="78"/>
        <v>1.0740000000000001</v>
      </c>
      <c r="G859" s="6">
        <f t="shared" si="79"/>
        <v>64.44</v>
      </c>
      <c r="H859" t="s">
        <v>8219</v>
      </c>
      <c r="I859" t="s">
        <v>8224</v>
      </c>
      <c r="J859" t="s">
        <v>8246</v>
      </c>
      <c r="K859">
        <v>1386372120</v>
      </c>
      <c r="L859" s="11">
        <f t="shared" si="82"/>
        <v>41614.973611111112</v>
      </c>
      <c r="M859">
        <v>1382659060</v>
      </c>
      <c r="N859" s="11">
        <f t="shared" si="83"/>
        <v>41571.998379629629</v>
      </c>
      <c r="O859" t="b">
        <v>0</v>
      </c>
      <c r="P859">
        <v>25</v>
      </c>
      <c r="Q859" t="b">
        <v>1</v>
      </c>
      <c r="R859" t="s">
        <v>8276</v>
      </c>
      <c r="S859" t="str">
        <f t="shared" si="80"/>
        <v>music</v>
      </c>
      <c r="T859" t="str">
        <f t="shared" si="81"/>
        <v>rock</v>
      </c>
    </row>
    <row r="860" spans="1:20" ht="57.6" x14ac:dyDescent="0.3">
      <c r="A860">
        <v>3273</v>
      </c>
      <c r="B860" s="3" t="s">
        <v>3273</v>
      </c>
      <c r="C860" s="3" t="s">
        <v>7383</v>
      </c>
      <c r="D860" s="10">
        <v>4000</v>
      </c>
      <c r="E860">
        <v>4296</v>
      </c>
      <c r="F860" s="5">
        <f t="shared" si="78"/>
        <v>1.0740000000000001</v>
      </c>
      <c r="G860" s="6">
        <f t="shared" si="79"/>
        <v>204.57142857142858</v>
      </c>
      <c r="H860" t="s">
        <v>8219</v>
      </c>
      <c r="I860" t="s">
        <v>8224</v>
      </c>
      <c r="J860" t="s">
        <v>8246</v>
      </c>
      <c r="K860">
        <v>1473879600</v>
      </c>
      <c r="L860" s="11">
        <f t="shared" si="82"/>
        <v>42627.791666666672</v>
      </c>
      <c r="M860">
        <v>1472498042</v>
      </c>
      <c r="N860" s="11">
        <f t="shared" si="83"/>
        <v>42611.801412037035</v>
      </c>
      <c r="O860" t="b">
        <v>1</v>
      </c>
      <c r="P860">
        <v>21</v>
      </c>
      <c r="Q860" t="b">
        <v>1</v>
      </c>
      <c r="R860" t="s">
        <v>8271</v>
      </c>
      <c r="S860" t="str">
        <f t="shared" si="80"/>
        <v>theater</v>
      </c>
      <c r="T860" t="str">
        <f t="shared" si="81"/>
        <v>plays</v>
      </c>
    </row>
    <row r="861" spans="1:20" ht="57.6" x14ac:dyDescent="0.3">
      <c r="A861">
        <v>3321</v>
      </c>
      <c r="B861" s="3" t="s">
        <v>3321</v>
      </c>
      <c r="C861" s="3" t="s">
        <v>7431</v>
      </c>
      <c r="D861" s="10">
        <v>500</v>
      </c>
      <c r="E861">
        <v>537</v>
      </c>
      <c r="F861" s="5">
        <f t="shared" si="78"/>
        <v>1.0740000000000001</v>
      </c>
      <c r="G861" s="6">
        <f t="shared" si="79"/>
        <v>35.799999999999997</v>
      </c>
      <c r="H861" t="s">
        <v>8219</v>
      </c>
      <c r="I861" t="s">
        <v>8224</v>
      </c>
      <c r="J861" t="s">
        <v>8246</v>
      </c>
      <c r="K861">
        <v>1413431940</v>
      </c>
      <c r="L861" s="11">
        <f t="shared" si="82"/>
        <v>41928.165972222225</v>
      </c>
      <c r="M861">
        <v>1412216665</v>
      </c>
      <c r="N861" s="11">
        <f t="shared" si="83"/>
        <v>41914.100289351853</v>
      </c>
      <c r="O861" t="b">
        <v>0</v>
      </c>
      <c r="P861">
        <v>15</v>
      </c>
      <c r="Q861" t="b">
        <v>1</v>
      </c>
      <c r="R861" t="s">
        <v>8271</v>
      </c>
      <c r="S861" t="str">
        <f t="shared" si="80"/>
        <v>theater</v>
      </c>
      <c r="T861" t="str">
        <f t="shared" si="81"/>
        <v>plays</v>
      </c>
    </row>
    <row r="862" spans="1:20" ht="43.2" x14ac:dyDescent="0.3">
      <c r="A862">
        <v>105</v>
      </c>
      <c r="B862" s="3" t="s">
        <v>107</v>
      </c>
      <c r="C862" s="3" t="s">
        <v>4216</v>
      </c>
      <c r="D862" s="10">
        <v>2200</v>
      </c>
      <c r="E862">
        <v>2363</v>
      </c>
      <c r="F862" s="5">
        <f t="shared" si="78"/>
        <v>1.074090909090909</v>
      </c>
      <c r="G862" s="6">
        <f t="shared" si="79"/>
        <v>39.383333333333333</v>
      </c>
      <c r="H862" t="s">
        <v>8219</v>
      </c>
      <c r="I862" t="s">
        <v>8224</v>
      </c>
      <c r="J862" t="s">
        <v>8246</v>
      </c>
      <c r="K862">
        <v>1463184000</v>
      </c>
      <c r="L862" s="11">
        <f t="shared" si="82"/>
        <v>42504</v>
      </c>
      <c r="M862">
        <v>1461605020</v>
      </c>
      <c r="N862" s="11">
        <f t="shared" si="83"/>
        <v>42485.724768518514</v>
      </c>
      <c r="O862" t="b">
        <v>0</v>
      </c>
      <c r="P862">
        <v>60</v>
      </c>
      <c r="Q862" t="b">
        <v>1</v>
      </c>
      <c r="R862" t="s">
        <v>8266</v>
      </c>
      <c r="S862" t="str">
        <f t="shared" si="80"/>
        <v>film &amp; video</v>
      </c>
      <c r="T862" t="str">
        <f t="shared" si="81"/>
        <v>shorts</v>
      </c>
    </row>
    <row r="863" spans="1:20" ht="43.2" x14ac:dyDescent="0.3">
      <c r="A863">
        <v>2605</v>
      </c>
      <c r="B863" s="3" t="s">
        <v>2605</v>
      </c>
      <c r="C863" s="3" t="s">
        <v>6715</v>
      </c>
      <c r="D863" s="10">
        <v>100000</v>
      </c>
      <c r="E863">
        <v>107421.57</v>
      </c>
      <c r="F863" s="5">
        <f t="shared" si="78"/>
        <v>1.0742157000000001</v>
      </c>
      <c r="G863" s="6">
        <f t="shared" si="79"/>
        <v>60.965703745743475</v>
      </c>
      <c r="H863" t="s">
        <v>8219</v>
      </c>
      <c r="I863" t="s">
        <v>8224</v>
      </c>
      <c r="J863" t="s">
        <v>8246</v>
      </c>
      <c r="K863">
        <v>1466168390</v>
      </c>
      <c r="L863" s="11">
        <f t="shared" si="82"/>
        <v>42538.541550925926</v>
      </c>
      <c r="M863">
        <v>1463576390</v>
      </c>
      <c r="N863" s="11">
        <f t="shared" si="83"/>
        <v>42508.541550925926</v>
      </c>
      <c r="O863" t="b">
        <v>1</v>
      </c>
      <c r="P863">
        <v>1762</v>
      </c>
      <c r="Q863" t="b">
        <v>1</v>
      </c>
      <c r="R863" t="s">
        <v>8301</v>
      </c>
      <c r="S863" t="str">
        <f t="shared" si="80"/>
        <v>technology</v>
      </c>
      <c r="T863" t="str">
        <f t="shared" si="81"/>
        <v>space exploration</v>
      </c>
    </row>
    <row r="864" spans="1:20" ht="57.6" x14ac:dyDescent="0.3">
      <c r="A864">
        <v>3694</v>
      </c>
      <c r="B864" s="3" t="s">
        <v>3691</v>
      </c>
      <c r="C864" s="3" t="s">
        <v>7804</v>
      </c>
      <c r="D864" s="10">
        <v>3500</v>
      </c>
      <c r="E864">
        <v>3760</v>
      </c>
      <c r="F864" s="5">
        <f t="shared" si="78"/>
        <v>1.0742857142857143</v>
      </c>
      <c r="G864" s="6">
        <f t="shared" si="79"/>
        <v>62.666666666666664</v>
      </c>
      <c r="H864" t="s">
        <v>8219</v>
      </c>
      <c r="I864" t="s">
        <v>8224</v>
      </c>
      <c r="J864" t="s">
        <v>8246</v>
      </c>
      <c r="K864">
        <v>1465178400</v>
      </c>
      <c r="L864" s="11">
        <f t="shared" si="82"/>
        <v>42527.083333333328</v>
      </c>
      <c r="M864">
        <v>1461985967</v>
      </c>
      <c r="N864" s="11">
        <f t="shared" si="83"/>
        <v>42490.133877314816</v>
      </c>
      <c r="O864" t="b">
        <v>0</v>
      </c>
      <c r="P864">
        <v>60</v>
      </c>
      <c r="Q864" t="b">
        <v>1</v>
      </c>
      <c r="R864" t="s">
        <v>8271</v>
      </c>
      <c r="S864" t="str">
        <f t="shared" si="80"/>
        <v>theater</v>
      </c>
      <c r="T864" t="str">
        <f t="shared" si="81"/>
        <v>plays</v>
      </c>
    </row>
    <row r="865" spans="1:20" ht="43.2" x14ac:dyDescent="0.3">
      <c r="A865">
        <v>2448</v>
      </c>
      <c r="B865" s="3" t="s">
        <v>2449</v>
      </c>
      <c r="C865" s="3" t="s">
        <v>6558</v>
      </c>
      <c r="D865" s="10">
        <v>400</v>
      </c>
      <c r="E865">
        <v>430</v>
      </c>
      <c r="F865" s="5">
        <f t="shared" si="78"/>
        <v>1.075</v>
      </c>
      <c r="G865" s="6">
        <f t="shared" si="79"/>
        <v>47.777777777777779</v>
      </c>
      <c r="H865" t="s">
        <v>8219</v>
      </c>
      <c r="I865" t="s">
        <v>8224</v>
      </c>
      <c r="J865" t="s">
        <v>8246</v>
      </c>
      <c r="K865">
        <v>1472621760</v>
      </c>
      <c r="L865" s="11">
        <f t="shared" si="82"/>
        <v>42613.233333333337</v>
      </c>
      <c r="M865">
        <v>1472110513</v>
      </c>
      <c r="N865" s="11">
        <f t="shared" si="83"/>
        <v>42607.316122685181</v>
      </c>
      <c r="O865" t="b">
        <v>0</v>
      </c>
      <c r="P865">
        <v>9</v>
      </c>
      <c r="Q865" t="b">
        <v>1</v>
      </c>
      <c r="R865" t="s">
        <v>8298</v>
      </c>
      <c r="S865" t="str">
        <f t="shared" si="80"/>
        <v>food</v>
      </c>
      <c r="T865" t="str">
        <f t="shared" si="81"/>
        <v>small batch</v>
      </c>
    </row>
    <row r="866" spans="1:20" ht="43.2" x14ac:dyDescent="0.3">
      <c r="A866">
        <v>3040</v>
      </c>
      <c r="B866" s="3" t="s">
        <v>3040</v>
      </c>
      <c r="C866" s="3" t="s">
        <v>7150</v>
      </c>
      <c r="D866" s="10">
        <v>3000</v>
      </c>
      <c r="E866">
        <v>3225</v>
      </c>
      <c r="F866" s="5">
        <f t="shared" si="78"/>
        <v>1.075</v>
      </c>
      <c r="G866" s="6">
        <f t="shared" si="79"/>
        <v>76.785714285714292</v>
      </c>
      <c r="H866" t="s">
        <v>8219</v>
      </c>
      <c r="I866" t="s">
        <v>8224</v>
      </c>
      <c r="J866" t="s">
        <v>8246</v>
      </c>
      <c r="K866">
        <v>1435359600</v>
      </c>
      <c r="L866" s="11">
        <f t="shared" si="82"/>
        <v>42181.958333333328</v>
      </c>
      <c r="M866">
        <v>1434999621</v>
      </c>
      <c r="N866" s="11">
        <f t="shared" si="83"/>
        <v>42177.791909722218</v>
      </c>
      <c r="O866" t="b">
        <v>0</v>
      </c>
      <c r="P866">
        <v>42</v>
      </c>
      <c r="Q866" t="b">
        <v>1</v>
      </c>
      <c r="R866" t="s">
        <v>8303</v>
      </c>
      <c r="S866" t="str">
        <f t="shared" si="80"/>
        <v>theater</v>
      </c>
      <c r="T866" t="str">
        <f t="shared" si="81"/>
        <v>spaces</v>
      </c>
    </row>
    <row r="867" spans="1:20" ht="43.2" x14ac:dyDescent="0.3">
      <c r="A867">
        <v>3352</v>
      </c>
      <c r="B867" s="3" t="s">
        <v>3351</v>
      </c>
      <c r="C867" s="3" t="s">
        <v>7462</v>
      </c>
      <c r="D867" s="10">
        <v>5000</v>
      </c>
      <c r="E867">
        <v>5376</v>
      </c>
      <c r="F867" s="5">
        <f t="shared" si="78"/>
        <v>1.0751999999999999</v>
      </c>
      <c r="G867" s="6">
        <f t="shared" si="79"/>
        <v>76.8</v>
      </c>
      <c r="H867" t="s">
        <v>8219</v>
      </c>
      <c r="I867" t="s">
        <v>8225</v>
      </c>
      <c r="J867" t="s">
        <v>8247</v>
      </c>
      <c r="K867">
        <v>1467414000</v>
      </c>
      <c r="L867" s="11">
        <f t="shared" si="82"/>
        <v>42552.958333333328</v>
      </c>
      <c r="M867">
        <v>1462492178</v>
      </c>
      <c r="N867" s="11">
        <f t="shared" si="83"/>
        <v>42495.992800925931</v>
      </c>
      <c r="O867" t="b">
        <v>0</v>
      </c>
      <c r="P867">
        <v>70</v>
      </c>
      <c r="Q867" t="b">
        <v>1</v>
      </c>
      <c r="R867" t="s">
        <v>8271</v>
      </c>
      <c r="S867" t="str">
        <f t="shared" si="80"/>
        <v>theater</v>
      </c>
      <c r="T867" t="str">
        <f t="shared" si="81"/>
        <v>plays</v>
      </c>
    </row>
    <row r="868" spans="1:20" ht="43.2" x14ac:dyDescent="0.3">
      <c r="A868">
        <v>65</v>
      </c>
      <c r="B868" s="3" t="s">
        <v>67</v>
      </c>
      <c r="C868" s="3" t="s">
        <v>4176</v>
      </c>
      <c r="D868" s="10">
        <v>7000</v>
      </c>
      <c r="E868">
        <v>7527</v>
      </c>
      <c r="F868" s="5">
        <f t="shared" si="78"/>
        <v>1.0752857142857142</v>
      </c>
      <c r="G868" s="6">
        <f t="shared" si="79"/>
        <v>132.05263157894737</v>
      </c>
      <c r="H868" t="s">
        <v>8219</v>
      </c>
      <c r="I868" t="s">
        <v>8229</v>
      </c>
      <c r="J868" t="s">
        <v>8251</v>
      </c>
      <c r="K868">
        <v>1407736740</v>
      </c>
      <c r="L868" s="11">
        <f t="shared" si="82"/>
        <v>41862.249305555553</v>
      </c>
      <c r="M868">
        <v>1405453354</v>
      </c>
      <c r="N868" s="11">
        <f t="shared" si="83"/>
        <v>41835.821226851855</v>
      </c>
      <c r="O868" t="b">
        <v>0</v>
      </c>
      <c r="P868">
        <v>57</v>
      </c>
      <c r="Q868" t="b">
        <v>1</v>
      </c>
      <c r="R868" t="s">
        <v>8266</v>
      </c>
      <c r="S868" t="str">
        <f t="shared" si="80"/>
        <v>film &amp; video</v>
      </c>
      <c r="T868" t="str">
        <f t="shared" si="81"/>
        <v>shorts</v>
      </c>
    </row>
    <row r="869" spans="1:20" ht="43.2" x14ac:dyDescent="0.3">
      <c r="A869">
        <v>797</v>
      </c>
      <c r="B869" s="3" t="s">
        <v>798</v>
      </c>
      <c r="C869" s="3" t="s">
        <v>4907</v>
      </c>
      <c r="D869" s="10">
        <v>3000</v>
      </c>
      <c r="E869">
        <v>3226</v>
      </c>
      <c r="F869" s="5">
        <f t="shared" si="78"/>
        <v>1.0753333333333333</v>
      </c>
      <c r="G869" s="6">
        <f t="shared" si="79"/>
        <v>45.436619718309856</v>
      </c>
      <c r="H869" t="s">
        <v>8219</v>
      </c>
      <c r="I869" t="s">
        <v>8224</v>
      </c>
      <c r="J869" t="s">
        <v>8246</v>
      </c>
      <c r="K869">
        <v>1335672000</v>
      </c>
      <c r="L869" s="11">
        <f t="shared" si="82"/>
        <v>41028.166666666664</v>
      </c>
      <c r="M869">
        <v>1332978688</v>
      </c>
      <c r="N869" s="11">
        <f t="shared" si="83"/>
        <v>40996.994074074071</v>
      </c>
      <c r="O869" t="b">
        <v>0</v>
      </c>
      <c r="P869">
        <v>71</v>
      </c>
      <c r="Q869" t="b">
        <v>1</v>
      </c>
      <c r="R869" t="s">
        <v>8276</v>
      </c>
      <c r="S869" t="str">
        <f t="shared" si="80"/>
        <v>music</v>
      </c>
      <c r="T869" t="str">
        <f t="shared" si="81"/>
        <v>rock</v>
      </c>
    </row>
    <row r="870" spans="1:20" ht="43.2" x14ac:dyDescent="0.3">
      <c r="A870">
        <v>2733</v>
      </c>
      <c r="B870" s="3" t="s">
        <v>2733</v>
      </c>
      <c r="C870" s="3" t="s">
        <v>6843</v>
      </c>
      <c r="D870" s="10">
        <v>50000</v>
      </c>
      <c r="E870">
        <v>53769</v>
      </c>
      <c r="F870" s="5">
        <f t="shared" si="78"/>
        <v>1.07538</v>
      </c>
      <c r="G870" s="6">
        <f t="shared" si="79"/>
        <v>451.84033613445376</v>
      </c>
      <c r="H870" t="s">
        <v>8219</v>
      </c>
      <c r="I870" t="s">
        <v>8224</v>
      </c>
      <c r="J870" t="s">
        <v>8246</v>
      </c>
      <c r="K870">
        <v>1428643974</v>
      </c>
      <c r="L870" s="11">
        <f t="shared" si="82"/>
        <v>42104.231180555551</v>
      </c>
      <c r="M870">
        <v>1423463574</v>
      </c>
      <c r="N870" s="11">
        <f t="shared" si="83"/>
        <v>42044.272847222222</v>
      </c>
      <c r="O870" t="b">
        <v>0</v>
      </c>
      <c r="P870">
        <v>119</v>
      </c>
      <c r="Q870" t="b">
        <v>1</v>
      </c>
      <c r="R870" t="s">
        <v>8295</v>
      </c>
      <c r="S870" t="str">
        <f t="shared" si="80"/>
        <v>technology</v>
      </c>
      <c r="T870" t="str">
        <f t="shared" si="81"/>
        <v>hardware</v>
      </c>
    </row>
    <row r="871" spans="1:20" ht="43.2" x14ac:dyDescent="0.3">
      <c r="A871">
        <v>3503</v>
      </c>
      <c r="B871" s="3" t="s">
        <v>3502</v>
      </c>
      <c r="C871" s="3" t="s">
        <v>7613</v>
      </c>
      <c r="D871" s="10">
        <v>2500</v>
      </c>
      <c r="E871">
        <v>2689</v>
      </c>
      <c r="F871" s="5">
        <f t="shared" si="78"/>
        <v>1.0755999999999999</v>
      </c>
      <c r="G871" s="6">
        <f t="shared" si="79"/>
        <v>70.763157894736835</v>
      </c>
      <c r="H871" t="s">
        <v>8219</v>
      </c>
      <c r="I871" t="s">
        <v>8225</v>
      </c>
      <c r="J871" t="s">
        <v>8247</v>
      </c>
      <c r="K871">
        <v>1469359728</v>
      </c>
      <c r="L871" s="11">
        <f t="shared" si="82"/>
        <v>42575.478333333333</v>
      </c>
      <c r="M871">
        <v>1466767728</v>
      </c>
      <c r="N871" s="11">
        <f t="shared" si="83"/>
        <v>42545.478333333333</v>
      </c>
      <c r="O871" t="b">
        <v>0</v>
      </c>
      <c r="P871">
        <v>38</v>
      </c>
      <c r="Q871" t="b">
        <v>1</v>
      </c>
      <c r="R871" t="s">
        <v>8271</v>
      </c>
      <c r="S871" t="str">
        <f t="shared" si="80"/>
        <v>theater</v>
      </c>
      <c r="T871" t="str">
        <f t="shared" si="81"/>
        <v>plays</v>
      </c>
    </row>
    <row r="872" spans="1:20" ht="43.2" x14ac:dyDescent="0.3">
      <c r="A872">
        <v>2792</v>
      </c>
      <c r="B872" s="3" t="s">
        <v>2792</v>
      </c>
      <c r="C872" s="3" t="s">
        <v>6902</v>
      </c>
      <c r="D872" s="10">
        <v>2000</v>
      </c>
      <c r="E872">
        <v>2152</v>
      </c>
      <c r="F872" s="5">
        <f t="shared" si="78"/>
        <v>1.0760000000000001</v>
      </c>
      <c r="G872" s="6">
        <f t="shared" si="79"/>
        <v>89.666666666666671</v>
      </c>
      <c r="H872" t="s">
        <v>8219</v>
      </c>
      <c r="I872" t="s">
        <v>8224</v>
      </c>
      <c r="J872" t="s">
        <v>8246</v>
      </c>
      <c r="K872">
        <v>1439357559</v>
      </c>
      <c r="L872" s="11">
        <f t="shared" si="82"/>
        <v>42228.231006944443</v>
      </c>
      <c r="M872">
        <v>1435469559</v>
      </c>
      <c r="N872" s="11">
        <f t="shared" si="83"/>
        <v>42183.231006944443</v>
      </c>
      <c r="O872" t="b">
        <v>0</v>
      </c>
      <c r="P872">
        <v>24</v>
      </c>
      <c r="Q872" t="b">
        <v>1</v>
      </c>
      <c r="R872" t="s">
        <v>8271</v>
      </c>
      <c r="S872" t="str">
        <f t="shared" si="80"/>
        <v>theater</v>
      </c>
      <c r="T872" t="str">
        <f t="shared" si="81"/>
        <v>plays</v>
      </c>
    </row>
    <row r="873" spans="1:20" ht="57.6" x14ac:dyDescent="0.3">
      <c r="A873">
        <v>47</v>
      </c>
      <c r="B873" s="3" t="s">
        <v>49</v>
      </c>
      <c r="C873" s="3" t="s">
        <v>4158</v>
      </c>
      <c r="D873" s="10">
        <v>5000</v>
      </c>
      <c r="E873">
        <v>5380.55</v>
      </c>
      <c r="F873" s="5">
        <f t="shared" si="78"/>
        <v>1.0761100000000001</v>
      </c>
      <c r="G873" s="6">
        <f t="shared" si="79"/>
        <v>76.865000000000009</v>
      </c>
      <c r="H873" t="s">
        <v>8219</v>
      </c>
      <c r="I873" t="s">
        <v>8224</v>
      </c>
      <c r="J873" t="s">
        <v>8246</v>
      </c>
      <c r="K873">
        <v>1419021607</v>
      </c>
      <c r="L873" s="11">
        <f t="shared" si="82"/>
        <v>41992.861192129625</v>
      </c>
      <c r="M873">
        <v>1413834007</v>
      </c>
      <c r="N873" s="11">
        <f t="shared" si="83"/>
        <v>41932.819525462961</v>
      </c>
      <c r="O873" t="b">
        <v>0</v>
      </c>
      <c r="P873">
        <v>70</v>
      </c>
      <c r="Q873" t="b">
        <v>1</v>
      </c>
      <c r="R873" t="s">
        <v>8265</v>
      </c>
      <c r="S873" t="str">
        <f t="shared" si="80"/>
        <v>film &amp; video</v>
      </c>
      <c r="T873" t="str">
        <f t="shared" si="81"/>
        <v>television</v>
      </c>
    </row>
    <row r="874" spans="1:20" ht="57.6" x14ac:dyDescent="0.3">
      <c r="A874">
        <v>240</v>
      </c>
      <c r="B874" s="3" t="s">
        <v>242</v>
      </c>
      <c r="C874" s="3" t="s">
        <v>4350</v>
      </c>
      <c r="D874" s="10">
        <v>15000</v>
      </c>
      <c r="E874">
        <v>16145.12</v>
      </c>
      <c r="F874" s="5">
        <f t="shared" si="78"/>
        <v>1.0763413333333334</v>
      </c>
      <c r="G874" s="6">
        <f t="shared" si="79"/>
        <v>117.84759124087591</v>
      </c>
      <c r="H874" t="s">
        <v>8219</v>
      </c>
      <c r="I874" t="s">
        <v>8224</v>
      </c>
      <c r="J874" t="s">
        <v>8246</v>
      </c>
      <c r="K874">
        <v>1367773211</v>
      </c>
      <c r="L874" s="11">
        <f t="shared" si="82"/>
        <v>41399.708460648151</v>
      </c>
      <c r="M874">
        <v>1363885211</v>
      </c>
      <c r="N874" s="11">
        <f t="shared" si="83"/>
        <v>41354.708460648151</v>
      </c>
      <c r="O874" t="b">
        <v>1</v>
      </c>
      <c r="P874">
        <v>137</v>
      </c>
      <c r="Q874" t="b">
        <v>1</v>
      </c>
      <c r="R874" t="s">
        <v>8269</v>
      </c>
      <c r="S874" t="str">
        <f t="shared" si="80"/>
        <v>film &amp; video</v>
      </c>
      <c r="T874" t="str">
        <f t="shared" si="81"/>
        <v>documentary</v>
      </c>
    </row>
    <row r="875" spans="1:20" ht="43.2" x14ac:dyDescent="0.3">
      <c r="A875">
        <v>3378</v>
      </c>
      <c r="B875" s="3" t="s">
        <v>3377</v>
      </c>
      <c r="C875" s="3" t="s">
        <v>7488</v>
      </c>
      <c r="D875" s="10">
        <v>550</v>
      </c>
      <c r="E875">
        <v>592</v>
      </c>
      <c r="F875" s="5">
        <f t="shared" si="78"/>
        <v>1.0763636363636364</v>
      </c>
      <c r="G875" s="6">
        <f t="shared" si="79"/>
        <v>28.19047619047619</v>
      </c>
      <c r="H875" t="s">
        <v>8219</v>
      </c>
      <c r="I875" t="s">
        <v>8225</v>
      </c>
      <c r="J875" t="s">
        <v>8247</v>
      </c>
      <c r="K875">
        <v>1409490480</v>
      </c>
      <c r="L875" s="11">
        <f t="shared" si="82"/>
        <v>41882.547222222223</v>
      </c>
      <c r="M875">
        <v>1407400306</v>
      </c>
      <c r="N875" s="11">
        <f t="shared" si="83"/>
        <v>41858.355393518519</v>
      </c>
      <c r="O875" t="b">
        <v>0</v>
      </c>
      <c r="P875">
        <v>21</v>
      </c>
      <c r="Q875" t="b">
        <v>1</v>
      </c>
      <c r="R875" t="s">
        <v>8271</v>
      </c>
      <c r="S875" t="str">
        <f t="shared" si="80"/>
        <v>theater</v>
      </c>
      <c r="T875" t="str">
        <f t="shared" si="81"/>
        <v>plays</v>
      </c>
    </row>
    <row r="876" spans="1:20" ht="43.2" x14ac:dyDescent="0.3">
      <c r="A876">
        <v>1035</v>
      </c>
      <c r="B876" s="3" t="s">
        <v>1036</v>
      </c>
      <c r="C876" s="3" t="s">
        <v>5145</v>
      </c>
      <c r="D876" s="10">
        <v>4600</v>
      </c>
      <c r="E876">
        <v>4952</v>
      </c>
      <c r="F876" s="5">
        <f t="shared" si="78"/>
        <v>1.0765217391304347</v>
      </c>
      <c r="G876" s="6">
        <f t="shared" si="79"/>
        <v>65.15789473684211</v>
      </c>
      <c r="H876" t="s">
        <v>8219</v>
      </c>
      <c r="I876" t="s">
        <v>8224</v>
      </c>
      <c r="J876" t="s">
        <v>8246</v>
      </c>
      <c r="K876">
        <v>1423668220</v>
      </c>
      <c r="L876" s="11">
        <f t="shared" si="82"/>
        <v>42046.641435185185</v>
      </c>
      <c r="M876">
        <v>1421076220</v>
      </c>
      <c r="N876" s="11">
        <f t="shared" si="83"/>
        <v>42016.641435185185</v>
      </c>
      <c r="O876" t="b">
        <v>0</v>
      </c>
      <c r="P876">
        <v>76</v>
      </c>
      <c r="Q876" t="b">
        <v>1</v>
      </c>
      <c r="R876" t="s">
        <v>8280</v>
      </c>
      <c r="S876" t="str">
        <f t="shared" si="80"/>
        <v>music</v>
      </c>
      <c r="T876" t="str">
        <f t="shared" si="81"/>
        <v>electronic music</v>
      </c>
    </row>
    <row r="877" spans="1:20" ht="43.2" x14ac:dyDescent="0.3">
      <c r="A877">
        <v>3768</v>
      </c>
      <c r="B877" s="3" t="s">
        <v>3765</v>
      </c>
      <c r="C877" s="3" t="s">
        <v>7878</v>
      </c>
      <c r="D877" s="10">
        <v>4000</v>
      </c>
      <c r="E877">
        <v>4306.1099999999997</v>
      </c>
      <c r="F877" s="5">
        <f t="shared" si="78"/>
        <v>1.0765274999999999</v>
      </c>
      <c r="G877" s="6">
        <f t="shared" si="79"/>
        <v>74.243275862068955</v>
      </c>
      <c r="H877" t="s">
        <v>8219</v>
      </c>
      <c r="I877" t="s">
        <v>8224</v>
      </c>
      <c r="J877" t="s">
        <v>8246</v>
      </c>
      <c r="K877">
        <v>1402594090</v>
      </c>
      <c r="L877" s="11">
        <f t="shared" si="82"/>
        <v>41802.727893518517</v>
      </c>
      <c r="M877">
        <v>1400002090</v>
      </c>
      <c r="N877" s="11">
        <f t="shared" si="83"/>
        <v>41772.727893518517</v>
      </c>
      <c r="O877" t="b">
        <v>0</v>
      </c>
      <c r="P877">
        <v>58</v>
      </c>
      <c r="Q877" t="b">
        <v>1</v>
      </c>
      <c r="R877" t="s">
        <v>8305</v>
      </c>
      <c r="S877" t="str">
        <f t="shared" si="80"/>
        <v>theater</v>
      </c>
      <c r="T877" t="str">
        <f t="shared" si="81"/>
        <v>musical</v>
      </c>
    </row>
    <row r="878" spans="1:20" ht="28.8" x14ac:dyDescent="0.3">
      <c r="A878">
        <v>405</v>
      </c>
      <c r="B878" s="3" t="s">
        <v>406</v>
      </c>
      <c r="C878" s="3" t="s">
        <v>4515</v>
      </c>
      <c r="D878" s="10">
        <v>2820</v>
      </c>
      <c r="E878">
        <v>3036</v>
      </c>
      <c r="F878" s="5">
        <f t="shared" si="78"/>
        <v>1.0765957446808512</v>
      </c>
      <c r="G878" s="6">
        <f t="shared" si="79"/>
        <v>55.2</v>
      </c>
      <c r="H878" t="s">
        <v>8219</v>
      </c>
      <c r="I878" t="s">
        <v>8224</v>
      </c>
      <c r="J878" t="s">
        <v>8246</v>
      </c>
      <c r="K878">
        <v>1394071339</v>
      </c>
      <c r="L878" s="11">
        <f t="shared" si="82"/>
        <v>41704.08494212963</v>
      </c>
      <c r="M878">
        <v>1391479339</v>
      </c>
      <c r="N878" s="11">
        <f t="shared" si="83"/>
        <v>41674.08494212963</v>
      </c>
      <c r="O878" t="b">
        <v>0</v>
      </c>
      <c r="P878">
        <v>55</v>
      </c>
      <c r="Q878" t="b">
        <v>1</v>
      </c>
      <c r="R878" t="s">
        <v>8269</v>
      </c>
      <c r="S878" t="str">
        <f t="shared" si="80"/>
        <v>film &amp; video</v>
      </c>
      <c r="T878" t="str">
        <f t="shared" si="81"/>
        <v>documentary</v>
      </c>
    </row>
    <row r="879" spans="1:20" ht="43.2" x14ac:dyDescent="0.3">
      <c r="A879">
        <v>2319</v>
      </c>
      <c r="B879" s="3" t="s">
        <v>2320</v>
      </c>
      <c r="C879" s="3" t="s">
        <v>6429</v>
      </c>
      <c r="D879" s="10">
        <v>3000</v>
      </c>
      <c r="E879">
        <v>3231</v>
      </c>
      <c r="F879" s="5">
        <f t="shared" si="78"/>
        <v>1.077</v>
      </c>
      <c r="G879" s="6">
        <f t="shared" si="79"/>
        <v>41.961038961038959</v>
      </c>
      <c r="H879" t="s">
        <v>8219</v>
      </c>
      <c r="I879" t="s">
        <v>8224</v>
      </c>
      <c r="J879" t="s">
        <v>8246</v>
      </c>
      <c r="K879">
        <v>1387072685</v>
      </c>
      <c r="L879" s="11">
        <f t="shared" si="82"/>
        <v>41623.082002314812</v>
      </c>
      <c r="M879">
        <v>1384480685</v>
      </c>
      <c r="N879" s="11">
        <f t="shared" si="83"/>
        <v>41593.082002314812</v>
      </c>
      <c r="O879" t="b">
        <v>1</v>
      </c>
      <c r="P879">
        <v>77</v>
      </c>
      <c r="Q879" t="b">
        <v>1</v>
      </c>
      <c r="R879" t="s">
        <v>8279</v>
      </c>
      <c r="S879" t="str">
        <f t="shared" si="80"/>
        <v>music</v>
      </c>
      <c r="T879" t="str">
        <f t="shared" si="81"/>
        <v>indie rock</v>
      </c>
    </row>
    <row r="880" spans="1:20" ht="43.2" x14ac:dyDescent="0.3">
      <c r="A880">
        <v>406</v>
      </c>
      <c r="B880" s="3" t="s">
        <v>407</v>
      </c>
      <c r="C880" s="3" t="s">
        <v>4516</v>
      </c>
      <c r="D880" s="10">
        <v>2800</v>
      </c>
      <c r="E880">
        <v>3015.73</v>
      </c>
      <c r="F880" s="5">
        <f t="shared" si="78"/>
        <v>1.0770464285714285</v>
      </c>
      <c r="G880" s="6">
        <f t="shared" si="79"/>
        <v>86.163714285714292</v>
      </c>
      <c r="H880" t="s">
        <v>8219</v>
      </c>
      <c r="I880" t="s">
        <v>8224</v>
      </c>
      <c r="J880" t="s">
        <v>8246</v>
      </c>
      <c r="K880">
        <v>1304920740</v>
      </c>
      <c r="L880" s="11">
        <f t="shared" si="82"/>
        <v>40672.249305555553</v>
      </c>
      <c r="M880">
        <v>1301975637</v>
      </c>
      <c r="N880" s="11">
        <f t="shared" si="83"/>
        <v>40638.162465277775</v>
      </c>
      <c r="O880" t="b">
        <v>0</v>
      </c>
      <c r="P880">
        <v>35</v>
      </c>
      <c r="Q880" t="b">
        <v>1</v>
      </c>
      <c r="R880" t="s">
        <v>8269</v>
      </c>
      <c r="S880" t="str">
        <f t="shared" si="80"/>
        <v>film &amp; video</v>
      </c>
      <c r="T880" t="str">
        <f t="shared" si="81"/>
        <v>documentary</v>
      </c>
    </row>
    <row r="881" spans="1:20" ht="43.2" x14ac:dyDescent="0.3">
      <c r="A881">
        <v>3596</v>
      </c>
      <c r="B881" s="3" t="s">
        <v>3595</v>
      </c>
      <c r="C881" s="3" t="s">
        <v>7706</v>
      </c>
      <c r="D881" s="10">
        <v>1100</v>
      </c>
      <c r="E881">
        <v>1185</v>
      </c>
      <c r="F881" s="5">
        <f t="shared" si="78"/>
        <v>1.0772727272727274</v>
      </c>
      <c r="G881" s="6">
        <f t="shared" si="79"/>
        <v>79</v>
      </c>
      <c r="H881" t="s">
        <v>8219</v>
      </c>
      <c r="I881" t="s">
        <v>8229</v>
      </c>
      <c r="J881" t="s">
        <v>8251</v>
      </c>
      <c r="K881">
        <v>1409072982</v>
      </c>
      <c r="L881" s="11">
        <f t="shared" si="82"/>
        <v>41877.715069444443</v>
      </c>
      <c r="M881">
        <v>1407258582</v>
      </c>
      <c r="N881" s="11">
        <f t="shared" si="83"/>
        <v>41856.715069444443</v>
      </c>
      <c r="O881" t="b">
        <v>0</v>
      </c>
      <c r="P881">
        <v>15</v>
      </c>
      <c r="Q881" t="b">
        <v>1</v>
      </c>
      <c r="R881" t="s">
        <v>8271</v>
      </c>
      <c r="S881" t="str">
        <f t="shared" si="80"/>
        <v>theater</v>
      </c>
      <c r="T881" t="str">
        <f t="shared" si="81"/>
        <v>plays</v>
      </c>
    </row>
    <row r="882" spans="1:20" ht="43.2" x14ac:dyDescent="0.3">
      <c r="A882">
        <v>2107</v>
      </c>
      <c r="B882" s="3" t="s">
        <v>2108</v>
      </c>
      <c r="C882" s="3" t="s">
        <v>6217</v>
      </c>
      <c r="D882" s="10">
        <v>2000</v>
      </c>
      <c r="E882">
        <v>2154.66</v>
      </c>
      <c r="F882" s="5">
        <f t="shared" si="78"/>
        <v>1.0773299999999999</v>
      </c>
      <c r="G882" s="6">
        <f t="shared" si="79"/>
        <v>37.149310344827583</v>
      </c>
      <c r="H882" t="s">
        <v>8219</v>
      </c>
      <c r="I882" t="s">
        <v>8224</v>
      </c>
      <c r="J882" t="s">
        <v>8246</v>
      </c>
      <c r="K882">
        <v>1415815393</v>
      </c>
      <c r="L882" s="11">
        <f t="shared" si="82"/>
        <v>41955.752233796295</v>
      </c>
      <c r="M882">
        <v>1413997393</v>
      </c>
      <c r="N882" s="11">
        <f t="shared" si="83"/>
        <v>41934.71056712963</v>
      </c>
      <c r="O882" t="b">
        <v>0</v>
      </c>
      <c r="P882">
        <v>58</v>
      </c>
      <c r="Q882" t="b">
        <v>1</v>
      </c>
      <c r="R882" t="s">
        <v>8279</v>
      </c>
      <c r="S882" t="str">
        <f t="shared" si="80"/>
        <v>music</v>
      </c>
      <c r="T882" t="str">
        <f t="shared" si="81"/>
        <v>indie rock</v>
      </c>
    </row>
    <row r="883" spans="1:20" ht="43.2" x14ac:dyDescent="0.3">
      <c r="A883">
        <v>2814</v>
      </c>
      <c r="B883" s="3" t="s">
        <v>2814</v>
      </c>
      <c r="C883" s="3" t="s">
        <v>6924</v>
      </c>
      <c r="D883" s="10">
        <v>1500</v>
      </c>
      <c r="E883">
        <v>1616</v>
      </c>
      <c r="F883" s="5">
        <f t="shared" si="78"/>
        <v>1.0773333333333333</v>
      </c>
      <c r="G883" s="6">
        <f t="shared" si="79"/>
        <v>25.25</v>
      </c>
      <c r="H883" t="s">
        <v>8219</v>
      </c>
      <c r="I883" t="s">
        <v>8225</v>
      </c>
      <c r="J883" t="s">
        <v>8247</v>
      </c>
      <c r="K883">
        <v>1431164115</v>
      </c>
      <c r="L883" s="11">
        <f t="shared" si="82"/>
        <v>42133.399479166663</v>
      </c>
      <c r="M883">
        <v>1428572115</v>
      </c>
      <c r="N883" s="11">
        <f t="shared" si="83"/>
        <v>42103.399479166663</v>
      </c>
      <c r="O883" t="b">
        <v>0</v>
      </c>
      <c r="P883">
        <v>64</v>
      </c>
      <c r="Q883" t="b">
        <v>1</v>
      </c>
      <c r="R883" t="s">
        <v>8271</v>
      </c>
      <c r="S883" t="str">
        <f t="shared" si="80"/>
        <v>theater</v>
      </c>
      <c r="T883" t="str">
        <f t="shared" si="81"/>
        <v>plays</v>
      </c>
    </row>
    <row r="884" spans="1:20" ht="57.6" x14ac:dyDescent="0.3">
      <c r="A884">
        <v>2826</v>
      </c>
      <c r="B884" s="3" t="s">
        <v>2826</v>
      </c>
      <c r="C884" s="3" t="s">
        <v>6936</v>
      </c>
      <c r="D884" s="10">
        <v>2000</v>
      </c>
      <c r="E884">
        <v>2155</v>
      </c>
      <c r="F884" s="5">
        <f t="shared" si="78"/>
        <v>1.0774999999999999</v>
      </c>
      <c r="G884" s="6">
        <f t="shared" si="79"/>
        <v>113.42105263157895</v>
      </c>
      <c r="H884" t="s">
        <v>8219</v>
      </c>
      <c r="I884" t="s">
        <v>8224</v>
      </c>
      <c r="J884" t="s">
        <v>8246</v>
      </c>
      <c r="K884">
        <v>1436511600</v>
      </c>
      <c r="L884" s="11">
        <f t="shared" si="82"/>
        <v>42195.291666666672</v>
      </c>
      <c r="M884">
        <v>1434415812</v>
      </c>
      <c r="N884" s="11">
        <f t="shared" si="83"/>
        <v>42171.034861111111</v>
      </c>
      <c r="O884" t="b">
        <v>0</v>
      </c>
      <c r="P884">
        <v>19</v>
      </c>
      <c r="Q884" t="b">
        <v>1</v>
      </c>
      <c r="R884" t="s">
        <v>8271</v>
      </c>
      <c r="S884" t="str">
        <f t="shared" si="80"/>
        <v>theater</v>
      </c>
      <c r="T884" t="str">
        <f t="shared" si="81"/>
        <v>plays</v>
      </c>
    </row>
    <row r="885" spans="1:20" ht="28.8" x14ac:dyDescent="0.3">
      <c r="A885">
        <v>3006</v>
      </c>
      <c r="B885" s="3" t="s">
        <v>3006</v>
      </c>
      <c r="C885" s="3" t="s">
        <v>7116</v>
      </c>
      <c r="D885" s="10">
        <v>8000</v>
      </c>
      <c r="E885">
        <v>8620</v>
      </c>
      <c r="F885" s="5">
        <f t="shared" si="78"/>
        <v>1.0774999999999999</v>
      </c>
      <c r="G885" s="6">
        <f t="shared" si="79"/>
        <v>88.865979381443296</v>
      </c>
      <c r="H885" t="s">
        <v>8219</v>
      </c>
      <c r="I885" t="s">
        <v>8229</v>
      </c>
      <c r="J885" t="s">
        <v>8251</v>
      </c>
      <c r="K885">
        <v>1418580591</v>
      </c>
      <c r="L885" s="11">
        <f t="shared" si="82"/>
        <v>41987.756840277783</v>
      </c>
      <c r="M885">
        <v>1415988591</v>
      </c>
      <c r="N885" s="11">
        <f t="shared" si="83"/>
        <v>41957.756840277783</v>
      </c>
      <c r="O885" t="b">
        <v>0</v>
      </c>
      <c r="P885">
        <v>97</v>
      </c>
      <c r="Q885" t="b">
        <v>1</v>
      </c>
      <c r="R885" t="s">
        <v>8303</v>
      </c>
      <c r="S885" t="str">
        <f t="shared" si="80"/>
        <v>theater</v>
      </c>
      <c r="T885" t="str">
        <f t="shared" si="81"/>
        <v>spaces</v>
      </c>
    </row>
    <row r="886" spans="1:20" ht="43.2" x14ac:dyDescent="0.3">
      <c r="A886">
        <v>273</v>
      </c>
      <c r="B886" s="3" t="s">
        <v>274</v>
      </c>
      <c r="C886" s="3" t="s">
        <v>4383</v>
      </c>
      <c r="D886" s="10">
        <v>5000</v>
      </c>
      <c r="E886">
        <v>5388.79</v>
      </c>
      <c r="F886" s="5">
        <f t="shared" si="78"/>
        <v>1.077758</v>
      </c>
      <c r="G886" s="6">
        <f t="shared" si="79"/>
        <v>45.667711864406776</v>
      </c>
      <c r="H886" t="s">
        <v>8219</v>
      </c>
      <c r="I886" t="s">
        <v>8224</v>
      </c>
      <c r="J886" t="s">
        <v>8246</v>
      </c>
      <c r="K886">
        <v>1309694266</v>
      </c>
      <c r="L886" s="11">
        <f t="shared" si="82"/>
        <v>40727.498449074075</v>
      </c>
      <c r="M886">
        <v>1307102266</v>
      </c>
      <c r="N886" s="11">
        <f t="shared" si="83"/>
        <v>40697.498449074075</v>
      </c>
      <c r="O886" t="b">
        <v>1</v>
      </c>
      <c r="P886">
        <v>118</v>
      </c>
      <c r="Q886" t="b">
        <v>1</v>
      </c>
      <c r="R886" t="s">
        <v>8269</v>
      </c>
      <c r="S886" t="str">
        <f t="shared" si="80"/>
        <v>film &amp; video</v>
      </c>
      <c r="T886" t="str">
        <f t="shared" si="81"/>
        <v>documentary</v>
      </c>
    </row>
    <row r="887" spans="1:20" ht="43.2" x14ac:dyDescent="0.3">
      <c r="A887">
        <v>1189</v>
      </c>
      <c r="B887" s="3" t="s">
        <v>1190</v>
      </c>
      <c r="C887" s="3" t="s">
        <v>5299</v>
      </c>
      <c r="D887" s="10">
        <v>9000</v>
      </c>
      <c r="E887">
        <v>9700</v>
      </c>
      <c r="F887" s="5">
        <f t="shared" si="78"/>
        <v>1.0777777777777777</v>
      </c>
      <c r="G887" s="6">
        <f t="shared" si="79"/>
        <v>112.79069767441861</v>
      </c>
      <c r="H887" t="s">
        <v>8219</v>
      </c>
      <c r="I887" t="s">
        <v>8224</v>
      </c>
      <c r="J887" t="s">
        <v>8246</v>
      </c>
      <c r="K887">
        <v>1467242995</v>
      </c>
      <c r="L887" s="11">
        <f t="shared" si="82"/>
        <v>42550.979108796295</v>
      </c>
      <c r="M887">
        <v>1465428595</v>
      </c>
      <c r="N887" s="11">
        <f t="shared" si="83"/>
        <v>42529.979108796295</v>
      </c>
      <c r="O887" t="b">
        <v>0</v>
      </c>
      <c r="P887">
        <v>86</v>
      </c>
      <c r="Q887" t="b">
        <v>1</v>
      </c>
      <c r="R887" t="s">
        <v>8285</v>
      </c>
      <c r="S887" t="str">
        <f t="shared" si="80"/>
        <v>photography</v>
      </c>
      <c r="T887" t="str">
        <f t="shared" si="81"/>
        <v>photobooks</v>
      </c>
    </row>
    <row r="888" spans="1:20" ht="57.6" x14ac:dyDescent="0.3">
      <c r="A888">
        <v>2836</v>
      </c>
      <c r="B888" s="3" t="s">
        <v>2836</v>
      </c>
      <c r="C888" s="3" t="s">
        <v>6946</v>
      </c>
      <c r="D888" s="10">
        <v>450</v>
      </c>
      <c r="E888">
        <v>485</v>
      </c>
      <c r="F888" s="5">
        <f t="shared" si="78"/>
        <v>1.0777777777777777</v>
      </c>
      <c r="G888" s="6">
        <f t="shared" si="79"/>
        <v>44.090909090909093</v>
      </c>
      <c r="H888" t="s">
        <v>8219</v>
      </c>
      <c r="I888" t="s">
        <v>8224</v>
      </c>
      <c r="J888" t="s">
        <v>8246</v>
      </c>
      <c r="K888">
        <v>1487393940</v>
      </c>
      <c r="L888" s="11">
        <f t="shared" si="82"/>
        <v>42784.207638888889</v>
      </c>
      <c r="M888">
        <v>1484115418</v>
      </c>
      <c r="N888" s="11">
        <f t="shared" si="83"/>
        <v>42746.261782407411</v>
      </c>
      <c r="O888" t="b">
        <v>0</v>
      </c>
      <c r="P888">
        <v>11</v>
      </c>
      <c r="Q888" t="b">
        <v>1</v>
      </c>
      <c r="R888" t="s">
        <v>8271</v>
      </c>
      <c r="S888" t="str">
        <f t="shared" si="80"/>
        <v>theater</v>
      </c>
      <c r="T888" t="str">
        <f t="shared" si="81"/>
        <v>plays</v>
      </c>
    </row>
    <row r="889" spans="1:20" ht="43.2" x14ac:dyDescent="0.3">
      <c r="A889">
        <v>530</v>
      </c>
      <c r="B889" s="3" t="s">
        <v>531</v>
      </c>
      <c r="C889" s="3" t="s">
        <v>4640</v>
      </c>
      <c r="D889" s="10">
        <v>3405</v>
      </c>
      <c r="E889">
        <v>3670</v>
      </c>
      <c r="F889" s="5">
        <f t="shared" si="78"/>
        <v>1.0778267254038179</v>
      </c>
      <c r="G889" s="6">
        <f t="shared" si="79"/>
        <v>126.55172413793103</v>
      </c>
      <c r="H889" t="s">
        <v>8219</v>
      </c>
      <c r="I889" t="s">
        <v>8224</v>
      </c>
      <c r="J889" t="s">
        <v>8246</v>
      </c>
      <c r="K889">
        <v>1435111200</v>
      </c>
      <c r="L889" s="11">
        <f t="shared" si="82"/>
        <v>42179.083333333328</v>
      </c>
      <c r="M889">
        <v>1433254268</v>
      </c>
      <c r="N889" s="11">
        <f t="shared" si="83"/>
        <v>42157.591064814813</v>
      </c>
      <c r="O889" t="b">
        <v>0</v>
      </c>
      <c r="P889">
        <v>29</v>
      </c>
      <c r="Q889" t="b">
        <v>1</v>
      </c>
      <c r="R889" t="s">
        <v>8271</v>
      </c>
      <c r="S889" t="str">
        <f t="shared" si="80"/>
        <v>theater</v>
      </c>
      <c r="T889" t="str">
        <f t="shared" si="81"/>
        <v>plays</v>
      </c>
    </row>
    <row r="890" spans="1:20" ht="28.8" x14ac:dyDescent="0.3">
      <c r="A890">
        <v>3447</v>
      </c>
      <c r="B890" s="3" t="s">
        <v>3446</v>
      </c>
      <c r="C890" s="3" t="s">
        <v>7557</v>
      </c>
      <c r="D890" s="10">
        <v>1000</v>
      </c>
      <c r="E890">
        <v>1078</v>
      </c>
      <c r="F890" s="5">
        <f t="shared" si="78"/>
        <v>1.0780000000000001</v>
      </c>
      <c r="G890" s="6">
        <f t="shared" si="79"/>
        <v>77</v>
      </c>
      <c r="H890" t="s">
        <v>8219</v>
      </c>
      <c r="I890" t="s">
        <v>8224</v>
      </c>
      <c r="J890" t="s">
        <v>8246</v>
      </c>
      <c r="K890">
        <v>1458332412</v>
      </c>
      <c r="L890" s="11">
        <f t="shared" si="82"/>
        <v>42447.847361111111</v>
      </c>
      <c r="M890">
        <v>1454448012</v>
      </c>
      <c r="N890" s="11">
        <f t="shared" si="83"/>
        <v>42402.889027777783</v>
      </c>
      <c r="O890" t="b">
        <v>0</v>
      </c>
      <c r="P890">
        <v>14</v>
      </c>
      <c r="Q890" t="b">
        <v>1</v>
      </c>
      <c r="R890" t="s">
        <v>8271</v>
      </c>
      <c r="S890" t="str">
        <f t="shared" si="80"/>
        <v>theater</v>
      </c>
      <c r="T890" t="str">
        <f t="shared" si="81"/>
        <v>plays</v>
      </c>
    </row>
    <row r="891" spans="1:20" ht="43.2" x14ac:dyDescent="0.3">
      <c r="A891">
        <v>830</v>
      </c>
      <c r="B891" s="3" t="s">
        <v>831</v>
      </c>
      <c r="C891" s="3" t="s">
        <v>4940</v>
      </c>
      <c r="D891" s="10">
        <v>1800</v>
      </c>
      <c r="E891">
        <v>1941</v>
      </c>
      <c r="F891" s="5">
        <f t="shared" si="78"/>
        <v>1.0783333333333334</v>
      </c>
      <c r="G891" s="6">
        <f t="shared" si="79"/>
        <v>60.65625</v>
      </c>
      <c r="H891" t="s">
        <v>8219</v>
      </c>
      <c r="I891" t="s">
        <v>8224</v>
      </c>
      <c r="J891" t="s">
        <v>8246</v>
      </c>
      <c r="K891">
        <v>1363952225</v>
      </c>
      <c r="L891" s="11">
        <f t="shared" si="82"/>
        <v>41355.484085648146</v>
      </c>
      <c r="M891">
        <v>1361363825</v>
      </c>
      <c r="N891" s="11">
        <f t="shared" si="83"/>
        <v>41325.525752314818</v>
      </c>
      <c r="O891" t="b">
        <v>0</v>
      </c>
      <c r="P891">
        <v>32</v>
      </c>
      <c r="Q891" t="b">
        <v>1</v>
      </c>
      <c r="R891" t="s">
        <v>8276</v>
      </c>
      <c r="S891" t="str">
        <f t="shared" si="80"/>
        <v>music</v>
      </c>
      <c r="T891" t="str">
        <f t="shared" si="81"/>
        <v>rock</v>
      </c>
    </row>
    <row r="892" spans="1:20" ht="43.2" x14ac:dyDescent="0.3">
      <c r="A892">
        <v>3229</v>
      </c>
      <c r="B892" s="3" t="s">
        <v>3229</v>
      </c>
      <c r="C892" s="3" t="s">
        <v>7339</v>
      </c>
      <c r="D892" s="10">
        <v>20000</v>
      </c>
      <c r="E892">
        <v>21573</v>
      </c>
      <c r="F892" s="5">
        <f t="shared" si="78"/>
        <v>1.0786500000000001</v>
      </c>
      <c r="G892" s="6">
        <f t="shared" si="79"/>
        <v>106.79702970297029</v>
      </c>
      <c r="H892" t="s">
        <v>8219</v>
      </c>
      <c r="I892" t="s">
        <v>8224</v>
      </c>
      <c r="J892" t="s">
        <v>8246</v>
      </c>
      <c r="K892">
        <v>1416470398</v>
      </c>
      <c r="L892" s="11">
        <f t="shared" si="82"/>
        <v>41963.333310185189</v>
      </c>
      <c r="M892">
        <v>1413874798</v>
      </c>
      <c r="N892" s="11">
        <f t="shared" si="83"/>
        <v>41933.291643518518</v>
      </c>
      <c r="O892" t="b">
        <v>1</v>
      </c>
      <c r="P892">
        <v>202</v>
      </c>
      <c r="Q892" t="b">
        <v>1</v>
      </c>
      <c r="R892" t="s">
        <v>8271</v>
      </c>
      <c r="S892" t="str">
        <f t="shared" si="80"/>
        <v>theater</v>
      </c>
      <c r="T892" t="str">
        <f t="shared" si="81"/>
        <v>plays</v>
      </c>
    </row>
    <row r="893" spans="1:20" ht="43.2" x14ac:dyDescent="0.3">
      <c r="A893">
        <v>2312</v>
      </c>
      <c r="B893" s="3" t="s">
        <v>2313</v>
      </c>
      <c r="C893" s="3" t="s">
        <v>6422</v>
      </c>
      <c r="D893" s="10">
        <v>3000</v>
      </c>
      <c r="E893">
        <v>3236</v>
      </c>
      <c r="F893" s="5">
        <f t="shared" si="78"/>
        <v>1.0786666666666667</v>
      </c>
      <c r="G893" s="6">
        <f t="shared" si="79"/>
        <v>40.962025316455694</v>
      </c>
      <c r="H893" t="s">
        <v>8219</v>
      </c>
      <c r="I893" t="s">
        <v>8224</v>
      </c>
      <c r="J893" t="s">
        <v>8246</v>
      </c>
      <c r="K893">
        <v>1397862000</v>
      </c>
      <c r="L893" s="11">
        <f t="shared" si="82"/>
        <v>41747.958333333336</v>
      </c>
      <c r="M893">
        <v>1395155478</v>
      </c>
      <c r="N893" s="11">
        <f t="shared" si="83"/>
        <v>41716.632847222223</v>
      </c>
      <c r="O893" t="b">
        <v>1</v>
      </c>
      <c r="P893">
        <v>79</v>
      </c>
      <c r="Q893" t="b">
        <v>1</v>
      </c>
      <c r="R893" t="s">
        <v>8279</v>
      </c>
      <c r="S893" t="str">
        <f t="shared" si="80"/>
        <v>music</v>
      </c>
      <c r="T893" t="str">
        <f t="shared" si="81"/>
        <v>indie rock</v>
      </c>
    </row>
    <row r="894" spans="1:20" ht="43.2" x14ac:dyDescent="0.3">
      <c r="A894">
        <v>1466</v>
      </c>
      <c r="B894" s="3" t="s">
        <v>1467</v>
      </c>
      <c r="C894" s="3" t="s">
        <v>5576</v>
      </c>
      <c r="D894" s="10">
        <v>16000</v>
      </c>
      <c r="E894">
        <v>17260.37</v>
      </c>
      <c r="F894" s="5">
        <f t="shared" si="78"/>
        <v>1.0787731249999999</v>
      </c>
      <c r="G894" s="6">
        <f t="shared" si="79"/>
        <v>69.598266129032254</v>
      </c>
      <c r="H894" t="s">
        <v>8219</v>
      </c>
      <c r="I894" t="s">
        <v>8224</v>
      </c>
      <c r="J894" t="s">
        <v>8246</v>
      </c>
      <c r="K894">
        <v>1452574800</v>
      </c>
      <c r="L894" s="11">
        <f t="shared" si="82"/>
        <v>42381.208333333328</v>
      </c>
      <c r="M894">
        <v>1449029266</v>
      </c>
      <c r="N894" s="11">
        <f t="shared" si="83"/>
        <v>42340.172060185185</v>
      </c>
      <c r="O894" t="b">
        <v>1</v>
      </c>
      <c r="P894">
        <v>248</v>
      </c>
      <c r="Q894" t="b">
        <v>1</v>
      </c>
      <c r="R894" t="s">
        <v>8288</v>
      </c>
      <c r="S894" t="str">
        <f t="shared" si="80"/>
        <v>publishing</v>
      </c>
      <c r="T894" t="str">
        <f t="shared" si="81"/>
        <v>radio &amp; podcasts</v>
      </c>
    </row>
    <row r="895" spans="1:20" ht="28.8" x14ac:dyDescent="0.3">
      <c r="A895">
        <v>2441</v>
      </c>
      <c r="B895" s="3" t="s">
        <v>2442</v>
      </c>
      <c r="C895" s="3" t="s">
        <v>6551</v>
      </c>
      <c r="D895" s="10">
        <v>7500</v>
      </c>
      <c r="E895">
        <v>8091</v>
      </c>
      <c r="F895" s="5">
        <f t="shared" si="78"/>
        <v>1.0788</v>
      </c>
      <c r="G895" s="6">
        <f t="shared" si="79"/>
        <v>74.22935779816514</v>
      </c>
      <c r="H895" t="s">
        <v>8219</v>
      </c>
      <c r="I895" t="s">
        <v>8224</v>
      </c>
      <c r="J895" t="s">
        <v>8246</v>
      </c>
      <c r="K895">
        <v>1437627540</v>
      </c>
      <c r="L895" s="11">
        <f t="shared" si="82"/>
        <v>42208.207638888889</v>
      </c>
      <c r="M895">
        <v>1435806054</v>
      </c>
      <c r="N895" s="11">
        <f t="shared" si="83"/>
        <v>42187.125625000001</v>
      </c>
      <c r="O895" t="b">
        <v>0</v>
      </c>
      <c r="P895">
        <v>109</v>
      </c>
      <c r="Q895" t="b">
        <v>1</v>
      </c>
      <c r="R895" t="s">
        <v>8298</v>
      </c>
      <c r="S895" t="str">
        <f t="shared" si="80"/>
        <v>food</v>
      </c>
      <c r="T895" t="str">
        <f t="shared" si="81"/>
        <v>small batch</v>
      </c>
    </row>
    <row r="896" spans="1:20" ht="43.2" x14ac:dyDescent="0.3">
      <c r="A896">
        <v>1503</v>
      </c>
      <c r="B896" s="3" t="s">
        <v>1504</v>
      </c>
      <c r="C896" s="3" t="s">
        <v>5613</v>
      </c>
      <c r="D896" s="10">
        <v>3750</v>
      </c>
      <c r="E896">
        <v>4045.93</v>
      </c>
      <c r="F896" s="5">
        <f t="shared" si="78"/>
        <v>1.0789146666666667</v>
      </c>
      <c r="G896" s="6">
        <f t="shared" si="79"/>
        <v>56.98492957746479</v>
      </c>
      <c r="H896" t="s">
        <v>8219</v>
      </c>
      <c r="I896" t="s">
        <v>8242</v>
      </c>
      <c r="J896" t="s">
        <v>8249</v>
      </c>
      <c r="K896">
        <v>1477210801</v>
      </c>
      <c r="L896" s="11">
        <f t="shared" si="82"/>
        <v>42666.347233796296</v>
      </c>
      <c r="M896">
        <v>1472026801</v>
      </c>
      <c r="N896" s="11">
        <f t="shared" si="83"/>
        <v>42606.347233796296</v>
      </c>
      <c r="O896" t="b">
        <v>1</v>
      </c>
      <c r="P896">
        <v>71</v>
      </c>
      <c r="Q896" t="b">
        <v>1</v>
      </c>
      <c r="R896" t="s">
        <v>8285</v>
      </c>
      <c r="S896" t="str">
        <f t="shared" si="80"/>
        <v>photography</v>
      </c>
      <c r="T896" t="str">
        <f t="shared" si="81"/>
        <v>photobooks</v>
      </c>
    </row>
    <row r="897" spans="1:20" ht="43.2" x14ac:dyDescent="0.3">
      <c r="A897">
        <v>322</v>
      </c>
      <c r="B897" s="3" t="s">
        <v>323</v>
      </c>
      <c r="C897" s="3" t="s">
        <v>4432</v>
      </c>
      <c r="D897" s="10">
        <v>25000</v>
      </c>
      <c r="E897">
        <v>26978</v>
      </c>
      <c r="F897" s="5">
        <f t="shared" si="78"/>
        <v>1.0791200000000001</v>
      </c>
      <c r="G897" s="6">
        <f t="shared" si="79"/>
        <v>145.04301075268816</v>
      </c>
      <c r="H897" t="s">
        <v>8219</v>
      </c>
      <c r="I897" t="s">
        <v>8224</v>
      </c>
      <c r="J897" t="s">
        <v>8246</v>
      </c>
      <c r="K897">
        <v>1463146848</v>
      </c>
      <c r="L897" s="11">
        <f t="shared" si="82"/>
        <v>42503.57</v>
      </c>
      <c r="M897">
        <v>1460554848</v>
      </c>
      <c r="N897" s="11">
        <f t="shared" si="83"/>
        <v>42473.57</v>
      </c>
      <c r="O897" t="b">
        <v>1</v>
      </c>
      <c r="P897">
        <v>186</v>
      </c>
      <c r="Q897" t="b">
        <v>1</v>
      </c>
      <c r="R897" t="s">
        <v>8269</v>
      </c>
      <c r="S897" t="str">
        <f t="shared" si="80"/>
        <v>film &amp; video</v>
      </c>
      <c r="T897" t="str">
        <f t="shared" si="81"/>
        <v>documentary</v>
      </c>
    </row>
    <row r="898" spans="1:20" ht="43.2" x14ac:dyDescent="0.3">
      <c r="A898">
        <v>2061</v>
      </c>
      <c r="B898" s="3" t="s">
        <v>2062</v>
      </c>
      <c r="C898" s="3" t="s">
        <v>6171</v>
      </c>
      <c r="D898" s="10">
        <v>5000</v>
      </c>
      <c r="E898">
        <v>5396</v>
      </c>
      <c r="F898" s="5">
        <f t="shared" ref="F898:F961" si="84">E898/D898</f>
        <v>1.0791999999999999</v>
      </c>
      <c r="G898" s="6">
        <f t="shared" ref="G898:G961" si="85">E898/P898</f>
        <v>154.17142857142858</v>
      </c>
      <c r="H898" t="s">
        <v>8219</v>
      </c>
      <c r="I898" t="s">
        <v>8224</v>
      </c>
      <c r="J898" t="s">
        <v>8246</v>
      </c>
      <c r="K898">
        <v>1483208454</v>
      </c>
      <c r="L898" s="11">
        <f t="shared" si="82"/>
        <v>42735.764513888891</v>
      </c>
      <c r="M898">
        <v>1480616454</v>
      </c>
      <c r="N898" s="11">
        <f t="shared" si="83"/>
        <v>42705.764513888891</v>
      </c>
      <c r="O898" t="b">
        <v>0</v>
      </c>
      <c r="P898">
        <v>35</v>
      </c>
      <c r="Q898" t="b">
        <v>1</v>
      </c>
      <c r="R898" t="s">
        <v>8295</v>
      </c>
      <c r="S898" t="str">
        <f t="shared" ref="S898:S961" si="86">LEFT(R898,FIND("/",R898)-1)</f>
        <v>technology</v>
      </c>
      <c r="T898" t="str">
        <f t="shared" ref="T898:T961" si="87">RIGHT(R898,LEN(R898)-FIND("/",R898))</f>
        <v>hardware</v>
      </c>
    </row>
    <row r="899" spans="1:20" ht="43.2" x14ac:dyDescent="0.3">
      <c r="A899">
        <v>48</v>
      </c>
      <c r="B899" s="3" t="s">
        <v>50</v>
      </c>
      <c r="C899" s="3" t="s">
        <v>4159</v>
      </c>
      <c r="D899" s="10">
        <v>2000</v>
      </c>
      <c r="E899">
        <v>2159</v>
      </c>
      <c r="F899" s="5">
        <f t="shared" si="84"/>
        <v>1.0794999999999999</v>
      </c>
      <c r="G899" s="6">
        <f t="shared" si="85"/>
        <v>56.815789473684212</v>
      </c>
      <c r="H899" t="s">
        <v>8219</v>
      </c>
      <c r="I899" t="s">
        <v>8225</v>
      </c>
      <c r="J899" t="s">
        <v>8247</v>
      </c>
      <c r="K899">
        <v>1425211200</v>
      </c>
      <c r="L899" s="11">
        <f t="shared" ref="L899:L962" si="88">(((K899/60)/60)/24)+DATE(1970,1,1)</f>
        <v>42064.5</v>
      </c>
      <c r="M899">
        <v>1422534260</v>
      </c>
      <c r="N899" s="11">
        <f t="shared" ref="N899:N962" si="89">(((M899/60)/60)/24)+DATE(1970,1,1)</f>
        <v>42033.516898148147</v>
      </c>
      <c r="O899" t="b">
        <v>0</v>
      </c>
      <c r="P899">
        <v>38</v>
      </c>
      <c r="Q899" t="b">
        <v>1</v>
      </c>
      <c r="R899" t="s">
        <v>8265</v>
      </c>
      <c r="S899" t="str">
        <f t="shared" si="86"/>
        <v>film &amp; video</v>
      </c>
      <c r="T899" t="str">
        <f t="shared" si="87"/>
        <v>television</v>
      </c>
    </row>
    <row r="900" spans="1:20" ht="43.2" x14ac:dyDescent="0.3">
      <c r="A900">
        <v>1663</v>
      </c>
      <c r="B900" s="3" t="s">
        <v>1664</v>
      </c>
      <c r="C900" s="3" t="s">
        <v>5773</v>
      </c>
      <c r="D900" s="10">
        <v>1000</v>
      </c>
      <c r="E900">
        <v>1080</v>
      </c>
      <c r="F900" s="5">
        <f t="shared" si="84"/>
        <v>1.08</v>
      </c>
      <c r="G900" s="6">
        <f t="shared" si="85"/>
        <v>33.75</v>
      </c>
      <c r="H900" t="s">
        <v>8219</v>
      </c>
      <c r="I900" t="s">
        <v>8224</v>
      </c>
      <c r="J900" t="s">
        <v>8246</v>
      </c>
      <c r="K900">
        <v>1422750707</v>
      </c>
      <c r="L900" s="11">
        <f t="shared" si="88"/>
        <v>42036.02207175926</v>
      </c>
      <c r="M900">
        <v>1420158707</v>
      </c>
      <c r="N900" s="11">
        <f t="shared" si="89"/>
        <v>42006.02207175926</v>
      </c>
      <c r="O900" t="b">
        <v>0</v>
      </c>
      <c r="P900">
        <v>32</v>
      </c>
      <c r="Q900" t="b">
        <v>1</v>
      </c>
      <c r="R900" t="s">
        <v>8292</v>
      </c>
      <c r="S900" t="str">
        <f t="shared" si="86"/>
        <v>music</v>
      </c>
      <c r="T900" t="str">
        <f t="shared" si="87"/>
        <v>pop</v>
      </c>
    </row>
    <row r="901" spans="1:20" ht="43.2" x14ac:dyDescent="0.3">
      <c r="A901">
        <v>1753</v>
      </c>
      <c r="B901" s="3" t="s">
        <v>1754</v>
      </c>
      <c r="C901" s="3" t="s">
        <v>5863</v>
      </c>
      <c r="D901" s="10">
        <v>15000</v>
      </c>
      <c r="E901">
        <v>16200</v>
      </c>
      <c r="F901" s="5">
        <f t="shared" si="84"/>
        <v>1.08</v>
      </c>
      <c r="G901" s="6">
        <f t="shared" si="85"/>
        <v>462.85714285714283</v>
      </c>
      <c r="H901" t="s">
        <v>8219</v>
      </c>
      <c r="I901" t="s">
        <v>8232</v>
      </c>
      <c r="J901" t="s">
        <v>8253</v>
      </c>
      <c r="K901">
        <v>1458579568</v>
      </c>
      <c r="L901" s="11">
        <f t="shared" si="88"/>
        <v>42450.707962962959</v>
      </c>
      <c r="M901">
        <v>1455991168</v>
      </c>
      <c r="N901" s="11">
        <f t="shared" si="89"/>
        <v>42420.74962962963</v>
      </c>
      <c r="O901" t="b">
        <v>0</v>
      </c>
      <c r="P901">
        <v>35</v>
      </c>
      <c r="Q901" t="b">
        <v>1</v>
      </c>
      <c r="R901" t="s">
        <v>8285</v>
      </c>
      <c r="S901" t="str">
        <f t="shared" si="86"/>
        <v>photography</v>
      </c>
      <c r="T901" t="str">
        <f t="shared" si="87"/>
        <v>photobooks</v>
      </c>
    </row>
    <row r="902" spans="1:20" ht="43.2" x14ac:dyDescent="0.3">
      <c r="A902">
        <v>2449</v>
      </c>
      <c r="B902" s="3" t="s">
        <v>2450</v>
      </c>
      <c r="C902" s="3" t="s">
        <v>6559</v>
      </c>
      <c r="D902" s="10">
        <v>10000</v>
      </c>
      <c r="E902">
        <v>10800</v>
      </c>
      <c r="F902" s="5">
        <f t="shared" si="84"/>
        <v>1.08</v>
      </c>
      <c r="G902" s="6">
        <f t="shared" si="85"/>
        <v>90</v>
      </c>
      <c r="H902" t="s">
        <v>8219</v>
      </c>
      <c r="I902" t="s">
        <v>8224</v>
      </c>
      <c r="J902" t="s">
        <v>8246</v>
      </c>
      <c r="K902">
        <v>1417321515</v>
      </c>
      <c r="L902" s="11">
        <f t="shared" si="88"/>
        <v>41973.184201388889</v>
      </c>
      <c r="M902">
        <v>1414725915</v>
      </c>
      <c r="N902" s="11">
        <f t="shared" si="89"/>
        <v>41943.142534722225</v>
      </c>
      <c r="O902" t="b">
        <v>0</v>
      </c>
      <c r="P902">
        <v>120</v>
      </c>
      <c r="Q902" t="b">
        <v>1</v>
      </c>
      <c r="R902" t="s">
        <v>8298</v>
      </c>
      <c r="S902" t="str">
        <f t="shared" si="86"/>
        <v>food</v>
      </c>
      <c r="T902" t="str">
        <f t="shared" si="87"/>
        <v>small batch</v>
      </c>
    </row>
    <row r="903" spans="1:20" ht="43.2" x14ac:dyDescent="0.3">
      <c r="A903">
        <v>2934</v>
      </c>
      <c r="B903" s="3" t="s">
        <v>2934</v>
      </c>
      <c r="C903" s="3" t="s">
        <v>7044</v>
      </c>
      <c r="D903" s="10">
        <v>2500</v>
      </c>
      <c r="E903">
        <v>2700</v>
      </c>
      <c r="F903" s="5">
        <f t="shared" si="84"/>
        <v>1.08</v>
      </c>
      <c r="G903" s="6">
        <f t="shared" si="85"/>
        <v>72.972972972972968</v>
      </c>
      <c r="H903" t="s">
        <v>8219</v>
      </c>
      <c r="I903" t="s">
        <v>8229</v>
      </c>
      <c r="J903" t="s">
        <v>8251</v>
      </c>
      <c r="K903">
        <v>1402845364</v>
      </c>
      <c r="L903" s="11">
        <f t="shared" si="88"/>
        <v>41805.636157407411</v>
      </c>
      <c r="M903">
        <v>1400253364</v>
      </c>
      <c r="N903" s="11">
        <f t="shared" si="89"/>
        <v>41775.636157407411</v>
      </c>
      <c r="O903" t="b">
        <v>0</v>
      </c>
      <c r="P903">
        <v>37</v>
      </c>
      <c r="Q903" t="b">
        <v>1</v>
      </c>
      <c r="R903" t="s">
        <v>8305</v>
      </c>
      <c r="S903" t="str">
        <f t="shared" si="86"/>
        <v>theater</v>
      </c>
      <c r="T903" t="str">
        <f t="shared" si="87"/>
        <v>musical</v>
      </c>
    </row>
    <row r="904" spans="1:20" ht="43.2" x14ac:dyDescent="0.3">
      <c r="A904">
        <v>3319</v>
      </c>
      <c r="B904" s="3" t="s">
        <v>3319</v>
      </c>
      <c r="C904" s="3" t="s">
        <v>7429</v>
      </c>
      <c r="D904" s="10">
        <v>500</v>
      </c>
      <c r="E904">
        <v>540</v>
      </c>
      <c r="F904" s="5">
        <f t="shared" si="84"/>
        <v>1.08</v>
      </c>
      <c r="G904" s="6">
        <f t="shared" si="85"/>
        <v>33.75</v>
      </c>
      <c r="H904" t="s">
        <v>8219</v>
      </c>
      <c r="I904" t="s">
        <v>8225</v>
      </c>
      <c r="J904" t="s">
        <v>8247</v>
      </c>
      <c r="K904">
        <v>1422712986</v>
      </c>
      <c r="L904" s="11">
        <f t="shared" si="88"/>
        <v>42035.585486111115</v>
      </c>
      <c r="M904">
        <v>1418824986</v>
      </c>
      <c r="N904" s="11">
        <f t="shared" si="89"/>
        <v>41990.585486111115</v>
      </c>
      <c r="O904" t="b">
        <v>0</v>
      </c>
      <c r="P904">
        <v>16</v>
      </c>
      <c r="Q904" t="b">
        <v>1</v>
      </c>
      <c r="R904" t="s">
        <v>8271</v>
      </c>
      <c r="S904" t="str">
        <f t="shared" si="86"/>
        <v>theater</v>
      </c>
      <c r="T904" t="str">
        <f t="shared" si="87"/>
        <v>plays</v>
      </c>
    </row>
    <row r="905" spans="1:20" ht="43.2" x14ac:dyDescent="0.3">
      <c r="A905">
        <v>3697</v>
      </c>
      <c r="B905" s="3" t="s">
        <v>3694</v>
      </c>
      <c r="C905" s="3" t="s">
        <v>7807</v>
      </c>
      <c r="D905" s="10">
        <v>2000</v>
      </c>
      <c r="E905">
        <v>2160</v>
      </c>
      <c r="F905" s="5">
        <f t="shared" si="84"/>
        <v>1.08</v>
      </c>
      <c r="G905" s="6">
        <f t="shared" si="85"/>
        <v>72</v>
      </c>
      <c r="H905" t="s">
        <v>8219</v>
      </c>
      <c r="I905" t="s">
        <v>8225</v>
      </c>
      <c r="J905" t="s">
        <v>8247</v>
      </c>
      <c r="K905">
        <v>1462878648</v>
      </c>
      <c r="L905" s="11">
        <f t="shared" si="88"/>
        <v>42500.465833333335</v>
      </c>
      <c r="M905">
        <v>1461064248</v>
      </c>
      <c r="N905" s="11">
        <f t="shared" si="89"/>
        <v>42479.465833333335</v>
      </c>
      <c r="O905" t="b">
        <v>0</v>
      </c>
      <c r="P905">
        <v>30</v>
      </c>
      <c r="Q905" t="b">
        <v>1</v>
      </c>
      <c r="R905" t="s">
        <v>8271</v>
      </c>
      <c r="S905" t="str">
        <f t="shared" si="86"/>
        <v>theater</v>
      </c>
      <c r="T905" t="str">
        <f t="shared" si="87"/>
        <v>plays</v>
      </c>
    </row>
    <row r="906" spans="1:20" ht="43.2" x14ac:dyDescent="0.3">
      <c r="A906">
        <v>3824</v>
      </c>
      <c r="B906" s="3" t="s">
        <v>3821</v>
      </c>
      <c r="C906" s="3" t="s">
        <v>7933</v>
      </c>
      <c r="D906" s="10">
        <v>250</v>
      </c>
      <c r="E906">
        <v>270</v>
      </c>
      <c r="F906" s="5">
        <f t="shared" si="84"/>
        <v>1.08</v>
      </c>
      <c r="G906" s="6">
        <f t="shared" si="85"/>
        <v>38.571428571428569</v>
      </c>
      <c r="H906" t="s">
        <v>8219</v>
      </c>
      <c r="I906" t="s">
        <v>8225</v>
      </c>
      <c r="J906" t="s">
        <v>8247</v>
      </c>
      <c r="K906">
        <v>1470058860</v>
      </c>
      <c r="L906" s="11">
        <f t="shared" si="88"/>
        <v>42583.570138888885</v>
      </c>
      <c r="M906">
        <v>1469026903</v>
      </c>
      <c r="N906" s="11">
        <f t="shared" si="89"/>
        <v>42571.626192129625</v>
      </c>
      <c r="O906" t="b">
        <v>0</v>
      </c>
      <c r="P906">
        <v>7</v>
      </c>
      <c r="Q906" t="b">
        <v>1</v>
      </c>
      <c r="R906" t="s">
        <v>8271</v>
      </c>
      <c r="S906" t="str">
        <f t="shared" si="86"/>
        <v>theater</v>
      </c>
      <c r="T906" t="str">
        <f t="shared" si="87"/>
        <v>plays</v>
      </c>
    </row>
    <row r="907" spans="1:20" ht="43.2" x14ac:dyDescent="0.3">
      <c r="A907">
        <v>395</v>
      </c>
      <c r="B907" s="3" t="s">
        <v>396</v>
      </c>
      <c r="C907" s="3" t="s">
        <v>4505</v>
      </c>
      <c r="D907" s="10">
        <v>10000</v>
      </c>
      <c r="E907">
        <v>10804.45</v>
      </c>
      <c r="F907" s="5">
        <f t="shared" si="84"/>
        <v>1.0804450000000001</v>
      </c>
      <c r="G907" s="6">
        <f t="shared" si="85"/>
        <v>58.719836956521746</v>
      </c>
      <c r="H907" t="s">
        <v>8219</v>
      </c>
      <c r="I907" t="s">
        <v>8224</v>
      </c>
      <c r="J907" t="s">
        <v>8246</v>
      </c>
      <c r="K907">
        <v>1335562320</v>
      </c>
      <c r="L907" s="11">
        <f t="shared" si="88"/>
        <v>41026.897222222222</v>
      </c>
      <c r="M907">
        <v>1332452960</v>
      </c>
      <c r="N907" s="11">
        <f t="shared" si="89"/>
        <v>40990.909259259257</v>
      </c>
      <c r="O907" t="b">
        <v>0</v>
      </c>
      <c r="P907">
        <v>184</v>
      </c>
      <c r="Q907" t="b">
        <v>1</v>
      </c>
      <c r="R907" t="s">
        <v>8269</v>
      </c>
      <c r="S907" t="str">
        <f t="shared" si="86"/>
        <v>film &amp; video</v>
      </c>
      <c r="T907" t="str">
        <f t="shared" si="87"/>
        <v>documentary</v>
      </c>
    </row>
    <row r="908" spans="1:20" ht="43.2" x14ac:dyDescent="0.3">
      <c r="A908">
        <v>339</v>
      </c>
      <c r="B908" s="3" t="s">
        <v>340</v>
      </c>
      <c r="C908" s="3" t="s">
        <v>4449</v>
      </c>
      <c r="D908" s="10">
        <v>6000</v>
      </c>
      <c r="E908">
        <v>6485</v>
      </c>
      <c r="F908" s="5">
        <f t="shared" si="84"/>
        <v>1.0808333333333333</v>
      </c>
      <c r="G908" s="6">
        <f t="shared" si="85"/>
        <v>72.865168539325836</v>
      </c>
      <c r="H908" t="s">
        <v>8219</v>
      </c>
      <c r="I908" t="s">
        <v>8224</v>
      </c>
      <c r="J908" t="s">
        <v>8246</v>
      </c>
      <c r="K908">
        <v>1430331268</v>
      </c>
      <c r="L908" s="11">
        <f t="shared" si="88"/>
        <v>42123.760046296295</v>
      </c>
      <c r="M908">
        <v>1427739268</v>
      </c>
      <c r="N908" s="11">
        <f t="shared" si="89"/>
        <v>42093.760046296295</v>
      </c>
      <c r="O908" t="b">
        <v>1</v>
      </c>
      <c r="P908">
        <v>89</v>
      </c>
      <c r="Q908" t="b">
        <v>1</v>
      </c>
      <c r="R908" t="s">
        <v>8269</v>
      </c>
      <c r="S908" t="str">
        <f t="shared" si="86"/>
        <v>film &amp; video</v>
      </c>
      <c r="T908" t="str">
        <f t="shared" si="87"/>
        <v>documentary</v>
      </c>
    </row>
    <row r="909" spans="1:20" ht="43.2" x14ac:dyDescent="0.3">
      <c r="A909">
        <v>2221</v>
      </c>
      <c r="B909" s="3" t="s">
        <v>2222</v>
      </c>
      <c r="C909" s="3" t="s">
        <v>6331</v>
      </c>
      <c r="D909" s="10">
        <v>7500</v>
      </c>
      <c r="E909">
        <v>8109</v>
      </c>
      <c r="F909" s="5">
        <f t="shared" si="84"/>
        <v>1.0811999999999999</v>
      </c>
      <c r="G909" s="6">
        <f t="shared" si="85"/>
        <v>37.197247706422019</v>
      </c>
      <c r="H909" t="s">
        <v>8219</v>
      </c>
      <c r="I909" t="s">
        <v>8224</v>
      </c>
      <c r="J909" t="s">
        <v>8246</v>
      </c>
      <c r="K909">
        <v>1461369600</v>
      </c>
      <c r="L909" s="11">
        <f t="shared" si="88"/>
        <v>42483</v>
      </c>
      <c r="M909">
        <v>1458748809</v>
      </c>
      <c r="N909" s="11">
        <f t="shared" si="89"/>
        <v>42452.666770833333</v>
      </c>
      <c r="O909" t="b">
        <v>0</v>
      </c>
      <c r="P909">
        <v>218</v>
      </c>
      <c r="Q909" t="b">
        <v>1</v>
      </c>
      <c r="R909" t="s">
        <v>8297</v>
      </c>
      <c r="S909" t="str">
        <f t="shared" si="86"/>
        <v>games</v>
      </c>
      <c r="T909" t="str">
        <f t="shared" si="87"/>
        <v>tabletop games</v>
      </c>
    </row>
    <row r="910" spans="1:20" ht="43.2" x14ac:dyDescent="0.3">
      <c r="A910">
        <v>3426</v>
      </c>
      <c r="B910" s="3" t="s">
        <v>3425</v>
      </c>
      <c r="C910" s="3" t="s">
        <v>7536</v>
      </c>
      <c r="D910" s="10">
        <v>3750</v>
      </c>
      <c r="E910">
        <v>4055</v>
      </c>
      <c r="F910" s="5">
        <f t="shared" si="84"/>
        <v>1.0813333333333333</v>
      </c>
      <c r="G910" s="6">
        <f t="shared" si="85"/>
        <v>46.609195402298852</v>
      </c>
      <c r="H910" t="s">
        <v>8219</v>
      </c>
      <c r="I910" t="s">
        <v>8224</v>
      </c>
      <c r="J910" t="s">
        <v>8246</v>
      </c>
      <c r="K910">
        <v>1411264800</v>
      </c>
      <c r="L910" s="11">
        <f t="shared" si="88"/>
        <v>41903.083333333336</v>
      </c>
      <c r="M910">
        <v>1409620903</v>
      </c>
      <c r="N910" s="11">
        <f t="shared" si="89"/>
        <v>41884.056747685187</v>
      </c>
      <c r="O910" t="b">
        <v>0</v>
      </c>
      <c r="P910">
        <v>87</v>
      </c>
      <c r="Q910" t="b">
        <v>1</v>
      </c>
      <c r="R910" t="s">
        <v>8271</v>
      </c>
      <c r="S910" t="str">
        <f t="shared" si="86"/>
        <v>theater</v>
      </c>
      <c r="T910" t="str">
        <f t="shared" si="87"/>
        <v>plays</v>
      </c>
    </row>
    <row r="911" spans="1:20" ht="43.2" x14ac:dyDescent="0.3">
      <c r="A911">
        <v>2810</v>
      </c>
      <c r="B911" s="3" t="s">
        <v>2810</v>
      </c>
      <c r="C911" s="3" t="s">
        <v>6920</v>
      </c>
      <c r="D911" s="10">
        <v>2500</v>
      </c>
      <c r="E911">
        <v>2705</v>
      </c>
      <c r="F911" s="5">
        <f t="shared" si="84"/>
        <v>1.0820000000000001</v>
      </c>
      <c r="G911" s="6">
        <f t="shared" si="85"/>
        <v>47.456140350877192</v>
      </c>
      <c r="H911" t="s">
        <v>8219</v>
      </c>
      <c r="I911" t="s">
        <v>8224</v>
      </c>
      <c r="J911" t="s">
        <v>8246</v>
      </c>
      <c r="K911">
        <v>1401595140</v>
      </c>
      <c r="L911" s="11">
        <f t="shared" si="88"/>
        <v>41791.165972222225</v>
      </c>
      <c r="M911">
        <v>1398828064</v>
      </c>
      <c r="N911" s="11">
        <f t="shared" si="89"/>
        <v>41759.13962962963</v>
      </c>
      <c r="O911" t="b">
        <v>0</v>
      </c>
      <c r="P911">
        <v>57</v>
      </c>
      <c r="Q911" t="b">
        <v>1</v>
      </c>
      <c r="R911" t="s">
        <v>8271</v>
      </c>
      <c r="S911" t="str">
        <f t="shared" si="86"/>
        <v>theater</v>
      </c>
      <c r="T911" t="str">
        <f t="shared" si="87"/>
        <v>plays</v>
      </c>
    </row>
    <row r="912" spans="1:20" ht="43.2" x14ac:dyDescent="0.3">
      <c r="A912">
        <v>3446</v>
      </c>
      <c r="B912" s="3" t="s">
        <v>3445</v>
      </c>
      <c r="C912" s="3" t="s">
        <v>7556</v>
      </c>
      <c r="D912" s="10">
        <v>1000</v>
      </c>
      <c r="E912">
        <v>1082</v>
      </c>
      <c r="F912" s="5">
        <f t="shared" si="84"/>
        <v>1.0820000000000001</v>
      </c>
      <c r="G912" s="6">
        <f t="shared" si="85"/>
        <v>43.28</v>
      </c>
      <c r="H912" t="s">
        <v>8219</v>
      </c>
      <c r="I912" t="s">
        <v>8225</v>
      </c>
      <c r="J912" t="s">
        <v>8247</v>
      </c>
      <c r="K912">
        <v>1423138800</v>
      </c>
      <c r="L912" s="11">
        <f t="shared" si="88"/>
        <v>42040.513888888891</v>
      </c>
      <c r="M912">
        <v>1421092725</v>
      </c>
      <c r="N912" s="11">
        <f t="shared" si="89"/>
        <v>42016.832465277781</v>
      </c>
      <c r="O912" t="b">
        <v>0</v>
      </c>
      <c r="P912">
        <v>25</v>
      </c>
      <c r="Q912" t="b">
        <v>1</v>
      </c>
      <c r="R912" t="s">
        <v>8271</v>
      </c>
      <c r="S912" t="str">
        <f t="shared" si="86"/>
        <v>theater</v>
      </c>
      <c r="T912" t="str">
        <f t="shared" si="87"/>
        <v>plays</v>
      </c>
    </row>
    <row r="913" spans="1:20" ht="28.8" x14ac:dyDescent="0.3">
      <c r="A913">
        <v>3773</v>
      </c>
      <c r="B913" s="3" t="s">
        <v>3770</v>
      </c>
      <c r="C913" s="3" t="s">
        <v>7883</v>
      </c>
      <c r="D913" s="10">
        <v>5000</v>
      </c>
      <c r="E913">
        <v>5410</v>
      </c>
      <c r="F913" s="5">
        <f t="shared" si="84"/>
        <v>1.0820000000000001</v>
      </c>
      <c r="G913" s="6">
        <f t="shared" si="85"/>
        <v>94.912280701754383</v>
      </c>
      <c r="H913" t="s">
        <v>8219</v>
      </c>
      <c r="I913" t="s">
        <v>8224</v>
      </c>
      <c r="J913" t="s">
        <v>8246</v>
      </c>
      <c r="K913">
        <v>1479175680</v>
      </c>
      <c r="L913" s="11">
        <f t="shared" si="88"/>
        <v>42689.088888888888</v>
      </c>
      <c r="M913">
        <v>1476317247</v>
      </c>
      <c r="N913" s="11">
        <f t="shared" si="89"/>
        <v>42656.005173611105</v>
      </c>
      <c r="O913" t="b">
        <v>0</v>
      </c>
      <c r="P913">
        <v>57</v>
      </c>
      <c r="Q913" t="b">
        <v>1</v>
      </c>
      <c r="R913" t="s">
        <v>8305</v>
      </c>
      <c r="S913" t="str">
        <f t="shared" si="86"/>
        <v>theater</v>
      </c>
      <c r="T913" t="str">
        <f t="shared" si="87"/>
        <v>musical</v>
      </c>
    </row>
    <row r="914" spans="1:20" ht="43.2" x14ac:dyDescent="0.3">
      <c r="A914">
        <v>2044</v>
      </c>
      <c r="B914" s="3" t="s">
        <v>2045</v>
      </c>
      <c r="C914" s="3" t="s">
        <v>6154</v>
      </c>
      <c r="D914" s="10">
        <v>15000</v>
      </c>
      <c r="E914">
        <v>16232</v>
      </c>
      <c r="F914" s="5">
        <f t="shared" si="84"/>
        <v>1.0821333333333334</v>
      </c>
      <c r="G914" s="6">
        <f t="shared" si="85"/>
        <v>90.177777777777777</v>
      </c>
      <c r="H914" t="s">
        <v>8219</v>
      </c>
      <c r="I914" t="s">
        <v>8224</v>
      </c>
      <c r="J914" t="s">
        <v>8246</v>
      </c>
      <c r="K914">
        <v>1434212714</v>
      </c>
      <c r="L914" s="11">
        <f t="shared" si="88"/>
        <v>42168.684189814812</v>
      </c>
      <c r="M914">
        <v>1431620714</v>
      </c>
      <c r="N914" s="11">
        <f t="shared" si="89"/>
        <v>42138.684189814812</v>
      </c>
      <c r="O914" t="b">
        <v>0</v>
      </c>
      <c r="P914">
        <v>180</v>
      </c>
      <c r="Q914" t="b">
        <v>1</v>
      </c>
      <c r="R914" t="s">
        <v>8295</v>
      </c>
      <c r="S914" t="str">
        <f t="shared" si="86"/>
        <v>technology</v>
      </c>
      <c r="T914" t="str">
        <f t="shared" si="87"/>
        <v>hardware</v>
      </c>
    </row>
    <row r="915" spans="1:20" ht="28.8" x14ac:dyDescent="0.3">
      <c r="A915">
        <v>2293</v>
      </c>
      <c r="B915" s="3" t="s">
        <v>2294</v>
      </c>
      <c r="C915" s="3" t="s">
        <v>6403</v>
      </c>
      <c r="D915" s="10">
        <v>850</v>
      </c>
      <c r="E915">
        <v>920</v>
      </c>
      <c r="F915" s="5">
        <f t="shared" si="84"/>
        <v>1.0823529411764705</v>
      </c>
      <c r="G915" s="6">
        <f t="shared" si="85"/>
        <v>34.074074074074076</v>
      </c>
      <c r="H915" t="s">
        <v>8219</v>
      </c>
      <c r="I915" t="s">
        <v>8224</v>
      </c>
      <c r="J915" t="s">
        <v>8246</v>
      </c>
      <c r="K915">
        <v>1348545540</v>
      </c>
      <c r="L915" s="11">
        <f t="shared" si="88"/>
        <v>41177.165972222225</v>
      </c>
      <c r="M915">
        <v>1346345999</v>
      </c>
      <c r="N915" s="11">
        <f t="shared" si="89"/>
        <v>41151.708321759259</v>
      </c>
      <c r="O915" t="b">
        <v>0</v>
      </c>
      <c r="P915">
        <v>27</v>
      </c>
      <c r="Q915" t="b">
        <v>1</v>
      </c>
      <c r="R915" t="s">
        <v>8276</v>
      </c>
      <c r="S915" t="str">
        <f t="shared" si="86"/>
        <v>music</v>
      </c>
      <c r="T915" t="str">
        <f t="shared" si="87"/>
        <v>rock</v>
      </c>
    </row>
    <row r="916" spans="1:20" ht="43.2" x14ac:dyDescent="0.3">
      <c r="A916">
        <v>1601</v>
      </c>
      <c r="B916" s="3" t="s">
        <v>1602</v>
      </c>
      <c r="C916" s="3" t="s">
        <v>5711</v>
      </c>
      <c r="D916" s="10">
        <v>2500</v>
      </c>
      <c r="E916">
        <v>2706.23</v>
      </c>
      <c r="F916" s="5">
        <f t="shared" si="84"/>
        <v>1.082492</v>
      </c>
      <c r="G916" s="6">
        <f t="shared" si="85"/>
        <v>48.325535714285714</v>
      </c>
      <c r="H916" t="s">
        <v>8219</v>
      </c>
      <c r="I916" t="s">
        <v>8224</v>
      </c>
      <c r="J916" t="s">
        <v>8246</v>
      </c>
      <c r="K916">
        <v>1304561633</v>
      </c>
      <c r="L916" s="11">
        <f t="shared" si="88"/>
        <v>40668.092974537038</v>
      </c>
      <c r="M916">
        <v>1301969633</v>
      </c>
      <c r="N916" s="11">
        <f t="shared" si="89"/>
        <v>40638.092974537038</v>
      </c>
      <c r="O916" t="b">
        <v>0</v>
      </c>
      <c r="P916">
        <v>56</v>
      </c>
      <c r="Q916" t="b">
        <v>1</v>
      </c>
      <c r="R916" t="s">
        <v>8276</v>
      </c>
      <c r="S916" t="str">
        <f t="shared" si="86"/>
        <v>music</v>
      </c>
      <c r="T916" t="str">
        <f t="shared" si="87"/>
        <v>rock</v>
      </c>
    </row>
    <row r="917" spans="1:20" ht="43.2" x14ac:dyDescent="0.3">
      <c r="A917">
        <v>3709</v>
      </c>
      <c r="B917" s="3" t="s">
        <v>3706</v>
      </c>
      <c r="C917" s="3" t="s">
        <v>7819</v>
      </c>
      <c r="D917" s="10">
        <v>1000</v>
      </c>
      <c r="E917">
        <v>1082.5</v>
      </c>
      <c r="F917" s="5">
        <f t="shared" si="84"/>
        <v>1.0825</v>
      </c>
      <c r="G917" s="6">
        <f t="shared" si="85"/>
        <v>30.928571428571427</v>
      </c>
      <c r="H917" t="s">
        <v>8219</v>
      </c>
      <c r="I917" t="s">
        <v>8225</v>
      </c>
      <c r="J917" t="s">
        <v>8247</v>
      </c>
      <c r="K917">
        <v>1403715546</v>
      </c>
      <c r="L917" s="11">
        <f t="shared" si="88"/>
        <v>41815.707708333335</v>
      </c>
      <c r="M917">
        <v>1401123546</v>
      </c>
      <c r="N917" s="11">
        <f t="shared" si="89"/>
        <v>41785.707708333335</v>
      </c>
      <c r="O917" t="b">
        <v>0</v>
      </c>
      <c r="P917">
        <v>35</v>
      </c>
      <c r="Q917" t="b">
        <v>1</v>
      </c>
      <c r="R917" t="s">
        <v>8271</v>
      </c>
      <c r="S917" t="str">
        <f t="shared" si="86"/>
        <v>theater</v>
      </c>
      <c r="T917" t="str">
        <f t="shared" si="87"/>
        <v>plays</v>
      </c>
    </row>
    <row r="918" spans="1:20" x14ac:dyDescent="0.3">
      <c r="A918">
        <v>2833</v>
      </c>
      <c r="B918" s="3" t="s">
        <v>2833</v>
      </c>
      <c r="C918" s="3" t="s">
        <v>6943</v>
      </c>
      <c r="D918" s="10">
        <v>2700</v>
      </c>
      <c r="E918">
        <v>2923</v>
      </c>
      <c r="F918" s="5">
        <f t="shared" si="84"/>
        <v>1.0825925925925926</v>
      </c>
      <c r="G918" s="6">
        <f t="shared" si="85"/>
        <v>83.51428571428572</v>
      </c>
      <c r="H918" t="s">
        <v>8219</v>
      </c>
      <c r="I918" t="s">
        <v>8224</v>
      </c>
      <c r="J918" t="s">
        <v>8246</v>
      </c>
      <c r="K918">
        <v>1444528800</v>
      </c>
      <c r="L918" s="11">
        <f t="shared" si="88"/>
        <v>42288.083333333328</v>
      </c>
      <c r="M918">
        <v>1442804633</v>
      </c>
      <c r="N918" s="11">
        <f t="shared" si="89"/>
        <v>42268.127696759257</v>
      </c>
      <c r="O918" t="b">
        <v>0</v>
      </c>
      <c r="P918">
        <v>35</v>
      </c>
      <c r="Q918" t="b">
        <v>1</v>
      </c>
      <c r="R918" t="s">
        <v>8271</v>
      </c>
      <c r="S918" t="str">
        <f t="shared" si="86"/>
        <v>theater</v>
      </c>
      <c r="T918" t="str">
        <f t="shared" si="87"/>
        <v>plays</v>
      </c>
    </row>
    <row r="919" spans="1:20" ht="43.2" x14ac:dyDescent="0.3">
      <c r="A919">
        <v>1286</v>
      </c>
      <c r="B919" s="3" t="s">
        <v>1287</v>
      </c>
      <c r="C919" s="3" t="s">
        <v>5396</v>
      </c>
      <c r="D919" s="10">
        <v>1500</v>
      </c>
      <c r="E919">
        <v>1625</v>
      </c>
      <c r="F919" s="5">
        <f t="shared" si="84"/>
        <v>1.0833333333333333</v>
      </c>
      <c r="G919" s="6">
        <f t="shared" si="85"/>
        <v>81.25</v>
      </c>
      <c r="H919" t="s">
        <v>8219</v>
      </c>
      <c r="I919" t="s">
        <v>8225</v>
      </c>
      <c r="J919" t="s">
        <v>8247</v>
      </c>
      <c r="K919">
        <v>1424181600</v>
      </c>
      <c r="L919" s="11">
        <f t="shared" si="88"/>
        <v>42052.583333333328</v>
      </c>
      <c r="M919">
        <v>1423041227</v>
      </c>
      <c r="N919" s="11">
        <f t="shared" si="89"/>
        <v>42039.384571759263</v>
      </c>
      <c r="O919" t="b">
        <v>0</v>
      </c>
      <c r="P919">
        <v>20</v>
      </c>
      <c r="Q919" t="b">
        <v>1</v>
      </c>
      <c r="R919" t="s">
        <v>8271</v>
      </c>
      <c r="S919" t="str">
        <f t="shared" si="86"/>
        <v>theater</v>
      </c>
      <c r="T919" t="str">
        <f t="shared" si="87"/>
        <v>plays</v>
      </c>
    </row>
    <row r="920" spans="1:20" ht="43.2" x14ac:dyDescent="0.3">
      <c r="A920">
        <v>2084</v>
      </c>
      <c r="B920" s="3" t="s">
        <v>2085</v>
      </c>
      <c r="C920" s="3" t="s">
        <v>6194</v>
      </c>
      <c r="D920" s="10">
        <v>3000</v>
      </c>
      <c r="E920">
        <v>3250</v>
      </c>
      <c r="F920" s="5">
        <f t="shared" si="84"/>
        <v>1.0833333333333333</v>
      </c>
      <c r="G920" s="6">
        <f t="shared" si="85"/>
        <v>70.652173913043484</v>
      </c>
      <c r="H920" t="s">
        <v>8219</v>
      </c>
      <c r="I920" t="s">
        <v>8224</v>
      </c>
      <c r="J920" t="s">
        <v>8246</v>
      </c>
      <c r="K920">
        <v>1399186740</v>
      </c>
      <c r="L920" s="11">
        <f t="shared" si="88"/>
        <v>41763.290972222225</v>
      </c>
      <c r="M920">
        <v>1396468782</v>
      </c>
      <c r="N920" s="11">
        <f t="shared" si="89"/>
        <v>41731.833124999997</v>
      </c>
      <c r="O920" t="b">
        <v>0</v>
      </c>
      <c r="P920">
        <v>46</v>
      </c>
      <c r="Q920" t="b">
        <v>1</v>
      </c>
      <c r="R920" t="s">
        <v>8279</v>
      </c>
      <c r="S920" t="str">
        <f t="shared" si="86"/>
        <v>music</v>
      </c>
      <c r="T920" t="str">
        <f t="shared" si="87"/>
        <v>indie rock</v>
      </c>
    </row>
    <row r="921" spans="1:20" ht="43.2" x14ac:dyDescent="0.3">
      <c r="A921">
        <v>275</v>
      </c>
      <c r="B921" s="3" t="s">
        <v>276</v>
      </c>
      <c r="C921" s="3" t="s">
        <v>4385</v>
      </c>
      <c r="D921" s="10">
        <v>20000</v>
      </c>
      <c r="E921">
        <v>21679</v>
      </c>
      <c r="F921" s="5">
        <f t="shared" si="84"/>
        <v>1.08395</v>
      </c>
      <c r="G921" s="6">
        <f t="shared" si="85"/>
        <v>65.298192771084331</v>
      </c>
      <c r="H921" t="s">
        <v>8219</v>
      </c>
      <c r="I921" t="s">
        <v>8224</v>
      </c>
      <c r="J921" t="s">
        <v>8246</v>
      </c>
      <c r="K921">
        <v>1352511966</v>
      </c>
      <c r="L921" s="11">
        <f t="shared" si="88"/>
        <v>41223.073680555557</v>
      </c>
      <c r="M921">
        <v>1349916366</v>
      </c>
      <c r="N921" s="11">
        <f t="shared" si="89"/>
        <v>41193.032013888893</v>
      </c>
      <c r="O921" t="b">
        <v>1</v>
      </c>
      <c r="P921">
        <v>332</v>
      </c>
      <c r="Q921" t="b">
        <v>1</v>
      </c>
      <c r="R921" t="s">
        <v>8269</v>
      </c>
      <c r="S921" t="str">
        <f t="shared" si="86"/>
        <v>film &amp; video</v>
      </c>
      <c r="T921" t="str">
        <f t="shared" si="87"/>
        <v>documentary</v>
      </c>
    </row>
    <row r="922" spans="1:20" ht="43.2" x14ac:dyDescent="0.3">
      <c r="A922">
        <v>1935</v>
      </c>
      <c r="B922" s="3" t="s">
        <v>1936</v>
      </c>
      <c r="C922" s="3" t="s">
        <v>6045</v>
      </c>
      <c r="D922" s="10">
        <v>2500</v>
      </c>
      <c r="E922">
        <v>2710</v>
      </c>
      <c r="F922" s="5">
        <f t="shared" si="84"/>
        <v>1.0840000000000001</v>
      </c>
      <c r="G922" s="6">
        <f t="shared" si="85"/>
        <v>54.2</v>
      </c>
      <c r="H922" t="s">
        <v>8219</v>
      </c>
      <c r="I922" t="s">
        <v>8224</v>
      </c>
      <c r="J922" t="s">
        <v>8246</v>
      </c>
      <c r="K922">
        <v>1403326740</v>
      </c>
      <c r="L922" s="11">
        <f t="shared" si="88"/>
        <v>41811.207638888889</v>
      </c>
      <c r="M922">
        <v>1400106171</v>
      </c>
      <c r="N922" s="11">
        <f t="shared" si="89"/>
        <v>41773.932534722226</v>
      </c>
      <c r="O922" t="b">
        <v>0</v>
      </c>
      <c r="P922">
        <v>50</v>
      </c>
      <c r="Q922" t="b">
        <v>1</v>
      </c>
      <c r="R922" t="s">
        <v>8279</v>
      </c>
      <c r="S922" t="str">
        <f t="shared" si="86"/>
        <v>music</v>
      </c>
      <c r="T922" t="str">
        <f t="shared" si="87"/>
        <v>indie rock</v>
      </c>
    </row>
    <row r="923" spans="1:20" ht="43.2" x14ac:dyDescent="0.3">
      <c r="A923">
        <v>72</v>
      </c>
      <c r="B923" s="3" t="s">
        <v>74</v>
      </c>
      <c r="C923" s="3" t="s">
        <v>4183</v>
      </c>
      <c r="D923" s="10">
        <v>2200</v>
      </c>
      <c r="E923">
        <v>2385</v>
      </c>
      <c r="F923" s="5">
        <f t="shared" si="84"/>
        <v>1.084090909090909</v>
      </c>
      <c r="G923" s="6">
        <f t="shared" si="85"/>
        <v>58.170731707317074</v>
      </c>
      <c r="H923" t="s">
        <v>8219</v>
      </c>
      <c r="I923" t="s">
        <v>8224</v>
      </c>
      <c r="J923" t="s">
        <v>8246</v>
      </c>
      <c r="K923">
        <v>1352937600</v>
      </c>
      <c r="L923" s="11">
        <f t="shared" si="88"/>
        <v>41228</v>
      </c>
      <c r="M923">
        <v>1351210481</v>
      </c>
      <c r="N923" s="11">
        <f t="shared" si="89"/>
        <v>41208.010196759256</v>
      </c>
      <c r="O923" t="b">
        <v>0</v>
      </c>
      <c r="P923">
        <v>41</v>
      </c>
      <c r="Q923" t="b">
        <v>1</v>
      </c>
      <c r="R923" t="s">
        <v>8266</v>
      </c>
      <c r="S923" t="str">
        <f t="shared" si="86"/>
        <v>film &amp; video</v>
      </c>
      <c r="T923" t="str">
        <f t="shared" si="87"/>
        <v>shorts</v>
      </c>
    </row>
    <row r="924" spans="1:20" ht="43.2" x14ac:dyDescent="0.3">
      <c r="A924">
        <v>1469</v>
      </c>
      <c r="B924" s="3" t="s">
        <v>1470</v>
      </c>
      <c r="C924" s="3" t="s">
        <v>5579</v>
      </c>
      <c r="D924" s="10">
        <v>44250</v>
      </c>
      <c r="E924">
        <v>47978</v>
      </c>
      <c r="F924" s="5">
        <f t="shared" si="84"/>
        <v>1.0842485875706214</v>
      </c>
      <c r="G924" s="6">
        <f t="shared" si="85"/>
        <v>149.46417445482865</v>
      </c>
      <c r="H924" t="s">
        <v>8219</v>
      </c>
      <c r="I924" t="s">
        <v>8224</v>
      </c>
      <c r="J924" t="s">
        <v>8246</v>
      </c>
      <c r="K924">
        <v>1360938109</v>
      </c>
      <c r="L924" s="11">
        <f t="shared" si="88"/>
        <v>41320.598483796297</v>
      </c>
      <c r="M924">
        <v>1358346109</v>
      </c>
      <c r="N924" s="11">
        <f t="shared" si="89"/>
        <v>41290.598483796297</v>
      </c>
      <c r="O924" t="b">
        <v>1</v>
      </c>
      <c r="P924">
        <v>321</v>
      </c>
      <c r="Q924" t="b">
        <v>1</v>
      </c>
      <c r="R924" t="s">
        <v>8288</v>
      </c>
      <c r="S924" t="str">
        <f t="shared" si="86"/>
        <v>publishing</v>
      </c>
      <c r="T924" t="str">
        <f t="shared" si="87"/>
        <v>radio &amp; podcasts</v>
      </c>
    </row>
    <row r="925" spans="1:20" ht="43.2" x14ac:dyDescent="0.3">
      <c r="A925">
        <v>3560</v>
      </c>
      <c r="B925" s="3" t="s">
        <v>3559</v>
      </c>
      <c r="C925" s="3" t="s">
        <v>7670</v>
      </c>
      <c r="D925" s="10">
        <v>3200</v>
      </c>
      <c r="E925">
        <v>3470</v>
      </c>
      <c r="F925" s="5">
        <f t="shared" si="84"/>
        <v>1.0843750000000001</v>
      </c>
      <c r="G925" s="6">
        <f t="shared" si="85"/>
        <v>46.891891891891895</v>
      </c>
      <c r="H925" t="s">
        <v>8219</v>
      </c>
      <c r="I925" t="s">
        <v>8229</v>
      </c>
      <c r="J925" t="s">
        <v>8251</v>
      </c>
      <c r="K925">
        <v>1432694700</v>
      </c>
      <c r="L925" s="11">
        <f t="shared" si="88"/>
        <v>42151.114583333328</v>
      </c>
      <c r="M925">
        <v>1429651266</v>
      </c>
      <c r="N925" s="11">
        <f t="shared" si="89"/>
        <v>42115.889652777783</v>
      </c>
      <c r="O925" t="b">
        <v>0</v>
      </c>
      <c r="P925">
        <v>74</v>
      </c>
      <c r="Q925" t="b">
        <v>1</v>
      </c>
      <c r="R925" t="s">
        <v>8271</v>
      </c>
      <c r="S925" t="str">
        <f t="shared" si="86"/>
        <v>theater</v>
      </c>
      <c r="T925" t="str">
        <f t="shared" si="87"/>
        <v>plays</v>
      </c>
    </row>
    <row r="926" spans="1:20" ht="43.2" x14ac:dyDescent="0.3">
      <c r="A926">
        <v>2226</v>
      </c>
      <c r="B926" s="3" t="s">
        <v>2227</v>
      </c>
      <c r="C926" s="3" t="s">
        <v>6336</v>
      </c>
      <c r="D926" s="10">
        <v>18000</v>
      </c>
      <c r="E926">
        <v>19523.310000000001</v>
      </c>
      <c r="F926" s="5">
        <f t="shared" si="84"/>
        <v>1.0846283333333333</v>
      </c>
      <c r="G926" s="6">
        <f t="shared" si="85"/>
        <v>60.820280373831778</v>
      </c>
      <c r="H926" t="s">
        <v>8219</v>
      </c>
      <c r="I926" t="s">
        <v>8224</v>
      </c>
      <c r="J926" t="s">
        <v>8246</v>
      </c>
      <c r="K926">
        <v>1455253140</v>
      </c>
      <c r="L926" s="11">
        <f t="shared" si="88"/>
        <v>42412.207638888889</v>
      </c>
      <c r="M926">
        <v>1452625822</v>
      </c>
      <c r="N926" s="11">
        <f t="shared" si="89"/>
        <v>42381.79886574074</v>
      </c>
      <c r="O926" t="b">
        <v>0</v>
      </c>
      <c r="P926">
        <v>321</v>
      </c>
      <c r="Q926" t="b">
        <v>1</v>
      </c>
      <c r="R926" t="s">
        <v>8297</v>
      </c>
      <c r="S926" t="str">
        <f t="shared" si="86"/>
        <v>games</v>
      </c>
      <c r="T926" t="str">
        <f t="shared" si="87"/>
        <v>tabletop games</v>
      </c>
    </row>
    <row r="927" spans="1:20" x14ac:dyDescent="0.3">
      <c r="A927">
        <v>1032</v>
      </c>
      <c r="B927" s="3" t="s">
        <v>1033</v>
      </c>
      <c r="C927" s="3" t="s">
        <v>5142</v>
      </c>
      <c r="D927" s="10">
        <v>5400</v>
      </c>
      <c r="E927">
        <v>5858.84</v>
      </c>
      <c r="F927" s="5">
        <f t="shared" si="84"/>
        <v>1.0849703703703704</v>
      </c>
      <c r="G927" s="6">
        <f t="shared" si="85"/>
        <v>61.029583333333335</v>
      </c>
      <c r="H927" t="s">
        <v>8219</v>
      </c>
      <c r="I927" t="s">
        <v>8224</v>
      </c>
      <c r="J927" t="s">
        <v>8246</v>
      </c>
      <c r="K927">
        <v>1466697625</v>
      </c>
      <c r="L927" s="11">
        <f t="shared" si="88"/>
        <v>42544.666956018518</v>
      </c>
      <c r="M927">
        <v>1464105625</v>
      </c>
      <c r="N927" s="11">
        <f t="shared" si="89"/>
        <v>42514.666956018518</v>
      </c>
      <c r="O927" t="b">
        <v>0</v>
      </c>
      <c r="P927">
        <v>96</v>
      </c>
      <c r="Q927" t="b">
        <v>1</v>
      </c>
      <c r="R927" t="s">
        <v>8280</v>
      </c>
      <c r="S927" t="str">
        <f t="shared" si="86"/>
        <v>music</v>
      </c>
      <c r="T927" t="str">
        <f t="shared" si="87"/>
        <v>electronic music</v>
      </c>
    </row>
    <row r="928" spans="1:20" ht="43.2" x14ac:dyDescent="0.3">
      <c r="A928">
        <v>3410</v>
      </c>
      <c r="B928" s="3" t="s">
        <v>3409</v>
      </c>
      <c r="C928" s="3" t="s">
        <v>7520</v>
      </c>
      <c r="D928" s="10">
        <v>3000</v>
      </c>
      <c r="E928">
        <v>3255</v>
      </c>
      <c r="F928" s="5">
        <f t="shared" si="84"/>
        <v>1.085</v>
      </c>
      <c r="G928" s="6">
        <f t="shared" si="85"/>
        <v>81.375</v>
      </c>
      <c r="H928" t="s">
        <v>8219</v>
      </c>
      <c r="I928" t="s">
        <v>8224</v>
      </c>
      <c r="J928" t="s">
        <v>8246</v>
      </c>
      <c r="K928">
        <v>1465196400</v>
      </c>
      <c r="L928" s="11">
        <f t="shared" si="88"/>
        <v>42527.291666666672</v>
      </c>
      <c r="M928">
        <v>1462841990</v>
      </c>
      <c r="N928" s="11">
        <f t="shared" si="89"/>
        <v>42500.041550925926</v>
      </c>
      <c r="O928" t="b">
        <v>0</v>
      </c>
      <c r="P928">
        <v>40</v>
      </c>
      <c r="Q928" t="b">
        <v>1</v>
      </c>
      <c r="R928" t="s">
        <v>8271</v>
      </c>
      <c r="S928" t="str">
        <f t="shared" si="86"/>
        <v>theater</v>
      </c>
      <c r="T928" t="str">
        <f t="shared" si="87"/>
        <v>plays</v>
      </c>
    </row>
    <row r="929" spans="1:20" ht="43.2" x14ac:dyDescent="0.3">
      <c r="A929">
        <v>3583</v>
      </c>
      <c r="B929" s="3" t="s">
        <v>3582</v>
      </c>
      <c r="C929" s="3" t="s">
        <v>7693</v>
      </c>
      <c r="D929" s="10">
        <v>3000</v>
      </c>
      <c r="E929">
        <v>3255</v>
      </c>
      <c r="F929" s="5">
        <f t="shared" si="84"/>
        <v>1.085</v>
      </c>
      <c r="G929" s="6">
        <f t="shared" si="85"/>
        <v>135.625</v>
      </c>
      <c r="H929" t="s">
        <v>8219</v>
      </c>
      <c r="I929" t="s">
        <v>8224</v>
      </c>
      <c r="J929" t="s">
        <v>8246</v>
      </c>
      <c r="K929">
        <v>1460970805</v>
      </c>
      <c r="L929" s="11">
        <f t="shared" si="88"/>
        <v>42478.384317129632</v>
      </c>
      <c r="M929">
        <v>1455790405</v>
      </c>
      <c r="N929" s="11">
        <f t="shared" si="89"/>
        <v>42418.425983796296</v>
      </c>
      <c r="O929" t="b">
        <v>0</v>
      </c>
      <c r="P929">
        <v>24</v>
      </c>
      <c r="Q929" t="b">
        <v>1</v>
      </c>
      <c r="R929" t="s">
        <v>8271</v>
      </c>
      <c r="S929" t="str">
        <f t="shared" si="86"/>
        <v>theater</v>
      </c>
      <c r="T929" t="str">
        <f t="shared" si="87"/>
        <v>plays</v>
      </c>
    </row>
    <row r="930" spans="1:20" ht="28.8" x14ac:dyDescent="0.3">
      <c r="A930">
        <v>3002</v>
      </c>
      <c r="B930" s="3" t="s">
        <v>3002</v>
      </c>
      <c r="C930" s="3" t="s">
        <v>7112</v>
      </c>
      <c r="D930" s="10">
        <v>7000</v>
      </c>
      <c r="E930">
        <v>7595.43</v>
      </c>
      <c r="F930" s="5">
        <f t="shared" si="84"/>
        <v>1.0850614285714286</v>
      </c>
      <c r="G930" s="6">
        <f t="shared" si="85"/>
        <v>73.032980769230775</v>
      </c>
      <c r="H930" t="s">
        <v>8219</v>
      </c>
      <c r="I930" t="s">
        <v>8224</v>
      </c>
      <c r="J930" t="s">
        <v>8246</v>
      </c>
      <c r="K930">
        <v>1356552252</v>
      </c>
      <c r="L930" s="11">
        <f t="shared" si="88"/>
        <v>41269.83625</v>
      </c>
      <c r="M930">
        <v>1353960252</v>
      </c>
      <c r="N930" s="11">
        <f t="shared" si="89"/>
        <v>41239.83625</v>
      </c>
      <c r="O930" t="b">
        <v>0</v>
      </c>
      <c r="P930">
        <v>104</v>
      </c>
      <c r="Q930" t="b">
        <v>1</v>
      </c>
      <c r="R930" t="s">
        <v>8303</v>
      </c>
      <c r="S930" t="str">
        <f t="shared" si="86"/>
        <v>theater</v>
      </c>
      <c r="T930" t="str">
        <f t="shared" si="87"/>
        <v>spaces</v>
      </c>
    </row>
    <row r="931" spans="1:20" ht="43.2" x14ac:dyDescent="0.3">
      <c r="A931">
        <v>3757</v>
      </c>
      <c r="B931" s="3" t="s">
        <v>3754</v>
      </c>
      <c r="C931" s="3" t="s">
        <v>7867</v>
      </c>
      <c r="D931" s="10">
        <v>3500</v>
      </c>
      <c r="E931">
        <v>3798</v>
      </c>
      <c r="F931" s="5">
        <f t="shared" si="84"/>
        <v>1.0851428571428572</v>
      </c>
      <c r="G931" s="6">
        <f t="shared" si="85"/>
        <v>75.959999999999994</v>
      </c>
      <c r="H931" t="s">
        <v>8219</v>
      </c>
      <c r="I931" t="s">
        <v>8224</v>
      </c>
      <c r="J931" t="s">
        <v>8246</v>
      </c>
      <c r="K931">
        <v>1417465515</v>
      </c>
      <c r="L931" s="11">
        <f t="shared" si="88"/>
        <v>41974.850868055553</v>
      </c>
      <c r="M931">
        <v>1415737515</v>
      </c>
      <c r="N931" s="11">
        <f t="shared" si="89"/>
        <v>41954.850868055553</v>
      </c>
      <c r="O931" t="b">
        <v>0</v>
      </c>
      <c r="P931">
        <v>50</v>
      </c>
      <c r="Q931" t="b">
        <v>1</v>
      </c>
      <c r="R931" t="s">
        <v>8305</v>
      </c>
      <c r="S931" t="str">
        <f t="shared" si="86"/>
        <v>theater</v>
      </c>
      <c r="T931" t="str">
        <f t="shared" si="87"/>
        <v>musical</v>
      </c>
    </row>
    <row r="932" spans="1:20" ht="28.8" x14ac:dyDescent="0.3">
      <c r="A932">
        <v>1462</v>
      </c>
      <c r="B932" s="3" t="s">
        <v>1463</v>
      </c>
      <c r="C932" s="3" t="s">
        <v>5572</v>
      </c>
      <c r="D932" s="10">
        <v>4000</v>
      </c>
      <c r="E932">
        <v>4340.7</v>
      </c>
      <c r="F932" s="5">
        <f t="shared" si="84"/>
        <v>1.085175</v>
      </c>
      <c r="G932" s="6">
        <f t="shared" si="85"/>
        <v>28.937999999999999</v>
      </c>
      <c r="H932" t="s">
        <v>8219</v>
      </c>
      <c r="I932" t="s">
        <v>8224</v>
      </c>
      <c r="J932" t="s">
        <v>8246</v>
      </c>
      <c r="K932">
        <v>1365609271</v>
      </c>
      <c r="L932" s="11">
        <f t="shared" si="88"/>
        <v>41374.662858796299</v>
      </c>
      <c r="M932">
        <v>1363017271</v>
      </c>
      <c r="N932" s="11">
        <f t="shared" si="89"/>
        <v>41344.662858796299</v>
      </c>
      <c r="O932" t="b">
        <v>1</v>
      </c>
      <c r="P932">
        <v>150</v>
      </c>
      <c r="Q932" t="b">
        <v>1</v>
      </c>
      <c r="R932" t="s">
        <v>8288</v>
      </c>
      <c r="S932" t="str">
        <f t="shared" si="86"/>
        <v>publishing</v>
      </c>
      <c r="T932" t="str">
        <f t="shared" si="87"/>
        <v>radio &amp; podcasts</v>
      </c>
    </row>
    <row r="933" spans="1:20" ht="43.2" x14ac:dyDescent="0.3">
      <c r="A933">
        <v>3430</v>
      </c>
      <c r="B933" s="3" t="s">
        <v>3429</v>
      </c>
      <c r="C933" s="3" t="s">
        <v>7540</v>
      </c>
      <c r="D933" s="10">
        <v>2000</v>
      </c>
      <c r="E933">
        <v>2170.9899999999998</v>
      </c>
      <c r="F933" s="5">
        <f t="shared" si="84"/>
        <v>1.0854949999999999</v>
      </c>
      <c r="G933" s="6">
        <f t="shared" si="85"/>
        <v>30.152638888888887</v>
      </c>
      <c r="H933" t="s">
        <v>8219</v>
      </c>
      <c r="I933" t="s">
        <v>8225</v>
      </c>
      <c r="J933" t="s">
        <v>8247</v>
      </c>
      <c r="K933">
        <v>1406760101</v>
      </c>
      <c r="L933" s="11">
        <f t="shared" si="88"/>
        <v>41850.945613425924</v>
      </c>
      <c r="M933">
        <v>1404168101</v>
      </c>
      <c r="N933" s="11">
        <f t="shared" si="89"/>
        <v>41820.945613425924</v>
      </c>
      <c r="O933" t="b">
        <v>0</v>
      </c>
      <c r="P933">
        <v>72</v>
      </c>
      <c r="Q933" t="b">
        <v>1</v>
      </c>
      <c r="R933" t="s">
        <v>8271</v>
      </c>
      <c r="S933" t="str">
        <f t="shared" si="86"/>
        <v>theater</v>
      </c>
      <c r="T933" t="str">
        <f t="shared" si="87"/>
        <v>plays</v>
      </c>
    </row>
    <row r="934" spans="1:20" ht="28.8" x14ac:dyDescent="0.3">
      <c r="A934">
        <v>1290</v>
      </c>
      <c r="B934" s="3" t="s">
        <v>1291</v>
      </c>
      <c r="C934" s="3" t="s">
        <v>5400</v>
      </c>
      <c r="D934" s="10">
        <v>3500</v>
      </c>
      <c r="E934">
        <v>3800</v>
      </c>
      <c r="F934" s="5">
        <f t="shared" si="84"/>
        <v>1.0857142857142856</v>
      </c>
      <c r="G934" s="6">
        <f t="shared" si="85"/>
        <v>44.186046511627907</v>
      </c>
      <c r="H934" t="s">
        <v>8219</v>
      </c>
      <c r="I934" t="s">
        <v>8224</v>
      </c>
      <c r="J934" t="s">
        <v>8246</v>
      </c>
      <c r="K934">
        <v>1429772340</v>
      </c>
      <c r="L934" s="11">
        <f t="shared" si="88"/>
        <v>42117.290972222225</v>
      </c>
      <c r="M934">
        <v>1427121931</v>
      </c>
      <c r="N934" s="11">
        <f t="shared" si="89"/>
        <v>42086.614942129629</v>
      </c>
      <c r="O934" t="b">
        <v>0</v>
      </c>
      <c r="P934">
        <v>86</v>
      </c>
      <c r="Q934" t="b">
        <v>1</v>
      </c>
      <c r="R934" t="s">
        <v>8271</v>
      </c>
      <c r="S934" t="str">
        <f t="shared" si="86"/>
        <v>theater</v>
      </c>
      <c r="T934" t="str">
        <f t="shared" si="87"/>
        <v>plays</v>
      </c>
    </row>
    <row r="935" spans="1:20" ht="43.2" x14ac:dyDescent="0.3">
      <c r="A935">
        <v>2444</v>
      </c>
      <c r="B935" s="3" t="s">
        <v>2445</v>
      </c>
      <c r="C935" s="3" t="s">
        <v>6554</v>
      </c>
      <c r="D935" s="10">
        <v>3000</v>
      </c>
      <c r="E935">
        <v>3258</v>
      </c>
      <c r="F935" s="5">
        <f t="shared" si="84"/>
        <v>1.0860000000000001</v>
      </c>
      <c r="G935" s="6">
        <f t="shared" si="85"/>
        <v>53.409836065573771</v>
      </c>
      <c r="H935" t="s">
        <v>8219</v>
      </c>
      <c r="I935" t="s">
        <v>8224</v>
      </c>
      <c r="J935" t="s">
        <v>8246</v>
      </c>
      <c r="K935">
        <v>1464199591</v>
      </c>
      <c r="L935" s="11">
        <f t="shared" si="88"/>
        <v>42515.754525462966</v>
      </c>
      <c r="M935">
        <v>1461607591</v>
      </c>
      <c r="N935" s="11">
        <f t="shared" si="89"/>
        <v>42485.754525462966</v>
      </c>
      <c r="O935" t="b">
        <v>0</v>
      </c>
      <c r="P935">
        <v>61</v>
      </c>
      <c r="Q935" t="b">
        <v>1</v>
      </c>
      <c r="R935" t="s">
        <v>8298</v>
      </c>
      <c r="S935" t="str">
        <f t="shared" si="86"/>
        <v>food</v>
      </c>
      <c r="T935" t="str">
        <f t="shared" si="87"/>
        <v>small batch</v>
      </c>
    </row>
    <row r="936" spans="1:20" ht="57.6" x14ac:dyDescent="0.3">
      <c r="A936">
        <v>3277</v>
      </c>
      <c r="B936" s="3" t="s">
        <v>3277</v>
      </c>
      <c r="C936" s="3" t="s">
        <v>7387</v>
      </c>
      <c r="D936" s="10">
        <v>5000</v>
      </c>
      <c r="E936">
        <v>5430</v>
      </c>
      <c r="F936" s="5">
        <f t="shared" si="84"/>
        <v>1.0860000000000001</v>
      </c>
      <c r="G936" s="6">
        <f t="shared" si="85"/>
        <v>54.3</v>
      </c>
      <c r="H936" t="s">
        <v>8219</v>
      </c>
      <c r="I936" t="s">
        <v>8225</v>
      </c>
      <c r="J936" t="s">
        <v>8247</v>
      </c>
      <c r="K936">
        <v>1416331406</v>
      </c>
      <c r="L936" s="11">
        <f t="shared" si="88"/>
        <v>41961.724606481483</v>
      </c>
      <c r="M936">
        <v>1413735806</v>
      </c>
      <c r="N936" s="11">
        <f t="shared" si="89"/>
        <v>41931.682939814818</v>
      </c>
      <c r="O936" t="b">
        <v>1</v>
      </c>
      <c r="P936">
        <v>100</v>
      </c>
      <c r="Q936" t="b">
        <v>1</v>
      </c>
      <c r="R936" t="s">
        <v>8271</v>
      </c>
      <c r="S936" t="str">
        <f t="shared" si="86"/>
        <v>theater</v>
      </c>
      <c r="T936" t="str">
        <f t="shared" si="87"/>
        <v>plays</v>
      </c>
    </row>
    <row r="937" spans="1:20" ht="43.2" x14ac:dyDescent="0.3">
      <c r="A937">
        <v>353</v>
      </c>
      <c r="B937" s="3" t="s">
        <v>354</v>
      </c>
      <c r="C937" s="3" t="s">
        <v>4463</v>
      </c>
      <c r="D937" s="10">
        <v>58425</v>
      </c>
      <c r="E937">
        <v>63460.18</v>
      </c>
      <c r="F937" s="5">
        <f t="shared" si="84"/>
        <v>1.0861819426615318</v>
      </c>
      <c r="G937" s="6">
        <f t="shared" si="85"/>
        <v>103.52394779771615</v>
      </c>
      <c r="H937" t="s">
        <v>8219</v>
      </c>
      <c r="I937" t="s">
        <v>8224</v>
      </c>
      <c r="J937" t="s">
        <v>8246</v>
      </c>
      <c r="K937">
        <v>1447963219</v>
      </c>
      <c r="L937" s="11">
        <f t="shared" si="88"/>
        <v>42327.833553240736</v>
      </c>
      <c r="M937">
        <v>1445367619</v>
      </c>
      <c r="N937" s="11">
        <f t="shared" si="89"/>
        <v>42297.791886574079</v>
      </c>
      <c r="O937" t="b">
        <v>1</v>
      </c>
      <c r="P937">
        <v>613</v>
      </c>
      <c r="Q937" t="b">
        <v>1</v>
      </c>
      <c r="R937" t="s">
        <v>8269</v>
      </c>
      <c r="S937" t="str">
        <f t="shared" si="86"/>
        <v>film &amp; video</v>
      </c>
      <c r="T937" t="str">
        <f t="shared" si="87"/>
        <v>documentary</v>
      </c>
    </row>
    <row r="938" spans="1:20" ht="43.2" x14ac:dyDescent="0.3">
      <c r="A938">
        <v>1269</v>
      </c>
      <c r="B938" s="3" t="s">
        <v>1270</v>
      </c>
      <c r="C938" s="3" t="s">
        <v>5379</v>
      </c>
      <c r="D938" s="10">
        <v>18800</v>
      </c>
      <c r="E938">
        <v>20426</v>
      </c>
      <c r="F938" s="5">
        <f t="shared" si="84"/>
        <v>1.0864893617021276</v>
      </c>
      <c r="G938" s="6">
        <f t="shared" si="85"/>
        <v>99.15533980582525</v>
      </c>
      <c r="H938" t="s">
        <v>8219</v>
      </c>
      <c r="I938" t="s">
        <v>8224</v>
      </c>
      <c r="J938" t="s">
        <v>8246</v>
      </c>
      <c r="K938">
        <v>1460764800</v>
      </c>
      <c r="L938" s="11">
        <f t="shared" si="88"/>
        <v>42476</v>
      </c>
      <c r="M938">
        <v>1458157512</v>
      </c>
      <c r="N938" s="11">
        <f t="shared" si="89"/>
        <v>42445.823055555549</v>
      </c>
      <c r="O938" t="b">
        <v>1</v>
      </c>
      <c r="P938">
        <v>206</v>
      </c>
      <c r="Q938" t="b">
        <v>1</v>
      </c>
      <c r="R938" t="s">
        <v>8276</v>
      </c>
      <c r="S938" t="str">
        <f t="shared" si="86"/>
        <v>music</v>
      </c>
      <c r="T938" t="str">
        <f t="shared" si="87"/>
        <v>rock</v>
      </c>
    </row>
    <row r="939" spans="1:20" ht="43.2" x14ac:dyDescent="0.3">
      <c r="A939">
        <v>1516</v>
      </c>
      <c r="B939" s="3" t="s">
        <v>1517</v>
      </c>
      <c r="C939" s="3" t="s">
        <v>5626</v>
      </c>
      <c r="D939" s="10">
        <v>17000</v>
      </c>
      <c r="E939">
        <v>18472</v>
      </c>
      <c r="F939" s="5">
        <f t="shared" si="84"/>
        <v>1.0865882352941176</v>
      </c>
      <c r="G939" s="6">
        <f t="shared" si="85"/>
        <v>159.24137931034483</v>
      </c>
      <c r="H939" t="s">
        <v>8219</v>
      </c>
      <c r="I939" t="s">
        <v>8224</v>
      </c>
      <c r="J939" t="s">
        <v>8246</v>
      </c>
      <c r="K939">
        <v>1475762400</v>
      </c>
      <c r="L939" s="11">
        <f t="shared" si="88"/>
        <v>42649.583333333328</v>
      </c>
      <c r="M939">
        <v>1473160292</v>
      </c>
      <c r="N939" s="11">
        <f t="shared" si="89"/>
        <v>42619.466342592597</v>
      </c>
      <c r="O939" t="b">
        <v>1</v>
      </c>
      <c r="P939">
        <v>116</v>
      </c>
      <c r="Q939" t="b">
        <v>1</v>
      </c>
      <c r="R939" t="s">
        <v>8285</v>
      </c>
      <c r="S939" t="str">
        <f t="shared" si="86"/>
        <v>photography</v>
      </c>
      <c r="T939" t="str">
        <f t="shared" si="87"/>
        <v>photobooks</v>
      </c>
    </row>
    <row r="940" spans="1:20" ht="57.6" x14ac:dyDescent="0.3">
      <c r="A940">
        <v>2320</v>
      </c>
      <c r="B940" s="3" t="s">
        <v>2321</v>
      </c>
      <c r="C940" s="3" t="s">
        <v>6430</v>
      </c>
      <c r="D940" s="10">
        <v>5000</v>
      </c>
      <c r="E940">
        <v>5433</v>
      </c>
      <c r="F940" s="5">
        <f t="shared" si="84"/>
        <v>1.0866</v>
      </c>
      <c r="G940" s="6">
        <f t="shared" si="85"/>
        <v>61.044943820224717</v>
      </c>
      <c r="H940" t="s">
        <v>8219</v>
      </c>
      <c r="I940" t="s">
        <v>8224</v>
      </c>
      <c r="J940" t="s">
        <v>8246</v>
      </c>
      <c r="K940">
        <v>1396463800</v>
      </c>
      <c r="L940" s="11">
        <f t="shared" si="88"/>
        <v>41731.775462962964</v>
      </c>
      <c r="M940">
        <v>1393443400</v>
      </c>
      <c r="N940" s="11">
        <f t="shared" si="89"/>
        <v>41696.817129629628</v>
      </c>
      <c r="O940" t="b">
        <v>1</v>
      </c>
      <c r="P940">
        <v>89</v>
      </c>
      <c r="Q940" t="b">
        <v>1</v>
      </c>
      <c r="R940" t="s">
        <v>8279</v>
      </c>
      <c r="S940" t="str">
        <f t="shared" si="86"/>
        <v>music</v>
      </c>
      <c r="T940" t="str">
        <f t="shared" si="87"/>
        <v>indie rock</v>
      </c>
    </row>
    <row r="941" spans="1:20" ht="43.2" x14ac:dyDescent="0.3">
      <c r="A941">
        <v>524</v>
      </c>
      <c r="B941" s="3" t="s">
        <v>525</v>
      </c>
      <c r="C941" s="3" t="s">
        <v>4634</v>
      </c>
      <c r="D941" s="10">
        <v>3500</v>
      </c>
      <c r="E941">
        <v>3803.55</v>
      </c>
      <c r="F941" s="5">
        <f t="shared" si="84"/>
        <v>1.0867285714285715</v>
      </c>
      <c r="G941" s="6">
        <f t="shared" si="85"/>
        <v>29.258076923076924</v>
      </c>
      <c r="H941" t="s">
        <v>8219</v>
      </c>
      <c r="I941" t="s">
        <v>8225</v>
      </c>
      <c r="J941" t="s">
        <v>8247</v>
      </c>
      <c r="K941">
        <v>1464801169</v>
      </c>
      <c r="L941" s="11">
        <f t="shared" si="88"/>
        <v>42522.717233796298</v>
      </c>
      <c r="M941">
        <v>1462209169</v>
      </c>
      <c r="N941" s="11">
        <f t="shared" si="89"/>
        <v>42492.717233796298</v>
      </c>
      <c r="O941" t="b">
        <v>0</v>
      </c>
      <c r="P941">
        <v>130</v>
      </c>
      <c r="Q941" t="b">
        <v>1</v>
      </c>
      <c r="R941" t="s">
        <v>8271</v>
      </c>
      <c r="S941" t="str">
        <f t="shared" si="86"/>
        <v>theater</v>
      </c>
      <c r="T941" t="str">
        <f t="shared" si="87"/>
        <v>plays</v>
      </c>
    </row>
    <row r="942" spans="1:20" ht="57.6" x14ac:dyDescent="0.3">
      <c r="A942">
        <v>3497</v>
      </c>
      <c r="B942" s="3" t="s">
        <v>3496</v>
      </c>
      <c r="C942" s="3" t="s">
        <v>7607</v>
      </c>
      <c r="D942" s="10">
        <v>1551</v>
      </c>
      <c r="E942">
        <v>1686</v>
      </c>
      <c r="F942" s="5">
        <f t="shared" si="84"/>
        <v>1.0870406189555126</v>
      </c>
      <c r="G942" s="6">
        <f t="shared" si="85"/>
        <v>34.408163265306122</v>
      </c>
      <c r="H942" t="s">
        <v>8219</v>
      </c>
      <c r="I942" t="s">
        <v>8224</v>
      </c>
      <c r="J942" t="s">
        <v>8246</v>
      </c>
      <c r="K942">
        <v>1464904800</v>
      </c>
      <c r="L942" s="11">
        <f t="shared" si="88"/>
        <v>42523.916666666672</v>
      </c>
      <c r="M942">
        <v>1463852904</v>
      </c>
      <c r="N942" s="11">
        <f t="shared" si="89"/>
        <v>42511.741944444439</v>
      </c>
      <c r="O942" t="b">
        <v>0</v>
      </c>
      <c r="P942">
        <v>49</v>
      </c>
      <c r="Q942" t="b">
        <v>1</v>
      </c>
      <c r="R942" t="s">
        <v>8271</v>
      </c>
      <c r="S942" t="str">
        <f t="shared" si="86"/>
        <v>theater</v>
      </c>
      <c r="T942" t="str">
        <f t="shared" si="87"/>
        <v>plays</v>
      </c>
    </row>
    <row r="943" spans="1:20" ht="43.2" x14ac:dyDescent="0.3">
      <c r="A943">
        <v>3039</v>
      </c>
      <c r="B943" s="3" t="s">
        <v>3039</v>
      </c>
      <c r="C943" s="3" t="s">
        <v>7149</v>
      </c>
      <c r="D943" s="10">
        <v>20000</v>
      </c>
      <c r="E943">
        <v>21742.78</v>
      </c>
      <c r="F943" s="5">
        <f t="shared" si="84"/>
        <v>1.0871389999999999</v>
      </c>
      <c r="G943" s="6">
        <f t="shared" si="85"/>
        <v>92.130423728813554</v>
      </c>
      <c r="H943" t="s">
        <v>8219</v>
      </c>
      <c r="I943" t="s">
        <v>8224</v>
      </c>
      <c r="J943" t="s">
        <v>8246</v>
      </c>
      <c r="K943">
        <v>1388303940</v>
      </c>
      <c r="L943" s="11">
        <f t="shared" si="88"/>
        <v>41637.332638888889</v>
      </c>
      <c r="M943">
        <v>1386011038</v>
      </c>
      <c r="N943" s="11">
        <f t="shared" si="89"/>
        <v>41610.794421296298</v>
      </c>
      <c r="O943" t="b">
        <v>0</v>
      </c>
      <c r="P943">
        <v>236</v>
      </c>
      <c r="Q943" t="b">
        <v>1</v>
      </c>
      <c r="R943" t="s">
        <v>8303</v>
      </c>
      <c r="S943" t="str">
        <f t="shared" si="86"/>
        <v>theater</v>
      </c>
      <c r="T943" t="str">
        <f t="shared" si="87"/>
        <v>spaces</v>
      </c>
    </row>
    <row r="944" spans="1:20" ht="57.6" x14ac:dyDescent="0.3">
      <c r="A944">
        <v>1858</v>
      </c>
      <c r="B944" s="3" t="s">
        <v>1859</v>
      </c>
      <c r="C944" s="3" t="s">
        <v>5968</v>
      </c>
      <c r="D944" s="10">
        <v>5555.55</v>
      </c>
      <c r="E944">
        <v>6041.55</v>
      </c>
      <c r="F944" s="5">
        <f t="shared" si="84"/>
        <v>1.0874800874800874</v>
      </c>
      <c r="G944" s="6">
        <f t="shared" si="85"/>
        <v>40.547315436241611</v>
      </c>
      <c r="H944" t="s">
        <v>8219</v>
      </c>
      <c r="I944" t="s">
        <v>8224</v>
      </c>
      <c r="J944" t="s">
        <v>8246</v>
      </c>
      <c r="K944">
        <v>1324014521</v>
      </c>
      <c r="L944" s="11">
        <f t="shared" si="88"/>
        <v>40893.242141203707</v>
      </c>
      <c r="M944">
        <v>1318826921</v>
      </c>
      <c r="N944" s="11">
        <f t="shared" si="89"/>
        <v>40833.200474537036</v>
      </c>
      <c r="O944" t="b">
        <v>0</v>
      </c>
      <c r="P944">
        <v>149</v>
      </c>
      <c r="Q944" t="b">
        <v>1</v>
      </c>
      <c r="R944" t="s">
        <v>8276</v>
      </c>
      <c r="S944" t="str">
        <f t="shared" si="86"/>
        <v>music</v>
      </c>
      <c r="T944" t="str">
        <f t="shared" si="87"/>
        <v>rock</v>
      </c>
    </row>
    <row r="945" spans="1:20" ht="28.8" x14ac:dyDescent="0.3">
      <c r="A945">
        <v>819</v>
      </c>
      <c r="B945" s="3" t="s">
        <v>820</v>
      </c>
      <c r="C945" s="3" t="s">
        <v>4929</v>
      </c>
      <c r="D945" s="10">
        <v>400</v>
      </c>
      <c r="E945">
        <v>435</v>
      </c>
      <c r="F945" s="5">
        <f t="shared" si="84"/>
        <v>1.0874999999999999</v>
      </c>
      <c r="G945" s="6">
        <f t="shared" si="85"/>
        <v>31.071428571428573</v>
      </c>
      <c r="H945" t="s">
        <v>8219</v>
      </c>
      <c r="I945" t="s">
        <v>8224</v>
      </c>
      <c r="J945" t="s">
        <v>8246</v>
      </c>
      <c r="K945">
        <v>1387601040</v>
      </c>
      <c r="L945" s="11">
        <f t="shared" si="88"/>
        <v>41629.197222222225</v>
      </c>
      <c r="M945">
        <v>1386806254</v>
      </c>
      <c r="N945" s="11">
        <f t="shared" si="89"/>
        <v>41619.998310185183</v>
      </c>
      <c r="O945" t="b">
        <v>0</v>
      </c>
      <c r="P945">
        <v>14</v>
      </c>
      <c r="Q945" t="b">
        <v>1</v>
      </c>
      <c r="R945" t="s">
        <v>8276</v>
      </c>
      <c r="S945" t="str">
        <f t="shared" si="86"/>
        <v>music</v>
      </c>
      <c r="T945" t="str">
        <f t="shared" si="87"/>
        <v>rock</v>
      </c>
    </row>
    <row r="946" spans="1:20" ht="43.2" x14ac:dyDescent="0.3">
      <c r="A946">
        <v>1742</v>
      </c>
      <c r="B946" s="3" t="s">
        <v>1743</v>
      </c>
      <c r="C946" s="3" t="s">
        <v>5852</v>
      </c>
      <c r="D946" s="10">
        <v>2000</v>
      </c>
      <c r="E946">
        <v>2175</v>
      </c>
      <c r="F946" s="5">
        <f t="shared" si="84"/>
        <v>1.0874999999999999</v>
      </c>
      <c r="G946" s="6">
        <f t="shared" si="85"/>
        <v>63.970588235294116</v>
      </c>
      <c r="H946" t="s">
        <v>8219</v>
      </c>
      <c r="I946" t="s">
        <v>8224</v>
      </c>
      <c r="J946" t="s">
        <v>8246</v>
      </c>
      <c r="K946">
        <v>1483822800</v>
      </c>
      <c r="L946" s="11">
        <f t="shared" si="88"/>
        <v>42742.875</v>
      </c>
      <c r="M946">
        <v>1481058170</v>
      </c>
      <c r="N946" s="11">
        <f t="shared" si="89"/>
        <v>42710.876967592587</v>
      </c>
      <c r="O946" t="b">
        <v>0</v>
      </c>
      <c r="P946">
        <v>34</v>
      </c>
      <c r="Q946" t="b">
        <v>1</v>
      </c>
      <c r="R946" t="s">
        <v>8285</v>
      </c>
      <c r="S946" t="str">
        <f t="shared" si="86"/>
        <v>photography</v>
      </c>
      <c r="T946" t="str">
        <f t="shared" si="87"/>
        <v>photobooks</v>
      </c>
    </row>
    <row r="947" spans="1:20" ht="28.8" x14ac:dyDescent="0.3">
      <c r="A947">
        <v>3035</v>
      </c>
      <c r="B947" s="3" t="s">
        <v>3035</v>
      </c>
      <c r="C947" s="3" t="s">
        <v>7145</v>
      </c>
      <c r="D947" s="10">
        <v>25000</v>
      </c>
      <c r="E947">
        <v>27196.71</v>
      </c>
      <c r="F947" s="5">
        <f t="shared" si="84"/>
        <v>1.0878684000000001</v>
      </c>
      <c r="G947" s="6">
        <f t="shared" si="85"/>
        <v>88.588631921824103</v>
      </c>
      <c r="H947" t="s">
        <v>8219</v>
      </c>
      <c r="I947" t="s">
        <v>8224</v>
      </c>
      <c r="J947" t="s">
        <v>8246</v>
      </c>
      <c r="K947">
        <v>1367674009</v>
      </c>
      <c r="L947" s="11">
        <f t="shared" si="88"/>
        <v>41398.560289351852</v>
      </c>
      <c r="M947">
        <v>1365082009</v>
      </c>
      <c r="N947" s="11">
        <f t="shared" si="89"/>
        <v>41368.560289351852</v>
      </c>
      <c r="O947" t="b">
        <v>0</v>
      </c>
      <c r="P947">
        <v>307</v>
      </c>
      <c r="Q947" t="b">
        <v>1</v>
      </c>
      <c r="R947" t="s">
        <v>8303</v>
      </c>
      <c r="S947" t="str">
        <f t="shared" si="86"/>
        <v>theater</v>
      </c>
      <c r="T947" t="str">
        <f t="shared" si="87"/>
        <v>spaces</v>
      </c>
    </row>
    <row r="948" spans="1:20" ht="43.2" x14ac:dyDescent="0.3">
      <c r="A948">
        <v>3567</v>
      </c>
      <c r="B948" s="3" t="s">
        <v>3566</v>
      </c>
      <c r="C948" s="3" t="s">
        <v>7677</v>
      </c>
      <c r="D948" s="10">
        <v>1000</v>
      </c>
      <c r="E948">
        <v>1088</v>
      </c>
      <c r="F948" s="5">
        <f t="shared" si="84"/>
        <v>1.0880000000000001</v>
      </c>
      <c r="G948" s="6">
        <f t="shared" si="85"/>
        <v>26.536585365853657</v>
      </c>
      <c r="H948" t="s">
        <v>8219</v>
      </c>
      <c r="I948" t="s">
        <v>8225</v>
      </c>
      <c r="J948" t="s">
        <v>8247</v>
      </c>
      <c r="K948">
        <v>1433964444</v>
      </c>
      <c r="L948" s="11">
        <f t="shared" si="88"/>
        <v>42165.810694444444</v>
      </c>
      <c r="M948">
        <v>1431372444</v>
      </c>
      <c r="N948" s="11">
        <f t="shared" si="89"/>
        <v>42135.810694444444</v>
      </c>
      <c r="O948" t="b">
        <v>0</v>
      </c>
      <c r="P948">
        <v>41</v>
      </c>
      <c r="Q948" t="b">
        <v>1</v>
      </c>
      <c r="R948" t="s">
        <v>8271</v>
      </c>
      <c r="S948" t="str">
        <f t="shared" si="86"/>
        <v>theater</v>
      </c>
      <c r="T948" t="str">
        <f t="shared" si="87"/>
        <v>plays</v>
      </c>
    </row>
    <row r="949" spans="1:20" ht="28.8" x14ac:dyDescent="0.3">
      <c r="A949">
        <v>24</v>
      </c>
      <c r="B949" s="3" t="s">
        <v>26</v>
      </c>
      <c r="C949" s="3" t="s">
        <v>4135</v>
      </c>
      <c r="D949" s="10">
        <v>35000</v>
      </c>
      <c r="E949">
        <v>38082.69</v>
      </c>
      <c r="F949" s="5">
        <f t="shared" si="84"/>
        <v>1.0880768571428572</v>
      </c>
      <c r="G949" s="6">
        <f t="shared" si="85"/>
        <v>66.346149825783982</v>
      </c>
      <c r="H949" t="s">
        <v>8219</v>
      </c>
      <c r="I949" t="s">
        <v>8224</v>
      </c>
      <c r="J949" t="s">
        <v>8246</v>
      </c>
      <c r="K949">
        <v>1442345940</v>
      </c>
      <c r="L949" s="11">
        <f t="shared" si="88"/>
        <v>42262.818750000006</v>
      </c>
      <c r="M949">
        <v>1439494863</v>
      </c>
      <c r="N949" s="11">
        <f t="shared" si="89"/>
        <v>42229.820173611108</v>
      </c>
      <c r="O949" t="b">
        <v>0</v>
      </c>
      <c r="P949">
        <v>574</v>
      </c>
      <c r="Q949" t="b">
        <v>1</v>
      </c>
      <c r="R949" t="s">
        <v>8265</v>
      </c>
      <c r="S949" t="str">
        <f t="shared" si="86"/>
        <v>film &amp; video</v>
      </c>
      <c r="T949" t="str">
        <f t="shared" si="87"/>
        <v>television</v>
      </c>
    </row>
    <row r="950" spans="1:20" ht="57.6" x14ac:dyDescent="0.3">
      <c r="A950">
        <v>3171</v>
      </c>
      <c r="B950" s="3" t="s">
        <v>3171</v>
      </c>
      <c r="C950" s="3" t="s">
        <v>7281</v>
      </c>
      <c r="D950" s="10">
        <v>7000</v>
      </c>
      <c r="E950">
        <v>7617</v>
      </c>
      <c r="F950" s="5">
        <f t="shared" si="84"/>
        <v>1.0881428571428571</v>
      </c>
      <c r="G950" s="6">
        <f t="shared" si="85"/>
        <v>65.102564102564102</v>
      </c>
      <c r="H950" t="s">
        <v>8219</v>
      </c>
      <c r="I950" t="s">
        <v>8225</v>
      </c>
      <c r="J950" t="s">
        <v>8247</v>
      </c>
      <c r="K950">
        <v>1462545358</v>
      </c>
      <c r="L950" s="11">
        <f t="shared" si="88"/>
        <v>42496.608310185184</v>
      </c>
      <c r="M950">
        <v>1459953358</v>
      </c>
      <c r="N950" s="11">
        <f t="shared" si="89"/>
        <v>42466.608310185184</v>
      </c>
      <c r="O950" t="b">
        <v>1</v>
      </c>
      <c r="P950">
        <v>117</v>
      </c>
      <c r="Q950" t="b">
        <v>1</v>
      </c>
      <c r="R950" t="s">
        <v>8271</v>
      </c>
      <c r="S950" t="str">
        <f t="shared" si="86"/>
        <v>theater</v>
      </c>
      <c r="T950" t="str">
        <f t="shared" si="87"/>
        <v>plays</v>
      </c>
    </row>
    <row r="951" spans="1:20" ht="43.2" x14ac:dyDescent="0.3">
      <c r="A951">
        <v>2719</v>
      </c>
      <c r="B951" s="3" t="s">
        <v>2719</v>
      </c>
      <c r="C951" s="3" t="s">
        <v>6829</v>
      </c>
      <c r="D951" s="10">
        <v>6000</v>
      </c>
      <c r="E951">
        <v>6530</v>
      </c>
      <c r="F951" s="5">
        <f t="shared" si="84"/>
        <v>1.0883333333333334</v>
      </c>
      <c r="G951" s="6">
        <f t="shared" si="85"/>
        <v>94.637681159420296</v>
      </c>
      <c r="H951" t="s">
        <v>8219</v>
      </c>
      <c r="I951" t="s">
        <v>8224</v>
      </c>
      <c r="J951" t="s">
        <v>8246</v>
      </c>
      <c r="K951">
        <v>1460936694</v>
      </c>
      <c r="L951" s="11">
        <f t="shared" si="88"/>
        <v>42477.989513888882</v>
      </c>
      <c r="M951">
        <v>1455756294</v>
      </c>
      <c r="N951" s="11">
        <f t="shared" si="89"/>
        <v>42418.031180555554</v>
      </c>
      <c r="O951" t="b">
        <v>0</v>
      </c>
      <c r="P951">
        <v>69</v>
      </c>
      <c r="Q951" t="b">
        <v>1</v>
      </c>
      <c r="R951" t="s">
        <v>8303</v>
      </c>
      <c r="S951" t="str">
        <f t="shared" si="86"/>
        <v>theater</v>
      </c>
      <c r="T951" t="str">
        <f t="shared" si="87"/>
        <v>spaces</v>
      </c>
    </row>
    <row r="952" spans="1:20" ht="43.2" x14ac:dyDescent="0.3">
      <c r="A952">
        <v>2558</v>
      </c>
      <c r="B952" s="3" t="s">
        <v>2558</v>
      </c>
      <c r="C952" s="3" t="s">
        <v>6668</v>
      </c>
      <c r="D952" s="10">
        <v>1250</v>
      </c>
      <c r="E952">
        <v>1361</v>
      </c>
      <c r="F952" s="5">
        <f t="shared" si="84"/>
        <v>1.0888</v>
      </c>
      <c r="G952" s="6">
        <f t="shared" si="85"/>
        <v>75.611111111111114</v>
      </c>
      <c r="H952" t="s">
        <v>8219</v>
      </c>
      <c r="I952" t="s">
        <v>8226</v>
      </c>
      <c r="J952" t="s">
        <v>8248</v>
      </c>
      <c r="K952">
        <v>1430488740</v>
      </c>
      <c r="L952" s="11">
        <f t="shared" si="88"/>
        <v>42125.582638888889</v>
      </c>
      <c r="M952">
        <v>1427747906</v>
      </c>
      <c r="N952" s="11">
        <f t="shared" si="89"/>
        <v>42093.860023148154</v>
      </c>
      <c r="O952" t="b">
        <v>0</v>
      </c>
      <c r="P952">
        <v>18</v>
      </c>
      <c r="Q952" t="b">
        <v>1</v>
      </c>
      <c r="R952" t="s">
        <v>8300</v>
      </c>
      <c r="S952" t="str">
        <f t="shared" si="86"/>
        <v>music</v>
      </c>
      <c r="T952" t="str">
        <f t="shared" si="87"/>
        <v>classical music</v>
      </c>
    </row>
    <row r="953" spans="1:20" ht="43.2" x14ac:dyDescent="0.3">
      <c r="A953">
        <v>1840</v>
      </c>
      <c r="B953" s="3" t="s">
        <v>1841</v>
      </c>
      <c r="C953" s="3" t="s">
        <v>5950</v>
      </c>
      <c r="D953" s="10">
        <v>900</v>
      </c>
      <c r="E953">
        <v>980</v>
      </c>
      <c r="F953" s="5">
        <f t="shared" si="84"/>
        <v>1.0888888888888888</v>
      </c>
      <c r="G953" s="6">
        <f t="shared" si="85"/>
        <v>75.384615384615387</v>
      </c>
      <c r="H953" t="s">
        <v>8219</v>
      </c>
      <c r="I953" t="s">
        <v>8224</v>
      </c>
      <c r="J953" t="s">
        <v>8246</v>
      </c>
      <c r="K953">
        <v>1367902740</v>
      </c>
      <c r="L953" s="11">
        <f t="shared" si="88"/>
        <v>41401.207638888889</v>
      </c>
      <c r="M953">
        <v>1366251510</v>
      </c>
      <c r="N953" s="11">
        <f t="shared" si="89"/>
        <v>41382.096180555556</v>
      </c>
      <c r="O953" t="b">
        <v>0</v>
      </c>
      <c r="P953">
        <v>13</v>
      </c>
      <c r="Q953" t="b">
        <v>1</v>
      </c>
      <c r="R953" t="s">
        <v>8276</v>
      </c>
      <c r="S953" t="str">
        <f t="shared" si="86"/>
        <v>music</v>
      </c>
      <c r="T953" t="str">
        <f t="shared" si="87"/>
        <v>rock</v>
      </c>
    </row>
    <row r="954" spans="1:20" ht="28.8" x14ac:dyDescent="0.3">
      <c r="A954">
        <v>298</v>
      </c>
      <c r="B954" s="3" t="s">
        <v>299</v>
      </c>
      <c r="C954" s="3" t="s">
        <v>4408</v>
      </c>
      <c r="D954" s="10">
        <v>126000</v>
      </c>
      <c r="E954">
        <v>137254.84</v>
      </c>
      <c r="F954" s="5">
        <f t="shared" si="84"/>
        <v>1.089324126984127</v>
      </c>
      <c r="G954" s="6">
        <f t="shared" si="85"/>
        <v>56.344351395730705</v>
      </c>
      <c r="H954" t="s">
        <v>8219</v>
      </c>
      <c r="I954" t="s">
        <v>8224</v>
      </c>
      <c r="J954" t="s">
        <v>8246</v>
      </c>
      <c r="K954">
        <v>1399669200</v>
      </c>
      <c r="L954" s="11">
        <f t="shared" si="88"/>
        <v>41768.875</v>
      </c>
      <c r="M954">
        <v>1394536048</v>
      </c>
      <c r="N954" s="11">
        <f t="shared" si="89"/>
        <v>41709.463518518518</v>
      </c>
      <c r="O954" t="b">
        <v>1</v>
      </c>
      <c r="P954">
        <v>2436</v>
      </c>
      <c r="Q954" t="b">
        <v>1</v>
      </c>
      <c r="R954" t="s">
        <v>8269</v>
      </c>
      <c r="S954" t="str">
        <f t="shared" si="86"/>
        <v>film &amp; video</v>
      </c>
      <c r="T954" t="str">
        <f t="shared" si="87"/>
        <v>documentary</v>
      </c>
    </row>
    <row r="955" spans="1:20" ht="57.6" x14ac:dyDescent="0.3">
      <c r="A955">
        <v>2965</v>
      </c>
      <c r="B955" s="3" t="s">
        <v>2965</v>
      </c>
      <c r="C955" s="3" t="s">
        <v>7075</v>
      </c>
      <c r="D955" s="10">
        <v>1500</v>
      </c>
      <c r="E955">
        <v>1635</v>
      </c>
      <c r="F955" s="5">
        <f t="shared" si="84"/>
        <v>1.0900000000000001</v>
      </c>
      <c r="G955" s="6">
        <f t="shared" si="85"/>
        <v>41.92307692307692</v>
      </c>
      <c r="H955" t="s">
        <v>8219</v>
      </c>
      <c r="I955" t="s">
        <v>8224</v>
      </c>
      <c r="J955" t="s">
        <v>8246</v>
      </c>
      <c r="K955">
        <v>1436290233</v>
      </c>
      <c r="L955" s="11">
        <f t="shared" si="88"/>
        <v>42192.729548611111</v>
      </c>
      <c r="M955">
        <v>1433698233</v>
      </c>
      <c r="N955" s="11">
        <f t="shared" si="89"/>
        <v>42162.729548611111</v>
      </c>
      <c r="O955" t="b">
        <v>0</v>
      </c>
      <c r="P955">
        <v>39</v>
      </c>
      <c r="Q955" t="b">
        <v>1</v>
      </c>
      <c r="R955" t="s">
        <v>8271</v>
      </c>
      <c r="S955" t="str">
        <f t="shared" si="86"/>
        <v>theater</v>
      </c>
      <c r="T955" t="str">
        <f t="shared" si="87"/>
        <v>plays</v>
      </c>
    </row>
    <row r="956" spans="1:20" ht="43.2" x14ac:dyDescent="0.3">
      <c r="A956">
        <v>3181</v>
      </c>
      <c r="B956" s="3" t="s">
        <v>3181</v>
      </c>
      <c r="C956" s="3" t="s">
        <v>7291</v>
      </c>
      <c r="D956" s="10">
        <v>500</v>
      </c>
      <c r="E956">
        <v>545</v>
      </c>
      <c r="F956" s="5">
        <f t="shared" si="84"/>
        <v>1.0900000000000001</v>
      </c>
      <c r="G956" s="6">
        <f t="shared" si="85"/>
        <v>36.333333333333336</v>
      </c>
      <c r="H956" t="s">
        <v>8219</v>
      </c>
      <c r="I956" t="s">
        <v>8225</v>
      </c>
      <c r="J956" t="s">
        <v>8247</v>
      </c>
      <c r="K956">
        <v>1402848000</v>
      </c>
      <c r="L956" s="11">
        <f t="shared" si="88"/>
        <v>41805.666666666664</v>
      </c>
      <c r="M956">
        <v>1400570787</v>
      </c>
      <c r="N956" s="11">
        <f t="shared" si="89"/>
        <v>41779.310034722221</v>
      </c>
      <c r="O956" t="b">
        <v>1</v>
      </c>
      <c r="P956">
        <v>15</v>
      </c>
      <c r="Q956" t="b">
        <v>1</v>
      </c>
      <c r="R956" t="s">
        <v>8271</v>
      </c>
      <c r="S956" t="str">
        <f t="shared" si="86"/>
        <v>theater</v>
      </c>
      <c r="T956" t="str">
        <f t="shared" si="87"/>
        <v>plays</v>
      </c>
    </row>
    <row r="957" spans="1:20" ht="43.2" x14ac:dyDescent="0.3">
      <c r="A957">
        <v>3183</v>
      </c>
      <c r="B957" s="3" t="s">
        <v>3183</v>
      </c>
      <c r="C957" s="3" t="s">
        <v>7293</v>
      </c>
      <c r="D957" s="10">
        <v>2500</v>
      </c>
      <c r="E957">
        <v>2725</v>
      </c>
      <c r="F957" s="5">
        <f t="shared" si="84"/>
        <v>1.0900000000000001</v>
      </c>
      <c r="G957" s="6">
        <f t="shared" si="85"/>
        <v>40.073529411764703</v>
      </c>
      <c r="H957" t="s">
        <v>8219</v>
      </c>
      <c r="I957" t="s">
        <v>8224</v>
      </c>
      <c r="J957" t="s">
        <v>8246</v>
      </c>
      <c r="K957">
        <v>1377284669</v>
      </c>
      <c r="L957" s="11">
        <f t="shared" si="88"/>
        <v>41509.79478009259</v>
      </c>
      <c r="M957">
        <v>1375729469</v>
      </c>
      <c r="N957" s="11">
        <f t="shared" si="89"/>
        <v>41491.79478009259</v>
      </c>
      <c r="O957" t="b">
        <v>1</v>
      </c>
      <c r="P957">
        <v>68</v>
      </c>
      <c r="Q957" t="b">
        <v>1</v>
      </c>
      <c r="R957" t="s">
        <v>8271</v>
      </c>
      <c r="S957" t="str">
        <f t="shared" si="86"/>
        <v>theater</v>
      </c>
      <c r="T957" t="str">
        <f t="shared" si="87"/>
        <v>plays</v>
      </c>
    </row>
    <row r="958" spans="1:20" ht="43.2" x14ac:dyDescent="0.3">
      <c r="A958">
        <v>3834</v>
      </c>
      <c r="B958" s="3" t="s">
        <v>3831</v>
      </c>
      <c r="C958" s="3" t="s">
        <v>7943</v>
      </c>
      <c r="D958" s="10">
        <v>3000</v>
      </c>
      <c r="E958">
        <v>3271</v>
      </c>
      <c r="F958" s="5">
        <f t="shared" si="84"/>
        <v>1.0903333333333334</v>
      </c>
      <c r="G958" s="6">
        <f t="shared" si="85"/>
        <v>57.385964912280699</v>
      </c>
      <c r="H958" t="s">
        <v>8219</v>
      </c>
      <c r="I958" t="s">
        <v>8225</v>
      </c>
      <c r="J958" t="s">
        <v>8247</v>
      </c>
      <c r="K958">
        <v>1434624067</v>
      </c>
      <c r="L958" s="11">
        <f t="shared" si="88"/>
        <v>42173.445219907408</v>
      </c>
      <c r="M958">
        <v>1432032067</v>
      </c>
      <c r="N958" s="11">
        <f t="shared" si="89"/>
        <v>42143.445219907408</v>
      </c>
      <c r="O958" t="b">
        <v>0</v>
      </c>
      <c r="P958">
        <v>57</v>
      </c>
      <c r="Q958" t="b">
        <v>1</v>
      </c>
      <c r="R958" t="s">
        <v>8271</v>
      </c>
      <c r="S958" t="str">
        <f t="shared" si="86"/>
        <v>theater</v>
      </c>
      <c r="T958" t="str">
        <f t="shared" si="87"/>
        <v>plays</v>
      </c>
    </row>
    <row r="959" spans="1:20" ht="43.2" x14ac:dyDescent="0.3">
      <c r="A959">
        <v>1191</v>
      </c>
      <c r="B959" s="3" t="s">
        <v>1192</v>
      </c>
      <c r="C959" s="3" t="s">
        <v>5301</v>
      </c>
      <c r="D959" s="10">
        <v>2700</v>
      </c>
      <c r="E959">
        <v>2945</v>
      </c>
      <c r="F959" s="5">
        <f t="shared" si="84"/>
        <v>1.0907407407407408</v>
      </c>
      <c r="G959" s="6">
        <f t="shared" si="85"/>
        <v>89.242424242424249</v>
      </c>
      <c r="H959" t="s">
        <v>8219</v>
      </c>
      <c r="I959" t="s">
        <v>8224</v>
      </c>
      <c r="J959" t="s">
        <v>8246</v>
      </c>
      <c r="K959">
        <v>1458480560</v>
      </c>
      <c r="L959" s="11">
        <f t="shared" si="88"/>
        <v>42449.562037037031</v>
      </c>
      <c r="M959">
        <v>1455892160</v>
      </c>
      <c r="N959" s="11">
        <f t="shared" si="89"/>
        <v>42419.603703703702</v>
      </c>
      <c r="O959" t="b">
        <v>0</v>
      </c>
      <c r="P959">
        <v>33</v>
      </c>
      <c r="Q959" t="b">
        <v>1</v>
      </c>
      <c r="R959" t="s">
        <v>8285</v>
      </c>
      <c r="S959" t="str">
        <f t="shared" si="86"/>
        <v>photography</v>
      </c>
      <c r="T959" t="str">
        <f t="shared" si="87"/>
        <v>photobooks</v>
      </c>
    </row>
    <row r="960" spans="1:20" ht="43.2" x14ac:dyDescent="0.3">
      <c r="A960">
        <v>1362</v>
      </c>
      <c r="B960" s="3" t="s">
        <v>1363</v>
      </c>
      <c r="C960" s="3" t="s">
        <v>5472</v>
      </c>
      <c r="D960" s="10">
        <v>1000</v>
      </c>
      <c r="E960">
        <v>1091</v>
      </c>
      <c r="F960" s="5">
        <f t="shared" si="84"/>
        <v>1.091</v>
      </c>
      <c r="G960" s="6">
        <f t="shared" si="85"/>
        <v>43.64</v>
      </c>
      <c r="H960" t="s">
        <v>8219</v>
      </c>
      <c r="I960" t="s">
        <v>8224</v>
      </c>
      <c r="J960" t="s">
        <v>8246</v>
      </c>
      <c r="K960">
        <v>1378592731</v>
      </c>
      <c r="L960" s="11">
        <f t="shared" si="88"/>
        <v>41524.934386574074</v>
      </c>
      <c r="M960">
        <v>1373408731</v>
      </c>
      <c r="N960" s="11">
        <f t="shared" si="89"/>
        <v>41464.934386574074</v>
      </c>
      <c r="O960" t="b">
        <v>0</v>
      </c>
      <c r="P960">
        <v>25</v>
      </c>
      <c r="Q960" t="b">
        <v>1</v>
      </c>
      <c r="R960" t="s">
        <v>8274</v>
      </c>
      <c r="S960" t="str">
        <f t="shared" si="86"/>
        <v>publishing</v>
      </c>
      <c r="T960" t="str">
        <f t="shared" si="87"/>
        <v>nonfiction</v>
      </c>
    </row>
    <row r="961" spans="1:20" ht="43.2" x14ac:dyDescent="0.3">
      <c r="A961">
        <v>3422</v>
      </c>
      <c r="B961" s="3" t="s">
        <v>3421</v>
      </c>
      <c r="C961" s="3" t="s">
        <v>7532</v>
      </c>
      <c r="D961" s="10">
        <v>3000</v>
      </c>
      <c r="E961">
        <v>3273</v>
      </c>
      <c r="F961" s="5">
        <f t="shared" si="84"/>
        <v>1.091</v>
      </c>
      <c r="G961" s="6">
        <f t="shared" si="85"/>
        <v>71.152173913043484</v>
      </c>
      <c r="H961" t="s">
        <v>8219</v>
      </c>
      <c r="I961" t="s">
        <v>8225</v>
      </c>
      <c r="J961" t="s">
        <v>8247</v>
      </c>
      <c r="K961">
        <v>1450051200</v>
      </c>
      <c r="L961" s="11">
        <f t="shared" si="88"/>
        <v>42352</v>
      </c>
      <c r="M961">
        <v>1447594176</v>
      </c>
      <c r="N961" s="11">
        <f t="shared" si="89"/>
        <v>42323.562222222223</v>
      </c>
      <c r="O961" t="b">
        <v>0</v>
      </c>
      <c r="P961">
        <v>46</v>
      </c>
      <c r="Q961" t="b">
        <v>1</v>
      </c>
      <c r="R961" t="s">
        <v>8271</v>
      </c>
      <c r="S961" t="str">
        <f t="shared" si="86"/>
        <v>theater</v>
      </c>
      <c r="T961" t="str">
        <f t="shared" si="87"/>
        <v>plays</v>
      </c>
    </row>
    <row r="962" spans="1:20" ht="43.2" x14ac:dyDescent="0.3">
      <c r="A962">
        <v>1390</v>
      </c>
      <c r="B962" s="3" t="s">
        <v>1391</v>
      </c>
      <c r="C962" s="3" t="s">
        <v>5500</v>
      </c>
      <c r="D962" s="10">
        <v>2800</v>
      </c>
      <c r="E962">
        <v>3055</v>
      </c>
      <c r="F962" s="5">
        <f t="shared" ref="F962:F1025" si="90">E962/D962</f>
        <v>1.0910714285714285</v>
      </c>
      <c r="G962" s="6">
        <f t="shared" ref="G962:G1025" si="91">E962/P962</f>
        <v>160.78947368421052</v>
      </c>
      <c r="H962" t="s">
        <v>8219</v>
      </c>
      <c r="I962" t="s">
        <v>8224</v>
      </c>
      <c r="J962" t="s">
        <v>8246</v>
      </c>
      <c r="K962">
        <v>1430154720</v>
      </c>
      <c r="L962" s="11">
        <f t="shared" si="88"/>
        <v>42121.716666666667</v>
      </c>
      <c r="M962">
        <v>1427224606</v>
      </c>
      <c r="N962" s="11">
        <f t="shared" si="89"/>
        <v>42087.803310185183</v>
      </c>
      <c r="O962" t="b">
        <v>0</v>
      </c>
      <c r="P962">
        <v>19</v>
      </c>
      <c r="Q962" t="b">
        <v>1</v>
      </c>
      <c r="R962" t="s">
        <v>8276</v>
      </c>
      <c r="S962" t="str">
        <f t="shared" ref="S962:S1025" si="92">LEFT(R962,FIND("/",R962)-1)</f>
        <v>music</v>
      </c>
      <c r="T962" t="str">
        <f t="shared" ref="T962:T1025" si="93">RIGHT(R962,LEN(R962)-FIND("/",R962))</f>
        <v>rock</v>
      </c>
    </row>
    <row r="963" spans="1:20" ht="43.2" x14ac:dyDescent="0.3">
      <c r="A963">
        <v>21</v>
      </c>
      <c r="B963" s="3" t="s">
        <v>23</v>
      </c>
      <c r="C963" s="3" t="s">
        <v>4132</v>
      </c>
      <c r="D963" s="10">
        <v>18500</v>
      </c>
      <c r="E963">
        <v>20190</v>
      </c>
      <c r="F963" s="5">
        <f t="shared" si="90"/>
        <v>1.0913513513513513</v>
      </c>
      <c r="G963" s="6">
        <f t="shared" si="91"/>
        <v>199.9009900990099</v>
      </c>
      <c r="H963" t="s">
        <v>8219</v>
      </c>
      <c r="I963" t="s">
        <v>8224</v>
      </c>
      <c r="J963" t="s">
        <v>8246</v>
      </c>
      <c r="K963">
        <v>1411743789</v>
      </c>
      <c r="L963" s="11">
        <f t="shared" ref="L963:L1026" si="94">(((K963/60)/60)/24)+DATE(1970,1,1)</f>
        <v>41908.627187500002</v>
      </c>
      <c r="M963">
        <v>1409151789</v>
      </c>
      <c r="N963" s="11">
        <f t="shared" ref="N963:N1026" si="95">(((M963/60)/60)/24)+DATE(1970,1,1)</f>
        <v>41878.627187500002</v>
      </c>
      <c r="O963" t="b">
        <v>0</v>
      </c>
      <c r="P963">
        <v>101</v>
      </c>
      <c r="Q963" t="b">
        <v>1</v>
      </c>
      <c r="R963" t="s">
        <v>8265</v>
      </c>
      <c r="S963" t="str">
        <f t="shared" si="92"/>
        <v>film &amp; video</v>
      </c>
      <c r="T963" t="str">
        <f t="shared" si="93"/>
        <v>television</v>
      </c>
    </row>
    <row r="964" spans="1:20" ht="43.2" x14ac:dyDescent="0.3">
      <c r="A964">
        <v>286</v>
      </c>
      <c r="B964" s="3" t="s">
        <v>287</v>
      </c>
      <c r="C964" s="3" t="s">
        <v>4396</v>
      </c>
      <c r="D964" s="10">
        <v>15000</v>
      </c>
      <c r="E964">
        <v>16373</v>
      </c>
      <c r="F964" s="5">
        <f t="shared" si="90"/>
        <v>1.0915333333333332</v>
      </c>
      <c r="G964" s="6">
        <f t="shared" si="91"/>
        <v>121.28148148148148</v>
      </c>
      <c r="H964" t="s">
        <v>8219</v>
      </c>
      <c r="I964" t="s">
        <v>8224</v>
      </c>
      <c r="J964" t="s">
        <v>8246</v>
      </c>
      <c r="K964">
        <v>1364236524</v>
      </c>
      <c r="L964" s="11">
        <f t="shared" si="94"/>
        <v>41358.774583333332</v>
      </c>
      <c r="M964">
        <v>1360352124</v>
      </c>
      <c r="N964" s="11">
        <f t="shared" si="95"/>
        <v>41313.816249999996</v>
      </c>
      <c r="O964" t="b">
        <v>1</v>
      </c>
      <c r="P964">
        <v>135</v>
      </c>
      <c r="Q964" t="b">
        <v>1</v>
      </c>
      <c r="R964" t="s">
        <v>8269</v>
      </c>
      <c r="S964" t="str">
        <f t="shared" si="92"/>
        <v>film &amp; video</v>
      </c>
      <c r="T964" t="str">
        <f t="shared" si="93"/>
        <v>documentary</v>
      </c>
    </row>
    <row r="965" spans="1:20" ht="43.2" x14ac:dyDescent="0.3">
      <c r="A965">
        <v>1402</v>
      </c>
      <c r="B965" s="3" t="s">
        <v>1403</v>
      </c>
      <c r="C965" s="3" t="s">
        <v>5512</v>
      </c>
      <c r="D965" s="10">
        <v>2500</v>
      </c>
      <c r="E965">
        <v>2729</v>
      </c>
      <c r="F965" s="5">
        <f t="shared" si="90"/>
        <v>1.0915999999999999</v>
      </c>
      <c r="G965" s="6">
        <f t="shared" si="91"/>
        <v>24.150442477876105</v>
      </c>
      <c r="H965" t="s">
        <v>8219</v>
      </c>
      <c r="I965" t="s">
        <v>8225</v>
      </c>
      <c r="J965" t="s">
        <v>8247</v>
      </c>
      <c r="K965">
        <v>1430439411</v>
      </c>
      <c r="L965" s="11">
        <f t="shared" si="94"/>
        <v>42125.011701388896</v>
      </c>
      <c r="M965">
        <v>1425259011</v>
      </c>
      <c r="N965" s="11">
        <f t="shared" si="95"/>
        <v>42065.053368055553</v>
      </c>
      <c r="O965" t="b">
        <v>0</v>
      </c>
      <c r="P965">
        <v>113</v>
      </c>
      <c r="Q965" t="b">
        <v>1</v>
      </c>
      <c r="R965" t="s">
        <v>8276</v>
      </c>
      <c r="S965" t="str">
        <f t="shared" si="92"/>
        <v>music</v>
      </c>
      <c r="T965" t="str">
        <f t="shared" si="93"/>
        <v>rock</v>
      </c>
    </row>
    <row r="966" spans="1:20" ht="43.2" x14ac:dyDescent="0.3">
      <c r="A966">
        <v>2980</v>
      </c>
      <c r="B966" s="3" t="s">
        <v>2980</v>
      </c>
      <c r="C966" s="3" t="s">
        <v>7090</v>
      </c>
      <c r="D966" s="10">
        <v>3000</v>
      </c>
      <c r="E966">
        <v>3275</v>
      </c>
      <c r="F966" s="5">
        <f t="shared" si="90"/>
        <v>1.0916666666666666</v>
      </c>
      <c r="G966" s="6">
        <f t="shared" si="91"/>
        <v>136.45833333333334</v>
      </c>
      <c r="H966" t="s">
        <v>8219</v>
      </c>
      <c r="I966" t="s">
        <v>8224</v>
      </c>
      <c r="J966" t="s">
        <v>8246</v>
      </c>
      <c r="K966">
        <v>1440381600</v>
      </c>
      <c r="L966" s="11">
        <f t="shared" si="94"/>
        <v>42240.083333333328</v>
      </c>
      <c r="M966">
        <v>1438639130</v>
      </c>
      <c r="N966" s="11">
        <f t="shared" si="95"/>
        <v>42219.915856481486</v>
      </c>
      <c r="O966" t="b">
        <v>0</v>
      </c>
      <c r="P966">
        <v>24</v>
      </c>
      <c r="Q966" t="b">
        <v>1</v>
      </c>
      <c r="R966" t="s">
        <v>8271</v>
      </c>
      <c r="S966" t="str">
        <f t="shared" si="92"/>
        <v>theater</v>
      </c>
      <c r="T966" t="str">
        <f t="shared" si="93"/>
        <v>plays</v>
      </c>
    </row>
    <row r="967" spans="1:20" ht="43.2" x14ac:dyDescent="0.3">
      <c r="A967">
        <v>3688</v>
      </c>
      <c r="B967" s="3" t="s">
        <v>3685</v>
      </c>
      <c r="C967" s="3" t="s">
        <v>7798</v>
      </c>
      <c r="D967" s="10">
        <v>3000</v>
      </c>
      <c r="E967">
        <v>3275</v>
      </c>
      <c r="F967" s="5">
        <f t="shared" si="90"/>
        <v>1.0916666666666666</v>
      </c>
      <c r="G967" s="6">
        <f t="shared" si="91"/>
        <v>83.974358974358978</v>
      </c>
      <c r="H967" t="s">
        <v>8219</v>
      </c>
      <c r="I967" t="s">
        <v>8225</v>
      </c>
      <c r="J967" t="s">
        <v>8247</v>
      </c>
      <c r="K967">
        <v>1407524004</v>
      </c>
      <c r="L967" s="11">
        <f t="shared" si="94"/>
        <v>41859.787083333329</v>
      </c>
      <c r="M967">
        <v>1404932004</v>
      </c>
      <c r="N967" s="11">
        <f t="shared" si="95"/>
        <v>41829.787083333329</v>
      </c>
      <c r="O967" t="b">
        <v>0</v>
      </c>
      <c r="P967">
        <v>39</v>
      </c>
      <c r="Q967" t="b">
        <v>1</v>
      </c>
      <c r="R967" t="s">
        <v>8271</v>
      </c>
      <c r="S967" t="str">
        <f t="shared" si="92"/>
        <v>theater</v>
      </c>
      <c r="T967" t="str">
        <f t="shared" si="93"/>
        <v>plays</v>
      </c>
    </row>
    <row r="968" spans="1:20" ht="57.6" x14ac:dyDescent="0.3">
      <c r="A968">
        <v>3702</v>
      </c>
      <c r="B968" s="3" t="s">
        <v>3699</v>
      </c>
      <c r="C968" s="3" t="s">
        <v>7812</v>
      </c>
      <c r="D968" s="10">
        <v>3000</v>
      </c>
      <c r="E968">
        <v>3275</v>
      </c>
      <c r="F968" s="5">
        <f t="shared" si="90"/>
        <v>1.0916666666666666</v>
      </c>
      <c r="G968" s="6">
        <f t="shared" si="91"/>
        <v>155.95238095238096</v>
      </c>
      <c r="H968" t="s">
        <v>8219</v>
      </c>
      <c r="I968" t="s">
        <v>8225</v>
      </c>
      <c r="J968" t="s">
        <v>8247</v>
      </c>
      <c r="K968">
        <v>1468191540</v>
      </c>
      <c r="L968" s="11">
        <f t="shared" si="94"/>
        <v>42561.957638888889</v>
      </c>
      <c r="M968">
        <v>1464958484</v>
      </c>
      <c r="N968" s="11">
        <f t="shared" si="95"/>
        <v>42524.53800925926</v>
      </c>
      <c r="O968" t="b">
        <v>0</v>
      </c>
      <c r="P968">
        <v>21</v>
      </c>
      <c r="Q968" t="b">
        <v>1</v>
      </c>
      <c r="R968" t="s">
        <v>8271</v>
      </c>
      <c r="S968" t="str">
        <f t="shared" si="92"/>
        <v>theater</v>
      </c>
      <c r="T968" t="str">
        <f t="shared" si="93"/>
        <v>plays</v>
      </c>
    </row>
    <row r="969" spans="1:20" ht="43.2" x14ac:dyDescent="0.3">
      <c r="A969">
        <v>3260</v>
      </c>
      <c r="B969" s="3" t="s">
        <v>3260</v>
      </c>
      <c r="C969" s="3" t="s">
        <v>7370</v>
      </c>
      <c r="D969" s="10">
        <v>5000</v>
      </c>
      <c r="E969">
        <v>5462</v>
      </c>
      <c r="F969" s="5">
        <f t="shared" si="90"/>
        <v>1.0924</v>
      </c>
      <c r="G969" s="6">
        <f t="shared" si="91"/>
        <v>74.821917808219183</v>
      </c>
      <c r="H969" t="s">
        <v>8219</v>
      </c>
      <c r="I969" t="s">
        <v>8224</v>
      </c>
      <c r="J969" t="s">
        <v>8246</v>
      </c>
      <c r="K969">
        <v>1448903318</v>
      </c>
      <c r="L969" s="11">
        <f t="shared" si="94"/>
        <v>42338.714328703703</v>
      </c>
      <c r="M969">
        <v>1445875718</v>
      </c>
      <c r="N969" s="11">
        <f t="shared" si="95"/>
        <v>42303.672662037032</v>
      </c>
      <c r="O969" t="b">
        <v>1</v>
      </c>
      <c r="P969">
        <v>73</v>
      </c>
      <c r="Q969" t="b">
        <v>1</v>
      </c>
      <c r="R969" t="s">
        <v>8271</v>
      </c>
      <c r="S969" t="str">
        <f t="shared" si="92"/>
        <v>theater</v>
      </c>
      <c r="T969" t="str">
        <f t="shared" si="93"/>
        <v>plays</v>
      </c>
    </row>
    <row r="970" spans="1:20" ht="43.2" x14ac:dyDescent="0.3">
      <c r="A970">
        <v>3044</v>
      </c>
      <c r="B970" s="3" t="s">
        <v>3044</v>
      </c>
      <c r="C970" s="3" t="s">
        <v>7154</v>
      </c>
      <c r="D970" s="10">
        <v>12000</v>
      </c>
      <c r="E970">
        <v>13121</v>
      </c>
      <c r="F970" s="5">
        <f t="shared" si="90"/>
        <v>1.0934166666666667</v>
      </c>
      <c r="G970" s="6">
        <f t="shared" si="91"/>
        <v>84.108974358974365</v>
      </c>
      <c r="H970" t="s">
        <v>8219</v>
      </c>
      <c r="I970" t="s">
        <v>8224</v>
      </c>
      <c r="J970" t="s">
        <v>8246</v>
      </c>
      <c r="K970">
        <v>1454433998</v>
      </c>
      <c r="L970" s="11">
        <f t="shared" si="94"/>
        <v>42402.7268287037</v>
      </c>
      <c r="M970">
        <v>1453137998</v>
      </c>
      <c r="N970" s="11">
        <f t="shared" si="95"/>
        <v>42387.7268287037</v>
      </c>
      <c r="O970" t="b">
        <v>0</v>
      </c>
      <c r="P970">
        <v>156</v>
      </c>
      <c r="Q970" t="b">
        <v>1</v>
      </c>
      <c r="R970" t="s">
        <v>8303</v>
      </c>
      <c r="S970" t="str">
        <f t="shared" si="92"/>
        <v>theater</v>
      </c>
      <c r="T970" t="str">
        <f t="shared" si="93"/>
        <v>spaces</v>
      </c>
    </row>
    <row r="971" spans="1:20" ht="57.6" x14ac:dyDescent="0.3">
      <c r="A971">
        <v>2303</v>
      </c>
      <c r="B971" s="3" t="s">
        <v>2304</v>
      </c>
      <c r="C971" s="3" t="s">
        <v>6413</v>
      </c>
      <c r="D971" s="10">
        <v>6450</v>
      </c>
      <c r="E971">
        <v>7053.61</v>
      </c>
      <c r="F971" s="5">
        <f t="shared" si="90"/>
        <v>1.0935829457364341</v>
      </c>
      <c r="G971" s="6">
        <f t="shared" si="91"/>
        <v>68.481650485436887</v>
      </c>
      <c r="H971" t="s">
        <v>8219</v>
      </c>
      <c r="I971" t="s">
        <v>8224</v>
      </c>
      <c r="J971" t="s">
        <v>8246</v>
      </c>
      <c r="K971">
        <v>1323747596</v>
      </c>
      <c r="L971" s="11">
        <f t="shared" si="94"/>
        <v>40890.152731481481</v>
      </c>
      <c r="M971">
        <v>1320287996</v>
      </c>
      <c r="N971" s="11">
        <f t="shared" si="95"/>
        <v>40850.111064814817</v>
      </c>
      <c r="O971" t="b">
        <v>1</v>
      </c>
      <c r="P971">
        <v>103</v>
      </c>
      <c r="Q971" t="b">
        <v>1</v>
      </c>
      <c r="R971" t="s">
        <v>8279</v>
      </c>
      <c r="S971" t="str">
        <f t="shared" si="92"/>
        <v>music</v>
      </c>
      <c r="T971" t="str">
        <f t="shared" si="93"/>
        <v>indie rock</v>
      </c>
    </row>
    <row r="972" spans="1:20" ht="57.6" x14ac:dyDescent="0.3">
      <c r="A972">
        <v>1900</v>
      </c>
      <c r="B972" s="3" t="s">
        <v>1901</v>
      </c>
      <c r="C972" s="3" t="s">
        <v>6010</v>
      </c>
      <c r="D972" s="10">
        <v>2500</v>
      </c>
      <c r="E972">
        <v>2734.11</v>
      </c>
      <c r="F972" s="5">
        <f t="shared" si="90"/>
        <v>1.0936440000000001</v>
      </c>
      <c r="G972" s="6">
        <f t="shared" si="91"/>
        <v>50.631666666666668</v>
      </c>
      <c r="H972" t="s">
        <v>8219</v>
      </c>
      <c r="I972" t="s">
        <v>8224</v>
      </c>
      <c r="J972" t="s">
        <v>8246</v>
      </c>
      <c r="K972">
        <v>1349517540</v>
      </c>
      <c r="L972" s="11">
        <f t="shared" si="94"/>
        <v>41188.415972222225</v>
      </c>
      <c r="M972">
        <v>1347137731</v>
      </c>
      <c r="N972" s="11">
        <f t="shared" si="95"/>
        <v>41160.871886574074</v>
      </c>
      <c r="O972" t="b">
        <v>0</v>
      </c>
      <c r="P972">
        <v>54</v>
      </c>
      <c r="Q972" t="b">
        <v>1</v>
      </c>
      <c r="R972" t="s">
        <v>8279</v>
      </c>
      <c r="S972" t="str">
        <f t="shared" si="92"/>
        <v>music</v>
      </c>
      <c r="T972" t="str">
        <f t="shared" si="93"/>
        <v>indie rock</v>
      </c>
    </row>
    <row r="973" spans="1:20" ht="43.2" x14ac:dyDescent="0.3">
      <c r="A973">
        <v>3664</v>
      </c>
      <c r="B973" s="3" t="s">
        <v>3661</v>
      </c>
      <c r="C973" s="3" t="s">
        <v>7774</v>
      </c>
      <c r="D973" s="10">
        <v>800</v>
      </c>
      <c r="E973">
        <v>875</v>
      </c>
      <c r="F973" s="5">
        <f t="shared" si="90"/>
        <v>1.09375</v>
      </c>
      <c r="G973" s="6">
        <f t="shared" si="91"/>
        <v>46.05263157894737</v>
      </c>
      <c r="H973" t="s">
        <v>8219</v>
      </c>
      <c r="I973" t="s">
        <v>8224</v>
      </c>
      <c r="J973" t="s">
        <v>8246</v>
      </c>
      <c r="K973">
        <v>1466056689</v>
      </c>
      <c r="L973" s="11">
        <f t="shared" si="94"/>
        <v>42537.248715277776</v>
      </c>
      <c r="M973">
        <v>1464847089</v>
      </c>
      <c r="N973" s="11">
        <f t="shared" si="95"/>
        <v>42523.248715277776</v>
      </c>
      <c r="O973" t="b">
        <v>0</v>
      </c>
      <c r="P973">
        <v>19</v>
      </c>
      <c r="Q973" t="b">
        <v>1</v>
      </c>
      <c r="R973" t="s">
        <v>8271</v>
      </c>
      <c r="S973" t="str">
        <f t="shared" si="92"/>
        <v>theater</v>
      </c>
      <c r="T973" t="str">
        <f t="shared" si="93"/>
        <v>plays</v>
      </c>
    </row>
    <row r="974" spans="1:20" ht="28.8" x14ac:dyDescent="0.3">
      <c r="A974">
        <v>723</v>
      </c>
      <c r="B974" s="3" t="s">
        <v>724</v>
      </c>
      <c r="C974" s="3" t="s">
        <v>4833</v>
      </c>
      <c r="D974" s="10">
        <v>5000</v>
      </c>
      <c r="E974">
        <v>5469</v>
      </c>
      <c r="F974" s="5">
        <f t="shared" si="90"/>
        <v>1.0938000000000001</v>
      </c>
      <c r="G974" s="6">
        <f t="shared" si="91"/>
        <v>54.69</v>
      </c>
      <c r="H974" t="s">
        <v>8219</v>
      </c>
      <c r="I974" t="s">
        <v>8224</v>
      </c>
      <c r="J974" t="s">
        <v>8246</v>
      </c>
      <c r="K974">
        <v>1438228740</v>
      </c>
      <c r="L974" s="11">
        <f t="shared" si="94"/>
        <v>42215.165972222225</v>
      </c>
      <c r="M974">
        <v>1435606549</v>
      </c>
      <c r="N974" s="11">
        <f t="shared" si="95"/>
        <v>42184.816539351858</v>
      </c>
      <c r="O974" t="b">
        <v>0</v>
      </c>
      <c r="P974">
        <v>100</v>
      </c>
      <c r="Q974" t="b">
        <v>1</v>
      </c>
      <c r="R974" t="s">
        <v>8274</v>
      </c>
      <c r="S974" t="str">
        <f t="shared" si="92"/>
        <v>publishing</v>
      </c>
      <c r="T974" t="str">
        <f t="shared" si="93"/>
        <v>nonfiction</v>
      </c>
    </row>
    <row r="975" spans="1:20" ht="43.2" x14ac:dyDescent="0.3">
      <c r="A975">
        <v>789</v>
      </c>
      <c r="B975" s="3" t="s">
        <v>790</v>
      </c>
      <c r="C975" s="3" t="s">
        <v>4899</v>
      </c>
      <c r="D975" s="10">
        <v>1700</v>
      </c>
      <c r="E975">
        <v>1860</v>
      </c>
      <c r="F975" s="5">
        <f t="shared" si="90"/>
        <v>1.0941176470588236</v>
      </c>
      <c r="G975" s="6">
        <f t="shared" si="91"/>
        <v>132.85714285714286</v>
      </c>
      <c r="H975" t="s">
        <v>8219</v>
      </c>
      <c r="I975" t="s">
        <v>8224</v>
      </c>
      <c r="J975" t="s">
        <v>8246</v>
      </c>
      <c r="K975">
        <v>1358755140</v>
      </c>
      <c r="L975" s="11">
        <f t="shared" si="94"/>
        <v>41295.332638888889</v>
      </c>
      <c r="M975">
        <v>1357187280</v>
      </c>
      <c r="N975" s="11">
        <f t="shared" si="95"/>
        <v>41277.186111111114</v>
      </c>
      <c r="O975" t="b">
        <v>0</v>
      </c>
      <c r="P975">
        <v>14</v>
      </c>
      <c r="Q975" t="b">
        <v>1</v>
      </c>
      <c r="R975" t="s">
        <v>8276</v>
      </c>
      <c r="S975" t="str">
        <f t="shared" si="92"/>
        <v>music</v>
      </c>
      <c r="T975" t="str">
        <f t="shared" si="93"/>
        <v>rock</v>
      </c>
    </row>
    <row r="976" spans="1:20" x14ac:dyDescent="0.3">
      <c r="A976">
        <v>3586</v>
      </c>
      <c r="B976" s="3" t="s">
        <v>3585</v>
      </c>
      <c r="C976" s="3" t="s">
        <v>7696</v>
      </c>
      <c r="D976" s="10">
        <v>7500</v>
      </c>
      <c r="E976">
        <v>8207</v>
      </c>
      <c r="F976" s="5">
        <f t="shared" si="90"/>
        <v>1.0942666666666667</v>
      </c>
      <c r="G976" s="6">
        <f t="shared" si="91"/>
        <v>151.9814814814815</v>
      </c>
      <c r="H976" t="s">
        <v>8219</v>
      </c>
      <c r="I976" t="s">
        <v>8224</v>
      </c>
      <c r="J976" t="s">
        <v>8246</v>
      </c>
      <c r="K976">
        <v>1474649070</v>
      </c>
      <c r="L976" s="11">
        <f t="shared" si="94"/>
        <v>42636.697569444441</v>
      </c>
      <c r="M976">
        <v>1469465070</v>
      </c>
      <c r="N976" s="11">
        <f t="shared" si="95"/>
        <v>42576.697569444441</v>
      </c>
      <c r="O976" t="b">
        <v>0</v>
      </c>
      <c r="P976">
        <v>54</v>
      </c>
      <c r="Q976" t="b">
        <v>1</v>
      </c>
      <c r="R976" t="s">
        <v>8271</v>
      </c>
      <c r="S976" t="str">
        <f t="shared" si="92"/>
        <v>theater</v>
      </c>
      <c r="T976" t="str">
        <f t="shared" si="93"/>
        <v>plays</v>
      </c>
    </row>
    <row r="977" spans="1:20" ht="57.6" x14ac:dyDescent="0.3">
      <c r="A977">
        <v>2521</v>
      </c>
      <c r="B977" s="3" t="s">
        <v>2521</v>
      </c>
      <c r="C977" s="3" t="s">
        <v>6631</v>
      </c>
      <c r="D977" s="10">
        <v>12500</v>
      </c>
      <c r="E977">
        <v>13685.99</v>
      </c>
      <c r="F977" s="5">
        <f t="shared" si="90"/>
        <v>1.0948792000000001</v>
      </c>
      <c r="G977" s="6">
        <f t="shared" si="91"/>
        <v>103.68174242424243</v>
      </c>
      <c r="H977" t="s">
        <v>8219</v>
      </c>
      <c r="I977" t="s">
        <v>8224</v>
      </c>
      <c r="J977" t="s">
        <v>8246</v>
      </c>
      <c r="K977">
        <v>1444778021</v>
      </c>
      <c r="L977" s="11">
        <f t="shared" si="94"/>
        <v>42290.967835648145</v>
      </c>
      <c r="M977">
        <v>1442963621</v>
      </c>
      <c r="N977" s="11">
        <f t="shared" si="95"/>
        <v>42269.967835648145</v>
      </c>
      <c r="O977" t="b">
        <v>0</v>
      </c>
      <c r="P977">
        <v>132</v>
      </c>
      <c r="Q977" t="b">
        <v>1</v>
      </c>
      <c r="R977" t="s">
        <v>8300</v>
      </c>
      <c r="S977" t="str">
        <f t="shared" si="92"/>
        <v>music</v>
      </c>
      <c r="T977" t="str">
        <f t="shared" si="93"/>
        <v>classical music</v>
      </c>
    </row>
    <row r="978" spans="1:20" ht="43.2" x14ac:dyDescent="0.3">
      <c r="A978">
        <v>1644</v>
      </c>
      <c r="B978" s="3" t="s">
        <v>1645</v>
      </c>
      <c r="C978" s="3" t="s">
        <v>5754</v>
      </c>
      <c r="D978" s="10">
        <v>10000</v>
      </c>
      <c r="E978">
        <v>10950</v>
      </c>
      <c r="F978" s="5">
        <f t="shared" si="90"/>
        <v>1.095</v>
      </c>
      <c r="G978" s="6">
        <f t="shared" si="91"/>
        <v>85.546875</v>
      </c>
      <c r="H978" t="s">
        <v>8219</v>
      </c>
      <c r="I978" t="s">
        <v>8224</v>
      </c>
      <c r="J978" t="s">
        <v>8246</v>
      </c>
      <c r="K978">
        <v>1353551160</v>
      </c>
      <c r="L978" s="11">
        <f t="shared" si="94"/>
        <v>41235.101388888892</v>
      </c>
      <c r="M978">
        <v>1348363560</v>
      </c>
      <c r="N978" s="11">
        <f t="shared" si="95"/>
        <v>41175.05972222222</v>
      </c>
      <c r="O978" t="b">
        <v>0</v>
      </c>
      <c r="P978">
        <v>128</v>
      </c>
      <c r="Q978" t="b">
        <v>1</v>
      </c>
      <c r="R978" t="s">
        <v>8292</v>
      </c>
      <c r="S978" t="str">
        <f t="shared" si="92"/>
        <v>music</v>
      </c>
      <c r="T978" t="str">
        <f t="shared" si="93"/>
        <v>pop</v>
      </c>
    </row>
    <row r="979" spans="1:20" ht="28.8" x14ac:dyDescent="0.3">
      <c r="A979">
        <v>3223</v>
      </c>
      <c r="B979" s="3" t="s">
        <v>3223</v>
      </c>
      <c r="C979" s="3" t="s">
        <v>7333</v>
      </c>
      <c r="D979" s="10">
        <v>3100</v>
      </c>
      <c r="E979">
        <v>3395</v>
      </c>
      <c r="F979" s="5">
        <f t="shared" si="90"/>
        <v>1.0951612903225807</v>
      </c>
      <c r="G979" s="6">
        <f t="shared" si="91"/>
        <v>45.878378378378379</v>
      </c>
      <c r="H979" t="s">
        <v>8219</v>
      </c>
      <c r="I979" t="s">
        <v>8224</v>
      </c>
      <c r="J979" t="s">
        <v>8246</v>
      </c>
      <c r="K979">
        <v>1440100976</v>
      </c>
      <c r="L979" s="11">
        <f t="shared" si="94"/>
        <v>42236.835370370376</v>
      </c>
      <c r="M979">
        <v>1437508976</v>
      </c>
      <c r="N979" s="11">
        <f t="shared" si="95"/>
        <v>42206.835370370376</v>
      </c>
      <c r="O979" t="b">
        <v>1</v>
      </c>
      <c r="P979">
        <v>74</v>
      </c>
      <c r="Q979" t="b">
        <v>1</v>
      </c>
      <c r="R979" t="s">
        <v>8271</v>
      </c>
      <c r="S979" t="str">
        <f t="shared" si="92"/>
        <v>theater</v>
      </c>
      <c r="T979" t="str">
        <f t="shared" si="93"/>
        <v>plays</v>
      </c>
    </row>
    <row r="980" spans="1:20" ht="43.2" x14ac:dyDescent="0.3">
      <c r="A980">
        <v>1297</v>
      </c>
      <c r="B980" s="3" t="s">
        <v>1298</v>
      </c>
      <c r="C980" s="3" t="s">
        <v>5407</v>
      </c>
      <c r="D980" s="10">
        <v>20000</v>
      </c>
      <c r="E980">
        <v>21905</v>
      </c>
      <c r="F980" s="5">
        <f t="shared" si="90"/>
        <v>1.0952500000000001</v>
      </c>
      <c r="G980" s="6">
        <f t="shared" si="91"/>
        <v>92.037815126050418</v>
      </c>
      <c r="H980" t="s">
        <v>8219</v>
      </c>
      <c r="I980" t="s">
        <v>8224</v>
      </c>
      <c r="J980" t="s">
        <v>8246</v>
      </c>
      <c r="K980">
        <v>1462125358</v>
      </c>
      <c r="L980" s="11">
        <f t="shared" si="94"/>
        <v>42491.747199074074</v>
      </c>
      <c r="M980">
        <v>1459533358</v>
      </c>
      <c r="N980" s="11">
        <f t="shared" si="95"/>
        <v>42461.747199074074</v>
      </c>
      <c r="O980" t="b">
        <v>0</v>
      </c>
      <c r="P980">
        <v>238</v>
      </c>
      <c r="Q980" t="b">
        <v>1</v>
      </c>
      <c r="R980" t="s">
        <v>8271</v>
      </c>
      <c r="S980" t="str">
        <f t="shared" si="92"/>
        <v>theater</v>
      </c>
      <c r="T980" t="str">
        <f t="shared" si="93"/>
        <v>plays</v>
      </c>
    </row>
    <row r="981" spans="1:20" ht="43.2" x14ac:dyDescent="0.3">
      <c r="A981">
        <v>3670</v>
      </c>
      <c r="B981" s="3" t="s">
        <v>3667</v>
      </c>
      <c r="C981" s="3" t="s">
        <v>7780</v>
      </c>
      <c r="D981" s="10">
        <v>220</v>
      </c>
      <c r="E981">
        <v>241</v>
      </c>
      <c r="F981" s="5">
        <f t="shared" si="90"/>
        <v>1.0954545454545455</v>
      </c>
      <c r="G981" s="6">
        <f t="shared" si="91"/>
        <v>20.083333333333332</v>
      </c>
      <c r="H981" t="s">
        <v>8219</v>
      </c>
      <c r="I981" t="s">
        <v>8225</v>
      </c>
      <c r="J981" t="s">
        <v>8247</v>
      </c>
      <c r="K981">
        <v>1433113200</v>
      </c>
      <c r="L981" s="11">
        <f t="shared" si="94"/>
        <v>42155.958333333328</v>
      </c>
      <c r="M981">
        <v>1431951611</v>
      </c>
      <c r="N981" s="11">
        <f t="shared" si="95"/>
        <v>42142.514016203699</v>
      </c>
      <c r="O981" t="b">
        <v>0</v>
      </c>
      <c r="P981">
        <v>12</v>
      </c>
      <c r="Q981" t="b">
        <v>1</v>
      </c>
      <c r="R981" t="s">
        <v>8271</v>
      </c>
      <c r="S981" t="str">
        <f t="shared" si="92"/>
        <v>theater</v>
      </c>
      <c r="T981" t="str">
        <f t="shared" si="93"/>
        <v>plays</v>
      </c>
    </row>
    <row r="982" spans="1:20" ht="43.2" x14ac:dyDescent="0.3">
      <c r="A982">
        <v>2203</v>
      </c>
      <c r="B982" s="3" t="s">
        <v>2204</v>
      </c>
      <c r="C982" s="3" t="s">
        <v>6313</v>
      </c>
      <c r="D982" s="10">
        <v>2000</v>
      </c>
      <c r="E982">
        <v>2191</v>
      </c>
      <c r="F982" s="5">
        <f t="shared" si="90"/>
        <v>1.0954999999999999</v>
      </c>
      <c r="G982" s="6">
        <f t="shared" si="91"/>
        <v>43.82</v>
      </c>
      <c r="H982" t="s">
        <v>8219</v>
      </c>
      <c r="I982" t="s">
        <v>8229</v>
      </c>
      <c r="J982" t="s">
        <v>8251</v>
      </c>
      <c r="K982">
        <v>1443127082</v>
      </c>
      <c r="L982" s="11">
        <f t="shared" si="94"/>
        <v>42271.85974537037</v>
      </c>
      <c r="M982">
        <v>1440535082</v>
      </c>
      <c r="N982" s="11">
        <f t="shared" si="95"/>
        <v>42241.85974537037</v>
      </c>
      <c r="O982" t="b">
        <v>0</v>
      </c>
      <c r="P982">
        <v>50</v>
      </c>
      <c r="Q982" t="b">
        <v>1</v>
      </c>
      <c r="R982" t="s">
        <v>8280</v>
      </c>
      <c r="S982" t="str">
        <f t="shared" si="92"/>
        <v>music</v>
      </c>
      <c r="T982" t="str">
        <f t="shared" si="93"/>
        <v>electronic music</v>
      </c>
    </row>
    <row r="983" spans="1:20" ht="43.2" x14ac:dyDescent="0.3">
      <c r="A983">
        <v>3812</v>
      </c>
      <c r="B983" s="3" t="s">
        <v>3809</v>
      </c>
      <c r="C983" s="3" t="s">
        <v>7922</v>
      </c>
      <c r="D983" s="10">
        <v>2000</v>
      </c>
      <c r="E983">
        <v>2191</v>
      </c>
      <c r="F983" s="5">
        <f t="shared" si="90"/>
        <v>1.0954999999999999</v>
      </c>
      <c r="G983" s="6">
        <f t="shared" si="91"/>
        <v>199.18181818181819</v>
      </c>
      <c r="H983" t="s">
        <v>8219</v>
      </c>
      <c r="I983" t="s">
        <v>8229</v>
      </c>
      <c r="J983" t="s">
        <v>8251</v>
      </c>
      <c r="K983">
        <v>1433131140</v>
      </c>
      <c r="L983" s="11">
        <f t="shared" si="94"/>
        <v>42156.165972222225</v>
      </c>
      <c r="M983">
        <v>1429120908</v>
      </c>
      <c r="N983" s="11">
        <f t="shared" si="95"/>
        <v>42109.751250000001</v>
      </c>
      <c r="O983" t="b">
        <v>0</v>
      </c>
      <c r="P983">
        <v>11</v>
      </c>
      <c r="Q983" t="b">
        <v>1</v>
      </c>
      <c r="R983" t="s">
        <v>8271</v>
      </c>
      <c r="S983" t="str">
        <f t="shared" si="92"/>
        <v>theater</v>
      </c>
      <c r="T983" t="str">
        <f t="shared" si="93"/>
        <v>plays</v>
      </c>
    </row>
    <row r="984" spans="1:20" ht="57.6" x14ac:dyDescent="0.3">
      <c r="A984">
        <v>3175</v>
      </c>
      <c r="B984" s="3" t="s">
        <v>3175</v>
      </c>
      <c r="C984" s="3" t="s">
        <v>7285</v>
      </c>
      <c r="D984" s="10">
        <v>5000</v>
      </c>
      <c r="E984">
        <v>5478</v>
      </c>
      <c r="F984" s="5">
        <f t="shared" si="90"/>
        <v>1.0955999999999999</v>
      </c>
      <c r="G984" s="6">
        <f t="shared" si="91"/>
        <v>91.3</v>
      </c>
      <c r="H984" t="s">
        <v>8219</v>
      </c>
      <c r="I984" t="s">
        <v>8224</v>
      </c>
      <c r="J984" t="s">
        <v>8246</v>
      </c>
      <c r="K984">
        <v>1297977427</v>
      </c>
      <c r="L984" s="11">
        <f t="shared" si="94"/>
        <v>40591.886886574073</v>
      </c>
      <c r="M984">
        <v>1292793427</v>
      </c>
      <c r="N984" s="11">
        <f t="shared" si="95"/>
        <v>40531.886886574073</v>
      </c>
      <c r="O984" t="b">
        <v>1</v>
      </c>
      <c r="P984">
        <v>60</v>
      </c>
      <c r="Q984" t="b">
        <v>1</v>
      </c>
      <c r="R984" t="s">
        <v>8271</v>
      </c>
      <c r="S984" t="str">
        <f t="shared" si="92"/>
        <v>theater</v>
      </c>
      <c r="T984" t="str">
        <f t="shared" si="93"/>
        <v>plays</v>
      </c>
    </row>
    <row r="985" spans="1:20" ht="43.2" x14ac:dyDescent="0.3">
      <c r="A985">
        <v>2961</v>
      </c>
      <c r="B985" s="3" t="s">
        <v>2961</v>
      </c>
      <c r="C985" s="3" t="s">
        <v>7071</v>
      </c>
      <c r="D985" s="10">
        <v>5000</v>
      </c>
      <c r="E985">
        <v>5481</v>
      </c>
      <c r="F985" s="5">
        <f t="shared" si="90"/>
        <v>1.0962000000000001</v>
      </c>
      <c r="G985" s="6">
        <f t="shared" si="91"/>
        <v>50.75</v>
      </c>
      <c r="H985" t="s">
        <v>8219</v>
      </c>
      <c r="I985" t="s">
        <v>8224</v>
      </c>
      <c r="J985" t="s">
        <v>8246</v>
      </c>
      <c r="K985">
        <v>1427342400</v>
      </c>
      <c r="L985" s="11">
        <f t="shared" si="94"/>
        <v>42089.166666666672</v>
      </c>
      <c r="M985">
        <v>1424927159</v>
      </c>
      <c r="N985" s="11">
        <f t="shared" si="95"/>
        <v>42061.212488425925</v>
      </c>
      <c r="O985" t="b">
        <v>0</v>
      </c>
      <c r="P985">
        <v>108</v>
      </c>
      <c r="Q985" t="b">
        <v>1</v>
      </c>
      <c r="R985" t="s">
        <v>8271</v>
      </c>
      <c r="S985" t="str">
        <f t="shared" si="92"/>
        <v>theater</v>
      </c>
      <c r="T985" t="str">
        <f t="shared" si="93"/>
        <v>plays</v>
      </c>
    </row>
    <row r="986" spans="1:20" ht="28.8" x14ac:dyDescent="0.3">
      <c r="A986">
        <v>53</v>
      </c>
      <c r="B986" s="3" t="s">
        <v>55</v>
      </c>
      <c r="C986" s="3" t="s">
        <v>4164</v>
      </c>
      <c r="D986" s="10">
        <v>3000</v>
      </c>
      <c r="E986">
        <v>3289</v>
      </c>
      <c r="F986" s="5">
        <f t="shared" si="90"/>
        <v>1.0963333333333334</v>
      </c>
      <c r="G986" s="6">
        <f t="shared" si="91"/>
        <v>28.111111111111111</v>
      </c>
      <c r="H986" t="s">
        <v>8219</v>
      </c>
      <c r="I986" t="s">
        <v>8224</v>
      </c>
      <c r="J986" t="s">
        <v>8246</v>
      </c>
      <c r="K986">
        <v>1396648800</v>
      </c>
      <c r="L986" s="11">
        <f t="shared" si="94"/>
        <v>41733.916666666664</v>
      </c>
      <c r="M986">
        <v>1395407445</v>
      </c>
      <c r="N986" s="11">
        <f t="shared" si="95"/>
        <v>41719.549131944441</v>
      </c>
      <c r="O986" t="b">
        <v>0</v>
      </c>
      <c r="P986">
        <v>117</v>
      </c>
      <c r="Q986" t="b">
        <v>1</v>
      </c>
      <c r="R986" t="s">
        <v>8265</v>
      </c>
      <c r="S986" t="str">
        <f t="shared" si="92"/>
        <v>film &amp; video</v>
      </c>
      <c r="T986" t="str">
        <f t="shared" si="93"/>
        <v>television</v>
      </c>
    </row>
    <row r="987" spans="1:20" ht="43.2" x14ac:dyDescent="0.3">
      <c r="A987">
        <v>3432</v>
      </c>
      <c r="B987" s="3" t="s">
        <v>3431</v>
      </c>
      <c r="C987" s="3" t="s">
        <v>7542</v>
      </c>
      <c r="D987" s="10">
        <v>2000</v>
      </c>
      <c r="E987">
        <v>2193</v>
      </c>
      <c r="F987" s="5">
        <f t="shared" si="90"/>
        <v>1.0965</v>
      </c>
      <c r="G987" s="6">
        <f t="shared" si="91"/>
        <v>52.214285714285715</v>
      </c>
      <c r="H987" t="s">
        <v>8219</v>
      </c>
      <c r="I987" t="s">
        <v>8224</v>
      </c>
      <c r="J987" t="s">
        <v>8246</v>
      </c>
      <c r="K987">
        <v>1454709600</v>
      </c>
      <c r="L987" s="11">
        <f t="shared" si="94"/>
        <v>42405.916666666672</v>
      </c>
      <c r="M987">
        <v>1452520614</v>
      </c>
      <c r="N987" s="11">
        <f t="shared" si="95"/>
        <v>42380.581180555557</v>
      </c>
      <c r="O987" t="b">
        <v>0</v>
      </c>
      <c r="P987">
        <v>42</v>
      </c>
      <c r="Q987" t="b">
        <v>1</v>
      </c>
      <c r="R987" t="s">
        <v>8271</v>
      </c>
      <c r="S987" t="str">
        <f t="shared" si="92"/>
        <v>theater</v>
      </c>
      <c r="T987" t="str">
        <f t="shared" si="93"/>
        <v>plays</v>
      </c>
    </row>
    <row r="988" spans="1:20" ht="57.6" x14ac:dyDescent="0.3">
      <c r="A988">
        <v>3781</v>
      </c>
      <c r="B988" s="3" t="s">
        <v>3778</v>
      </c>
      <c r="C988" s="3" t="s">
        <v>7891</v>
      </c>
      <c r="D988" s="10">
        <v>4500</v>
      </c>
      <c r="E988">
        <v>4935</v>
      </c>
      <c r="F988" s="5">
        <f t="shared" si="90"/>
        <v>1.0966666666666667</v>
      </c>
      <c r="G988" s="6">
        <f t="shared" si="91"/>
        <v>94.90384615384616</v>
      </c>
      <c r="H988" t="s">
        <v>8219</v>
      </c>
      <c r="I988" t="s">
        <v>8224</v>
      </c>
      <c r="J988" t="s">
        <v>8246</v>
      </c>
      <c r="K988">
        <v>1410210685</v>
      </c>
      <c r="L988" s="11">
        <f t="shared" si="94"/>
        <v>41890.882928240739</v>
      </c>
      <c r="M988">
        <v>1408050685</v>
      </c>
      <c r="N988" s="11">
        <f t="shared" si="95"/>
        <v>41865.882928240739</v>
      </c>
      <c r="O988" t="b">
        <v>0</v>
      </c>
      <c r="P988">
        <v>52</v>
      </c>
      <c r="Q988" t="b">
        <v>1</v>
      </c>
      <c r="R988" t="s">
        <v>8305</v>
      </c>
      <c r="S988" t="str">
        <f t="shared" si="92"/>
        <v>theater</v>
      </c>
      <c r="T988" t="str">
        <f t="shared" si="93"/>
        <v>musical</v>
      </c>
    </row>
    <row r="989" spans="1:20" ht="43.2" x14ac:dyDescent="0.3">
      <c r="A989">
        <v>2186</v>
      </c>
      <c r="B989" s="3" t="s">
        <v>2187</v>
      </c>
      <c r="C989" s="3" t="s">
        <v>6296</v>
      </c>
      <c r="D989" s="10">
        <v>20000</v>
      </c>
      <c r="E989">
        <v>21935</v>
      </c>
      <c r="F989" s="5">
        <f t="shared" si="90"/>
        <v>1.0967499999999999</v>
      </c>
      <c r="G989" s="6">
        <f t="shared" si="91"/>
        <v>55.956632653061227</v>
      </c>
      <c r="H989" t="s">
        <v>8219</v>
      </c>
      <c r="I989" t="s">
        <v>8224</v>
      </c>
      <c r="J989" t="s">
        <v>8246</v>
      </c>
      <c r="K989">
        <v>1473213600</v>
      </c>
      <c r="L989" s="11">
        <f t="shared" si="94"/>
        <v>42620.083333333328</v>
      </c>
      <c r="M989">
        <v>1470062743</v>
      </c>
      <c r="N989" s="11">
        <f t="shared" si="95"/>
        <v>42583.615081018521</v>
      </c>
      <c r="O989" t="b">
        <v>0</v>
      </c>
      <c r="P989">
        <v>392</v>
      </c>
      <c r="Q989" t="b">
        <v>1</v>
      </c>
      <c r="R989" t="s">
        <v>8297</v>
      </c>
      <c r="S989" t="str">
        <f t="shared" si="92"/>
        <v>games</v>
      </c>
      <c r="T989" t="str">
        <f t="shared" si="93"/>
        <v>tabletop games</v>
      </c>
    </row>
    <row r="990" spans="1:20" ht="43.2" x14ac:dyDescent="0.3">
      <c r="A990">
        <v>3029</v>
      </c>
      <c r="B990" s="3" t="s">
        <v>3029</v>
      </c>
      <c r="C990" s="3" t="s">
        <v>7139</v>
      </c>
      <c r="D990" s="10">
        <v>30000</v>
      </c>
      <c r="E990">
        <v>32903</v>
      </c>
      <c r="F990" s="5">
        <f t="shared" si="90"/>
        <v>1.0967666666666667</v>
      </c>
      <c r="G990" s="6">
        <f t="shared" si="91"/>
        <v>94.548850574712645</v>
      </c>
      <c r="H990" t="s">
        <v>8219</v>
      </c>
      <c r="I990" t="s">
        <v>8224</v>
      </c>
      <c r="J990" t="s">
        <v>8246</v>
      </c>
      <c r="K990">
        <v>1416285300</v>
      </c>
      <c r="L990" s="11">
        <f t="shared" si="94"/>
        <v>41961.190972222219</v>
      </c>
      <c r="M990">
        <v>1413824447</v>
      </c>
      <c r="N990" s="11">
        <f t="shared" si="95"/>
        <v>41932.708877314813</v>
      </c>
      <c r="O990" t="b">
        <v>0</v>
      </c>
      <c r="P990">
        <v>348</v>
      </c>
      <c r="Q990" t="b">
        <v>1</v>
      </c>
      <c r="R990" t="s">
        <v>8303</v>
      </c>
      <c r="S990" t="str">
        <f t="shared" si="92"/>
        <v>theater</v>
      </c>
      <c r="T990" t="str">
        <f t="shared" si="93"/>
        <v>spaces</v>
      </c>
    </row>
    <row r="991" spans="1:20" ht="43.2" x14ac:dyDescent="0.3">
      <c r="A991">
        <v>1398</v>
      </c>
      <c r="B991" s="3" t="s">
        <v>1399</v>
      </c>
      <c r="C991" s="3" t="s">
        <v>5508</v>
      </c>
      <c r="D991" s="10">
        <v>4400</v>
      </c>
      <c r="E991">
        <v>4826</v>
      </c>
      <c r="F991" s="5">
        <f t="shared" si="90"/>
        <v>1.0968181818181819</v>
      </c>
      <c r="G991" s="6">
        <f t="shared" si="91"/>
        <v>74.246153846153845</v>
      </c>
      <c r="H991" t="s">
        <v>8219</v>
      </c>
      <c r="I991" t="s">
        <v>8224</v>
      </c>
      <c r="J991" t="s">
        <v>8246</v>
      </c>
      <c r="K991">
        <v>1467752334</v>
      </c>
      <c r="L991" s="11">
        <f t="shared" si="94"/>
        <v>42556.874236111107</v>
      </c>
      <c r="M991">
        <v>1465160334</v>
      </c>
      <c r="N991" s="11">
        <f t="shared" si="95"/>
        <v>42526.874236111107</v>
      </c>
      <c r="O991" t="b">
        <v>0</v>
      </c>
      <c r="P991">
        <v>65</v>
      </c>
      <c r="Q991" t="b">
        <v>1</v>
      </c>
      <c r="R991" t="s">
        <v>8276</v>
      </c>
      <c r="S991" t="str">
        <f t="shared" si="92"/>
        <v>music</v>
      </c>
      <c r="T991" t="str">
        <f t="shared" si="93"/>
        <v>rock</v>
      </c>
    </row>
    <row r="992" spans="1:20" ht="43.2" x14ac:dyDescent="0.3">
      <c r="A992">
        <v>3621</v>
      </c>
      <c r="B992" s="3" t="s">
        <v>3619</v>
      </c>
      <c r="C992" s="3" t="s">
        <v>7731</v>
      </c>
      <c r="D992" s="10">
        <v>3000</v>
      </c>
      <c r="E992">
        <v>3292</v>
      </c>
      <c r="F992" s="5">
        <f t="shared" si="90"/>
        <v>1.0973333333333333</v>
      </c>
      <c r="G992" s="6">
        <f t="shared" si="91"/>
        <v>47.028571428571432</v>
      </c>
      <c r="H992" t="s">
        <v>8219</v>
      </c>
      <c r="I992" t="s">
        <v>8224</v>
      </c>
      <c r="J992" t="s">
        <v>8246</v>
      </c>
      <c r="K992">
        <v>1475269200</v>
      </c>
      <c r="L992" s="11">
        <f t="shared" si="94"/>
        <v>42643.875</v>
      </c>
      <c r="M992">
        <v>1473200844</v>
      </c>
      <c r="N992" s="11">
        <f t="shared" si="95"/>
        <v>42619.935694444444</v>
      </c>
      <c r="O992" t="b">
        <v>0</v>
      </c>
      <c r="P992">
        <v>70</v>
      </c>
      <c r="Q992" t="b">
        <v>1</v>
      </c>
      <c r="R992" t="s">
        <v>8271</v>
      </c>
      <c r="S992" t="str">
        <f t="shared" si="92"/>
        <v>theater</v>
      </c>
      <c r="T992" t="str">
        <f t="shared" si="93"/>
        <v>plays</v>
      </c>
    </row>
    <row r="993" spans="1:20" ht="43.2" x14ac:dyDescent="0.3">
      <c r="A993">
        <v>3448</v>
      </c>
      <c r="B993" s="3" t="s">
        <v>3447</v>
      </c>
      <c r="C993" s="3" t="s">
        <v>7558</v>
      </c>
      <c r="D993" s="10">
        <v>2100</v>
      </c>
      <c r="E993">
        <v>2305</v>
      </c>
      <c r="F993" s="5">
        <f t="shared" si="90"/>
        <v>1.0976190476190477</v>
      </c>
      <c r="G993" s="6">
        <f t="shared" si="91"/>
        <v>51.222222222222221</v>
      </c>
      <c r="H993" t="s">
        <v>8219</v>
      </c>
      <c r="I993" t="s">
        <v>8224</v>
      </c>
      <c r="J993" t="s">
        <v>8246</v>
      </c>
      <c r="K993">
        <v>1418784689</v>
      </c>
      <c r="L993" s="11">
        <f t="shared" si="94"/>
        <v>41990.119085648148</v>
      </c>
      <c r="M993">
        <v>1416192689</v>
      </c>
      <c r="N993" s="11">
        <f t="shared" si="95"/>
        <v>41960.119085648148</v>
      </c>
      <c r="O993" t="b">
        <v>0</v>
      </c>
      <c r="P993">
        <v>45</v>
      </c>
      <c r="Q993" t="b">
        <v>1</v>
      </c>
      <c r="R993" t="s">
        <v>8271</v>
      </c>
      <c r="S993" t="str">
        <f t="shared" si="92"/>
        <v>theater</v>
      </c>
      <c r="T993" t="str">
        <f t="shared" si="93"/>
        <v>plays</v>
      </c>
    </row>
    <row r="994" spans="1:20" ht="43.2" x14ac:dyDescent="0.3">
      <c r="A994">
        <v>3402</v>
      </c>
      <c r="B994" s="3" t="s">
        <v>3401</v>
      </c>
      <c r="C994" s="3" t="s">
        <v>7512</v>
      </c>
      <c r="D994" s="10">
        <v>15000</v>
      </c>
      <c r="E994">
        <v>16465</v>
      </c>
      <c r="F994" s="5">
        <f t="shared" si="90"/>
        <v>1.0976666666666666</v>
      </c>
      <c r="G994" s="6">
        <f t="shared" si="91"/>
        <v>99.787878787878782</v>
      </c>
      <c r="H994" t="s">
        <v>8219</v>
      </c>
      <c r="I994" t="s">
        <v>8224</v>
      </c>
      <c r="J994" t="s">
        <v>8246</v>
      </c>
      <c r="K994">
        <v>1447295460</v>
      </c>
      <c r="L994" s="11">
        <f t="shared" si="94"/>
        <v>42320.104861111111</v>
      </c>
      <c r="M994">
        <v>1444747843</v>
      </c>
      <c r="N994" s="11">
        <f t="shared" si="95"/>
        <v>42290.61855324074</v>
      </c>
      <c r="O994" t="b">
        <v>0</v>
      </c>
      <c r="P994">
        <v>165</v>
      </c>
      <c r="Q994" t="b">
        <v>1</v>
      </c>
      <c r="R994" t="s">
        <v>8271</v>
      </c>
      <c r="S994" t="str">
        <f t="shared" si="92"/>
        <v>theater</v>
      </c>
      <c r="T994" t="str">
        <f t="shared" si="93"/>
        <v>plays</v>
      </c>
    </row>
    <row r="995" spans="1:20" ht="43.2" x14ac:dyDescent="0.3">
      <c r="A995">
        <v>5</v>
      </c>
      <c r="B995" s="3" t="s">
        <v>7</v>
      </c>
      <c r="C995" s="3" t="s">
        <v>4116</v>
      </c>
      <c r="D995" s="10">
        <v>3999</v>
      </c>
      <c r="E995">
        <v>4390</v>
      </c>
      <c r="F995" s="5">
        <f t="shared" si="90"/>
        <v>1.0977744436109027</v>
      </c>
      <c r="G995" s="6">
        <f t="shared" si="91"/>
        <v>93.40425531914893</v>
      </c>
      <c r="H995" t="s">
        <v>8219</v>
      </c>
      <c r="I995" t="s">
        <v>8224</v>
      </c>
      <c r="J995" t="s">
        <v>8246</v>
      </c>
      <c r="K995">
        <v>1469770500</v>
      </c>
      <c r="L995" s="11">
        <f t="shared" si="94"/>
        <v>42580.232638888891</v>
      </c>
      <c r="M995">
        <v>1468362207</v>
      </c>
      <c r="N995" s="11">
        <f t="shared" si="95"/>
        <v>42563.932951388888</v>
      </c>
      <c r="O995" t="b">
        <v>0</v>
      </c>
      <c r="P995">
        <v>47</v>
      </c>
      <c r="Q995" t="b">
        <v>1</v>
      </c>
      <c r="R995" t="s">
        <v>8265</v>
      </c>
      <c r="S995" t="str">
        <f t="shared" si="92"/>
        <v>film &amp; video</v>
      </c>
      <c r="T995" t="str">
        <f t="shared" si="93"/>
        <v>television</v>
      </c>
    </row>
    <row r="996" spans="1:20" ht="43.2" x14ac:dyDescent="0.3">
      <c r="A996">
        <v>3311</v>
      </c>
      <c r="B996" s="3" t="s">
        <v>3311</v>
      </c>
      <c r="C996" s="3" t="s">
        <v>7421</v>
      </c>
      <c r="D996" s="10">
        <v>2500</v>
      </c>
      <c r="E996">
        <v>2746</v>
      </c>
      <c r="F996" s="5">
        <f t="shared" si="90"/>
        <v>1.0984</v>
      </c>
      <c r="G996" s="6">
        <f t="shared" si="91"/>
        <v>61.022222222222226</v>
      </c>
      <c r="H996" t="s">
        <v>8219</v>
      </c>
      <c r="I996" t="s">
        <v>8224</v>
      </c>
      <c r="J996" t="s">
        <v>8246</v>
      </c>
      <c r="K996">
        <v>1445065210</v>
      </c>
      <c r="L996" s="11">
        <f t="shared" si="94"/>
        <v>42294.29178240741</v>
      </c>
      <c r="M996">
        <v>1442473210</v>
      </c>
      <c r="N996" s="11">
        <f t="shared" si="95"/>
        <v>42264.29178240741</v>
      </c>
      <c r="O996" t="b">
        <v>0</v>
      </c>
      <c r="P996">
        <v>45</v>
      </c>
      <c r="Q996" t="b">
        <v>1</v>
      </c>
      <c r="R996" t="s">
        <v>8271</v>
      </c>
      <c r="S996" t="str">
        <f t="shared" si="92"/>
        <v>theater</v>
      </c>
      <c r="T996" t="str">
        <f t="shared" si="93"/>
        <v>plays</v>
      </c>
    </row>
    <row r="997" spans="1:20" ht="43.2" x14ac:dyDescent="0.3">
      <c r="A997">
        <v>3230</v>
      </c>
      <c r="B997" s="3" t="s">
        <v>3230</v>
      </c>
      <c r="C997" s="3" t="s">
        <v>7340</v>
      </c>
      <c r="D997" s="10">
        <v>2600</v>
      </c>
      <c r="E997">
        <v>2857</v>
      </c>
      <c r="F997" s="5">
        <f t="shared" si="90"/>
        <v>1.0988461538461538</v>
      </c>
      <c r="G997" s="6">
        <f t="shared" si="91"/>
        <v>77.21621621621621</v>
      </c>
      <c r="H997" t="s">
        <v>8219</v>
      </c>
      <c r="I997" t="s">
        <v>8224</v>
      </c>
      <c r="J997" t="s">
        <v>8246</v>
      </c>
      <c r="K997">
        <v>1412135940</v>
      </c>
      <c r="L997" s="11">
        <f t="shared" si="94"/>
        <v>41913.165972222225</v>
      </c>
      <c r="M997">
        <v>1410840126</v>
      </c>
      <c r="N997" s="11">
        <f t="shared" si="95"/>
        <v>41898.168125000004</v>
      </c>
      <c r="O997" t="b">
        <v>1</v>
      </c>
      <c r="P997">
        <v>37</v>
      </c>
      <c r="Q997" t="b">
        <v>1</v>
      </c>
      <c r="R997" t="s">
        <v>8271</v>
      </c>
      <c r="S997" t="str">
        <f t="shared" si="92"/>
        <v>theater</v>
      </c>
      <c r="T997" t="str">
        <f t="shared" si="93"/>
        <v>plays</v>
      </c>
    </row>
    <row r="998" spans="1:20" ht="43.2" x14ac:dyDescent="0.3">
      <c r="A998">
        <v>1025</v>
      </c>
      <c r="B998" s="3" t="s">
        <v>1026</v>
      </c>
      <c r="C998" s="3" t="s">
        <v>5135</v>
      </c>
      <c r="D998" s="10">
        <v>70000</v>
      </c>
      <c r="E998">
        <v>76949.820000000007</v>
      </c>
      <c r="F998" s="5">
        <f t="shared" si="90"/>
        <v>1.099283142857143</v>
      </c>
      <c r="G998" s="6">
        <f t="shared" si="91"/>
        <v>71.848571428571432</v>
      </c>
      <c r="H998" t="s">
        <v>8219</v>
      </c>
      <c r="I998" t="s">
        <v>8224</v>
      </c>
      <c r="J998" t="s">
        <v>8246</v>
      </c>
      <c r="K998">
        <v>1426532437</v>
      </c>
      <c r="L998" s="11">
        <f t="shared" si="94"/>
        <v>42079.792094907403</v>
      </c>
      <c r="M998">
        <v>1423944037</v>
      </c>
      <c r="N998" s="11">
        <f t="shared" si="95"/>
        <v>42049.833761574075</v>
      </c>
      <c r="O998" t="b">
        <v>1</v>
      </c>
      <c r="P998">
        <v>1071</v>
      </c>
      <c r="Q998" t="b">
        <v>1</v>
      </c>
      <c r="R998" t="s">
        <v>8280</v>
      </c>
      <c r="S998" t="str">
        <f t="shared" si="92"/>
        <v>music</v>
      </c>
      <c r="T998" t="str">
        <f t="shared" si="93"/>
        <v>electronic music</v>
      </c>
    </row>
    <row r="999" spans="1:20" ht="57.6" x14ac:dyDescent="0.3">
      <c r="A999">
        <v>1292</v>
      </c>
      <c r="B999" s="3" t="s">
        <v>1293</v>
      </c>
      <c r="C999" s="3" t="s">
        <v>5402</v>
      </c>
      <c r="D999" s="10">
        <v>1700</v>
      </c>
      <c r="E999">
        <v>1870</v>
      </c>
      <c r="F999" s="5">
        <f t="shared" si="90"/>
        <v>1.1000000000000001</v>
      </c>
      <c r="G999" s="6">
        <f t="shared" si="91"/>
        <v>35.96153846153846</v>
      </c>
      <c r="H999" t="s">
        <v>8219</v>
      </c>
      <c r="I999" t="s">
        <v>8225</v>
      </c>
      <c r="J999" t="s">
        <v>8247</v>
      </c>
      <c r="K999">
        <v>1444172340</v>
      </c>
      <c r="L999" s="11">
        <f t="shared" si="94"/>
        <v>42283.957638888889</v>
      </c>
      <c r="M999">
        <v>1441822828</v>
      </c>
      <c r="N999" s="11">
        <f t="shared" si="95"/>
        <v>42256.764212962968</v>
      </c>
      <c r="O999" t="b">
        <v>0</v>
      </c>
      <c r="P999">
        <v>52</v>
      </c>
      <c r="Q999" t="b">
        <v>1</v>
      </c>
      <c r="R999" t="s">
        <v>8271</v>
      </c>
      <c r="S999" t="str">
        <f t="shared" si="92"/>
        <v>theater</v>
      </c>
      <c r="T999" t="str">
        <f t="shared" si="93"/>
        <v>plays</v>
      </c>
    </row>
    <row r="1000" spans="1:20" ht="43.2" x14ac:dyDescent="0.3">
      <c r="A1000">
        <v>1612</v>
      </c>
      <c r="B1000" s="3" t="s">
        <v>1613</v>
      </c>
      <c r="C1000" s="3" t="s">
        <v>5722</v>
      </c>
      <c r="D1000" s="10">
        <v>500</v>
      </c>
      <c r="E1000">
        <v>550</v>
      </c>
      <c r="F1000" s="5">
        <f t="shared" si="90"/>
        <v>1.1000000000000001</v>
      </c>
      <c r="G1000" s="6">
        <f t="shared" si="91"/>
        <v>50</v>
      </c>
      <c r="H1000" t="s">
        <v>8219</v>
      </c>
      <c r="I1000" t="s">
        <v>8224</v>
      </c>
      <c r="J1000" t="s">
        <v>8246</v>
      </c>
      <c r="K1000">
        <v>1357160384</v>
      </c>
      <c r="L1000" s="11">
        <f t="shared" si="94"/>
        <v>41276.874814814815</v>
      </c>
      <c r="M1000">
        <v>1354568384</v>
      </c>
      <c r="N1000" s="11">
        <f t="shared" si="95"/>
        <v>41246.874814814815</v>
      </c>
      <c r="O1000" t="b">
        <v>0</v>
      </c>
      <c r="P1000">
        <v>11</v>
      </c>
      <c r="Q1000" t="b">
        <v>1</v>
      </c>
      <c r="R1000" t="s">
        <v>8276</v>
      </c>
      <c r="S1000" t="str">
        <f t="shared" si="92"/>
        <v>music</v>
      </c>
      <c r="T1000" t="str">
        <f t="shared" si="93"/>
        <v>rock</v>
      </c>
    </row>
    <row r="1001" spans="1:20" ht="43.2" x14ac:dyDescent="0.3">
      <c r="A1001">
        <v>2537</v>
      </c>
      <c r="B1001" s="3" t="s">
        <v>2537</v>
      </c>
      <c r="C1001" s="3" t="s">
        <v>6647</v>
      </c>
      <c r="D1001" s="10">
        <v>1000</v>
      </c>
      <c r="E1001">
        <v>1100</v>
      </c>
      <c r="F1001" s="5">
        <f t="shared" si="90"/>
        <v>1.1000000000000001</v>
      </c>
      <c r="G1001" s="6">
        <f t="shared" si="91"/>
        <v>100</v>
      </c>
      <c r="H1001" t="s">
        <v>8219</v>
      </c>
      <c r="I1001" t="s">
        <v>8224</v>
      </c>
      <c r="J1001" t="s">
        <v>8246</v>
      </c>
      <c r="K1001">
        <v>1312212855</v>
      </c>
      <c r="L1001" s="11">
        <f t="shared" si="94"/>
        <v>40756.648784722223</v>
      </c>
      <c r="M1001">
        <v>1307028855</v>
      </c>
      <c r="N1001" s="11">
        <f t="shared" si="95"/>
        <v>40696.648784722223</v>
      </c>
      <c r="O1001" t="b">
        <v>0</v>
      </c>
      <c r="P1001">
        <v>11</v>
      </c>
      <c r="Q1001" t="b">
        <v>1</v>
      </c>
      <c r="R1001" t="s">
        <v>8300</v>
      </c>
      <c r="S1001" t="str">
        <f t="shared" si="92"/>
        <v>music</v>
      </c>
      <c r="T1001" t="str">
        <f t="shared" si="93"/>
        <v>classical music</v>
      </c>
    </row>
    <row r="1002" spans="1:20" ht="57.6" x14ac:dyDescent="0.3">
      <c r="A1002">
        <v>2805</v>
      </c>
      <c r="B1002" s="3" t="s">
        <v>2805</v>
      </c>
      <c r="C1002" s="3" t="s">
        <v>6915</v>
      </c>
      <c r="D1002" s="10">
        <v>400</v>
      </c>
      <c r="E1002">
        <v>440</v>
      </c>
      <c r="F1002" s="5">
        <f t="shared" si="90"/>
        <v>1.1000000000000001</v>
      </c>
      <c r="G1002" s="6">
        <f t="shared" si="91"/>
        <v>24.444444444444443</v>
      </c>
      <c r="H1002" t="s">
        <v>8219</v>
      </c>
      <c r="I1002" t="s">
        <v>8225</v>
      </c>
      <c r="J1002" t="s">
        <v>8247</v>
      </c>
      <c r="K1002">
        <v>1440245273</v>
      </c>
      <c r="L1002" s="11">
        <f t="shared" si="94"/>
        <v>42238.505474537036</v>
      </c>
      <c r="M1002">
        <v>1438085273</v>
      </c>
      <c r="N1002" s="11">
        <f t="shared" si="95"/>
        <v>42213.505474537036</v>
      </c>
      <c r="O1002" t="b">
        <v>0</v>
      </c>
      <c r="P1002">
        <v>18</v>
      </c>
      <c r="Q1002" t="b">
        <v>1</v>
      </c>
      <c r="R1002" t="s">
        <v>8271</v>
      </c>
      <c r="S1002" t="str">
        <f t="shared" si="92"/>
        <v>theater</v>
      </c>
      <c r="T1002" t="str">
        <f t="shared" si="93"/>
        <v>plays</v>
      </c>
    </row>
    <row r="1003" spans="1:20" ht="43.2" x14ac:dyDescent="0.3">
      <c r="A1003">
        <v>3315</v>
      </c>
      <c r="B1003" s="3" t="s">
        <v>3315</v>
      </c>
      <c r="C1003" s="3" t="s">
        <v>7425</v>
      </c>
      <c r="D1003" s="10">
        <v>4000</v>
      </c>
      <c r="E1003">
        <v>4400</v>
      </c>
      <c r="F1003" s="5">
        <f t="shared" si="90"/>
        <v>1.1000000000000001</v>
      </c>
      <c r="G1003" s="6">
        <f t="shared" si="91"/>
        <v>49.438202247191015</v>
      </c>
      <c r="H1003" t="s">
        <v>8219</v>
      </c>
      <c r="I1003" t="s">
        <v>8225</v>
      </c>
      <c r="J1003" t="s">
        <v>8247</v>
      </c>
      <c r="K1003">
        <v>1462519041</v>
      </c>
      <c r="L1003" s="11">
        <f t="shared" si="94"/>
        <v>42496.303715277783</v>
      </c>
      <c r="M1003">
        <v>1459927041</v>
      </c>
      <c r="N1003" s="11">
        <f t="shared" si="95"/>
        <v>42466.303715277783</v>
      </c>
      <c r="O1003" t="b">
        <v>0</v>
      </c>
      <c r="P1003">
        <v>89</v>
      </c>
      <c r="Q1003" t="b">
        <v>1</v>
      </c>
      <c r="R1003" t="s">
        <v>8271</v>
      </c>
      <c r="S1003" t="str">
        <f t="shared" si="92"/>
        <v>theater</v>
      </c>
      <c r="T1003" t="str">
        <f t="shared" si="93"/>
        <v>plays</v>
      </c>
    </row>
    <row r="1004" spans="1:20" ht="43.2" x14ac:dyDescent="0.3">
      <c r="A1004">
        <v>3346</v>
      </c>
      <c r="B1004" s="3" t="s">
        <v>3346</v>
      </c>
      <c r="C1004" s="3" t="s">
        <v>7456</v>
      </c>
      <c r="D1004" s="10">
        <v>1500</v>
      </c>
      <c r="E1004">
        <v>1650</v>
      </c>
      <c r="F1004" s="5">
        <f t="shared" si="90"/>
        <v>1.1000000000000001</v>
      </c>
      <c r="G1004" s="6">
        <f t="shared" si="91"/>
        <v>91.666666666666671</v>
      </c>
      <c r="H1004" t="s">
        <v>8219</v>
      </c>
      <c r="I1004" t="s">
        <v>8224</v>
      </c>
      <c r="J1004" t="s">
        <v>8246</v>
      </c>
      <c r="K1004">
        <v>1424910910</v>
      </c>
      <c r="L1004" s="11">
        <f t="shared" si="94"/>
        <v>42061.024421296301</v>
      </c>
      <c r="M1004">
        <v>1424306110</v>
      </c>
      <c r="N1004" s="11">
        <f t="shared" si="95"/>
        <v>42054.024421296301</v>
      </c>
      <c r="O1004" t="b">
        <v>0</v>
      </c>
      <c r="P1004">
        <v>18</v>
      </c>
      <c r="Q1004" t="b">
        <v>1</v>
      </c>
      <c r="R1004" t="s">
        <v>8271</v>
      </c>
      <c r="S1004" t="str">
        <f t="shared" si="92"/>
        <v>theater</v>
      </c>
      <c r="T1004" t="str">
        <f t="shared" si="93"/>
        <v>plays</v>
      </c>
    </row>
    <row r="1005" spans="1:20" ht="43.2" x14ac:dyDescent="0.3">
      <c r="A1005">
        <v>3514</v>
      </c>
      <c r="B1005" s="3" t="s">
        <v>3513</v>
      </c>
      <c r="C1005" s="3" t="s">
        <v>7624</v>
      </c>
      <c r="D1005" s="10">
        <v>500</v>
      </c>
      <c r="E1005">
        <v>550</v>
      </c>
      <c r="F1005" s="5">
        <f t="shared" si="90"/>
        <v>1.1000000000000001</v>
      </c>
      <c r="G1005" s="6">
        <f t="shared" si="91"/>
        <v>55</v>
      </c>
      <c r="H1005" t="s">
        <v>8219</v>
      </c>
      <c r="I1005" t="s">
        <v>8224</v>
      </c>
      <c r="J1005" t="s">
        <v>8246</v>
      </c>
      <c r="K1005">
        <v>1422853140</v>
      </c>
      <c r="L1005" s="11">
        <f t="shared" si="94"/>
        <v>42037.207638888889</v>
      </c>
      <c r="M1005">
        <v>1421439552</v>
      </c>
      <c r="N1005" s="11">
        <f t="shared" si="95"/>
        <v>42020.846666666665</v>
      </c>
      <c r="O1005" t="b">
        <v>0</v>
      </c>
      <c r="P1005">
        <v>10</v>
      </c>
      <c r="Q1005" t="b">
        <v>1</v>
      </c>
      <c r="R1005" t="s">
        <v>8271</v>
      </c>
      <c r="S1005" t="str">
        <f t="shared" si="92"/>
        <v>theater</v>
      </c>
      <c r="T1005" t="str">
        <f t="shared" si="93"/>
        <v>plays</v>
      </c>
    </row>
    <row r="1006" spans="1:20" ht="43.2" x14ac:dyDescent="0.3">
      <c r="A1006">
        <v>3043</v>
      </c>
      <c r="B1006" s="3" t="s">
        <v>3043</v>
      </c>
      <c r="C1006" s="3" t="s">
        <v>7153</v>
      </c>
      <c r="D1006" s="10">
        <v>15000</v>
      </c>
      <c r="E1006">
        <v>16501</v>
      </c>
      <c r="F1006" s="5">
        <f t="shared" si="90"/>
        <v>1.1000666666666667</v>
      </c>
      <c r="G1006" s="6">
        <f t="shared" si="91"/>
        <v>128.9140625</v>
      </c>
      <c r="H1006" t="s">
        <v>8219</v>
      </c>
      <c r="I1006" t="s">
        <v>8229</v>
      </c>
      <c r="J1006" t="s">
        <v>8251</v>
      </c>
      <c r="K1006">
        <v>1429152600</v>
      </c>
      <c r="L1006" s="11">
        <f t="shared" si="94"/>
        <v>42110.118055555555</v>
      </c>
      <c r="M1006">
        <v>1426815699</v>
      </c>
      <c r="N1006" s="11">
        <f t="shared" si="95"/>
        <v>42083.070590277777</v>
      </c>
      <c r="O1006" t="b">
        <v>0</v>
      </c>
      <c r="P1006">
        <v>128</v>
      </c>
      <c r="Q1006" t="b">
        <v>1</v>
      </c>
      <c r="R1006" t="s">
        <v>8303</v>
      </c>
      <c r="S1006" t="str">
        <f t="shared" si="92"/>
        <v>theater</v>
      </c>
      <c r="T1006" t="str">
        <f t="shared" si="93"/>
        <v>spaces</v>
      </c>
    </row>
    <row r="1007" spans="1:20" ht="57.6" x14ac:dyDescent="0.3">
      <c r="A1007">
        <v>3822</v>
      </c>
      <c r="B1007" s="3" t="s">
        <v>3819</v>
      </c>
      <c r="C1007" s="3" t="s">
        <v>7931</v>
      </c>
      <c r="D1007" s="10">
        <v>5000</v>
      </c>
      <c r="E1007">
        <v>5501</v>
      </c>
      <c r="F1007" s="5">
        <f t="shared" si="90"/>
        <v>1.1002000000000001</v>
      </c>
      <c r="G1007" s="6">
        <f t="shared" si="91"/>
        <v>72.381578947368425</v>
      </c>
      <c r="H1007" t="s">
        <v>8219</v>
      </c>
      <c r="I1007" t="s">
        <v>8236</v>
      </c>
      <c r="J1007" t="s">
        <v>8249</v>
      </c>
      <c r="K1007">
        <v>1453244340</v>
      </c>
      <c r="L1007" s="11">
        <f t="shared" si="94"/>
        <v>42388.957638888889</v>
      </c>
      <c r="M1007">
        <v>1448136417</v>
      </c>
      <c r="N1007" s="11">
        <f t="shared" si="95"/>
        <v>42329.838159722218</v>
      </c>
      <c r="O1007" t="b">
        <v>0</v>
      </c>
      <c r="P1007">
        <v>76</v>
      </c>
      <c r="Q1007" t="b">
        <v>1</v>
      </c>
      <c r="R1007" t="s">
        <v>8271</v>
      </c>
      <c r="S1007" t="str">
        <f t="shared" si="92"/>
        <v>theater</v>
      </c>
      <c r="T1007" t="str">
        <f t="shared" si="93"/>
        <v>plays</v>
      </c>
    </row>
    <row r="1008" spans="1:20" ht="43.2" x14ac:dyDescent="0.3">
      <c r="A1008">
        <v>38</v>
      </c>
      <c r="B1008" s="3" t="s">
        <v>40</v>
      </c>
      <c r="C1008" s="3" t="s">
        <v>4149</v>
      </c>
      <c r="D1008" s="10">
        <v>2500</v>
      </c>
      <c r="E1008">
        <v>2751</v>
      </c>
      <c r="F1008" s="5">
        <f t="shared" si="90"/>
        <v>1.1004</v>
      </c>
      <c r="G1008" s="6">
        <f t="shared" si="91"/>
        <v>41.68181818181818</v>
      </c>
      <c r="H1008" t="s">
        <v>8219</v>
      </c>
      <c r="I1008" t="s">
        <v>8224</v>
      </c>
      <c r="J1008" t="s">
        <v>8246</v>
      </c>
      <c r="K1008">
        <v>1368235344</v>
      </c>
      <c r="L1008" s="11">
        <f t="shared" si="94"/>
        <v>41405.057222222218</v>
      </c>
      <c r="M1008">
        <v>1365643344</v>
      </c>
      <c r="N1008" s="11">
        <f t="shared" si="95"/>
        <v>41375.057222222218</v>
      </c>
      <c r="O1008" t="b">
        <v>0</v>
      </c>
      <c r="P1008">
        <v>66</v>
      </c>
      <c r="Q1008" t="b">
        <v>1</v>
      </c>
      <c r="R1008" t="s">
        <v>8265</v>
      </c>
      <c r="S1008" t="str">
        <f t="shared" si="92"/>
        <v>film &amp; video</v>
      </c>
      <c r="T1008" t="str">
        <f t="shared" si="93"/>
        <v>television</v>
      </c>
    </row>
    <row r="1009" spans="1:20" ht="43.2" x14ac:dyDescent="0.3">
      <c r="A1009">
        <v>3518</v>
      </c>
      <c r="B1009" s="3" t="s">
        <v>3517</v>
      </c>
      <c r="C1009" s="3" t="s">
        <v>7628</v>
      </c>
      <c r="D1009" s="10">
        <v>1500</v>
      </c>
      <c r="E1009">
        <v>1650.69</v>
      </c>
      <c r="F1009" s="5">
        <f t="shared" si="90"/>
        <v>1.10046</v>
      </c>
      <c r="G1009" s="6">
        <f t="shared" si="91"/>
        <v>50.020909090909093</v>
      </c>
      <c r="H1009" t="s">
        <v>8219</v>
      </c>
      <c r="I1009" t="s">
        <v>8224</v>
      </c>
      <c r="J1009" t="s">
        <v>8246</v>
      </c>
      <c r="K1009">
        <v>1412259660</v>
      </c>
      <c r="L1009" s="11">
        <f t="shared" si="94"/>
        <v>41914.597916666666</v>
      </c>
      <c r="M1009">
        <v>1410461299</v>
      </c>
      <c r="N1009" s="11">
        <f t="shared" si="95"/>
        <v>41893.783553240741</v>
      </c>
      <c r="O1009" t="b">
        <v>0</v>
      </c>
      <c r="P1009">
        <v>33</v>
      </c>
      <c r="Q1009" t="b">
        <v>1</v>
      </c>
      <c r="R1009" t="s">
        <v>8271</v>
      </c>
      <c r="S1009" t="str">
        <f t="shared" si="92"/>
        <v>theater</v>
      </c>
      <c r="T1009" t="str">
        <f t="shared" si="93"/>
        <v>plays</v>
      </c>
    </row>
    <row r="1010" spans="1:20" ht="57.6" x14ac:dyDescent="0.3">
      <c r="A1010">
        <v>2606</v>
      </c>
      <c r="B1010" s="3" t="s">
        <v>2606</v>
      </c>
      <c r="C1010" s="3" t="s">
        <v>6716</v>
      </c>
      <c r="D1010" s="10">
        <v>11000</v>
      </c>
      <c r="E1010">
        <v>12106</v>
      </c>
      <c r="F1010" s="5">
        <f t="shared" si="90"/>
        <v>1.1005454545454545</v>
      </c>
      <c r="G1010" s="6">
        <f t="shared" si="91"/>
        <v>31.444155844155844</v>
      </c>
      <c r="H1010" t="s">
        <v>8219</v>
      </c>
      <c r="I1010" t="s">
        <v>8224</v>
      </c>
      <c r="J1010" t="s">
        <v>8246</v>
      </c>
      <c r="K1010">
        <v>1398791182</v>
      </c>
      <c r="L1010" s="11">
        <f t="shared" si="94"/>
        <v>41758.712754629632</v>
      </c>
      <c r="M1010">
        <v>1396026382</v>
      </c>
      <c r="N1010" s="11">
        <f t="shared" si="95"/>
        <v>41726.712754629632</v>
      </c>
      <c r="O1010" t="b">
        <v>1</v>
      </c>
      <c r="P1010">
        <v>385</v>
      </c>
      <c r="Q1010" t="b">
        <v>1</v>
      </c>
      <c r="R1010" t="s">
        <v>8301</v>
      </c>
      <c r="S1010" t="str">
        <f t="shared" si="92"/>
        <v>technology</v>
      </c>
      <c r="T1010" t="str">
        <f t="shared" si="93"/>
        <v>space exploration</v>
      </c>
    </row>
    <row r="1011" spans="1:20" ht="43.2" x14ac:dyDescent="0.3">
      <c r="A1011">
        <v>3598</v>
      </c>
      <c r="B1011" s="3" t="s">
        <v>3597</v>
      </c>
      <c r="C1011" s="3" t="s">
        <v>7708</v>
      </c>
      <c r="D1011" s="10">
        <v>1000</v>
      </c>
      <c r="E1011">
        <v>1101</v>
      </c>
      <c r="F1011" s="5">
        <f t="shared" si="90"/>
        <v>1.101</v>
      </c>
      <c r="G1011" s="6">
        <f t="shared" si="91"/>
        <v>40.777777777777779</v>
      </c>
      <c r="H1011" t="s">
        <v>8219</v>
      </c>
      <c r="I1011" t="s">
        <v>8224</v>
      </c>
      <c r="J1011" t="s">
        <v>8246</v>
      </c>
      <c r="K1011">
        <v>1409720340</v>
      </c>
      <c r="L1011" s="11">
        <f t="shared" si="94"/>
        <v>41885.207638888889</v>
      </c>
      <c r="M1011">
        <v>1408129822</v>
      </c>
      <c r="N1011" s="11">
        <f t="shared" si="95"/>
        <v>41866.79886574074</v>
      </c>
      <c r="O1011" t="b">
        <v>0</v>
      </c>
      <c r="P1011">
        <v>27</v>
      </c>
      <c r="Q1011" t="b">
        <v>1</v>
      </c>
      <c r="R1011" t="s">
        <v>8271</v>
      </c>
      <c r="S1011" t="str">
        <f t="shared" si="92"/>
        <v>theater</v>
      </c>
      <c r="T1011" t="str">
        <f t="shared" si="93"/>
        <v>plays</v>
      </c>
    </row>
    <row r="1012" spans="1:20" ht="43.2" x14ac:dyDescent="0.3">
      <c r="A1012">
        <v>3679</v>
      </c>
      <c r="B1012" s="3" t="s">
        <v>3676</v>
      </c>
      <c r="C1012" s="3" t="s">
        <v>7789</v>
      </c>
      <c r="D1012" s="10">
        <v>2000</v>
      </c>
      <c r="E1012">
        <v>2202</v>
      </c>
      <c r="F1012" s="5">
        <f t="shared" si="90"/>
        <v>1.101</v>
      </c>
      <c r="G1012" s="6">
        <f t="shared" si="91"/>
        <v>73.400000000000006</v>
      </c>
      <c r="H1012" t="s">
        <v>8219</v>
      </c>
      <c r="I1012" t="s">
        <v>8224</v>
      </c>
      <c r="J1012" t="s">
        <v>8246</v>
      </c>
      <c r="K1012">
        <v>1404190740</v>
      </c>
      <c r="L1012" s="11">
        <f t="shared" si="94"/>
        <v>41821.207638888889</v>
      </c>
      <c r="M1012">
        <v>1401214581</v>
      </c>
      <c r="N1012" s="11">
        <f t="shared" si="95"/>
        <v>41786.761354166665</v>
      </c>
      <c r="O1012" t="b">
        <v>0</v>
      </c>
      <c r="P1012">
        <v>30</v>
      </c>
      <c r="Q1012" t="b">
        <v>1</v>
      </c>
      <c r="R1012" t="s">
        <v>8271</v>
      </c>
      <c r="S1012" t="str">
        <f t="shared" si="92"/>
        <v>theater</v>
      </c>
      <c r="T1012" t="str">
        <f t="shared" si="93"/>
        <v>plays</v>
      </c>
    </row>
    <row r="1013" spans="1:20" ht="43.2" x14ac:dyDescent="0.3">
      <c r="A1013">
        <v>338</v>
      </c>
      <c r="B1013" s="3" t="s">
        <v>339</v>
      </c>
      <c r="C1013" s="3" t="s">
        <v>4448</v>
      </c>
      <c r="D1013" s="10">
        <v>15000</v>
      </c>
      <c r="E1013">
        <v>16520.04</v>
      </c>
      <c r="F1013" s="5">
        <f t="shared" si="90"/>
        <v>1.1013360000000001</v>
      </c>
      <c r="G1013" s="6">
        <f t="shared" si="91"/>
        <v>70.000169491525426</v>
      </c>
      <c r="H1013" t="s">
        <v>8219</v>
      </c>
      <c r="I1013" t="s">
        <v>8224</v>
      </c>
      <c r="J1013" t="s">
        <v>8246</v>
      </c>
      <c r="K1013">
        <v>1472864400</v>
      </c>
      <c r="L1013" s="11">
        <f t="shared" si="94"/>
        <v>42616.041666666672</v>
      </c>
      <c r="M1013">
        <v>1468001290</v>
      </c>
      <c r="N1013" s="11">
        <f t="shared" si="95"/>
        <v>42559.755671296298</v>
      </c>
      <c r="O1013" t="b">
        <v>1</v>
      </c>
      <c r="P1013">
        <v>236</v>
      </c>
      <c r="Q1013" t="b">
        <v>1</v>
      </c>
      <c r="R1013" t="s">
        <v>8269</v>
      </c>
      <c r="S1013" t="str">
        <f t="shared" si="92"/>
        <v>film &amp; video</v>
      </c>
      <c r="T1013" t="str">
        <f t="shared" si="93"/>
        <v>documentary</v>
      </c>
    </row>
    <row r="1014" spans="1:20" ht="43.2" x14ac:dyDescent="0.3">
      <c r="A1014">
        <v>369</v>
      </c>
      <c r="B1014" s="3" t="s">
        <v>370</v>
      </c>
      <c r="C1014" s="3" t="s">
        <v>4479</v>
      </c>
      <c r="D1014" s="10">
        <v>6500</v>
      </c>
      <c r="E1014">
        <v>7160.12</v>
      </c>
      <c r="F1014" s="5">
        <f t="shared" si="90"/>
        <v>1.1015569230769231</v>
      </c>
      <c r="G1014" s="6">
        <f t="shared" si="91"/>
        <v>42.874970059880241</v>
      </c>
      <c r="H1014" t="s">
        <v>8219</v>
      </c>
      <c r="I1014" t="s">
        <v>8224</v>
      </c>
      <c r="J1014" t="s">
        <v>8246</v>
      </c>
      <c r="K1014">
        <v>1326633269</v>
      </c>
      <c r="L1014" s="11">
        <f t="shared" si="94"/>
        <v>40923.551724537036</v>
      </c>
      <c r="M1014">
        <v>1324041269</v>
      </c>
      <c r="N1014" s="11">
        <f t="shared" si="95"/>
        <v>40893.551724537036</v>
      </c>
      <c r="O1014" t="b">
        <v>0</v>
      </c>
      <c r="P1014">
        <v>167</v>
      </c>
      <c r="Q1014" t="b">
        <v>1</v>
      </c>
      <c r="R1014" t="s">
        <v>8269</v>
      </c>
      <c r="S1014" t="str">
        <f t="shared" si="92"/>
        <v>film &amp; video</v>
      </c>
      <c r="T1014" t="str">
        <f t="shared" si="93"/>
        <v>documentary</v>
      </c>
    </row>
    <row r="1015" spans="1:20" ht="43.2" x14ac:dyDescent="0.3">
      <c r="A1015">
        <v>364</v>
      </c>
      <c r="B1015" s="3" t="s">
        <v>365</v>
      </c>
      <c r="C1015" s="3" t="s">
        <v>4474</v>
      </c>
      <c r="D1015" s="10">
        <v>7000</v>
      </c>
      <c r="E1015">
        <v>7711.3</v>
      </c>
      <c r="F1015" s="5">
        <f t="shared" si="90"/>
        <v>1.1016142857142857</v>
      </c>
      <c r="G1015" s="6">
        <f t="shared" si="91"/>
        <v>68.24159292035398</v>
      </c>
      <c r="H1015" t="s">
        <v>8219</v>
      </c>
      <c r="I1015" t="s">
        <v>8224</v>
      </c>
      <c r="J1015" t="s">
        <v>8246</v>
      </c>
      <c r="K1015">
        <v>1403323140</v>
      </c>
      <c r="L1015" s="11">
        <f t="shared" si="94"/>
        <v>41811.165972222225</v>
      </c>
      <c r="M1015">
        <v>1400704672</v>
      </c>
      <c r="N1015" s="11">
        <f t="shared" si="95"/>
        <v>41780.859629629631</v>
      </c>
      <c r="O1015" t="b">
        <v>0</v>
      </c>
      <c r="P1015">
        <v>113</v>
      </c>
      <c r="Q1015" t="b">
        <v>1</v>
      </c>
      <c r="R1015" t="s">
        <v>8269</v>
      </c>
      <c r="S1015" t="str">
        <f t="shared" si="92"/>
        <v>film &amp; video</v>
      </c>
      <c r="T1015" t="str">
        <f t="shared" si="93"/>
        <v>documentary</v>
      </c>
    </row>
    <row r="1016" spans="1:20" ht="57.6" x14ac:dyDescent="0.3">
      <c r="A1016">
        <v>2458</v>
      </c>
      <c r="B1016" s="3" t="s">
        <v>2459</v>
      </c>
      <c r="C1016" s="3" t="s">
        <v>6568</v>
      </c>
      <c r="D1016" s="10">
        <v>5000</v>
      </c>
      <c r="E1016">
        <v>5509</v>
      </c>
      <c r="F1016" s="5">
        <f t="shared" si="90"/>
        <v>1.1017999999999999</v>
      </c>
      <c r="G1016" s="6">
        <f t="shared" si="91"/>
        <v>68.862499999999997</v>
      </c>
      <c r="H1016" t="s">
        <v>8219</v>
      </c>
      <c r="I1016" t="s">
        <v>8224</v>
      </c>
      <c r="J1016" t="s">
        <v>8246</v>
      </c>
      <c r="K1016">
        <v>1465498800</v>
      </c>
      <c r="L1016" s="11">
        <f t="shared" si="94"/>
        <v>42530.791666666672</v>
      </c>
      <c r="M1016">
        <v>1462481718</v>
      </c>
      <c r="N1016" s="11">
        <f t="shared" si="95"/>
        <v>42495.871736111112</v>
      </c>
      <c r="O1016" t="b">
        <v>0</v>
      </c>
      <c r="P1016">
        <v>80</v>
      </c>
      <c r="Q1016" t="b">
        <v>1</v>
      </c>
      <c r="R1016" t="s">
        <v>8298</v>
      </c>
      <c r="S1016" t="str">
        <f t="shared" si="92"/>
        <v>food</v>
      </c>
      <c r="T1016" t="str">
        <f t="shared" si="93"/>
        <v>small batch</v>
      </c>
    </row>
    <row r="1017" spans="1:20" ht="43.2" x14ac:dyDescent="0.3">
      <c r="A1017">
        <v>1391</v>
      </c>
      <c r="B1017" s="3" t="s">
        <v>1392</v>
      </c>
      <c r="C1017" s="3" t="s">
        <v>5501</v>
      </c>
      <c r="D1017" s="10">
        <v>500</v>
      </c>
      <c r="E1017">
        <v>551</v>
      </c>
      <c r="F1017" s="5">
        <f t="shared" si="90"/>
        <v>1.1020000000000001</v>
      </c>
      <c r="G1017" s="6">
        <f t="shared" si="91"/>
        <v>42.384615384615387</v>
      </c>
      <c r="H1017" t="s">
        <v>8219</v>
      </c>
      <c r="I1017" t="s">
        <v>8224</v>
      </c>
      <c r="J1017" t="s">
        <v>8246</v>
      </c>
      <c r="K1017">
        <v>1440219540</v>
      </c>
      <c r="L1017" s="11">
        <f t="shared" si="94"/>
        <v>42238.207638888889</v>
      </c>
      <c r="M1017">
        <v>1436369818</v>
      </c>
      <c r="N1017" s="11">
        <f t="shared" si="95"/>
        <v>42193.650671296295</v>
      </c>
      <c r="O1017" t="b">
        <v>0</v>
      </c>
      <c r="P1017">
        <v>13</v>
      </c>
      <c r="Q1017" t="b">
        <v>1</v>
      </c>
      <c r="R1017" t="s">
        <v>8276</v>
      </c>
      <c r="S1017" t="str">
        <f t="shared" si="92"/>
        <v>music</v>
      </c>
      <c r="T1017" t="str">
        <f t="shared" si="93"/>
        <v>rock</v>
      </c>
    </row>
    <row r="1018" spans="1:20" ht="57.6" x14ac:dyDescent="0.3">
      <c r="A1018">
        <v>1646</v>
      </c>
      <c r="B1018" s="3" t="s">
        <v>1647</v>
      </c>
      <c r="C1018" s="3" t="s">
        <v>5756</v>
      </c>
      <c r="D1018" s="10">
        <v>2000</v>
      </c>
      <c r="E1018">
        <v>2204</v>
      </c>
      <c r="F1018" s="5">
        <f t="shared" si="90"/>
        <v>1.1020000000000001</v>
      </c>
      <c r="G1018" s="6">
        <f t="shared" si="91"/>
        <v>26.554216867469879</v>
      </c>
      <c r="H1018" t="s">
        <v>8219</v>
      </c>
      <c r="I1018" t="s">
        <v>8225</v>
      </c>
      <c r="J1018" t="s">
        <v>8247</v>
      </c>
      <c r="K1018">
        <v>1408039860</v>
      </c>
      <c r="L1018" s="11">
        <f t="shared" si="94"/>
        <v>41865.757638888892</v>
      </c>
      <c r="M1018">
        <v>1405248503</v>
      </c>
      <c r="N1018" s="11">
        <f t="shared" si="95"/>
        <v>41833.450266203705</v>
      </c>
      <c r="O1018" t="b">
        <v>0</v>
      </c>
      <c r="P1018">
        <v>83</v>
      </c>
      <c r="Q1018" t="b">
        <v>1</v>
      </c>
      <c r="R1018" t="s">
        <v>8292</v>
      </c>
      <c r="S1018" t="str">
        <f t="shared" si="92"/>
        <v>music</v>
      </c>
      <c r="T1018" t="str">
        <f t="shared" si="93"/>
        <v>pop</v>
      </c>
    </row>
    <row r="1019" spans="1:20" ht="43.2" x14ac:dyDescent="0.3">
      <c r="A1019">
        <v>3337</v>
      </c>
      <c r="B1019" s="3" t="s">
        <v>3337</v>
      </c>
      <c r="C1019" s="3" t="s">
        <v>7447</v>
      </c>
      <c r="D1019" s="10">
        <v>2500</v>
      </c>
      <c r="E1019">
        <v>2755</v>
      </c>
      <c r="F1019" s="5">
        <f t="shared" si="90"/>
        <v>1.1020000000000001</v>
      </c>
      <c r="G1019" s="6">
        <f t="shared" si="91"/>
        <v>81.029411764705884</v>
      </c>
      <c r="H1019" t="s">
        <v>8219</v>
      </c>
      <c r="I1019" t="s">
        <v>8225</v>
      </c>
      <c r="J1019" t="s">
        <v>8247</v>
      </c>
      <c r="K1019">
        <v>1412974800</v>
      </c>
      <c r="L1019" s="11">
        <f t="shared" si="94"/>
        <v>41922.875</v>
      </c>
      <c r="M1019">
        <v>1411109167</v>
      </c>
      <c r="N1019" s="11">
        <f t="shared" si="95"/>
        <v>41901.282025462962</v>
      </c>
      <c r="O1019" t="b">
        <v>0</v>
      </c>
      <c r="P1019">
        <v>34</v>
      </c>
      <c r="Q1019" t="b">
        <v>1</v>
      </c>
      <c r="R1019" t="s">
        <v>8271</v>
      </c>
      <c r="S1019" t="str">
        <f t="shared" si="92"/>
        <v>theater</v>
      </c>
      <c r="T1019" t="str">
        <f t="shared" si="93"/>
        <v>plays</v>
      </c>
    </row>
    <row r="1020" spans="1:20" ht="43.2" x14ac:dyDescent="0.3">
      <c r="A1020">
        <v>3772</v>
      </c>
      <c r="B1020" s="3" t="s">
        <v>3769</v>
      </c>
      <c r="C1020" s="3" t="s">
        <v>7882</v>
      </c>
      <c r="D1020" s="10">
        <v>5000</v>
      </c>
      <c r="E1020">
        <v>5510</v>
      </c>
      <c r="F1020" s="5">
        <f t="shared" si="90"/>
        <v>1.1020000000000001</v>
      </c>
      <c r="G1020" s="6">
        <f t="shared" si="91"/>
        <v>166.96969696969697</v>
      </c>
      <c r="H1020" t="s">
        <v>8219</v>
      </c>
      <c r="I1020" t="s">
        <v>8224</v>
      </c>
      <c r="J1020" t="s">
        <v>8246</v>
      </c>
      <c r="K1020">
        <v>1480399200</v>
      </c>
      <c r="L1020" s="11">
        <f t="shared" si="94"/>
        <v>42703.25</v>
      </c>
      <c r="M1020">
        <v>1478616506</v>
      </c>
      <c r="N1020" s="11">
        <f t="shared" si="95"/>
        <v>42682.616967592592</v>
      </c>
      <c r="O1020" t="b">
        <v>0</v>
      </c>
      <c r="P1020">
        <v>33</v>
      </c>
      <c r="Q1020" t="b">
        <v>1</v>
      </c>
      <c r="R1020" t="s">
        <v>8305</v>
      </c>
      <c r="S1020" t="str">
        <f t="shared" si="92"/>
        <v>theater</v>
      </c>
      <c r="T1020" t="str">
        <f t="shared" si="93"/>
        <v>musical</v>
      </c>
    </row>
    <row r="1021" spans="1:20" ht="28.8" x14ac:dyDescent="0.3">
      <c r="A1021">
        <v>3759</v>
      </c>
      <c r="B1021" s="3" t="s">
        <v>3756</v>
      </c>
      <c r="C1021" s="3" t="s">
        <v>7869</v>
      </c>
      <c r="D1021" s="10">
        <v>4000</v>
      </c>
      <c r="E1021">
        <v>4409.7700000000004</v>
      </c>
      <c r="F1021" s="5">
        <f t="shared" si="90"/>
        <v>1.1024425000000002</v>
      </c>
      <c r="G1021" s="6">
        <f t="shared" si="91"/>
        <v>50.111022727272733</v>
      </c>
      <c r="H1021" t="s">
        <v>8219</v>
      </c>
      <c r="I1021" t="s">
        <v>8224</v>
      </c>
      <c r="J1021" t="s">
        <v>8246</v>
      </c>
      <c r="K1021">
        <v>1440556553</v>
      </c>
      <c r="L1021" s="11">
        <f t="shared" si="94"/>
        <v>42242.108252314814</v>
      </c>
      <c r="M1021">
        <v>1435372553</v>
      </c>
      <c r="N1021" s="11">
        <f t="shared" si="95"/>
        <v>42182.108252314814</v>
      </c>
      <c r="O1021" t="b">
        <v>0</v>
      </c>
      <c r="P1021">
        <v>88</v>
      </c>
      <c r="Q1021" t="b">
        <v>1</v>
      </c>
      <c r="R1021" t="s">
        <v>8305</v>
      </c>
      <c r="S1021" t="str">
        <f t="shared" si="92"/>
        <v>theater</v>
      </c>
      <c r="T1021" t="str">
        <f t="shared" si="93"/>
        <v>musical</v>
      </c>
    </row>
    <row r="1022" spans="1:20" ht="43.2" x14ac:dyDescent="0.3">
      <c r="A1022">
        <v>1925</v>
      </c>
      <c r="B1022" s="3" t="s">
        <v>1926</v>
      </c>
      <c r="C1022" s="3" t="s">
        <v>6035</v>
      </c>
      <c r="D1022" s="10">
        <v>1500</v>
      </c>
      <c r="E1022">
        <v>1655</v>
      </c>
      <c r="F1022" s="5">
        <f t="shared" si="90"/>
        <v>1.1033333333333333</v>
      </c>
      <c r="G1022" s="6">
        <f t="shared" si="91"/>
        <v>31.826923076923077</v>
      </c>
      <c r="H1022" t="s">
        <v>8219</v>
      </c>
      <c r="I1022" t="s">
        <v>8224</v>
      </c>
      <c r="J1022" t="s">
        <v>8246</v>
      </c>
      <c r="K1022">
        <v>1381449600</v>
      </c>
      <c r="L1022" s="11">
        <f t="shared" si="94"/>
        <v>41558</v>
      </c>
      <c r="M1022">
        <v>1379540288</v>
      </c>
      <c r="N1022" s="11">
        <f t="shared" si="95"/>
        <v>41535.90148148148</v>
      </c>
      <c r="O1022" t="b">
        <v>0</v>
      </c>
      <c r="P1022">
        <v>52</v>
      </c>
      <c r="Q1022" t="b">
        <v>1</v>
      </c>
      <c r="R1022" t="s">
        <v>8279</v>
      </c>
      <c r="S1022" t="str">
        <f t="shared" si="92"/>
        <v>music</v>
      </c>
      <c r="T1022" t="str">
        <f t="shared" si="93"/>
        <v>indie rock</v>
      </c>
    </row>
    <row r="1023" spans="1:20" ht="43.2" x14ac:dyDescent="0.3">
      <c r="A1023">
        <v>2628</v>
      </c>
      <c r="B1023" s="3" t="s">
        <v>2628</v>
      </c>
      <c r="C1023" s="3" t="s">
        <v>6738</v>
      </c>
      <c r="D1023" s="10">
        <v>839</v>
      </c>
      <c r="E1023">
        <v>926</v>
      </c>
      <c r="F1023" s="5">
        <f t="shared" si="90"/>
        <v>1.1036948748510131</v>
      </c>
      <c r="G1023" s="6">
        <f t="shared" si="91"/>
        <v>44.095238095238095</v>
      </c>
      <c r="H1023" t="s">
        <v>8219</v>
      </c>
      <c r="I1023" t="s">
        <v>8224</v>
      </c>
      <c r="J1023" t="s">
        <v>8246</v>
      </c>
      <c r="K1023">
        <v>1417389067</v>
      </c>
      <c r="L1023" s="11">
        <f t="shared" si="94"/>
        <v>41973.966053240743</v>
      </c>
      <c r="M1023">
        <v>1415661067</v>
      </c>
      <c r="N1023" s="11">
        <f t="shared" si="95"/>
        <v>41953.966053240743</v>
      </c>
      <c r="O1023" t="b">
        <v>0</v>
      </c>
      <c r="P1023">
        <v>21</v>
      </c>
      <c r="Q1023" t="b">
        <v>1</v>
      </c>
      <c r="R1023" t="s">
        <v>8301</v>
      </c>
      <c r="S1023" t="str">
        <f t="shared" si="92"/>
        <v>technology</v>
      </c>
      <c r="T1023" t="str">
        <f t="shared" si="93"/>
        <v>space exploration</v>
      </c>
    </row>
    <row r="1024" spans="1:20" ht="43.2" x14ac:dyDescent="0.3">
      <c r="A1024">
        <v>277</v>
      </c>
      <c r="B1024" s="3" t="s">
        <v>278</v>
      </c>
      <c r="C1024" s="3" t="s">
        <v>4387</v>
      </c>
      <c r="D1024" s="10">
        <v>65000</v>
      </c>
      <c r="E1024">
        <v>71748</v>
      </c>
      <c r="F1024" s="5">
        <f t="shared" si="90"/>
        <v>1.1038153846153846</v>
      </c>
      <c r="G1024" s="6">
        <f t="shared" si="91"/>
        <v>75.444794952681391</v>
      </c>
      <c r="H1024" t="s">
        <v>8219</v>
      </c>
      <c r="I1024" t="s">
        <v>8224</v>
      </c>
      <c r="J1024" t="s">
        <v>8246</v>
      </c>
      <c r="K1024">
        <v>1432416219</v>
      </c>
      <c r="L1024" s="11">
        <f t="shared" si="94"/>
        <v>42147.891423611116</v>
      </c>
      <c r="M1024">
        <v>1429824219</v>
      </c>
      <c r="N1024" s="11">
        <f t="shared" si="95"/>
        <v>42117.891423611116</v>
      </c>
      <c r="O1024" t="b">
        <v>1</v>
      </c>
      <c r="P1024">
        <v>951</v>
      </c>
      <c r="Q1024" t="b">
        <v>1</v>
      </c>
      <c r="R1024" t="s">
        <v>8269</v>
      </c>
      <c r="S1024" t="str">
        <f t="shared" si="92"/>
        <v>film &amp; video</v>
      </c>
      <c r="T1024" t="str">
        <f t="shared" si="93"/>
        <v>documentary</v>
      </c>
    </row>
    <row r="1025" spans="1:20" ht="57.6" x14ac:dyDescent="0.3">
      <c r="A1025">
        <v>2987</v>
      </c>
      <c r="B1025" s="3" t="s">
        <v>2987</v>
      </c>
      <c r="C1025" s="3" t="s">
        <v>7097</v>
      </c>
      <c r="D1025" s="10">
        <v>25000</v>
      </c>
      <c r="E1025">
        <v>27600.2</v>
      </c>
      <c r="F1025" s="5">
        <f t="shared" si="90"/>
        <v>1.1040080000000001</v>
      </c>
      <c r="G1025" s="6">
        <f t="shared" si="91"/>
        <v>104.15169811320754</v>
      </c>
      <c r="H1025" t="s">
        <v>8219</v>
      </c>
      <c r="I1025" t="s">
        <v>8224</v>
      </c>
      <c r="J1025" t="s">
        <v>8246</v>
      </c>
      <c r="K1025">
        <v>1476316800</v>
      </c>
      <c r="L1025" s="11">
        <f t="shared" si="94"/>
        <v>42656</v>
      </c>
      <c r="M1025">
        <v>1473837751</v>
      </c>
      <c r="N1025" s="11">
        <f t="shared" si="95"/>
        <v>42627.307303240741</v>
      </c>
      <c r="O1025" t="b">
        <v>0</v>
      </c>
      <c r="P1025">
        <v>265</v>
      </c>
      <c r="Q1025" t="b">
        <v>1</v>
      </c>
      <c r="R1025" t="s">
        <v>8303</v>
      </c>
      <c r="S1025" t="str">
        <f t="shared" si="92"/>
        <v>theater</v>
      </c>
      <c r="T1025" t="str">
        <f t="shared" si="93"/>
        <v>spaces</v>
      </c>
    </row>
    <row r="1026" spans="1:20" ht="43.2" x14ac:dyDescent="0.3">
      <c r="A1026">
        <v>1385</v>
      </c>
      <c r="B1026" s="3" t="s">
        <v>1386</v>
      </c>
      <c r="C1026" s="3" t="s">
        <v>5495</v>
      </c>
      <c r="D1026" s="10">
        <v>8000</v>
      </c>
      <c r="E1026">
        <v>8832.49</v>
      </c>
      <c r="F1026" s="5">
        <f t="shared" ref="F1026:F1089" si="96">E1026/D1026</f>
        <v>1.10406125</v>
      </c>
      <c r="G1026" s="6">
        <f t="shared" ref="G1026:G1089" si="97">E1026/P1026</f>
        <v>65.914104477611943</v>
      </c>
      <c r="H1026" t="s">
        <v>8219</v>
      </c>
      <c r="I1026" t="s">
        <v>8236</v>
      </c>
      <c r="J1026" t="s">
        <v>8249</v>
      </c>
      <c r="K1026">
        <v>1461931860</v>
      </c>
      <c r="L1026" s="11">
        <f t="shared" si="94"/>
        <v>42489.507638888885</v>
      </c>
      <c r="M1026">
        <v>1457109121</v>
      </c>
      <c r="N1026" s="11">
        <f t="shared" si="95"/>
        <v>42433.688900462963</v>
      </c>
      <c r="O1026" t="b">
        <v>0</v>
      </c>
      <c r="P1026">
        <v>134</v>
      </c>
      <c r="Q1026" t="b">
        <v>1</v>
      </c>
      <c r="R1026" t="s">
        <v>8276</v>
      </c>
      <c r="S1026" t="str">
        <f t="shared" ref="S1026:S1089" si="98">LEFT(R1026,FIND("/",R1026)-1)</f>
        <v>music</v>
      </c>
      <c r="T1026" t="str">
        <f t="shared" ref="T1026:T1089" si="99">RIGHT(R1026,LEN(R1026)-FIND("/",R1026))</f>
        <v>rock</v>
      </c>
    </row>
    <row r="1027" spans="1:20" ht="43.2" x14ac:dyDescent="0.3">
      <c r="A1027">
        <v>1527</v>
      </c>
      <c r="B1027" s="3" t="s">
        <v>1528</v>
      </c>
      <c r="C1027" s="3" t="s">
        <v>5637</v>
      </c>
      <c r="D1027" s="10">
        <v>3500</v>
      </c>
      <c r="E1027">
        <v>3865.55</v>
      </c>
      <c r="F1027" s="5">
        <f t="shared" si="96"/>
        <v>1.1044428571428573</v>
      </c>
      <c r="G1027" s="6">
        <f t="shared" si="97"/>
        <v>55.222142857142863</v>
      </c>
      <c r="H1027" t="s">
        <v>8219</v>
      </c>
      <c r="I1027" t="s">
        <v>8224</v>
      </c>
      <c r="J1027" t="s">
        <v>8246</v>
      </c>
      <c r="K1027">
        <v>1489497886</v>
      </c>
      <c r="L1027" s="11">
        <f t="shared" ref="L1027:L1090" si="100">(((K1027/60)/60)/24)+DATE(1970,1,1)</f>
        <v>42808.558865740735</v>
      </c>
      <c r="M1027">
        <v>1487082286</v>
      </c>
      <c r="N1027" s="11">
        <f t="shared" ref="N1027:N1090" si="101">(((M1027/60)/60)/24)+DATE(1970,1,1)</f>
        <v>42780.600532407407</v>
      </c>
      <c r="O1027" t="b">
        <v>1</v>
      </c>
      <c r="P1027">
        <v>70</v>
      </c>
      <c r="Q1027" t="b">
        <v>1</v>
      </c>
      <c r="R1027" t="s">
        <v>8285</v>
      </c>
      <c r="S1027" t="str">
        <f t="shared" si="98"/>
        <v>photography</v>
      </c>
      <c r="T1027" t="str">
        <f t="shared" si="99"/>
        <v>photobooks</v>
      </c>
    </row>
    <row r="1028" spans="1:20" ht="43.2" x14ac:dyDescent="0.3">
      <c r="A1028">
        <v>393</v>
      </c>
      <c r="B1028" s="3" t="s">
        <v>394</v>
      </c>
      <c r="C1028" s="3" t="s">
        <v>4503</v>
      </c>
      <c r="D1028" s="10">
        <v>50000</v>
      </c>
      <c r="E1028">
        <v>55223</v>
      </c>
      <c r="F1028" s="5">
        <f t="shared" si="96"/>
        <v>1.10446</v>
      </c>
      <c r="G1028" s="6">
        <f t="shared" si="97"/>
        <v>157.33048433048432</v>
      </c>
      <c r="H1028" t="s">
        <v>8219</v>
      </c>
      <c r="I1028" t="s">
        <v>8224</v>
      </c>
      <c r="J1028" t="s">
        <v>8246</v>
      </c>
      <c r="K1028">
        <v>1381424452</v>
      </c>
      <c r="L1028" s="11">
        <f t="shared" si="100"/>
        <v>41557.708935185183</v>
      </c>
      <c r="M1028">
        <v>1378746052</v>
      </c>
      <c r="N1028" s="11">
        <f t="shared" si="101"/>
        <v>41526.708935185183</v>
      </c>
      <c r="O1028" t="b">
        <v>0</v>
      </c>
      <c r="P1028">
        <v>351</v>
      </c>
      <c r="Q1028" t="b">
        <v>1</v>
      </c>
      <c r="R1028" t="s">
        <v>8269</v>
      </c>
      <c r="S1028" t="str">
        <f t="shared" si="98"/>
        <v>film &amp; video</v>
      </c>
      <c r="T1028" t="str">
        <f t="shared" si="99"/>
        <v>documentary</v>
      </c>
    </row>
    <row r="1029" spans="1:20" ht="28.8" x14ac:dyDescent="0.3">
      <c r="A1029">
        <v>3041</v>
      </c>
      <c r="B1029" s="3" t="s">
        <v>3041</v>
      </c>
      <c r="C1029" s="3" t="s">
        <v>7151</v>
      </c>
      <c r="D1029" s="10">
        <v>8300</v>
      </c>
      <c r="E1029">
        <v>9170</v>
      </c>
      <c r="F1029" s="5">
        <f t="shared" si="96"/>
        <v>1.1048192771084338</v>
      </c>
      <c r="G1029" s="6">
        <f t="shared" si="97"/>
        <v>96.526315789473685</v>
      </c>
      <c r="H1029" t="s">
        <v>8219</v>
      </c>
      <c r="I1029" t="s">
        <v>8224</v>
      </c>
      <c r="J1029" t="s">
        <v>8246</v>
      </c>
      <c r="K1029">
        <v>1453323048</v>
      </c>
      <c r="L1029" s="11">
        <f t="shared" si="100"/>
        <v>42389.868611111116</v>
      </c>
      <c r="M1029">
        <v>1450731048</v>
      </c>
      <c r="N1029" s="11">
        <f t="shared" si="101"/>
        <v>42359.868611111116</v>
      </c>
      <c r="O1029" t="b">
        <v>0</v>
      </c>
      <c r="P1029">
        <v>95</v>
      </c>
      <c r="Q1029" t="b">
        <v>1</v>
      </c>
      <c r="R1029" t="s">
        <v>8303</v>
      </c>
      <c r="S1029" t="str">
        <f t="shared" si="98"/>
        <v>theater</v>
      </c>
      <c r="T1029" t="str">
        <f t="shared" si="99"/>
        <v>spaces</v>
      </c>
    </row>
    <row r="1030" spans="1:20" ht="43.2" x14ac:dyDescent="0.3">
      <c r="A1030">
        <v>3698</v>
      </c>
      <c r="B1030" s="3" t="s">
        <v>3695</v>
      </c>
      <c r="C1030" s="3" t="s">
        <v>7808</v>
      </c>
      <c r="D1030" s="10">
        <v>5000</v>
      </c>
      <c r="E1030">
        <v>5526</v>
      </c>
      <c r="F1030" s="5">
        <f t="shared" si="96"/>
        <v>1.1052</v>
      </c>
      <c r="G1030" s="6">
        <f t="shared" si="97"/>
        <v>40.632352941176471</v>
      </c>
      <c r="H1030" t="s">
        <v>8219</v>
      </c>
      <c r="I1030" t="s">
        <v>8224</v>
      </c>
      <c r="J1030" t="s">
        <v>8246</v>
      </c>
      <c r="K1030">
        <v>1456946487</v>
      </c>
      <c r="L1030" s="11">
        <f t="shared" si="100"/>
        <v>42431.806562500002</v>
      </c>
      <c r="M1030">
        <v>1454354487</v>
      </c>
      <c r="N1030" s="11">
        <f t="shared" si="101"/>
        <v>42401.806562500002</v>
      </c>
      <c r="O1030" t="b">
        <v>0</v>
      </c>
      <c r="P1030">
        <v>136</v>
      </c>
      <c r="Q1030" t="b">
        <v>1</v>
      </c>
      <c r="R1030" t="s">
        <v>8271</v>
      </c>
      <c r="S1030" t="str">
        <f t="shared" si="98"/>
        <v>theater</v>
      </c>
      <c r="T1030" t="str">
        <f t="shared" si="99"/>
        <v>plays</v>
      </c>
    </row>
    <row r="1031" spans="1:20" ht="43.2" x14ac:dyDescent="0.3">
      <c r="A1031">
        <v>1754</v>
      </c>
      <c r="B1031" s="3" t="s">
        <v>1755</v>
      </c>
      <c r="C1031" s="3" t="s">
        <v>5864</v>
      </c>
      <c r="D1031" s="10">
        <v>8500</v>
      </c>
      <c r="E1031">
        <v>9395</v>
      </c>
      <c r="F1031" s="5">
        <f t="shared" si="96"/>
        <v>1.1052941176470588</v>
      </c>
      <c r="G1031" s="6">
        <f t="shared" si="97"/>
        <v>104.38888888888889</v>
      </c>
      <c r="H1031" t="s">
        <v>8219</v>
      </c>
      <c r="I1031" t="s">
        <v>8229</v>
      </c>
      <c r="J1031" t="s">
        <v>8251</v>
      </c>
      <c r="K1031">
        <v>1428091353</v>
      </c>
      <c r="L1031" s="11">
        <f t="shared" si="100"/>
        <v>42097.835104166668</v>
      </c>
      <c r="M1031">
        <v>1425502953</v>
      </c>
      <c r="N1031" s="11">
        <f t="shared" si="101"/>
        <v>42067.876770833333</v>
      </c>
      <c r="O1031" t="b">
        <v>0</v>
      </c>
      <c r="P1031">
        <v>90</v>
      </c>
      <c r="Q1031" t="b">
        <v>1</v>
      </c>
      <c r="R1031" t="s">
        <v>8285</v>
      </c>
      <c r="S1031" t="str">
        <f t="shared" si="98"/>
        <v>photography</v>
      </c>
      <c r="T1031" t="str">
        <f t="shared" si="99"/>
        <v>photobooks</v>
      </c>
    </row>
    <row r="1032" spans="1:20" ht="57.6" x14ac:dyDescent="0.3">
      <c r="A1032">
        <v>2793</v>
      </c>
      <c r="B1032" s="3" t="s">
        <v>2793</v>
      </c>
      <c r="C1032" s="3" t="s">
        <v>6903</v>
      </c>
      <c r="D1032" s="10">
        <v>10000</v>
      </c>
      <c r="E1032">
        <v>11056.75</v>
      </c>
      <c r="F1032" s="5">
        <f t="shared" si="96"/>
        <v>1.105675</v>
      </c>
      <c r="G1032" s="6">
        <f t="shared" si="97"/>
        <v>151.4623287671233</v>
      </c>
      <c r="H1032" t="s">
        <v>8219</v>
      </c>
      <c r="I1032" t="s">
        <v>8226</v>
      </c>
      <c r="J1032" t="s">
        <v>8248</v>
      </c>
      <c r="K1032">
        <v>1437473005</v>
      </c>
      <c r="L1032" s="11">
        <f t="shared" si="100"/>
        <v>42206.419039351851</v>
      </c>
      <c r="M1032">
        <v>1434881005</v>
      </c>
      <c r="N1032" s="11">
        <f t="shared" si="101"/>
        <v>42176.419039351851</v>
      </c>
      <c r="O1032" t="b">
        <v>0</v>
      </c>
      <c r="P1032">
        <v>73</v>
      </c>
      <c r="Q1032" t="b">
        <v>1</v>
      </c>
      <c r="R1032" t="s">
        <v>8271</v>
      </c>
      <c r="S1032" t="str">
        <f t="shared" si="98"/>
        <v>theater</v>
      </c>
      <c r="T1032" t="str">
        <f t="shared" si="99"/>
        <v>plays</v>
      </c>
    </row>
    <row r="1033" spans="1:20" ht="57.6" x14ac:dyDescent="0.3">
      <c r="A1033">
        <v>93</v>
      </c>
      <c r="B1033" s="3" t="s">
        <v>95</v>
      </c>
      <c r="C1033" s="3" t="s">
        <v>4204</v>
      </c>
      <c r="D1033" s="10">
        <v>1000</v>
      </c>
      <c r="E1033">
        <v>1106</v>
      </c>
      <c r="F1033" s="5">
        <f t="shared" si="96"/>
        <v>1.1060000000000001</v>
      </c>
      <c r="G1033" s="6">
        <f t="shared" si="97"/>
        <v>73.733333333333334</v>
      </c>
      <c r="H1033" t="s">
        <v>8219</v>
      </c>
      <c r="I1033" t="s">
        <v>8224</v>
      </c>
      <c r="J1033" t="s">
        <v>8246</v>
      </c>
      <c r="K1033">
        <v>1341349200</v>
      </c>
      <c r="L1033" s="11">
        <f t="shared" si="100"/>
        <v>41093.875</v>
      </c>
      <c r="M1033">
        <v>1338928537</v>
      </c>
      <c r="N1033" s="11">
        <f t="shared" si="101"/>
        <v>41065.858067129629</v>
      </c>
      <c r="O1033" t="b">
        <v>0</v>
      </c>
      <c r="P1033">
        <v>15</v>
      </c>
      <c r="Q1033" t="b">
        <v>1</v>
      </c>
      <c r="R1033" t="s">
        <v>8266</v>
      </c>
      <c r="S1033" t="str">
        <f t="shared" si="98"/>
        <v>film &amp; video</v>
      </c>
      <c r="T1033" t="str">
        <f t="shared" si="99"/>
        <v>shorts</v>
      </c>
    </row>
    <row r="1034" spans="1:20" ht="43.2" x14ac:dyDescent="0.3">
      <c r="A1034">
        <v>3593</v>
      </c>
      <c r="B1034" s="3" t="s">
        <v>3592</v>
      </c>
      <c r="C1034" s="3" t="s">
        <v>7703</v>
      </c>
      <c r="D1034" s="10">
        <v>3000</v>
      </c>
      <c r="E1034">
        <v>3319</v>
      </c>
      <c r="F1034" s="5">
        <f t="shared" si="96"/>
        <v>1.1063333333333334</v>
      </c>
      <c r="G1034" s="6">
        <f t="shared" si="97"/>
        <v>77.186046511627907</v>
      </c>
      <c r="H1034" t="s">
        <v>8219</v>
      </c>
      <c r="I1034" t="s">
        <v>8224</v>
      </c>
      <c r="J1034" t="s">
        <v>8246</v>
      </c>
      <c r="K1034">
        <v>1420489560</v>
      </c>
      <c r="L1034" s="11">
        <f t="shared" si="100"/>
        <v>42009.851388888885</v>
      </c>
      <c r="M1034">
        <v>1417469639</v>
      </c>
      <c r="N1034" s="11">
        <f t="shared" si="101"/>
        <v>41974.898599537039</v>
      </c>
      <c r="O1034" t="b">
        <v>0</v>
      </c>
      <c r="P1034">
        <v>43</v>
      </c>
      <c r="Q1034" t="b">
        <v>1</v>
      </c>
      <c r="R1034" t="s">
        <v>8271</v>
      </c>
      <c r="S1034" t="str">
        <f t="shared" si="98"/>
        <v>theater</v>
      </c>
      <c r="T1034" t="str">
        <f t="shared" si="99"/>
        <v>plays</v>
      </c>
    </row>
    <row r="1035" spans="1:20" ht="28.8" x14ac:dyDescent="0.3">
      <c r="A1035">
        <v>2337</v>
      </c>
      <c r="B1035" s="3" t="s">
        <v>2338</v>
      </c>
      <c r="C1035" s="3" t="s">
        <v>6447</v>
      </c>
      <c r="D1035" s="10">
        <v>12000</v>
      </c>
      <c r="E1035">
        <v>13279</v>
      </c>
      <c r="F1035" s="5">
        <f t="shared" si="96"/>
        <v>1.1065833333333333</v>
      </c>
      <c r="G1035" s="6">
        <f t="shared" si="97"/>
        <v>74.184357541899445</v>
      </c>
      <c r="H1035" t="s">
        <v>8219</v>
      </c>
      <c r="I1035" t="s">
        <v>8224</v>
      </c>
      <c r="J1035" t="s">
        <v>8246</v>
      </c>
      <c r="K1035">
        <v>1403796143</v>
      </c>
      <c r="L1035" s="11">
        <f t="shared" si="100"/>
        <v>41816.640543981484</v>
      </c>
      <c r="M1035">
        <v>1401204143</v>
      </c>
      <c r="N1035" s="11">
        <f t="shared" si="101"/>
        <v>41786.640543981484</v>
      </c>
      <c r="O1035" t="b">
        <v>1</v>
      </c>
      <c r="P1035">
        <v>179</v>
      </c>
      <c r="Q1035" t="b">
        <v>1</v>
      </c>
      <c r="R1035" t="s">
        <v>8298</v>
      </c>
      <c r="S1035" t="str">
        <f t="shared" si="98"/>
        <v>food</v>
      </c>
      <c r="T1035" t="str">
        <f t="shared" si="99"/>
        <v>small batch</v>
      </c>
    </row>
    <row r="1036" spans="1:20" ht="43.2" x14ac:dyDescent="0.3">
      <c r="A1036">
        <v>2533</v>
      </c>
      <c r="B1036" s="3" t="s">
        <v>2533</v>
      </c>
      <c r="C1036" s="3" t="s">
        <v>6643</v>
      </c>
      <c r="D1036" s="10">
        <v>7500</v>
      </c>
      <c r="E1036">
        <v>8300</v>
      </c>
      <c r="F1036" s="5">
        <f t="shared" si="96"/>
        <v>1.1066666666666667</v>
      </c>
      <c r="G1036" s="6">
        <f t="shared" si="97"/>
        <v>61.029411764705884</v>
      </c>
      <c r="H1036" t="s">
        <v>8219</v>
      </c>
      <c r="I1036" t="s">
        <v>8224</v>
      </c>
      <c r="J1036" t="s">
        <v>8246</v>
      </c>
      <c r="K1036">
        <v>1362160868</v>
      </c>
      <c r="L1036" s="11">
        <f t="shared" si="100"/>
        <v>41334.750787037039</v>
      </c>
      <c r="M1036">
        <v>1359568911</v>
      </c>
      <c r="N1036" s="11">
        <f t="shared" si="101"/>
        <v>41304.751284722224</v>
      </c>
      <c r="O1036" t="b">
        <v>0</v>
      </c>
      <c r="P1036">
        <v>136</v>
      </c>
      <c r="Q1036" t="b">
        <v>1</v>
      </c>
      <c r="R1036" t="s">
        <v>8300</v>
      </c>
      <c r="S1036" t="str">
        <f t="shared" si="98"/>
        <v>music</v>
      </c>
      <c r="T1036" t="str">
        <f t="shared" si="99"/>
        <v>classical music</v>
      </c>
    </row>
    <row r="1037" spans="1:20" ht="57.6" x14ac:dyDescent="0.3">
      <c r="A1037">
        <v>2667</v>
      </c>
      <c r="B1037" s="3" t="s">
        <v>2667</v>
      </c>
      <c r="C1037" s="3" t="s">
        <v>6777</v>
      </c>
      <c r="D1037" s="10">
        <v>1500</v>
      </c>
      <c r="E1037">
        <v>1660</v>
      </c>
      <c r="F1037" s="5">
        <f t="shared" si="96"/>
        <v>1.1066666666666667</v>
      </c>
      <c r="G1037" s="6">
        <f t="shared" si="97"/>
        <v>92.222222222222229</v>
      </c>
      <c r="H1037" t="s">
        <v>8219</v>
      </c>
      <c r="I1037" t="s">
        <v>8224</v>
      </c>
      <c r="J1037" t="s">
        <v>8246</v>
      </c>
      <c r="K1037">
        <v>1455142416</v>
      </c>
      <c r="L1037" s="11">
        <f t="shared" si="100"/>
        <v>42410.926111111112</v>
      </c>
      <c r="M1037">
        <v>1452550416</v>
      </c>
      <c r="N1037" s="11">
        <f t="shared" si="101"/>
        <v>42380.926111111112</v>
      </c>
      <c r="O1037" t="b">
        <v>0</v>
      </c>
      <c r="P1037">
        <v>18</v>
      </c>
      <c r="Q1037" t="b">
        <v>1</v>
      </c>
      <c r="R1037" t="s">
        <v>8302</v>
      </c>
      <c r="S1037" t="str">
        <f t="shared" si="98"/>
        <v>technology</v>
      </c>
      <c r="T1037" t="str">
        <f t="shared" si="99"/>
        <v>makerspaces</v>
      </c>
    </row>
    <row r="1038" spans="1:20" ht="43.2" x14ac:dyDescent="0.3">
      <c r="A1038">
        <v>2831</v>
      </c>
      <c r="B1038" s="3" t="s">
        <v>2831</v>
      </c>
      <c r="C1038" s="3" t="s">
        <v>6941</v>
      </c>
      <c r="D1038" s="10">
        <v>3000</v>
      </c>
      <c r="E1038">
        <v>3320</v>
      </c>
      <c r="F1038" s="5">
        <f t="shared" si="96"/>
        <v>1.1066666666666667</v>
      </c>
      <c r="G1038" s="6">
        <f t="shared" si="97"/>
        <v>63.846153846153847</v>
      </c>
      <c r="H1038" t="s">
        <v>8219</v>
      </c>
      <c r="I1038" t="s">
        <v>8224</v>
      </c>
      <c r="J1038" t="s">
        <v>8246</v>
      </c>
      <c r="K1038">
        <v>1437076070</v>
      </c>
      <c r="L1038" s="11">
        <f t="shared" si="100"/>
        <v>42201.824884259258</v>
      </c>
      <c r="M1038">
        <v>1434484070</v>
      </c>
      <c r="N1038" s="11">
        <f t="shared" si="101"/>
        <v>42171.824884259258</v>
      </c>
      <c r="O1038" t="b">
        <v>0</v>
      </c>
      <c r="P1038">
        <v>52</v>
      </c>
      <c r="Q1038" t="b">
        <v>1</v>
      </c>
      <c r="R1038" t="s">
        <v>8271</v>
      </c>
      <c r="S1038" t="str">
        <f t="shared" si="98"/>
        <v>theater</v>
      </c>
      <c r="T1038" t="str">
        <f t="shared" si="99"/>
        <v>plays</v>
      </c>
    </row>
    <row r="1039" spans="1:20" ht="43.2" x14ac:dyDescent="0.3">
      <c r="A1039">
        <v>1368</v>
      </c>
      <c r="B1039" s="3" t="s">
        <v>1369</v>
      </c>
      <c r="C1039" s="3" t="s">
        <v>5478</v>
      </c>
      <c r="D1039" s="10">
        <v>5000</v>
      </c>
      <c r="E1039">
        <v>5535</v>
      </c>
      <c r="F1039" s="5">
        <f t="shared" si="96"/>
        <v>1.107</v>
      </c>
      <c r="G1039" s="6">
        <f t="shared" si="97"/>
        <v>63.620689655172413</v>
      </c>
      <c r="H1039" t="s">
        <v>8219</v>
      </c>
      <c r="I1039" t="s">
        <v>8224</v>
      </c>
      <c r="J1039" t="s">
        <v>8246</v>
      </c>
      <c r="K1039">
        <v>1434342894</v>
      </c>
      <c r="L1039" s="11">
        <f t="shared" si="100"/>
        <v>42170.190902777773</v>
      </c>
      <c r="M1039">
        <v>1432269294</v>
      </c>
      <c r="N1039" s="11">
        <f t="shared" si="101"/>
        <v>42146.190902777773</v>
      </c>
      <c r="O1039" t="b">
        <v>0</v>
      </c>
      <c r="P1039">
        <v>87</v>
      </c>
      <c r="Q1039" t="b">
        <v>1</v>
      </c>
      <c r="R1039" t="s">
        <v>8276</v>
      </c>
      <c r="S1039" t="str">
        <f t="shared" si="98"/>
        <v>music</v>
      </c>
      <c r="T1039" t="str">
        <f t="shared" si="99"/>
        <v>rock</v>
      </c>
    </row>
    <row r="1040" spans="1:20" ht="57.6" x14ac:dyDescent="0.3">
      <c r="A1040">
        <v>1939</v>
      </c>
      <c r="B1040" s="3" t="s">
        <v>1940</v>
      </c>
      <c r="C1040" s="3" t="s">
        <v>6049</v>
      </c>
      <c r="D1040" s="10">
        <v>10000</v>
      </c>
      <c r="E1040">
        <v>11070</v>
      </c>
      <c r="F1040" s="5">
        <f t="shared" si="96"/>
        <v>1.107</v>
      </c>
      <c r="G1040" s="6">
        <f t="shared" si="97"/>
        <v>115.3125</v>
      </c>
      <c r="H1040" t="s">
        <v>8219</v>
      </c>
      <c r="I1040" t="s">
        <v>8224</v>
      </c>
      <c r="J1040" t="s">
        <v>8246</v>
      </c>
      <c r="K1040">
        <v>1362955108</v>
      </c>
      <c r="L1040" s="11">
        <f t="shared" si="100"/>
        <v>41343.943379629629</v>
      </c>
      <c r="M1040">
        <v>1360366708</v>
      </c>
      <c r="N1040" s="11">
        <f t="shared" si="101"/>
        <v>41313.985046296293</v>
      </c>
      <c r="O1040" t="b">
        <v>0</v>
      </c>
      <c r="P1040">
        <v>96</v>
      </c>
      <c r="Q1040" t="b">
        <v>1</v>
      </c>
      <c r="R1040" t="s">
        <v>8279</v>
      </c>
      <c r="S1040" t="str">
        <f t="shared" si="98"/>
        <v>music</v>
      </c>
      <c r="T1040" t="str">
        <f t="shared" si="99"/>
        <v>indie rock</v>
      </c>
    </row>
    <row r="1041" spans="1:20" ht="43.2" x14ac:dyDescent="0.3">
      <c r="A1041">
        <v>2462</v>
      </c>
      <c r="B1041" s="3" t="s">
        <v>2463</v>
      </c>
      <c r="C1041" s="3" t="s">
        <v>6572</v>
      </c>
      <c r="D1041" s="10">
        <v>3000</v>
      </c>
      <c r="E1041">
        <v>3321.25</v>
      </c>
      <c r="F1041" s="5">
        <f t="shared" si="96"/>
        <v>1.1070833333333334</v>
      </c>
      <c r="G1041" s="6">
        <f t="shared" si="97"/>
        <v>28.880434782608695</v>
      </c>
      <c r="H1041" t="s">
        <v>8219</v>
      </c>
      <c r="I1041" t="s">
        <v>8224</v>
      </c>
      <c r="J1041" t="s">
        <v>8246</v>
      </c>
      <c r="K1041">
        <v>1342672096</v>
      </c>
      <c r="L1041" s="11">
        <f t="shared" si="100"/>
        <v>41109.186296296299</v>
      </c>
      <c r="M1041">
        <v>1340944096</v>
      </c>
      <c r="N1041" s="11">
        <f t="shared" si="101"/>
        <v>41089.186296296299</v>
      </c>
      <c r="O1041" t="b">
        <v>0</v>
      </c>
      <c r="P1041">
        <v>115</v>
      </c>
      <c r="Q1041" t="b">
        <v>1</v>
      </c>
      <c r="R1041" t="s">
        <v>8279</v>
      </c>
      <c r="S1041" t="str">
        <f t="shared" si="98"/>
        <v>music</v>
      </c>
      <c r="T1041" t="str">
        <f t="shared" si="99"/>
        <v>indie rock</v>
      </c>
    </row>
    <row r="1042" spans="1:20" ht="57.6" x14ac:dyDescent="0.3">
      <c r="A1042">
        <v>742</v>
      </c>
      <c r="B1042" s="3" t="s">
        <v>743</v>
      </c>
      <c r="C1042" s="3" t="s">
        <v>4852</v>
      </c>
      <c r="D1042" s="10">
        <v>1400</v>
      </c>
      <c r="E1042">
        <v>1550</v>
      </c>
      <c r="F1042" s="5">
        <f t="shared" si="96"/>
        <v>1.1071428571428572</v>
      </c>
      <c r="G1042" s="6">
        <f t="shared" si="97"/>
        <v>67.391304347826093</v>
      </c>
      <c r="H1042" t="s">
        <v>8219</v>
      </c>
      <c r="I1042" t="s">
        <v>8224</v>
      </c>
      <c r="J1042" t="s">
        <v>8246</v>
      </c>
      <c r="K1042">
        <v>1395435712</v>
      </c>
      <c r="L1042" s="11">
        <f t="shared" si="100"/>
        <v>41719.876296296294</v>
      </c>
      <c r="M1042">
        <v>1392847312</v>
      </c>
      <c r="N1042" s="11">
        <f t="shared" si="101"/>
        <v>41689.917962962965</v>
      </c>
      <c r="O1042" t="b">
        <v>0</v>
      </c>
      <c r="P1042">
        <v>23</v>
      </c>
      <c r="Q1042" t="b">
        <v>1</v>
      </c>
      <c r="R1042" t="s">
        <v>8274</v>
      </c>
      <c r="S1042" t="str">
        <f t="shared" si="98"/>
        <v>publishing</v>
      </c>
      <c r="T1042" t="str">
        <f t="shared" si="99"/>
        <v>nonfiction</v>
      </c>
    </row>
    <row r="1043" spans="1:20" ht="43.2" x14ac:dyDescent="0.3">
      <c r="A1043">
        <v>1281</v>
      </c>
      <c r="B1043" s="3" t="s">
        <v>1282</v>
      </c>
      <c r="C1043" s="3" t="s">
        <v>5391</v>
      </c>
      <c r="D1043" s="10">
        <v>7000</v>
      </c>
      <c r="E1043">
        <v>7750</v>
      </c>
      <c r="F1043" s="5">
        <f t="shared" si="96"/>
        <v>1.1071428571428572</v>
      </c>
      <c r="G1043" s="6">
        <f t="shared" si="97"/>
        <v>104.72972972972973</v>
      </c>
      <c r="H1043" t="s">
        <v>8219</v>
      </c>
      <c r="I1043" t="s">
        <v>8224</v>
      </c>
      <c r="J1043" t="s">
        <v>8246</v>
      </c>
      <c r="K1043">
        <v>1375033836</v>
      </c>
      <c r="L1043" s="11">
        <f t="shared" si="100"/>
        <v>41483.743472222224</v>
      </c>
      <c r="M1043">
        <v>1373305836</v>
      </c>
      <c r="N1043" s="11">
        <f t="shared" si="101"/>
        <v>41463.743472222224</v>
      </c>
      <c r="O1043" t="b">
        <v>1</v>
      </c>
      <c r="P1043">
        <v>74</v>
      </c>
      <c r="Q1043" t="b">
        <v>1</v>
      </c>
      <c r="R1043" t="s">
        <v>8276</v>
      </c>
      <c r="S1043" t="str">
        <f t="shared" si="98"/>
        <v>music</v>
      </c>
      <c r="T1043" t="str">
        <f t="shared" si="99"/>
        <v>rock</v>
      </c>
    </row>
    <row r="1044" spans="1:20" ht="57.6" x14ac:dyDescent="0.3">
      <c r="A1044">
        <v>2072</v>
      </c>
      <c r="B1044" s="3" t="s">
        <v>2073</v>
      </c>
      <c r="C1044" s="3" t="s">
        <v>6182</v>
      </c>
      <c r="D1044" s="10">
        <v>71500</v>
      </c>
      <c r="E1044">
        <v>79173</v>
      </c>
      <c r="F1044" s="5">
        <f t="shared" si="96"/>
        <v>1.1073146853146854</v>
      </c>
      <c r="G1044" s="6">
        <f t="shared" si="97"/>
        <v>226.20857142857142</v>
      </c>
      <c r="H1044" t="s">
        <v>8219</v>
      </c>
      <c r="I1044" t="s">
        <v>8224</v>
      </c>
      <c r="J1044" t="s">
        <v>8246</v>
      </c>
      <c r="K1044">
        <v>1462629432</v>
      </c>
      <c r="L1044" s="11">
        <f t="shared" si="100"/>
        <v>42497.581388888888</v>
      </c>
      <c r="M1044">
        <v>1460037432</v>
      </c>
      <c r="N1044" s="11">
        <f t="shared" si="101"/>
        <v>42467.581388888888</v>
      </c>
      <c r="O1044" t="b">
        <v>0</v>
      </c>
      <c r="P1044">
        <v>350</v>
      </c>
      <c r="Q1044" t="b">
        <v>1</v>
      </c>
      <c r="R1044" t="s">
        <v>8295</v>
      </c>
      <c r="S1044" t="str">
        <f t="shared" si="98"/>
        <v>technology</v>
      </c>
      <c r="T1044" t="str">
        <f t="shared" si="99"/>
        <v>hardware</v>
      </c>
    </row>
    <row r="1045" spans="1:20" ht="43.2" x14ac:dyDescent="0.3">
      <c r="A1045">
        <v>2082</v>
      </c>
      <c r="B1045" s="3" t="s">
        <v>2083</v>
      </c>
      <c r="C1045" s="3" t="s">
        <v>6192</v>
      </c>
      <c r="D1045" s="10">
        <v>1500</v>
      </c>
      <c r="E1045">
        <v>1661</v>
      </c>
      <c r="F1045" s="5">
        <f t="shared" si="96"/>
        <v>1.1073333333333333</v>
      </c>
      <c r="G1045" s="6">
        <f t="shared" si="97"/>
        <v>43.710526315789473</v>
      </c>
      <c r="H1045" t="s">
        <v>8219</v>
      </c>
      <c r="I1045" t="s">
        <v>8224</v>
      </c>
      <c r="J1045" t="s">
        <v>8246</v>
      </c>
      <c r="K1045">
        <v>1322106796</v>
      </c>
      <c r="L1045" s="11">
        <f t="shared" si="100"/>
        <v>40871.161990740737</v>
      </c>
      <c r="M1045">
        <v>1316919196</v>
      </c>
      <c r="N1045" s="11">
        <f t="shared" si="101"/>
        <v>40811.120324074072</v>
      </c>
      <c r="O1045" t="b">
        <v>0</v>
      </c>
      <c r="P1045">
        <v>38</v>
      </c>
      <c r="Q1045" t="b">
        <v>1</v>
      </c>
      <c r="R1045" t="s">
        <v>8279</v>
      </c>
      <c r="S1045" t="str">
        <f t="shared" si="98"/>
        <v>music</v>
      </c>
      <c r="T1045" t="str">
        <f t="shared" si="99"/>
        <v>indie rock</v>
      </c>
    </row>
    <row r="1046" spans="1:20" ht="43.2" x14ac:dyDescent="0.3">
      <c r="A1046">
        <v>3251</v>
      </c>
      <c r="B1046" s="3" t="s">
        <v>3251</v>
      </c>
      <c r="C1046" s="3" t="s">
        <v>7361</v>
      </c>
      <c r="D1046" s="10">
        <v>1500</v>
      </c>
      <c r="E1046">
        <v>1661</v>
      </c>
      <c r="F1046" s="5">
        <f t="shared" si="96"/>
        <v>1.1073333333333333</v>
      </c>
      <c r="G1046" s="6">
        <f t="shared" si="97"/>
        <v>83.05</v>
      </c>
      <c r="H1046" t="s">
        <v>8219</v>
      </c>
      <c r="I1046" t="s">
        <v>8224</v>
      </c>
      <c r="J1046" t="s">
        <v>8246</v>
      </c>
      <c r="K1046">
        <v>1434907966</v>
      </c>
      <c r="L1046" s="11">
        <f t="shared" si="100"/>
        <v>42176.731087962966</v>
      </c>
      <c r="M1046">
        <v>1432315966</v>
      </c>
      <c r="N1046" s="11">
        <f t="shared" si="101"/>
        <v>42146.731087962966</v>
      </c>
      <c r="O1046" t="b">
        <v>1</v>
      </c>
      <c r="P1046">
        <v>20</v>
      </c>
      <c r="Q1046" t="b">
        <v>1</v>
      </c>
      <c r="R1046" t="s">
        <v>8271</v>
      </c>
      <c r="S1046" t="str">
        <f t="shared" si="98"/>
        <v>theater</v>
      </c>
      <c r="T1046" t="str">
        <f t="shared" si="99"/>
        <v>plays</v>
      </c>
    </row>
    <row r="1047" spans="1:20" ht="43.2" x14ac:dyDescent="0.3">
      <c r="A1047">
        <v>3657</v>
      </c>
      <c r="B1047" s="3" t="s">
        <v>3654</v>
      </c>
      <c r="C1047" s="3" t="s">
        <v>7767</v>
      </c>
      <c r="D1047" s="10">
        <v>2000</v>
      </c>
      <c r="E1047">
        <v>2215</v>
      </c>
      <c r="F1047" s="5">
        <f t="shared" si="96"/>
        <v>1.1074999999999999</v>
      </c>
      <c r="G1047" s="6">
        <f t="shared" si="97"/>
        <v>110.75</v>
      </c>
      <c r="H1047" t="s">
        <v>8219</v>
      </c>
      <c r="I1047" t="s">
        <v>8232</v>
      </c>
      <c r="J1047" t="s">
        <v>8253</v>
      </c>
      <c r="K1047">
        <v>1464817320</v>
      </c>
      <c r="L1047" s="11">
        <f t="shared" si="100"/>
        <v>42522.904166666667</v>
      </c>
      <c r="M1047">
        <v>1462806419</v>
      </c>
      <c r="N1047" s="11">
        <f t="shared" si="101"/>
        <v>42499.629849537043</v>
      </c>
      <c r="O1047" t="b">
        <v>0</v>
      </c>
      <c r="P1047">
        <v>20</v>
      </c>
      <c r="Q1047" t="b">
        <v>1</v>
      </c>
      <c r="R1047" t="s">
        <v>8271</v>
      </c>
      <c r="S1047" t="str">
        <f t="shared" si="98"/>
        <v>theater</v>
      </c>
      <c r="T1047" t="str">
        <f t="shared" si="99"/>
        <v>plays</v>
      </c>
    </row>
    <row r="1048" spans="1:20" ht="43.2" x14ac:dyDescent="0.3">
      <c r="A1048">
        <v>1508</v>
      </c>
      <c r="B1048" s="3" t="s">
        <v>1509</v>
      </c>
      <c r="C1048" s="3" t="s">
        <v>5618</v>
      </c>
      <c r="D1048" s="10">
        <v>18500</v>
      </c>
      <c r="E1048">
        <v>20491</v>
      </c>
      <c r="F1048" s="5">
        <f t="shared" si="96"/>
        <v>1.1076216216216217</v>
      </c>
      <c r="G1048" s="6">
        <f t="shared" si="97"/>
        <v>97.113744075829388</v>
      </c>
      <c r="H1048" t="s">
        <v>8219</v>
      </c>
      <c r="I1048" t="s">
        <v>8224</v>
      </c>
      <c r="J1048" t="s">
        <v>8246</v>
      </c>
      <c r="K1048">
        <v>1403880281</v>
      </c>
      <c r="L1048" s="11">
        <f t="shared" si="100"/>
        <v>41817.614363425928</v>
      </c>
      <c r="M1048">
        <v>1401201881</v>
      </c>
      <c r="N1048" s="11">
        <f t="shared" si="101"/>
        <v>41786.614363425928</v>
      </c>
      <c r="O1048" t="b">
        <v>1</v>
      </c>
      <c r="P1048">
        <v>211</v>
      </c>
      <c r="Q1048" t="b">
        <v>1</v>
      </c>
      <c r="R1048" t="s">
        <v>8285</v>
      </c>
      <c r="S1048" t="str">
        <f t="shared" si="98"/>
        <v>photography</v>
      </c>
      <c r="T1048" t="str">
        <f t="shared" si="99"/>
        <v>photobooks</v>
      </c>
    </row>
    <row r="1049" spans="1:20" ht="43.2" x14ac:dyDescent="0.3">
      <c r="A1049">
        <v>1279</v>
      </c>
      <c r="B1049" s="3" t="s">
        <v>1280</v>
      </c>
      <c r="C1049" s="3" t="s">
        <v>5389</v>
      </c>
      <c r="D1049" s="10">
        <v>12516</v>
      </c>
      <c r="E1049">
        <v>13864.17</v>
      </c>
      <c r="F1049" s="5">
        <f t="shared" si="96"/>
        <v>1.1077157238734421</v>
      </c>
      <c r="G1049" s="6">
        <f t="shared" si="97"/>
        <v>73.355396825396824</v>
      </c>
      <c r="H1049" t="s">
        <v>8219</v>
      </c>
      <c r="I1049" t="s">
        <v>8224</v>
      </c>
      <c r="J1049" t="s">
        <v>8246</v>
      </c>
      <c r="K1049">
        <v>1395624170</v>
      </c>
      <c r="L1049" s="11">
        <f t="shared" si="100"/>
        <v>41722.057523148149</v>
      </c>
      <c r="M1049">
        <v>1392171770</v>
      </c>
      <c r="N1049" s="11">
        <f t="shared" si="101"/>
        <v>41682.099189814813</v>
      </c>
      <c r="O1049" t="b">
        <v>1</v>
      </c>
      <c r="P1049">
        <v>189</v>
      </c>
      <c r="Q1049" t="b">
        <v>1</v>
      </c>
      <c r="R1049" t="s">
        <v>8276</v>
      </c>
      <c r="S1049" t="str">
        <f t="shared" si="98"/>
        <v>music</v>
      </c>
      <c r="T1049" t="str">
        <f t="shared" si="99"/>
        <v>rock</v>
      </c>
    </row>
    <row r="1050" spans="1:20" ht="43.2" x14ac:dyDescent="0.3">
      <c r="A1050">
        <v>1645</v>
      </c>
      <c r="B1050" s="3" t="s">
        <v>1646</v>
      </c>
      <c r="C1050" s="3" t="s">
        <v>5755</v>
      </c>
      <c r="D1050" s="10">
        <v>5000</v>
      </c>
      <c r="E1050">
        <v>5540</v>
      </c>
      <c r="F1050" s="5">
        <f t="shared" si="96"/>
        <v>1.1080000000000001</v>
      </c>
      <c r="G1050" s="6">
        <f t="shared" si="97"/>
        <v>554</v>
      </c>
      <c r="H1050" t="s">
        <v>8219</v>
      </c>
      <c r="I1050" t="s">
        <v>8224</v>
      </c>
      <c r="J1050" t="s">
        <v>8246</v>
      </c>
      <c r="K1050">
        <v>1379515740</v>
      </c>
      <c r="L1050" s="11">
        <f t="shared" si="100"/>
        <v>41535.617361111108</v>
      </c>
      <c r="M1050">
        <v>1378306140</v>
      </c>
      <c r="N1050" s="11">
        <f t="shared" si="101"/>
        <v>41521.617361111108</v>
      </c>
      <c r="O1050" t="b">
        <v>0</v>
      </c>
      <c r="P1050">
        <v>10</v>
      </c>
      <c r="Q1050" t="b">
        <v>1</v>
      </c>
      <c r="R1050" t="s">
        <v>8292</v>
      </c>
      <c r="S1050" t="str">
        <f t="shared" si="98"/>
        <v>music</v>
      </c>
      <c r="T1050" t="str">
        <f t="shared" si="99"/>
        <v>pop</v>
      </c>
    </row>
    <row r="1051" spans="1:20" ht="28.8" x14ac:dyDescent="0.3">
      <c r="A1051">
        <v>1741</v>
      </c>
      <c r="B1051" s="3" t="s">
        <v>1742</v>
      </c>
      <c r="C1051" s="3" t="s">
        <v>5851</v>
      </c>
      <c r="D1051" s="10">
        <v>1200</v>
      </c>
      <c r="E1051">
        <v>1330</v>
      </c>
      <c r="F1051" s="5">
        <f t="shared" si="96"/>
        <v>1.1083333333333334</v>
      </c>
      <c r="G1051" s="6">
        <f t="shared" si="97"/>
        <v>25.576923076923077</v>
      </c>
      <c r="H1051" t="s">
        <v>8219</v>
      </c>
      <c r="I1051" t="s">
        <v>8225</v>
      </c>
      <c r="J1051" t="s">
        <v>8247</v>
      </c>
      <c r="K1051">
        <v>1433948671</v>
      </c>
      <c r="L1051" s="11">
        <f t="shared" si="100"/>
        <v>42165.628136574072</v>
      </c>
      <c r="M1051">
        <v>1430060671</v>
      </c>
      <c r="N1051" s="11">
        <f t="shared" si="101"/>
        <v>42120.628136574072</v>
      </c>
      <c r="O1051" t="b">
        <v>0</v>
      </c>
      <c r="P1051">
        <v>52</v>
      </c>
      <c r="Q1051" t="b">
        <v>1</v>
      </c>
      <c r="R1051" t="s">
        <v>8285</v>
      </c>
      <c r="S1051" t="str">
        <f t="shared" si="98"/>
        <v>photography</v>
      </c>
      <c r="T1051" t="str">
        <f t="shared" si="99"/>
        <v>photobooks</v>
      </c>
    </row>
    <row r="1052" spans="1:20" ht="43.2" x14ac:dyDescent="0.3">
      <c r="A1052">
        <v>3683</v>
      </c>
      <c r="B1052" s="3" t="s">
        <v>3680</v>
      </c>
      <c r="C1052" s="3" t="s">
        <v>7793</v>
      </c>
      <c r="D1052" s="10">
        <v>3500</v>
      </c>
      <c r="E1052">
        <v>3880</v>
      </c>
      <c r="F1052" s="5">
        <f t="shared" si="96"/>
        <v>1.1085714285714285</v>
      </c>
      <c r="G1052" s="6">
        <f t="shared" si="97"/>
        <v>58.787878787878789</v>
      </c>
      <c r="H1052" t="s">
        <v>8219</v>
      </c>
      <c r="I1052" t="s">
        <v>8224</v>
      </c>
      <c r="J1052" t="s">
        <v>8246</v>
      </c>
      <c r="K1052">
        <v>1476931696</v>
      </c>
      <c r="L1052" s="11">
        <f t="shared" si="100"/>
        <v>42663.116851851853</v>
      </c>
      <c r="M1052">
        <v>1474339696</v>
      </c>
      <c r="N1052" s="11">
        <f t="shared" si="101"/>
        <v>42633.116851851853</v>
      </c>
      <c r="O1052" t="b">
        <v>0</v>
      </c>
      <c r="P1052">
        <v>66</v>
      </c>
      <c r="Q1052" t="b">
        <v>1</v>
      </c>
      <c r="R1052" t="s">
        <v>8271</v>
      </c>
      <c r="S1052" t="str">
        <f t="shared" si="98"/>
        <v>theater</v>
      </c>
      <c r="T1052" t="str">
        <f t="shared" si="99"/>
        <v>plays</v>
      </c>
    </row>
    <row r="1053" spans="1:20" ht="43.2" x14ac:dyDescent="0.3">
      <c r="A1053">
        <v>1280</v>
      </c>
      <c r="B1053" s="3" t="s">
        <v>1281</v>
      </c>
      <c r="C1053" s="3" t="s">
        <v>5390</v>
      </c>
      <c r="D1053" s="10">
        <v>15000</v>
      </c>
      <c r="E1053">
        <v>16636.78</v>
      </c>
      <c r="F1053" s="5">
        <f t="shared" si="96"/>
        <v>1.1091186666666666</v>
      </c>
      <c r="G1053" s="6">
        <f t="shared" si="97"/>
        <v>127.97523076923076</v>
      </c>
      <c r="H1053" t="s">
        <v>8219</v>
      </c>
      <c r="I1053" t="s">
        <v>8224</v>
      </c>
      <c r="J1053" t="s">
        <v>8246</v>
      </c>
      <c r="K1053">
        <v>1299003054</v>
      </c>
      <c r="L1053" s="11">
        <f t="shared" si="100"/>
        <v>40603.757569444446</v>
      </c>
      <c r="M1053">
        <v>1291227054</v>
      </c>
      <c r="N1053" s="11">
        <f t="shared" si="101"/>
        <v>40513.757569444446</v>
      </c>
      <c r="O1053" t="b">
        <v>1</v>
      </c>
      <c r="P1053">
        <v>130</v>
      </c>
      <c r="Q1053" t="b">
        <v>1</v>
      </c>
      <c r="R1053" t="s">
        <v>8276</v>
      </c>
      <c r="S1053" t="str">
        <f t="shared" si="98"/>
        <v>music</v>
      </c>
      <c r="T1053" t="str">
        <f t="shared" si="99"/>
        <v>rock</v>
      </c>
    </row>
    <row r="1054" spans="1:20" ht="43.2" x14ac:dyDescent="0.3">
      <c r="A1054">
        <v>69</v>
      </c>
      <c r="B1054" s="3" t="s">
        <v>71</v>
      </c>
      <c r="C1054" s="3" t="s">
        <v>4180</v>
      </c>
      <c r="D1054" s="10">
        <v>10000</v>
      </c>
      <c r="E1054">
        <v>11094.23</v>
      </c>
      <c r="F1054" s="5">
        <f t="shared" si="96"/>
        <v>1.109423</v>
      </c>
      <c r="G1054" s="6">
        <f t="shared" si="97"/>
        <v>62.327134831460668</v>
      </c>
      <c r="H1054" t="s">
        <v>8219</v>
      </c>
      <c r="I1054" t="s">
        <v>8224</v>
      </c>
      <c r="J1054" t="s">
        <v>8246</v>
      </c>
      <c r="K1054">
        <v>1317538740</v>
      </c>
      <c r="L1054" s="11">
        <f t="shared" si="100"/>
        <v>40818.290972222225</v>
      </c>
      <c r="M1054">
        <v>1314765025</v>
      </c>
      <c r="N1054" s="11">
        <f t="shared" si="101"/>
        <v>40786.187789351854</v>
      </c>
      <c r="O1054" t="b">
        <v>0</v>
      </c>
      <c r="P1054">
        <v>178</v>
      </c>
      <c r="Q1054" t="b">
        <v>1</v>
      </c>
      <c r="R1054" t="s">
        <v>8266</v>
      </c>
      <c r="S1054" t="str">
        <f t="shared" si="98"/>
        <v>film &amp; video</v>
      </c>
      <c r="T1054" t="str">
        <f t="shared" si="99"/>
        <v>shorts</v>
      </c>
    </row>
    <row r="1055" spans="1:20" ht="43.2" x14ac:dyDescent="0.3">
      <c r="A1055">
        <v>3786</v>
      </c>
      <c r="B1055" s="3" t="s">
        <v>3783</v>
      </c>
      <c r="C1055" s="3" t="s">
        <v>7896</v>
      </c>
      <c r="D1055" s="10">
        <v>6000</v>
      </c>
      <c r="E1055">
        <v>6658</v>
      </c>
      <c r="F1055" s="5">
        <f t="shared" si="96"/>
        <v>1.1096666666666666</v>
      </c>
      <c r="G1055" s="6">
        <f t="shared" si="97"/>
        <v>93.774647887323937</v>
      </c>
      <c r="H1055" t="s">
        <v>8219</v>
      </c>
      <c r="I1055" t="s">
        <v>8224</v>
      </c>
      <c r="J1055" t="s">
        <v>8246</v>
      </c>
      <c r="K1055">
        <v>1464310475</v>
      </c>
      <c r="L1055" s="11">
        <f t="shared" si="100"/>
        <v>42517.037905092591</v>
      </c>
      <c r="M1055">
        <v>1461718475</v>
      </c>
      <c r="N1055" s="11">
        <f t="shared" si="101"/>
        <v>42487.037905092591</v>
      </c>
      <c r="O1055" t="b">
        <v>0</v>
      </c>
      <c r="P1055">
        <v>71</v>
      </c>
      <c r="Q1055" t="b">
        <v>1</v>
      </c>
      <c r="R1055" t="s">
        <v>8305</v>
      </c>
      <c r="S1055" t="str">
        <f t="shared" si="98"/>
        <v>theater</v>
      </c>
      <c r="T1055" t="str">
        <f t="shared" si="99"/>
        <v>musical</v>
      </c>
    </row>
    <row r="1056" spans="1:20" ht="43.2" x14ac:dyDescent="0.3">
      <c r="A1056">
        <v>3568</v>
      </c>
      <c r="B1056" s="3" t="s">
        <v>3567</v>
      </c>
      <c r="C1056" s="3" t="s">
        <v>7678</v>
      </c>
      <c r="D1056" s="10">
        <v>1000</v>
      </c>
      <c r="E1056">
        <v>1110</v>
      </c>
      <c r="F1056" s="5">
        <f t="shared" si="96"/>
        <v>1.1100000000000001</v>
      </c>
      <c r="G1056" s="6">
        <f t="shared" si="97"/>
        <v>58.421052631578945</v>
      </c>
      <c r="H1056" t="s">
        <v>8219</v>
      </c>
      <c r="I1056" t="s">
        <v>8224</v>
      </c>
      <c r="J1056" t="s">
        <v>8246</v>
      </c>
      <c r="K1056">
        <v>1410975994</v>
      </c>
      <c r="L1056" s="11">
        <f t="shared" si="100"/>
        <v>41899.740671296298</v>
      </c>
      <c r="M1056">
        <v>1408383994</v>
      </c>
      <c r="N1056" s="11">
        <f t="shared" si="101"/>
        <v>41869.740671296298</v>
      </c>
      <c r="O1056" t="b">
        <v>0</v>
      </c>
      <c r="P1056">
        <v>19</v>
      </c>
      <c r="Q1056" t="b">
        <v>1</v>
      </c>
      <c r="R1056" t="s">
        <v>8271</v>
      </c>
      <c r="S1056" t="str">
        <f t="shared" si="98"/>
        <v>theater</v>
      </c>
      <c r="T1056" t="str">
        <f t="shared" si="99"/>
        <v>plays</v>
      </c>
    </row>
    <row r="1057" spans="1:20" ht="43.2" x14ac:dyDescent="0.3">
      <c r="A1057">
        <v>3661</v>
      </c>
      <c r="B1057" s="3" t="s">
        <v>3658</v>
      </c>
      <c r="C1057" s="3" t="s">
        <v>7771</v>
      </c>
      <c r="D1057" s="10">
        <v>3000</v>
      </c>
      <c r="E1057">
        <v>3330</v>
      </c>
      <c r="F1057" s="5">
        <f t="shared" si="96"/>
        <v>1.1100000000000001</v>
      </c>
      <c r="G1057" s="6">
        <f t="shared" si="97"/>
        <v>92.5</v>
      </c>
      <c r="H1057" t="s">
        <v>8219</v>
      </c>
      <c r="I1057" t="s">
        <v>8224</v>
      </c>
      <c r="J1057" t="s">
        <v>8246</v>
      </c>
      <c r="K1057">
        <v>1460260800</v>
      </c>
      <c r="L1057" s="11">
        <f t="shared" si="100"/>
        <v>42470.166666666672</v>
      </c>
      <c r="M1057">
        <v>1458336672</v>
      </c>
      <c r="N1057" s="11">
        <f t="shared" si="101"/>
        <v>42447.896666666667</v>
      </c>
      <c r="O1057" t="b">
        <v>0</v>
      </c>
      <c r="P1057">
        <v>36</v>
      </c>
      <c r="Q1057" t="b">
        <v>1</v>
      </c>
      <c r="R1057" t="s">
        <v>8271</v>
      </c>
      <c r="S1057" t="str">
        <f t="shared" si="98"/>
        <v>theater</v>
      </c>
      <c r="T1057" t="str">
        <f t="shared" si="99"/>
        <v>plays</v>
      </c>
    </row>
    <row r="1058" spans="1:20" ht="43.2" x14ac:dyDescent="0.3">
      <c r="A1058">
        <v>3398</v>
      </c>
      <c r="B1058" s="3" t="s">
        <v>3397</v>
      </c>
      <c r="C1058" s="3" t="s">
        <v>7508</v>
      </c>
      <c r="D1058" s="10">
        <v>4000</v>
      </c>
      <c r="E1058">
        <v>4443</v>
      </c>
      <c r="F1058" s="5">
        <f t="shared" si="96"/>
        <v>1.1107499999999999</v>
      </c>
      <c r="G1058" s="6">
        <f t="shared" si="97"/>
        <v>68.353846153846149</v>
      </c>
      <c r="H1058" t="s">
        <v>8219</v>
      </c>
      <c r="I1058" t="s">
        <v>8224</v>
      </c>
      <c r="J1058" t="s">
        <v>8246</v>
      </c>
      <c r="K1058">
        <v>1416589200</v>
      </c>
      <c r="L1058" s="11">
        <f t="shared" si="100"/>
        <v>41964.708333333328</v>
      </c>
      <c r="M1058">
        <v>1414605776</v>
      </c>
      <c r="N1058" s="11">
        <f t="shared" si="101"/>
        <v>41941.75203703704</v>
      </c>
      <c r="O1058" t="b">
        <v>0</v>
      </c>
      <c r="P1058">
        <v>65</v>
      </c>
      <c r="Q1058" t="b">
        <v>1</v>
      </c>
      <c r="R1058" t="s">
        <v>8271</v>
      </c>
      <c r="S1058" t="str">
        <f t="shared" si="98"/>
        <v>theater</v>
      </c>
      <c r="T1058" t="str">
        <f t="shared" si="99"/>
        <v>plays</v>
      </c>
    </row>
    <row r="1059" spans="1:20" ht="43.2" x14ac:dyDescent="0.3">
      <c r="A1059">
        <v>361</v>
      </c>
      <c r="B1059" s="3" t="s">
        <v>362</v>
      </c>
      <c r="C1059" s="3" t="s">
        <v>4471</v>
      </c>
      <c r="D1059" s="10">
        <v>35000</v>
      </c>
      <c r="E1059">
        <v>38876.949999999997</v>
      </c>
      <c r="F1059" s="5">
        <f t="shared" si="96"/>
        <v>1.1107699999999998</v>
      </c>
      <c r="G1059" s="6">
        <f t="shared" si="97"/>
        <v>109.82189265536722</v>
      </c>
      <c r="H1059" t="s">
        <v>8219</v>
      </c>
      <c r="I1059" t="s">
        <v>8224</v>
      </c>
      <c r="J1059" t="s">
        <v>8246</v>
      </c>
      <c r="K1059">
        <v>1416704506</v>
      </c>
      <c r="L1059" s="11">
        <f t="shared" si="100"/>
        <v>41966.042893518519</v>
      </c>
      <c r="M1059">
        <v>1414108906</v>
      </c>
      <c r="N1059" s="11">
        <f t="shared" si="101"/>
        <v>41936.001226851848</v>
      </c>
      <c r="O1059" t="b">
        <v>0</v>
      </c>
      <c r="P1059">
        <v>354</v>
      </c>
      <c r="Q1059" t="b">
        <v>1</v>
      </c>
      <c r="R1059" t="s">
        <v>8269</v>
      </c>
      <c r="S1059" t="str">
        <f t="shared" si="98"/>
        <v>film &amp; video</v>
      </c>
      <c r="T1059" t="str">
        <f t="shared" si="99"/>
        <v>documentary</v>
      </c>
    </row>
    <row r="1060" spans="1:20" ht="28.8" x14ac:dyDescent="0.3">
      <c r="A1060">
        <v>746</v>
      </c>
      <c r="B1060" s="3" t="s">
        <v>747</v>
      </c>
      <c r="C1060" s="3" t="s">
        <v>4856</v>
      </c>
      <c r="D1060" s="10">
        <v>2987</v>
      </c>
      <c r="E1060">
        <v>3318</v>
      </c>
      <c r="F1060" s="5">
        <f t="shared" si="96"/>
        <v>1.1108135252761968</v>
      </c>
      <c r="G1060" s="6">
        <f t="shared" si="97"/>
        <v>34.206185567010309</v>
      </c>
      <c r="H1060" t="s">
        <v>8219</v>
      </c>
      <c r="I1060" t="s">
        <v>8224</v>
      </c>
      <c r="J1060" t="s">
        <v>8246</v>
      </c>
      <c r="K1060">
        <v>1348372740</v>
      </c>
      <c r="L1060" s="11">
        <f t="shared" si="100"/>
        <v>41175.165972222225</v>
      </c>
      <c r="M1060">
        <v>1346806909</v>
      </c>
      <c r="N1060" s="11">
        <f t="shared" si="101"/>
        <v>41157.042928240742</v>
      </c>
      <c r="O1060" t="b">
        <v>0</v>
      </c>
      <c r="P1060">
        <v>97</v>
      </c>
      <c r="Q1060" t="b">
        <v>1</v>
      </c>
      <c r="R1060" t="s">
        <v>8274</v>
      </c>
      <c r="S1060" t="str">
        <f t="shared" si="98"/>
        <v>publishing</v>
      </c>
      <c r="T1060" t="str">
        <f t="shared" si="99"/>
        <v>nonfiction</v>
      </c>
    </row>
    <row r="1061" spans="1:20" ht="57.6" x14ac:dyDescent="0.3">
      <c r="A1061">
        <v>265</v>
      </c>
      <c r="B1061" s="3" t="s">
        <v>266</v>
      </c>
      <c r="C1061" s="3" t="s">
        <v>4375</v>
      </c>
      <c r="D1061" s="10">
        <v>5000</v>
      </c>
      <c r="E1061">
        <v>5555</v>
      </c>
      <c r="F1061" s="5">
        <f t="shared" si="96"/>
        <v>1.111</v>
      </c>
      <c r="G1061" s="6">
        <f t="shared" si="97"/>
        <v>95.775862068965523</v>
      </c>
      <c r="H1061" t="s">
        <v>8219</v>
      </c>
      <c r="I1061" t="s">
        <v>8224</v>
      </c>
      <c r="J1061" t="s">
        <v>8246</v>
      </c>
      <c r="K1061">
        <v>1273522560</v>
      </c>
      <c r="L1061" s="11">
        <f t="shared" si="100"/>
        <v>40308.844444444447</v>
      </c>
      <c r="M1061">
        <v>1269928430</v>
      </c>
      <c r="N1061" s="11">
        <f t="shared" si="101"/>
        <v>40267.245717592588</v>
      </c>
      <c r="O1061" t="b">
        <v>1</v>
      </c>
      <c r="P1061">
        <v>58</v>
      </c>
      <c r="Q1061" t="b">
        <v>1</v>
      </c>
      <c r="R1061" t="s">
        <v>8269</v>
      </c>
      <c r="S1061" t="str">
        <f t="shared" si="98"/>
        <v>film &amp; video</v>
      </c>
      <c r="T1061" t="str">
        <f t="shared" si="99"/>
        <v>documentary</v>
      </c>
    </row>
    <row r="1062" spans="1:20" ht="43.2" x14ac:dyDescent="0.3">
      <c r="A1062">
        <v>2464</v>
      </c>
      <c r="B1062" s="3" t="s">
        <v>2465</v>
      </c>
      <c r="C1062" s="3" t="s">
        <v>6574</v>
      </c>
      <c r="D1062" s="10">
        <v>2000</v>
      </c>
      <c r="E1062">
        <v>2222</v>
      </c>
      <c r="F1062" s="5">
        <f t="shared" si="96"/>
        <v>1.111</v>
      </c>
      <c r="G1062" s="6">
        <f t="shared" si="97"/>
        <v>51.674418604651166</v>
      </c>
      <c r="H1062" t="s">
        <v>8219</v>
      </c>
      <c r="I1062" t="s">
        <v>8229</v>
      </c>
      <c r="J1062" t="s">
        <v>8251</v>
      </c>
      <c r="K1062">
        <v>1443641340</v>
      </c>
      <c r="L1062" s="11">
        <f t="shared" si="100"/>
        <v>42277.811805555553</v>
      </c>
      <c r="M1062">
        <v>1441143397</v>
      </c>
      <c r="N1062" s="11">
        <f t="shared" si="101"/>
        <v>42248.90042824074</v>
      </c>
      <c r="O1062" t="b">
        <v>0</v>
      </c>
      <c r="P1062">
        <v>43</v>
      </c>
      <c r="Q1062" t="b">
        <v>1</v>
      </c>
      <c r="R1062" t="s">
        <v>8279</v>
      </c>
      <c r="S1062" t="str">
        <f t="shared" si="98"/>
        <v>music</v>
      </c>
      <c r="T1062" t="str">
        <f t="shared" si="99"/>
        <v>indie rock</v>
      </c>
    </row>
    <row r="1063" spans="1:20" ht="43.2" x14ac:dyDescent="0.3">
      <c r="A1063">
        <v>3163</v>
      </c>
      <c r="B1063" s="3" t="s">
        <v>3163</v>
      </c>
      <c r="C1063" s="3" t="s">
        <v>7273</v>
      </c>
      <c r="D1063" s="10">
        <v>13000</v>
      </c>
      <c r="E1063">
        <v>14450</v>
      </c>
      <c r="F1063" s="5">
        <f t="shared" si="96"/>
        <v>1.1115384615384616</v>
      </c>
      <c r="G1063" s="6">
        <f t="shared" si="97"/>
        <v>200.69444444444446</v>
      </c>
      <c r="H1063" t="s">
        <v>8219</v>
      </c>
      <c r="I1063" t="s">
        <v>8224</v>
      </c>
      <c r="J1063" t="s">
        <v>8246</v>
      </c>
      <c r="K1063">
        <v>1402855525</v>
      </c>
      <c r="L1063" s="11">
        <f t="shared" si="100"/>
        <v>41805.753761574073</v>
      </c>
      <c r="M1063">
        <v>1400263525</v>
      </c>
      <c r="N1063" s="11">
        <f t="shared" si="101"/>
        <v>41775.753761574073</v>
      </c>
      <c r="O1063" t="b">
        <v>1</v>
      </c>
      <c r="P1063">
        <v>72</v>
      </c>
      <c r="Q1063" t="b">
        <v>1</v>
      </c>
      <c r="R1063" t="s">
        <v>8271</v>
      </c>
      <c r="S1063" t="str">
        <f t="shared" si="98"/>
        <v>theater</v>
      </c>
      <c r="T1063" t="str">
        <f t="shared" si="99"/>
        <v>plays</v>
      </c>
    </row>
    <row r="1064" spans="1:20" ht="43.2" x14ac:dyDescent="0.3">
      <c r="A1064">
        <v>1887</v>
      </c>
      <c r="B1064" s="3" t="s">
        <v>1888</v>
      </c>
      <c r="C1064" s="3" t="s">
        <v>5997</v>
      </c>
      <c r="D1064" s="10">
        <v>3000</v>
      </c>
      <c r="E1064">
        <v>3335</v>
      </c>
      <c r="F1064" s="5">
        <f t="shared" si="96"/>
        <v>1.1116666666666666</v>
      </c>
      <c r="G1064" s="6">
        <f t="shared" si="97"/>
        <v>416.875</v>
      </c>
      <c r="H1064" t="s">
        <v>8219</v>
      </c>
      <c r="I1064" t="s">
        <v>8227</v>
      </c>
      <c r="J1064" t="s">
        <v>8249</v>
      </c>
      <c r="K1064">
        <v>1449178200</v>
      </c>
      <c r="L1064" s="11">
        <f t="shared" si="100"/>
        <v>42341.895833333328</v>
      </c>
      <c r="M1064">
        <v>1447614732</v>
      </c>
      <c r="N1064" s="11">
        <f t="shared" si="101"/>
        <v>42323.800138888888</v>
      </c>
      <c r="O1064" t="b">
        <v>0</v>
      </c>
      <c r="P1064">
        <v>8</v>
      </c>
      <c r="Q1064" t="b">
        <v>1</v>
      </c>
      <c r="R1064" t="s">
        <v>8279</v>
      </c>
      <c r="S1064" t="str">
        <f t="shared" si="98"/>
        <v>music</v>
      </c>
      <c r="T1064" t="str">
        <f t="shared" si="99"/>
        <v>indie rock</v>
      </c>
    </row>
    <row r="1065" spans="1:20" ht="57.6" x14ac:dyDescent="0.3">
      <c r="A1065">
        <v>3722</v>
      </c>
      <c r="B1065" s="3" t="s">
        <v>3719</v>
      </c>
      <c r="C1065" s="3" t="s">
        <v>7832</v>
      </c>
      <c r="D1065" s="10">
        <v>1500</v>
      </c>
      <c r="E1065">
        <v>1668</v>
      </c>
      <c r="F1065" s="5">
        <f t="shared" si="96"/>
        <v>1.1120000000000001</v>
      </c>
      <c r="G1065" s="6">
        <f t="shared" si="97"/>
        <v>47.657142857142858</v>
      </c>
      <c r="H1065" t="s">
        <v>8219</v>
      </c>
      <c r="I1065" t="s">
        <v>8229</v>
      </c>
      <c r="J1065" t="s">
        <v>8251</v>
      </c>
      <c r="K1065">
        <v>1455231540</v>
      </c>
      <c r="L1065" s="11">
        <f t="shared" si="100"/>
        <v>42411.957638888889</v>
      </c>
      <c r="M1065">
        <v>1452614847</v>
      </c>
      <c r="N1065" s="11">
        <f t="shared" si="101"/>
        <v>42381.671840277777</v>
      </c>
      <c r="O1065" t="b">
        <v>0</v>
      </c>
      <c r="P1065">
        <v>35</v>
      </c>
      <c r="Q1065" t="b">
        <v>1</v>
      </c>
      <c r="R1065" t="s">
        <v>8271</v>
      </c>
      <c r="S1065" t="str">
        <f t="shared" si="98"/>
        <v>theater</v>
      </c>
      <c r="T1065" t="str">
        <f t="shared" si="99"/>
        <v>plays</v>
      </c>
    </row>
    <row r="1066" spans="1:20" ht="43.2" x14ac:dyDescent="0.3">
      <c r="A1066">
        <v>3246</v>
      </c>
      <c r="B1066" s="3" t="s">
        <v>3246</v>
      </c>
      <c r="C1066" s="3" t="s">
        <v>7356</v>
      </c>
      <c r="D1066" s="10">
        <v>10000</v>
      </c>
      <c r="E1066">
        <v>11122</v>
      </c>
      <c r="F1066" s="5">
        <f t="shared" si="96"/>
        <v>1.1122000000000001</v>
      </c>
      <c r="G1066" s="6">
        <f t="shared" si="97"/>
        <v>57.626943005181346</v>
      </c>
      <c r="H1066" t="s">
        <v>8219</v>
      </c>
      <c r="I1066" t="s">
        <v>8224</v>
      </c>
      <c r="J1066" t="s">
        <v>8246</v>
      </c>
      <c r="K1066">
        <v>1442030340</v>
      </c>
      <c r="L1066" s="11">
        <f t="shared" si="100"/>
        <v>42259.165972222225</v>
      </c>
      <c r="M1066">
        <v>1439551200</v>
      </c>
      <c r="N1066" s="11">
        <f t="shared" si="101"/>
        <v>42230.472222222219</v>
      </c>
      <c r="O1066" t="b">
        <v>1</v>
      </c>
      <c r="P1066">
        <v>193</v>
      </c>
      <c r="Q1066" t="b">
        <v>1</v>
      </c>
      <c r="R1066" t="s">
        <v>8271</v>
      </c>
      <c r="S1066" t="str">
        <f t="shared" si="98"/>
        <v>theater</v>
      </c>
      <c r="T1066" t="str">
        <f t="shared" si="99"/>
        <v>plays</v>
      </c>
    </row>
    <row r="1067" spans="1:20" ht="43.2" x14ac:dyDescent="0.3">
      <c r="A1067">
        <v>2559</v>
      </c>
      <c r="B1067" s="3" t="s">
        <v>2559</v>
      </c>
      <c r="C1067" s="3" t="s">
        <v>6669</v>
      </c>
      <c r="D1067" s="10">
        <v>800</v>
      </c>
      <c r="E1067">
        <v>890</v>
      </c>
      <c r="F1067" s="5">
        <f t="shared" si="96"/>
        <v>1.1125</v>
      </c>
      <c r="G1067" s="6">
        <f t="shared" si="97"/>
        <v>35.6</v>
      </c>
      <c r="H1067" t="s">
        <v>8219</v>
      </c>
      <c r="I1067" t="s">
        <v>8224</v>
      </c>
      <c r="J1067" t="s">
        <v>8246</v>
      </c>
      <c r="K1067">
        <v>1321385820</v>
      </c>
      <c r="L1067" s="11">
        <f t="shared" si="100"/>
        <v>40862.817361111112</v>
      </c>
      <c r="M1067">
        <v>1318539484</v>
      </c>
      <c r="N1067" s="11">
        <f t="shared" si="101"/>
        <v>40829.873657407406</v>
      </c>
      <c r="O1067" t="b">
        <v>0</v>
      </c>
      <c r="P1067">
        <v>25</v>
      </c>
      <c r="Q1067" t="b">
        <v>1</v>
      </c>
      <c r="R1067" t="s">
        <v>8300</v>
      </c>
      <c r="S1067" t="str">
        <f t="shared" si="98"/>
        <v>music</v>
      </c>
      <c r="T1067" t="str">
        <f t="shared" si="99"/>
        <v>classical music</v>
      </c>
    </row>
    <row r="1068" spans="1:20" ht="43.2" x14ac:dyDescent="0.3">
      <c r="A1068">
        <v>1477</v>
      </c>
      <c r="B1068" s="3" t="s">
        <v>1478</v>
      </c>
      <c r="C1068" s="3" t="s">
        <v>5587</v>
      </c>
      <c r="D1068" s="10">
        <v>30000</v>
      </c>
      <c r="E1068">
        <v>33393</v>
      </c>
      <c r="F1068" s="5">
        <f t="shared" si="96"/>
        <v>1.1131</v>
      </c>
      <c r="G1068" s="6">
        <f t="shared" si="97"/>
        <v>90.495934959349597</v>
      </c>
      <c r="H1068" t="s">
        <v>8219</v>
      </c>
      <c r="I1068" t="s">
        <v>8224</v>
      </c>
      <c r="J1068" t="s">
        <v>8246</v>
      </c>
      <c r="K1068">
        <v>1324609200</v>
      </c>
      <c r="L1068" s="11">
        <f t="shared" si="100"/>
        <v>40900.125</v>
      </c>
      <c r="M1068">
        <v>1319467604</v>
      </c>
      <c r="N1068" s="11">
        <f t="shared" si="101"/>
        <v>40840.615787037037</v>
      </c>
      <c r="O1068" t="b">
        <v>1</v>
      </c>
      <c r="P1068">
        <v>369</v>
      </c>
      <c r="Q1068" t="b">
        <v>1</v>
      </c>
      <c r="R1068" t="s">
        <v>8288</v>
      </c>
      <c r="S1068" t="str">
        <f t="shared" si="98"/>
        <v>publishing</v>
      </c>
      <c r="T1068" t="str">
        <f t="shared" si="99"/>
        <v>radio &amp; podcasts</v>
      </c>
    </row>
    <row r="1069" spans="1:20" x14ac:dyDescent="0.3">
      <c r="A1069">
        <v>307</v>
      </c>
      <c r="B1069" s="3" t="s">
        <v>308</v>
      </c>
      <c r="C1069" s="3" t="s">
        <v>4417</v>
      </c>
      <c r="D1069" s="10">
        <v>22000</v>
      </c>
      <c r="E1069">
        <v>24490</v>
      </c>
      <c r="F1069" s="5">
        <f t="shared" si="96"/>
        <v>1.1131818181818183</v>
      </c>
      <c r="G1069" s="6">
        <f t="shared" si="97"/>
        <v>42.517361111111114</v>
      </c>
      <c r="H1069" t="s">
        <v>8219</v>
      </c>
      <c r="I1069" t="s">
        <v>8224</v>
      </c>
      <c r="J1069" t="s">
        <v>8246</v>
      </c>
      <c r="K1069">
        <v>1360276801</v>
      </c>
      <c r="L1069" s="11">
        <f t="shared" si="100"/>
        <v>41312.944456018515</v>
      </c>
      <c r="M1069">
        <v>1357684801</v>
      </c>
      <c r="N1069" s="11">
        <f t="shared" si="101"/>
        <v>41282.944456018515</v>
      </c>
      <c r="O1069" t="b">
        <v>1</v>
      </c>
      <c r="P1069">
        <v>576</v>
      </c>
      <c r="Q1069" t="b">
        <v>1</v>
      </c>
      <c r="R1069" t="s">
        <v>8269</v>
      </c>
      <c r="S1069" t="str">
        <f t="shared" si="98"/>
        <v>film &amp; video</v>
      </c>
      <c r="T1069" t="str">
        <f t="shared" si="99"/>
        <v>documentary</v>
      </c>
    </row>
    <row r="1070" spans="1:20" ht="43.2" x14ac:dyDescent="0.3">
      <c r="A1070">
        <v>268</v>
      </c>
      <c r="B1070" s="3" t="s">
        <v>269</v>
      </c>
      <c r="C1070" s="3" t="s">
        <v>4378</v>
      </c>
      <c r="D1070" s="10">
        <v>5000</v>
      </c>
      <c r="E1070">
        <v>5570</v>
      </c>
      <c r="F1070" s="5">
        <f t="shared" si="96"/>
        <v>1.1140000000000001</v>
      </c>
      <c r="G1070" s="6">
        <f t="shared" si="97"/>
        <v>50.18018018018018</v>
      </c>
      <c r="H1070" t="s">
        <v>8219</v>
      </c>
      <c r="I1070" t="s">
        <v>8224</v>
      </c>
      <c r="J1070" t="s">
        <v>8246</v>
      </c>
      <c r="K1070">
        <v>1320640778</v>
      </c>
      <c r="L1070" s="11">
        <f t="shared" si="100"/>
        <v>40854.194189814814</v>
      </c>
      <c r="M1070">
        <v>1316749178</v>
      </c>
      <c r="N1070" s="11">
        <f t="shared" si="101"/>
        <v>40809.15252314815</v>
      </c>
      <c r="O1070" t="b">
        <v>1</v>
      </c>
      <c r="P1070">
        <v>111</v>
      </c>
      <c r="Q1070" t="b">
        <v>1</v>
      </c>
      <c r="R1070" t="s">
        <v>8269</v>
      </c>
      <c r="S1070" t="str">
        <f t="shared" si="98"/>
        <v>film &amp; video</v>
      </c>
      <c r="T1070" t="str">
        <f t="shared" si="99"/>
        <v>documentary</v>
      </c>
    </row>
    <row r="1071" spans="1:20" ht="43.2" x14ac:dyDescent="0.3">
      <c r="A1071">
        <v>1506</v>
      </c>
      <c r="B1071" s="3" t="s">
        <v>1507</v>
      </c>
      <c r="C1071" s="3" t="s">
        <v>5616</v>
      </c>
      <c r="D1071" s="10">
        <v>1500</v>
      </c>
      <c r="E1071">
        <v>1671</v>
      </c>
      <c r="F1071" s="5">
        <f t="shared" si="96"/>
        <v>1.1140000000000001</v>
      </c>
      <c r="G1071" s="6">
        <f t="shared" si="97"/>
        <v>38.860465116279073</v>
      </c>
      <c r="H1071" t="s">
        <v>8219</v>
      </c>
      <c r="I1071" t="s">
        <v>8225</v>
      </c>
      <c r="J1071" t="s">
        <v>8247</v>
      </c>
      <c r="K1071">
        <v>1406227904</v>
      </c>
      <c r="L1071" s="11">
        <f t="shared" si="100"/>
        <v>41844.785925925928</v>
      </c>
      <c r="M1071">
        <v>1403635904</v>
      </c>
      <c r="N1071" s="11">
        <f t="shared" si="101"/>
        <v>41814.785925925928</v>
      </c>
      <c r="O1071" t="b">
        <v>1</v>
      </c>
      <c r="P1071">
        <v>43</v>
      </c>
      <c r="Q1071" t="b">
        <v>1</v>
      </c>
      <c r="R1071" t="s">
        <v>8285</v>
      </c>
      <c r="S1071" t="str">
        <f t="shared" si="98"/>
        <v>photography</v>
      </c>
      <c r="T1071" t="str">
        <f t="shared" si="99"/>
        <v>photobooks</v>
      </c>
    </row>
    <row r="1072" spans="1:20" ht="43.2" x14ac:dyDescent="0.3">
      <c r="A1072">
        <v>1221</v>
      </c>
      <c r="B1072" s="3" t="s">
        <v>1222</v>
      </c>
      <c r="C1072" s="3" t="s">
        <v>5331</v>
      </c>
      <c r="D1072" s="10">
        <v>2200</v>
      </c>
      <c r="E1072">
        <v>2451.0100000000002</v>
      </c>
      <c r="F1072" s="5">
        <f t="shared" si="96"/>
        <v>1.1140954545454547</v>
      </c>
      <c r="G1072" s="6">
        <f t="shared" si="97"/>
        <v>23.796213592233013</v>
      </c>
      <c r="H1072" t="s">
        <v>8219</v>
      </c>
      <c r="I1072" t="s">
        <v>8225</v>
      </c>
      <c r="J1072" t="s">
        <v>8247</v>
      </c>
      <c r="K1072">
        <v>1480809600</v>
      </c>
      <c r="L1072" s="11">
        <f t="shared" si="100"/>
        <v>42708</v>
      </c>
      <c r="M1072">
        <v>1478431488</v>
      </c>
      <c r="N1072" s="11">
        <f t="shared" si="101"/>
        <v>42680.47555555556</v>
      </c>
      <c r="O1072" t="b">
        <v>0</v>
      </c>
      <c r="P1072">
        <v>103</v>
      </c>
      <c r="Q1072" t="b">
        <v>1</v>
      </c>
      <c r="R1072" t="s">
        <v>8285</v>
      </c>
      <c r="S1072" t="str">
        <f t="shared" si="98"/>
        <v>photography</v>
      </c>
      <c r="T1072" t="str">
        <f t="shared" si="99"/>
        <v>photobooks</v>
      </c>
    </row>
    <row r="1073" spans="1:20" ht="43.2" x14ac:dyDescent="0.3">
      <c r="A1073">
        <v>2210</v>
      </c>
      <c r="B1073" s="3" t="s">
        <v>2211</v>
      </c>
      <c r="C1073" s="3" t="s">
        <v>6320</v>
      </c>
      <c r="D1073" s="10">
        <v>4000</v>
      </c>
      <c r="E1073">
        <v>4457</v>
      </c>
      <c r="F1073" s="5">
        <f t="shared" si="96"/>
        <v>1.11425</v>
      </c>
      <c r="G1073" s="6">
        <f t="shared" si="97"/>
        <v>61.902777777777779</v>
      </c>
      <c r="H1073" t="s">
        <v>8219</v>
      </c>
      <c r="I1073" t="s">
        <v>8224</v>
      </c>
      <c r="J1073" t="s">
        <v>8246</v>
      </c>
      <c r="K1073">
        <v>1334424960</v>
      </c>
      <c r="L1073" s="11">
        <f t="shared" si="100"/>
        <v>41013.73333333333</v>
      </c>
      <c r="M1073">
        <v>1329442510</v>
      </c>
      <c r="N1073" s="11">
        <f t="shared" si="101"/>
        <v>40956.066087962965</v>
      </c>
      <c r="O1073" t="b">
        <v>0</v>
      </c>
      <c r="P1073">
        <v>72</v>
      </c>
      <c r="Q1073" t="b">
        <v>1</v>
      </c>
      <c r="R1073" t="s">
        <v>8280</v>
      </c>
      <c r="S1073" t="str">
        <f t="shared" si="98"/>
        <v>music</v>
      </c>
      <c r="T1073" t="str">
        <f t="shared" si="99"/>
        <v>electronic music</v>
      </c>
    </row>
    <row r="1074" spans="1:20" ht="43.2" x14ac:dyDescent="0.3">
      <c r="A1074">
        <v>2839</v>
      </c>
      <c r="B1074" s="3" t="s">
        <v>2839</v>
      </c>
      <c r="C1074" s="3" t="s">
        <v>6949</v>
      </c>
      <c r="D1074" s="10">
        <v>3500</v>
      </c>
      <c r="E1074">
        <v>3900</v>
      </c>
      <c r="F1074" s="5">
        <f t="shared" si="96"/>
        <v>1.1142857142857143</v>
      </c>
      <c r="G1074" s="6">
        <f t="shared" si="97"/>
        <v>125.80645161290323</v>
      </c>
      <c r="H1074" t="s">
        <v>8219</v>
      </c>
      <c r="I1074" t="s">
        <v>8224</v>
      </c>
      <c r="J1074" t="s">
        <v>8246</v>
      </c>
      <c r="K1074">
        <v>1408942740</v>
      </c>
      <c r="L1074" s="11">
        <f t="shared" si="100"/>
        <v>41876.207638888889</v>
      </c>
      <c r="M1074">
        <v>1406958354</v>
      </c>
      <c r="N1074" s="11">
        <f t="shared" si="101"/>
        <v>41853.240208333329</v>
      </c>
      <c r="O1074" t="b">
        <v>0</v>
      </c>
      <c r="P1074">
        <v>31</v>
      </c>
      <c r="Q1074" t="b">
        <v>1</v>
      </c>
      <c r="R1074" t="s">
        <v>8271</v>
      </c>
      <c r="S1074" t="str">
        <f t="shared" si="98"/>
        <v>theater</v>
      </c>
      <c r="T1074" t="str">
        <f t="shared" si="99"/>
        <v>plays</v>
      </c>
    </row>
    <row r="1075" spans="1:20" ht="43.2" x14ac:dyDescent="0.3">
      <c r="A1075">
        <v>801</v>
      </c>
      <c r="B1075" s="3" t="s">
        <v>802</v>
      </c>
      <c r="C1075" s="3" t="s">
        <v>4911</v>
      </c>
      <c r="D1075" s="10">
        <v>2000</v>
      </c>
      <c r="E1075">
        <v>2230.4299999999998</v>
      </c>
      <c r="F1075" s="5">
        <f t="shared" si="96"/>
        <v>1.1152149999999998</v>
      </c>
      <c r="G1075" s="6">
        <f t="shared" si="97"/>
        <v>43.733921568627444</v>
      </c>
      <c r="H1075" t="s">
        <v>8219</v>
      </c>
      <c r="I1075" t="s">
        <v>8224</v>
      </c>
      <c r="J1075" t="s">
        <v>8246</v>
      </c>
      <c r="K1075">
        <v>1309547120</v>
      </c>
      <c r="L1075" s="11">
        <f t="shared" si="100"/>
        <v>40725.795370370368</v>
      </c>
      <c r="M1075">
        <v>1306955120</v>
      </c>
      <c r="N1075" s="11">
        <f t="shared" si="101"/>
        <v>40695.795370370368</v>
      </c>
      <c r="O1075" t="b">
        <v>0</v>
      </c>
      <c r="P1075">
        <v>51</v>
      </c>
      <c r="Q1075" t="b">
        <v>1</v>
      </c>
      <c r="R1075" t="s">
        <v>8276</v>
      </c>
      <c r="S1075" t="str">
        <f t="shared" si="98"/>
        <v>music</v>
      </c>
      <c r="T1075" t="str">
        <f t="shared" si="99"/>
        <v>rock</v>
      </c>
    </row>
    <row r="1076" spans="1:20" ht="43.2" x14ac:dyDescent="0.3">
      <c r="A1076">
        <v>347</v>
      </c>
      <c r="B1076" s="3" t="s">
        <v>348</v>
      </c>
      <c r="C1076" s="3" t="s">
        <v>4457</v>
      </c>
      <c r="D1076" s="10">
        <v>40000</v>
      </c>
      <c r="E1076">
        <v>44636.2</v>
      </c>
      <c r="F1076" s="5">
        <f t="shared" si="96"/>
        <v>1.1159049999999999</v>
      </c>
      <c r="G1076" s="6">
        <f t="shared" si="97"/>
        <v>117.77361477572559</v>
      </c>
      <c r="H1076" t="s">
        <v>8219</v>
      </c>
      <c r="I1076" t="s">
        <v>8224</v>
      </c>
      <c r="J1076" t="s">
        <v>8246</v>
      </c>
      <c r="K1076">
        <v>1447505609</v>
      </c>
      <c r="L1076" s="11">
        <f t="shared" si="100"/>
        <v>42322.537141203706</v>
      </c>
      <c r="M1076">
        <v>1444910009</v>
      </c>
      <c r="N1076" s="11">
        <f t="shared" si="101"/>
        <v>42292.495474537034</v>
      </c>
      <c r="O1076" t="b">
        <v>1</v>
      </c>
      <c r="P1076">
        <v>379</v>
      </c>
      <c r="Q1076" t="b">
        <v>1</v>
      </c>
      <c r="R1076" t="s">
        <v>8269</v>
      </c>
      <c r="S1076" t="str">
        <f t="shared" si="98"/>
        <v>film &amp; video</v>
      </c>
      <c r="T1076" t="str">
        <f t="shared" si="99"/>
        <v>documentary</v>
      </c>
    </row>
    <row r="1077" spans="1:20" ht="28.8" x14ac:dyDescent="0.3">
      <c r="A1077">
        <v>1379</v>
      </c>
      <c r="B1077" s="3" t="s">
        <v>1380</v>
      </c>
      <c r="C1077" s="3" t="s">
        <v>5489</v>
      </c>
      <c r="D1077" s="10">
        <v>10000</v>
      </c>
      <c r="E1077">
        <v>11160</v>
      </c>
      <c r="F1077" s="5">
        <f t="shared" si="96"/>
        <v>1.1160000000000001</v>
      </c>
      <c r="G1077" s="6">
        <f t="shared" si="97"/>
        <v>73.907284768211923</v>
      </c>
      <c r="H1077" t="s">
        <v>8219</v>
      </c>
      <c r="I1077" t="s">
        <v>8224</v>
      </c>
      <c r="J1077" t="s">
        <v>8246</v>
      </c>
      <c r="K1077">
        <v>1433504876</v>
      </c>
      <c r="L1077" s="11">
        <f t="shared" si="100"/>
        <v>42160.491620370376</v>
      </c>
      <c r="M1077">
        <v>1430912876</v>
      </c>
      <c r="N1077" s="11">
        <f t="shared" si="101"/>
        <v>42130.491620370376</v>
      </c>
      <c r="O1077" t="b">
        <v>0</v>
      </c>
      <c r="P1077">
        <v>151</v>
      </c>
      <c r="Q1077" t="b">
        <v>1</v>
      </c>
      <c r="R1077" t="s">
        <v>8276</v>
      </c>
      <c r="S1077" t="str">
        <f t="shared" si="98"/>
        <v>music</v>
      </c>
      <c r="T1077" t="str">
        <f t="shared" si="99"/>
        <v>rock</v>
      </c>
    </row>
    <row r="1078" spans="1:20" ht="43.2" x14ac:dyDescent="0.3">
      <c r="A1078">
        <v>1358</v>
      </c>
      <c r="B1078" s="3" t="s">
        <v>1359</v>
      </c>
      <c r="C1078" s="3" t="s">
        <v>5468</v>
      </c>
      <c r="D1078" s="10">
        <v>3000</v>
      </c>
      <c r="E1078">
        <v>3350</v>
      </c>
      <c r="F1078" s="5">
        <f t="shared" si="96"/>
        <v>1.1166666666666667</v>
      </c>
      <c r="G1078" s="6">
        <f t="shared" si="97"/>
        <v>68.367346938775512</v>
      </c>
      <c r="H1078" t="s">
        <v>8219</v>
      </c>
      <c r="I1078" t="s">
        <v>8224</v>
      </c>
      <c r="J1078" t="s">
        <v>8246</v>
      </c>
      <c r="K1078">
        <v>1309009323</v>
      </c>
      <c r="L1078" s="11">
        <f t="shared" si="100"/>
        <v>40719.570868055554</v>
      </c>
      <c r="M1078">
        <v>1306417323</v>
      </c>
      <c r="N1078" s="11">
        <f t="shared" si="101"/>
        <v>40689.570868055554</v>
      </c>
      <c r="O1078" t="b">
        <v>0</v>
      </c>
      <c r="P1078">
        <v>49</v>
      </c>
      <c r="Q1078" t="b">
        <v>1</v>
      </c>
      <c r="R1078" t="s">
        <v>8274</v>
      </c>
      <c r="S1078" t="str">
        <f t="shared" si="98"/>
        <v>publishing</v>
      </c>
      <c r="T1078" t="str">
        <f t="shared" si="99"/>
        <v>nonfiction</v>
      </c>
    </row>
    <row r="1079" spans="1:20" ht="43.2" x14ac:dyDescent="0.3">
      <c r="A1079">
        <v>1677</v>
      </c>
      <c r="B1079" s="3" t="s">
        <v>1678</v>
      </c>
      <c r="C1079" s="3" t="s">
        <v>5787</v>
      </c>
      <c r="D1079" s="10">
        <v>6000</v>
      </c>
      <c r="E1079">
        <v>6700</v>
      </c>
      <c r="F1079" s="5">
        <f t="shared" si="96"/>
        <v>1.1166666666666667</v>
      </c>
      <c r="G1079" s="6">
        <f t="shared" si="97"/>
        <v>159.52380952380952</v>
      </c>
      <c r="H1079" t="s">
        <v>8219</v>
      </c>
      <c r="I1079" t="s">
        <v>8227</v>
      </c>
      <c r="J1079" t="s">
        <v>8249</v>
      </c>
      <c r="K1079">
        <v>1460786340</v>
      </c>
      <c r="L1079" s="11">
        <f t="shared" si="100"/>
        <v>42476.249305555553</v>
      </c>
      <c r="M1079">
        <v>1455615976</v>
      </c>
      <c r="N1079" s="11">
        <f t="shared" si="101"/>
        <v>42416.407129629632</v>
      </c>
      <c r="O1079" t="b">
        <v>0</v>
      </c>
      <c r="P1079">
        <v>42</v>
      </c>
      <c r="Q1079" t="b">
        <v>1</v>
      </c>
      <c r="R1079" t="s">
        <v>8292</v>
      </c>
      <c r="S1079" t="str">
        <f t="shared" si="98"/>
        <v>music</v>
      </c>
      <c r="T1079" t="str">
        <f t="shared" si="99"/>
        <v>pop</v>
      </c>
    </row>
    <row r="1080" spans="1:20" ht="57.6" x14ac:dyDescent="0.3">
      <c r="A1080">
        <v>752</v>
      </c>
      <c r="B1080" s="3" t="s">
        <v>753</v>
      </c>
      <c r="C1080" s="3" t="s">
        <v>4862</v>
      </c>
      <c r="D1080" s="10">
        <v>5000</v>
      </c>
      <c r="E1080">
        <v>5585</v>
      </c>
      <c r="F1080" s="5">
        <f t="shared" si="96"/>
        <v>1.117</v>
      </c>
      <c r="G1080" s="6">
        <f t="shared" si="97"/>
        <v>53.19047619047619</v>
      </c>
      <c r="H1080" t="s">
        <v>8219</v>
      </c>
      <c r="I1080" t="s">
        <v>8226</v>
      </c>
      <c r="J1080" t="s">
        <v>8248</v>
      </c>
      <c r="K1080">
        <v>1476615600</v>
      </c>
      <c r="L1080" s="11">
        <f t="shared" si="100"/>
        <v>42659.458333333328</v>
      </c>
      <c r="M1080">
        <v>1474884417</v>
      </c>
      <c r="N1080" s="11">
        <f t="shared" si="101"/>
        <v>42639.421493055561</v>
      </c>
      <c r="O1080" t="b">
        <v>0</v>
      </c>
      <c r="P1080">
        <v>105</v>
      </c>
      <c r="Q1080" t="b">
        <v>1</v>
      </c>
      <c r="R1080" t="s">
        <v>8274</v>
      </c>
      <c r="S1080" t="str">
        <f t="shared" si="98"/>
        <v>publishing</v>
      </c>
      <c r="T1080" t="str">
        <f t="shared" si="99"/>
        <v>nonfiction</v>
      </c>
    </row>
    <row r="1081" spans="1:20" ht="43.2" x14ac:dyDescent="0.3">
      <c r="A1081">
        <v>2546</v>
      </c>
      <c r="B1081" s="3" t="s">
        <v>2546</v>
      </c>
      <c r="C1081" s="3" t="s">
        <v>6656</v>
      </c>
      <c r="D1081" s="10">
        <v>3500</v>
      </c>
      <c r="E1081">
        <v>3910</v>
      </c>
      <c r="F1081" s="5">
        <f t="shared" si="96"/>
        <v>1.1171428571428572</v>
      </c>
      <c r="G1081" s="6">
        <f t="shared" si="97"/>
        <v>60.153846153846153</v>
      </c>
      <c r="H1081" t="s">
        <v>8219</v>
      </c>
      <c r="I1081" t="s">
        <v>8224</v>
      </c>
      <c r="J1081" t="s">
        <v>8246</v>
      </c>
      <c r="K1081">
        <v>1380949200</v>
      </c>
      <c r="L1081" s="11">
        <f t="shared" si="100"/>
        <v>41552.208333333336</v>
      </c>
      <c r="M1081">
        <v>1378586179</v>
      </c>
      <c r="N1081" s="11">
        <f t="shared" si="101"/>
        <v>41524.858553240738</v>
      </c>
      <c r="O1081" t="b">
        <v>0</v>
      </c>
      <c r="P1081">
        <v>65</v>
      </c>
      <c r="Q1081" t="b">
        <v>1</v>
      </c>
      <c r="R1081" t="s">
        <v>8300</v>
      </c>
      <c r="S1081" t="str">
        <f t="shared" si="98"/>
        <v>music</v>
      </c>
      <c r="T1081" t="str">
        <f t="shared" si="99"/>
        <v>classical music</v>
      </c>
    </row>
    <row r="1082" spans="1:20" ht="43.2" x14ac:dyDescent="0.3">
      <c r="A1082">
        <v>3383</v>
      </c>
      <c r="B1082" s="3" t="s">
        <v>3382</v>
      </c>
      <c r="C1082" s="3" t="s">
        <v>7493</v>
      </c>
      <c r="D1082" s="10">
        <v>1750</v>
      </c>
      <c r="E1082">
        <v>1955</v>
      </c>
      <c r="F1082" s="5">
        <f t="shared" si="96"/>
        <v>1.1171428571428572</v>
      </c>
      <c r="G1082" s="6">
        <f t="shared" si="97"/>
        <v>65.166666666666671</v>
      </c>
      <c r="H1082" t="s">
        <v>8219</v>
      </c>
      <c r="I1082" t="s">
        <v>8224</v>
      </c>
      <c r="J1082" t="s">
        <v>8246</v>
      </c>
      <c r="K1082">
        <v>1466707620</v>
      </c>
      <c r="L1082" s="11">
        <f t="shared" si="100"/>
        <v>42544.782638888893</v>
      </c>
      <c r="M1082">
        <v>1464979620</v>
      </c>
      <c r="N1082" s="11">
        <f t="shared" si="101"/>
        <v>42524.782638888893</v>
      </c>
      <c r="O1082" t="b">
        <v>0</v>
      </c>
      <c r="P1082">
        <v>30</v>
      </c>
      <c r="Q1082" t="b">
        <v>1</v>
      </c>
      <c r="R1082" t="s">
        <v>8271</v>
      </c>
      <c r="S1082" t="str">
        <f t="shared" si="98"/>
        <v>theater</v>
      </c>
      <c r="T1082" t="str">
        <f t="shared" si="99"/>
        <v>plays</v>
      </c>
    </row>
    <row r="1083" spans="1:20" ht="43.2" x14ac:dyDescent="0.3">
      <c r="A1083">
        <v>27</v>
      </c>
      <c r="B1083" s="3" t="s">
        <v>29</v>
      </c>
      <c r="C1083" s="3" t="s">
        <v>4138</v>
      </c>
      <c r="D1083" s="10">
        <v>20000</v>
      </c>
      <c r="E1083">
        <v>22345</v>
      </c>
      <c r="F1083" s="5">
        <f t="shared" si="96"/>
        <v>1.1172500000000001</v>
      </c>
      <c r="G1083" s="6">
        <f t="shared" si="97"/>
        <v>148.96666666666667</v>
      </c>
      <c r="H1083" t="s">
        <v>8219</v>
      </c>
      <c r="I1083" t="s">
        <v>8228</v>
      </c>
      <c r="J1083" t="s">
        <v>8250</v>
      </c>
      <c r="K1083">
        <v>1416113833</v>
      </c>
      <c r="L1083" s="11">
        <f t="shared" si="100"/>
        <v>41959.206400462965</v>
      </c>
      <c r="M1083">
        <v>1413518233</v>
      </c>
      <c r="N1083" s="11">
        <f t="shared" si="101"/>
        <v>41929.164733796293</v>
      </c>
      <c r="O1083" t="b">
        <v>0</v>
      </c>
      <c r="P1083">
        <v>150</v>
      </c>
      <c r="Q1083" t="b">
        <v>1</v>
      </c>
      <c r="R1083" t="s">
        <v>8265</v>
      </c>
      <c r="S1083" t="str">
        <f t="shared" si="98"/>
        <v>film &amp; video</v>
      </c>
      <c r="T1083" t="str">
        <f t="shared" si="99"/>
        <v>television</v>
      </c>
    </row>
    <row r="1084" spans="1:20" ht="28.8" x14ac:dyDescent="0.3">
      <c r="A1084">
        <v>1029</v>
      </c>
      <c r="B1084" s="3" t="s">
        <v>1030</v>
      </c>
      <c r="C1084" s="3" t="s">
        <v>5139</v>
      </c>
      <c r="D1084" s="10">
        <v>10000</v>
      </c>
      <c r="E1084">
        <v>11176</v>
      </c>
      <c r="F1084" s="5">
        <f t="shared" si="96"/>
        <v>1.1175999999999999</v>
      </c>
      <c r="G1084" s="6">
        <f t="shared" si="97"/>
        <v>79.262411347517727</v>
      </c>
      <c r="H1084" t="s">
        <v>8219</v>
      </c>
      <c r="I1084" t="s">
        <v>8235</v>
      </c>
      <c r="J1084" t="s">
        <v>8255</v>
      </c>
      <c r="K1084">
        <v>1428184740</v>
      </c>
      <c r="L1084" s="11">
        <f t="shared" si="100"/>
        <v>42098.915972222225</v>
      </c>
      <c r="M1084">
        <v>1423501507</v>
      </c>
      <c r="N1084" s="11">
        <f t="shared" si="101"/>
        <v>42044.711886574078</v>
      </c>
      <c r="O1084" t="b">
        <v>0</v>
      </c>
      <c r="P1084">
        <v>141</v>
      </c>
      <c r="Q1084" t="b">
        <v>1</v>
      </c>
      <c r="R1084" t="s">
        <v>8280</v>
      </c>
      <c r="S1084" t="str">
        <f t="shared" si="98"/>
        <v>music</v>
      </c>
      <c r="T1084" t="str">
        <f t="shared" si="99"/>
        <v>electronic music</v>
      </c>
    </row>
    <row r="1085" spans="1:20" ht="57.6" x14ac:dyDescent="0.3">
      <c r="A1085">
        <v>378</v>
      </c>
      <c r="B1085" s="3" t="s">
        <v>379</v>
      </c>
      <c r="C1085" s="3" t="s">
        <v>4488</v>
      </c>
      <c r="D1085" s="10">
        <v>3000</v>
      </c>
      <c r="E1085">
        <v>3353</v>
      </c>
      <c r="F1085" s="5">
        <f t="shared" si="96"/>
        <v>1.1176666666666666</v>
      </c>
      <c r="G1085" s="6">
        <f t="shared" si="97"/>
        <v>40.397590361445786</v>
      </c>
      <c r="H1085" t="s">
        <v>8219</v>
      </c>
      <c r="I1085" t="s">
        <v>8229</v>
      </c>
      <c r="J1085" t="s">
        <v>8251</v>
      </c>
      <c r="K1085">
        <v>1453765920</v>
      </c>
      <c r="L1085" s="11">
        <f t="shared" si="100"/>
        <v>42394.994444444441</v>
      </c>
      <c r="M1085">
        <v>1451655808</v>
      </c>
      <c r="N1085" s="11">
        <f t="shared" si="101"/>
        <v>42370.571851851855</v>
      </c>
      <c r="O1085" t="b">
        <v>0</v>
      </c>
      <c r="P1085">
        <v>83</v>
      </c>
      <c r="Q1085" t="b">
        <v>1</v>
      </c>
      <c r="R1085" t="s">
        <v>8269</v>
      </c>
      <c r="S1085" t="str">
        <f t="shared" si="98"/>
        <v>film &amp; video</v>
      </c>
      <c r="T1085" t="str">
        <f t="shared" si="99"/>
        <v>documentary</v>
      </c>
    </row>
    <row r="1086" spans="1:20" ht="43.2" x14ac:dyDescent="0.3">
      <c r="A1086">
        <v>795</v>
      </c>
      <c r="B1086" s="3" t="s">
        <v>796</v>
      </c>
      <c r="C1086" s="3" t="s">
        <v>4905</v>
      </c>
      <c r="D1086" s="10">
        <v>14000</v>
      </c>
      <c r="E1086">
        <v>15650</v>
      </c>
      <c r="F1086" s="5">
        <f t="shared" si="96"/>
        <v>1.1178571428571429</v>
      </c>
      <c r="G1086" s="6">
        <f t="shared" si="97"/>
        <v>85.054347826086953</v>
      </c>
      <c r="H1086" t="s">
        <v>8219</v>
      </c>
      <c r="I1086" t="s">
        <v>8224</v>
      </c>
      <c r="J1086" t="s">
        <v>8246</v>
      </c>
      <c r="K1086">
        <v>1333774740</v>
      </c>
      <c r="L1086" s="11">
        <f t="shared" si="100"/>
        <v>41006.207638888889</v>
      </c>
      <c r="M1086">
        <v>1330094566</v>
      </c>
      <c r="N1086" s="11">
        <f t="shared" si="101"/>
        <v>40963.613032407404</v>
      </c>
      <c r="O1086" t="b">
        <v>0</v>
      </c>
      <c r="P1086">
        <v>184</v>
      </c>
      <c r="Q1086" t="b">
        <v>1</v>
      </c>
      <c r="R1086" t="s">
        <v>8276</v>
      </c>
      <c r="S1086" t="str">
        <f t="shared" si="98"/>
        <v>music</v>
      </c>
      <c r="T1086" t="str">
        <f t="shared" si="99"/>
        <v>rock</v>
      </c>
    </row>
    <row r="1087" spans="1:20" ht="57.6" x14ac:dyDescent="0.3">
      <c r="A1087">
        <v>1511</v>
      </c>
      <c r="B1087" s="3" t="s">
        <v>1512</v>
      </c>
      <c r="C1087" s="3" t="s">
        <v>5621</v>
      </c>
      <c r="D1087" s="10">
        <v>14000</v>
      </c>
      <c r="E1087">
        <v>15651</v>
      </c>
      <c r="F1087" s="5">
        <f t="shared" si="96"/>
        <v>1.1179285714285714</v>
      </c>
      <c r="G1087" s="6">
        <f t="shared" si="97"/>
        <v>75.975728155339809</v>
      </c>
      <c r="H1087" t="s">
        <v>8219</v>
      </c>
      <c r="I1087" t="s">
        <v>8224</v>
      </c>
      <c r="J1087" t="s">
        <v>8246</v>
      </c>
      <c r="K1087">
        <v>1447858804</v>
      </c>
      <c r="L1087" s="11">
        <f t="shared" si="100"/>
        <v>42326.625046296293</v>
      </c>
      <c r="M1087">
        <v>1445263204</v>
      </c>
      <c r="N1087" s="11">
        <f t="shared" si="101"/>
        <v>42296.583379629628</v>
      </c>
      <c r="O1087" t="b">
        <v>1</v>
      </c>
      <c r="P1087">
        <v>206</v>
      </c>
      <c r="Q1087" t="b">
        <v>1</v>
      </c>
      <c r="R1087" t="s">
        <v>8285</v>
      </c>
      <c r="S1087" t="str">
        <f t="shared" si="98"/>
        <v>photography</v>
      </c>
      <c r="T1087" t="str">
        <f t="shared" si="99"/>
        <v>photobooks</v>
      </c>
    </row>
    <row r="1088" spans="1:20" ht="57.6" x14ac:dyDescent="0.3">
      <c r="A1088">
        <v>312</v>
      </c>
      <c r="B1088" s="3" t="s">
        <v>313</v>
      </c>
      <c r="C1088" s="3" t="s">
        <v>4422</v>
      </c>
      <c r="D1088" s="10">
        <v>8000</v>
      </c>
      <c r="E1088">
        <v>8950</v>
      </c>
      <c r="F1088" s="5">
        <f t="shared" si="96"/>
        <v>1.1187499999999999</v>
      </c>
      <c r="G1088" s="6">
        <f t="shared" si="97"/>
        <v>61.301369863013697</v>
      </c>
      <c r="H1088" t="s">
        <v>8219</v>
      </c>
      <c r="I1088" t="s">
        <v>8224</v>
      </c>
      <c r="J1088" t="s">
        <v>8246</v>
      </c>
      <c r="K1088">
        <v>1365973432</v>
      </c>
      <c r="L1088" s="11">
        <f t="shared" si="100"/>
        <v>41378.877685185187</v>
      </c>
      <c r="M1088">
        <v>1363381432</v>
      </c>
      <c r="N1088" s="11">
        <f t="shared" si="101"/>
        <v>41348.877685185187</v>
      </c>
      <c r="O1088" t="b">
        <v>1</v>
      </c>
      <c r="P1088">
        <v>146</v>
      </c>
      <c r="Q1088" t="b">
        <v>1</v>
      </c>
      <c r="R1088" t="s">
        <v>8269</v>
      </c>
      <c r="S1088" t="str">
        <f t="shared" si="98"/>
        <v>film &amp; video</v>
      </c>
      <c r="T1088" t="str">
        <f t="shared" si="99"/>
        <v>documentary</v>
      </c>
    </row>
    <row r="1089" spans="1:20" x14ac:dyDescent="0.3">
      <c r="A1089">
        <v>1395</v>
      </c>
      <c r="B1089" s="3" t="s">
        <v>1396</v>
      </c>
      <c r="C1089" s="3" t="s">
        <v>5505</v>
      </c>
      <c r="D1089" s="10">
        <v>3500</v>
      </c>
      <c r="E1089">
        <v>3916</v>
      </c>
      <c r="F1089" s="5">
        <f t="shared" si="96"/>
        <v>1.1188571428571428</v>
      </c>
      <c r="G1089" s="6">
        <f t="shared" si="97"/>
        <v>47.756097560975611</v>
      </c>
      <c r="H1089" t="s">
        <v>8219</v>
      </c>
      <c r="I1089" t="s">
        <v>8224</v>
      </c>
      <c r="J1089" t="s">
        <v>8246</v>
      </c>
      <c r="K1089">
        <v>1484430481</v>
      </c>
      <c r="L1089" s="11">
        <f t="shared" si="100"/>
        <v>42749.90834490741</v>
      </c>
      <c r="M1089">
        <v>1481838481</v>
      </c>
      <c r="N1089" s="11">
        <f t="shared" si="101"/>
        <v>42719.90834490741</v>
      </c>
      <c r="O1089" t="b">
        <v>0</v>
      </c>
      <c r="P1089">
        <v>82</v>
      </c>
      <c r="Q1089" t="b">
        <v>1</v>
      </c>
      <c r="R1089" t="s">
        <v>8276</v>
      </c>
      <c r="S1089" t="str">
        <f t="shared" si="98"/>
        <v>music</v>
      </c>
      <c r="T1089" t="str">
        <f t="shared" si="99"/>
        <v>rock</v>
      </c>
    </row>
    <row r="1090" spans="1:20" ht="43.2" x14ac:dyDescent="0.3">
      <c r="A1090">
        <v>394</v>
      </c>
      <c r="B1090" s="3" t="s">
        <v>395</v>
      </c>
      <c r="C1090" s="3" t="s">
        <v>4504</v>
      </c>
      <c r="D1090" s="10">
        <v>4700</v>
      </c>
      <c r="E1090">
        <v>5259</v>
      </c>
      <c r="F1090" s="5">
        <f t="shared" ref="F1090:F1153" si="102">E1090/D1090</f>
        <v>1.118936170212766</v>
      </c>
      <c r="G1090" s="6">
        <f t="shared" ref="G1090:G1153" si="103">E1090/P1090</f>
        <v>105.18</v>
      </c>
      <c r="H1090" t="s">
        <v>8219</v>
      </c>
      <c r="I1090" t="s">
        <v>8227</v>
      </c>
      <c r="J1090" t="s">
        <v>8249</v>
      </c>
      <c r="K1090">
        <v>1460918282</v>
      </c>
      <c r="L1090" s="11">
        <f t="shared" si="100"/>
        <v>42477.776412037041</v>
      </c>
      <c r="M1090">
        <v>1455737882</v>
      </c>
      <c r="N1090" s="11">
        <f t="shared" si="101"/>
        <v>42417.818078703705</v>
      </c>
      <c r="O1090" t="b">
        <v>0</v>
      </c>
      <c r="P1090">
        <v>50</v>
      </c>
      <c r="Q1090" t="b">
        <v>1</v>
      </c>
      <c r="R1090" t="s">
        <v>8269</v>
      </c>
      <c r="S1090" t="str">
        <f t="shared" ref="S1090:S1153" si="104">LEFT(R1090,FIND("/",R1090)-1)</f>
        <v>film &amp; video</v>
      </c>
      <c r="T1090" t="str">
        <f t="shared" ref="T1090:T1153" si="105">RIGHT(R1090,LEN(R1090)-FIND("/",R1090))</f>
        <v>documentary</v>
      </c>
    </row>
    <row r="1091" spans="1:20" ht="57.6" x14ac:dyDescent="0.3">
      <c r="A1091">
        <v>3681</v>
      </c>
      <c r="B1091" s="3" t="s">
        <v>3678</v>
      </c>
      <c r="C1091" s="3" t="s">
        <v>7791</v>
      </c>
      <c r="D1091" s="10">
        <v>1000</v>
      </c>
      <c r="E1091">
        <v>1119</v>
      </c>
      <c r="F1091" s="5">
        <f t="shared" si="102"/>
        <v>1.119</v>
      </c>
      <c r="G1091" s="6">
        <f t="shared" si="103"/>
        <v>62.166666666666664</v>
      </c>
      <c r="H1091" t="s">
        <v>8219</v>
      </c>
      <c r="I1091" t="s">
        <v>8224</v>
      </c>
      <c r="J1091" t="s">
        <v>8246</v>
      </c>
      <c r="K1091">
        <v>1452872290</v>
      </c>
      <c r="L1091" s="11">
        <f t="shared" ref="L1091:L1154" si="106">(((K1091/60)/60)/24)+DATE(1970,1,1)</f>
        <v>42384.651504629626</v>
      </c>
      <c r="M1091">
        <v>1452008290</v>
      </c>
      <c r="N1091" s="11">
        <f t="shared" ref="N1091:N1154" si="107">(((M1091/60)/60)/24)+DATE(1970,1,1)</f>
        <v>42374.651504629626</v>
      </c>
      <c r="O1091" t="b">
        <v>0</v>
      </c>
      <c r="P1091">
        <v>18</v>
      </c>
      <c r="Q1091" t="b">
        <v>1</v>
      </c>
      <c r="R1091" t="s">
        <v>8271</v>
      </c>
      <c r="S1091" t="str">
        <f t="shared" si="104"/>
        <v>theater</v>
      </c>
      <c r="T1091" t="str">
        <f t="shared" si="105"/>
        <v>plays</v>
      </c>
    </row>
    <row r="1092" spans="1:20" ht="43.2" x14ac:dyDescent="0.3">
      <c r="A1092">
        <v>2626</v>
      </c>
      <c r="B1092" s="3" t="s">
        <v>2626</v>
      </c>
      <c r="C1092" s="3" t="s">
        <v>6736</v>
      </c>
      <c r="D1092" s="10">
        <v>2500</v>
      </c>
      <c r="E1092">
        <v>2800</v>
      </c>
      <c r="F1092" s="5">
        <f t="shared" si="102"/>
        <v>1.1200000000000001</v>
      </c>
      <c r="G1092" s="6">
        <f t="shared" si="103"/>
        <v>56</v>
      </c>
      <c r="H1092" t="s">
        <v>8219</v>
      </c>
      <c r="I1092" t="s">
        <v>8224</v>
      </c>
      <c r="J1092" t="s">
        <v>8246</v>
      </c>
      <c r="K1092">
        <v>1433343869</v>
      </c>
      <c r="L1092" s="11">
        <f t="shared" si="106"/>
        <v>42158.628113425926</v>
      </c>
      <c r="M1092">
        <v>1430751869</v>
      </c>
      <c r="N1092" s="11">
        <f t="shared" si="107"/>
        <v>42128.628113425926</v>
      </c>
      <c r="O1092" t="b">
        <v>0</v>
      </c>
      <c r="P1092">
        <v>50</v>
      </c>
      <c r="Q1092" t="b">
        <v>1</v>
      </c>
      <c r="R1092" t="s">
        <v>8301</v>
      </c>
      <c r="S1092" t="str">
        <f t="shared" si="104"/>
        <v>technology</v>
      </c>
      <c r="T1092" t="str">
        <f t="shared" si="105"/>
        <v>space exploration</v>
      </c>
    </row>
    <row r="1093" spans="1:20" ht="28.8" x14ac:dyDescent="0.3">
      <c r="A1093">
        <v>3397</v>
      </c>
      <c r="B1093" s="3" t="s">
        <v>3396</v>
      </c>
      <c r="C1093" s="3" t="s">
        <v>7507</v>
      </c>
      <c r="D1093" s="10">
        <v>250</v>
      </c>
      <c r="E1093">
        <v>280</v>
      </c>
      <c r="F1093" s="5">
        <f t="shared" si="102"/>
        <v>1.1200000000000001</v>
      </c>
      <c r="G1093" s="6">
        <f t="shared" si="103"/>
        <v>11.666666666666666</v>
      </c>
      <c r="H1093" t="s">
        <v>8219</v>
      </c>
      <c r="I1093" t="s">
        <v>8225</v>
      </c>
      <c r="J1093" t="s">
        <v>8247</v>
      </c>
      <c r="K1093">
        <v>1455832800</v>
      </c>
      <c r="L1093" s="11">
        <f t="shared" si="106"/>
        <v>42418.916666666672</v>
      </c>
      <c r="M1093">
        <v>1452338929</v>
      </c>
      <c r="N1093" s="11">
        <f t="shared" si="107"/>
        <v>42378.478344907402</v>
      </c>
      <c r="O1093" t="b">
        <v>0</v>
      </c>
      <c r="P1093">
        <v>24</v>
      </c>
      <c r="Q1093" t="b">
        <v>1</v>
      </c>
      <c r="R1093" t="s">
        <v>8271</v>
      </c>
      <c r="S1093" t="str">
        <f t="shared" si="104"/>
        <v>theater</v>
      </c>
      <c r="T1093" t="str">
        <f t="shared" si="105"/>
        <v>plays</v>
      </c>
    </row>
    <row r="1094" spans="1:20" ht="43.2" x14ac:dyDescent="0.3">
      <c r="A1094">
        <v>3435</v>
      </c>
      <c r="B1094" s="3" t="s">
        <v>3434</v>
      </c>
      <c r="C1094" s="3" t="s">
        <v>7545</v>
      </c>
      <c r="D1094" s="10">
        <v>1000</v>
      </c>
      <c r="E1094">
        <v>1120</v>
      </c>
      <c r="F1094" s="5">
        <f t="shared" si="102"/>
        <v>1.1200000000000001</v>
      </c>
      <c r="G1094" s="6">
        <f t="shared" si="103"/>
        <v>58.94736842105263</v>
      </c>
      <c r="H1094" t="s">
        <v>8219</v>
      </c>
      <c r="I1094" t="s">
        <v>8224</v>
      </c>
      <c r="J1094" t="s">
        <v>8246</v>
      </c>
      <c r="K1094">
        <v>1470538800</v>
      </c>
      <c r="L1094" s="11">
        <f t="shared" si="106"/>
        <v>42589.125</v>
      </c>
      <c r="M1094">
        <v>1469112493</v>
      </c>
      <c r="N1094" s="11">
        <f t="shared" si="107"/>
        <v>42572.61681712963</v>
      </c>
      <c r="O1094" t="b">
        <v>0</v>
      </c>
      <c r="P1094">
        <v>19</v>
      </c>
      <c r="Q1094" t="b">
        <v>1</v>
      </c>
      <c r="R1094" t="s">
        <v>8271</v>
      </c>
      <c r="S1094" t="str">
        <f t="shared" si="104"/>
        <v>theater</v>
      </c>
      <c r="T1094" t="str">
        <f t="shared" si="105"/>
        <v>plays</v>
      </c>
    </row>
    <row r="1095" spans="1:20" ht="43.2" x14ac:dyDescent="0.3">
      <c r="A1095">
        <v>2806</v>
      </c>
      <c r="B1095" s="3" t="s">
        <v>2806</v>
      </c>
      <c r="C1095" s="3" t="s">
        <v>6916</v>
      </c>
      <c r="D1095" s="10">
        <v>3000</v>
      </c>
      <c r="E1095">
        <v>3363</v>
      </c>
      <c r="F1095" s="5">
        <f t="shared" si="102"/>
        <v>1.121</v>
      </c>
      <c r="G1095" s="6">
        <f t="shared" si="103"/>
        <v>44.25</v>
      </c>
      <c r="H1095" t="s">
        <v>8219</v>
      </c>
      <c r="I1095" t="s">
        <v>8225</v>
      </c>
      <c r="J1095" t="s">
        <v>8247</v>
      </c>
      <c r="K1095">
        <v>1438772400</v>
      </c>
      <c r="L1095" s="11">
        <f t="shared" si="106"/>
        <v>42221.458333333328</v>
      </c>
      <c r="M1095">
        <v>1435645490</v>
      </c>
      <c r="N1095" s="11">
        <f t="shared" si="107"/>
        <v>42185.267245370371</v>
      </c>
      <c r="O1095" t="b">
        <v>0</v>
      </c>
      <c r="P1095">
        <v>76</v>
      </c>
      <c r="Q1095" t="b">
        <v>1</v>
      </c>
      <c r="R1095" t="s">
        <v>8271</v>
      </c>
      <c r="S1095" t="str">
        <f t="shared" si="104"/>
        <v>theater</v>
      </c>
      <c r="T1095" t="str">
        <f t="shared" si="105"/>
        <v>plays</v>
      </c>
    </row>
    <row r="1096" spans="1:20" x14ac:dyDescent="0.3">
      <c r="A1096">
        <v>3285</v>
      </c>
      <c r="B1096" s="3" t="s">
        <v>3285</v>
      </c>
      <c r="C1096" s="3" t="s">
        <v>7395</v>
      </c>
      <c r="D1096" s="10">
        <v>4999</v>
      </c>
      <c r="E1096">
        <v>5604</v>
      </c>
      <c r="F1096" s="5">
        <f t="shared" si="102"/>
        <v>1.1210242048409682</v>
      </c>
      <c r="G1096" s="6">
        <f t="shared" si="103"/>
        <v>69.18518518518519</v>
      </c>
      <c r="H1096" t="s">
        <v>8219</v>
      </c>
      <c r="I1096" t="s">
        <v>8224</v>
      </c>
      <c r="J1096" t="s">
        <v>8246</v>
      </c>
      <c r="K1096">
        <v>1488258000</v>
      </c>
      <c r="L1096" s="11">
        <f t="shared" si="106"/>
        <v>42794.208333333328</v>
      </c>
      <c r="M1096">
        <v>1485556626</v>
      </c>
      <c r="N1096" s="11">
        <f t="shared" si="107"/>
        <v>42762.942430555559</v>
      </c>
      <c r="O1096" t="b">
        <v>0</v>
      </c>
      <c r="P1096">
        <v>81</v>
      </c>
      <c r="Q1096" t="b">
        <v>1</v>
      </c>
      <c r="R1096" t="s">
        <v>8271</v>
      </c>
      <c r="S1096" t="str">
        <f t="shared" si="104"/>
        <v>theater</v>
      </c>
      <c r="T1096" t="str">
        <f t="shared" si="105"/>
        <v>plays</v>
      </c>
    </row>
    <row r="1097" spans="1:20" ht="43.2" x14ac:dyDescent="0.3">
      <c r="A1097">
        <v>384</v>
      </c>
      <c r="B1097" s="3" t="s">
        <v>385</v>
      </c>
      <c r="C1097" s="3" t="s">
        <v>4494</v>
      </c>
      <c r="D1097" s="10">
        <v>20000</v>
      </c>
      <c r="E1097">
        <v>22421</v>
      </c>
      <c r="F1097" s="5">
        <f t="shared" si="102"/>
        <v>1.1210500000000001</v>
      </c>
      <c r="G1097" s="6">
        <f t="shared" si="103"/>
        <v>58.540469973890339</v>
      </c>
      <c r="H1097" t="s">
        <v>8219</v>
      </c>
      <c r="I1097" t="s">
        <v>8224</v>
      </c>
      <c r="J1097" t="s">
        <v>8246</v>
      </c>
      <c r="K1097">
        <v>1420569947</v>
      </c>
      <c r="L1097" s="11">
        <f t="shared" si="106"/>
        <v>42010.781793981485</v>
      </c>
      <c r="M1097">
        <v>1417977947</v>
      </c>
      <c r="N1097" s="11">
        <f t="shared" si="107"/>
        <v>41980.781793981485</v>
      </c>
      <c r="O1097" t="b">
        <v>0</v>
      </c>
      <c r="P1097">
        <v>383</v>
      </c>
      <c r="Q1097" t="b">
        <v>1</v>
      </c>
      <c r="R1097" t="s">
        <v>8269</v>
      </c>
      <c r="S1097" t="str">
        <f t="shared" si="104"/>
        <v>film &amp; video</v>
      </c>
      <c r="T1097" t="str">
        <f t="shared" si="105"/>
        <v>documentary</v>
      </c>
    </row>
    <row r="1098" spans="1:20" ht="43.2" x14ac:dyDescent="0.3">
      <c r="A1098">
        <v>1223</v>
      </c>
      <c r="B1098" s="3" t="s">
        <v>1224</v>
      </c>
      <c r="C1098" s="3" t="s">
        <v>5333</v>
      </c>
      <c r="D1098" s="10">
        <v>19800</v>
      </c>
      <c r="E1098">
        <v>22197</v>
      </c>
      <c r="F1098" s="5">
        <f t="shared" si="102"/>
        <v>1.1210606060606061</v>
      </c>
      <c r="G1098" s="6">
        <f t="shared" si="103"/>
        <v>116.21465968586388</v>
      </c>
      <c r="H1098" t="s">
        <v>8219</v>
      </c>
      <c r="I1098" t="s">
        <v>8224</v>
      </c>
      <c r="J1098" t="s">
        <v>8246</v>
      </c>
      <c r="K1098">
        <v>1478754909</v>
      </c>
      <c r="L1098" s="11">
        <f t="shared" si="106"/>
        <v>42684.218854166669</v>
      </c>
      <c r="M1098">
        <v>1476159309</v>
      </c>
      <c r="N1098" s="11">
        <f t="shared" si="107"/>
        <v>42654.177187499998</v>
      </c>
      <c r="O1098" t="b">
        <v>0</v>
      </c>
      <c r="P1098">
        <v>191</v>
      </c>
      <c r="Q1098" t="b">
        <v>1</v>
      </c>
      <c r="R1098" t="s">
        <v>8285</v>
      </c>
      <c r="S1098" t="str">
        <f t="shared" si="104"/>
        <v>photography</v>
      </c>
      <c r="T1098" t="str">
        <f t="shared" si="105"/>
        <v>photobooks</v>
      </c>
    </row>
    <row r="1099" spans="1:20" ht="28.8" x14ac:dyDescent="0.3">
      <c r="A1099">
        <v>3263</v>
      </c>
      <c r="B1099" s="3" t="s">
        <v>3263</v>
      </c>
      <c r="C1099" s="3" t="s">
        <v>7373</v>
      </c>
      <c r="D1099" s="10">
        <v>2500</v>
      </c>
      <c r="E1099">
        <v>2804.16</v>
      </c>
      <c r="F1099" s="5">
        <f t="shared" si="102"/>
        <v>1.121664</v>
      </c>
      <c r="G1099" s="6">
        <f t="shared" si="103"/>
        <v>41.237647058823526</v>
      </c>
      <c r="H1099" t="s">
        <v>8219</v>
      </c>
      <c r="I1099" t="s">
        <v>8224</v>
      </c>
      <c r="J1099" t="s">
        <v>8246</v>
      </c>
      <c r="K1099">
        <v>1446238800</v>
      </c>
      <c r="L1099" s="11">
        <f t="shared" si="106"/>
        <v>42307.875</v>
      </c>
      <c r="M1099">
        <v>1444220588</v>
      </c>
      <c r="N1099" s="11">
        <f t="shared" si="107"/>
        <v>42284.516064814816</v>
      </c>
      <c r="O1099" t="b">
        <v>1</v>
      </c>
      <c r="P1099">
        <v>68</v>
      </c>
      <c r="Q1099" t="b">
        <v>1</v>
      </c>
      <c r="R1099" t="s">
        <v>8271</v>
      </c>
      <c r="S1099" t="str">
        <f t="shared" si="104"/>
        <v>theater</v>
      </c>
      <c r="T1099" t="str">
        <f t="shared" si="105"/>
        <v>plays</v>
      </c>
    </row>
    <row r="1100" spans="1:20" ht="43.2" x14ac:dyDescent="0.3">
      <c r="A1100">
        <v>3170</v>
      </c>
      <c r="B1100" s="3" t="s">
        <v>3170</v>
      </c>
      <c r="C1100" s="3" t="s">
        <v>7280</v>
      </c>
      <c r="D1100" s="10">
        <v>2000</v>
      </c>
      <c r="E1100">
        <v>2245</v>
      </c>
      <c r="F1100" s="5">
        <f t="shared" si="102"/>
        <v>1.1225000000000001</v>
      </c>
      <c r="G1100" s="6">
        <f t="shared" si="103"/>
        <v>31.619718309859156</v>
      </c>
      <c r="H1100" t="s">
        <v>8219</v>
      </c>
      <c r="I1100" t="s">
        <v>8224</v>
      </c>
      <c r="J1100" t="s">
        <v>8246</v>
      </c>
      <c r="K1100">
        <v>1404273600</v>
      </c>
      <c r="L1100" s="11">
        <f t="shared" si="106"/>
        <v>41822.166666666664</v>
      </c>
      <c r="M1100">
        <v>1401414944</v>
      </c>
      <c r="N1100" s="11">
        <f t="shared" si="107"/>
        <v>41789.080370370371</v>
      </c>
      <c r="O1100" t="b">
        <v>1</v>
      </c>
      <c r="P1100">
        <v>71</v>
      </c>
      <c r="Q1100" t="b">
        <v>1</v>
      </c>
      <c r="R1100" t="s">
        <v>8271</v>
      </c>
      <c r="S1100" t="str">
        <f t="shared" si="104"/>
        <v>theater</v>
      </c>
      <c r="T1100" t="str">
        <f t="shared" si="105"/>
        <v>plays</v>
      </c>
    </row>
    <row r="1101" spans="1:20" ht="43.2" x14ac:dyDescent="0.3">
      <c r="A1101">
        <v>1474</v>
      </c>
      <c r="B1101" s="3" t="s">
        <v>1475</v>
      </c>
      <c r="C1101" s="3" t="s">
        <v>5584</v>
      </c>
      <c r="D1101" s="10">
        <v>3000</v>
      </c>
      <c r="E1101">
        <v>3368</v>
      </c>
      <c r="F1101" s="5">
        <f t="shared" si="102"/>
        <v>1.1226666666666667</v>
      </c>
      <c r="G1101" s="6">
        <f t="shared" si="103"/>
        <v>44.315789473684212</v>
      </c>
      <c r="H1101" t="s">
        <v>8219</v>
      </c>
      <c r="I1101" t="s">
        <v>8224</v>
      </c>
      <c r="J1101" t="s">
        <v>8246</v>
      </c>
      <c r="K1101">
        <v>1379093292</v>
      </c>
      <c r="L1101" s="11">
        <f t="shared" si="106"/>
        <v>41530.727916666663</v>
      </c>
      <c r="M1101">
        <v>1376501292</v>
      </c>
      <c r="N1101" s="11">
        <f t="shared" si="107"/>
        <v>41500.727916666663</v>
      </c>
      <c r="O1101" t="b">
        <v>1</v>
      </c>
      <c r="P1101">
        <v>76</v>
      </c>
      <c r="Q1101" t="b">
        <v>1</v>
      </c>
      <c r="R1101" t="s">
        <v>8288</v>
      </c>
      <c r="S1101" t="str">
        <f t="shared" si="104"/>
        <v>publishing</v>
      </c>
      <c r="T1101" t="str">
        <f t="shared" si="105"/>
        <v>radio &amp; podcasts</v>
      </c>
    </row>
    <row r="1102" spans="1:20" ht="43.2" x14ac:dyDescent="0.3">
      <c r="A1102">
        <v>2162</v>
      </c>
      <c r="B1102" s="3" t="s">
        <v>2163</v>
      </c>
      <c r="C1102" s="3" t="s">
        <v>6272</v>
      </c>
      <c r="D1102" s="10">
        <v>4500</v>
      </c>
      <c r="E1102">
        <v>5052</v>
      </c>
      <c r="F1102" s="5">
        <f t="shared" si="102"/>
        <v>1.1226666666666667</v>
      </c>
      <c r="G1102" s="6">
        <f t="shared" si="103"/>
        <v>87.103448275862064</v>
      </c>
      <c r="H1102" t="s">
        <v>8219</v>
      </c>
      <c r="I1102" t="s">
        <v>8224</v>
      </c>
      <c r="J1102" t="s">
        <v>8246</v>
      </c>
      <c r="K1102">
        <v>1406226191</v>
      </c>
      <c r="L1102" s="11">
        <f t="shared" si="106"/>
        <v>41844.766099537039</v>
      </c>
      <c r="M1102">
        <v>1403547791</v>
      </c>
      <c r="N1102" s="11">
        <f t="shared" si="107"/>
        <v>41813.766099537039</v>
      </c>
      <c r="O1102" t="b">
        <v>0</v>
      </c>
      <c r="P1102">
        <v>58</v>
      </c>
      <c r="Q1102" t="b">
        <v>1</v>
      </c>
      <c r="R1102" t="s">
        <v>8276</v>
      </c>
      <c r="S1102" t="str">
        <f t="shared" si="104"/>
        <v>music</v>
      </c>
      <c r="T1102" t="str">
        <f t="shared" si="105"/>
        <v>rock</v>
      </c>
    </row>
    <row r="1103" spans="1:20" ht="43.2" x14ac:dyDescent="0.3">
      <c r="A1103">
        <v>2706</v>
      </c>
      <c r="B1103" s="3" t="s">
        <v>2706</v>
      </c>
      <c r="C1103" s="3" t="s">
        <v>6816</v>
      </c>
      <c r="D1103" s="10">
        <v>35000</v>
      </c>
      <c r="E1103">
        <v>39304</v>
      </c>
      <c r="F1103" s="5">
        <f t="shared" si="102"/>
        <v>1.1229714285714285</v>
      </c>
      <c r="G1103" s="6">
        <f t="shared" si="103"/>
        <v>149.44486692015209</v>
      </c>
      <c r="H1103" t="s">
        <v>8219</v>
      </c>
      <c r="I1103" t="s">
        <v>8224</v>
      </c>
      <c r="J1103" t="s">
        <v>8246</v>
      </c>
      <c r="K1103">
        <v>1413442740</v>
      </c>
      <c r="L1103" s="11">
        <f t="shared" si="106"/>
        <v>41928.290972222225</v>
      </c>
      <c r="M1103">
        <v>1410937483</v>
      </c>
      <c r="N1103" s="11">
        <f t="shared" si="107"/>
        <v>41899.294942129629</v>
      </c>
      <c r="O1103" t="b">
        <v>1</v>
      </c>
      <c r="P1103">
        <v>263</v>
      </c>
      <c r="Q1103" t="b">
        <v>1</v>
      </c>
      <c r="R1103" t="s">
        <v>8303</v>
      </c>
      <c r="S1103" t="str">
        <f t="shared" si="104"/>
        <v>theater</v>
      </c>
      <c r="T1103" t="str">
        <f t="shared" si="105"/>
        <v>spaces</v>
      </c>
    </row>
    <row r="1104" spans="1:20" ht="43.2" x14ac:dyDescent="0.3">
      <c r="A1104">
        <v>400</v>
      </c>
      <c r="B1104" s="3" t="s">
        <v>401</v>
      </c>
      <c r="C1104" s="3" t="s">
        <v>4510</v>
      </c>
      <c r="D1104" s="10">
        <v>10000</v>
      </c>
      <c r="E1104">
        <v>11230.25</v>
      </c>
      <c r="F1104" s="5">
        <f t="shared" si="102"/>
        <v>1.1230249999999999</v>
      </c>
      <c r="G1104" s="6">
        <f t="shared" si="103"/>
        <v>181.13306451612902</v>
      </c>
      <c r="H1104" t="s">
        <v>8219</v>
      </c>
      <c r="I1104" t="s">
        <v>8224</v>
      </c>
      <c r="J1104" t="s">
        <v>8246</v>
      </c>
      <c r="K1104">
        <v>1400297400</v>
      </c>
      <c r="L1104" s="11">
        <f t="shared" si="106"/>
        <v>41776.145833333336</v>
      </c>
      <c r="M1104">
        <v>1397661347</v>
      </c>
      <c r="N1104" s="11">
        <f t="shared" si="107"/>
        <v>41745.635960648149</v>
      </c>
      <c r="O1104" t="b">
        <v>0</v>
      </c>
      <c r="P1104">
        <v>62</v>
      </c>
      <c r="Q1104" t="b">
        <v>1</v>
      </c>
      <c r="R1104" t="s">
        <v>8269</v>
      </c>
      <c r="S1104" t="str">
        <f t="shared" si="104"/>
        <v>film &amp; video</v>
      </c>
      <c r="T1104" t="str">
        <f t="shared" si="105"/>
        <v>documentary</v>
      </c>
    </row>
    <row r="1105" spans="1:20" ht="43.2" x14ac:dyDescent="0.3">
      <c r="A1105">
        <v>3238</v>
      </c>
      <c r="B1105" s="3" t="s">
        <v>3238</v>
      </c>
      <c r="C1105" s="3" t="s">
        <v>7348</v>
      </c>
      <c r="D1105" s="10">
        <v>2800</v>
      </c>
      <c r="E1105">
        <v>3145</v>
      </c>
      <c r="F1105" s="5">
        <f t="shared" si="102"/>
        <v>1.1232142857142857</v>
      </c>
      <c r="G1105" s="6">
        <f t="shared" si="103"/>
        <v>39.810126582278478</v>
      </c>
      <c r="H1105" t="s">
        <v>8219</v>
      </c>
      <c r="I1105" t="s">
        <v>8225</v>
      </c>
      <c r="J1105" t="s">
        <v>8247</v>
      </c>
      <c r="K1105">
        <v>1435752898</v>
      </c>
      <c r="L1105" s="11">
        <f t="shared" si="106"/>
        <v>42186.510393518518</v>
      </c>
      <c r="M1105">
        <v>1433160898</v>
      </c>
      <c r="N1105" s="11">
        <f t="shared" si="107"/>
        <v>42156.510393518518</v>
      </c>
      <c r="O1105" t="b">
        <v>1</v>
      </c>
      <c r="P1105">
        <v>79</v>
      </c>
      <c r="Q1105" t="b">
        <v>1</v>
      </c>
      <c r="R1105" t="s">
        <v>8271</v>
      </c>
      <c r="S1105" t="str">
        <f t="shared" si="104"/>
        <v>theater</v>
      </c>
      <c r="T1105" t="str">
        <f t="shared" si="105"/>
        <v>plays</v>
      </c>
    </row>
    <row r="1106" spans="1:20" ht="43.2" x14ac:dyDescent="0.3">
      <c r="A1106">
        <v>1036</v>
      </c>
      <c r="B1106" s="3" t="s">
        <v>1037</v>
      </c>
      <c r="C1106" s="3" t="s">
        <v>5146</v>
      </c>
      <c r="D1106" s="10">
        <v>4500</v>
      </c>
      <c r="E1106">
        <v>5056.22</v>
      </c>
      <c r="F1106" s="5">
        <f t="shared" si="102"/>
        <v>1.1236044444444444</v>
      </c>
      <c r="G1106" s="6">
        <f t="shared" si="103"/>
        <v>23.963127962085309</v>
      </c>
      <c r="H1106" t="s">
        <v>8219</v>
      </c>
      <c r="I1106" t="s">
        <v>8224</v>
      </c>
      <c r="J1106" t="s">
        <v>8246</v>
      </c>
      <c r="K1106">
        <v>1357545600</v>
      </c>
      <c r="L1106" s="11">
        <f t="shared" si="106"/>
        <v>41281.333333333336</v>
      </c>
      <c r="M1106">
        <v>1354790790</v>
      </c>
      <c r="N1106" s="11">
        <f t="shared" si="107"/>
        <v>41249.448958333334</v>
      </c>
      <c r="O1106" t="b">
        <v>0</v>
      </c>
      <c r="P1106">
        <v>211</v>
      </c>
      <c r="Q1106" t="b">
        <v>1</v>
      </c>
      <c r="R1106" t="s">
        <v>8280</v>
      </c>
      <c r="S1106" t="str">
        <f t="shared" si="104"/>
        <v>music</v>
      </c>
      <c r="T1106" t="str">
        <f t="shared" si="105"/>
        <v>electronic music</v>
      </c>
    </row>
    <row r="1107" spans="1:20" ht="43.2" x14ac:dyDescent="0.3">
      <c r="A1107">
        <v>650</v>
      </c>
      <c r="B1107" s="3" t="s">
        <v>651</v>
      </c>
      <c r="C1107" s="3" t="s">
        <v>4760</v>
      </c>
      <c r="D1107" s="10">
        <v>1500</v>
      </c>
      <c r="E1107">
        <v>1686</v>
      </c>
      <c r="F1107" s="5">
        <f t="shared" si="102"/>
        <v>1.1240000000000001</v>
      </c>
      <c r="G1107" s="6">
        <f t="shared" si="103"/>
        <v>35.125</v>
      </c>
      <c r="H1107" t="s">
        <v>8219</v>
      </c>
      <c r="I1107" t="s">
        <v>8224</v>
      </c>
      <c r="J1107" t="s">
        <v>8246</v>
      </c>
      <c r="K1107">
        <v>1418953984</v>
      </c>
      <c r="L1107" s="11">
        <f t="shared" si="106"/>
        <v>41992.078518518523</v>
      </c>
      <c r="M1107">
        <v>1413766384</v>
      </c>
      <c r="N1107" s="11">
        <f t="shared" si="107"/>
        <v>41932.036851851852</v>
      </c>
      <c r="O1107" t="b">
        <v>0</v>
      </c>
      <c r="P1107">
        <v>48</v>
      </c>
      <c r="Q1107" t="b">
        <v>1</v>
      </c>
      <c r="R1107" t="s">
        <v>8273</v>
      </c>
      <c r="S1107" t="str">
        <f t="shared" si="104"/>
        <v>technology</v>
      </c>
      <c r="T1107" t="str">
        <f t="shared" si="105"/>
        <v>wearables</v>
      </c>
    </row>
    <row r="1108" spans="1:20" ht="43.2" x14ac:dyDescent="0.3">
      <c r="A1108">
        <v>3325</v>
      </c>
      <c r="B1108" s="3" t="s">
        <v>3325</v>
      </c>
      <c r="C1108" s="3" t="s">
        <v>7435</v>
      </c>
      <c r="D1108" s="10">
        <v>400</v>
      </c>
      <c r="E1108">
        <v>450</v>
      </c>
      <c r="F1108" s="5">
        <f t="shared" si="102"/>
        <v>1.125</v>
      </c>
      <c r="G1108" s="6">
        <f t="shared" si="103"/>
        <v>30</v>
      </c>
      <c r="H1108" t="s">
        <v>8219</v>
      </c>
      <c r="I1108" t="s">
        <v>8225</v>
      </c>
      <c r="J1108" t="s">
        <v>8247</v>
      </c>
      <c r="K1108">
        <v>1428256277</v>
      </c>
      <c r="L1108" s="11">
        <f t="shared" si="106"/>
        <v>42099.743946759263</v>
      </c>
      <c r="M1108">
        <v>1425235877</v>
      </c>
      <c r="N1108" s="11">
        <f t="shared" si="107"/>
        <v>42064.785613425927</v>
      </c>
      <c r="O1108" t="b">
        <v>0</v>
      </c>
      <c r="P1108">
        <v>15</v>
      </c>
      <c r="Q1108" t="b">
        <v>1</v>
      </c>
      <c r="R1108" t="s">
        <v>8271</v>
      </c>
      <c r="S1108" t="str">
        <f t="shared" si="104"/>
        <v>theater</v>
      </c>
      <c r="T1108" t="str">
        <f t="shared" si="105"/>
        <v>plays</v>
      </c>
    </row>
    <row r="1109" spans="1:20" ht="43.2" x14ac:dyDescent="0.3">
      <c r="A1109">
        <v>3836</v>
      </c>
      <c r="B1109" s="3" t="s">
        <v>3833</v>
      </c>
      <c r="C1109" s="3" t="s">
        <v>7945</v>
      </c>
      <c r="D1109" s="10">
        <v>800</v>
      </c>
      <c r="E1109">
        <v>900</v>
      </c>
      <c r="F1109" s="5">
        <f t="shared" si="102"/>
        <v>1.125</v>
      </c>
      <c r="G1109" s="6">
        <f t="shared" si="103"/>
        <v>64.285714285714292</v>
      </c>
      <c r="H1109" t="s">
        <v>8219</v>
      </c>
      <c r="I1109" t="s">
        <v>8224</v>
      </c>
      <c r="J1109" t="s">
        <v>8246</v>
      </c>
      <c r="K1109">
        <v>1470197340</v>
      </c>
      <c r="L1109" s="11">
        <f t="shared" si="106"/>
        <v>42585.172916666663</v>
      </c>
      <c r="M1109">
        <v>1467497652</v>
      </c>
      <c r="N1109" s="11">
        <f t="shared" si="107"/>
        <v>42553.926527777774</v>
      </c>
      <c r="O1109" t="b">
        <v>0</v>
      </c>
      <c r="P1109">
        <v>14</v>
      </c>
      <c r="Q1109" t="b">
        <v>1</v>
      </c>
      <c r="R1109" t="s">
        <v>8271</v>
      </c>
      <c r="S1109" t="str">
        <f t="shared" si="104"/>
        <v>theater</v>
      </c>
      <c r="T1109" t="str">
        <f t="shared" si="105"/>
        <v>plays</v>
      </c>
    </row>
    <row r="1110" spans="1:20" ht="72" x14ac:dyDescent="0.3">
      <c r="A1110">
        <v>3034</v>
      </c>
      <c r="B1110" s="3" t="s">
        <v>3034</v>
      </c>
      <c r="C1110" s="3" t="s">
        <v>7144</v>
      </c>
      <c r="D1110" s="10">
        <v>100000</v>
      </c>
      <c r="E1110">
        <v>112536</v>
      </c>
      <c r="F1110" s="5">
        <f t="shared" si="102"/>
        <v>1.1253599999999999</v>
      </c>
      <c r="G1110" s="6">
        <f t="shared" si="103"/>
        <v>89.314285714285717</v>
      </c>
      <c r="H1110" t="s">
        <v>8219</v>
      </c>
      <c r="I1110" t="s">
        <v>8224</v>
      </c>
      <c r="J1110" t="s">
        <v>8246</v>
      </c>
      <c r="K1110">
        <v>1477972740</v>
      </c>
      <c r="L1110" s="11">
        <f t="shared" si="106"/>
        <v>42675.165972222225</v>
      </c>
      <c r="M1110">
        <v>1475326255</v>
      </c>
      <c r="N1110" s="11">
        <f t="shared" si="107"/>
        <v>42644.535358796296</v>
      </c>
      <c r="O1110" t="b">
        <v>0</v>
      </c>
      <c r="P1110">
        <v>1260</v>
      </c>
      <c r="Q1110" t="b">
        <v>1</v>
      </c>
      <c r="R1110" t="s">
        <v>8303</v>
      </c>
      <c r="S1110" t="str">
        <f t="shared" si="104"/>
        <v>theater</v>
      </c>
      <c r="T1110" t="str">
        <f t="shared" si="105"/>
        <v>spaces</v>
      </c>
    </row>
    <row r="1111" spans="1:20" ht="43.2" x14ac:dyDescent="0.3">
      <c r="A1111">
        <v>241</v>
      </c>
      <c r="B1111" s="3" t="s">
        <v>243</v>
      </c>
      <c r="C1111" s="3" t="s">
        <v>4351</v>
      </c>
      <c r="D1111" s="10">
        <v>36400</v>
      </c>
      <c r="E1111">
        <v>41000</v>
      </c>
      <c r="F1111" s="5">
        <f t="shared" si="102"/>
        <v>1.1263736263736264</v>
      </c>
      <c r="G1111" s="6">
        <f t="shared" si="103"/>
        <v>109.04255319148936</v>
      </c>
      <c r="H1111" t="s">
        <v>8219</v>
      </c>
      <c r="I1111" t="s">
        <v>8224</v>
      </c>
      <c r="J1111" t="s">
        <v>8246</v>
      </c>
      <c r="K1111">
        <v>1419180304</v>
      </c>
      <c r="L1111" s="11">
        <f t="shared" si="106"/>
        <v>41994.697962962964</v>
      </c>
      <c r="M1111">
        <v>1415292304</v>
      </c>
      <c r="N1111" s="11">
        <f t="shared" si="107"/>
        <v>41949.697962962964</v>
      </c>
      <c r="O1111" t="b">
        <v>1</v>
      </c>
      <c r="P1111">
        <v>376</v>
      </c>
      <c r="Q1111" t="b">
        <v>1</v>
      </c>
      <c r="R1111" t="s">
        <v>8269</v>
      </c>
      <c r="S1111" t="str">
        <f t="shared" si="104"/>
        <v>film &amp; video</v>
      </c>
      <c r="T1111" t="str">
        <f t="shared" si="105"/>
        <v>documentary</v>
      </c>
    </row>
    <row r="1112" spans="1:20" ht="57.6" x14ac:dyDescent="0.3">
      <c r="A1112">
        <v>319</v>
      </c>
      <c r="B1112" s="3" t="s">
        <v>320</v>
      </c>
      <c r="C1112" s="3" t="s">
        <v>4429</v>
      </c>
      <c r="D1112" s="10">
        <v>5000</v>
      </c>
      <c r="E1112">
        <v>5634</v>
      </c>
      <c r="F1112" s="5">
        <f t="shared" si="102"/>
        <v>1.1268</v>
      </c>
      <c r="G1112" s="6">
        <f t="shared" si="103"/>
        <v>110.47058823529412</v>
      </c>
      <c r="H1112" t="s">
        <v>8219</v>
      </c>
      <c r="I1112" t="s">
        <v>8224</v>
      </c>
      <c r="J1112" t="s">
        <v>8246</v>
      </c>
      <c r="K1112">
        <v>1265097540</v>
      </c>
      <c r="L1112" s="11">
        <f t="shared" si="106"/>
        <v>40211.332638888889</v>
      </c>
      <c r="M1112">
        <v>1257538029</v>
      </c>
      <c r="N1112" s="11">
        <f t="shared" si="107"/>
        <v>40123.83829861111</v>
      </c>
      <c r="O1112" t="b">
        <v>1</v>
      </c>
      <c r="P1112">
        <v>51</v>
      </c>
      <c r="Q1112" t="b">
        <v>1</v>
      </c>
      <c r="R1112" t="s">
        <v>8269</v>
      </c>
      <c r="S1112" t="str">
        <f t="shared" si="104"/>
        <v>film &amp; video</v>
      </c>
      <c r="T1112" t="str">
        <f t="shared" si="105"/>
        <v>documentary</v>
      </c>
    </row>
    <row r="1113" spans="1:20" ht="43.2" x14ac:dyDescent="0.3">
      <c r="A1113">
        <v>2253</v>
      </c>
      <c r="B1113" s="3" t="s">
        <v>2254</v>
      </c>
      <c r="C1113" s="3" t="s">
        <v>6363</v>
      </c>
      <c r="D1113" s="10">
        <v>8000</v>
      </c>
      <c r="E1113">
        <v>9015</v>
      </c>
      <c r="F1113" s="5">
        <f t="shared" si="102"/>
        <v>1.1268750000000001</v>
      </c>
      <c r="G1113" s="6">
        <f t="shared" si="103"/>
        <v>107.32142857142857</v>
      </c>
      <c r="H1113" t="s">
        <v>8219</v>
      </c>
      <c r="I1113" t="s">
        <v>8224</v>
      </c>
      <c r="J1113" t="s">
        <v>8246</v>
      </c>
      <c r="K1113">
        <v>1447862947</v>
      </c>
      <c r="L1113" s="11">
        <f t="shared" si="106"/>
        <v>42326.672997685186</v>
      </c>
      <c r="M1113">
        <v>1445267347</v>
      </c>
      <c r="N1113" s="11">
        <f t="shared" si="107"/>
        <v>42296.631331018521</v>
      </c>
      <c r="O1113" t="b">
        <v>0</v>
      </c>
      <c r="P1113">
        <v>84</v>
      </c>
      <c r="Q1113" t="b">
        <v>1</v>
      </c>
      <c r="R1113" t="s">
        <v>8297</v>
      </c>
      <c r="S1113" t="str">
        <f t="shared" si="104"/>
        <v>games</v>
      </c>
      <c r="T1113" t="str">
        <f t="shared" si="105"/>
        <v>tabletop games</v>
      </c>
    </row>
    <row r="1114" spans="1:20" ht="43.2" x14ac:dyDescent="0.3">
      <c r="A1114">
        <v>3489</v>
      </c>
      <c r="B1114" s="3" t="s">
        <v>3488</v>
      </c>
      <c r="C1114" s="3" t="s">
        <v>7599</v>
      </c>
      <c r="D1114" s="10">
        <v>5000</v>
      </c>
      <c r="E1114">
        <v>5635</v>
      </c>
      <c r="F1114" s="5">
        <f t="shared" si="102"/>
        <v>1.127</v>
      </c>
      <c r="G1114" s="6">
        <f t="shared" si="103"/>
        <v>78.263888888888886</v>
      </c>
      <c r="H1114" t="s">
        <v>8219</v>
      </c>
      <c r="I1114" t="s">
        <v>8225</v>
      </c>
      <c r="J1114" t="s">
        <v>8247</v>
      </c>
      <c r="K1114">
        <v>1400965200</v>
      </c>
      <c r="L1114" s="11">
        <f t="shared" si="106"/>
        <v>41783.875</v>
      </c>
      <c r="M1114">
        <v>1398352531</v>
      </c>
      <c r="N1114" s="11">
        <f t="shared" si="107"/>
        <v>41753.635775462964</v>
      </c>
      <c r="O1114" t="b">
        <v>0</v>
      </c>
      <c r="P1114">
        <v>72</v>
      </c>
      <c r="Q1114" t="b">
        <v>1</v>
      </c>
      <c r="R1114" t="s">
        <v>8271</v>
      </c>
      <c r="S1114" t="str">
        <f t="shared" si="104"/>
        <v>theater</v>
      </c>
      <c r="T1114" t="str">
        <f t="shared" si="105"/>
        <v>plays</v>
      </c>
    </row>
    <row r="1115" spans="1:20" ht="43.2" x14ac:dyDescent="0.3">
      <c r="A1115">
        <v>3680</v>
      </c>
      <c r="B1115" s="3" t="s">
        <v>3677</v>
      </c>
      <c r="C1115" s="3" t="s">
        <v>7790</v>
      </c>
      <c r="D1115" s="10">
        <v>3000</v>
      </c>
      <c r="E1115">
        <v>3383</v>
      </c>
      <c r="F1115" s="5">
        <f t="shared" si="102"/>
        <v>1.1276666666666666</v>
      </c>
      <c r="G1115" s="6">
        <f t="shared" si="103"/>
        <v>99.5</v>
      </c>
      <c r="H1115" t="s">
        <v>8219</v>
      </c>
      <c r="I1115" t="s">
        <v>8224</v>
      </c>
      <c r="J1115" t="s">
        <v>8246</v>
      </c>
      <c r="K1115">
        <v>1475664834</v>
      </c>
      <c r="L1115" s="11">
        <f t="shared" si="106"/>
        <v>42648.454097222217</v>
      </c>
      <c r="M1115">
        <v>1473850434</v>
      </c>
      <c r="N1115" s="11">
        <f t="shared" si="107"/>
        <v>42627.454097222217</v>
      </c>
      <c r="O1115" t="b">
        <v>0</v>
      </c>
      <c r="P1115">
        <v>34</v>
      </c>
      <c r="Q1115" t="b">
        <v>1</v>
      </c>
      <c r="R1115" t="s">
        <v>8271</v>
      </c>
      <c r="S1115" t="str">
        <f t="shared" si="104"/>
        <v>theater</v>
      </c>
      <c r="T1115" t="str">
        <f t="shared" si="105"/>
        <v>plays</v>
      </c>
    </row>
    <row r="1116" spans="1:20" ht="43.2" x14ac:dyDescent="0.3">
      <c r="A1116">
        <v>2497</v>
      </c>
      <c r="B1116" s="3" t="s">
        <v>2497</v>
      </c>
      <c r="C1116" s="3" t="s">
        <v>6607</v>
      </c>
      <c r="D1116" s="10">
        <v>4000</v>
      </c>
      <c r="E1116">
        <v>4510.8599999999997</v>
      </c>
      <c r="F1116" s="5">
        <f t="shared" si="102"/>
        <v>1.127715</v>
      </c>
      <c r="G1116" s="6">
        <f t="shared" si="103"/>
        <v>80.551071428571419</v>
      </c>
      <c r="H1116" t="s">
        <v>8219</v>
      </c>
      <c r="I1116" t="s">
        <v>8224</v>
      </c>
      <c r="J1116" t="s">
        <v>8246</v>
      </c>
      <c r="K1116">
        <v>1312578338</v>
      </c>
      <c r="L1116" s="11">
        <f t="shared" si="106"/>
        <v>40760.878912037035</v>
      </c>
      <c r="M1116">
        <v>1309986338</v>
      </c>
      <c r="N1116" s="11">
        <f t="shared" si="107"/>
        <v>40730.878912037035</v>
      </c>
      <c r="O1116" t="b">
        <v>0</v>
      </c>
      <c r="P1116">
        <v>56</v>
      </c>
      <c r="Q1116" t="b">
        <v>1</v>
      </c>
      <c r="R1116" t="s">
        <v>8279</v>
      </c>
      <c r="S1116" t="str">
        <f t="shared" si="104"/>
        <v>music</v>
      </c>
      <c r="T1116" t="str">
        <f t="shared" si="105"/>
        <v>indie rock</v>
      </c>
    </row>
    <row r="1117" spans="1:20" ht="43.2" x14ac:dyDescent="0.3">
      <c r="A1117">
        <v>1659</v>
      </c>
      <c r="B1117" s="3" t="s">
        <v>1660</v>
      </c>
      <c r="C1117" s="3" t="s">
        <v>5769</v>
      </c>
      <c r="D1117" s="10">
        <v>500</v>
      </c>
      <c r="E1117">
        <v>564</v>
      </c>
      <c r="F1117" s="5">
        <f t="shared" si="102"/>
        <v>1.1279999999999999</v>
      </c>
      <c r="G1117" s="6">
        <f t="shared" si="103"/>
        <v>12.533333333333333</v>
      </c>
      <c r="H1117" t="s">
        <v>8219</v>
      </c>
      <c r="I1117" t="s">
        <v>8225</v>
      </c>
      <c r="J1117" t="s">
        <v>8247</v>
      </c>
      <c r="K1117">
        <v>1387281600</v>
      </c>
      <c r="L1117" s="11">
        <f t="shared" si="106"/>
        <v>41625.5</v>
      </c>
      <c r="M1117">
        <v>1384811721</v>
      </c>
      <c r="N1117" s="11">
        <f t="shared" si="107"/>
        <v>41596.913437499999</v>
      </c>
      <c r="O1117" t="b">
        <v>0</v>
      </c>
      <c r="P1117">
        <v>45</v>
      </c>
      <c r="Q1117" t="b">
        <v>1</v>
      </c>
      <c r="R1117" t="s">
        <v>8292</v>
      </c>
      <c r="S1117" t="str">
        <f t="shared" si="104"/>
        <v>music</v>
      </c>
      <c r="T1117" t="str">
        <f t="shared" si="105"/>
        <v>pop</v>
      </c>
    </row>
    <row r="1118" spans="1:20" ht="57.6" x14ac:dyDescent="0.3">
      <c r="A1118">
        <v>3004</v>
      </c>
      <c r="B1118" s="3" t="s">
        <v>3004</v>
      </c>
      <c r="C1118" s="3" t="s">
        <v>7114</v>
      </c>
      <c r="D1118" s="10">
        <v>40000</v>
      </c>
      <c r="E1118">
        <v>45126</v>
      </c>
      <c r="F1118" s="5">
        <f t="shared" si="102"/>
        <v>1.12815</v>
      </c>
      <c r="G1118" s="6">
        <f t="shared" si="103"/>
        <v>162.90974729241879</v>
      </c>
      <c r="H1118" t="s">
        <v>8219</v>
      </c>
      <c r="I1118" t="s">
        <v>8224</v>
      </c>
      <c r="J1118" t="s">
        <v>8246</v>
      </c>
      <c r="K1118">
        <v>1416089324</v>
      </c>
      <c r="L1118" s="11">
        <f t="shared" si="106"/>
        <v>41958.922731481478</v>
      </c>
      <c r="M1118">
        <v>1413493724</v>
      </c>
      <c r="N1118" s="11">
        <f t="shared" si="107"/>
        <v>41928.881064814814</v>
      </c>
      <c r="O1118" t="b">
        <v>0</v>
      </c>
      <c r="P1118">
        <v>277</v>
      </c>
      <c r="Q1118" t="b">
        <v>1</v>
      </c>
      <c r="R1118" t="s">
        <v>8303</v>
      </c>
      <c r="S1118" t="str">
        <f t="shared" si="104"/>
        <v>theater</v>
      </c>
      <c r="T1118" t="str">
        <f t="shared" si="105"/>
        <v>spaces</v>
      </c>
    </row>
    <row r="1119" spans="1:20" ht="43.2" x14ac:dyDescent="0.3">
      <c r="A1119">
        <v>3604</v>
      </c>
      <c r="B1119" s="3" t="s">
        <v>3603</v>
      </c>
      <c r="C1119" s="3" t="s">
        <v>7714</v>
      </c>
      <c r="D1119" s="10">
        <v>3000</v>
      </c>
      <c r="E1119">
        <v>3385</v>
      </c>
      <c r="F1119" s="5">
        <f t="shared" si="102"/>
        <v>1.1283333333333334</v>
      </c>
      <c r="G1119" s="6">
        <f t="shared" si="103"/>
        <v>49.05797101449275</v>
      </c>
      <c r="H1119" t="s">
        <v>8219</v>
      </c>
      <c r="I1119" t="s">
        <v>8224</v>
      </c>
      <c r="J1119" t="s">
        <v>8246</v>
      </c>
      <c r="K1119">
        <v>1461913140</v>
      </c>
      <c r="L1119" s="11">
        <f t="shared" si="106"/>
        <v>42489.290972222225</v>
      </c>
      <c r="M1119">
        <v>1461370956</v>
      </c>
      <c r="N1119" s="11">
        <f t="shared" si="107"/>
        <v>42483.015694444446</v>
      </c>
      <c r="O1119" t="b">
        <v>0</v>
      </c>
      <c r="P1119">
        <v>69</v>
      </c>
      <c r="Q1119" t="b">
        <v>1</v>
      </c>
      <c r="R1119" t="s">
        <v>8271</v>
      </c>
      <c r="S1119" t="str">
        <f t="shared" si="104"/>
        <v>theater</v>
      </c>
      <c r="T1119" t="str">
        <f t="shared" si="105"/>
        <v>plays</v>
      </c>
    </row>
    <row r="1120" spans="1:20" ht="43.2" x14ac:dyDescent="0.3">
      <c r="A1120">
        <v>3478</v>
      </c>
      <c r="B1120" s="3" t="s">
        <v>3477</v>
      </c>
      <c r="C1120" s="3" t="s">
        <v>7588</v>
      </c>
      <c r="D1120" s="10">
        <v>2000</v>
      </c>
      <c r="E1120">
        <v>2257</v>
      </c>
      <c r="F1120" s="5">
        <f t="shared" si="102"/>
        <v>1.1285000000000001</v>
      </c>
      <c r="G1120" s="6">
        <f t="shared" si="103"/>
        <v>39.596491228070178</v>
      </c>
      <c r="H1120" t="s">
        <v>8219</v>
      </c>
      <c r="I1120" t="s">
        <v>8224</v>
      </c>
      <c r="J1120" t="s">
        <v>8246</v>
      </c>
      <c r="K1120">
        <v>1426539600</v>
      </c>
      <c r="L1120" s="11">
        <f t="shared" si="106"/>
        <v>42079.875</v>
      </c>
      <c r="M1120">
        <v>1424296822</v>
      </c>
      <c r="N1120" s="11">
        <f t="shared" si="107"/>
        <v>42053.916921296302</v>
      </c>
      <c r="O1120" t="b">
        <v>0</v>
      </c>
      <c r="P1120">
        <v>57</v>
      </c>
      <c r="Q1120" t="b">
        <v>1</v>
      </c>
      <c r="R1120" t="s">
        <v>8271</v>
      </c>
      <c r="S1120" t="str">
        <f t="shared" si="104"/>
        <v>theater</v>
      </c>
      <c r="T1120" t="str">
        <f t="shared" si="105"/>
        <v>plays</v>
      </c>
    </row>
    <row r="1121" spans="1:20" ht="43.2" x14ac:dyDescent="0.3">
      <c r="A1121">
        <v>2481</v>
      </c>
      <c r="B1121" s="3" t="s">
        <v>2481</v>
      </c>
      <c r="C1121" s="3" t="s">
        <v>6591</v>
      </c>
      <c r="D1121" s="10">
        <v>4000</v>
      </c>
      <c r="E1121">
        <v>4516.4399999999996</v>
      </c>
      <c r="F1121" s="5">
        <f t="shared" si="102"/>
        <v>1.1291099999999998</v>
      </c>
      <c r="G1121" s="6">
        <f t="shared" si="103"/>
        <v>47.541473684210523</v>
      </c>
      <c r="H1121" t="s">
        <v>8219</v>
      </c>
      <c r="I1121" t="s">
        <v>8224</v>
      </c>
      <c r="J1121" t="s">
        <v>8246</v>
      </c>
      <c r="K1121">
        <v>1335799808</v>
      </c>
      <c r="L1121" s="11">
        <f t="shared" si="106"/>
        <v>41029.645925925928</v>
      </c>
      <c r="M1121">
        <v>1333207808</v>
      </c>
      <c r="N1121" s="11">
        <f t="shared" si="107"/>
        <v>40999.645925925928</v>
      </c>
      <c r="O1121" t="b">
        <v>0</v>
      </c>
      <c r="P1121">
        <v>95</v>
      </c>
      <c r="Q1121" t="b">
        <v>1</v>
      </c>
      <c r="R1121" t="s">
        <v>8279</v>
      </c>
      <c r="S1121" t="str">
        <f t="shared" si="104"/>
        <v>music</v>
      </c>
      <c r="T1121" t="str">
        <f t="shared" si="105"/>
        <v>indie rock</v>
      </c>
    </row>
    <row r="1122" spans="1:20" ht="57.6" x14ac:dyDescent="0.3">
      <c r="A1122">
        <v>249</v>
      </c>
      <c r="B1122" s="3" t="s">
        <v>250</v>
      </c>
      <c r="C1122" s="3" t="s">
        <v>4359</v>
      </c>
      <c r="D1122" s="10">
        <v>10000</v>
      </c>
      <c r="E1122">
        <v>11292</v>
      </c>
      <c r="F1122" s="5">
        <f t="shared" si="102"/>
        <v>1.1292</v>
      </c>
      <c r="G1122" s="6">
        <f t="shared" si="103"/>
        <v>48.051063829787232</v>
      </c>
      <c r="H1122" t="s">
        <v>8219</v>
      </c>
      <c r="I1122" t="s">
        <v>8224</v>
      </c>
      <c r="J1122" t="s">
        <v>8246</v>
      </c>
      <c r="K1122">
        <v>1282498800</v>
      </c>
      <c r="L1122" s="11">
        <f t="shared" si="106"/>
        <v>40412.736111111109</v>
      </c>
      <c r="M1122">
        <v>1275603020</v>
      </c>
      <c r="N1122" s="11">
        <f t="shared" si="107"/>
        <v>40332.923842592594</v>
      </c>
      <c r="O1122" t="b">
        <v>1</v>
      </c>
      <c r="P1122">
        <v>235</v>
      </c>
      <c r="Q1122" t="b">
        <v>1</v>
      </c>
      <c r="R1122" t="s">
        <v>8269</v>
      </c>
      <c r="S1122" t="str">
        <f t="shared" si="104"/>
        <v>film &amp; video</v>
      </c>
      <c r="T1122" t="str">
        <f t="shared" si="105"/>
        <v>documentary</v>
      </c>
    </row>
    <row r="1123" spans="1:20" ht="43.2" x14ac:dyDescent="0.3">
      <c r="A1123">
        <v>3154</v>
      </c>
      <c r="B1123" s="3" t="s">
        <v>3154</v>
      </c>
      <c r="C1123" s="3" t="s">
        <v>7264</v>
      </c>
      <c r="D1123" s="10">
        <v>7000</v>
      </c>
      <c r="E1123">
        <v>7905</v>
      </c>
      <c r="F1123" s="5">
        <f t="shared" si="102"/>
        <v>1.1292857142857142</v>
      </c>
      <c r="G1123" s="6">
        <f t="shared" si="103"/>
        <v>64.268292682926827</v>
      </c>
      <c r="H1123" t="s">
        <v>8219</v>
      </c>
      <c r="I1123" t="s">
        <v>8224</v>
      </c>
      <c r="J1123" t="s">
        <v>8246</v>
      </c>
      <c r="K1123">
        <v>1333310458</v>
      </c>
      <c r="L1123" s="11">
        <f t="shared" si="106"/>
        <v>41000.834004629629</v>
      </c>
      <c r="M1123">
        <v>1330722058</v>
      </c>
      <c r="N1123" s="11">
        <f t="shared" si="107"/>
        <v>40970.875671296293</v>
      </c>
      <c r="O1123" t="b">
        <v>1</v>
      </c>
      <c r="P1123">
        <v>123</v>
      </c>
      <c r="Q1123" t="b">
        <v>1</v>
      </c>
      <c r="R1123" t="s">
        <v>8271</v>
      </c>
      <c r="S1123" t="str">
        <f t="shared" si="104"/>
        <v>theater</v>
      </c>
      <c r="T1123" t="str">
        <f t="shared" si="105"/>
        <v>plays</v>
      </c>
    </row>
    <row r="1124" spans="1:20" ht="43.2" x14ac:dyDescent="0.3">
      <c r="A1124">
        <v>326</v>
      </c>
      <c r="B1124" s="3" t="s">
        <v>327</v>
      </c>
      <c r="C1124" s="3" t="s">
        <v>4436</v>
      </c>
      <c r="D1124" s="10">
        <v>150000</v>
      </c>
      <c r="E1124">
        <v>169394.6</v>
      </c>
      <c r="F1124" s="5">
        <f t="shared" si="102"/>
        <v>1.1292973333333334</v>
      </c>
      <c r="G1124" s="6">
        <f t="shared" si="103"/>
        <v>147.17167680278018</v>
      </c>
      <c r="H1124" t="s">
        <v>8219</v>
      </c>
      <c r="I1124" t="s">
        <v>8224</v>
      </c>
      <c r="J1124" t="s">
        <v>8246</v>
      </c>
      <c r="K1124">
        <v>1489532220</v>
      </c>
      <c r="L1124" s="11">
        <f t="shared" si="106"/>
        <v>42808.956250000003</v>
      </c>
      <c r="M1124">
        <v>1486625606</v>
      </c>
      <c r="N1124" s="11">
        <f t="shared" si="107"/>
        <v>42775.314884259264</v>
      </c>
      <c r="O1124" t="b">
        <v>1</v>
      </c>
      <c r="P1124">
        <v>1151</v>
      </c>
      <c r="Q1124" t="b">
        <v>1</v>
      </c>
      <c r="R1124" t="s">
        <v>8269</v>
      </c>
      <c r="S1124" t="str">
        <f t="shared" si="104"/>
        <v>film &amp; video</v>
      </c>
      <c r="T1124" t="str">
        <f t="shared" si="105"/>
        <v>documentary</v>
      </c>
    </row>
    <row r="1125" spans="1:20" ht="43.2" x14ac:dyDescent="0.3">
      <c r="A1125">
        <v>74</v>
      </c>
      <c r="B1125" s="3" t="s">
        <v>76</v>
      </c>
      <c r="C1125" s="3" t="s">
        <v>4185</v>
      </c>
      <c r="D1125" s="10">
        <v>500</v>
      </c>
      <c r="E1125">
        <v>564.66</v>
      </c>
      <c r="F1125" s="5">
        <f t="shared" si="102"/>
        <v>1.1293199999999999</v>
      </c>
      <c r="G1125" s="6">
        <f t="shared" si="103"/>
        <v>19.471034482758618</v>
      </c>
      <c r="H1125" t="s">
        <v>8219</v>
      </c>
      <c r="I1125" t="s">
        <v>8230</v>
      </c>
      <c r="J1125" t="s">
        <v>8249</v>
      </c>
      <c r="K1125">
        <v>1453376495</v>
      </c>
      <c r="L1125" s="11">
        <f t="shared" si="106"/>
        <v>42390.487210648149</v>
      </c>
      <c r="M1125">
        <v>1450784495</v>
      </c>
      <c r="N1125" s="11">
        <f t="shared" si="107"/>
        <v>42360.487210648149</v>
      </c>
      <c r="O1125" t="b">
        <v>0</v>
      </c>
      <c r="P1125">
        <v>29</v>
      </c>
      <c r="Q1125" t="b">
        <v>1</v>
      </c>
      <c r="R1125" t="s">
        <v>8266</v>
      </c>
      <c r="S1125" t="str">
        <f t="shared" si="104"/>
        <v>film &amp; video</v>
      </c>
      <c r="T1125" t="str">
        <f t="shared" si="105"/>
        <v>shorts</v>
      </c>
    </row>
    <row r="1126" spans="1:20" ht="43.2" x14ac:dyDescent="0.3">
      <c r="A1126">
        <v>1672</v>
      </c>
      <c r="B1126" s="3" t="s">
        <v>1673</v>
      </c>
      <c r="C1126" s="3" t="s">
        <v>5782</v>
      </c>
      <c r="D1126" s="10">
        <v>1700</v>
      </c>
      <c r="E1126">
        <v>1920</v>
      </c>
      <c r="F1126" s="5">
        <f t="shared" si="102"/>
        <v>1.1294117647058823</v>
      </c>
      <c r="G1126" s="6">
        <f t="shared" si="103"/>
        <v>39.183673469387756</v>
      </c>
      <c r="H1126" t="s">
        <v>8219</v>
      </c>
      <c r="I1126" t="s">
        <v>8224</v>
      </c>
      <c r="J1126" t="s">
        <v>8246</v>
      </c>
      <c r="K1126">
        <v>1338824730</v>
      </c>
      <c r="L1126" s="11">
        <f t="shared" si="106"/>
        <v>41064.656597222223</v>
      </c>
      <c r="M1126">
        <v>1336232730</v>
      </c>
      <c r="N1126" s="11">
        <f t="shared" si="107"/>
        <v>41034.656597222223</v>
      </c>
      <c r="O1126" t="b">
        <v>0</v>
      </c>
      <c r="P1126">
        <v>49</v>
      </c>
      <c r="Q1126" t="b">
        <v>1</v>
      </c>
      <c r="R1126" t="s">
        <v>8292</v>
      </c>
      <c r="S1126" t="str">
        <f t="shared" si="104"/>
        <v>music</v>
      </c>
      <c r="T1126" t="str">
        <f t="shared" si="105"/>
        <v>pop</v>
      </c>
    </row>
    <row r="1127" spans="1:20" ht="43.2" x14ac:dyDescent="0.3">
      <c r="A1127">
        <v>2526</v>
      </c>
      <c r="B1127" s="3" t="s">
        <v>2526</v>
      </c>
      <c r="C1127" s="3" t="s">
        <v>6636</v>
      </c>
      <c r="D1127" s="10">
        <v>4000</v>
      </c>
      <c r="E1127">
        <v>4518</v>
      </c>
      <c r="F1127" s="5">
        <f t="shared" si="102"/>
        <v>1.1294999999999999</v>
      </c>
      <c r="G1127" s="6">
        <f t="shared" si="103"/>
        <v>136.90909090909091</v>
      </c>
      <c r="H1127" t="s">
        <v>8219</v>
      </c>
      <c r="I1127" t="s">
        <v>8224</v>
      </c>
      <c r="J1127" t="s">
        <v>8246</v>
      </c>
      <c r="K1127">
        <v>1418014740</v>
      </c>
      <c r="L1127" s="11">
        <f t="shared" si="106"/>
        <v>41981.207638888889</v>
      </c>
      <c r="M1127">
        <v>1415585474</v>
      </c>
      <c r="N1127" s="11">
        <f t="shared" si="107"/>
        <v>41953.091134259259</v>
      </c>
      <c r="O1127" t="b">
        <v>0</v>
      </c>
      <c r="P1127">
        <v>33</v>
      </c>
      <c r="Q1127" t="b">
        <v>1</v>
      </c>
      <c r="R1127" t="s">
        <v>8300</v>
      </c>
      <c r="S1127" t="str">
        <f t="shared" si="104"/>
        <v>music</v>
      </c>
      <c r="T1127" t="str">
        <f t="shared" si="105"/>
        <v>classical music</v>
      </c>
    </row>
    <row r="1128" spans="1:20" ht="28.8" x14ac:dyDescent="0.3">
      <c r="A1128">
        <v>1620</v>
      </c>
      <c r="B1128" s="3" t="s">
        <v>1621</v>
      </c>
      <c r="C1128" s="3" t="s">
        <v>5730</v>
      </c>
      <c r="D1128" s="10">
        <v>1000</v>
      </c>
      <c r="E1128">
        <v>1130</v>
      </c>
      <c r="F1128" s="5">
        <f t="shared" si="102"/>
        <v>1.1299999999999999</v>
      </c>
      <c r="G1128" s="6">
        <f t="shared" si="103"/>
        <v>66.470588235294116</v>
      </c>
      <c r="H1128" t="s">
        <v>8219</v>
      </c>
      <c r="I1128" t="s">
        <v>8224</v>
      </c>
      <c r="J1128" t="s">
        <v>8246</v>
      </c>
      <c r="K1128">
        <v>1361606940</v>
      </c>
      <c r="L1128" s="11">
        <f t="shared" si="106"/>
        <v>41328.339583333334</v>
      </c>
      <c r="M1128">
        <v>1361002140</v>
      </c>
      <c r="N1128" s="11">
        <f t="shared" si="107"/>
        <v>41321.339583333334</v>
      </c>
      <c r="O1128" t="b">
        <v>0</v>
      </c>
      <c r="P1128">
        <v>17</v>
      </c>
      <c r="Q1128" t="b">
        <v>1</v>
      </c>
      <c r="R1128" t="s">
        <v>8276</v>
      </c>
      <c r="S1128" t="str">
        <f t="shared" si="104"/>
        <v>music</v>
      </c>
      <c r="T1128" t="str">
        <f t="shared" si="105"/>
        <v>rock</v>
      </c>
    </row>
    <row r="1129" spans="1:20" ht="43.2" x14ac:dyDescent="0.3">
      <c r="A1129">
        <v>3619</v>
      </c>
      <c r="B1129" s="3" t="s">
        <v>3617</v>
      </c>
      <c r="C1129" s="3" t="s">
        <v>7729</v>
      </c>
      <c r="D1129" s="10">
        <v>1000</v>
      </c>
      <c r="E1129">
        <v>1130</v>
      </c>
      <c r="F1129" s="5">
        <f t="shared" si="102"/>
        <v>1.1299999999999999</v>
      </c>
      <c r="G1129" s="6">
        <f t="shared" si="103"/>
        <v>66.470588235294116</v>
      </c>
      <c r="H1129" t="s">
        <v>8219</v>
      </c>
      <c r="I1129" t="s">
        <v>8224</v>
      </c>
      <c r="J1129" t="s">
        <v>8246</v>
      </c>
      <c r="K1129">
        <v>1479592800</v>
      </c>
      <c r="L1129" s="11">
        <f t="shared" si="106"/>
        <v>42693.916666666672</v>
      </c>
      <c r="M1129">
        <v>1476760226</v>
      </c>
      <c r="N1129" s="11">
        <f t="shared" si="107"/>
        <v>42661.132245370376</v>
      </c>
      <c r="O1129" t="b">
        <v>0</v>
      </c>
      <c r="P1129">
        <v>17</v>
      </c>
      <c r="Q1129" t="b">
        <v>1</v>
      </c>
      <c r="R1129" t="s">
        <v>8271</v>
      </c>
      <c r="S1129" t="str">
        <f t="shared" si="104"/>
        <v>theater</v>
      </c>
      <c r="T1129" t="str">
        <f t="shared" si="105"/>
        <v>plays</v>
      </c>
    </row>
    <row r="1130" spans="1:20" ht="57.6" x14ac:dyDescent="0.3">
      <c r="A1130">
        <v>3752</v>
      </c>
      <c r="B1130" s="3" t="s">
        <v>3749</v>
      </c>
      <c r="C1130" s="3" t="s">
        <v>7862</v>
      </c>
      <c r="D1130" s="10">
        <v>500</v>
      </c>
      <c r="E1130">
        <v>565</v>
      </c>
      <c r="F1130" s="5">
        <f t="shared" si="102"/>
        <v>1.1299999999999999</v>
      </c>
      <c r="G1130" s="6">
        <f t="shared" si="103"/>
        <v>37.666666666666664</v>
      </c>
      <c r="H1130" t="s">
        <v>8219</v>
      </c>
      <c r="I1130" t="s">
        <v>8225</v>
      </c>
      <c r="J1130" t="s">
        <v>8247</v>
      </c>
      <c r="K1130">
        <v>1476651600</v>
      </c>
      <c r="L1130" s="11">
        <f t="shared" si="106"/>
        <v>42659.875</v>
      </c>
      <c r="M1130">
        <v>1473189335</v>
      </c>
      <c r="N1130" s="11">
        <f t="shared" si="107"/>
        <v>42619.802488425921</v>
      </c>
      <c r="O1130" t="b">
        <v>0</v>
      </c>
      <c r="P1130">
        <v>15</v>
      </c>
      <c r="Q1130" t="b">
        <v>1</v>
      </c>
      <c r="R1130" t="s">
        <v>8305</v>
      </c>
      <c r="S1130" t="str">
        <f t="shared" si="104"/>
        <v>theater</v>
      </c>
      <c r="T1130" t="str">
        <f t="shared" si="105"/>
        <v>musical</v>
      </c>
    </row>
    <row r="1131" spans="1:20" ht="43.2" x14ac:dyDescent="0.3">
      <c r="A1131">
        <v>2015</v>
      </c>
      <c r="B1131" s="3" t="s">
        <v>2016</v>
      </c>
      <c r="C1131" s="3" t="s">
        <v>6125</v>
      </c>
      <c r="D1131" s="10">
        <v>7200</v>
      </c>
      <c r="E1131">
        <v>8136.01</v>
      </c>
      <c r="F1131" s="5">
        <f t="shared" si="102"/>
        <v>1.1300013888888889</v>
      </c>
      <c r="G1131" s="6">
        <f t="shared" si="103"/>
        <v>50.222283950617282</v>
      </c>
      <c r="H1131" t="s">
        <v>8219</v>
      </c>
      <c r="I1131" t="s">
        <v>8224</v>
      </c>
      <c r="J1131" t="s">
        <v>8246</v>
      </c>
      <c r="K1131">
        <v>1315602163</v>
      </c>
      <c r="L1131" s="11">
        <f t="shared" si="106"/>
        <v>40795.876886574071</v>
      </c>
      <c r="M1131">
        <v>1313010163</v>
      </c>
      <c r="N1131" s="11">
        <f t="shared" si="107"/>
        <v>40765.876886574071</v>
      </c>
      <c r="O1131" t="b">
        <v>1</v>
      </c>
      <c r="P1131">
        <v>162</v>
      </c>
      <c r="Q1131" t="b">
        <v>1</v>
      </c>
      <c r="R1131" t="s">
        <v>8295</v>
      </c>
      <c r="S1131" t="str">
        <f t="shared" si="104"/>
        <v>technology</v>
      </c>
      <c r="T1131" t="str">
        <f t="shared" si="105"/>
        <v>hardware</v>
      </c>
    </row>
    <row r="1132" spans="1:20" ht="43.2" x14ac:dyDescent="0.3">
      <c r="A1132">
        <v>332</v>
      </c>
      <c r="B1132" s="3" t="s">
        <v>333</v>
      </c>
      <c r="C1132" s="3" t="s">
        <v>4442</v>
      </c>
      <c r="D1132" s="10">
        <v>100000</v>
      </c>
      <c r="E1132">
        <v>113015</v>
      </c>
      <c r="F1132" s="5">
        <f t="shared" si="102"/>
        <v>1.13015</v>
      </c>
      <c r="G1132" s="6">
        <f t="shared" si="103"/>
        <v>203.63063063063063</v>
      </c>
      <c r="H1132" t="s">
        <v>8219</v>
      </c>
      <c r="I1132" t="s">
        <v>8224</v>
      </c>
      <c r="J1132" t="s">
        <v>8246</v>
      </c>
      <c r="K1132">
        <v>1446019200</v>
      </c>
      <c r="L1132" s="11">
        <f t="shared" si="106"/>
        <v>42305.333333333328</v>
      </c>
      <c r="M1132">
        <v>1442420377</v>
      </c>
      <c r="N1132" s="11">
        <f t="shared" si="107"/>
        <v>42263.680289351847</v>
      </c>
      <c r="O1132" t="b">
        <v>1</v>
      </c>
      <c r="P1132">
        <v>555</v>
      </c>
      <c r="Q1132" t="b">
        <v>1</v>
      </c>
      <c r="R1132" t="s">
        <v>8269</v>
      </c>
      <c r="S1132" t="str">
        <f t="shared" si="104"/>
        <v>film &amp; video</v>
      </c>
      <c r="T1132" t="str">
        <f t="shared" si="105"/>
        <v>documentary</v>
      </c>
    </row>
    <row r="1133" spans="1:20" ht="28.8" x14ac:dyDescent="0.3">
      <c r="A1133">
        <v>2538</v>
      </c>
      <c r="B1133" s="3" t="s">
        <v>2538</v>
      </c>
      <c r="C1133" s="3" t="s">
        <v>6648</v>
      </c>
      <c r="D1133" s="10">
        <v>18000</v>
      </c>
      <c r="E1133">
        <v>20343.169999999998</v>
      </c>
      <c r="F1133" s="5">
        <f t="shared" si="102"/>
        <v>1.130176111111111</v>
      </c>
      <c r="G1133" s="6">
        <f t="shared" si="103"/>
        <v>109.96308108108107</v>
      </c>
      <c r="H1133" t="s">
        <v>8219</v>
      </c>
      <c r="I1133" t="s">
        <v>8224</v>
      </c>
      <c r="J1133" t="s">
        <v>8246</v>
      </c>
      <c r="K1133">
        <v>1361681940</v>
      </c>
      <c r="L1133" s="11">
        <f t="shared" si="106"/>
        <v>41329.207638888889</v>
      </c>
      <c r="M1133">
        <v>1359029661</v>
      </c>
      <c r="N1133" s="11">
        <f t="shared" si="107"/>
        <v>41298.509965277779</v>
      </c>
      <c r="O1133" t="b">
        <v>0</v>
      </c>
      <c r="P1133">
        <v>185</v>
      </c>
      <c r="Q1133" t="b">
        <v>1</v>
      </c>
      <c r="R1133" t="s">
        <v>8300</v>
      </c>
      <c r="S1133" t="str">
        <f t="shared" si="104"/>
        <v>music</v>
      </c>
      <c r="T1133" t="str">
        <f t="shared" si="105"/>
        <v>classical music</v>
      </c>
    </row>
    <row r="1134" spans="1:20" ht="28.8" x14ac:dyDescent="0.3">
      <c r="A1134">
        <v>118</v>
      </c>
      <c r="B1134" s="3" t="s">
        <v>120</v>
      </c>
      <c r="C1134" s="3" t="s">
        <v>4229</v>
      </c>
      <c r="D1134" s="10">
        <v>5000</v>
      </c>
      <c r="E1134">
        <v>5651.58</v>
      </c>
      <c r="F1134" s="5">
        <f t="shared" si="102"/>
        <v>1.1303159999999999</v>
      </c>
      <c r="G1134" s="6">
        <f t="shared" si="103"/>
        <v>144.91230769230768</v>
      </c>
      <c r="H1134" t="s">
        <v>8219</v>
      </c>
      <c r="I1134" t="s">
        <v>8224</v>
      </c>
      <c r="J1134" t="s">
        <v>8246</v>
      </c>
      <c r="K1134">
        <v>1311902236</v>
      </c>
      <c r="L1134" s="11">
        <f t="shared" si="106"/>
        <v>40753.053657407407</v>
      </c>
      <c r="M1134">
        <v>1309310236</v>
      </c>
      <c r="N1134" s="11">
        <f t="shared" si="107"/>
        <v>40723.053657407407</v>
      </c>
      <c r="O1134" t="b">
        <v>0</v>
      </c>
      <c r="P1134">
        <v>39</v>
      </c>
      <c r="Q1134" t="b">
        <v>1</v>
      </c>
      <c r="R1134" t="s">
        <v>8266</v>
      </c>
      <c r="S1134" t="str">
        <f t="shared" si="104"/>
        <v>film &amp; video</v>
      </c>
      <c r="T1134" t="str">
        <f t="shared" si="105"/>
        <v>shorts</v>
      </c>
    </row>
    <row r="1135" spans="1:20" ht="43.2" x14ac:dyDescent="0.3">
      <c r="A1135">
        <v>3014</v>
      </c>
      <c r="B1135" s="3" t="s">
        <v>3014</v>
      </c>
      <c r="C1135" s="3" t="s">
        <v>7124</v>
      </c>
      <c r="D1135" s="10">
        <v>25000</v>
      </c>
      <c r="E1135">
        <v>28276</v>
      </c>
      <c r="F1135" s="5">
        <f t="shared" si="102"/>
        <v>1.13104</v>
      </c>
      <c r="G1135" s="6">
        <f t="shared" si="103"/>
        <v>50.764811490125673</v>
      </c>
      <c r="H1135" t="s">
        <v>8219</v>
      </c>
      <c r="I1135" t="s">
        <v>8224</v>
      </c>
      <c r="J1135" t="s">
        <v>8246</v>
      </c>
      <c r="K1135">
        <v>1415163600</v>
      </c>
      <c r="L1135" s="11">
        <f t="shared" si="106"/>
        <v>41948.208333333336</v>
      </c>
      <c r="M1135">
        <v>1412737080</v>
      </c>
      <c r="N1135" s="11">
        <f t="shared" si="107"/>
        <v>41920.123611111114</v>
      </c>
      <c r="O1135" t="b">
        <v>0</v>
      </c>
      <c r="P1135">
        <v>557</v>
      </c>
      <c r="Q1135" t="b">
        <v>1</v>
      </c>
      <c r="R1135" t="s">
        <v>8303</v>
      </c>
      <c r="S1135" t="str">
        <f t="shared" si="104"/>
        <v>theater</v>
      </c>
      <c r="T1135" t="str">
        <f t="shared" si="105"/>
        <v>spaces</v>
      </c>
    </row>
    <row r="1136" spans="1:20" ht="43.2" x14ac:dyDescent="0.3">
      <c r="A1136">
        <v>2101</v>
      </c>
      <c r="B1136" s="3" t="s">
        <v>2102</v>
      </c>
      <c r="C1136" s="3" t="s">
        <v>6211</v>
      </c>
      <c r="D1136" s="10">
        <v>2000</v>
      </c>
      <c r="E1136">
        <v>2265</v>
      </c>
      <c r="F1136" s="5">
        <f t="shared" si="102"/>
        <v>1.1325000000000001</v>
      </c>
      <c r="G1136" s="6">
        <f t="shared" si="103"/>
        <v>51.477272727272727</v>
      </c>
      <c r="H1136" t="s">
        <v>8219</v>
      </c>
      <c r="I1136" t="s">
        <v>8224</v>
      </c>
      <c r="J1136" t="s">
        <v>8246</v>
      </c>
      <c r="K1136">
        <v>1329104114</v>
      </c>
      <c r="L1136" s="11">
        <f t="shared" si="106"/>
        <v>40952.149467592593</v>
      </c>
      <c r="M1136">
        <v>1323920114</v>
      </c>
      <c r="N1136" s="11">
        <f t="shared" si="107"/>
        <v>40892.149467592593</v>
      </c>
      <c r="O1136" t="b">
        <v>0</v>
      </c>
      <c r="P1136">
        <v>44</v>
      </c>
      <c r="Q1136" t="b">
        <v>1</v>
      </c>
      <c r="R1136" t="s">
        <v>8279</v>
      </c>
      <c r="S1136" t="str">
        <f t="shared" si="104"/>
        <v>music</v>
      </c>
      <c r="T1136" t="str">
        <f t="shared" si="105"/>
        <v>indie rock</v>
      </c>
    </row>
    <row r="1137" spans="1:20" ht="43.2" x14ac:dyDescent="0.3">
      <c r="A1137">
        <v>2812</v>
      </c>
      <c r="B1137" s="3" t="s">
        <v>2812</v>
      </c>
      <c r="C1137" s="3" t="s">
        <v>6922</v>
      </c>
      <c r="D1137" s="10">
        <v>5000</v>
      </c>
      <c r="E1137">
        <v>5665</v>
      </c>
      <c r="F1137" s="5">
        <f t="shared" si="102"/>
        <v>1.133</v>
      </c>
      <c r="G1137" s="6">
        <f t="shared" si="103"/>
        <v>68.253012048192772</v>
      </c>
      <c r="H1137" t="s">
        <v>8219</v>
      </c>
      <c r="I1137" t="s">
        <v>8229</v>
      </c>
      <c r="J1137" t="s">
        <v>8251</v>
      </c>
      <c r="K1137">
        <v>1428292800</v>
      </c>
      <c r="L1137" s="11">
        <f t="shared" si="106"/>
        <v>42100.166666666672</v>
      </c>
      <c r="M1137">
        <v>1424368298</v>
      </c>
      <c r="N1137" s="11">
        <f t="shared" si="107"/>
        <v>42054.74418981481</v>
      </c>
      <c r="O1137" t="b">
        <v>0</v>
      </c>
      <c r="P1137">
        <v>83</v>
      </c>
      <c r="Q1137" t="b">
        <v>1</v>
      </c>
      <c r="R1137" t="s">
        <v>8271</v>
      </c>
      <c r="S1137" t="str">
        <f t="shared" si="104"/>
        <v>theater</v>
      </c>
      <c r="T1137" t="str">
        <f t="shared" si="105"/>
        <v>plays</v>
      </c>
    </row>
    <row r="1138" spans="1:20" ht="43.2" x14ac:dyDescent="0.3">
      <c r="A1138">
        <v>2083</v>
      </c>
      <c r="B1138" s="3" t="s">
        <v>2084</v>
      </c>
      <c r="C1138" s="3" t="s">
        <v>6193</v>
      </c>
      <c r="D1138" s="10">
        <v>750</v>
      </c>
      <c r="E1138">
        <v>850</v>
      </c>
      <c r="F1138" s="5">
        <f t="shared" si="102"/>
        <v>1.1333333333333333</v>
      </c>
      <c r="G1138" s="6">
        <f t="shared" si="103"/>
        <v>34</v>
      </c>
      <c r="H1138" t="s">
        <v>8219</v>
      </c>
      <c r="I1138" t="s">
        <v>8224</v>
      </c>
      <c r="J1138" t="s">
        <v>8246</v>
      </c>
      <c r="K1138">
        <v>1338830395</v>
      </c>
      <c r="L1138" s="11">
        <f t="shared" si="106"/>
        <v>41064.72216435185</v>
      </c>
      <c r="M1138">
        <v>1336238395</v>
      </c>
      <c r="N1138" s="11">
        <f t="shared" si="107"/>
        <v>41034.72216435185</v>
      </c>
      <c r="O1138" t="b">
        <v>0</v>
      </c>
      <c r="P1138">
        <v>25</v>
      </c>
      <c r="Q1138" t="b">
        <v>1</v>
      </c>
      <c r="R1138" t="s">
        <v>8279</v>
      </c>
      <c r="S1138" t="str">
        <f t="shared" si="104"/>
        <v>music</v>
      </c>
      <c r="T1138" t="str">
        <f t="shared" si="105"/>
        <v>indie rock</v>
      </c>
    </row>
    <row r="1139" spans="1:20" ht="43.2" x14ac:dyDescent="0.3">
      <c r="A1139">
        <v>2500</v>
      </c>
      <c r="B1139" s="3" t="s">
        <v>2500</v>
      </c>
      <c r="C1139" s="3" t="s">
        <v>6610</v>
      </c>
      <c r="D1139" s="10">
        <v>600</v>
      </c>
      <c r="E1139">
        <v>680</v>
      </c>
      <c r="F1139" s="5">
        <f t="shared" si="102"/>
        <v>1.1333333333333333</v>
      </c>
      <c r="G1139" s="6">
        <f t="shared" si="103"/>
        <v>23.448275862068964</v>
      </c>
      <c r="H1139" t="s">
        <v>8219</v>
      </c>
      <c r="I1139" t="s">
        <v>8224</v>
      </c>
      <c r="J1139" t="s">
        <v>8246</v>
      </c>
      <c r="K1139">
        <v>1340476375</v>
      </c>
      <c r="L1139" s="11">
        <f t="shared" si="106"/>
        <v>41083.772858796299</v>
      </c>
      <c r="M1139">
        <v>1337884375</v>
      </c>
      <c r="N1139" s="11">
        <f t="shared" si="107"/>
        <v>41053.772858796299</v>
      </c>
      <c r="O1139" t="b">
        <v>0</v>
      </c>
      <c r="P1139">
        <v>29</v>
      </c>
      <c r="Q1139" t="b">
        <v>1</v>
      </c>
      <c r="R1139" t="s">
        <v>8279</v>
      </c>
      <c r="S1139" t="str">
        <f t="shared" si="104"/>
        <v>music</v>
      </c>
      <c r="T1139" t="str">
        <f t="shared" si="105"/>
        <v>indie rock</v>
      </c>
    </row>
    <row r="1140" spans="1:20" ht="43.2" x14ac:dyDescent="0.3">
      <c r="A1140">
        <v>3475</v>
      </c>
      <c r="B1140" s="3" t="s">
        <v>3474</v>
      </c>
      <c r="C1140" s="3" t="s">
        <v>7585</v>
      </c>
      <c r="D1140" s="10">
        <v>300</v>
      </c>
      <c r="E1140">
        <v>340</v>
      </c>
      <c r="F1140" s="5">
        <f t="shared" si="102"/>
        <v>1.1333333333333333</v>
      </c>
      <c r="G1140" s="6">
        <f t="shared" si="103"/>
        <v>20</v>
      </c>
      <c r="H1140" t="s">
        <v>8219</v>
      </c>
      <c r="I1140" t="s">
        <v>8225</v>
      </c>
      <c r="J1140" t="s">
        <v>8247</v>
      </c>
      <c r="K1140">
        <v>1414972800</v>
      </c>
      <c r="L1140" s="11">
        <f t="shared" si="106"/>
        <v>41946</v>
      </c>
      <c r="M1140">
        <v>1412629704</v>
      </c>
      <c r="N1140" s="11">
        <f t="shared" si="107"/>
        <v>41918.880833333329</v>
      </c>
      <c r="O1140" t="b">
        <v>0</v>
      </c>
      <c r="P1140">
        <v>17</v>
      </c>
      <c r="Q1140" t="b">
        <v>1</v>
      </c>
      <c r="R1140" t="s">
        <v>8271</v>
      </c>
      <c r="S1140" t="str">
        <f t="shared" si="104"/>
        <v>theater</v>
      </c>
      <c r="T1140" t="str">
        <f t="shared" si="105"/>
        <v>plays</v>
      </c>
    </row>
    <row r="1141" spans="1:20" ht="57.6" x14ac:dyDescent="0.3">
      <c r="A1141">
        <v>3469</v>
      </c>
      <c r="B1141" s="3" t="s">
        <v>3468</v>
      </c>
      <c r="C1141" s="3" t="s">
        <v>7579</v>
      </c>
      <c r="D1141" s="10">
        <v>2800</v>
      </c>
      <c r="E1141">
        <v>3175</v>
      </c>
      <c r="F1141" s="5">
        <f t="shared" si="102"/>
        <v>1.1339285714285714</v>
      </c>
      <c r="G1141" s="6">
        <f t="shared" si="103"/>
        <v>50.396825396825399</v>
      </c>
      <c r="H1141" t="s">
        <v>8219</v>
      </c>
      <c r="I1141" t="s">
        <v>8224</v>
      </c>
      <c r="J1141" t="s">
        <v>8246</v>
      </c>
      <c r="K1141">
        <v>1461857045</v>
      </c>
      <c r="L1141" s="11">
        <f t="shared" si="106"/>
        <v>42488.641724537039</v>
      </c>
      <c r="M1141">
        <v>1459265045</v>
      </c>
      <c r="N1141" s="11">
        <f t="shared" si="107"/>
        <v>42458.641724537039</v>
      </c>
      <c r="O1141" t="b">
        <v>0</v>
      </c>
      <c r="P1141">
        <v>63</v>
      </c>
      <c r="Q1141" t="b">
        <v>1</v>
      </c>
      <c r="R1141" t="s">
        <v>8271</v>
      </c>
      <c r="S1141" t="str">
        <f t="shared" si="104"/>
        <v>theater</v>
      </c>
      <c r="T1141" t="str">
        <f t="shared" si="105"/>
        <v>plays</v>
      </c>
    </row>
    <row r="1142" spans="1:20" ht="43.2" x14ac:dyDescent="0.3">
      <c r="A1142">
        <v>3554</v>
      </c>
      <c r="B1142" s="3" t="s">
        <v>3553</v>
      </c>
      <c r="C1142" s="3" t="s">
        <v>7664</v>
      </c>
      <c r="D1142" s="10">
        <v>5000</v>
      </c>
      <c r="E1142">
        <v>5671.11</v>
      </c>
      <c r="F1142" s="5">
        <f t="shared" si="102"/>
        <v>1.1342219999999998</v>
      </c>
      <c r="G1142" s="6">
        <f t="shared" si="103"/>
        <v>107.00207547169811</v>
      </c>
      <c r="H1142" t="s">
        <v>8219</v>
      </c>
      <c r="I1142" t="s">
        <v>8224</v>
      </c>
      <c r="J1142" t="s">
        <v>8246</v>
      </c>
      <c r="K1142">
        <v>1423674000</v>
      </c>
      <c r="L1142" s="11">
        <f t="shared" si="106"/>
        <v>42046.708333333328</v>
      </c>
      <c r="M1142">
        <v>1421025159</v>
      </c>
      <c r="N1142" s="11">
        <f t="shared" si="107"/>
        <v>42016.050451388888</v>
      </c>
      <c r="O1142" t="b">
        <v>0</v>
      </c>
      <c r="P1142">
        <v>53</v>
      </c>
      <c r="Q1142" t="b">
        <v>1</v>
      </c>
      <c r="R1142" t="s">
        <v>8271</v>
      </c>
      <c r="S1142" t="str">
        <f t="shared" si="104"/>
        <v>theater</v>
      </c>
      <c r="T1142" t="str">
        <f t="shared" si="105"/>
        <v>plays</v>
      </c>
    </row>
    <row r="1143" spans="1:20" ht="43.2" x14ac:dyDescent="0.3">
      <c r="A1143">
        <v>3765</v>
      </c>
      <c r="B1143" s="3" t="s">
        <v>3762</v>
      </c>
      <c r="C1143" s="3" t="s">
        <v>7875</v>
      </c>
      <c r="D1143" s="10">
        <v>7000</v>
      </c>
      <c r="E1143">
        <v>7942</v>
      </c>
      <c r="F1143" s="5">
        <f t="shared" si="102"/>
        <v>1.1345714285714286</v>
      </c>
      <c r="G1143" s="6">
        <f t="shared" si="103"/>
        <v>74.224299065420567</v>
      </c>
      <c r="H1143" t="s">
        <v>8219</v>
      </c>
      <c r="I1143" t="s">
        <v>8224</v>
      </c>
      <c r="J1143" t="s">
        <v>8246</v>
      </c>
      <c r="K1143">
        <v>1406745482</v>
      </c>
      <c r="L1143" s="11">
        <f t="shared" si="106"/>
        <v>41850.776412037041</v>
      </c>
      <c r="M1143">
        <v>1404153482</v>
      </c>
      <c r="N1143" s="11">
        <f t="shared" si="107"/>
        <v>41820.776412037041</v>
      </c>
      <c r="O1143" t="b">
        <v>0</v>
      </c>
      <c r="P1143">
        <v>107</v>
      </c>
      <c r="Q1143" t="b">
        <v>1</v>
      </c>
      <c r="R1143" t="s">
        <v>8305</v>
      </c>
      <c r="S1143" t="str">
        <f t="shared" si="104"/>
        <v>theater</v>
      </c>
      <c r="T1143" t="str">
        <f t="shared" si="105"/>
        <v>musical</v>
      </c>
    </row>
    <row r="1144" spans="1:20" ht="57.6" x14ac:dyDescent="0.3">
      <c r="A1144">
        <v>3361</v>
      </c>
      <c r="B1144" s="3" t="s">
        <v>3360</v>
      </c>
      <c r="C1144" s="3" t="s">
        <v>7471</v>
      </c>
      <c r="D1144" s="10">
        <v>5000</v>
      </c>
      <c r="E1144">
        <v>5673</v>
      </c>
      <c r="F1144" s="5">
        <f t="shared" si="102"/>
        <v>1.1346000000000001</v>
      </c>
      <c r="G1144" s="6">
        <f t="shared" si="103"/>
        <v>83.42647058823529</v>
      </c>
      <c r="H1144" t="s">
        <v>8219</v>
      </c>
      <c r="I1144" t="s">
        <v>8224</v>
      </c>
      <c r="J1144" t="s">
        <v>8246</v>
      </c>
      <c r="K1144">
        <v>1409587140</v>
      </c>
      <c r="L1144" s="11">
        <f t="shared" si="106"/>
        <v>41883.665972222225</v>
      </c>
      <c r="M1144">
        <v>1408062990</v>
      </c>
      <c r="N1144" s="11">
        <f t="shared" si="107"/>
        <v>41866.025347222225</v>
      </c>
      <c r="O1144" t="b">
        <v>0</v>
      </c>
      <c r="P1144">
        <v>68</v>
      </c>
      <c r="Q1144" t="b">
        <v>1</v>
      </c>
      <c r="R1144" t="s">
        <v>8271</v>
      </c>
      <c r="S1144" t="str">
        <f t="shared" si="104"/>
        <v>theater</v>
      </c>
      <c r="T1144" t="str">
        <f t="shared" si="105"/>
        <v>plays</v>
      </c>
    </row>
    <row r="1145" spans="1:20" ht="43.2" x14ac:dyDescent="0.3">
      <c r="A1145">
        <v>242</v>
      </c>
      <c r="B1145" s="3" t="s">
        <v>244</v>
      </c>
      <c r="C1145" s="3" t="s">
        <v>4352</v>
      </c>
      <c r="D1145" s="10">
        <v>13000</v>
      </c>
      <c r="E1145">
        <v>14750</v>
      </c>
      <c r="F1145" s="5">
        <f t="shared" si="102"/>
        <v>1.1346153846153846</v>
      </c>
      <c r="G1145" s="6">
        <f t="shared" si="103"/>
        <v>73.019801980198025</v>
      </c>
      <c r="H1145" t="s">
        <v>8219</v>
      </c>
      <c r="I1145" t="s">
        <v>8224</v>
      </c>
      <c r="J1145" t="s">
        <v>8246</v>
      </c>
      <c r="K1145">
        <v>1324381790</v>
      </c>
      <c r="L1145" s="11">
        <f t="shared" si="106"/>
        <v>40897.492939814816</v>
      </c>
      <c r="M1145">
        <v>1321357790</v>
      </c>
      <c r="N1145" s="11">
        <f t="shared" si="107"/>
        <v>40862.492939814816</v>
      </c>
      <c r="O1145" t="b">
        <v>1</v>
      </c>
      <c r="P1145">
        <v>202</v>
      </c>
      <c r="Q1145" t="b">
        <v>1</v>
      </c>
      <c r="R1145" t="s">
        <v>8269</v>
      </c>
      <c r="S1145" t="str">
        <f t="shared" si="104"/>
        <v>film &amp; video</v>
      </c>
      <c r="T1145" t="str">
        <f t="shared" si="105"/>
        <v>documentary</v>
      </c>
    </row>
    <row r="1146" spans="1:20" ht="43.2" x14ac:dyDescent="0.3">
      <c r="A1146">
        <v>63</v>
      </c>
      <c r="B1146" s="3" t="s">
        <v>65</v>
      </c>
      <c r="C1146" s="3" t="s">
        <v>4174</v>
      </c>
      <c r="D1146" s="10">
        <v>2000</v>
      </c>
      <c r="E1146">
        <v>2270.37</v>
      </c>
      <c r="F1146" s="5">
        <f t="shared" si="102"/>
        <v>1.1351849999999999</v>
      </c>
      <c r="G1146" s="6">
        <f t="shared" si="103"/>
        <v>35.474531249999998</v>
      </c>
      <c r="H1146" t="s">
        <v>8219</v>
      </c>
      <c r="I1146" t="s">
        <v>8224</v>
      </c>
      <c r="J1146" t="s">
        <v>8246</v>
      </c>
      <c r="K1146">
        <v>1388206740</v>
      </c>
      <c r="L1146" s="11">
        <f t="shared" si="106"/>
        <v>41636.207638888889</v>
      </c>
      <c r="M1146">
        <v>1386194013</v>
      </c>
      <c r="N1146" s="11">
        <f t="shared" si="107"/>
        <v>41612.912187499998</v>
      </c>
      <c r="O1146" t="b">
        <v>0</v>
      </c>
      <c r="P1146">
        <v>64</v>
      </c>
      <c r="Q1146" t="b">
        <v>1</v>
      </c>
      <c r="R1146" t="s">
        <v>8266</v>
      </c>
      <c r="S1146" t="str">
        <f t="shared" si="104"/>
        <v>film &amp; video</v>
      </c>
      <c r="T1146" t="str">
        <f t="shared" si="105"/>
        <v>shorts</v>
      </c>
    </row>
    <row r="1147" spans="1:20" ht="57.6" x14ac:dyDescent="0.3">
      <c r="A1147">
        <v>2977</v>
      </c>
      <c r="B1147" s="3" t="s">
        <v>2977</v>
      </c>
      <c r="C1147" s="3" t="s">
        <v>7087</v>
      </c>
      <c r="D1147" s="10">
        <v>3000</v>
      </c>
      <c r="E1147">
        <v>3407</v>
      </c>
      <c r="F1147" s="5">
        <f t="shared" si="102"/>
        <v>1.1356666666666666</v>
      </c>
      <c r="G1147" s="6">
        <f t="shared" si="103"/>
        <v>113.56666666666666</v>
      </c>
      <c r="H1147" t="s">
        <v>8219</v>
      </c>
      <c r="I1147" t="s">
        <v>8224</v>
      </c>
      <c r="J1147" t="s">
        <v>8246</v>
      </c>
      <c r="K1147">
        <v>1427076840</v>
      </c>
      <c r="L1147" s="11">
        <f t="shared" si="106"/>
        <v>42086.093055555553</v>
      </c>
      <c r="M1147">
        <v>1421960934</v>
      </c>
      <c r="N1147" s="11">
        <f t="shared" si="107"/>
        <v>42026.88118055556</v>
      </c>
      <c r="O1147" t="b">
        <v>0</v>
      </c>
      <c r="P1147">
        <v>30</v>
      </c>
      <c r="Q1147" t="b">
        <v>1</v>
      </c>
      <c r="R1147" t="s">
        <v>8271</v>
      </c>
      <c r="S1147" t="str">
        <f t="shared" si="104"/>
        <v>theater</v>
      </c>
      <c r="T1147" t="str">
        <f t="shared" si="105"/>
        <v>plays</v>
      </c>
    </row>
    <row r="1148" spans="1:20" ht="43.2" x14ac:dyDescent="0.3">
      <c r="A1148">
        <v>2054</v>
      </c>
      <c r="B1148" s="3" t="s">
        <v>2055</v>
      </c>
      <c r="C1148" s="3" t="s">
        <v>6164</v>
      </c>
      <c r="D1148" s="10">
        <v>35000</v>
      </c>
      <c r="E1148">
        <v>39757</v>
      </c>
      <c r="F1148" s="5">
        <f t="shared" si="102"/>
        <v>1.1359142857142857</v>
      </c>
      <c r="G1148" s="6">
        <f t="shared" si="103"/>
        <v>64.020933977455712</v>
      </c>
      <c r="H1148" t="s">
        <v>8219</v>
      </c>
      <c r="I1148" t="s">
        <v>8225</v>
      </c>
      <c r="J1148" t="s">
        <v>8247</v>
      </c>
      <c r="K1148">
        <v>1399033810</v>
      </c>
      <c r="L1148" s="11">
        <f t="shared" si="106"/>
        <v>41761.520949074074</v>
      </c>
      <c r="M1148">
        <v>1396441810</v>
      </c>
      <c r="N1148" s="11">
        <f t="shared" si="107"/>
        <v>41731.520949074074</v>
      </c>
      <c r="O1148" t="b">
        <v>0</v>
      </c>
      <c r="P1148">
        <v>621</v>
      </c>
      <c r="Q1148" t="b">
        <v>1</v>
      </c>
      <c r="R1148" t="s">
        <v>8295</v>
      </c>
      <c r="S1148" t="str">
        <f t="shared" si="104"/>
        <v>technology</v>
      </c>
      <c r="T1148" t="str">
        <f t="shared" si="105"/>
        <v>hardware</v>
      </c>
    </row>
    <row r="1149" spans="1:20" ht="43.2" x14ac:dyDescent="0.3">
      <c r="A1149">
        <v>3673</v>
      </c>
      <c r="B1149" s="3" t="s">
        <v>3670</v>
      </c>
      <c r="C1149" s="3" t="s">
        <v>7783</v>
      </c>
      <c r="D1149" s="10">
        <v>4000</v>
      </c>
      <c r="E1149">
        <v>4545</v>
      </c>
      <c r="F1149" s="5">
        <f t="shared" si="102"/>
        <v>1.13625</v>
      </c>
      <c r="G1149" s="6">
        <f t="shared" si="103"/>
        <v>39.868421052631582</v>
      </c>
      <c r="H1149" t="s">
        <v>8219</v>
      </c>
      <c r="I1149" t="s">
        <v>8225</v>
      </c>
      <c r="J1149" t="s">
        <v>8247</v>
      </c>
      <c r="K1149">
        <v>1415191920</v>
      </c>
      <c r="L1149" s="11">
        <f t="shared" si="106"/>
        <v>41948.536111111112</v>
      </c>
      <c r="M1149">
        <v>1412233497</v>
      </c>
      <c r="N1149" s="11">
        <f t="shared" si="107"/>
        <v>41914.295104166667</v>
      </c>
      <c r="O1149" t="b">
        <v>0</v>
      </c>
      <c r="P1149">
        <v>114</v>
      </c>
      <c r="Q1149" t="b">
        <v>1</v>
      </c>
      <c r="R1149" t="s">
        <v>8271</v>
      </c>
      <c r="S1149" t="str">
        <f t="shared" si="104"/>
        <v>theater</v>
      </c>
      <c r="T1149" t="str">
        <f t="shared" si="105"/>
        <v>plays</v>
      </c>
    </row>
    <row r="1150" spans="1:20" ht="43.2" x14ac:dyDescent="0.3">
      <c r="A1150">
        <v>2966</v>
      </c>
      <c r="B1150" s="3" t="s">
        <v>2966</v>
      </c>
      <c r="C1150" s="3" t="s">
        <v>7076</v>
      </c>
      <c r="D1150" s="10">
        <v>10000</v>
      </c>
      <c r="E1150">
        <v>11363</v>
      </c>
      <c r="F1150" s="5">
        <f t="shared" si="102"/>
        <v>1.1363000000000001</v>
      </c>
      <c r="G1150" s="6">
        <f t="shared" si="103"/>
        <v>88.7734375</v>
      </c>
      <c r="H1150" t="s">
        <v>8219</v>
      </c>
      <c r="I1150" t="s">
        <v>8224</v>
      </c>
      <c r="J1150" t="s">
        <v>8246</v>
      </c>
      <c r="K1150">
        <v>1442425412</v>
      </c>
      <c r="L1150" s="11">
        <f t="shared" si="106"/>
        <v>42263.738564814819</v>
      </c>
      <c r="M1150">
        <v>1439833412</v>
      </c>
      <c r="N1150" s="11">
        <f t="shared" si="107"/>
        <v>42233.738564814819</v>
      </c>
      <c r="O1150" t="b">
        <v>0</v>
      </c>
      <c r="P1150">
        <v>128</v>
      </c>
      <c r="Q1150" t="b">
        <v>1</v>
      </c>
      <c r="R1150" t="s">
        <v>8271</v>
      </c>
      <c r="S1150" t="str">
        <f t="shared" si="104"/>
        <v>theater</v>
      </c>
      <c r="T1150" t="str">
        <f t="shared" si="105"/>
        <v>plays</v>
      </c>
    </row>
    <row r="1151" spans="1:20" ht="43.2" x14ac:dyDescent="0.3">
      <c r="A1151">
        <v>1392</v>
      </c>
      <c r="B1151" s="3" t="s">
        <v>1393</v>
      </c>
      <c r="C1151" s="3" t="s">
        <v>5502</v>
      </c>
      <c r="D1151" s="10">
        <v>2500</v>
      </c>
      <c r="E1151">
        <v>2841</v>
      </c>
      <c r="F1151" s="5">
        <f t="shared" si="102"/>
        <v>1.1364000000000001</v>
      </c>
      <c r="G1151" s="6">
        <f t="shared" si="103"/>
        <v>27.317307692307693</v>
      </c>
      <c r="H1151" t="s">
        <v>8219</v>
      </c>
      <c r="I1151" t="s">
        <v>8224</v>
      </c>
      <c r="J1151" t="s">
        <v>8246</v>
      </c>
      <c r="K1151">
        <v>1456976586</v>
      </c>
      <c r="L1151" s="11">
        <f t="shared" si="106"/>
        <v>42432.154930555553</v>
      </c>
      <c r="M1151">
        <v>1454298186</v>
      </c>
      <c r="N1151" s="11">
        <f t="shared" si="107"/>
        <v>42401.154930555553</v>
      </c>
      <c r="O1151" t="b">
        <v>0</v>
      </c>
      <c r="P1151">
        <v>104</v>
      </c>
      <c r="Q1151" t="b">
        <v>1</v>
      </c>
      <c r="R1151" t="s">
        <v>8276</v>
      </c>
      <c r="S1151" t="str">
        <f t="shared" si="104"/>
        <v>music</v>
      </c>
      <c r="T1151" t="str">
        <f t="shared" si="105"/>
        <v>rock</v>
      </c>
    </row>
    <row r="1152" spans="1:20" ht="43.2" x14ac:dyDescent="0.3">
      <c r="A1152">
        <v>3523</v>
      </c>
      <c r="B1152" s="3" t="s">
        <v>3522</v>
      </c>
      <c r="C1152" s="3" t="s">
        <v>7633</v>
      </c>
      <c r="D1152" s="10">
        <v>4000</v>
      </c>
      <c r="E1152">
        <v>4546</v>
      </c>
      <c r="F1152" s="5">
        <f t="shared" si="102"/>
        <v>1.1365000000000001</v>
      </c>
      <c r="G1152" s="6">
        <f t="shared" si="103"/>
        <v>56.825000000000003</v>
      </c>
      <c r="H1152" t="s">
        <v>8219</v>
      </c>
      <c r="I1152" t="s">
        <v>8225</v>
      </c>
      <c r="J1152" t="s">
        <v>8247</v>
      </c>
      <c r="K1152">
        <v>1474844400</v>
      </c>
      <c r="L1152" s="11">
        <f t="shared" si="106"/>
        <v>42638.958333333328</v>
      </c>
      <c r="M1152">
        <v>1469871148</v>
      </c>
      <c r="N1152" s="11">
        <f t="shared" si="107"/>
        <v>42581.397546296299</v>
      </c>
      <c r="O1152" t="b">
        <v>0</v>
      </c>
      <c r="P1152">
        <v>80</v>
      </c>
      <c r="Q1152" t="b">
        <v>1</v>
      </c>
      <c r="R1152" t="s">
        <v>8271</v>
      </c>
      <c r="S1152" t="str">
        <f t="shared" si="104"/>
        <v>theater</v>
      </c>
      <c r="T1152" t="str">
        <f t="shared" si="105"/>
        <v>plays</v>
      </c>
    </row>
    <row r="1153" spans="1:20" ht="43.2" x14ac:dyDescent="0.3">
      <c r="A1153">
        <v>116</v>
      </c>
      <c r="B1153" s="3" t="s">
        <v>118</v>
      </c>
      <c r="C1153" s="3" t="s">
        <v>4227</v>
      </c>
      <c r="D1153" s="10">
        <v>3500</v>
      </c>
      <c r="E1153">
        <v>3978</v>
      </c>
      <c r="F1153" s="5">
        <f t="shared" si="102"/>
        <v>1.1365714285714286</v>
      </c>
      <c r="G1153" s="6">
        <f t="shared" si="103"/>
        <v>69.78947368421052</v>
      </c>
      <c r="H1153" t="s">
        <v>8219</v>
      </c>
      <c r="I1153" t="s">
        <v>8224</v>
      </c>
      <c r="J1153" t="s">
        <v>8246</v>
      </c>
      <c r="K1153">
        <v>1302260155</v>
      </c>
      <c r="L1153" s="11">
        <f t="shared" si="106"/>
        <v>40641.455497685187</v>
      </c>
      <c r="M1153">
        <v>1298289355</v>
      </c>
      <c r="N1153" s="11">
        <f t="shared" si="107"/>
        <v>40595.497164351851</v>
      </c>
      <c r="O1153" t="b">
        <v>0</v>
      </c>
      <c r="P1153">
        <v>57</v>
      </c>
      <c r="Q1153" t="b">
        <v>1</v>
      </c>
      <c r="R1153" t="s">
        <v>8266</v>
      </c>
      <c r="S1153" t="str">
        <f t="shared" si="104"/>
        <v>film &amp; video</v>
      </c>
      <c r="T1153" t="str">
        <f t="shared" si="105"/>
        <v>shorts</v>
      </c>
    </row>
    <row r="1154" spans="1:20" ht="43.2" x14ac:dyDescent="0.3">
      <c r="A1154">
        <v>1260</v>
      </c>
      <c r="B1154" s="3" t="s">
        <v>1261</v>
      </c>
      <c r="C1154" s="3" t="s">
        <v>5370</v>
      </c>
      <c r="D1154" s="10">
        <v>3300</v>
      </c>
      <c r="E1154">
        <v>3751</v>
      </c>
      <c r="F1154" s="5">
        <f t="shared" ref="F1154:F1217" si="108">E1154/D1154</f>
        <v>1.1366666666666667</v>
      </c>
      <c r="G1154" s="6">
        <f t="shared" ref="G1154:G1217" si="109">E1154/P1154</f>
        <v>50.689189189189186</v>
      </c>
      <c r="H1154" t="s">
        <v>8219</v>
      </c>
      <c r="I1154" t="s">
        <v>8224</v>
      </c>
      <c r="J1154" t="s">
        <v>8246</v>
      </c>
      <c r="K1154">
        <v>1393445620</v>
      </c>
      <c r="L1154" s="11">
        <f t="shared" si="106"/>
        <v>41696.842824074076</v>
      </c>
      <c r="M1154">
        <v>1390853620</v>
      </c>
      <c r="N1154" s="11">
        <f t="shared" si="107"/>
        <v>41666.842824074076</v>
      </c>
      <c r="O1154" t="b">
        <v>1</v>
      </c>
      <c r="P1154">
        <v>74</v>
      </c>
      <c r="Q1154" t="b">
        <v>1</v>
      </c>
      <c r="R1154" t="s">
        <v>8276</v>
      </c>
      <c r="S1154" t="str">
        <f t="shared" ref="S1154:S1217" si="110">LEFT(R1154,FIND("/",R1154)-1)</f>
        <v>music</v>
      </c>
      <c r="T1154" t="str">
        <f t="shared" ref="T1154:T1217" si="111">RIGHT(R1154,LEN(R1154)-FIND("/",R1154))</f>
        <v>rock</v>
      </c>
    </row>
    <row r="1155" spans="1:20" ht="43.2" x14ac:dyDescent="0.3">
      <c r="A1155">
        <v>2469</v>
      </c>
      <c r="B1155" s="3" t="s">
        <v>2470</v>
      </c>
      <c r="C1155" s="3" t="s">
        <v>6579</v>
      </c>
      <c r="D1155" s="10">
        <v>1200</v>
      </c>
      <c r="E1155">
        <v>1364</v>
      </c>
      <c r="F1155" s="5">
        <f t="shared" si="108"/>
        <v>1.1366666666666667</v>
      </c>
      <c r="G1155" s="6">
        <f t="shared" si="109"/>
        <v>29.021276595744681</v>
      </c>
      <c r="H1155" t="s">
        <v>8219</v>
      </c>
      <c r="I1155" t="s">
        <v>8224</v>
      </c>
      <c r="J1155" t="s">
        <v>8246</v>
      </c>
      <c r="K1155">
        <v>1297160329</v>
      </c>
      <c r="L1155" s="11">
        <f t="shared" ref="L1155:L1218" si="112">(((K1155/60)/60)/24)+DATE(1970,1,1)</f>
        <v>40582.429733796293</v>
      </c>
      <c r="M1155">
        <v>1295000329</v>
      </c>
      <c r="N1155" s="11">
        <f t="shared" ref="N1155:N1218" si="113">(((M1155/60)/60)/24)+DATE(1970,1,1)</f>
        <v>40557.429733796293</v>
      </c>
      <c r="O1155" t="b">
        <v>0</v>
      </c>
      <c r="P1155">
        <v>47</v>
      </c>
      <c r="Q1155" t="b">
        <v>1</v>
      </c>
      <c r="R1155" t="s">
        <v>8279</v>
      </c>
      <c r="S1155" t="str">
        <f t="shared" si="110"/>
        <v>music</v>
      </c>
      <c r="T1155" t="str">
        <f t="shared" si="111"/>
        <v>indie rock</v>
      </c>
    </row>
    <row r="1156" spans="1:20" ht="43.2" x14ac:dyDescent="0.3">
      <c r="A1156">
        <v>2483</v>
      </c>
      <c r="B1156" s="3" t="s">
        <v>2483</v>
      </c>
      <c r="C1156" s="3" t="s">
        <v>6593</v>
      </c>
      <c r="D1156" s="10">
        <v>1100</v>
      </c>
      <c r="E1156">
        <v>1251</v>
      </c>
      <c r="F1156" s="5">
        <f t="shared" si="108"/>
        <v>1.1372727272727272</v>
      </c>
      <c r="G1156" s="6">
        <f t="shared" si="109"/>
        <v>65.84210526315789</v>
      </c>
      <c r="H1156" t="s">
        <v>8219</v>
      </c>
      <c r="I1156" t="s">
        <v>8224</v>
      </c>
      <c r="J1156" t="s">
        <v>8246</v>
      </c>
      <c r="K1156">
        <v>1335891603</v>
      </c>
      <c r="L1156" s="11">
        <f t="shared" si="112"/>
        <v>41030.708368055559</v>
      </c>
      <c r="M1156">
        <v>1330711203</v>
      </c>
      <c r="N1156" s="11">
        <f t="shared" si="113"/>
        <v>40970.750034722223</v>
      </c>
      <c r="O1156" t="b">
        <v>0</v>
      </c>
      <c r="P1156">
        <v>19</v>
      </c>
      <c r="Q1156" t="b">
        <v>1</v>
      </c>
      <c r="R1156" t="s">
        <v>8279</v>
      </c>
      <c r="S1156" t="str">
        <f t="shared" si="110"/>
        <v>music</v>
      </c>
      <c r="T1156" t="str">
        <f t="shared" si="111"/>
        <v>indie rock</v>
      </c>
    </row>
    <row r="1157" spans="1:20" ht="57.6" x14ac:dyDescent="0.3">
      <c r="A1157">
        <v>244</v>
      </c>
      <c r="B1157" s="4">
        <v>39756</v>
      </c>
      <c r="C1157" s="3" t="s">
        <v>4354</v>
      </c>
      <c r="D1157" s="10">
        <v>3500</v>
      </c>
      <c r="E1157">
        <v>3981.5</v>
      </c>
      <c r="F1157" s="5">
        <f t="shared" si="108"/>
        <v>1.1375714285714287</v>
      </c>
      <c r="G1157" s="6">
        <f t="shared" si="109"/>
        <v>47.398809523809526</v>
      </c>
      <c r="H1157" t="s">
        <v>8219</v>
      </c>
      <c r="I1157" t="s">
        <v>8224</v>
      </c>
      <c r="J1157" t="s">
        <v>8246</v>
      </c>
      <c r="K1157">
        <v>1268723160</v>
      </c>
      <c r="L1157" s="11">
        <f t="shared" si="112"/>
        <v>40253.29583333333</v>
      </c>
      <c r="M1157">
        <v>1265269559</v>
      </c>
      <c r="N1157" s="11">
        <f t="shared" si="113"/>
        <v>40213.323599537034</v>
      </c>
      <c r="O1157" t="b">
        <v>1</v>
      </c>
      <c r="P1157">
        <v>84</v>
      </c>
      <c r="Q1157" t="b">
        <v>1</v>
      </c>
      <c r="R1157" t="s">
        <v>8269</v>
      </c>
      <c r="S1157" t="str">
        <f t="shared" si="110"/>
        <v>film &amp; video</v>
      </c>
      <c r="T1157" t="str">
        <f t="shared" si="111"/>
        <v>documentary</v>
      </c>
    </row>
    <row r="1158" spans="1:20" ht="28.8" x14ac:dyDescent="0.3">
      <c r="A1158">
        <v>316</v>
      </c>
      <c r="B1158" s="3" t="s">
        <v>317</v>
      </c>
      <c r="C1158" s="3" t="s">
        <v>4426</v>
      </c>
      <c r="D1158" s="10">
        <v>15000</v>
      </c>
      <c r="E1158">
        <v>17066</v>
      </c>
      <c r="F1158" s="5">
        <f t="shared" si="108"/>
        <v>1.1377333333333333</v>
      </c>
      <c r="G1158" s="6">
        <f t="shared" si="109"/>
        <v>108.01265822784811</v>
      </c>
      <c r="H1158" t="s">
        <v>8219</v>
      </c>
      <c r="I1158" t="s">
        <v>8229</v>
      </c>
      <c r="J1158" t="s">
        <v>8251</v>
      </c>
      <c r="K1158">
        <v>1418273940</v>
      </c>
      <c r="L1158" s="11">
        <f t="shared" si="112"/>
        <v>41984.207638888889</v>
      </c>
      <c r="M1158">
        <v>1415398197</v>
      </c>
      <c r="N1158" s="11">
        <f t="shared" si="113"/>
        <v>41950.923576388886</v>
      </c>
      <c r="O1158" t="b">
        <v>1</v>
      </c>
      <c r="P1158">
        <v>158</v>
      </c>
      <c r="Q1158" t="b">
        <v>1</v>
      </c>
      <c r="R1158" t="s">
        <v>8269</v>
      </c>
      <c r="S1158" t="str">
        <f t="shared" si="110"/>
        <v>film &amp; video</v>
      </c>
      <c r="T1158" t="str">
        <f t="shared" si="111"/>
        <v>documentary</v>
      </c>
    </row>
    <row r="1159" spans="1:20" ht="28.8" x14ac:dyDescent="0.3">
      <c r="A1159">
        <v>2196</v>
      </c>
      <c r="B1159" s="3" t="s">
        <v>2197</v>
      </c>
      <c r="C1159" s="3" t="s">
        <v>6306</v>
      </c>
      <c r="D1159" s="10">
        <v>14000</v>
      </c>
      <c r="E1159">
        <v>15937</v>
      </c>
      <c r="F1159" s="5">
        <f t="shared" si="108"/>
        <v>1.1383571428571428</v>
      </c>
      <c r="G1159" s="6">
        <f t="shared" si="109"/>
        <v>68.106837606837601</v>
      </c>
      <c r="H1159" t="s">
        <v>8219</v>
      </c>
      <c r="I1159" t="s">
        <v>8224</v>
      </c>
      <c r="J1159" t="s">
        <v>8246</v>
      </c>
      <c r="K1159">
        <v>1480662000</v>
      </c>
      <c r="L1159" s="11">
        <f t="shared" si="112"/>
        <v>42706.291666666672</v>
      </c>
      <c r="M1159">
        <v>1478000502</v>
      </c>
      <c r="N1159" s="11">
        <f t="shared" si="113"/>
        <v>42675.487291666665</v>
      </c>
      <c r="O1159" t="b">
        <v>0</v>
      </c>
      <c r="P1159">
        <v>234</v>
      </c>
      <c r="Q1159" t="b">
        <v>1</v>
      </c>
      <c r="R1159" t="s">
        <v>8297</v>
      </c>
      <c r="S1159" t="str">
        <f t="shared" si="110"/>
        <v>games</v>
      </c>
      <c r="T1159" t="str">
        <f t="shared" si="111"/>
        <v>tabletop games</v>
      </c>
    </row>
    <row r="1160" spans="1:20" ht="43.2" x14ac:dyDescent="0.3">
      <c r="A1160">
        <v>1397</v>
      </c>
      <c r="B1160" s="3" t="s">
        <v>1398</v>
      </c>
      <c r="C1160" s="3" t="s">
        <v>5507</v>
      </c>
      <c r="D1160" s="10">
        <v>10000</v>
      </c>
      <c r="E1160">
        <v>11385</v>
      </c>
      <c r="F1160" s="5">
        <f t="shared" si="108"/>
        <v>1.1385000000000001</v>
      </c>
      <c r="G1160" s="6">
        <f t="shared" si="109"/>
        <v>72.056962025316452</v>
      </c>
      <c r="H1160" t="s">
        <v>8219</v>
      </c>
      <c r="I1160" t="s">
        <v>8224</v>
      </c>
      <c r="J1160" t="s">
        <v>8246</v>
      </c>
      <c r="K1160">
        <v>1477603140</v>
      </c>
      <c r="L1160" s="11">
        <f t="shared" si="112"/>
        <v>42670.888194444444</v>
      </c>
      <c r="M1160">
        <v>1475013710</v>
      </c>
      <c r="N1160" s="11">
        <f t="shared" si="113"/>
        <v>42640.917939814812</v>
      </c>
      <c r="O1160" t="b">
        <v>0</v>
      </c>
      <c r="P1160">
        <v>158</v>
      </c>
      <c r="Q1160" t="b">
        <v>1</v>
      </c>
      <c r="R1160" t="s">
        <v>8276</v>
      </c>
      <c r="S1160" t="str">
        <f t="shared" si="110"/>
        <v>music</v>
      </c>
      <c r="T1160" t="str">
        <f t="shared" si="111"/>
        <v>rock</v>
      </c>
    </row>
    <row r="1161" spans="1:20" ht="43.2" x14ac:dyDescent="0.3">
      <c r="A1161">
        <v>3580</v>
      </c>
      <c r="B1161" s="3" t="s">
        <v>3579</v>
      </c>
      <c r="C1161" s="3" t="s">
        <v>7690</v>
      </c>
      <c r="D1161" s="10">
        <v>900</v>
      </c>
      <c r="E1161">
        <v>1025</v>
      </c>
      <c r="F1161" s="5">
        <f t="shared" si="108"/>
        <v>1.1388888888888888</v>
      </c>
      <c r="G1161" s="6">
        <f t="shared" si="109"/>
        <v>37.962962962962962</v>
      </c>
      <c r="H1161" t="s">
        <v>8219</v>
      </c>
      <c r="I1161" t="s">
        <v>8224</v>
      </c>
      <c r="J1161" t="s">
        <v>8246</v>
      </c>
      <c r="K1161">
        <v>1425185940</v>
      </c>
      <c r="L1161" s="11">
        <f t="shared" si="112"/>
        <v>42064.207638888889</v>
      </c>
      <c r="M1161">
        <v>1421900022</v>
      </c>
      <c r="N1161" s="11">
        <f t="shared" si="113"/>
        <v>42026.176180555558</v>
      </c>
      <c r="O1161" t="b">
        <v>0</v>
      </c>
      <c r="P1161">
        <v>27</v>
      </c>
      <c r="Q1161" t="b">
        <v>1</v>
      </c>
      <c r="R1161" t="s">
        <v>8271</v>
      </c>
      <c r="S1161" t="str">
        <f t="shared" si="110"/>
        <v>theater</v>
      </c>
      <c r="T1161" t="str">
        <f t="shared" si="111"/>
        <v>plays</v>
      </c>
    </row>
    <row r="1162" spans="1:20" ht="43.2" x14ac:dyDescent="0.3">
      <c r="A1162">
        <v>2967</v>
      </c>
      <c r="B1162" s="3" t="s">
        <v>2967</v>
      </c>
      <c r="C1162" s="3" t="s">
        <v>7077</v>
      </c>
      <c r="D1162" s="10">
        <v>5000</v>
      </c>
      <c r="E1162">
        <v>5696</v>
      </c>
      <c r="F1162" s="5">
        <f t="shared" si="108"/>
        <v>1.1392</v>
      </c>
      <c r="G1162" s="6">
        <f t="shared" si="109"/>
        <v>80.225352112676063</v>
      </c>
      <c r="H1162" t="s">
        <v>8219</v>
      </c>
      <c r="I1162" t="s">
        <v>8224</v>
      </c>
      <c r="J1162" t="s">
        <v>8246</v>
      </c>
      <c r="K1162">
        <v>1425872692</v>
      </c>
      <c r="L1162" s="11">
        <f t="shared" si="112"/>
        <v>42072.156157407408</v>
      </c>
      <c r="M1162">
        <v>1423284292</v>
      </c>
      <c r="N1162" s="11">
        <f t="shared" si="113"/>
        <v>42042.197824074072</v>
      </c>
      <c r="O1162" t="b">
        <v>0</v>
      </c>
      <c r="P1162">
        <v>71</v>
      </c>
      <c r="Q1162" t="b">
        <v>1</v>
      </c>
      <c r="R1162" t="s">
        <v>8271</v>
      </c>
      <c r="S1162" t="str">
        <f t="shared" si="110"/>
        <v>theater</v>
      </c>
      <c r="T1162" t="str">
        <f t="shared" si="111"/>
        <v>plays</v>
      </c>
    </row>
    <row r="1163" spans="1:20" ht="43.2" x14ac:dyDescent="0.3">
      <c r="A1163">
        <v>526</v>
      </c>
      <c r="B1163" s="3" t="s">
        <v>527</v>
      </c>
      <c r="C1163" s="3" t="s">
        <v>4636</v>
      </c>
      <c r="D1163" s="10">
        <v>1500</v>
      </c>
      <c r="E1163">
        <v>1710</v>
      </c>
      <c r="F1163" s="5">
        <f t="shared" si="108"/>
        <v>1.1399999999999999</v>
      </c>
      <c r="G1163" s="6">
        <f t="shared" si="109"/>
        <v>74.347826086956516</v>
      </c>
      <c r="H1163" t="s">
        <v>8219</v>
      </c>
      <c r="I1163" t="s">
        <v>8225</v>
      </c>
      <c r="J1163" t="s">
        <v>8247</v>
      </c>
      <c r="K1163">
        <v>1438966800</v>
      </c>
      <c r="L1163" s="11">
        <f t="shared" si="112"/>
        <v>42223.708333333328</v>
      </c>
      <c r="M1163">
        <v>1436278344</v>
      </c>
      <c r="N1163" s="11">
        <f t="shared" si="113"/>
        <v>42192.591944444444</v>
      </c>
      <c r="O1163" t="b">
        <v>0</v>
      </c>
      <c r="P1163">
        <v>23</v>
      </c>
      <c r="Q1163" t="b">
        <v>1</v>
      </c>
      <c r="R1163" t="s">
        <v>8271</v>
      </c>
      <c r="S1163" t="str">
        <f t="shared" si="110"/>
        <v>theater</v>
      </c>
      <c r="T1163" t="str">
        <f t="shared" si="111"/>
        <v>plays</v>
      </c>
    </row>
    <row r="1164" spans="1:20" ht="43.2" x14ac:dyDescent="0.3">
      <c r="A1164">
        <v>2623</v>
      </c>
      <c r="B1164" s="3" t="s">
        <v>2623</v>
      </c>
      <c r="C1164" s="3" t="s">
        <v>6733</v>
      </c>
      <c r="D1164" s="10">
        <v>2000</v>
      </c>
      <c r="E1164">
        <v>2280</v>
      </c>
      <c r="F1164" s="5">
        <f t="shared" si="108"/>
        <v>1.1399999999999999</v>
      </c>
      <c r="G1164" s="6">
        <f t="shared" si="109"/>
        <v>36.774193548387096</v>
      </c>
      <c r="H1164" t="s">
        <v>8219</v>
      </c>
      <c r="I1164" t="s">
        <v>8224</v>
      </c>
      <c r="J1164" t="s">
        <v>8246</v>
      </c>
      <c r="K1164">
        <v>1480658966</v>
      </c>
      <c r="L1164" s="11">
        <f t="shared" si="112"/>
        <v>42706.256550925929</v>
      </c>
      <c r="M1164">
        <v>1479449366</v>
      </c>
      <c r="N1164" s="11">
        <f t="shared" si="113"/>
        <v>42692.256550925929</v>
      </c>
      <c r="O1164" t="b">
        <v>0</v>
      </c>
      <c r="P1164">
        <v>62</v>
      </c>
      <c r="Q1164" t="b">
        <v>1</v>
      </c>
      <c r="R1164" t="s">
        <v>8301</v>
      </c>
      <c r="S1164" t="str">
        <f t="shared" si="110"/>
        <v>technology</v>
      </c>
      <c r="T1164" t="str">
        <f t="shared" si="111"/>
        <v>space exploration</v>
      </c>
    </row>
    <row r="1165" spans="1:20" ht="28.8" x14ac:dyDescent="0.3">
      <c r="A1165">
        <v>3158</v>
      </c>
      <c r="B1165" s="3" t="s">
        <v>3158</v>
      </c>
      <c r="C1165" s="3" t="s">
        <v>7268</v>
      </c>
      <c r="D1165" s="10">
        <v>5000</v>
      </c>
      <c r="E1165">
        <v>5700</v>
      </c>
      <c r="F1165" s="5">
        <f t="shared" si="108"/>
        <v>1.1399999999999999</v>
      </c>
      <c r="G1165" s="6">
        <f t="shared" si="109"/>
        <v>82.608695652173907</v>
      </c>
      <c r="H1165" t="s">
        <v>8219</v>
      </c>
      <c r="I1165" t="s">
        <v>8224</v>
      </c>
      <c r="J1165" t="s">
        <v>8246</v>
      </c>
      <c r="K1165">
        <v>1374523752</v>
      </c>
      <c r="L1165" s="11">
        <f t="shared" si="112"/>
        <v>41477.839722222219</v>
      </c>
      <c r="M1165">
        <v>1371931752</v>
      </c>
      <c r="N1165" s="11">
        <f t="shared" si="113"/>
        <v>41447.839722222219</v>
      </c>
      <c r="O1165" t="b">
        <v>1</v>
      </c>
      <c r="P1165">
        <v>69</v>
      </c>
      <c r="Q1165" t="b">
        <v>1</v>
      </c>
      <c r="R1165" t="s">
        <v>8271</v>
      </c>
      <c r="S1165" t="str">
        <f t="shared" si="110"/>
        <v>theater</v>
      </c>
      <c r="T1165" t="str">
        <f t="shared" si="111"/>
        <v>plays</v>
      </c>
    </row>
    <row r="1166" spans="1:20" ht="57.6" x14ac:dyDescent="0.3">
      <c r="A1166">
        <v>3291</v>
      </c>
      <c r="B1166" s="3" t="s">
        <v>3291</v>
      </c>
      <c r="C1166" s="3" t="s">
        <v>7401</v>
      </c>
      <c r="D1166" s="10">
        <v>500</v>
      </c>
      <c r="E1166">
        <v>570</v>
      </c>
      <c r="F1166" s="5">
        <f t="shared" si="108"/>
        <v>1.1399999999999999</v>
      </c>
      <c r="G1166" s="6">
        <f t="shared" si="109"/>
        <v>40.714285714285715</v>
      </c>
      <c r="H1166" t="s">
        <v>8219</v>
      </c>
      <c r="I1166" t="s">
        <v>8224</v>
      </c>
      <c r="J1166" t="s">
        <v>8246</v>
      </c>
      <c r="K1166">
        <v>1442462340</v>
      </c>
      <c r="L1166" s="11">
        <f t="shared" si="112"/>
        <v>42264.165972222225</v>
      </c>
      <c r="M1166">
        <v>1439743900</v>
      </c>
      <c r="N1166" s="11">
        <f t="shared" si="113"/>
        <v>42232.702546296292</v>
      </c>
      <c r="O1166" t="b">
        <v>0</v>
      </c>
      <c r="P1166">
        <v>14</v>
      </c>
      <c r="Q1166" t="b">
        <v>1</v>
      </c>
      <c r="R1166" t="s">
        <v>8271</v>
      </c>
      <c r="S1166" t="str">
        <f t="shared" si="110"/>
        <v>theater</v>
      </c>
      <c r="T1166" t="str">
        <f t="shared" si="111"/>
        <v>plays</v>
      </c>
    </row>
    <row r="1167" spans="1:20" ht="28.8" x14ac:dyDescent="0.3">
      <c r="A1167">
        <v>3711</v>
      </c>
      <c r="B1167" s="3" t="s">
        <v>3708</v>
      </c>
      <c r="C1167" s="3" t="s">
        <v>7821</v>
      </c>
      <c r="D1167" s="10">
        <v>500</v>
      </c>
      <c r="E1167">
        <v>570</v>
      </c>
      <c r="F1167" s="5">
        <f t="shared" si="108"/>
        <v>1.1399999999999999</v>
      </c>
      <c r="G1167" s="6">
        <f t="shared" si="109"/>
        <v>27.142857142857142</v>
      </c>
      <c r="H1167" t="s">
        <v>8219</v>
      </c>
      <c r="I1167" t="s">
        <v>8224</v>
      </c>
      <c r="J1167" t="s">
        <v>8246</v>
      </c>
      <c r="K1167">
        <v>1402848000</v>
      </c>
      <c r="L1167" s="11">
        <f t="shared" si="112"/>
        <v>41805.666666666664</v>
      </c>
      <c r="M1167">
        <v>1400606573</v>
      </c>
      <c r="N1167" s="11">
        <f t="shared" si="113"/>
        <v>41779.724224537036</v>
      </c>
      <c r="O1167" t="b">
        <v>0</v>
      </c>
      <c r="P1167">
        <v>21</v>
      </c>
      <c r="Q1167" t="b">
        <v>1</v>
      </c>
      <c r="R1167" t="s">
        <v>8271</v>
      </c>
      <c r="S1167" t="str">
        <f t="shared" si="110"/>
        <v>theater</v>
      </c>
      <c r="T1167" t="str">
        <f t="shared" si="111"/>
        <v>plays</v>
      </c>
    </row>
    <row r="1168" spans="1:20" ht="43.2" x14ac:dyDescent="0.3">
      <c r="A1168">
        <v>1745</v>
      </c>
      <c r="B1168" s="3" t="s">
        <v>1746</v>
      </c>
      <c r="C1168" s="3" t="s">
        <v>5855</v>
      </c>
      <c r="D1168" s="10">
        <v>7000</v>
      </c>
      <c r="E1168">
        <v>7981</v>
      </c>
      <c r="F1168" s="5">
        <f t="shared" si="108"/>
        <v>1.1401428571428571</v>
      </c>
      <c r="G1168" s="6">
        <f t="shared" si="109"/>
        <v>89.674157303370791</v>
      </c>
      <c r="H1168" t="s">
        <v>8219</v>
      </c>
      <c r="I1168" t="s">
        <v>8224</v>
      </c>
      <c r="J1168" t="s">
        <v>8246</v>
      </c>
      <c r="K1168">
        <v>1482372000</v>
      </c>
      <c r="L1168" s="11">
        <f t="shared" si="112"/>
        <v>42726.083333333328</v>
      </c>
      <c r="M1168">
        <v>1479276838</v>
      </c>
      <c r="N1168" s="11">
        <f t="shared" si="113"/>
        <v>42690.259699074071</v>
      </c>
      <c r="O1168" t="b">
        <v>0</v>
      </c>
      <c r="P1168">
        <v>89</v>
      </c>
      <c r="Q1168" t="b">
        <v>1</v>
      </c>
      <c r="R1168" t="s">
        <v>8285</v>
      </c>
      <c r="S1168" t="str">
        <f t="shared" si="110"/>
        <v>photography</v>
      </c>
      <c r="T1168" t="str">
        <f t="shared" si="111"/>
        <v>photobooks</v>
      </c>
    </row>
    <row r="1169" spans="1:20" ht="43.2" x14ac:dyDescent="0.3">
      <c r="A1169">
        <v>1615</v>
      </c>
      <c r="B1169" s="3" t="s">
        <v>1616</v>
      </c>
      <c r="C1169" s="3" t="s">
        <v>5725</v>
      </c>
      <c r="D1169" s="10">
        <v>8000</v>
      </c>
      <c r="E1169">
        <v>9130</v>
      </c>
      <c r="F1169" s="5">
        <f t="shared" si="108"/>
        <v>1.1412500000000001</v>
      </c>
      <c r="G1169" s="6">
        <f t="shared" si="109"/>
        <v>67.132352941176464</v>
      </c>
      <c r="H1169" t="s">
        <v>8219</v>
      </c>
      <c r="I1169" t="s">
        <v>8224</v>
      </c>
      <c r="J1169" t="s">
        <v>8246</v>
      </c>
      <c r="K1169">
        <v>1323742396</v>
      </c>
      <c r="L1169" s="11">
        <f t="shared" si="112"/>
        <v>40890.092546296299</v>
      </c>
      <c r="M1169">
        <v>1319850796</v>
      </c>
      <c r="N1169" s="11">
        <f t="shared" si="113"/>
        <v>40845.050879629627</v>
      </c>
      <c r="O1169" t="b">
        <v>0</v>
      </c>
      <c r="P1169">
        <v>136</v>
      </c>
      <c r="Q1169" t="b">
        <v>1</v>
      </c>
      <c r="R1169" t="s">
        <v>8276</v>
      </c>
      <c r="S1169" t="str">
        <f t="shared" si="110"/>
        <v>music</v>
      </c>
      <c r="T1169" t="str">
        <f t="shared" si="111"/>
        <v>rock</v>
      </c>
    </row>
    <row r="1170" spans="1:20" ht="43.2" x14ac:dyDescent="0.3">
      <c r="A1170">
        <v>3179</v>
      </c>
      <c r="B1170" s="3" t="s">
        <v>3179</v>
      </c>
      <c r="C1170" s="3" t="s">
        <v>7289</v>
      </c>
      <c r="D1170" s="10">
        <v>4200</v>
      </c>
      <c r="E1170">
        <v>4794.82</v>
      </c>
      <c r="F1170" s="5">
        <f t="shared" si="108"/>
        <v>1.1416238095238094</v>
      </c>
      <c r="G1170" s="6">
        <f t="shared" si="109"/>
        <v>77.335806451612896</v>
      </c>
      <c r="H1170" t="s">
        <v>8219</v>
      </c>
      <c r="I1170" t="s">
        <v>8224</v>
      </c>
      <c r="J1170" t="s">
        <v>8246</v>
      </c>
      <c r="K1170">
        <v>1367859071</v>
      </c>
      <c r="L1170" s="11">
        <f t="shared" si="112"/>
        <v>41400.702210648145</v>
      </c>
      <c r="M1170">
        <v>1365699071</v>
      </c>
      <c r="N1170" s="11">
        <f t="shared" si="113"/>
        <v>41375.702210648145</v>
      </c>
      <c r="O1170" t="b">
        <v>1</v>
      </c>
      <c r="P1170">
        <v>62</v>
      </c>
      <c r="Q1170" t="b">
        <v>1</v>
      </c>
      <c r="R1170" t="s">
        <v>8271</v>
      </c>
      <c r="S1170" t="str">
        <f t="shared" si="110"/>
        <v>theater</v>
      </c>
      <c r="T1170" t="str">
        <f t="shared" si="111"/>
        <v>plays</v>
      </c>
    </row>
    <row r="1171" spans="1:20" ht="43.2" x14ac:dyDescent="0.3">
      <c r="A1171">
        <v>787</v>
      </c>
      <c r="B1171" s="3" t="s">
        <v>788</v>
      </c>
      <c r="C1171" s="3" t="s">
        <v>4897</v>
      </c>
      <c r="D1171" s="10">
        <v>1200</v>
      </c>
      <c r="E1171">
        <v>1370</v>
      </c>
      <c r="F1171" s="5">
        <f t="shared" si="108"/>
        <v>1.1416666666666666</v>
      </c>
      <c r="G1171" s="6">
        <f t="shared" si="109"/>
        <v>80.588235294117652</v>
      </c>
      <c r="H1171" t="s">
        <v>8219</v>
      </c>
      <c r="I1171" t="s">
        <v>8224</v>
      </c>
      <c r="J1171" t="s">
        <v>8246</v>
      </c>
      <c r="K1171">
        <v>1383318226</v>
      </c>
      <c r="L1171" s="11">
        <f t="shared" si="112"/>
        <v>41579.627615740741</v>
      </c>
      <c r="M1171">
        <v>1380726226</v>
      </c>
      <c r="N1171" s="11">
        <f t="shared" si="113"/>
        <v>41549.627615740741</v>
      </c>
      <c r="O1171" t="b">
        <v>0</v>
      </c>
      <c r="P1171">
        <v>17</v>
      </c>
      <c r="Q1171" t="b">
        <v>1</v>
      </c>
      <c r="R1171" t="s">
        <v>8276</v>
      </c>
      <c r="S1171" t="str">
        <f t="shared" si="110"/>
        <v>music</v>
      </c>
      <c r="T1171" t="str">
        <f t="shared" si="111"/>
        <v>rock</v>
      </c>
    </row>
    <row r="1172" spans="1:20" ht="43.2" x14ac:dyDescent="0.3">
      <c r="A1172">
        <v>371</v>
      </c>
      <c r="B1172" s="3" t="s">
        <v>372</v>
      </c>
      <c r="C1172" s="3" t="s">
        <v>4481</v>
      </c>
      <c r="D1172" s="10">
        <v>150000</v>
      </c>
      <c r="E1172">
        <v>171253</v>
      </c>
      <c r="F1172" s="5">
        <f t="shared" si="108"/>
        <v>1.1416866666666667</v>
      </c>
      <c r="G1172" s="6">
        <f t="shared" si="109"/>
        <v>161.25517890772127</v>
      </c>
      <c r="H1172" t="s">
        <v>8219</v>
      </c>
      <c r="I1172" t="s">
        <v>8224</v>
      </c>
      <c r="J1172" t="s">
        <v>8246</v>
      </c>
      <c r="K1172">
        <v>1359743139</v>
      </c>
      <c r="L1172" s="11">
        <f t="shared" si="112"/>
        <v>41306.767812500002</v>
      </c>
      <c r="M1172">
        <v>1355855139</v>
      </c>
      <c r="N1172" s="11">
        <f t="shared" si="113"/>
        <v>41261.767812500002</v>
      </c>
      <c r="O1172" t="b">
        <v>0</v>
      </c>
      <c r="P1172">
        <v>1062</v>
      </c>
      <c r="Q1172" t="b">
        <v>1</v>
      </c>
      <c r="R1172" t="s">
        <v>8269</v>
      </c>
      <c r="S1172" t="str">
        <f t="shared" si="110"/>
        <v>film &amp; video</v>
      </c>
      <c r="T1172" t="str">
        <f t="shared" si="111"/>
        <v>documentary</v>
      </c>
    </row>
    <row r="1173" spans="1:20" ht="57.6" x14ac:dyDescent="0.3">
      <c r="A1173">
        <v>3484</v>
      </c>
      <c r="B1173" s="3" t="s">
        <v>3483</v>
      </c>
      <c r="C1173" s="3" t="s">
        <v>7594</v>
      </c>
      <c r="D1173" s="10">
        <v>2500</v>
      </c>
      <c r="E1173">
        <v>2856</v>
      </c>
      <c r="F1173" s="5">
        <f t="shared" si="108"/>
        <v>1.1424000000000001</v>
      </c>
      <c r="G1173" s="6">
        <f t="shared" si="109"/>
        <v>64.909090909090907</v>
      </c>
      <c r="H1173" t="s">
        <v>8219</v>
      </c>
      <c r="I1173" t="s">
        <v>8224</v>
      </c>
      <c r="J1173" t="s">
        <v>8246</v>
      </c>
      <c r="K1173">
        <v>1466014499</v>
      </c>
      <c r="L1173" s="11">
        <f t="shared" si="112"/>
        <v>42536.760405092587</v>
      </c>
      <c r="M1173">
        <v>1463422499</v>
      </c>
      <c r="N1173" s="11">
        <f t="shared" si="113"/>
        <v>42506.760405092587</v>
      </c>
      <c r="O1173" t="b">
        <v>0</v>
      </c>
      <c r="P1173">
        <v>44</v>
      </c>
      <c r="Q1173" t="b">
        <v>1</v>
      </c>
      <c r="R1173" t="s">
        <v>8271</v>
      </c>
      <c r="S1173" t="str">
        <f t="shared" si="110"/>
        <v>theater</v>
      </c>
      <c r="T1173" t="str">
        <f t="shared" si="111"/>
        <v>plays</v>
      </c>
    </row>
    <row r="1174" spans="1:20" ht="43.2" x14ac:dyDescent="0.3">
      <c r="A1174">
        <v>1367</v>
      </c>
      <c r="B1174" s="3" t="s">
        <v>1368</v>
      </c>
      <c r="C1174" s="3" t="s">
        <v>5477</v>
      </c>
      <c r="D1174" s="10">
        <v>5000</v>
      </c>
      <c r="E1174">
        <v>5713</v>
      </c>
      <c r="F1174" s="5">
        <f t="shared" si="108"/>
        <v>1.1426000000000001</v>
      </c>
      <c r="G1174" s="6">
        <f t="shared" si="109"/>
        <v>63.477777777777774</v>
      </c>
      <c r="H1174" t="s">
        <v>8219</v>
      </c>
      <c r="I1174" t="s">
        <v>8224</v>
      </c>
      <c r="J1174" t="s">
        <v>8246</v>
      </c>
      <c r="K1174">
        <v>1447463050</v>
      </c>
      <c r="L1174" s="11">
        <f t="shared" si="112"/>
        <v>42322.044560185182</v>
      </c>
      <c r="M1174">
        <v>1444867450</v>
      </c>
      <c r="N1174" s="11">
        <f t="shared" si="113"/>
        <v>42292.002893518518</v>
      </c>
      <c r="O1174" t="b">
        <v>0</v>
      </c>
      <c r="P1174">
        <v>90</v>
      </c>
      <c r="Q1174" t="b">
        <v>1</v>
      </c>
      <c r="R1174" t="s">
        <v>8276</v>
      </c>
      <c r="S1174" t="str">
        <f t="shared" si="110"/>
        <v>music</v>
      </c>
      <c r="T1174" t="str">
        <f t="shared" si="111"/>
        <v>rock</v>
      </c>
    </row>
    <row r="1175" spans="1:20" ht="28.8" x14ac:dyDescent="0.3">
      <c r="A1175">
        <v>283</v>
      </c>
      <c r="B1175" s="3" t="s">
        <v>284</v>
      </c>
      <c r="C1175" s="3" t="s">
        <v>4393</v>
      </c>
      <c r="D1175" s="10">
        <v>18000</v>
      </c>
      <c r="E1175">
        <v>20569.05</v>
      </c>
      <c r="F1175" s="5">
        <f t="shared" si="108"/>
        <v>1.142725</v>
      </c>
      <c r="G1175" s="6">
        <f t="shared" si="109"/>
        <v>101.8269801980198</v>
      </c>
      <c r="H1175" t="s">
        <v>8219</v>
      </c>
      <c r="I1175" t="s">
        <v>8224</v>
      </c>
      <c r="J1175" t="s">
        <v>8246</v>
      </c>
      <c r="K1175">
        <v>1306904340</v>
      </c>
      <c r="L1175" s="11">
        <f t="shared" si="112"/>
        <v>40695.207638888889</v>
      </c>
      <c r="M1175">
        <v>1305219744</v>
      </c>
      <c r="N1175" s="11">
        <f t="shared" si="113"/>
        <v>40675.71</v>
      </c>
      <c r="O1175" t="b">
        <v>1</v>
      </c>
      <c r="P1175">
        <v>202</v>
      </c>
      <c r="Q1175" t="b">
        <v>1</v>
      </c>
      <c r="R1175" t="s">
        <v>8269</v>
      </c>
      <c r="S1175" t="str">
        <f t="shared" si="110"/>
        <v>film &amp; video</v>
      </c>
      <c r="T1175" t="str">
        <f t="shared" si="111"/>
        <v>documentary</v>
      </c>
    </row>
    <row r="1176" spans="1:20" ht="57.6" x14ac:dyDescent="0.3">
      <c r="A1176">
        <v>3279</v>
      </c>
      <c r="B1176" s="3" t="s">
        <v>3279</v>
      </c>
      <c r="C1176" s="3" t="s">
        <v>7389</v>
      </c>
      <c r="D1176" s="10">
        <v>5800</v>
      </c>
      <c r="E1176">
        <v>6628</v>
      </c>
      <c r="F1176" s="5">
        <f t="shared" si="108"/>
        <v>1.1427586206896552</v>
      </c>
      <c r="G1176" s="6">
        <f t="shared" si="109"/>
        <v>105.2063492063492</v>
      </c>
      <c r="H1176" t="s">
        <v>8219</v>
      </c>
      <c r="I1176" t="s">
        <v>8224</v>
      </c>
      <c r="J1176" t="s">
        <v>8246</v>
      </c>
      <c r="K1176">
        <v>1459474059</v>
      </c>
      <c r="L1176" s="11">
        <f t="shared" si="112"/>
        <v>42461.06086805556</v>
      </c>
      <c r="M1176">
        <v>1456885659</v>
      </c>
      <c r="N1176" s="11">
        <f t="shared" si="113"/>
        <v>42431.102534722217</v>
      </c>
      <c r="O1176" t="b">
        <v>0</v>
      </c>
      <c r="P1176">
        <v>63</v>
      </c>
      <c r="Q1176" t="b">
        <v>1</v>
      </c>
      <c r="R1176" t="s">
        <v>8271</v>
      </c>
      <c r="S1176" t="str">
        <f t="shared" si="110"/>
        <v>theater</v>
      </c>
      <c r="T1176" t="str">
        <f t="shared" si="111"/>
        <v>plays</v>
      </c>
    </row>
    <row r="1177" spans="1:20" ht="43.2" x14ac:dyDescent="0.3">
      <c r="A1177">
        <v>3570</v>
      </c>
      <c r="B1177" s="3" t="s">
        <v>3569</v>
      </c>
      <c r="C1177" s="3" t="s">
        <v>7680</v>
      </c>
      <c r="D1177" s="10">
        <v>2000</v>
      </c>
      <c r="E1177">
        <v>2287</v>
      </c>
      <c r="F1177" s="5">
        <f t="shared" si="108"/>
        <v>1.1435</v>
      </c>
      <c r="G1177" s="6">
        <f t="shared" si="109"/>
        <v>87.961538461538467</v>
      </c>
      <c r="H1177" t="s">
        <v>8219</v>
      </c>
      <c r="I1177" t="s">
        <v>8224</v>
      </c>
      <c r="J1177" t="s">
        <v>8246</v>
      </c>
      <c r="K1177">
        <v>1420009200</v>
      </c>
      <c r="L1177" s="11">
        <f t="shared" si="112"/>
        <v>42004.291666666672</v>
      </c>
      <c r="M1177">
        <v>1417593483</v>
      </c>
      <c r="N1177" s="11">
        <f t="shared" si="113"/>
        <v>41976.331979166673</v>
      </c>
      <c r="O1177" t="b">
        <v>0</v>
      </c>
      <c r="P1177">
        <v>26</v>
      </c>
      <c r="Q1177" t="b">
        <v>1</v>
      </c>
      <c r="R1177" t="s">
        <v>8271</v>
      </c>
      <c r="S1177" t="str">
        <f t="shared" si="110"/>
        <v>theater</v>
      </c>
      <c r="T1177" t="str">
        <f t="shared" si="111"/>
        <v>plays</v>
      </c>
    </row>
    <row r="1178" spans="1:20" ht="43.2" x14ac:dyDescent="0.3">
      <c r="A1178">
        <v>2212</v>
      </c>
      <c r="B1178" s="3" t="s">
        <v>2213</v>
      </c>
      <c r="C1178" s="3" t="s">
        <v>6322</v>
      </c>
      <c r="D1178" s="10">
        <v>6000</v>
      </c>
      <c r="E1178">
        <v>6863</v>
      </c>
      <c r="F1178" s="5">
        <f t="shared" si="108"/>
        <v>1.1438333333333333</v>
      </c>
      <c r="G1178" s="6">
        <f t="shared" si="109"/>
        <v>55.796747967479675</v>
      </c>
      <c r="H1178" t="s">
        <v>8219</v>
      </c>
      <c r="I1178" t="s">
        <v>8224</v>
      </c>
      <c r="J1178" t="s">
        <v>8246</v>
      </c>
      <c r="K1178">
        <v>1383526800</v>
      </c>
      <c r="L1178" s="11">
        <f t="shared" si="112"/>
        <v>41582.041666666664</v>
      </c>
      <c r="M1178">
        <v>1380650177</v>
      </c>
      <c r="N1178" s="11">
        <f t="shared" si="113"/>
        <v>41548.747418981482</v>
      </c>
      <c r="O1178" t="b">
        <v>0</v>
      </c>
      <c r="P1178">
        <v>123</v>
      </c>
      <c r="Q1178" t="b">
        <v>1</v>
      </c>
      <c r="R1178" t="s">
        <v>8280</v>
      </c>
      <c r="S1178" t="str">
        <f t="shared" si="110"/>
        <v>music</v>
      </c>
      <c r="T1178" t="str">
        <f t="shared" si="111"/>
        <v>electronic music</v>
      </c>
    </row>
    <row r="1179" spans="1:20" ht="43.2" x14ac:dyDescent="0.3">
      <c r="A1179">
        <v>377</v>
      </c>
      <c r="B1179" s="3" t="s">
        <v>378</v>
      </c>
      <c r="C1179" s="3" t="s">
        <v>4487</v>
      </c>
      <c r="D1179" s="10">
        <v>12000</v>
      </c>
      <c r="E1179">
        <v>13728</v>
      </c>
      <c r="F1179" s="5">
        <f t="shared" si="108"/>
        <v>1.1439999999999999</v>
      </c>
      <c r="G1179" s="6">
        <f t="shared" si="109"/>
        <v>103.21804511278195</v>
      </c>
      <c r="H1179" t="s">
        <v>8219</v>
      </c>
      <c r="I1179" t="s">
        <v>8224</v>
      </c>
      <c r="J1179" t="s">
        <v>8246</v>
      </c>
      <c r="K1179">
        <v>1447484460</v>
      </c>
      <c r="L1179" s="11">
        <f t="shared" si="112"/>
        <v>42322.292361111111</v>
      </c>
      <c r="M1179">
        <v>1444888868</v>
      </c>
      <c r="N1179" s="11">
        <f t="shared" si="113"/>
        <v>42292.250787037032</v>
      </c>
      <c r="O1179" t="b">
        <v>0</v>
      </c>
      <c r="P1179">
        <v>133</v>
      </c>
      <c r="Q1179" t="b">
        <v>1</v>
      </c>
      <c r="R1179" t="s">
        <v>8269</v>
      </c>
      <c r="S1179" t="str">
        <f t="shared" si="110"/>
        <v>film &amp; video</v>
      </c>
      <c r="T1179" t="str">
        <f t="shared" si="111"/>
        <v>documentary</v>
      </c>
    </row>
    <row r="1180" spans="1:20" ht="57.6" x14ac:dyDescent="0.3">
      <c r="A1180">
        <v>1924</v>
      </c>
      <c r="B1180" s="3" t="s">
        <v>1925</v>
      </c>
      <c r="C1180" s="3" t="s">
        <v>6034</v>
      </c>
      <c r="D1180" s="10">
        <v>3000</v>
      </c>
      <c r="E1180">
        <v>3432</v>
      </c>
      <c r="F1180" s="5">
        <f t="shared" si="108"/>
        <v>1.1439999999999999</v>
      </c>
      <c r="G1180" s="6">
        <f t="shared" si="109"/>
        <v>104</v>
      </c>
      <c r="H1180" t="s">
        <v>8219</v>
      </c>
      <c r="I1180" t="s">
        <v>8224</v>
      </c>
      <c r="J1180" t="s">
        <v>8246</v>
      </c>
      <c r="K1180">
        <v>1389814380</v>
      </c>
      <c r="L1180" s="11">
        <f t="shared" si="112"/>
        <v>41654.814583333333</v>
      </c>
      <c r="M1180">
        <v>1387390555</v>
      </c>
      <c r="N1180" s="11">
        <f t="shared" si="113"/>
        <v>41626.761053240742</v>
      </c>
      <c r="O1180" t="b">
        <v>0</v>
      </c>
      <c r="P1180">
        <v>33</v>
      </c>
      <c r="Q1180" t="b">
        <v>1</v>
      </c>
      <c r="R1180" t="s">
        <v>8279</v>
      </c>
      <c r="S1180" t="str">
        <f t="shared" si="110"/>
        <v>music</v>
      </c>
      <c r="T1180" t="str">
        <f t="shared" si="111"/>
        <v>indie rock</v>
      </c>
    </row>
    <row r="1181" spans="1:20" ht="43.2" x14ac:dyDescent="0.3">
      <c r="A1181">
        <v>735</v>
      </c>
      <c r="B1181" s="3" t="s">
        <v>736</v>
      </c>
      <c r="C1181" s="3" t="s">
        <v>4845</v>
      </c>
      <c r="D1181" s="10">
        <v>47000</v>
      </c>
      <c r="E1181">
        <v>53771</v>
      </c>
      <c r="F1181" s="5">
        <f t="shared" si="108"/>
        <v>1.1440638297872341</v>
      </c>
      <c r="G1181" s="6">
        <f t="shared" si="109"/>
        <v>234.80786026200875</v>
      </c>
      <c r="H1181" t="s">
        <v>8219</v>
      </c>
      <c r="I1181" t="s">
        <v>8224</v>
      </c>
      <c r="J1181" t="s">
        <v>8246</v>
      </c>
      <c r="K1181">
        <v>1417653540</v>
      </c>
      <c r="L1181" s="11">
        <f t="shared" si="112"/>
        <v>41977.027083333334</v>
      </c>
      <c r="M1181">
        <v>1414975346</v>
      </c>
      <c r="N1181" s="11">
        <f t="shared" si="113"/>
        <v>41946.029467592591</v>
      </c>
      <c r="O1181" t="b">
        <v>0</v>
      </c>
      <c r="P1181">
        <v>229</v>
      </c>
      <c r="Q1181" t="b">
        <v>1</v>
      </c>
      <c r="R1181" t="s">
        <v>8274</v>
      </c>
      <c r="S1181" t="str">
        <f t="shared" si="110"/>
        <v>publishing</v>
      </c>
      <c r="T1181" t="str">
        <f t="shared" si="111"/>
        <v>nonfiction</v>
      </c>
    </row>
    <row r="1182" spans="1:20" ht="43.2" x14ac:dyDescent="0.3">
      <c r="A1182">
        <v>3547</v>
      </c>
      <c r="B1182" s="3" t="s">
        <v>3546</v>
      </c>
      <c r="C1182" s="3" t="s">
        <v>7657</v>
      </c>
      <c r="D1182" s="10">
        <v>35000</v>
      </c>
      <c r="E1182">
        <v>40043.25</v>
      </c>
      <c r="F1182" s="5">
        <f t="shared" si="108"/>
        <v>1.1440928571428572</v>
      </c>
      <c r="G1182" s="6">
        <f t="shared" si="109"/>
        <v>119.17633928571429</v>
      </c>
      <c r="H1182" t="s">
        <v>8219</v>
      </c>
      <c r="I1182" t="s">
        <v>8224</v>
      </c>
      <c r="J1182" t="s">
        <v>8246</v>
      </c>
      <c r="K1182">
        <v>1463198340</v>
      </c>
      <c r="L1182" s="11">
        <f t="shared" si="112"/>
        <v>42504.165972222225</v>
      </c>
      <c r="M1182">
        <v>1461117201</v>
      </c>
      <c r="N1182" s="11">
        <f t="shared" si="113"/>
        <v>42480.078715277778</v>
      </c>
      <c r="O1182" t="b">
        <v>0</v>
      </c>
      <c r="P1182">
        <v>336</v>
      </c>
      <c r="Q1182" t="b">
        <v>1</v>
      </c>
      <c r="R1182" t="s">
        <v>8271</v>
      </c>
      <c r="S1182" t="str">
        <f t="shared" si="110"/>
        <v>theater</v>
      </c>
      <c r="T1182" t="str">
        <f t="shared" si="111"/>
        <v>plays</v>
      </c>
    </row>
    <row r="1183" spans="1:20" ht="28.8" x14ac:dyDescent="0.3">
      <c r="A1183">
        <v>1894</v>
      </c>
      <c r="B1183" s="3" t="s">
        <v>1895</v>
      </c>
      <c r="C1183" s="3" t="s">
        <v>6004</v>
      </c>
      <c r="D1183" s="10">
        <v>1000</v>
      </c>
      <c r="E1183">
        <v>1145</v>
      </c>
      <c r="F1183" s="5">
        <f t="shared" si="108"/>
        <v>1.145</v>
      </c>
      <c r="G1183" s="6">
        <f t="shared" si="109"/>
        <v>57.25</v>
      </c>
      <c r="H1183" t="s">
        <v>8219</v>
      </c>
      <c r="I1183" t="s">
        <v>8224</v>
      </c>
      <c r="J1183" t="s">
        <v>8246</v>
      </c>
      <c r="K1183">
        <v>1329082983</v>
      </c>
      <c r="L1183" s="11">
        <f t="shared" si="112"/>
        <v>40951.904895833337</v>
      </c>
      <c r="M1183">
        <v>1326404583</v>
      </c>
      <c r="N1183" s="11">
        <f t="shared" si="113"/>
        <v>40920.904895833337</v>
      </c>
      <c r="O1183" t="b">
        <v>0</v>
      </c>
      <c r="P1183">
        <v>20</v>
      </c>
      <c r="Q1183" t="b">
        <v>1</v>
      </c>
      <c r="R1183" t="s">
        <v>8279</v>
      </c>
      <c r="S1183" t="str">
        <f t="shared" si="110"/>
        <v>music</v>
      </c>
      <c r="T1183" t="str">
        <f t="shared" si="111"/>
        <v>indie rock</v>
      </c>
    </row>
    <row r="1184" spans="1:20" ht="43.2" x14ac:dyDescent="0.3">
      <c r="A1184">
        <v>2783</v>
      </c>
      <c r="B1184" s="3" t="s">
        <v>2783</v>
      </c>
      <c r="C1184" s="3" t="s">
        <v>6893</v>
      </c>
      <c r="D1184" s="10">
        <v>1000</v>
      </c>
      <c r="E1184">
        <v>1145</v>
      </c>
      <c r="F1184" s="5">
        <f t="shared" si="108"/>
        <v>1.145</v>
      </c>
      <c r="G1184" s="6">
        <f t="shared" si="109"/>
        <v>18.770491803278688</v>
      </c>
      <c r="H1184" t="s">
        <v>8219</v>
      </c>
      <c r="I1184" t="s">
        <v>8225</v>
      </c>
      <c r="J1184" t="s">
        <v>8247</v>
      </c>
      <c r="K1184">
        <v>1429793446</v>
      </c>
      <c r="L1184" s="11">
        <f t="shared" si="112"/>
        <v>42117.535254629634</v>
      </c>
      <c r="M1184">
        <v>1428583846</v>
      </c>
      <c r="N1184" s="11">
        <f t="shared" si="113"/>
        <v>42103.535254629634</v>
      </c>
      <c r="O1184" t="b">
        <v>0</v>
      </c>
      <c r="P1184">
        <v>61</v>
      </c>
      <c r="Q1184" t="b">
        <v>1</v>
      </c>
      <c r="R1184" t="s">
        <v>8271</v>
      </c>
      <c r="S1184" t="str">
        <f t="shared" si="110"/>
        <v>theater</v>
      </c>
      <c r="T1184" t="str">
        <f t="shared" si="111"/>
        <v>plays</v>
      </c>
    </row>
    <row r="1185" spans="1:20" ht="43.2" x14ac:dyDescent="0.3">
      <c r="A1185">
        <v>3389</v>
      </c>
      <c r="B1185" s="3" t="s">
        <v>3388</v>
      </c>
      <c r="C1185" s="3" t="s">
        <v>7499</v>
      </c>
      <c r="D1185" s="10">
        <v>10000</v>
      </c>
      <c r="E1185">
        <v>11450</v>
      </c>
      <c r="F1185" s="5">
        <f t="shared" si="108"/>
        <v>1.145</v>
      </c>
      <c r="G1185" s="6">
        <f t="shared" si="109"/>
        <v>184.67741935483872</v>
      </c>
      <c r="H1185" t="s">
        <v>8219</v>
      </c>
      <c r="I1185" t="s">
        <v>8224</v>
      </c>
      <c r="J1185" t="s">
        <v>8246</v>
      </c>
      <c r="K1185">
        <v>1464960682</v>
      </c>
      <c r="L1185" s="11">
        <f t="shared" si="112"/>
        <v>42524.563449074078</v>
      </c>
      <c r="M1185">
        <v>1462368682</v>
      </c>
      <c r="N1185" s="11">
        <f t="shared" si="113"/>
        <v>42494.563449074078</v>
      </c>
      <c r="O1185" t="b">
        <v>0</v>
      </c>
      <c r="P1185">
        <v>62</v>
      </c>
      <c r="Q1185" t="b">
        <v>1</v>
      </c>
      <c r="R1185" t="s">
        <v>8271</v>
      </c>
      <c r="S1185" t="str">
        <f t="shared" si="110"/>
        <v>theater</v>
      </c>
      <c r="T1185" t="str">
        <f t="shared" si="111"/>
        <v>plays</v>
      </c>
    </row>
    <row r="1186" spans="1:20" ht="43.2" x14ac:dyDescent="0.3">
      <c r="A1186">
        <v>2616</v>
      </c>
      <c r="B1186" s="3" t="s">
        <v>2616</v>
      </c>
      <c r="C1186" s="3" t="s">
        <v>6726</v>
      </c>
      <c r="D1186" s="10">
        <v>25000</v>
      </c>
      <c r="E1186">
        <v>28633.5</v>
      </c>
      <c r="F1186" s="5">
        <f t="shared" si="108"/>
        <v>1.14534</v>
      </c>
      <c r="G1186" s="6">
        <f t="shared" si="109"/>
        <v>120.30882352941177</v>
      </c>
      <c r="H1186" t="s">
        <v>8219</v>
      </c>
      <c r="I1186" t="s">
        <v>8224</v>
      </c>
      <c r="J1186" t="s">
        <v>8246</v>
      </c>
      <c r="K1186">
        <v>1440546729</v>
      </c>
      <c r="L1186" s="11">
        <f t="shared" si="112"/>
        <v>42241.99454861111</v>
      </c>
      <c r="M1186">
        <v>1437954729</v>
      </c>
      <c r="N1186" s="11">
        <f t="shared" si="113"/>
        <v>42211.99454861111</v>
      </c>
      <c r="O1186" t="b">
        <v>1</v>
      </c>
      <c r="P1186">
        <v>238</v>
      </c>
      <c r="Q1186" t="b">
        <v>1</v>
      </c>
      <c r="R1186" t="s">
        <v>8301</v>
      </c>
      <c r="S1186" t="str">
        <f t="shared" si="110"/>
        <v>technology</v>
      </c>
      <c r="T1186" t="str">
        <f t="shared" si="111"/>
        <v>space exploration</v>
      </c>
    </row>
    <row r="1187" spans="1:20" ht="43.2" x14ac:dyDescent="0.3">
      <c r="A1187">
        <v>2081</v>
      </c>
      <c r="B1187" s="3" t="s">
        <v>2082</v>
      </c>
      <c r="C1187" s="3" t="s">
        <v>6191</v>
      </c>
      <c r="D1187" s="10">
        <v>3500</v>
      </c>
      <c r="E1187">
        <v>4010</v>
      </c>
      <c r="F1187" s="5">
        <f t="shared" si="108"/>
        <v>1.1457142857142857</v>
      </c>
      <c r="G1187" s="6">
        <f t="shared" si="109"/>
        <v>72.909090909090907</v>
      </c>
      <c r="H1187" t="s">
        <v>8219</v>
      </c>
      <c r="I1187" t="s">
        <v>8224</v>
      </c>
      <c r="J1187" t="s">
        <v>8246</v>
      </c>
      <c r="K1187">
        <v>1337144340</v>
      </c>
      <c r="L1187" s="11">
        <f t="shared" si="112"/>
        <v>41045.207638888889</v>
      </c>
      <c r="M1187">
        <v>1333597555</v>
      </c>
      <c r="N1187" s="11">
        <f t="shared" si="113"/>
        <v>41004.156886574077</v>
      </c>
      <c r="O1187" t="b">
        <v>0</v>
      </c>
      <c r="P1187">
        <v>55</v>
      </c>
      <c r="Q1187" t="b">
        <v>1</v>
      </c>
      <c r="R1187" t="s">
        <v>8279</v>
      </c>
      <c r="S1187" t="str">
        <f t="shared" si="110"/>
        <v>music</v>
      </c>
      <c r="T1187" t="str">
        <f t="shared" si="111"/>
        <v>indie rock</v>
      </c>
    </row>
    <row r="1188" spans="1:20" ht="43.2" x14ac:dyDescent="0.3">
      <c r="A1188">
        <v>2631</v>
      </c>
      <c r="B1188" s="3" t="s">
        <v>2631</v>
      </c>
      <c r="C1188" s="3" t="s">
        <v>6741</v>
      </c>
      <c r="D1188" s="10">
        <v>20000</v>
      </c>
      <c r="E1188">
        <v>22933.05</v>
      </c>
      <c r="F1188" s="5">
        <f t="shared" si="108"/>
        <v>1.1466525000000001</v>
      </c>
      <c r="G1188" s="6">
        <f t="shared" si="109"/>
        <v>80.185489510489504</v>
      </c>
      <c r="H1188" t="s">
        <v>8219</v>
      </c>
      <c r="I1188" t="s">
        <v>8224</v>
      </c>
      <c r="J1188" t="s">
        <v>8246</v>
      </c>
      <c r="K1188">
        <v>1440907427</v>
      </c>
      <c r="L1188" s="11">
        <f t="shared" si="112"/>
        <v>42246.169293981482</v>
      </c>
      <c r="M1188">
        <v>1438488227</v>
      </c>
      <c r="N1188" s="11">
        <f t="shared" si="113"/>
        <v>42218.169293981482</v>
      </c>
      <c r="O1188" t="b">
        <v>0</v>
      </c>
      <c r="P1188">
        <v>286</v>
      </c>
      <c r="Q1188" t="b">
        <v>1</v>
      </c>
      <c r="R1188" t="s">
        <v>8301</v>
      </c>
      <c r="S1188" t="str">
        <f t="shared" si="110"/>
        <v>technology</v>
      </c>
      <c r="T1188" t="str">
        <f t="shared" si="111"/>
        <v>space exploration</v>
      </c>
    </row>
    <row r="1189" spans="1:20" ht="57.6" x14ac:dyDescent="0.3">
      <c r="A1189">
        <v>96</v>
      </c>
      <c r="B1189" s="3" t="s">
        <v>98</v>
      </c>
      <c r="C1189" s="3" t="s">
        <v>4207</v>
      </c>
      <c r="D1189" s="10">
        <v>1500</v>
      </c>
      <c r="E1189">
        <v>1720</v>
      </c>
      <c r="F1189" s="5">
        <f t="shared" si="108"/>
        <v>1.1466666666666667</v>
      </c>
      <c r="G1189" s="6">
        <f t="shared" si="109"/>
        <v>50.588235294117645</v>
      </c>
      <c r="H1189" t="s">
        <v>8219</v>
      </c>
      <c r="I1189" t="s">
        <v>8224</v>
      </c>
      <c r="J1189" t="s">
        <v>8246</v>
      </c>
      <c r="K1189">
        <v>1280631600</v>
      </c>
      <c r="L1189" s="11">
        <f t="shared" si="112"/>
        <v>40391.125</v>
      </c>
      <c r="M1189">
        <v>1274889241</v>
      </c>
      <c r="N1189" s="11">
        <f t="shared" si="113"/>
        <v>40324.662511574075</v>
      </c>
      <c r="O1189" t="b">
        <v>0</v>
      </c>
      <c r="P1189">
        <v>34</v>
      </c>
      <c r="Q1189" t="b">
        <v>1</v>
      </c>
      <c r="R1189" t="s">
        <v>8266</v>
      </c>
      <c r="S1189" t="str">
        <f t="shared" si="110"/>
        <v>film &amp; video</v>
      </c>
      <c r="T1189" t="str">
        <f t="shared" si="111"/>
        <v>shorts</v>
      </c>
    </row>
    <row r="1190" spans="1:20" ht="43.2" x14ac:dyDescent="0.3">
      <c r="A1190">
        <v>522</v>
      </c>
      <c r="B1190" s="3" t="s">
        <v>523</v>
      </c>
      <c r="C1190" s="3" t="s">
        <v>4632</v>
      </c>
      <c r="D1190" s="10">
        <v>3000</v>
      </c>
      <c r="E1190">
        <v>3440</v>
      </c>
      <c r="F1190" s="5">
        <f t="shared" si="108"/>
        <v>1.1466666666666667</v>
      </c>
      <c r="G1190" s="6">
        <f t="shared" si="109"/>
        <v>110.96774193548387</v>
      </c>
      <c r="H1190" t="s">
        <v>8219</v>
      </c>
      <c r="I1190" t="s">
        <v>8224</v>
      </c>
      <c r="J1190" t="s">
        <v>8246</v>
      </c>
      <c r="K1190">
        <v>1458518325</v>
      </c>
      <c r="L1190" s="11">
        <f t="shared" si="112"/>
        <v>42449.999131944445</v>
      </c>
      <c r="M1190">
        <v>1456793925</v>
      </c>
      <c r="N1190" s="11">
        <f t="shared" si="113"/>
        <v>42430.040798611109</v>
      </c>
      <c r="O1190" t="b">
        <v>0</v>
      </c>
      <c r="P1190">
        <v>31</v>
      </c>
      <c r="Q1190" t="b">
        <v>1</v>
      </c>
      <c r="R1190" t="s">
        <v>8271</v>
      </c>
      <c r="S1190" t="str">
        <f t="shared" si="110"/>
        <v>theater</v>
      </c>
      <c r="T1190" t="str">
        <f t="shared" si="111"/>
        <v>plays</v>
      </c>
    </row>
    <row r="1191" spans="1:20" ht="57.6" x14ac:dyDescent="0.3">
      <c r="A1191">
        <v>1758</v>
      </c>
      <c r="B1191" s="3" t="s">
        <v>1759</v>
      </c>
      <c r="C1191" s="3" t="s">
        <v>5868</v>
      </c>
      <c r="D1191" s="10">
        <v>1000</v>
      </c>
      <c r="E1191">
        <v>1147</v>
      </c>
      <c r="F1191" s="5">
        <f t="shared" si="108"/>
        <v>1.147</v>
      </c>
      <c r="G1191" s="6">
        <f t="shared" si="109"/>
        <v>42.481481481481481</v>
      </c>
      <c r="H1191" t="s">
        <v>8219</v>
      </c>
      <c r="I1191" t="s">
        <v>8224</v>
      </c>
      <c r="J1191" t="s">
        <v>8246</v>
      </c>
      <c r="K1191">
        <v>1468536992</v>
      </c>
      <c r="L1191" s="11">
        <f t="shared" si="112"/>
        <v>42565.955925925926</v>
      </c>
      <c r="M1191">
        <v>1463352992</v>
      </c>
      <c r="N1191" s="11">
        <f t="shared" si="113"/>
        <v>42505.955925925926</v>
      </c>
      <c r="O1191" t="b">
        <v>0</v>
      </c>
      <c r="P1191">
        <v>27</v>
      </c>
      <c r="Q1191" t="b">
        <v>1</v>
      </c>
      <c r="R1191" t="s">
        <v>8285</v>
      </c>
      <c r="S1191" t="str">
        <f t="shared" si="110"/>
        <v>photography</v>
      </c>
      <c r="T1191" t="str">
        <f t="shared" si="111"/>
        <v>photobooks</v>
      </c>
    </row>
    <row r="1192" spans="1:20" ht="43.2" x14ac:dyDescent="0.3">
      <c r="A1192">
        <v>2832</v>
      </c>
      <c r="B1192" s="3" t="s">
        <v>2832</v>
      </c>
      <c r="C1192" s="3" t="s">
        <v>6942</v>
      </c>
      <c r="D1192" s="10">
        <v>2500</v>
      </c>
      <c r="E1192">
        <v>2867.99</v>
      </c>
      <c r="F1192" s="5">
        <f t="shared" si="108"/>
        <v>1.1471959999999999</v>
      </c>
      <c r="G1192" s="6">
        <f t="shared" si="109"/>
        <v>30.189368421052631</v>
      </c>
      <c r="H1192" t="s">
        <v>8219</v>
      </c>
      <c r="I1192" t="s">
        <v>8225</v>
      </c>
      <c r="J1192" t="s">
        <v>8247</v>
      </c>
      <c r="K1192">
        <v>1416780000</v>
      </c>
      <c r="L1192" s="11">
        <f t="shared" si="112"/>
        <v>41966.916666666672</v>
      </c>
      <c r="M1192">
        <v>1414342894</v>
      </c>
      <c r="N1192" s="11">
        <f t="shared" si="113"/>
        <v>41938.709421296298</v>
      </c>
      <c r="O1192" t="b">
        <v>0</v>
      </c>
      <c r="P1192">
        <v>95</v>
      </c>
      <c r="Q1192" t="b">
        <v>1</v>
      </c>
      <c r="R1192" t="s">
        <v>8271</v>
      </c>
      <c r="S1192" t="str">
        <f t="shared" si="110"/>
        <v>theater</v>
      </c>
      <c r="T1192" t="str">
        <f t="shared" si="111"/>
        <v>plays</v>
      </c>
    </row>
    <row r="1193" spans="1:20" ht="28.8" x14ac:dyDescent="0.3">
      <c r="A1193">
        <v>1270</v>
      </c>
      <c r="B1193" s="3" t="s">
        <v>1271</v>
      </c>
      <c r="C1193" s="3" t="s">
        <v>5380</v>
      </c>
      <c r="D1193" s="10">
        <v>10000</v>
      </c>
      <c r="E1193">
        <v>11472</v>
      </c>
      <c r="F1193" s="5">
        <f t="shared" si="108"/>
        <v>1.1472</v>
      </c>
      <c r="G1193" s="6">
        <f t="shared" si="109"/>
        <v>67.881656804733723</v>
      </c>
      <c r="H1193" t="s">
        <v>8219</v>
      </c>
      <c r="I1193" t="s">
        <v>8224</v>
      </c>
      <c r="J1193" t="s">
        <v>8246</v>
      </c>
      <c r="K1193">
        <v>1332704042</v>
      </c>
      <c r="L1193" s="11">
        <f t="shared" si="112"/>
        <v>40993.815300925926</v>
      </c>
      <c r="M1193">
        <v>1327523642</v>
      </c>
      <c r="N1193" s="11">
        <f t="shared" si="113"/>
        <v>40933.856967592597</v>
      </c>
      <c r="O1193" t="b">
        <v>1</v>
      </c>
      <c r="P1193">
        <v>169</v>
      </c>
      <c r="Q1193" t="b">
        <v>1</v>
      </c>
      <c r="R1193" t="s">
        <v>8276</v>
      </c>
      <c r="S1193" t="str">
        <f t="shared" si="110"/>
        <v>music</v>
      </c>
      <c r="T1193" t="str">
        <f t="shared" si="111"/>
        <v>rock</v>
      </c>
    </row>
    <row r="1194" spans="1:20" ht="43.2" x14ac:dyDescent="0.3">
      <c r="A1194">
        <v>350</v>
      </c>
      <c r="B1194" s="3" t="s">
        <v>351</v>
      </c>
      <c r="C1194" s="3" t="s">
        <v>4460</v>
      </c>
      <c r="D1194" s="10">
        <v>25000</v>
      </c>
      <c r="E1194">
        <v>28690</v>
      </c>
      <c r="F1194" s="5">
        <f t="shared" si="108"/>
        <v>1.1476</v>
      </c>
      <c r="G1194" s="6">
        <f t="shared" si="109"/>
        <v>129.81900452488688</v>
      </c>
      <c r="H1194" t="s">
        <v>8219</v>
      </c>
      <c r="I1194" t="s">
        <v>8224</v>
      </c>
      <c r="J1194" t="s">
        <v>8246</v>
      </c>
      <c r="K1194">
        <v>1473566340</v>
      </c>
      <c r="L1194" s="11">
        <f t="shared" si="112"/>
        <v>42624.165972222225</v>
      </c>
      <c r="M1194">
        <v>1470274509</v>
      </c>
      <c r="N1194" s="11">
        <f t="shared" si="113"/>
        <v>42586.066076388888</v>
      </c>
      <c r="O1194" t="b">
        <v>1</v>
      </c>
      <c r="P1194">
        <v>221</v>
      </c>
      <c r="Q1194" t="b">
        <v>1</v>
      </c>
      <c r="R1194" t="s">
        <v>8269</v>
      </c>
      <c r="S1194" t="str">
        <f t="shared" si="110"/>
        <v>film &amp; video</v>
      </c>
      <c r="T1194" t="str">
        <f t="shared" si="111"/>
        <v>documentary</v>
      </c>
    </row>
    <row r="1195" spans="1:20" ht="57.6" x14ac:dyDescent="0.3">
      <c r="A1195">
        <v>3176</v>
      </c>
      <c r="B1195" s="3" t="s">
        <v>3176</v>
      </c>
      <c r="C1195" s="3" t="s">
        <v>7286</v>
      </c>
      <c r="D1195" s="10">
        <v>1900</v>
      </c>
      <c r="E1195">
        <v>2182</v>
      </c>
      <c r="F1195" s="5">
        <f t="shared" si="108"/>
        <v>1.148421052631579</v>
      </c>
      <c r="G1195" s="6">
        <f t="shared" si="109"/>
        <v>39.672727272727272</v>
      </c>
      <c r="H1195" t="s">
        <v>8219</v>
      </c>
      <c r="I1195" t="s">
        <v>8224</v>
      </c>
      <c r="J1195" t="s">
        <v>8246</v>
      </c>
      <c r="K1195">
        <v>1376838000</v>
      </c>
      <c r="L1195" s="11">
        <f t="shared" si="112"/>
        <v>41504.625</v>
      </c>
      <c r="M1195">
        <v>1374531631</v>
      </c>
      <c r="N1195" s="11">
        <f t="shared" si="113"/>
        <v>41477.930914351848</v>
      </c>
      <c r="O1195" t="b">
        <v>1</v>
      </c>
      <c r="P1195">
        <v>55</v>
      </c>
      <c r="Q1195" t="b">
        <v>1</v>
      </c>
      <c r="R1195" t="s">
        <v>8271</v>
      </c>
      <c r="S1195" t="str">
        <f t="shared" si="110"/>
        <v>theater</v>
      </c>
      <c r="T1195" t="str">
        <f t="shared" si="111"/>
        <v>plays</v>
      </c>
    </row>
    <row r="1196" spans="1:20" ht="43.2" x14ac:dyDescent="0.3">
      <c r="A1196">
        <v>798</v>
      </c>
      <c r="B1196" s="3" t="s">
        <v>799</v>
      </c>
      <c r="C1196" s="3" t="s">
        <v>4908</v>
      </c>
      <c r="D1196" s="10">
        <v>3500</v>
      </c>
      <c r="E1196">
        <v>4021</v>
      </c>
      <c r="F1196" s="5">
        <f t="shared" si="108"/>
        <v>1.1488571428571428</v>
      </c>
      <c r="G1196" s="6">
        <f t="shared" si="109"/>
        <v>46.218390804597703</v>
      </c>
      <c r="H1196" t="s">
        <v>8219</v>
      </c>
      <c r="I1196" t="s">
        <v>8224</v>
      </c>
      <c r="J1196" t="s">
        <v>8246</v>
      </c>
      <c r="K1196">
        <v>1412086187</v>
      </c>
      <c r="L1196" s="11">
        <f t="shared" si="112"/>
        <v>41912.590127314819</v>
      </c>
      <c r="M1196">
        <v>1409494187</v>
      </c>
      <c r="N1196" s="11">
        <f t="shared" si="113"/>
        <v>41882.590127314819</v>
      </c>
      <c r="O1196" t="b">
        <v>0</v>
      </c>
      <c r="P1196">
        <v>87</v>
      </c>
      <c r="Q1196" t="b">
        <v>1</v>
      </c>
      <c r="R1196" t="s">
        <v>8276</v>
      </c>
      <c r="S1196" t="str">
        <f t="shared" si="110"/>
        <v>music</v>
      </c>
      <c r="T1196" t="str">
        <f t="shared" si="111"/>
        <v>rock</v>
      </c>
    </row>
    <row r="1197" spans="1:20" ht="28.8" x14ac:dyDescent="0.3">
      <c r="A1197">
        <v>1022</v>
      </c>
      <c r="B1197" s="3" t="s">
        <v>1023</v>
      </c>
      <c r="C1197" s="3" t="s">
        <v>5132</v>
      </c>
      <c r="D1197" s="10">
        <v>2000</v>
      </c>
      <c r="E1197">
        <v>2298</v>
      </c>
      <c r="F1197" s="5">
        <f t="shared" si="108"/>
        <v>1.149</v>
      </c>
      <c r="G1197" s="6">
        <f t="shared" si="109"/>
        <v>31.054054054054053</v>
      </c>
      <c r="H1197" t="s">
        <v>8219</v>
      </c>
      <c r="I1197" t="s">
        <v>8224</v>
      </c>
      <c r="J1197" t="s">
        <v>8246</v>
      </c>
      <c r="K1197">
        <v>1431876677</v>
      </c>
      <c r="L1197" s="11">
        <f t="shared" si="112"/>
        <v>42141.646724537044</v>
      </c>
      <c r="M1197">
        <v>1429284677</v>
      </c>
      <c r="N1197" s="11">
        <f t="shared" si="113"/>
        <v>42111.646724537044</v>
      </c>
      <c r="O1197" t="b">
        <v>1</v>
      </c>
      <c r="P1197">
        <v>74</v>
      </c>
      <c r="Q1197" t="b">
        <v>1</v>
      </c>
      <c r="R1197" t="s">
        <v>8280</v>
      </c>
      <c r="S1197" t="str">
        <f t="shared" si="110"/>
        <v>music</v>
      </c>
      <c r="T1197" t="str">
        <f t="shared" si="111"/>
        <v>electronic music</v>
      </c>
    </row>
    <row r="1198" spans="1:20" ht="43.2" x14ac:dyDescent="0.3">
      <c r="A1198">
        <v>1979</v>
      </c>
      <c r="B1198" s="3" t="s">
        <v>1980</v>
      </c>
      <c r="C1198" s="3" t="s">
        <v>6089</v>
      </c>
      <c r="D1198" s="10">
        <v>200000</v>
      </c>
      <c r="E1198">
        <v>229802.31</v>
      </c>
      <c r="F1198" s="5">
        <f t="shared" si="108"/>
        <v>1.14901155</v>
      </c>
      <c r="G1198" s="6">
        <f t="shared" si="109"/>
        <v>282.65966789667897</v>
      </c>
      <c r="H1198" t="s">
        <v>8219</v>
      </c>
      <c r="I1198" t="s">
        <v>8224</v>
      </c>
      <c r="J1198" t="s">
        <v>8246</v>
      </c>
      <c r="K1198">
        <v>1447909140</v>
      </c>
      <c r="L1198" s="11">
        <f t="shared" si="112"/>
        <v>42327.207638888889</v>
      </c>
      <c r="M1198">
        <v>1444734146</v>
      </c>
      <c r="N1198" s="11">
        <f t="shared" si="113"/>
        <v>42290.460023148145</v>
      </c>
      <c r="O1198" t="b">
        <v>1</v>
      </c>
      <c r="P1198">
        <v>813</v>
      </c>
      <c r="Q1198" t="b">
        <v>1</v>
      </c>
      <c r="R1198" t="s">
        <v>8295</v>
      </c>
      <c r="S1198" t="str">
        <f t="shared" si="110"/>
        <v>technology</v>
      </c>
      <c r="T1198" t="str">
        <f t="shared" si="111"/>
        <v>hardware</v>
      </c>
    </row>
    <row r="1199" spans="1:20" ht="57.6" x14ac:dyDescent="0.3">
      <c r="A1199">
        <v>2062</v>
      </c>
      <c r="B1199" s="3" t="s">
        <v>2063</v>
      </c>
      <c r="C1199" s="3" t="s">
        <v>6172</v>
      </c>
      <c r="D1199" s="10">
        <v>100000</v>
      </c>
      <c r="E1199">
        <v>114977</v>
      </c>
      <c r="F1199" s="5">
        <f t="shared" si="108"/>
        <v>1.14977</v>
      </c>
      <c r="G1199" s="6">
        <f t="shared" si="109"/>
        <v>566.38916256157631</v>
      </c>
      <c r="H1199" t="s">
        <v>8219</v>
      </c>
      <c r="I1199" t="s">
        <v>8232</v>
      </c>
      <c r="J1199" t="s">
        <v>8253</v>
      </c>
      <c r="K1199">
        <v>1458807098</v>
      </c>
      <c r="L1199" s="11">
        <f t="shared" si="112"/>
        <v>42453.341412037036</v>
      </c>
      <c r="M1199">
        <v>1456218698</v>
      </c>
      <c r="N1199" s="11">
        <f t="shared" si="113"/>
        <v>42423.3830787037</v>
      </c>
      <c r="O1199" t="b">
        <v>0</v>
      </c>
      <c r="P1199">
        <v>203</v>
      </c>
      <c r="Q1199" t="b">
        <v>1</v>
      </c>
      <c r="R1199" t="s">
        <v>8295</v>
      </c>
      <c r="S1199" t="str">
        <f t="shared" si="110"/>
        <v>technology</v>
      </c>
      <c r="T1199" t="str">
        <f t="shared" si="111"/>
        <v>hardware</v>
      </c>
    </row>
    <row r="1200" spans="1:20" ht="43.2" x14ac:dyDescent="0.3">
      <c r="A1200">
        <v>1206</v>
      </c>
      <c r="B1200" s="3" t="s">
        <v>1207</v>
      </c>
      <c r="C1200" s="3" t="s">
        <v>5316</v>
      </c>
      <c r="D1200" s="10">
        <v>900</v>
      </c>
      <c r="E1200">
        <v>1035</v>
      </c>
      <c r="F1200" s="5">
        <f t="shared" si="108"/>
        <v>1.1499999999999999</v>
      </c>
      <c r="G1200" s="6">
        <f t="shared" si="109"/>
        <v>32.34375</v>
      </c>
      <c r="H1200" t="s">
        <v>8219</v>
      </c>
      <c r="I1200" t="s">
        <v>8239</v>
      </c>
      <c r="J1200" t="s">
        <v>8249</v>
      </c>
      <c r="K1200">
        <v>1489238940</v>
      </c>
      <c r="L1200" s="11">
        <f t="shared" si="112"/>
        <v>42805.561805555553</v>
      </c>
      <c r="M1200">
        <v>1486406253</v>
      </c>
      <c r="N1200" s="11">
        <f t="shared" si="113"/>
        <v>42772.776076388895</v>
      </c>
      <c r="O1200" t="b">
        <v>0</v>
      </c>
      <c r="P1200">
        <v>32</v>
      </c>
      <c r="Q1200" t="b">
        <v>1</v>
      </c>
      <c r="R1200" t="s">
        <v>8285</v>
      </c>
      <c r="S1200" t="str">
        <f t="shared" si="110"/>
        <v>photography</v>
      </c>
      <c r="T1200" t="str">
        <f t="shared" si="111"/>
        <v>photobooks</v>
      </c>
    </row>
    <row r="1201" spans="1:20" ht="43.2" x14ac:dyDescent="0.3">
      <c r="A1201">
        <v>2804</v>
      </c>
      <c r="B1201" s="3" t="s">
        <v>2804</v>
      </c>
      <c r="C1201" s="3" t="s">
        <v>6914</v>
      </c>
      <c r="D1201" s="10">
        <v>1000</v>
      </c>
      <c r="E1201">
        <v>1150</v>
      </c>
      <c r="F1201" s="5">
        <f t="shared" si="108"/>
        <v>1.1499999999999999</v>
      </c>
      <c r="G1201" s="6">
        <f t="shared" si="109"/>
        <v>50</v>
      </c>
      <c r="H1201" t="s">
        <v>8219</v>
      </c>
      <c r="I1201" t="s">
        <v>8225</v>
      </c>
      <c r="J1201" t="s">
        <v>8247</v>
      </c>
      <c r="K1201">
        <v>1411987990</v>
      </c>
      <c r="L1201" s="11">
        <f t="shared" si="112"/>
        <v>41911.453587962962</v>
      </c>
      <c r="M1201">
        <v>1409395990</v>
      </c>
      <c r="N1201" s="11">
        <f t="shared" si="113"/>
        <v>41881.453587962962</v>
      </c>
      <c r="O1201" t="b">
        <v>0</v>
      </c>
      <c r="P1201">
        <v>23</v>
      </c>
      <c r="Q1201" t="b">
        <v>1</v>
      </c>
      <c r="R1201" t="s">
        <v>8271</v>
      </c>
      <c r="S1201" t="str">
        <f t="shared" si="110"/>
        <v>theater</v>
      </c>
      <c r="T1201" t="str">
        <f t="shared" si="111"/>
        <v>plays</v>
      </c>
    </row>
    <row r="1202" spans="1:20" ht="43.2" x14ac:dyDescent="0.3">
      <c r="A1202">
        <v>3172</v>
      </c>
      <c r="B1202" s="3" t="s">
        <v>3172</v>
      </c>
      <c r="C1202" s="3" t="s">
        <v>7282</v>
      </c>
      <c r="D1202" s="10">
        <v>2000</v>
      </c>
      <c r="E1202">
        <v>2300</v>
      </c>
      <c r="F1202" s="5">
        <f t="shared" si="108"/>
        <v>1.1499999999999999</v>
      </c>
      <c r="G1202" s="6">
        <f t="shared" si="109"/>
        <v>79.310344827586206</v>
      </c>
      <c r="H1202" t="s">
        <v>8219</v>
      </c>
      <c r="I1202" t="s">
        <v>8224</v>
      </c>
      <c r="J1202" t="s">
        <v>8246</v>
      </c>
      <c r="K1202">
        <v>1329240668</v>
      </c>
      <c r="L1202" s="11">
        <f t="shared" si="112"/>
        <v>40953.729953703703</v>
      </c>
      <c r="M1202">
        <v>1326648668</v>
      </c>
      <c r="N1202" s="11">
        <f t="shared" si="113"/>
        <v>40923.729953703703</v>
      </c>
      <c r="O1202" t="b">
        <v>1</v>
      </c>
      <c r="P1202">
        <v>29</v>
      </c>
      <c r="Q1202" t="b">
        <v>1</v>
      </c>
      <c r="R1202" t="s">
        <v>8271</v>
      </c>
      <c r="S1202" t="str">
        <f t="shared" si="110"/>
        <v>theater</v>
      </c>
      <c r="T1202" t="str">
        <f t="shared" si="111"/>
        <v>plays</v>
      </c>
    </row>
    <row r="1203" spans="1:20" ht="43.2" x14ac:dyDescent="0.3">
      <c r="A1203">
        <v>3784</v>
      </c>
      <c r="B1203" s="3" t="s">
        <v>3781</v>
      </c>
      <c r="C1203" s="3" t="s">
        <v>7894</v>
      </c>
      <c r="D1203" s="10">
        <v>1000</v>
      </c>
      <c r="E1203">
        <v>1150</v>
      </c>
      <c r="F1203" s="5">
        <f t="shared" si="108"/>
        <v>1.1499999999999999</v>
      </c>
      <c r="G1203" s="6">
        <f t="shared" si="109"/>
        <v>115</v>
      </c>
      <c r="H1203" t="s">
        <v>8219</v>
      </c>
      <c r="I1203" t="s">
        <v>8229</v>
      </c>
      <c r="J1203" t="s">
        <v>8251</v>
      </c>
      <c r="K1203">
        <v>1468193532</v>
      </c>
      <c r="L1203" s="11">
        <f t="shared" si="112"/>
        <v>42561.980694444443</v>
      </c>
      <c r="M1203">
        <v>1465601532</v>
      </c>
      <c r="N1203" s="11">
        <f t="shared" si="113"/>
        <v>42531.980694444443</v>
      </c>
      <c r="O1203" t="b">
        <v>0</v>
      </c>
      <c r="P1203">
        <v>10</v>
      </c>
      <c r="Q1203" t="b">
        <v>1</v>
      </c>
      <c r="R1203" t="s">
        <v>8305</v>
      </c>
      <c r="S1203" t="str">
        <f t="shared" si="110"/>
        <v>theater</v>
      </c>
      <c r="T1203" t="str">
        <f t="shared" si="111"/>
        <v>musical</v>
      </c>
    </row>
    <row r="1204" spans="1:20" ht="43.2" x14ac:dyDescent="0.3">
      <c r="A1204">
        <v>2090</v>
      </c>
      <c r="B1204" s="3" t="s">
        <v>2091</v>
      </c>
      <c r="C1204" s="3" t="s">
        <v>6200</v>
      </c>
      <c r="D1204" s="10">
        <v>8000</v>
      </c>
      <c r="E1204">
        <v>9203.23</v>
      </c>
      <c r="F1204" s="5">
        <f t="shared" si="108"/>
        <v>1.1504037499999999</v>
      </c>
      <c r="G1204" s="6">
        <f t="shared" si="109"/>
        <v>57.520187499999999</v>
      </c>
      <c r="H1204" t="s">
        <v>8219</v>
      </c>
      <c r="I1204" t="s">
        <v>8224</v>
      </c>
      <c r="J1204" t="s">
        <v>8246</v>
      </c>
      <c r="K1204">
        <v>1361696955</v>
      </c>
      <c r="L1204" s="11">
        <f t="shared" si="112"/>
        <v>41329.381423611114</v>
      </c>
      <c r="M1204">
        <v>1359104955</v>
      </c>
      <c r="N1204" s="11">
        <f t="shared" si="113"/>
        <v>41299.381423611114</v>
      </c>
      <c r="O1204" t="b">
        <v>0</v>
      </c>
      <c r="P1204">
        <v>160</v>
      </c>
      <c r="Q1204" t="b">
        <v>1</v>
      </c>
      <c r="R1204" t="s">
        <v>8279</v>
      </c>
      <c r="S1204" t="str">
        <f t="shared" si="110"/>
        <v>music</v>
      </c>
      <c r="T1204" t="str">
        <f t="shared" si="111"/>
        <v>indie rock</v>
      </c>
    </row>
    <row r="1205" spans="1:20" ht="43.2" x14ac:dyDescent="0.3">
      <c r="A1205">
        <v>89</v>
      </c>
      <c r="B1205" s="3" t="s">
        <v>91</v>
      </c>
      <c r="C1205" s="3" t="s">
        <v>4200</v>
      </c>
      <c r="D1205" s="10">
        <v>6000</v>
      </c>
      <c r="E1205">
        <v>6904</v>
      </c>
      <c r="F1205" s="5">
        <f t="shared" si="108"/>
        <v>1.1506666666666667</v>
      </c>
      <c r="G1205" s="6">
        <f t="shared" si="109"/>
        <v>123.28571428571429</v>
      </c>
      <c r="H1205" t="s">
        <v>8219</v>
      </c>
      <c r="I1205" t="s">
        <v>8224</v>
      </c>
      <c r="J1205" t="s">
        <v>8246</v>
      </c>
      <c r="K1205">
        <v>1370196192</v>
      </c>
      <c r="L1205" s="11">
        <f t="shared" si="112"/>
        <v>41427.752222222225</v>
      </c>
      <c r="M1205">
        <v>1368036192</v>
      </c>
      <c r="N1205" s="11">
        <f t="shared" si="113"/>
        <v>41402.752222222225</v>
      </c>
      <c r="O1205" t="b">
        <v>0</v>
      </c>
      <c r="P1205">
        <v>56</v>
      </c>
      <c r="Q1205" t="b">
        <v>1</v>
      </c>
      <c r="R1205" t="s">
        <v>8266</v>
      </c>
      <c r="S1205" t="str">
        <f t="shared" si="110"/>
        <v>film &amp; video</v>
      </c>
      <c r="T1205" t="str">
        <f t="shared" si="111"/>
        <v>shorts</v>
      </c>
    </row>
    <row r="1206" spans="1:20" ht="28.8" x14ac:dyDescent="0.3">
      <c r="A1206">
        <v>1467</v>
      </c>
      <c r="B1206" s="3" t="s">
        <v>1468</v>
      </c>
      <c r="C1206" s="3" t="s">
        <v>5577</v>
      </c>
      <c r="D1206" s="10">
        <v>40000</v>
      </c>
      <c r="E1206">
        <v>46032</v>
      </c>
      <c r="F1206" s="5">
        <f t="shared" si="108"/>
        <v>1.1508</v>
      </c>
      <c r="G1206" s="6">
        <f t="shared" si="109"/>
        <v>76.72</v>
      </c>
      <c r="H1206" t="s">
        <v>8219</v>
      </c>
      <c r="I1206" t="s">
        <v>8224</v>
      </c>
      <c r="J1206" t="s">
        <v>8246</v>
      </c>
      <c r="K1206">
        <v>1332699285</v>
      </c>
      <c r="L1206" s="11">
        <f t="shared" si="112"/>
        <v>40993.760243055556</v>
      </c>
      <c r="M1206">
        <v>1327518885</v>
      </c>
      <c r="N1206" s="11">
        <f t="shared" si="113"/>
        <v>40933.80190972222</v>
      </c>
      <c r="O1206" t="b">
        <v>1</v>
      </c>
      <c r="P1206">
        <v>600</v>
      </c>
      <c r="Q1206" t="b">
        <v>1</v>
      </c>
      <c r="R1206" t="s">
        <v>8288</v>
      </c>
      <c r="S1206" t="str">
        <f t="shared" si="110"/>
        <v>publishing</v>
      </c>
      <c r="T1206" t="str">
        <f t="shared" si="111"/>
        <v>radio &amp; podcasts</v>
      </c>
    </row>
    <row r="1207" spans="1:20" ht="28.8" x14ac:dyDescent="0.3">
      <c r="A1207">
        <v>816</v>
      </c>
      <c r="B1207" s="3" t="s">
        <v>817</v>
      </c>
      <c r="C1207" s="3" t="s">
        <v>4926</v>
      </c>
      <c r="D1207" s="10">
        <v>7000</v>
      </c>
      <c r="E1207">
        <v>8058.55</v>
      </c>
      <c r="F1207" s="5">
        <f t="shared" si="108"/>
        <v>1.1512214285714286</v>
      </c>
      <c r="G1207" s="6">
        <f t="shared" si="109"/>
        <v>39.31</v>
      </c>
      <c r="H1207" t="s">
        <v>8219</v>
      </c>
      <c r="I1207" t="s">
        <v>8224</v>
      </c>
      <c r="J1207" t="s">
        <v>8246</v>
      </c>
      <c r="K1207">
        <v>1365489000</v>
      </c>
      <c r="L1207" s="11">
        <f t="shared" si="112"/>
        <v>41373.270833333336</v>
      </c>
      <c r="M1207">
        <v>1362776043</v>
      </c>
      <c r="N1207" s="11">
        <f t="shared" si="113"/>
        <v>41341.870868055557</v>
      </c>
      <c r="O1207" t="b">
        <v>0</v>
      </c>
      <c r="P1207">
        <v>205</v>
      </c>
      <c r="Q1207" t="b">
        <v>1</v>
      </c>
      <c r="R1207" t="s">
        <v>8276</v>
      </c>
      <c r="S1207" t="str">
        <f t="shared" si="110"/>
        <v>music</v>
      </c>
      <c r="T1207" t="str">
        <f t="shared" si="111"/>
        <v>rock</v>
      </c>
    </row>
    <row r="1208" spans="1:20" ht="43.2" x14ac:dyDescent="0.3">
      <c r="A1208">
        <v>3665</v>
      </c>
      <c r="B1208" s="3" t="s">
        <v>3662</v>
      </c>
      <c r="C1208" s="3" t="s">
        <v>7775</v>
      </c>
      <c r="D1208" s="10">
        <v>620</v>
      </c>
      <c r="E1208">
        <v>714</v>
      </c>
      <c r="F1208" s="5">
        <f t="shared" si="108"/>
        <v>1.1516129032258065</v>
      </c>
      <c r="G1208" s="6">
        <f t="shared" si="109"/>
        <v>51</v>
      </c>
      <c r="H1208" t="s">
        <v>8219</v>
      </c>
      <c r="I1208" t="s">
        <v>8230</v>
      </c>
      <c r="J1208" t="s">
        <v>8249</v>
      </c>
      <c r="K1208">
        <v>1446062040</v>
      </c>
      <c r="L1208" s="11">
        <f t="shared" si="112"/>
        <v>42305.829166666663</v>
      </c>
      <c r="M1208">
        <v>1445109822</v>
      </c>
      <c r="N1208" s="11">
        <f t="shared" si="113"/>
        <v>42294.808124999996</v>
      </c>
      <c r="O1208" t="b">
        <v>0</v>
      </c>
      <c r="P1208">
        <v>14</v>
      </c>
      <c r="Q1208" t="b">
        <v>1</v>
      </c>
      <c r="R1208" t="s">
        <v>8271</v>
      </c>
      <c r="S1208" t="str">
        <f t="shared" si="110"/>
        <v>theater</v>
      </c>
      <c r="T1208" t="str">
        <f t="shared" si="111"/>
        <v>plays</v>
      </c>
    </row>
    <row r="1209" spans="1:20" ht="57.6" x14ac:dyDescent="0.3">
      <c r="A1209">
        <v>3241</v>
      </c>
      <c r="B1209" s="3" t="s">
        <v>3241</v>
      </c>
      <c r="C1209" s="3" t="s">
        <v>7351</v>
      </c>
      <c r="D1209" s="10">
        <v>8500</v>
      </c>
      <c r="E1209">
        <v>9801</v>
      </c>
      <c r="F1209" s="5">
        <f t="shared" si="108"/>
        <v>1.1530588235294117</v>
      </c>
      <c r="G1209" s="6">
        <f t="shared" si="109"/>
        <v>58.688622754491021</v>
      </c>
      <c r="H1209" t="s">
        <v>8219</v>
      </c>
      <c r="I1209" t="s">
        <v>8224</v>
      </c>
      <c r="J1209" t="s">
        <v>8246</v>
      </c>
      <c r="K1209">
        <v>1413269940</v>
      </c>
      <c r="L1209" s="11">
        <f t="shared" si="112"/>
        <v>41926.290972222225</v>
      </c>
      <c r="M1209">
        <v>1410421670</v>
      </c>
      <c r="N1209" s="11">
        <f t="shared" si="113"/>
        <v>41893.324884259258</v>
      </c>
      <c r="O1209" t="b">
        <v>1</v>
      </c>
      <c r="P1209">
        <v>167</v>
      </c>
      <c r="Q1209" t="b">
        <v>1</v>
      </c>
      <c r="R1209" t="s">
        <v>8271</v>
      </c>
      <c r="S1209" t="str">
        <f t="shared" si="110"/>
        <v>theater</v>
      </c>
      <c r="T1209" t="str">
        <f t="shared" si="111"/>
        <v>plays</v>
      </c>
    </row>
    <row r="1210" spans="1:20" ht="28.8" x14ac:dyDescent="0.3">
      <c r="A1210">
        <v>1676</v>
      </c>
      <c r="B1210" s="3" t="s">
        <v>1677</v>
      </c>
      <c r="C1210" s="3" t="s">
        <v>5786</v>
      </c>
      <c r="D1210" s="10">
        <v>3000</v>
      </c>
      <c r="E1210">
        <v>3460</v>
      </c>
      <c r="F1210" s="5">
        <f t="shared" si="108"/>
        <v>1.1533333333333333</v>
      </c>
      <c r="G1210" s="6">
        <f t="shared" si="109"/>
        <v>82.38095238095238</v>
      </c>
      <c r="H1210" t="s">
        <v>8219</v>
      </c>
      <c r="I1210" t="s">
        <v>8224</v>
      </c>
      <c r="J1210" t="s">
        <v>8246</v>
      </c>
      <c r="K1210">
        <v>1334980740</v>
      </c>
      <c r="L1210" s="11">
        <f t="shared" si="112"/>
        <v>41020.165972222225</v>
      </c>
      <c r="M1210">
        <v>1330968347</v>
      </c>
      <c r="N1210" s="11">
        <f t="shared" si="113"/>
        <v>40973.72623842593</v>
      </c>
      <c r="O1210" t="b">
        <v>0</v>
      </c>
      <c r="P1210">
        <v>42</v>
      </c>
      <c r="Q1210" t="b">
        <v>1</v>
      </c>
      <c r="R1210" t="s">
        <v>8292</v>
      </c>
      <c r="S1210" t="str">
        <f t="shared" si="110"/>
        <v>music</v>
      </c>
      <c r="T1210" t="str">
        <f t="shared" si="111"/>
        <v>pop</v>
      </c>
    </row>
    <row r="1211" spans="1:20" ht="43.2" x14ac:dyDescent="0.3">
      <c r="A1211">
        <v>3477</v>
      </c>
      <c r="B1211" s="3" t="s">
        <v>3476</v>
      </c>
      <c r="C1211" s="3" t="s">
        <v>7587</v>
      </c>
      <c r="D1211" s="10">
        <v>1800</v>
      </c>
      <c r="E1211">
        <v>2076</v>
      </c>
      <c r="F1211" s="5">
        <f t="shared" si="108"/>
        <v>1.1533333333333333</v>
      </c>
      <c r="G1211" s="6">
        <f t="shared" si="109"/>
        <v>53.230769230769234</v>
      </c>
      <c r="H1211" t="s">
        <v>8219</v>
      </c>
      <c r="I1211" t="s">
        <v>8224</v>
      </c>
      <c r="J1211" t="s">
        <v>8246</v>
      </c>
      <c r="K1211">
        <v>1431831600</v>
      </c>
      <c r="L1211" s="11">
        <f t="shared" si="112"/>
        <v>42141.125</v>
      </c>
      <c r="M1211">
        <v>1430761243</v>
      </c>
      <c r="N1211" s="11">
        <f t="shared" si="113"/>
        <v>42128.736608796295</v>
      </c>
      <c r="O1211" t="b">
        <v>0</v>
      </c>
      <c r="P1211">
        <v>39</v>
      </c>
      <c r="Q1211" t="b">
        <v>1</v>
      </c>
      <c r="R1211" t="s">
        <v>8271</v>
      </c>
      <c r="S1211" t="str">
        <f t="shared" si="110"/>
        <v>theater</v>
      </c>
      <c r="T1211" t="str">
        <f t="shared" si="111"/>
        <v>plays</v>
      </c>
    </row>
    <row r="1212" spans="1:20" ht="43.2" x14ac:dyDescent="0.3">
      <c r="A1212">
        <v>75</v>
      </c>
      <c r="B1212" s="3" t="s">
        <v>77</v>
      </c>
      <c r="C1212" s="3" t="s">
        <v>4186</v>
      </c>
      <c r="D1212" s="10">
        <v>3500</v>
      </c>
      <c r="E1212">
        <v>4040</v>
      </c>
      <c r="F1212" s="5">
        <f t="shared" si="108"/>
        <v>1.1542857142857144</v>
      </c>
      <c r="G1212" s="6">
        <f t="shared" si="109"/>
        <v>85.957446808510639</v>
      </c>
      <c r="H1212" t="s">
        <v>8219</v>
      </c>
      <c r="I1212" t="s">
        <v>8224</v>
      </c>
      <c r="J1212" t="s">
        <v>8246</v>
      </c>
      <c r="K1212">
        <v>1366693272</v>
      </c>
      <c r="L1212" s="11">
        <f t="shared" si="112"/>
        <v>41387.209166666667</v>
      </c>
      <c r="M1212">
        <v>1364101272</v>
      </c>
      <c r="N1212" s="11">
        <f t="shared" si="113"/>
        <v>41357.209166666667</v>
      </c>
      <c r="O1212" t="b">
        <v>0</v>
      </c>
      <c r="P1212">
        <v>47</v>
      </c>
      <c r="Q1212" t="b">
        <v>1</v>
      </c>
      <c r="R1212" t="s">
        <v>8266</v>
      </c>
      <c r="S1212" t="str">
        <f t="shared" si="110"/>
        <v>film &amp; video</v>
      </c>
      <c r="T1212" t="str">
        <f t="shared" si="111"/>
        <v>shorts</v>
      </c>
    </row>
    <row r="1213" spans="1:20" ht="43.2" x14ac:dyDescent="0.3">
      <c r="A1213">
        <v>2451</v>
      </c>
      <c r="B1213" s="3" t="s">
        <v>2452</v>
      </c>
      <c r="C1213" s="3" t="s">
        <v>6561</v>
      </c>
      <c r="D1213" s="10">
        <v>10000</v>
      </c>
      <c r="E1213">
        <v>11545</v>
      </c>
      <c r="F1213" s="5">
        <f t="shared" si="108"/>
        <v>1.1545000000000001</v>
      </c>
      <c r="G1213" s="6">
        <f t="shared" si="109"/>
        <v>62.06989247311828</v>
      </c>
      <c r="H1213" t="s">
        <v>8219</v>
      </c>
      <c r="I1213" t="s">
        <v>8224</v>
      </c>
      <c r="J1213" t="s">
        <v>8246</v>
      </c>
      <c r="K1213">
        <v>1488750490</v>
      </c>
      <c r="L1213" s="11">
        <f t="shared" si="112"/>
        <v>42799.908449074079</v>
      </c>
      <c r="M1213">
        <v>1487022490</v>
      </c>
      <c r="N1213" s="11">
        <f t="shared" si="113"/>
        <v>42779.908449074079</v>
      </c>
      <c r="O1213" t="b">
        <v>0</v>
      </c>
      <c r="P1213">
        <v>186</v>
      </c>
      <c r="Q1213" t="b">
        <v>1</v>
      </c>
      <c r="R1213" t="s">
        <v>8298</v>
      </c>
      <c r="S1213" t="str">
        <f t="shared" si="110"/>
        <v>food</v>
      </c>
      <c r="T1213" t="str">
        <f t="shared" si="111"/>
        <v>small batch</v>
      </c>
    </row>
    <row r="1214" spans="1:20" ht="43.2" x14ac:dyDescent="0.3">
      <c r="A1214">
        <v>2796</v>
      </c>
      <c r="B1214" s="3" t="s">
        <v>2796</v>
      </c>
      <c r="C1214" s="3" t="s">
        <v>6906</v>
      </c>
      <c r="D1214" s="10">
        <v>800</v>
      </c>
      <c r="E1214">
        <v>924</v>
      </c>
      <c r="F1214" s="5">
        <f t="shared" si="108"/>
        <v>1.155</v>
      </c>
      <c r="G1214" s="6">
        <f t="shared" si="109"/>
        <v>44</v>
      </c>
      <c r="H1214" t="s">
        <v>8219</v>
      </c>
      <c r="I1214" t="s">
        <v>8225</v>
      </c>
      <c r="J1214" t="s">
        <v>8247</v>
      </c>
      <c r="K1214">
        <v>1404564028</v>
      </c>
      <c r="L1214" s="11">
        <f t="shared" si="112"/>
        <v>41825.528101851851</v>
      </c>
      <c r="M1214">
        <v>1401972028</v>
      </c>
      <c r="N1214" s="11">
        <f t="shared" si="113"/>
        <v>41795.528101851851</v>
      </c>
      <c r="O1214" t="b">
        <v>0</v>
      </c>
      <c r="P1214">
        <v>21</v>
      </c>
      <c r="Q1214" t="b">
        <v>1</v>
      </c>
      <c r="R1214" t="s">
        <v>8271</v>
      </c>
      <c r="S1214" t="str">
        <f t="shared" si="110"/>
        <v>theater</v>
      </c>
      <c r="T1214" t="str">
        <f t="shared" si="111"/>
        <v>plays</v>
      </c>
    </row>
    <row r="1215" spans="1:20" ht="86.4" x14ac:dyDescent="0.3">
      <c r="A1215">
        <v>3584</v>
      </c>
      <c r="B1215" s="3" t="s">
        <v>3583</v>
      </c>
      <c r="C1215" s="3" t="s">
        <v>7694</v>
      </c>
      <c r="D1215" s="10">
        <v>3000</v>
      </c>
      <c r="E1215">
        <v>3465</v>
      </c>
      <c r="F1215" s="5">
        <f t="shared" si="108"/>
        <v>1.155</v>
      </c>
      <c r="G1215" s="6">
        <f t="shared" si="109"/>
        <v>30.9375</v>
      </c>
      <c r="H1215" t="s">
        <v>8219</v>
      </c>
      <c r="I1215" t="s">
        <v>8225</v>
      </c>
      <c r="J1215" t="s">
        <v>8247</v>
      </c>
      <c r="K1215">
        <v>1436772944</v>
      </c>
      <c r="L1215" s="11">
        <f t="shared" si="112"/>
        <v>42198.316481481481</v>
      </c>
      <c r="M1215">
        <v>1434180944</v>
      </c>
      <c r="N1215" s="11">
        <f t="shared" si="113"/>
        <v>42168.316481481481</v>
      </c>
      <c r="O1215" t="b">
        <v>0</v>
      </c>
      <c r="P1215">
        <v>112</v>
      </c>
      <c r="Q1215" t="b">
        <v>1</v>
      </c>
      <c r="R1215" t="s">
        <v>8271</v>
      </c>
      <c r="S1215" t="str">
        <f t="shared" si="110"/>
        <v>theater</v>
      </c>
      <c r="T1215" t="str">
        <f t="shared" si="111"/>
        <v>plays</v>
      </c>
    </row>
    <row r="1216" spans="1:20" ht="43.2" x14ac:dyDescent="0.3">
      <c r="A1216">
        <v>2077</v>
      </c>
      <c r="B1216" s="3" t="s">
        <v>2078</v>
      </c>
      <c r="C1216" s="3" t="s">
        <v>6187</v>
      </c>
      <c r="D1216" s="10">
        <v>50000</v>
      </c>
      <c r="E1216">
        <v>57754</v>
      </c>
      <c r="F1216" s="5">
        <f t="shared" si="108"/>
        <v>1.1550800000000001</v>
      </c>
      <c r="G1216" s="6">
        <f t="shared" si="109"/>
        <v>307.20212765957444</v>
      </c>
      <c r="H1216" t="s">
        <v>8219</v>
      </c>
      <c r="I1216" t="s">
        <v>8224</v>
      </c>
      <c r="J1216" t="s">
        <v>8246</v>
      </c>
      <c r="K1216">
        <v>1433538000</v>
      </c>
      <c r="L1216" s="11">
        <f t="shared" si="112"/>
        <v>42160.875</v>
      </c>
      <c r="M1216">
        <v>1428541276</v>
      </c>
      <c r="N1216" s="11">
        <f t="shared" si="113"/>
        <v>42103.042546296296</v>
      </c>
      <c r="O1216" t="b">
        <v>0</v>
      </c>
      <c r="P1216">
        <v>188</v>
      </c>
      <c r="Q1216" t="b">
        <v>1</v>
      </c>
      <c r="R1216" t="s">
        <v>8295</v>
      </c>
      <c r="S1216" t="str">
        <f t="shared" si="110"/>
        <v>technology</v>
      </c>
      <c r="T1216" t="str">
        <f t="shared" si="111"/>
        <v>hardware</v>
      </c>
    </row>
    <row r="1217" spans="1:20" ht="43.2" x14ac:dyDescent="0.3">
      <c r="A1217">
        <v>2088</v>
      </c>
      <c r="B1217" s="3" t="s">
        <v>2089</v>
      </c>
      <c r="C1217" s="3" t="s">
        <v>6198</v>
      </c>
      <c r="D1217" s="10">
        <v>3000</v>
      </c>
      <c r="E1217">
        <v>3465.32</v>
      </c>
      <c r="F1217" s="5">
        <f t="shared" si="108"/>
        <v>1.1551066666666667</v>
      </c>
      <c r="G1217" s="6">
        <f t="shared" si="109"/>
        <v>46.204266666666669</v>
      </c>
      <c r="H1217" t="s">
        <v>8219</v>
      </c>
      <c r="I1217" t="s">
        <v>8224</v>
      </c>
      <c r="J1217" t="s">
        <v>8246</v>
      </c>
      <c r="K1217">
        <v>1284177540</v>
      </c>
      <c r="L1217" s="11">
        <f t="shared" si="112"/>
        <v>40432.165972222225</v>
      </c>
      <c r="M1217">
        <v>1281028152</v>
      </c>
      <c r="N1217" s="11">
        <f t="shared" si="113"/>
        <v>40395.714722222219</v>
      </c>
      <c r="O1217" t="b">
        <v>0</v>
      </c>
      <c r="P1217">
        <v>75</v>
      </c>
      <c r="Q1217" t="b">
        <v>1</v>
      </c>
      <c r="R1217" t="s">
        <v>8279</v>
      </c>
      <c r="S1217" t="str">
        <f t="shared" si="110"/>
        <v>music</v>
      </c>
      <c r="T1217" t="str">
        <f t="shared" si="111"/>
        <v>indie rock</v>
      </c>
    </row>
    <row r="1218" spans="1:20" ht="43.2" x14ac:dyDescent="0.3">
      <c r="A1218">
        <v>2263</v>
      </c>
      <c r="B1218" s="3" t="s">
        <v>2264</v>
      </c>
      <c r="C1218" s="3" t="s">
        <v>6373</v>
      </c>
      <c r="D1218" s="10">
        <v>7500</v>
      </c>
      <c r="E1218">
        <v>8666</v>
      </c>
      <c r="F1218" s="5">
        <f t="shared" ref="F1218:F1281" si="114">E1218/D1218</f>
        <v>1.1554666666666666</v>
      </c>
      <c r="G1218" s="6">
        <f t="shared" ref="G1218:G1281" si="115">E1218/P1218</f>
        <v>144.43333333333334</v>
      </c>
      <c r="H1218" t="s">
        <v>8219</v>
      </c>
      <c r="I1218" t="s">
        <v>8235</v>
      </c>
      <c r="J1218" t="s">
        <v>8255</v>
      </c>
      <c r="K1218">
        <v>1422734313</v>
      </c>
      <c r="L1218" s="11">
        <f t="shared" si="112"/>
        <v>42035.832326388889</v>
      </c>
      <c r="M1218">
        <v>1420919913</v>
      </c>
      <c r="N1218" s="11">
        <f t="shared" si="113"/>
        <v>42014.832326388889</v>
      </c>
      <c r="O1218" t="b">
        <v>0</v>
      </c>
      <c r="P1218">
        <v>60</v>
      </c>
      <c r="Q1218" t="b">
        <v>1</v>
      </c>
      <c r="R1218" t="s">
        <v>8297</v>
      </c>
      <c r="S1218" t="str">
        <f t="shared" ref="S1218:S1281" si="116">LEFT(R1218,FIND("/",R1218)-1)</f>
        <v>games</v>
      </c>
      <c r="T1218" t="str">
        <f t="shared" ref="T1218:T1281" si="117">RIGHT(R1218,LEN(R1218)-FIND("/",R1218))</f>
        <v>tabletop games</v>
      </c>
    </row>
    <row r="1219" spans="1:20" ht="43.2" x14ac:dyDescent="0.3">
      <c r="A1219">
        <v>1922</v>
      </c>
      <c r="B1219" s="3" t="s">
        <v>1923</v>
      </c>
      <c r="C1219" s="3" t="s">
        <v>6032</v>
      </c>
      <c r="D1219" s="10">
        <v>2000</v>
      </c>
      <c r="E1219">
        <v>2311</v>
      </c>
      <c r="F1219" s="5">
        <f t="shared" si="114"/>
        <v>1.1555</v>
      </c>
      <c r="G1219" s="6">
        <f t="shared" si="115"/>
        <v>36.109375</v>
      </c>
      <c r="H1219" t="s">
        <v>8219</v>
      </c>
      <c r="I1219" t="s">
        <v>8224</v>
      </c>
      <c r="J1219" t="s">
        <v>8246</v>
      </c>
      <c r="K1219">
        <v>1386828507</v>
      </c>
      <c r="L1219" s="11">
        <f t="shared" ref="L1219:L1282" si="118">(((K1219/60)/60)/24)+DATE(1970,1,1)</f>
        <v>41620.255868055552</v>
      </c>
      <c r="M1219">
        <v>1384236507</v>
      </c>
      <c r="N1219" s="11">
        <f t="shared" ref="N1219:N1282" si="119">(((M1219/60)/60)/24)+DATE(1970,1,1)</f>
        <v>41590.255868055552</v>
      </c>
      <c r="O1219" t="b">
        <v>0</v>
      </c>
      <c r="P1219">
        <v>64</v>
      </c>
      <c r="Q1219" t="b">
        <v>1</v>
      </c>
      <c r="R1219" t="s">
        <v>8279</v>
      </c>
      <c r="S1219" t="str">
        <f t="shared" si="116"/>
        <v>music</v>
      </c>
      <c r="T1219" t="str">
        <f t="shared" si="117"/>
        <v>indie rock</v>
      </c>
    </row>
    <row r="1220" spans="1:20" ht="28.8" x14ac:dyDescent="0.3">
      <c r="A1220">
        <v>528</v>
      </c>
      <c r="B1220" s="3" t="s">
        <v>529</v>
      </c>
      <c r="C1220" s="3" t="s">
        <v>4638</v>
      </c>
      <c r="D1220" s="10">
        <v>1150</v>
      </c>
      <c r="E1220">
        <v>1330</v>
      </c>
      <c r="F1220" s="5">
        <f t="shared" si="114"/>
        <v>1.1565217391304348</v>
      </c>
      <c r="G1220" s="6">
        <f t="shared" si="115"/>
        <v>44.333333333333336</v>
      </c>
      <c r="H1220" t="s">
        <v>8219</v>
      </c>
      <c r="I1220" t="s">
        <v>8224</v>
      </c>
      <c r="J1220" t="s">
        <v>8246</v>
      </c>
      <c r="K1220">
        <v>1434921600</v>
      </c>
      <c r="L1220" s="11">
        <f t="shared" si="118"/>
        <v>42176.888888888891</v>
      </c>
      <c r="M1220">
        <v>1433109907</v>
      </c>
      <c r="N1220" s="11">
        <f t="shared" si="119"/>
        <v>42155.920219907406</v>
      </c>
      <c r="O1220" t="b">
        <v>0</v>
      </c>
      <c r="P1220">
        <v>30</v>
      </c>
      <c r="Q1220" t="b">
        <v>1</v>
      </c>
      <c r="R1220" t="s">
        <v>8271</v>
      </c>
      <c r="S1220" t="str">
        <f t="shared" si="116"/>
        <v>theater</v>
      </c>
      <c r="T1220" t="str">
        <f t="shared" si="117"/>
        <v>plays</v>
      </c>
    </row>
    <row r="1221" spans="1:20" ht="57.6" x14ac:dyDescent="0.3">
      <c r="A1221">
        <v>2007</v>
      </c>
      <c r="B1221" s="3" t="s">
        <v>2008</v>
      </c>
      <c r="C1221" s="3" t="s">
        <v>6117</v>
      </c>
      <c r="D1221" s="10">
        <v>10000</v>
      </c>
      <c r="E1221">
        <v>11570.92</v>
      </c>
      <c r="F1221" s="5">
        <f t="shared" si="114"/>
        <v>1.157092</v>
      </c>
      <c r="G1221" s="6">
        <f t="shared" si="115"/>
        <v>84.459270072992695</v>
      </c>
      <c r="H1221" t="s">
        <v>8219</v>
      </c>
      <c r="I1221" t="s">
        <v>8224</v>
      </c>
      <c r="J1221" t="s">
        <v>8246</v>
      </c>
      <c r="K1221">
        <v>1282622400</v>
      </c>
      <c r="L1221" s="11">
        <f t="shared" si="118"/>
        <v>40414.166666666664</v>
      </c>
      <c r="M1221">
        <v>1276891586</v>
      </c>
      <c r="N1221" s="11">
        <f t="shared" si="119"/>
        <v>40347.837800925925</v>
      </c>
      <c r="O1221" t="b">
        <v>1</v>
      </c>
      <c r="P1221">
        <v>137</v>
      </c>
      <c r="Q1221" t="b">
        <v>1</v>
      </c>
      <c r="R1221" t="s">
        <v>8295</v>
      </c>
      <c r="S1221" t="str">
        <f t="shared" si="116"/>
        <v>technology</v>
      </c>
      <c r="T1221" t="str">
        <f t="shared" si="117"/>
        <v>hardware</v>
      </c>
    </row>
    <row r="1222" spans="1:20" ht="28.8" x14ac:dyDescent="0.3">
      <c r="A1222">
        <v>2161</v>
      </c>
      <c r="B1222" s="3" t="s">
        <v>2162</v>
      </c>
      <c r="C1222" s="3" t="s">
        <v>6271</v>
      </c>
      <c r="D1222" s="10">
        <v>400</v>
      </c>
      <c r="E1222">
        <v>463</v>
      </c>
      <c r="F1222" s="5">
        <f t="shared" si="114"/>
        <v>1.1575</v>
      </c>
      <c r="G1222" s="6">
        <f t="shared" si="115"/>
        <v>35.615384615384613</v>
      </c>
      <c r="H1222" t="s">
        <v>8219</v>
      </c>
      <c r="I1222" t="s">
        <v>8224</v>
      </c>
      <c r="J1222" t="s">
        <v>8246</v>
      </c>
      <c r="K1222">
        <v>1443040059</v>
      </c>
      <c r="L1222" s="11">
        <f t="shared" si="118"/>
        <v>42270.852534722217</v>
      </c>
      <c r="M1222">
        <v>1440448059</v>
      </c>
      <c r="N1222" s="11">
        <f t="shared" si="119"/>
        <v>42240.852534722217</v>
      </c>
      <c r="O1222" t="b">
        <v>0</v>
      </c>
      <c r="P1222">
        <v>13</v>
      </c>
      <c r="Q1222" t="b">
        <v>1</v>
      </c>
      <c r="R1222" t="s">
        <v>8276</v>
      </c>
      <c r="S1222" t="str">
        <f t="shared" si="116"/>
        <v>music</v>
      </c>
      <c r="T1222" t="str">
        <f t="shared" si="117"/>
        <v>rock</v>
      </c>
    </row>
    <row r="1223" spans="1:20" ht="43.2" x14ac:dyDescent="0.3">
      <c r="A1223">
        <v>1359</v>
      </c>
      <c r="B1223" s="3" t="s">
        <v>1360</v>
      </c>
      <c r="C1223" s="3" t="s">
        <v>5469</v>
      </c>
      <c r="D1223" s="10">
        <v>660</v>
      </c>
      <c r="E1223">
        <v>764</v>
      </c>
      <c r="F1223" s="5">
        <f t="shared" si="114"/>
        <v>1.1575757575757575</v>
      </c>
      <c r="G1223" s="6">
        <f t="shared" si="115"/>
        <v>40.210526315789473</v>
      </c>
      <c r="H1223" t="s">
        <v>8219</v>
      </c>
      <c r="I1223" t="s">
        <v>8224</v>
      </c>
      <c r="J1223" t="s">
        <v>8246</v>
      </c>
      <c r="K1223">
        <v>1309980790</v>
      </c>
      <c r="L1223" s="11">
        <f t="shared" si="118"/>
        <v>40730.814699074072</v>
      </c>
      <c r="M1223">
        <v>1304623990</v>
      </c>
      <c r="N1223" s="11">
        <f t="shared" si="119"/>
        <v>40668.814699074072</v>
      </c>
      <c r="O1223" t="b">
        <v>0</v>
      </c>
      <c r="P1223">
        <v>19</v>
      </c>
      <c r="Q1223" t="b">
        <v>1</v>
      </c>
      <c r="R1223" t="s">
        <v>8274</v>
      </c>
      <c r="S1223" t="str">
        <f t="shared" si="116"/>
        <v>publishing</v>
      </c>
      <c r="T1223" t="str">
        <f t="shared" si="117"/>
        <v>nonfiction</v>
      </c>
    </row>
    <row r="1224" spans="1:20" ht="43.2" x14ac:dyDescent="0.3">
      <c r="A1224">
        <v>1823</v>
      </c>
      <c r="B1224" s="3" t="s">
        <v>1824</v>
      </c>
      <c r="C1224" s="3" t="s">
        <v>5933</v>
      </c>
      <c r="D1224" s="10">
        <v>700</v>
      </c>
      <c r="E1224">
        <v>811</v>
      </c>
      <c r="F1224" s="5">
        <f t="shared" si="114"/>
        <v>1.1585714285714286</v>
      </c>
      <c r="G1224" s="6">
        <f t="shared" si="115"/>
        <v>24.575757575757574</v>
      </c>
      <c r="H1224" t="s">
        <v>8219</v>
      </c>
      <c r="I1224" t="s">
        <v>8224</v>
      </c>
      <c r="J1224" t="s">
        <v>8246</v>
      </c>
      <c r="K1224">
        <v>1351095976</v>
      </c>
      <c r="L1224" s="11">
        <f t="shared" si="118"/>
        <v>41206.684907407405</v>
      </c>
      <c r="M1224">
        <v>1348503976</v>
      </c>
      <c r="N1224" s="11">
        <f t="shared" si="119"/>
        <v>41176.684907407405</v>
      </c>
      <c r="O1224" t="b">
        <v>0</v>
      </c>
      <c r="P1224">
        <v>33</v>
      </c>
      <c r="Q1224" t="b">
        <v>1</v>
      </c>
      <c r="R1224" t="s">
        <v>8276</v>
      </c>
      <c r="S1224" t="str">
        <f t="shared" si="116"/>
        <v>music</v>
      </c>
      <c r="T1224" t="str">
        <f t="shared" si="117"/>
        <v>rock</v>
      </c>
    </row>
    <row r="1225" spans="1:20" ht="43.2" x14ac:dyDescent="0.3">
      <c r="A1225">
        <v>3303</v>
      </c>
      <c r="B1225" s="3" t="s">
        <v>3303</v>
      </c>
      <c r="C1225" s="3" t="s">
        <v>7413</v>
      </c>
      <c r="D1225" s="10">
        <v>1800</v>
      </c>
      <c r="E1225">
        <v>2086</v>
      </c>
      <c r="F1225" s="5">
        <f t="shared" si="114"/>
        <v>1.1588888888888889</v>
      </c>
      <c r="G1225" s="6">
        <f t="shared" si="115"/>
        <v>59.6</v>
      </c>
      <c r="H1225" t="s">
        <v>8219</v>
      </c>
      <c r="I1225" t="s">
        <v>8224</v>
      </c>
      <c r="J1225" t="s">
        <v>8246</v>
      </c>
      <c r="K1225">
        <v>1427553484</v>
      </c>
      <c r="L1225" s="11">
        <f t="shared" si="118"/>
        <v>42091.609768518523</v>
      </c>
      <c r="M1225">
        <v>1424533084</v>
      </c>
      <c r="N1225" s="11">
        <f t="shared" si="119"/>
        <v>42056.65143518518</v>
      </c>
      <c r="O1225" t="b">
        <v>0</v>
      </c>
      <c r="P1225">
        <v>35</v>
      </c>
      <c r="Q1225" t="b">
        <v>1</v>
      </c>
      <c r="R1225" t="s">
        <v>8271</v>
      </c>
      <c r="S1225" t="str">
        <f t="shared" si="116"/>
        <v>theater</v>
      </c>
      <c r="T1225" t="str">
        <f t="shared" si="117"/>
        <v>plays</v>
      </c>
    </row>
    <row r="1226" spans="1:20" ht="43.2" x14ac:dyDescent="0.3">
      <c r="A1226">
        <v>1938</v>
      </c>
      <c r="B1226" s="3" t="s">
        <v>1939</v>
      </c>
      <c r="C1226" s="3" t="s">
        <v>6048</v>
      </c>
      <c r="D1226" s="10">
        <v>15000</v>
      </c>
      <c r="E1226">
        <v>17390</v>
      </c>
      <c r="F1226" s="5">
        <f t="shared" si="114"/>
        <v>1.1593333333333333</v>
      </c>
      <c r="G1226" s="6">
        <f t="shared" si="115"/>
        <v>152.54385964912279</v>
      </c>
      <c r="H1226" t="s">
        <v>8219</v>
      </c>
      <c r="I1226" t="s">
        <v>8224</v>
      </c>
      <c r="J1226" t="s">
        <v>8246</v>
      </c>
      <c r="K1226">
        <v>1372741200</v>
      </c>
      <c r="L1226" s="11">
        <f t="shared" si="118"/>
        <v>41457.208333333336</v>
      </c>
      <c r="M1226">
        <v>1370067231</v>
      </c>
      <c r="N1226" s="11">
        <f t="shared" si="119"/>
        <v>41426.259618055556</v>
      </c>
      <c r="O1226" t="b">
        <v>0</v>
      </c>
      <c r="P1226">
        <v>114</v>
      </c>
      <c r="Q1226" t="b">
        <v>1</v>
      </c>
      <c r="R1226" t="s">
        <v>8279</v>
      </c>
      <c r="S1226" t="str">
        <f t="shared" si="116"/>
        <v>music</v>
      </c>
      <c r="T1226" t="str">
        <f t="shared" si="117"/>
        <v>indie rock</v>
      </c>
    </row>
    <row r="1227" spans="1:20" ht="28.8" x14ac:dyDescent="0.3">
      <c r="A1227">
        <v>1757</v>
      </c>
      <c r="B1227" s="3" t="s">
        <v>1758</v>
      </c>
      <c r="C1227" s="3" t="s">
        <v>5867</v>
      </c>
      <c r="D1227" s="10">
        <v>5000</v>
      </c>
      <c r="E1227">
        <v>5800</v>
      </c>
      <c r="F1227" s="5">
        <f t="shared" si="114"/>
        <v>1.1599999999999999</v>
      </c>
      <c r="G1227" s="6">
        <f t="shared" si="115"/>
        <v>414.28571428571428</v>
      </c>
      <c r="H1227" t="s">
        <v>8219</v>
      </c>
      <c r="I1227" t="s">
        <v>8224</v>
      </c>
      <c r="J1227" t="s">
        <v>8246</v>
      </c>
      <c r="K1227">
        <v>1485631740</v>
      </c>
      <c r="L1227" s="11">
        <f t="shared" si="118"/>
        <v>42763.811805555553</v>
      </c>
      <c r="M1227">
        <v>1483041083</v>
      </c>
      <c r="N1227" s="11">
        <f t="shared" si="119"/>
        <v>42733.827349537038</v>
      </c>
      <c r="O1227" t="b">
        <v>0</v>
      </c>
      <c r="P1227">
        <v>14</v>
      </c>
      <c r="Q1227" t="b">
        <v>1</v>
      </c>
      <c r="R1227" t="s">
        <v>8285</v>
      </c>
      <c r="S1227" t="str">
        <f t="shared" si="116"/>
        <v>photography</v>
      </c>
      <c r="T1227" t="str">
        <f t="shared" si="117"/>
        <v>photobooks</v>
      </c>
    </row>
    <row r="1228" spans="1:20" ht="43.2" x14ac:dyDescent="0.3">
      <c r="A1228">
        <v>2536</v>
      </c>
      <c r="B1228" s="3" t="s">
        <v>2536</v>
      </c>
      <c r="C1228" s="3" t="s">
        <v>6646</v>
      </c>
      <c r="D1228" s="10">
        <v>25</v>
      </c>
      <c r="E1228">
        <v>29</v>
      </c>
      <c r="F1228" s="5">
        <f t="shared" si="114"/>
        <v>1.1599999999999999</v>
      </c>
      <c r="G1228" s="6">
        <f t="shared" si="115"/>
        <v>7.25</v>
      </c>
      <c r="H1228" t="s">
        <v>8219</v>
      </c>
      <c r="I1228" t="s">
        <v>8224</v>
      </c>
      <c r="J1228" t="s">
        <v>8246</v>
      </c>
      <c r="K1228">
        <v>1375151566</v>
      </c>
      <c r="L1228" s="11">
        <f t="shared" si="118"/>
        <v>41485.106087962966</v>
      </c>
      <c r="M1228">
        <v>1373337166</v>
      </c>
      <c r="N1228" s="11">
        <f t="shared" si="119"/>
        <v>41464.106087962966</v>
      </c>
      <c r="O1228" t="b">
        <v>0</v>
      </c>
      <c r="P1228">
        <v>4</v>
      </c>
      <c r="Q1228" t="b">
        <v>1</v>
      </c>
      <c r="R1228" t="s">
        <v>8300</v>
      </c>
      <c r="S1228" t="str">
        <f t="shared" si="116"/>
        <v>music</v>
      </c>
      <c r="T1228" t="str">
        <f t="shared" si="117"/>
        <v>classical music</v>
      </c>
    </row>
    <row r="1229" spans="1:20" ht="43.2" x14ac:dyDescent="0.3">
      <c r="A1229">
        <v>3021</v>
      </c>
      <c r="B1229" s="3" t="s">
        <v>3021</v>
      </c>
      <c r="C1229" s="3" t="s">
        <v>7131</v>
      </c>
      <c r="D1229" s="10">
        <v>4500</v>
      </c>
      <c r="E1229">
        <v>5221</v>
      </c>
      <c r="F1229" s="5">
        <f t="shared" si="114"/>
        <v>1.1602222222222223</v>
      </c>
      <c r="G1229" s="6">
        <f t="shared" si="115"/>
        <v>50.689320388349515</v>
      </c>
      <c r="H1229" t="s">
        <v>8219</v>
      </c>
      <c r="I1229" t="s">
        <v>8224</v>
      </c>
      <c r="J1229" t="s">
        <v>8246</v>
      </c>
      <c r="K1229">
        <v>1479794340</v>
      </c>
      <c r="L1229" s="11">
        <f t="shared" si="118"/>
        <v>42696.249305555553</v>
      </c>
      <c r="M1229">
        <v>1476715869</v>
      </c>
      <c r="N1229" s="11">
        <f t="shared" si="119"/>
        <v>42660.618854166663</v>
      </c>
      <c r="O1229" t="b">
        <v>0</v>
      </c>
      <c r="P1229">
        <v>103</v>
      </c>
      <c r="Q1229" t="b">
        <v>1</v>
      </c>
      <c r="R1229" t="s">
        <v>8303</v>
      </c>
      <c r="S1229" t="str">
        <f t="shared" si="116"/>
        <v>theater</v>
      </c>
      <c r="T1229" t="str">
        <f t="shared" si="117"/>
        <v>spaces</v>
      </c>
    </row>
    <row r="1230" spans="1:20" ht="28.8" x14ac:dyDescent="0.3">
      <c r="A1230">
        <v>3217</v>
      </c>
      <c r="B1230" s="3" t="s">
        <v>3217</v>
      </c>
      <c r="C1230" s="3" t="s">
        <v>7327</v>
      </c>
      <c r="D1230" s="10">
        <v>4500</v>
      </c>
      <c r="E1230">
        <v>5221</v>
      </c>
      <c r="F1230" s="5">
        <f t="shared" si="114"/>
        <v>1.1602222222222223</v>
      </c>
      <c r="G1230" s="6">
        <f t="shared" si="115"/>
        <v>50.20192307692308</v>
      </c>
      <c r="H1230" t="s">
        <v>8219</v>
      </c>
      <c r="I1230" t="s">
        <v>8224</v>
      </c>
      <c r="J1230" t="s">
        <v>8246</v>
      </c>
      <c r="K1230">
        <v>1478264784</v>
      </c>
      <c r="L1230" s="11">
        <f t="shared" si="118"/>
        <v>42678.546111111107</v>
      </c>
      <c r="M1230">
        <v>1475672784</v>
      </c>
      <c r="N1230" s="11">
        <f t="shared" si="119"/>
        <v>42648.546111111107</v>
      </c>
      <c r="O1230" t="b">
        <v>1</v>
      </c>
      <c r="P1230">
        <v>104</v>
      </c>
      <c r="Q1230" t="b">
        <v>1</v>
      </c>
      <c r="R1230" t="s">
        <v>8271</v>
      </c>
      <c r="S1230" t="str">
        <f t="shared" si="116"/>
        <v>theater</v>
      </c>
      <c r="T1230" t="str">
        <f t="shared" si="117"/>
        <v>plays</v>
      </c>
    </row>
    <row r="1231" spans="1:20" ht="43.2" x14ac:dyDescent="0.3">
      <c r="A1231">
        <v>3313</v>
      </c>
      <c r="B1231" s="3" t="s">
        <v>3313</v>
      </c>
      <c r="C1231" s="3" t="s">
        <v>7423</v>
      </c>
      <c r="D1231" s="10">
        <v>2000</v>
      </c>
      <c r="E1231">
        <v>2321</v>
      </c>
      <c r="F1231" s="5">
        <f t="shared" si="114"/>
        <v>1.1605000000000001</v>
      </c>
      <c r="G1231" s="6">
        <f t="shared" si="115"/>
        <v>80.034482758620683</v>
      </c>
      <c r="H1231" t="s">
        <v>8219</v>
      </c>
      <c r="I1231" t="s">
        <v>8224</v>
      </c>
      <c r="J1231" t="s">
        <v>8246</v>
      </c>
      <c r="K1231">
        <v>1453856400</v>
      </c>
      <c r="L1231" s="11">
        <f t="shared" si="118"/>
        <v>42396.041666666672</v>
      </c>
      <c r="M1231">
        <v>1452664317</v>
      </c>
      <c r="N1231" s="11">
        <f t="shared" si="119"/>
        <v>42382.244409722218</v>
      </c>
      <c r="O1231" t="b">
        <v>0</v>
      </c>
      <c r="P1231">
        <v>29</v>
      </c>
      <c r="Q1231" t="b">
        <v>1</v>
      </c>
      <c r="R1231" t="s">
        <v>8271</v>
      </c>
      <c r="S1231" t="str">
        <f t="shared" si="116"/>
        <v>theater</v>
      </c>
      <c r="T1231" t="str">
        <f t="shared" si="117"/>
        <v>plays</v>
      </c>
    </row>
    <row r="1232" spans="1:20" ht="43.2" x14ac:dyDescent="0.3">
      <c r="A1232">
        <v>379</v>
      </c>
      <c r="B1232" s="3" t="s">
        <v>380</v>
      </c>
      <c r="C1232" s="3" t="s">
        <v>4489</v>
      </c>
      <c r="D1232" s="10">
        <v>15000</v>
      </c>
      <c r="E1232">
        <v>17412</v>
      </c>
      <c r="F1232" s="5">
        <f t="shared" si="114"/>
        <v>1.1608000000000001</v>
      </c>
      <c r="G1232" s="6">
        <f t="shared" si="115"/>
        <v>116.85906040268456</v>
      </c>
      <c r="H1232" t="s">
        <v>8219</v>
      </c>
      <c r="I1232" t="s">
        <v>8224</v>
      </c>
      <c r="J1232" t="s">
        <v>8246</v>
      </c>
      <c r="K1232">
        <v>1336062672</v>
      </c>
      <c r="L1232" s="11">
        <f t="shared" si="118"/>
        <v>41032.688333333332</v>
      </c>
      <c r="M1232">
        <v>1332174672</v>
      </c>
      <c r="N1232" s="11">
        <f t="shared" si="119"/>
        <v>40987.688333333332</v>
      </c>
      <c r="O1232" t="b">
        <v>0</v>
      </c>
      <c r="P1232">
        <v>149</v>
      </c>
      <c r="Q1232" t="b">
        <v>1</v>
      </c>
      <c r="R1232" t="s">
        <v>8269</v>
      </c>
      <c r="S1232" t="str">
        <f t="shared" si="116"/>
        <v>film &amp; video</v>
      </c>
      <c r="T1232" t="str">
        <f t="shared" si="117"/>
        <v>documentary</v>
      </c>
    </row>
    <row r="1233" spans="1:20" ht="43.2" x14ac:dyDescent="0.3">
      <c r="A1233">
        <v>1377</v>
      </c>
      <c r="B1233" s="3" t="s">
        <v>1378</v>
      </c>
      <c r="C1233" s="3" t="s">
        <v>5487</v>
      </c>
      <c r="D1233" s="10">
        <v>1300</v>
      </c>
      <c r="E1233">
        <v>1510</v>
      </c>
      <c r="F1233" s="5">
        <f t="shared" si="114"/>
        <v>1.1615384615384616</v>
      </c>
      <c r="G1233" s="6">
        <f t="shared" si="115"/>
        <v>48.70967741935484</v>
      </c>
      <c r="H1233" t="s">
        <v>8219</v>
      </c>
      <c r="I1233" t="s">
        <v>8224</v>
      </c>
      <c r="J1233" t="s">
        <v>8246</v>
      </c>
      <c r="K1233">
        <v>1486095060</v>
      </c>
      <c r="L1233" s="11">
        <f t="shared" si="118"/>
        <v>42769.174305555556</v>
      </c>
      <c r="M1233">
        <v>1484198170</v>
      </c>
      <c r="N1233" s="11">
        <f t="shared" si="119"/>
        <v>42747.219560185185</v>
      </c>
      <c r="O1233" t="b">
        <v>0</v>
      </c>
      <c r="P1233">
        <v>31</v>
      </c>
      <c r="Q1233" t="b">
        <v>1</v>
      </c>
      <c r="R1233" t="s">
        <v>8276</v>
      </c>
      <c r="S1233" t="str">
        <f t="shared" si="116"/>
        <v>music</v>
      </c>
      <c r="T1233" t="str">
        <f t="shared" si="117"/>
        <v>rock</v>
      </c>
    </row>
    <row r="1234" spans="1:20" ht="28.8" x14ac:dyDescent="0.3">
      <c r="A1234">
        <v>3167</v>
      </c>
      <c r="B1234" s="3" t="s">
        <v>3167</v>
      </c>
      <c r="C1234" s="3" t="s">
        <v>7277</v>
      </c>
      <c r="D1234" s="10">
        <v>3000</v>
      </c>
      <c r="E1234">
        <v>3485</v>
      </c>
      <c r="F1234" s="5">
        <f t="shared" si="114"/>
        <v>1.1616666666666666</v>
      </c>
      <c r="G1234" s="6">
        <f t="shared" si="115"/>
        <v>63.363636363636367</v>
      </c>
      <c r="H1234" t="s">
        <v>8219</v>
      </c>
      <c r="I1234" t="s">
        <v>8224</v>
      </c>
      <c r="J1234" t="s">
        <v>8246</v>
      </c>
      <c r="K1234">
        <v>1406952781</v>
      </c>
      <c r="L1234" s="11">
        <f t="shared" si="118"/>
        <v>41853.175706018519</v>
      </c>
      <c r="M1234">
        <v>1405743181</v>
      </c>
      <c r="N1234" s="11">
        <f t="shared" si="119"/>
        <v>41839.175706018519</v>
      </c>
      <c r="O1234" t="b">
        <v>1</v>
      </c>
      <c r="P1234">
        <v>55</v>
      </c>
      <c r="Q1234" t="b">
        <v>1</v>
      </c>
      <c r="R1234" t="s">
        <v>8271</v>
      </c>
      <c r="S1234" t="str">
        <f t="shared" si="116"/>
        <v>theater</v>
      </c>
      <c r="T1234" t="str">
        <f t="shared" si="117"/>
        <v>plays</v>
      </c>
    </row>
    <row r="1235" spans="1:20" ht="43.2" x14ac:dyDescent="0.3">
      <c r="A1235">
        <v>3299</v>
      </c>
      <c r="B1235" s="3" t="s">
        <v>3299</v>
      </c>
      <c r="C1235" s="3" t="s">
        <v>7409</v>
      </c>
      <c r="D1235" s="10">
        <v>3000</v>
      </c>
      <c r="E1235">
        <v>3486</v>
      </c>
      <c r="F1235" s="5">
        <f t="shared" si="114"/>
        <v>1.1619999999999999</v>
      </c>
      <c r="G1235" s="6">
        <f t="shared" si="115"/>
        <v>55.333333333333336</v>
      </c>
      <c r="H1235" t="s">
        <v>8219</v>
      </c>
      <c r="I1235" t="s">
        <v>8224</v>
      </c>
      <c r="J1235" t="s">
        <v>8246</v>
      </c>
      <c r="K1235">
        <v>1444860063</v>
      </c>
      <c r="L1235" s="11">
        <f t="shared" si="118"/>
        <v>42291.917395833334</v>
      </c>
      <c r="M1235">
        <v>1442268063</v>
      </c>
      <c r="N1235" s="11">
        <f t="shared" si="119"/>
        <v>42261.917395833334</v>
      </c>
      <c r="O1235" t="b">
        <v>0</v>
      </c>
      <c r="P1235">
        <v>63</v>
      </c>
      <c r="Q1235" t="b">
        <v>1</v>
      </c>
      <c r="R1235" t="s">
        <v>8271</v>
      </c>
      <c r="S1235" t="str">
        <f t="shared" si="116"/>
        <v>theater</v>
      </c>
      <c r="T1235" t="str">
        <f t="shared" si="117"/>
        <v>plays</v>
      </c>
    </row>
    <row r="1236" spans="1:20" ht="43.2" x14ac:dyDescent="0.3">
      <c r="A1236">
        <v>52</v>
      </c>
      <c r="B1236" s="3" t="s">
        <v>54</v>
      </c>
      <c r="C1236" s="3" t="s">
        <v>4163</v>
      </c>
      <c r="D1236" s="10">
        <v>10000</v>
      </c>
      <c r="E1236">
        <v>11621</v>
      </c>
      <c r="F1236" s="5">
        <f t="shared" si="114"/>
        <v>1.1620999999999999</v>
      </c>
      <c r="G1236" s="6">
        <f t="shared" si="115"/>
        <v>223.48076923076923</v>
      </c>
      <c r="H1236" t="s">
        <v>8219</v>
      </c>
      <c r="I1236" t="s">
        <v>8224</v>
      </c>
      <c r="J1236" t="s">
        <v>8246</v>
      </c>
      <c r="K1236">
        <v>1405615846</v>
      </c>
      <c r="L1236" s="11">
        <f t="shared" si="118"/>
        <v>41837.701921296299</v>
      </c>
      <c r="M1236">
        <v>1403023846</v>
      </c>
      <c r="N1236" s="11">
        <f t="shared" si="119"/>
        <v>41807.701921296299</v>
      </c>
      <c r="O1236" t="b">
        <v>0</v>
      </c>
      <c r="P1236">
        <v>52</v>
      </c>
      <c r="Q1236" t="b">
        <v>1</v>
      </c>
      <c r="R1236" t="s">
        <v>8265</v>
      </c>
      <c r="S1236" t="str">
        <f t="shared" si="116"/>
        <v>film &amp; video</v>
      </c>
      <c r="T1236" t="str">
        <f t="shared" si="117"/>
        <v>television</v>
      </c>
    </row>
    <row r="1237" spans="1:20" ht="43.2" x14ac:dyDescent="0.3">
      <c r="A1237">
        <v>67</v>
      </c>
      <c r="B1237" s="3" t="s">
        <v>69</v>
      </c>
      <c r="C1237" s="3" t="s">
        <v>4178</v>
      </c>
      <c r="D1237" s="10">
        <v>2000</v>
      </c>
      <c r="E1237">
        <v>2325</v>
      </c>
      <c r="F1237" s="5">
        <f t="shared" si="114"/>
        <v>1.1625000000000001</v>
      </c>
      <c r="G1237" s="6">
        <f t="shared" si="115"/>
        <v>116.25</v>
      </c>
      <c r="H1237" t="s">
        <v>8219</v>
      </c>
      <c r="I1237" t="s">
        <v>8224</v>
      </c>
      <c r="J1237" t="s">
        <v>8246</v>
      </c>
      <c r="K1237">
        <v>1342360804</v>
      </c>
      <c r="L1237" s="11">
        <f t="shared" si="118"/>
        <v>41105.583379629628</v>
      </c>
      <c r="M1237">
        <v>1339768804</v>
      </c>
      <c r="N1237" s="11">
        <f t="shared" si="119"/>
        <v>41075.583379629628</v>
      </c>
      <c r="O1237" t="b">
        <v>0</v>
      </c>
      <c r="P1237">
        <v>20</v>
      </c>
      <c r="Q1237" t="b">
        <v>1</v>
      </c>
      <c r="R1237" t="s">
        <v>8266</v>
      </c>
      <c r="S1237" t="str">
        <f t="shared" si="116"/>
        <v>film &amp; video</v>
      </c>
      <c r="T1237" t="str">
        <f t="shared" si="117"/>
        <v>shorts</v>
      </c>
    </row>
    <row r="1238" spans="1:20" x14ac:dyDescent="0.3">
      <c r="A1238">
        <v>2463</v>
      </c>
      <c r="B1238" s="3" t="s">
        <v>2464</v>
      </c>
      <c r="C1238" s="3" t="s">
        <v>6573</v>
      </c>
      <c r="D1238" s="10">
        <v>2000</v>
      </c>
      <c r="E1238">
        <v>2325</v>
      </c>
      <c r="F1238" s="5">
        <f t="shared" si="114"/>
        <v>1.1625000000000001</v>
      </c>
      <c r="G1238" s="6">
        <f t="shared" si="115"/>
        <v>31</v>
      </c>
      <c r="H1238" t="s">
        <v>8219</v>
      </c>
      <c r="I1238" t="s">
        <v>8224</v>
      </c>
      <c r="J1238" t="s">
        <v>8246</v>
      </c>
      <c r="K1238">
        <v>1366138800</v>
      </c>
      <c r="L1238" s="11">
        <f t="shared" si="118"/>
        <v>41380.791666666664</v>
      </c>
      <c r="M1238">
        <v>1362710425</v>
      </c>
      <c r="N1238" s="11">
        <f t="shared" si="119"/>
        <v>41341.111400462964</v>
      </c>
      <c r="O1238" t="b">
        <v>0</v>
      </c>
      <c r="P1238">
        <v>75</v>
      </c>
      <c r="Q1238" t="b">
        <v>1</v>
      </c>
      <c r="R1238" t="s">
        <v>8279</v>
      </c>
      <c r="S1238" t="str">
        <f t="shared" si="116"/>
        <v>music</v>
      </c>
      <c r="T1238" t="str">
        <f t="shared" si="117"/>
        <v>indie rock</v>
      </c>
    </row>
    <row r="1239" spans="1:20" ht="43.2" x14ac:dyDescent="0.3">
      <c r="A1239">
        <v>355</v>
      </c>
      <c r="B1239" s="3" t="s">
        <v>356</v>
      </c>
      <c r="C1239" s="3" t="s">
        <v>4465</v>
      </c>
      <c r="D1239" s="10">
        <v>35000</v>
      </c>
      <c r="E1239">
        <v>40690</v>
      </c>
      <c r="F1239" s="5">
        <f t="shared" si="114"/>
        <v>1.1625714285714286</v>
      </c>
      <c r="G1239" s="6">
        <f t="shared" si="115"/>
        <v>246.60606060606059</v>
      </c>
      <c r="H1239" t="s">
        <v>8219</v>
      </c>
      <c r="I1239" t="s">
        <v>8224</v>
      </c>
      <c r="J1239" t="s">
        <v>8246</v>
      </c>
      <c r="K1239">
        <v>1417420994</v>
      </c>
      <c r="L1239" s="11">
        <f t="shared" si="118"/>
        <v>41974.3355787037</v>
      </c>
      <c r="M1239">
        <v>1414738994</v>
      </c>
      <c r="N1239" s="11">
        <f t="shared" si="119"/>
        <v>41943.293912037036</v>
      </c>
      <c r="O1239" t="b">
        <v>1</v>
      </c>
      <c r="P1239">
        <v>165</v>
      </c>
      <c r="Q1239" t="b">
        <v>1</v>
      </c>
      <c r="R1239" t="s">
        <v>8269</v>
      </c>
      <c r="S1239" t="str">
        <f t="shared" si="116"/>
        <v>film &amp; video</v>
      </c>
      <c r="T1239" t="str">
        <f t="shared" si="117"/>
        <v>documentary</v>
      </c>
    </row>
    <row r="1240" spans="1:20" ht="57.6" x14ac:dyDescent="0.3">
      <c r="A1240">
        <v>3655</v>
      </c>
      <c r="B1240" s="3" t="s">
        <v>3652</v>
      </c>
      <c r="C1240" s="3" t="s">
        <v>7765</v>
      </c>
      <c r="D1240" s="10">
        <v>5000</v>
      </c>
      <c r="E1240">
        <v>5813</v>
      </c>
      <c r="F1240" s="5">
        <f t="shared" si="114"/>
        <v>1.1626000000000001</v>
      </c>
      <c r="G1240" s="6">
        <f t="shared" si="115"/>
        <v>73.582278481012665</v>
      </c>
      <c r="H1240" t="s">
        <v>8219</v>
      </c>
      <c r="I1240" t="s">
        <v>8224</v>
      </c>
      <c r="J1240" t="s">
        <v>8246</v>
      </c>
      <c r="K1240">
        <v>1437202740</v>
      </c>
      <c r="L1240" s="11">
        <f t="shared" si="118"/>
        <v>42203.290972222225</v>
      </c>
      <c r="M1240">
        <v>1434654998</v>
      </c>
      <c r="N1240" s="11">
        <f t="shared" si="119"/>
        <v>42173.803217592591</v>
      </c>
      <c r="O1240" t="b">
        <v>0</v>
      </c>
      <c r="P1240">
        <v>79</v>
      </c>
      <c r="Q1240" t="b">
        <v>1</v>
      </c>
      <c r="R1240" t="s">
        <v>8271</v>
      </c>
      <c r="S1240" t="str">
        <f t="shared" si="116"/>
        <v>theater</v>
      </c>
      <c r="T1240" t="str">
        <f t="shared" si="117"/>
        <v>plays</v>
      </c>
    </row>
    <row r="1241" spans="1:20" ht="57.6" x14ac:dyDescent="0.3">
      <c r="A1241">
        <v>3187</v>
      </c>
      <c r="B1241" s="3" t="s">
        <v>3187</v>
      </c>
      <c r="C1241" s="3" t="s">
        <v>7297</v>
      </c>
      <c r="D1241" s="10">
        <v>15000</v>
      </c>
      <c r="E1241">
        <v>17444</v>
      </c>
      <c r="F1241" s="5">
        <f t="shared" si="114"/>
        <v>1.1629333333333334</v>
      </c>
      <c r="G1241" s="6">
        <f t="shared" si="115"/>
        <v>71.491803278688522</v>
      </c>
      <c r="H1241" t="s">
        <v>8219</v>
      </c>
      <c r="I1241" t="s">
        <v>8224</v>
      </c>
      <c r="J1241" t="s">
        <v>8246</v>
      </c>
      <c r="K1241">
        <v>1407167973</v>
      </c>
      <c r="L1241" s="11">
        <f t="shared" si="118"/>
        <v>41855.666354166664</v>
      </c>
      <c r="M1241">
        <v>1405439973</v>
      </c>
      <c r="N1241" s="11">
        <f t="shared" si="119"/>
        <v>41835.666354166664</v>
      </c>
      <c r="O1241" t="b">
        <v>1</v>
      </c>
      <c r="P1241">
        <v>244</v>
      </c>
      <c r="Q1241" t="b">
        <v>1</v>
      </c>
      <c r="R1241" t="s">
        <v>8271</v>
      </c>
      <c r="S1241" t="str">
        <f t="shared" si="116"/>
        <v>theater</v>
      </c>
      <c r="T1241" t="str">
        <f t="shared" si="117"/>
        <v>plays</v>
      </c>
    </row>
    <row r="1242" spans="1:20" ht="43.2" x14ac:dyDescent="0.3">
      <c r="A1242">
        <v>1885</v>
      </c>
      <c r="B1242" s="3" t="s">
        <v>1886</v>
      </c>
      <c r="C1242" s="3" t="s">
        <v>5995</v>
      </c>
      <c r="D1242" s="10">
        <v>4575</v>
      </c>
      <c r="E1242">
        <v>5322</v>
      </c>
      <c r="F1242" s="5">
        <f t="shared" si="114"/>
        <v>1.1632786885245903</v>
      </c>
      <c r="G1242" s="6">
        <f t="shared" si="115"/>
        <v>50.685714285714283</v>
      </c>
      <c r="H1242" t="s">
        <v>8219</v>
      </c>
      <c r="I1242" t="s">
        <v>8224</v>
      </c>
      <c r="J1242" t="s">
        <v>8246</v>
      </c>
      <c r="K1242">
        <v>1344636000</v>
      </c>
      <c r="L1242" s="11">
        <f t="shared" si="118"/>
        <v>41131.916666666664</v>
      </c>
      <c r="M1242">
        <v>1341800110</v>
      </c>
      <c r="N1242" s="11">
        <f t="shared" si="119"/>
        <v>41099.093865740739</v>
      </c>
      <c r="O1242" t="b">
        <v>0</v>
      </c>
      <c r="P1242">
        <v>105</v>
      </c>
      <c r="Q1242" t="b">
        <v>1</v>
      </c>
      <c r="R1242" t="s">
        <v>8279</v>
      </c>
      <c r="S1242" t="str">
        <f t="shared" si="116"/>
        <v>music</v>
      </c>
      <c r="T1242" t="str">
        <f t="shared" si="117"/>
        <v>indie rock</v>
      </c>
    </row>
    <row r="1243" spans="1:20" ht="28.8" x14ac:dyDescent="0.3">
      <c r="A1243">
        <v>2714</v>
      </c>
      <c r="B1243" s="3" t="s">
        <v>2714</v>
      </c>
      <c r="C1243" s="3" t="s">
        <v>6824</v>
      </c>
      <c r="D1243" s="10">
        <v>25000</v>
      </c>
      <c r="E1243">
        <v>29089</v>
      </c>
      <c r="F1243" s="5">
        <f t="shared" si="114"/>
        <v>1.1635599999999999</v>
      </c>
      <c r="G1243" s="6">
        <f t="shared" si="115"/>
        <v>95.373770491803285</v>
      </c>
      <c r="H1243" t="s">
        <v>8219</v>
      </c>
      <c r="I1243" t="s">
        <v>8224</v>
      </c>
      <c r="J1243" t="s">
        <v>8246</v>
      </c>
      <c r="K1243">
        <v>1476486000</v>
      </c>
      <c r="L1243" s="11">
        <f t="shared" si="118"/>
        <v>42657.958333333328</v>
      </c>
      <c r="M1243">
        <v>1474040596</v>
      </c>
      <c r="N1243" s="11">
        <f t="shared" si="119"/>
        <v>42629.655046296291</v>
      </c>
      <c r="O1243" t="b">
        <v>1</v>
      </c>
      <c r="P1243">
        <v>305</v>
      </c>
      <c r="Q1243" t="b">
        <v>1</v>
      </c>
      <c r="R1243" t="s">
        <v>8303</v>
      </c>
      <c r="S1243" t="str">
        <f t="shared" si="116"/>
        <v>theater</v>
      </c>
      <c r="T1243" t="str">
        <f t="shared" si="117"/>
        <v>spaces</v>
      </c>
    </row>
    <row r="1244" spans="1:20" ht="43.2" x14ac:dyDescent="0.3">
      <c r="A1244">
        <v>1936</v>
      </c>
      <c r="B1244" s="3" t="s">
        <v>1937</v>
      </c>
      <c r="C1244" s="3" t="s">
        <v>6046</v>
      </c>
      <c r="D1244" s="10">
        <v>7500</v>
      </c>
      <c r="E1244">
        <v>8739.01</v>
      </c>
      <c r="F1244" s="5">
        <f t="shared" si="114"/>
        <v>1.1652013333333333</v>
      </c>
      <c r="G1244" s="6">
        <f t="shared" si="115"/>
        <v>60.26903448275862</v>
      </c>
      <c r="H1244" t="s">
        <v>8219</v>
      </c>
      <c r="I1244" t="s">
        <v>8224</v>
      </c>
      <c r="J1244" t="s">
        <v>8246</v>
      </c>
      <c r="K1244">
        <v>1323151140</v>
      </c>
      <c r="L1244" s="11">
        <f t="shared" si="118"/>
        <v>40883.249305555553</v>
      </c>
      <c r="M1244">
        <v>1320528070</v>
      </c>
      <c r="N1244" s="11">
        <f t="shared" si="119"/>
        <v>40852.889699074076</v>
      </c>
      <c r="O1244" t="b">
        <v>0</v>
      </c>
      <c r="P1244">
        <v>145</v>
      </c>
      <c r="Q1244" t="b">
        <v>1</v>
      </c>
      <c r="R1244" t="s">
        <v>8279</v>
      </c>
      <c r="S1244" t="str">
        <f t="shared" si="116"/>
        <v>music</v>
      </c>
      <c r="T1244" t="str">
        <f t="shared" si="117"/>
        <v>indie rock</v>
      </c>
    </row>
    <row r="1245" spans="1:20" ht="43.2" x14ac:dyDescent="0.3">
      <c r="A1245">
        <v>352</v>
      </c>
      <c r="B1245" s="3" t="s">
        <v>353</v>
      </c>
      <c r="C1245" s="3" t="s">
        <v>4462</v>
      </c>
      <c r="D1245" s="10">
        <v>10000</v>
      </c>
      <c r="E1245">
        <v>11656</v>
      </c>
      <c r="F1245" s="5">
        <f t="shared" si="114"/>
        <v>1.1656</v>
      </c>
      <c r="G1245" s="6">
        <f t="shared" si="115"/>
        <v>40.755244755244753</v>
      </c>
      <c r="H1245" t="s">
        <v>8219</v>
      </c>
      <c r="I1245" t="s">
        <v>8224</v>
      </c>
      <c r="J1245" t="s">
        <v>8246</v>
      </c>
      <c r="K1245">
        <v>1412740868</v>
      </c>
      <c r="L1245" s="11">
        <f t="shared" si="118"/>
        <v>41920.167453703703</v>
      </c>
      <c r="M1245">
        <v>1410148868</v>
      </c>
      <c r="N1245" s="11">
        <f t="shared" si="119"/>
        <v>41890.167453703703</v>
      </c>
      <c r="O1245" t="b">
        <v>1</v>
      </c>
      <c r="P1245">
        <v>286</v>
      </c>
      <c r="Q1245" t="b">
        <v>1</v>
      </c>
      <c r="R1245" t="s">
        <v>8269</v>
      </c>
      <c r="S1245" t="str">
        <f t="shared" si="116"/>
        <v>film &amp; video</v>
      </c>
      <c r="T1245" t="str">
        <f t="shared" si="117"/>
        <v>documentary</v>
      </c>
    </row>
    <row r="1246" spans="1:20" ht="43.2" x14ac:dyDescent="0.3">
      <c r="A1246">
        <v>839</v>
      </c>
      <c r="B1246" s="3" t="s">
        <v>840</v>
      </c>
      <c r="C1246" s="3" t="s">
        <v>4949</v>
      </c>
      <c r="D1246" s="10">
        <v>5000</v>
      </c>
      <c r="E1246">
        <v>5830.83</v>
      </c>
      <c r="F1246" s="5">
        <f t="shared" si="114"/>
        <v>1.166166</v>
      </c>
      <c r="G1246" s="6">
        <f t="shared" si="115"/>
        <v>60.737812499999997</v>
      </c>
      <c r="H1246" t="s">
        <v>8219</v>
      </c>
      <c r="I1246" t="s">
        <v>8224</v>
      </c>
      <c r="J1246" t="s">
        <v>8246</v>
      </c>
      <c r="K1246">
        <v>1348337956</v>
      </c>
      <c r="L1246" s="11">
        <f t="shared" si="118"/>
        <v>41174.763379629629</v>
      </c>
      <c r="M1246">
        <v>1345745956</v>
      </c>
      <c r="N1246" s="11">
        <f t="shared" si="119"/>
        <v>41144.763379629629</v>
      </c>
      <c r="O1246" t="b">
        <v>0</v>
      </c>
      <c r="P1246">
        <v>96</v>
      </c>
      <c r="Q1246" t="b">
        <v>1</v>
      </c>
      <c r="R1246" t="s">
        <v>8276</v>
      </c>
      <c r="S1246" t="str">
        <f t="shared" si="116"/>
        <v>music</v>
      </c>
      <c r="T1246" t="str">
        <f t="shared" si="117"/>
        <v>rock</v>
      </c>
    </row>
    <row r="1247" spans="1:20" ht="43.2" x14ac:dyDescent="0.3">
      <c r="A1247">
        <v>2799</v>
      </c>
      <c r="B1247" s="3" t="s">
        <v>2799</v>
      </c>
      <c r="C1247" s="3" t="s">
        <v>6909</v>
      </c>
      <c r="D1247" s="10">
        <v>5000</v>
      </c>
      <c r="E1247">
        <v>5831.74</v>
      </c>
      <c r="F1247" s="5">
        <f t="shared" si="114"/>
        <v>1.1663479999999999</v>
      </c>
      <c r="G1247" s="6">
        <f t="shared" si="115"/>
        <v>44.859538461538463</v>
      </c>
      <c r="H1247" t="s">
        <v>8219</v>
      </c>
      <c r="I1247" t="s">
        <v>8225</v>
      </c>
      <c r="J1247" t="s">
        <v>8247</v>
      </c>
      <c r="K1247">
        <v>1466179200</v>
      </c>
      <c r="L1247" s="11">
        <f t="shared" si="118"/>
        <v>42538.666666666672</v>
      </c>
      <c r="M1247">
        <v>1463466070</v>
      </c>
      <c r="N1247" s="11">
        <f t="shared" si="119"/>
        <v>42507.264699074076</v>
      </c>
      <c r="O1247" t="b">
        <v>0</v>
      </c>
      <c r="P1247">
        <v>130</v>
      </c>
      <c r="Q1247" t="b">
        <v>1</v>
      </c>
      <c r="R1247" t="s">
        <v>8271</v>
      </c>
      <c r="S1247" t="str">
        <f t="shared" si="116"/>
        <v>theater</v>
      </c>
      <c r="T1247" t="str">
        <f t="shared" si="117"/>
        <v>plays</v>
      </c>
    </row>
    <row r="1248" spans="1:20" ht="28.8" x14ac:dyDescent="0.3">
      <c r="A1248">
        <v>1268</v>
      </c>
      <c r="B1248" s="3" t="s">
        <v>1269</v>
      </c>
      <c r="C1248" s="3" t="s">
        <v>5378</v>
      </c>
      <c r="D1248" s="10">
        <v>12000</v>
      </c>
      <c r="E1248">
        <v>14000</v>
      </c>
      <c r="F1248" s="5">
        <f t="shared" si="114"/>
        <v>1.1666666666666667</v>
      </c>
      <c r="G1248" s="6">
        <f t="shared" si="115"/>
        <v>76.92307692307692</v>
      </c>
      <c r="H1248" t="s">
        <v>8219</v>
      </c>
      <c r="I1248" t="s">
        <v>8224</v>
      </c>
      <c r="J1248" t="s">
        <v>8246</v>
      </c>
      <c r="K1248">
        <v>1379708247</v>
      </c>
      <c r="L1248" s="11">
        <f t="shared" si="118"/>
        <v>41537.845451388886</v>
      </c>
      <c r="M1248">
        <v>1377116247</v>
      </c>
      <c r="N1248" s="11">
        <f t="shared" si="119"/>
        <v>41507.845451388886</v>
      </c>
      <c r="O1248" t="b">
        <v>1</v>
      </c>
      <c r="P1248">
        <v>182</v>
      </c>
      <c r="Q1248" t="b">
        <v>1</v>
      </c>
      <c r="R1248" t="s">
        <v>8276</v>
      </c>
      <c r="S1248" t="str">
        <f t="shared" si="116"/>
        <v>music</v>
      </c>
      <c r="T1248" t="str">
        <f t="shared" si="117"/>
        <v>rock</v>
      </c>
    </row>
    <row r="1249" spans="1:20" ht="57.6" x14ac:dyDescent="0.3">
      <c r="A1249">
        <v>3833</v>
      </c>
      <c r="B1249" s="3" t="s">
        <v>3830</v>
      </c>
      <c r="C1249" s="3" t="s">
        <v>7942</v>
      </c>
      <c r="D1249" s="10">
        <v>1200</v>
      </c>
      <c r="E1249">
        <v>1400</v>
      </c>
      <c r="F1249" s="5">
        <f t="shared" si="114"/>
        <v>1.1666666666666667</v>
      </c>
      <c r="G1249" s="6">
        <f t="shared" si="115"/>
        <v>70</v>
      </c>
      <c r="H1249" t="s">
        <v>8219</v>
      </c>
      <c r="I1249" t="s">
        <v>8229</v>
      </c>
      <c r="J1249" t="s">
        <v>8251</v>
      </c>
      <c r="K1249">
        <v>1417460940</v>
      </c>
      <c r="L1249" s="11">
        <f t="shared" si="118"/>
        <v>41974.797916666663</v>
      </c>
      <c r="M1249">
        <v>1416516972</v>
      </c>
      <c r="N1249" s="11">
        <f t="shared" si="119"/>
        <v>41963.872361111105</v>
      </c>
      <c r="O1249" t="b">
        <v>0</v>
      </c>
      <c r="P1249">
        <v>20</v>
      </c>
      <c r="Q1249" t="b">
        <v>1</v>
      </c>
      <c r="R1249" t="s">
        <v>8271</v>
      </c>
      <c r="S1249" t="str">
        <f t="shared" si="116"/>
        <v>theater</v>
      </c>
      <c r="T1249" t="str">
        <f t="shared" si="117"/>
        <v>plays</v>
      </c>
    </row>
    <row r="1250" spans="1:20" ht="43.2" x14ac:dyDescent="0.3">
      <c r="A1250">
        <v>3767</v>
      </c>
      <c r="B1250" s="3" t="s">
        <v>3764</v>
      </c>
      <c r="C1250" s="3" t="s">
        <v>7877</v>
      </c>
      <c r="D1250" s="10">
        <v>2000</v>
      </c>
      <c r="E1250">
        <v>2335</v>
      </c>
      <c r="F1250" s="5">
        <f t="shared" si="114"/>
        <v>1.1675</v>
      </c>
      <c r="G1250" s="6">
        <f t="shared" si="115"/>
        <v>41.696428571428569</v>
      </c>
      <c r="H1250" t="s">
        <v>8219</v>
      </c>
      <c r="I1250" t="s">
        <v>8224</v>
      </c>
      <c r="J1250" t="s">
        <v>8246</v>
      </c>
      <c r="K1250">
        <v>1425185940</v>
      </c>
      <c r="L1250" s="11">
        <f t="shared" si="118"/>
        <v>42064.207638888889</v>
      </c>
      <c r="M1250">
        <v>1423960097</v>
      </c>
      <c r="N1250" s="11">
        <f t="shared" si="119"/>
        <v>42050.019641203704</v>
      </c>
      <c r="O1250" t="b">
        <v>0</v>
      </c>
      <c r="P1250">
        <v>56</v>
      </c>
      <c r="Q1250" t="b">
        <v>1</v>
      </c>
      <c r="R1250" t="s">
        <v>8305</v>
      </c>
      <c r="S1250" t="str">
        <f t="shared" si="116"/>
        <v>theater</v>
      </c>
      <c r="T1250" t="str">
        <f t="shared" si="117"/>
        <v>musical</v>
      </c>
    </row>
    <row r="1251" spans="1:20" ht="43.2" x14ac:dyDescent="0.3">
      <c r="A1251">
        <v>3329</v>
      </c>
      <c r="B1251" s="3" t="s">
        <v>3329</v>
      </c>
      <c r="C1251" s="3" t="s">
        <v>7439</v>
      </c>
      <c r="D1251" s="10">
        <v>1000</v>
      </c>
      <c r="E1251">
        <v>1168</v>
      </c>
      <c r="F1251" s="5">
        <f t="shared" si="114"/>
        <v>1.1679999999999999</v>
      </c>
      <c r="G1251" s="6">
        <f t="shared" si="115"/>
        <v>44.92307692307692</v>
      </c>
      <c r="H1251" t="s">
        <v>8219</v>
      </c>
      <c r="I1251" t="s">
        <v>8225</v>
      </c>
      <c r="J1251" t="s">
        <v>8247</v>
      </c>
      <c r="K1251">
        <v>1406502000</v>
      </c>
      <c r="L1251" s="11">
        <f t="shared" si="118"/>
        <v>41847.958333333336</v>
      </c>
      <c r="M1251">
        <v>1405583108</v>
      </c>
      <c r="N1251" s="11">
        <f t="shared" si="119"/>
        <v>41837.323009259257</v>
      </c>
      <c r="O1251" t="b">
        <v>0</v>
      </c>
      <c r="P1251">
        <v>26</v>
      </c>
      <c r="Q1251" t="b">
        <v>1</v>
      </c>
      <c r="R1251" t="s">
        <v>8271</v>
      </c>
      <c r="S1251" t="str">
        <f t="shared" si="116"/>
        <v>theater</v>
      </c>
      <c r="T1251" t="str">
        <f t="shared" si="117"/>
        <v>plays</v>
      </c>
    </row>
    <row r="1252" spans="1:20" ht="43.2" x14ac:dyDescent="0.3">
      <c r="A1252">
        <v>336</v>
      </c>
      <c r="B1252" s="3" t="s">
        <v>337</v>
      </c>
      <c r="C1252" s="3" t="s">
        <v>4446</v>
      </c>
      <c r="D1252" s="10">
        <v>25000</v>
      </c>
      <c r="E1252">
        <v>29209.78</v>
      </c>
      <c r="F1252" s="5">
        <f t="shared" si="114"/>
        <v>1.1683911999999999</v>
      </c>
      <c r="G1252" s="6">
        <f t="shared" si="115"/>
        <v>59.249046653144013</v>
      </c>
      <c r="H1252" t="s">
        <v>8219</v>
      </c>
      <c r="I1252" t="s">
        <v>8224</v>
      </c>
      <c r="J1252" t="s">
        <v>8246</v>
      </c>
      <c r="K1252">
        <v>1447427918</v>
      </c>
      <c r="L1252" s="11">
        <f t="shared" si="118"/>
        <v>42321.637939814813</v>
      </c>
      <c r="M1252">
        <v>1444832318</v>
      </c>
      <c r="N1252" s="11">
        <f t="shared" si="119"/>
        <v>42291.596273148149</v>
      </c>
      <c r="O1252" t="b">
        <v>1</v>
      </c>
      <c r="P1252">
        <v>493</v>
      </c>
      <c r="Q1252" t="b">
        <v>1</v>
      </c>
      <c r="R1252" t="s">
        <v>8269</v>
      </c>
      <c r="S1252" t="str">
        <f t="shared" si="116"/>
        <v>film &amp; video</v>
      </c>
      <c r="T1252" t="str">
        <f t="shared" si="117"/>
        <v>documentary</v>
      </c>
    </row>
    <row r="1253" spans="1:20" ht="43.2" x14ac:dyDescent="0.3">
      <c r="A1253">
        <v>3276</v>
      </c>
      <c r="B1253" s="3" t="s">
        <v>3276</v>
      </c>
      <c r="C1253" s="3" t="s">
        <v>7386</v>
      </c>
      <c r="D1253" s="10">
        <v>4500</v>
      </c>
      <c r="E1253">
        <v>5258</v>
      </c>
      <c r="F1253" s="5">
        <f t="shared" si="114"/>
        <v>1.1684444444444444</v>
      </c>
      <c r="G1253" s="6">
        <f t="shared" si="115"/>
        <v>52.58</v>
      </c>
      <c r="H1253" t="s">
        <v>8219</v>
      </c>
      <c r="I1253" t="s">
        <v>8229</v>
      </c>
      <c r="J1253" t="s">
        <v>8251</v>
      </c>
      <c r="K1253">
        <v>1459483140</v>
      </c>
      <c r="L1253" s="11">
        <f t="shared" si="118"/>
        <v>42461.165972222225</v>
      </c>
      <c r="M1253">
        <v>1456526879</v>
      </c>
      <c r="N1253" s="11">
        <f t="shared" si="119"/>
        <v>42426.949988425928</v>
      </c>
      <c r="O1253" t="b">
        <v>1</v>
      </c>
      <c r="P1253">
        <v>100</v>
      </c>
      <c r="Q1253" t="b">
        <v>1</v>
      </c>
      <c r="R1253" t="s">
        <v>8271</v>
      </c>
      <c r="S1253" t="str">
        <f t="shared" si="116"/>
        <v>theater</v>
      </c>
      <c r="T1253" t="str">
        <f t="shared" si="117"/>
        <v>plays</v>
      </c>
    </row>
    <row r="1254" spans="1:20" ht="57.6" x14ac:dyDescent="0.3">
      <c r="A1254">
        <v>3387</v>
      </c>
      <c r="B1254" s="3" t="s">
        <v>3386</v>
      </c>
      <c r="C1254" s="3" t="s">
        <v>7497</v>
      </c>
      <c r="D1254" s="10">
        <v>3000</v>
      </c>
      <c r="E1254">
        <v>3506</v>
      </c>
      <c r="F1254" s="5">
        <f t="shared" si="114"/>
        <v>1.1686666666666667</v>
      </c>
      <c r="G1254" s="6">
        <f t="shared" si="115"/>
        <v>100.17142857142858</v>
      </c>
      <c r="H1254" t="s">
        <v>8219</v>
      </c>
      <c r="I1254" t="s">
        <v>8224</v>
      </c>
      <c r="J1254" t="s">
        <v>8246</v>
      </c>
      <c r="K1254">
        <v>1418581088</v>
      </c>
      <c r="L1254" s="11">
        <f t="shared" si="118"/>
        <v>41987.762592592597</v>
      </c>
      <c r="M1254">
        <v>1415125088</v>
      </c>
      <c r="N1254" s="11">
        <f t="shared" si="119"/>
        <v>41947.762592592589</v>
      </c>
      <c r="O1254" t="b">
        <v>0</v>
      </c>
      <c r="P1254">
        <v>35</v>
      </c>
      <c r="Q1254" t="b">
        <v>1</v>
      </c>
      <c r="R1254" t="s">
        <v>8271</v>
      </c>
      <c r="S1254" t="str">
        <f t="shared" si="116"/>
        <v>theater</v>
      </c>
      <c r="T1254" t="str">
        <f t="shared" si="117"/>
        <v>plays</v>
      </c>
    </row>
    <row r="1255" spans="1:20" ht="43.2" x14ac:dyDescent="0.3">
      <c r="A1255">
        <v>3527</v>
      </c>
      <c r="B1255" s="3" t="s">
        <v>3526</v>
      </c>
      <c r="C1255" s="3" t="s">
        <v>7637</v>
      </c>
      <c r="D1255" s="10">
        <v>6000</v>
      </c>
      <c r="E1255">
        <v>7015</v>
      </c>
      <c r="F1255" s="5">
        <f t="shared" si="114"/>
        <v>1.1691666666666667</v>
      </c>
      <c r="G1255" s="6">
        <f t="shared" si="115"/>
        <v>81.569767441860463</v>
      </c>
      <c r="H1255" t="s">
        <v>8219</v>
      </c>
      <c r="I1255" t="s">
        <v>8224</v>
      </c>
      <c r="J1255" t="s">
        <v>8246</v>
      </c>
      <c r="K1255">
        <v>1436587140</v>
      </c>
      <c r="L1255" s="11">
        <f t="shared" si="118"/>
        <v>42196.165972222225</v>
      </c>
      <c r="M1255">
        <v>1434069205</v>
      </c>
      <c r="N1255" s="11">
        <f t="shared" si="119"/>
        <v>42167.023206018523</v>
      </c>
      <c r="O1255" t="b">
        <v>0</v>
      </c>
      <c r="P1255">
        <v>86</v>
      </c>
      <c r="Q1255" t="b">
        <v>1</v>
      </c>
      <c r="R1255" t="s">
        <v>8271</v>
      </c>
      <c r="S1255" t="str">
        <f t="shared" si="116"/>
        <v>theater</v>
      </c>
      <c r="T1255" t="str">
        <f t="shared" si="117"/>
        <v>plays</v>
      </c>
    </row>
    <row r="1256" spans="1:20" ht="43.2" x14ac:dyDescent="0.3">
      <c r="A1256">
        <v>2824</v>
      </c>
      <c r="B1256" s="3" t="s">
        <v>2824</v>
      </c>
      <c r="C1256" s="3" t="s">
        <v>6934</v>
      </c>
      <c r="D1256" s="10">
        <v>650</v>
      </c>
      <c r="E1256">
        <v>760</v>
      </c>
      <c r="F1256" s="5">
        <f t="shared" si="114"/>
        <v>1.1692307692307693</v>
      </c>
      <c r="G1256" s="6">
        <f t="shared" si="115"/>
        <v>50.666666666666664</v>
      </c>
      <c r="H1256" t="s">
        <v>8219</v>
      </c>
      <c r="I1256" t="s">
        <v>8224</v>
      </c>
      <c r="J1256" t="s">
        <v>8246</v>
      </c>
      <c r="K1256">
        <v>1434159780</v>
      </c>
      <c r="L1256" s="11">
        <f t="shared" si="118"/>
        <v>42168.071527777778</v>
      </c>
      <c r="M1256">
        <v>1431412196</v>
      </c>
      <c r="N1256" s="11">
        <f t="shared" si="119"/>
        <v>42136.270787037036</v>
      </c>
      <c r="O1256" t="b">
        <v>0</v>
      </c>
      <c r="P1256">
        <v>15</v>
      </c>
      <c r="Q1256" t="b">
        <v>1</v>
      </c>
      <c r="R1256" t="s">
        <v>8271</v>
      </c>
      <c r="S1256" t="str">
        <f t="shared" si="116"/>
        <v>theater</v>
      </c>
      <c r="T1256" t="str">
        <f t="shared" si="117"/>
        <v>plays</v>
      </c>
    </row>
    <row r="1257" spans="1:20" ht="43.2" x14ac:dyDescent="0.3">
      <c r="A1257">
        <v>254</v>
      </c>
      <c r="B1257" s="3" t="s">
        <v>255</v>
      </c>
      <c r="C1257" s="3" t="s">
        <v>4364</v>
      </c>
      <c r="D1257" s="10">
        <v>24000</v>
      </c>
      <c r="E1257">
        <v>28067.34</v>
      </c>
      <c r="F1257" s="5">
        <f t="shared" si="114"/>
        <v>1.1694724999999999</v>
      </c>
      <c r="G1257" s="6">
        <f t="shared" si="115"/>
        <v>89.38643312101911</v>
      </c>
      <c r="H1257" t="s">
        <v>8219</v>
      </c>
      <c r="I1257" t="s">
        <v>8224</v>
      </c>
      <c r="J1257" t="s">
        <v>8246</v>
      </c>
      <c r="K1257">
        <v>1445047200</v>
      </c>
      <c r="L1257" s="11">
        <f t="shared" si="118"/>
        <v>42294.083333333328</v>
      </c>
      <c r="M1257">
        <v>1442443910</v>
      </c>
      <c r="N1257" s="11">
        <f t="shared" si="119"/>
        <v>42263.952662037031</v>
      </c>
      <c r="O1257" t="b">
        <v>1</v>
      </c>
      <c r="P1257">
        <v>314</v>
      </c>
      <c r="Q1257" t="b">
        <v>1</v>
      </c>
      <c r="R1257" t="s">
        <v>8269</v>
      </c>
      <c r="S1257" t="str">
        <f t="shared" si="116"/>
        <v>film &amp; video</v>
      </c>
      <c r="T1257" t="str">
        <f t="shared" si="117"/>
        <v>documentary</v>
      </c>
    </row>
    <row r="1258" spans="1:20" ht="43.2" x14ac:dyDescent="0.3">
      <c r="A1258">
        <v>1852</v>
      </c>
      <c r="B1258" s="3" t="s">
        <v>1853</v>
      </c>
      <c r="C1258" s="3" t="s">
        <v>5962</v>
      </c>
      <c r="D1258" s="10">
        <v>15000</v>
      </c>
      <c r="E1258">
        <v>17545</v>
      </c>
      <c r="F1258" s="5">
        <f t="shared" si="114"/>
        <v>1.1696666666666666</v>
      </c>
      <c r="G1258" s="6">
        <f t="shared" si="115"/>
        <v>133.93129770992365</v>
      </c>
      <c r="H1258" t="s">
        <v>8219</v>
      </c>
      <c r="I1258" t="s">
        <v>8224</v>
      </c>
      <c r="J1258" t="s">
        <v>8246</v>
      </c>
      <c r="K1258">
        <v>1429920000</v>
      </c>
      <c r="L1258" s="11">
        <f t="shared" si="118"/>
        <v>42119</v>
      </c>
      <c r="M1258">
        <v>1426703452</v>
      </c>
      <c r="N1258" s="11">
        <f t="shared" si="119"/>
        <v>42081.77143518519</v>
      </c>
      <c r="O1258" t="b">
        <v>0</v>
      </c>
      <c r="P1258">
        <v>131</v>
      </c>
      <c r="Q1258" t="b">
        <v>1</v>
      </c>
      <c r="R1258" t="s">
        <v>8276</v>
      </c>
      <c r="S1258" t="str">
        <f t="shared" si="116"/>
        <v>music</v>
      </c>
      <c r="T1258" t="str">
        <f t="shared" si="117"/>
        <v>rock</v>
      </c>
    </row>
    <row r="1259" spans="1:20" ht="43.2" x14ac:dyDescent="0.3">
      <c r="A1259">
        <v>1246</v>
      </c>
      <c r="B1259" s="3" t="s">
        <v>1247</v>
      </c>
      <c r="C1259" s="3" t="s">
        <v>5356</v>
      </c>
      <c r="D1259" s="10">
        <v>2000</v>
      </c>
      <c r="E1259">
        <v>2340</v>
      </c>
      <c r="F1259" s="5">
        <f t="shared" si="114"/>
        <v>1.17</v>
      </c>
      <c r="G1259" s="6">
        <f t="shared" si="115"/>
        <v>75.483870967741936</v>
      </c>
      <c r="H1259" t="s">
        <v>8219</v>
      </c>
      <c r="I1259" t="s">
        <v>8224</v>
      </c>
      <c r="J1259" t="s">
        <v>8246</v>
      </c>
      <c r="K1259">
        <v>1323136949</v>
      </c>
      <c r="L1259" s="11">
        <f t="shared" si="118"/>
        <v>40883.085057870368</v>
      </c>
      <c r="M1259">
        <v>1319245349</v>
      </c>
      <c r="N1259" s="11">
        <f t="shared" si="119"/>
        <v>40838.043391203704</v>
      </c>
      <c r="O1259" t="b">
        <v>1</v>
      </c>
      <c r="P1259">
        <v>31</v>
      </c>
      <c r="Q1259" t="b">
        <v>1</v>
      </c>
      <c r="R1259" t="s">
        <v>8276</v>
      </c>
      <c r="S1259" t="str">
        <f t="shared" si="116"/>
        <v>music</v>
      </c>
      <c r="T1259" t="str">
        <f t="shared" si="117"/>
        <v>rock</v>
      </c>
    </row>
    <row r="1260" spans="1:20" ht="43.2" x14ac:dyDescent="0.3">
      <c r="A1260">
        <v>1627</v>
      </c>
      <c r="B1260" s="3" t="s">
        <v>1628</v>
      </c>
      <c r="C1260" s="3" t="s">
        <v>5737</v>
      </c>
      <c r="D1260" s="10">
        <v>2000</v>
      </c>
      <c r="E1260">
        <v>2340</v>
      </c>
      <c r="F1260" s="5">
        <f t="shared" si="114"/>
        <v>1.17</v>
      </c>
      <c r="G1260" s="6">
        <f t="shared" si="115"/>
        <v>61.578947368421055</v>
      </c>
      <c r="H1260" t="s">
        <v>8219</v>
      </c>
      <c r="I1260" t="s">
        <v>8224</v>
      </c>
      <c r="J1260" t="s">
        <v>8246</v>
      </c>
      <c r="K1260">
        <v>1353905940</v>
      </c>
      <c r="L1260" s="11">
        <f t="shared" si="118"/>
        <v>41239.207638888889</v>
      </c>
      <c r="M1260">
        <v>1351011489</v>
      </c>
      <c r="N1260" s="11">
        <f t="shared" si="119"/>
        <v>41205.707048611112</v>
      </c>
      <c r="O1260" t="b">
        <v>0</v>
      </c>
      <c r="P1260">
        <v>38</v>
      </c>
      <c r="Q1260" t="b">
        <v>1</v>
      </c>
      <c r="R1260" t="s">
        <v>8276</v>
      </c>
      <c r="S1260" t="str">
        <f t="shared" si="116"/>
        <v>music</v>
      </c>
      <c r="T1260" t="str">
        <f t="shared" si="117"/>
        <v>rock</v>
      </c>
    </row>
    <row r="1261" spans="1:20" ht="43.2" x14ac:dyDescent="0.3">
      <c r="A1261">
        <v>1480</v>
      </c>
      <c r="B1261" s="3" t="s">
        <v>1481</v>
      </c>
      <c r="C1261" s="3" t="s">
        <v>5590</v>
      </c>
      <c r="D1261" s="10">
        <v>50000</v>
      </c>
      <c r="E1261">
        <v>58520.2</v>
      </c>
      <c r="F1261" s="5">
        <f t="shared" si="114"/>
        <v>1.170404</v>
      </c>
      <c r="G1261" s="6">
        <f t="shared" si="115"/>
        <v>92.157795275590544</v>
      </c>
      <c r="H1261" t="s">
        <v>8219</v>
      </c>
      <c r="I1261" t="s">
        <v>8224</v>
      </c>
      <c r="J1261" t="s">
        <v>8246</v>
      </c>
      <c r="K1261">
        <v>1374858000</v>
      </c>
      <c r="L1261" s="11">
        <f t="shared" si="118"/>
        <v>41481.708333333336</v>
      </c>
      <c r="M1261">
        <v>1373408699</v>
      </c>
      <c r="N1261" s="11">
        <f t="shared" si="119"/>
        <v>41464.934016203704</v>
      </c>
      <c r="O1261" t="b">
        <v>1</v>
      </c>
      <c r="P1261">
        <v>635</v>
      </c>
      <c r="Q1261" t="b">
        <v>1</v>
      </c>
      <c r="R1261" t="s">
        <v>8288</v>
      </c>
      <c r="S1261" t="str">
        <f t="shared" si="116"/>
        <v>publishing</v>
      </c>
      <c r="T1261" t="str">
        <f t="shared" si="117"/>
        <v>radio &amp; podcasts</v>
      </c>
    </row>
    <row r="1262" spans="1:20" ht="43.2" x14ac:dyDescent="0.3">
      <c r="A1262">
        <v>2008</v>
      </c>
      <c r="B1262" s="3" t="s">
        <v>2009</v>
      </c>
      <c r="C1262" s="3" t="s">
        <v>6118</v>
      </c>
      <c r="D1262" s="10">
        <v>1570.79</v>
      </c>
      <c r="E1262">
        <v>1839</v>
      </c>
      <c r="F1262" s="5">
        <f t="shared" si="114"/>
        <v>1.1707484768810599</v>
      </c>
      <c r="G1262" s="6">
        <f t="shared" si="115"/>
        <v>44.853658536585364</v>
      </c>
      <c r="H1262" t="s">
        <v>8219</v>
      </c>
      <c r="I1262" t="s">
        <v>8224</v>
      </c>
      <c r="J1262" t="s">
        <v>8246</v>
      </c>
      <c r="K1262">
        <v>1316442622</v>
      </c>
      <c r="L1262" s="11">
        <f t="shared" si="118"/>
        <v>40805.604421296295</v>
      </c>
      <c r="M1262">
        <v>1312641022</v>
      </c>
      <c r="N1262" s="11">
        <f t="shared" si="119"/>
        <v>40761.604421296295</v>
      </c>
      <c r="O1262" t="b">
        <v>1</v>
      </c>
      <c r="P1262">
        <v>41</v>
      </c>
      <c r="Q1262" t="b">
        <v>1</v>
      </c>
      <c r="R1262" t="s">
        <v>8295</v>
      </c>
      <c r="S1262" t="str">
        <f t="shared" si="116"/>
        <v>technology</v>
      </c>
      <c r="T1262" t="str">
        <f t="shared" si="117"/>
        <v>hardware</v>
      </c>
    </row>
    <row r="1263" spans="1:20" ht="43.2" x14ac:dyDescent="0.3">
      <c r="A1263">
        <v>3012</v>
      </c>
      <c r="B1263" s="3" t="s">
        <v>3012</v>
      </c>
      <c r="C1263" s="3" t="s">
        <v>7122</v>
      </c>
      <c r="D1263" s="10">
        <v>4000</v>
      </c>
      <c r="E1263">
        <v>4685</v>
      </c>
      <c r="F1263" s="5">
        <f t="shared" si="114"/>
        <v>1.1712499999999999</v>
      </c>
      <c r="G1263" s="6">
        <f t="shared" si="115"/>
        <v>85.181818181818187</v>
      </c>
      <c r="H1263" t="s">
        <v>8219</v>
      </c>
      <c r="I1263" t="s">
        <v>8224</v>
      </c>
      <c r="J1263" t="s">
        <v>8246</v>
      </c>
      <c r="K1263">
        <v>1423587130</v>
      </c>
      <c r="L1263" s="11">
        <f t="shared" si="118"/>
        <v>42045.702893518523</v>
      </c>
      <c r="M1263">
        <v>1421772730</v>
      </c>
      <c r="N1263" s="11">
        <f t="shared" si="119"/>
        <v>42024.702893518523</v>
      </c>
      <c r="O1263" t="b">
        <v>0</v>
      </c>
      <c r="P1263">
        <v>55</v>
      </c>
      <c r="Q1263" t="b">
        <v>1</v>
      </c>
      <c r="R1263" t="s">
        <v>8303</v>
      </c>
      <c r="S1263" t="str">
        <f t="shared" si="116"/>
        <v>theater</v>
      </c>
      <c r="T1263" t="str">
        <f t="shared" si="117"/>
        <v>spaces</v>
      </c>
    </row>
    <row r="1264" spans="1:20" ht="28.8" x14ac:dyDescent="0.3">
      <c r="A1264">
        <v>22</v>
      </c>
      <c r="B1264" s="3" t="s">
        <v>24</v>
      </c>
      <c r="C1264" s="3" t="s">
        <v>4133</v>
      </c>
      <c r="D1264" s="10">
        <v>350</v>
      </c>
      <c r="E1264">
        <v>410</v>
      </c>
      <c r="F1264" s="5">
        <f t="shared" si="114"/>
        <v>1.1714285714285715</v>
      </c>
      <c r="G1264" s="6">
        <f t="shared" si="115"/>
        <v>51.25</v>
      </c>
      <c r="H1264" t="s">
        <v>8219</v>
      </c>
      <c r="I1264" t="s">
        <v>8224</v>
      </c>
      <c r="J1264" t="s">
        <v>8246</v>
      </c>
      <c r="K1264">
        <v>1420099140</v>
      </c>
      <c r="L1264" s="11">
        <f t="shared" si="118"/>
        <v>42005.332638888889</v>
      </c>
      <c r="M1264">
        <v>1418766740</v>
      </c>
      <c r="N1264" s="11">
        <f t="shared" si="119"/>
        <v>41989.91134259259</v>
      </c>
      <c r="O1264" t="b">
        <v>0</v>
      </c>
      <c r="P1264">
        <v>8</v>
      </c>
      <c r="Q1264" t="b">
        <v>1</v>
      </c>
      <c r="R1264" t="s">
        <v>8265</v>
      </c>
      <c r="S1264" t="str">
        <f t="shared" si="116"/>
        <v>film &amp; video</v>
      </c>
      <c r="T1264" t="str">
        <f t="shared" si="117"/>
        <v>television</v>
      </c>
    </row>
    <row r="1265" spans="1:20" ht="43.2" x14ac:dyDescent="0.3">
      <c r="A1265">
        <v>835</v>
      </c>
      <c r="B1265" s="3" t="s">
        <v>836</v>
      </c>
      <c r="C1265" s="3" t="s">
        <v>4945</v>
      </c>
      <c r="D1265" s="10">
        <v>2000</v>
      </c>
      <c r="E1265">
        <v>2345</v>
      </c>
      <c r="F1265" s="5">
        <f t="shared" si="114"/>
        <v>1.1725000000000001</v>
      </c>
      <c r="G1265" s="6">
        <f t="shared" si="115"/>
        <v>58.625</v>
      </c>
      <c r="H1265" t="s">
        <v>8219</v>
      </c>
      <c r="I1265" t="s">
        <v>8224</v>
      </c>
      <c r="J1265" t="s">
        <v>8246</v>
      </c>
      <c r="K1265">
        <v>1337396400</v>
      </c>
      <c r="L1265" s="11">
        <f t="shared" si="118"/>
        <v>41048.125</v>
      </c>
      <c r="M1265">
        <v>1333709958</v>
      </c>
      <c r="N1265" s="11">
        <f t="shared" si="119"/>
        <v>41005.45784722222</v>
      </c>
      <c r="O1265" t="b">
        <v>0</v>
      </c>
      <c r="P1265">
        <v>40</v>
      </c>
      <c r="Q1265" t="b">
        <v>1</v>
      </c>
      <c r="R1265" t="s">
        <v>8276</v>
      </c>
      <c r="S1265" t="str">
        <f t="shared" si="116"/>
        <v>music</v>
      </c>
      <c r="T1265" t="str">
        <f t="shared" si="117"/>
        <v>rock</v>
      </c>
    </row>
    <row r="1266" spans="1:20" ht="43.2" x14ac:dyDescent="0.3">
      <c r="A1266">
        <v>1028</v>
      </c>
      <c r="B1266" s="3" t="s">
        <v>1029</v>
      </c>
      <c r="C1266" s="3" t="s">
        <v>5138</v>
      </c>
      <c r="D1266" s="10">
        <v>10000</v>
      </c>
      <c r="E1266">
        <v>11727</v>
      </c>
      <c r="F1266" s="5">
        <f t="shared" si="114"/>
        <v>1.1727000000000001</v>
      </c>
      <c r="G1266" s="6">
        <f t="shared" si="115"/>
        <v>45.988235294117644</v>
      </c>
      <c r="H1266" t="s">
        <v>8219</v>
      </c>
      <c r="I1266" t="s">
        <v>8225</v>
      </c>
      <c r="J1266" t="s">
        <v>8247</v>
      </c>
      <c r="K1266">
        <v>1488830400</v>
      </c>
      <c r="L1266" s="11">
        <f t="shared" si="118"/>
        <v>42800.833333333328</v>
      </c>
      <c r="M1266">
        <v>1484924605</v>
      </c>
      <c r="N1266" s="11">
        <f t="shared" si="119"/>
        <v>42755.627372685187</v>
      </c>
      <c r="O1266" t="b">
        <v>1</v>
      </c>
      <c r="P1266">
        <v>255</v>
      </c>
      <c r="Q1266" t="b">
        <v>1</v>
      </c>
      <c r="R1266" t="s">
        <v>8280</v>
      </c>
      <c r="S1266" t="str">
        <f t="shared" si="116"/>
        <v>music</v>
      </c>
      <c r="T1266" t="str">
        <f t="shared" si="117"/>
        <v>electronic music</v>
      </c>
    </row>
    <row r="1267" spans="1:20" ht="43.2" x14ac:dyDescent="0.3">
      <c r="A1267">
        <v>3177</v>
      </c>
      <c r="B1267" s="3" t="s">
        <v>3177</v>
      </c>
      <c r="C1267" s="3" t="s">
        <v>7287</v>
      </c>
      <c r="D1267" s="10">
        <v>2500</v>
      </c>
      <c r="E1267">
        <v>2935</v>
      </c>
      <c r="F1267" s="5">
        <f t="shared" si="114"/>
        <v>1.1739999999999999</v>
      </c>
      <c r="G1267" s="6">
        <f t="shared" si="115"/>
        <v>57.549019607843135</v>
      </c>
      <c r="H1267" t="s">
        <v>8219</v>
      </c>
      <c r="I1267" t="s">
        <v>8224</v>
      </c>
      <c r="J1267" t="s">
        <v>8246</v>
      </c>
      <c r="K1267">
        <v>1403366409</v>
      </c>
      <c r="L1267" s="11">
        <f t="shared" si="118"/>
        <v>41811.666770833333</v>
      </c>
      <c r="M1267">
        <v>1400774409</v>
      </c>
      <c r="N1267" s="11">
        <f t="shared" si="119"/>
        <v>41781.666770833333</v>
      </c>
      <c r="O1267" t="b">
        <v>1</v>
      </c>
      <c r="P1267">
        <v>51</v>
      </c>
      <c r="Q1267" t="b">
        <v>1</v>
      </c>
      <c r="R1267" t="s">
        <v>8271</v>
      </c>
      <c r="S1267" t="str">
        <f t="shared" si="116"/>
        <v>theater</v>
      </c>
      <c r="T1267" t="str">
        <f t="shared" si="117"/>
        <v>plays</v>
      </c>
    </row>
    <row r="1268" spans="1:20" ht="28.8" x14ac:dyDescent="0.3">
      <c r="A1268">
        <v>1680</v>
      </c>
      <c r="B1268" s="3" t="s">
        <v>1681</v>
      </c>
      <c r="C1268" s="3" t="s">
        <v>5790</v>
      </c>
      <c r="D1268" s="10">
        <v>1000</v>
      </c>
      <c r="E1268">
        <v>1175</v>
      </c>
      <c r="F1268" s="5">
        <f t="shared" si="114"/>
        <v>1.175</v>
      </c>
      <c r="G1268" s="6">
        <f t="shared" si="115"/>
        <v>47</v>
      </c>
      <c r="H1268" t="s">
        <v>8219</v>
      </c>
      <c r="I1268" t="s">
        <v>8224</v>
      </c>
      <c r="J1268" t="s">
        <v>8246</v>
      </c>
      <c r="K1268">
        <v>1405188667</v>
      </c>
      <c r="L1268" s="11">
        <f t="shared" si="118"/>
        <v>41832.757719907408</v>
      </c>
      <c r="M1268">
        <v>1402596667</v>
      </c>
      <c r="N1268" s="11">
        <f t="shared" si="119"/>
        <v>41802.757719907408</v>
      </c>
      <c r="O1268" t="b">
        <v>0</v>
      </c>
      <c r="P1268">
        <v>25</v>
      </c>
      <c r="Q1268" t="b">
        <v>1</v>
      </c>
      <c r="R1268" t="s">
        <v>8292</v>
      </c>
      <c r="S1268" t="str">
        <f t="shared" si="116"/>
        <v>music</v>
      </c>
      <c r="T1268" t="str">
        <f t="shared" si="117"/>
        <v>pop</v>
      </c>
    </row>
    <row r="1269" spans="1:20" ht="43.2" x14ac:dyDescent="0.3">
      <c r="A1269">
        <v>3147</v>
      </c>
      <c r="B1269" s="3" t="s">
        <v>3147</v>
      </c>
      <c r="C1269" s="3" t="s">
        <v>7257</v>
      </c>
      <c r="D1269" s="10">
        <v>20000</v>
      </c>
      <c r="E1269">
        <v>23505</v>
      </c>
      <c r="F1269" s="5">
        <f t="shared" si="114"/>
        <v>1.1752499999999999</v>
      </c>
      <c r="G1269" s="6">
        <f t="shared" si="115"/>
        <v>110.35211267605634</v>
      </c>
      <c r="H1269" t="s">
        <v>8219</v>
      </c>
      <c r="I1269" t="s">
        <v>8224</v>
      </c>
      <c r="J1269" t="s">
        <v>8246</v>
      </c>
      <c r="K1269">
        <v>1415319355</v>
      </c>
      <c r="L1269" s="11">
        <f t="shared" si="118"/>
        <v>41950.011053240742</v>
      </c>
      <c r="M1269">
        <v>1411859755</v>
      </c>
      <c r="N1269" s="11">
        <f t="shared" si="119"/>
        <v>41909.969386574077</v>
      </c>
      <c r="O1269" t="b">
        <v>1</v>
      </c>
      <c r="P1269">
        <v>213</v>
      </c>
      <c r="Q1269" t="b">
        <v>1</v>
      </c>
      <c r="R1269" t="s">
        <v>8271</v>
      </c>
      <c r="S1269" t="str">
        <f t="shared" si="116"/>
        <v>theater</v>
      </c>
      <c r="T1269" t="str">
        <f t="shared" si="117"/>
        <v>plays</v>
      </c>
    </row>
    <row r="1270" spans="1:20" ht="43.2" x14ac:dyDescent="0.3">
      <c r="A1270">
        <v>756</v>
      </c>
      <c r="B1270" s="3" t="s">
        <v>757</v>
      </c>
      <c r="C1270" s="3" t="s">
        <v>4866</v>
      </c>
      <c r="D1270" s="10">
        <v>700</v>
      </c>
      <c r="E1270">
        <v>824</v>
      </c>
      <c r="F1270" s="5">
        <f t="shared" si="114"/>
        <v>1.177142857142857</v>
      </c>
      <c r="G1270" s="6">
        <f t="shared" si="115"/>
        <v>37.454545454545453</v>
      </c>
      <c r="H1270" t="s">
        <v>8219</v>
      </c>
      <c r="I1270" t="s">
        <v>8224</v>
      </c>
      <c r="J1270" t="s">
        <v>8246</v>
      </c>
      <c r="K1270">
        <v>1303147459</v>
      </c>
      <c r="L1270" s="11">
        <f t="shared" si="118"/>
        <v>40651.725219907406</v>
      </c>
      <c r="M1270">
        <v>1297880659</v>
      </c>
      <c r="N1270" s="11">
        <f t="shared" si="119"/>
        <v>40590.766886574071</v>
      </c>
      <c r="O1270" t="b">
        <v>0</v>
      </c>
      <c r="P1270">
        <v>22</v>
      </c>
      <c r="Q1270" t="b">
        <v>1</v>
      </c>
      <c r="R1270" t="s">
        <v>8274</v>
      </c>
      <c r="S1270" t="str">
        <f t="shared" si="116"/>
        <v>publishing</v>
      </c>
      <c r="T1270" t="str">
        <f t="shared" si="117"/>
        <v>nonfiction</v>
      </c>
    </row>
    <row r="1271" spans="1:20" ht="28.8" x14ac:dyDescent="0.3">
      <c r="A1271">
        <v>3370</v>
      </c>
      <c r="B1271" s="3" t="s">
        <v>3369</v>
      </c>
      <c r="C1271" s="3" t="s">
        <v>7480</v>
      </c>
      <c r="D1271" s="10">
        <v>1500</v>
      </c>
      <c r="E1271">
        <v>1766</v>
      </c>
      <c r="F1271" s="5">
        <f t="shared" si="114"/>
        <v>1.1773333333333333</v>
      </c>
      <c r="G1271" s="6">
        <f t="shared" si="115"/>
        <v>67.92307692307692</v>
      </c>
      <c r="H1271" t="s">
        <v>8219</v>
      </c>
      <c r="I1271" t="s">
        <v>8224</v>
      </c>
      <c r="J1271" t="s">
        <v>8246</v>
      </c>
      <c r="K1271">
        <v>1481961600</v>
      </c>
      <c r="L1271" s="11">
        <f t="shared" si="118"/>
        <v>42721.333333333328</v>
      </c>
      <c r="M1271">
        <v>1479283285</v>
      </c>
      <c r="N1271" s="11">
        <f t="shared" si="119"/>
        <v>42690.334317129629</v>
      </c>
      <c r="O1271" t="b">
        <v>0</v>
      </c>
      <c r="P1271">
        <v>26</v>
      </c>
      <c r="Q1271" t="b">
        <v>1</v>
      </c>
      <c r="R1271" t="s">
        <v>8271</v>
      </c>
      <c r="S1271" t="str">
        <f t="shared" si="116"/>
        <v>theater</v>
      </c>
      <c r="T1271" t="str">
        <f t="shared" si="117"/>
        <v>plays</v>
      </c>
    </row>
    <row r="1272" spans="1:20" ht="28.8" x14ac:dyDescent="0.3">
      <c r="A1272">
        <v>2786</v>
      </c>
      <c r="B1272" s="3" t="s">
        <v>2786</v>
      </c>
      <c r="C1272" s="3" t="s">
        <v>6896</v>
      </c>
      <c r="D1272" s="10">
        <v>2500</v>
      </c>
      <c r="E1272">
        <v>2946</v>
      </c>
      <c r="F1272" s="5">
        <f t="shared" si="114"/>
        <v>1.1783999999999999</v>
      </c>
      <c r="G1272" s="6">
        <f t="shared" si="115"/>
        <v>39.810810810810814</v>
      </c>
      <c r="H1272" t="s">
        <v>8219</v>
      </c>
      <c r="I1272" t="s">
        <v>8225</v>
      </c>
      <c r="J1272" t="s">
        <v>8247</v>
      </c>
      <c r="K1272">
        <v>1404913180</v>
      </c>
      <c r="L1272" s="11">
        <f t="shared" si="118"/>
        <v>41829.569212962961</v>
      </c>
      <c r="M1272">
        <v>1403703580</v>
      </c>
      <c r="N1272" s="11">
        <f t="shared" si="119"/>
        <v>41815.569212962961</v>
      </c>
      <c r="O1272" t="b">
        <v>0</v>
      </c>
      <c r="P1272">
        <v>74</v>
      </c>
      <c r="Q1272" t="b">
        <v>1</v>
      </c>
      <c r="R1272" t="s">
        <v>8271</v>
      </c>
      <c r="S1272" t="str">
        <f t="shared" si="116"/>
        <v>theater</v>
      </c>
      <c r="T1272" t="str">
        <f t="shared" si="117"/>
        <v>plays</v>
      </c>
    </row>
    <row r="1273" spans="1:20" ht="43.2" x14ac:dyDescent="0.3">
      <c r="A1273">
        <v>1540</v>
      </c>
      <c r="B1273" s="3" t="s">
        <v>1541</v>
      </c>
      <c r="C1273" s="3" t="s">
        <v>5650</v>
      </c>
      <c r="D1273" s="10">
        <v>15000</v>
      </c>
      <c r="E1273">
        <v>17680</v>
      </c>
      <c r="F1273" s="5">
        <f t="shared" si="114"/>
        <v>1.1786666666666668</v>
      </c>
      <c r="G1273" s="6">
        <f t="shared" si="115"/>
        <v>180.40816326530611</v>
      </c>
      <c r="H1273" t="s">
        <v>8219</v>
      </c>
      <c r="I1273" t="s">
        <v>8224</v>
      </c>
      <c r="J1273" t="s">
        <v>8246</v>
      </c>
      <c r="K1273">
        <v>1416964500</v>
      </c>
      <c r="L1273" s="11">
        <f t="shared" si="118"/>
        <v>41969.052083333328</v>
      </c>
      <c r="M1273">
        <v>1414368616</v>
      </c>
      <c r="N1273" s="11">
        <f t="shared" si="119"/>
        <v>41939.00712962963</v>
      </c>
      <c r="O1273" t="b">
        <v>1</v>
      </c>
      <c r="P1273">
        <v>98</v>
      </c>
      <c r="Q1273" t="b">
        <v>1</v>
      </c>
      <c r="R1273" t="s">
        <v>8285</v>
      </c>
      <c r="S1273" t="str">
        <f t="shared" si="116"/>
        <v>photography</v>
      </c>
      <c r="T1273" t="str">
        <f t="shared" si="117"/>
        <v>photobooks</v>
      </c>
    </row>
    <row r="1274" spans="1:20" ht="43.2" x14ac:dyDescent="0.3">
      <c r="A1274">
        <v>1960</v>
      </c>
      <c r="B1274" s="3" t="s">
        <v>1961</v>
      </c>
      <c r="C1274" s="3" t="s">
        <v>6070</v>
      </c>
      <c r="D1274" s="10">
        <v>70000</v>
      </c>
      <c r="E1274">
        <v>82532</v>
      </c>
      <c r="F1274" s="5">
        <f t="shared" si="114"/>
        <v>1.1790285714285715</v>
      </c>
      <c r="G1274" s="6">
        <f t="shared" si="115"/>
        <v>2500.969696969697</v>
      </c>
      <c r="H1274" t="s">
        <v>8219</v>
      </c>
      <c r="I1274" t="s">
        <v>8235</v>
      </c>
      <c r="J1274" t="s">
        <v>8255</v>
      </c>
      <c r="K1274">
        <v>1419151341</v>
      </c>
      <c r="L1274" s="11">
        <f t="shared" si="118"/>
        <v>41994.362743055557</v>
      </c>
      <c r="M1274">
        <v>1416559341</v>
      </c>
      <c r="N1274" s="11">
        <f t="shared" si="119"/>
        <v>41964.362743055557</v>
      </c>
      <c r="O1274" t="b">
        <v>1</v>
      </c>
      <c r="P1274">
        <v>33</v>
      </c>
      <c r="Q1274" t="b">
        <v>1</v>
      </c>
      <c r="R1274" t="s">
        <v>8295</v>
      </c>
      <c r="S1274" t="str">
        <f t="shared" si="116"/>
        <v>technology</v>
      </c>
      <c r="T1274" t="str">
        <f t="shared" si="117"/>
        <v>hardware</v>
      </c>
    </row>
    <row r="1275" spans="1:20" ht="43.2" x14ac:dyDescent="0.3">
      <c r="A1275">
        <v>1256</v>
      </c>
      <c r="B1275" s="3" t="s">
        <v>1257</v>
      </c>
      <c r="C1275" s="3" t="s">
        <v>5366</v>
      </c>
      <c r="D1275" s="10">
        <v>30000</v>
      </c>
      <c r="E1275">
        <v>35389.129999999997</v>
      </c>
      <c r="F1275" s="5">
        <f t="shared" si="114"/>
        <v>1.1796376666666666</v>
      </c>
      <c r="G1275" s="6">
        <f t="shared" si="115"/>
        <v>98.030831024930734</v>
      </c>
      <c r="H1275" t="s">
        <v>8219</v>
      </c>
      <c r="I1275" t="s">
        <v>8224</v>
      </c>
      <c r="J1275" t="s">
        <v>8246</v>
      </c>
      <c r="K1275">
        <v>1329084231</v>
      </c>
      <c r="L1275" s="11">
        <f t="shared" si="118"/>
        <v>40951.919340277782</v>
      </c>
      <c r="M1275">
        <v>1326492231</v>
      </c>
      <c r="N1275" s="11">
        <f t="shared" si="119"/>
        <v>40921.919340277782</v>
      </c>
      <c r="O1275" t="b">
        <v>1</v>
      </c>
      <c r="P1275">
        <v>361</v>
      </c>
      <c r="Q1275" t="b">
        <v>1</v>
      </c>
      <c r="R1275" t="s">
        <v>8276</v>
      </c>
      <c r="S1275" t="str">
        <f t="shared" si="116"/>
        <v>music</v>
      </c>
      <c r="T1275" t="str">
        <f t="shared" si="117"/>
        <v>rock</v>
      </c>
    </row>
    <row r="1276" spans="1:20" ht="43.2" x14ac:dyDescent="0.3">
      <c r="A1276">
        <v>1624</v>
      </c>
      <c r="B1276" s="3" t="s">
        <v>1625</v>
      </c>
      <c r="C1276" s="3" t="s">
        <v>5734</v>
      </c>
      <c r="D1276" s="10">
        <v>1000</v>
      </c>
      <c r="E1276">
        <v>1180</v>
      </c>
      <c r="F1276" s="5">
        <f t="shared" si="114"/>
        <v>1.18</v>
      </c>
      <c r="G1276" s="6">
        <f t="shared" si="115"/>
        <v>47.2</v>
      </c>
      <c r="H1276" t="s">
        <v>8219</v>
      </c>
      <c r="I1276" t="s">
        <v>8224</v>
      </c>
      <c r="J1276" t="s">
        <v>8246</v>
      </c>
      <c r="K1276">
        <v>1357721335</v>
      </c>
      <c r="L1276" s="11">
        <f t="shared" si="118"/>
        <v>41283.367303240739</v>
      </c>
      <c r="M1276">
        <v>1354265335</v>
      </c>
      <c r="N1276" s="11">
        <f t="shared" si="119"/>
        <v>41243.367303240739</v>
      </c>
      <c r="O1276" t="b">
        <v>0</v>
      </c>
      <c r="P1276">
        <v>25</v>
      </c>
      <c r="Q1276" t="b">
        <v>1</v>
      </c>
      <c r="R1276" t="s">
        <v>8276</v>
      </c>
      <c r="S1276" t="str">
        <f t="shared" si="116"/>
        <v>music</v>
      </c>
      <c r="T1276" t="str">
        <f t="shared" si="117"/>
        <v>rock</v>
      </c>
    </row>
    <row r="1277" spans="1:20" ht="28.8" x14ac:dyDescent="0.3">
      <c r="A1277">
        <v>1834</v>
      </c>
      <c r="B1277" s="3" t="s">
        <v>1835</v>
      </c>
      <c r="C1277" s="3" t="s">
        <v>5944</v>
      </c>
      <c r="D1277" s="10">
        <v>10000</v>
      </c>
      <c r="E1277">
        <v>11805</v>
      </c>
      <c r="F1277" s="5">
        <f t="shared" si="114"/>
        <v>1.1805000000000001</v>
      </c>
      <c r="G1277" s="6">
        <f t="shared" si="115"/>
        <v>131.16666666666666</v>
      </c>
      <c r="H1277" t="s">
        <v>8219</v>
      </c>
      <c r="I1277" t="s">
        <v>8224</v>
      </c>
      <c r="J1277" t="s">
        <v>8246</v>
      </c>
      <c r="K1277">
        <v>1422140895</v>
      </c>
      <c r="L1277" s="11">
        <f t="shared" si="118"/>
        <v>42028.964062500003</v>
      </c>
      <c r="M1277">
        <v>1418684895</v>
      </c>
      <c r="N1277" s="11">
        <f t="shared" si="119"/>
        <v>41988.964062500003</v>
      </c>
      <c r="O1277" t="b">
        <v>0</v>
      </c>
      <c r="P1277">
        <v>90</v>
      </c>
      <c r="Q1277" t="b">
        <v>1</v>
      </c>
      <c r="R1277" t="s">
        <v>8276</v>
      </c>
      <c r="S1277" t="str">
        <f t="shared" si="116"/>
        <v>music</v>
      </c>
      <c r="T1277" t="str">
        <f t="shared" si="117"/>
        <v>rock</v>
      </c>
    </row>
    <row r="1278" spans="1:20" ht="57.6" x14ac:dyDescent="0.3">
      <c r="A1278">
        <v>263</v>
      </c>
      <c r="B1278" s="3" t="s">
        <v>264</v>
      </c>
      <c r="C1278" s="3" t="s">
        <v>4373</v>
      </c>
      <c r="D1278" s="10">
        <v>25000</v>
      </c>
      <c r="E1278">
        <v>29520.27</v>
      </c>
      <c r="F1278" s="5">
        <f t="shared" si="114"/>
        <v>1.1808107999999999</v>
      </c>
      <c r="G1278" s="6">
        <f t="shared" si="115"/>
        <v>30.654485981308412</v>
      </c>
      <c r="H1278" t="s">
        <v>8219</v>
      </c>
      <c r="I1278" t="s">
        <v>8224</v>
      </c>
      <c r="J1278" t="s">
        <v>8246</v>
      </c>
      <c r="K1278">
        <v>1348786494</v>
      </c>
      <c r="L1278" s="11">
        <f t="shared" si="118"/>
        <v>41179.954791666663</v>
      </c>
      <c r="M1278">
        <v>1346194494</v>
      </c>
      <c r="N1278" s="11">
        <f t="shared" si="119"/>
        <v>41149.954791666663</v>
      </c>
      <c r="O1278" t="b">
        <v>1</v>
      </c>
      <c r="P1278">
        <v>963</v>
      </c>
      <c r="Q1278" t="b">
        <v>1</v>
      </c>
      <c r="R1278" t="s">
        <v>8269</v>
      </c>
      <c r="S1278" t="str">
        <f t="shared" si="116"/>
        <v>film &amp; video</v>
      </c>
      <c r="T1278" t="str">
        <f t="shared" si="117"/>
        <v>documentary</v>
      </c>
    </row>
    <row r="1279" spans="1:20" ht="43.2" x14ac:dyDescent="0.3">
      <c r="A1279">
        <v>2720</v>
      </c>
      <c r="B1279" s="3" t="s">
        <v>2720</v>
      </c>
      <c r="C1279" s="3" t="s">
        <v>6830</v>
      </c>
      <c r="D1279" s="10">
        <v>25000</v>
      </c>
      <c r="E1279">
        <v>29531</v>
      </c>
      <c r="F1279" s="5">
        <f t="shared" si="114"/>
        <v>1.1812400000000001</v>
      </c>
      <c r="G1279" s="6">
        <f t="shared" si="115"/>
        <v>170.69942196531792</v>
      </c>
      <c r="H1279" t="s">
        <v>8219</v>
      </c>
      <c r="I1279" t="s">
        <v>8224</v>
      </c>
      <c r="J1279" t="s">
        <v>8246</v>
      </c>
      <c r="K1279">
        <v>1478866253</v>
      </c>
      <c r="L1279" s="11">
        <f t="shared" si="118"/>
        <v>42685.507557870369</v>
      </c>
      <c r="M1279">
        <v>1476270653</v>
      </c>
      <c r="N1279" s="11">
        <f t="shared" si="119"/>
        <v>42655.465891203698</v>
      </c>
      <c r="O1279" t="b">
        <v>0</v>
      </c>
      <c r="P1279">
        <v>173</v>
      </c>
      <c r="Q1279" t="b">
        <v>1</v>
      </c>
      <c r="R1279" t="s">
        <v>8303</v>
      </c>
      <c r="S1279" t="str">
        <f t="shared" si="116"/>
        <v>theater</v>
      </c>
      <c r="T1279" t="str">
        <f t="shared" si="117"/>
        <v>spaces</v>
      </c>
    </row>
    <row r="1280" spans="1:20" ht="57.6" x14ac:dyDescent="0.3">
      <c r="A1280">
        <v>264</v>
      </c>
      <c r="B1280" s="3" t="s">
        <v>265</v>
      </c>
      <c r="C1280" s="3" t="s">
        <v>4374</v>
      </c>
      <c r="D1280" s="10">
        <v>5000</v>
      </c>
      <c r="E1280">
        <v>5910</v>
      </c>
      <c r="F1280" s="5">
        <f t="shared" si="114"/>
        <v>1.1819999999999999</v>
      </c>
      <c r="G1280" s="6">
        <f t="shared" si="115"/>
        <v>64.945054945054949</v>
      </c>
      <c r="H1280" t="s">
        <v>8219</v>
      </c>
      <c r="I1280" t="s">
        <v>8224</v>
      </c>
      <c r="J1280" t="s">
        <v>8246</v>
      </c>
      <c r="K1280">
        <v>1336747995</v>
      </c>
      <c r="L1280" s="11">
        <f t="shared" si="118"/>
        <v>41040.620312500003</v>
      </c>
      <c r="M1280">
        <v>1334155995</v>
      </c>
      <c r="N1280" s="11">
        <f t="shared" si="119"/>
        <v>41010.620312500003</v>
      </c>
      <c r="O1280" t="b">
        <v>1</v>
      </c>
      <c r="P1280">
        <v>91</v>
      </c>
      <c r="Q1280" t="b">
        <v>1</v>
      </c>
      <c r="R1280" t="s">
        <v>8269</v>
      </c>
      <c r="S1280" t="str">
        <f t="shared" si="116"/>
        <v>film &amp; video</v>
      </c>
      <c r="T1280" t="str">
        <f t="shared" si="117"/>
        <v>documentary</v>
      </c>
    </row>
    <row r="1281" spans="1:20" ht="43.2" x14ac:dyDescent="0.3">
      <c r="A1281">
        <v>854</v>
      </c>
      <c r="B1281" s="3" t="s">
        <v>855</v>
      </c>
      <c r="C1281" s="3" t="s">
        <v>4964</v>
      </c>
      <c r="D1281" s="10">
        <v>27800</v>
      </c>
      <c r="E1281">
        <v>32865.300000000003</v>
      </c>
      <c r="F1281" s="5">
        <f t="shared" si="114"/>
        <v>1.1822050359712231</v>
      </c>
      <c r="G1281" s="6">
        <f t="shared" si="115"/>
        <v>65.8623246492986</v>
      </c>
      <c r="H1281" t="s">
        <v>8219</v>
      </c>
      <c r="I1281" t="s">
        <v>8224</v>
      </c>
      <c r="J1281" t="s">
        <v>8246</v>
      </c>
      <c r="K1281">
        <v>1482901546</v>
      </c>
      <c r="L1281" s="11">
        <f t="shared" si="118"/>
        <v>42732.212337962963</v>
      </c>
      <c r="M1281">
        <v>1480309546</v>
      </c>
      <c r="N1281" s="11">
        <f t="shared" si="119"/>
        <v>42702.212337962963</v>
      </c>
      <c r="O1281" t="b">
        <v>0</v>
      </c>
      <c r="P1281">
        <v>499</v>
      </c>
      <c r="Q1281" t="b">
        <v>1</v>
      </c>
      <c r="R1281" t="s">
        <v>8277</v>
      </c>
      <c r="S1281" t="str">
        <f t="shared" si="116"/>
        <v>music</v>
      </c>
      <c r="T1281" t="str">
        <f t="shared" si="117"/>
        <v>metal</v>
      </c>
    </row>
    <row r="1282" spans="1:20" ht="43.2" x14ac:dyDescent="0.3">
      <c r="A1282">
        <v>2732</v>
      </c>
      <c r="B1282" s="3" t="s">
        <v>2732</v>
      </c>
      <c r="C1282" s="3" t="s">
        <v>6842</v>
      </c>
      <c r="D1282" s="10">
        <v>12000</v>
      </c>
      <c r="E1282">
        <v>14190</v>
      </c>
      <c r="F1282" s="5">
        <f t="shared" ref="F1282:F1345" si="120">E1282/D1282</f>
        <v>1.1825000000000001</v>
      </c>
      <c r="G1282" s="6">
        <f t="shared" ref="G1282:G1345" si="121">E1282/P1282</f>
        <v>97.191780821917803</v>
      </c>
      <c r="H1282" t="s">
        <v>8219</v>
      </c>
      <c r="I1282" t="s">
        <v>8224</v>
      </c>
      <c r="J1282" t="s">
        <v>8246</v>
      </c>
      <c r="K1282">
        <v>1369699200</v>
      </c>
      <c r="L1282" s="11">
        <f t="shared" si="118"/>
        <v>41422</v>
      </c>
      <c r="M1282">
        <v>1366917828</v>
      </c>
      <c r="N1282" s="11">
        <f t="shared" si="119"/>
        <v>41389.808194444442</v>
      </c>
      <c r="O1282" t="b">
        <v>0</v>
      </c>
      <c r="P1282">
        <v>146</v>
      </c>
      <c r="Q1282" t="b">
        <v>1</v>
      </c>
      <c r="R1282" t="s">
        <v>8295</v>
      </c>
      <c r="S1282" t="str">
        <f t="shared" ref="S1282:S1345" si="122">LEFT(R1282,FIND("/",R1282)-1)</f>
        <v>technology</v>
      </c>
      <c r="T1282" t="str">
        <f t="shared" ref="T1282:T1345" si="123">RIGHT(R1282,LEN(R1282)-FIND("/",R1282))</f>
        <v>hardware</v>
      </c>
    </row>
    <row r="1283" spans="1:20" ht="57.6" x14ac:dyDescent="0.3">
      <c r="A1283">
        <v>536</v>
      </c>
      <c r="B1283" s="3" t="s">
        <v>537</v>
      </c>
      <c r="C1283" s="3" t="s">
        <v>4646</v>
      </c>
      <c r="D1283" s="10">
        <v>3300</v>
      </c>
      <c r="E1283">
        <v>3902.5</v>
      </c>
      <c r="F1283" s="5">
        <f t="shared" si="120"/>
        <v>1.1825757575757576</v>
      </c>
      <c r="G1283" s="6">
        <f t="shared" si="121"/>
        <v>100.06410256410257</v>
      </c>
      <c r="H1283" t="s">
        <v>8219</v>
      </c>
      <c r="I1283" t="s">
        <v>8225</v>
      </c>
      <c r="J1283" t="s">
        <v>8247</v>
      </c>
      <c r="K1283">
        <v>1438624800</v>
      </c>
      <c r="L1283" s="11">
        <f t="shared" ref="L1283:L1346" si="124">(((K1283/60)/60)/24)+DATE(1970,1,1)</f>
        <v>42219.75</v>
      </c>
      <c r="M1283">
        <v>1435133807</v>
      </c>
      <c r="N1283" s="11">
        <f t="shared" ref="N1283:N1346" si="125">(((M1283/60)/60)/24)+DATE(1970,1,1)</f>
        <v>42179.344988425932</v>
      </c>
      <c r="O1283" t="b">
        <v>0</v>
      </c>
      <c r="P1283">
        <v>39</v>
      </c>
      <c r="Q1283" t="b">
        <v>1</v>
      </c>
      <c r="R1283" t="s">
        <v>8271</v>
      </c>
      <c r="S1283" t="str">
        <f t="shared" si="122"/>
        <v>theater</v>
      </c>
      <c r="T1283" t="str">
        <f t="shared" si="123"/>
        <v>plays</v>
      </c>
    </row>
    <row r="1284" spans="1:20" ht="43.2" x14ac:dyDescent="0.3">
      <c r="A1284">
        <v>1609</v>
      </c>
      <c r="B1284" s="3" t="s">
        <v>1610</v>
      </c>
      <c r="C1284" s="3" t="s">
        <v>5719</v>
      </c>
      <c r="D1284" s="10">
        <v>1500</v>
      </c>
      <c r="E1284">
        <v>1775</v>
      </c>
      <c r="F1284" s="5">
        <f t="shared" si="120"/>
        <v>1.1833333333333333</v>
      </c>
      <c r="G1284" s="6">
        <f t="shared" si="121"/>
        <v>443.75</v>
      </c>
      <c r="H1284" t="s">
        <v>8219</v>
      </c>
      <c r="I1284" t="s">
        <v>8224</v>
      </c>
      <c r="J1284" t="s">
        <v>8246</v>
      </c>
      <c r="K1284">
        <v>1320220800</v>
      </c>
      <c r="L1284" s="11">
        <f t="shared" si="124"/>
        <v>40849.333333333336</v>
      </c>
      <c r="M1284">
        <v>1315612909</v>
      </c>
      <c r="N1284" s="11">
        <f t="shared" si="125"/>
        <v>40796.001261574071</v>
      </c>
      <c r="O1284" t="b">
        <v>0</v>
      </c>
      <c r="P1284">
        <v>4</v>
      </c>
      <c r="Q1284" t="b">
        <v>1</v>
      </c>
      <c r="R1284" t="s">
        <v>8276</v>
      </c>
      <c r="S1284" t="str">
        <f t="shared" si="122"/>
        <v>music</v>
      </c>
      <c r="T1284" t="str">
        <f t="shared" si="123"/>
        <v>rock</v>
      </c>
    </row>
    <row r="1285" spans="1:20" ht="43.2" x14ac:dyDescent="0.3">
      <c r="A1285">
        <v>3294</v>
      </c>
      <c r="B1285" s="3" t="s">
        <v>3294</v>
      </c>
      <c r="C1285" s="3" t="s">
        <v>7404</v>
      </c>
      <c r="D1285" s="10">
        <v>600</v>
      </c>
      <c r="E1285">
        <v>710</v>
      </c>
      <c r="F1285" s="5">
        <f t="shared" si="120"/>
        <v>1.1833333333333333</v>
      </c>
      <c r="G1285" s="6">
        <f t="shared" si="121"/>
        <v>29.583333333333332</v>
      </c>
      <c r="H1285" t="s">
        <v>8219</v>
      </c>
      <c r="I1285" t="s">
        <v>8225</v>
      </c>
      <c r="J1285" t="s">
        <v>8247</v>
      </c>
      <c r="K1285">
        <v>1434459554</v>
      </c>
      <c r="L1285" s="11">
        <f t="shared" si="124"/>
        <v>42171.541134259256</v>
      </c>
      <c r="M1285">
        <v>1431867554</v>
      </c>
      <c r="N1285" s="11">
        <f t="shared" si="125"/>
        <v>42141.541134259256</v>
      </c>
      <c r="O1285" t="b">
        <v>0</v>
      </c>
      <c r="P1285">
        <v>24</v>
      </c>
      <c r="Q1285" t="b">
        <v>1</v>
      </c>
      <c r="R1285" t="s">
        <v>8271</v>
      </c>
      <c r="S1285" t="str">
        <f t="shared" si="122"/>
        <v>theater</v>
      </c>
      <c r="T1285" t="str">
        <f t="shared" si="123"/>
        <v>plays</v>
      </c>
    </row>
    <row r="1286" spans="1:20" ht="43.2" x14ac:dyDescent="0.3">
      <c r="A1286">
        <v>3689</v>
      </c>
      <c r="B1286" s="3" t="s">
        <v>3686</v>
      </c>
      <c r="C1286" s="3" t="s">
        <v>7799</v>
      </c>
      <c r="D1286" s="10">
        <v>3000</v>
      </c>
      <c r="E1286">
        <v>3550</v>
      </c>
      <c r="F1286" s="5">
        <f t="shared" si="120"/>
        <v>1.1833333333333333</v>
      </c>
      <c r="G1286" s="6">
        <f t="shared" si="121"/>
        <v>57.258064516129032</v>
      </c>
      <c r="H1286" t="s">
        <v>8219</v>
      </c>
      <c r="I1286" t="s">
        <v>8224</v>
      </c>
      <c r="J1286" t="s">
        <v>8246</v>
      </c>
      <c r="K1286">
        <v>1434925500</v>
      </c>
      <c r="L1286" s="11">
        <f t="shared" si="124"/>
        <v>42176.934027777781</v>
      </c>
      <c r="M1286">
        <v>1432410639</v>
      </c>
      <c r="N1286" s="11">
        <f t="shared" si="125"/>
        <v>42147.826840277776</v>
      </c>
      <c r="O1286" t="b">
        <v>0</v>
      </c>
      <c r="P1286">
        <v>62</v>
      </c>
      <c r="Q1286" t="b">
        <v>1</v>
      </c>
      <c r="R1286" t="s">
        <v>8271</v>
      </c>
      <c r="S1286" t="str">
        <f t="shared" si="122"/>
        <v>theater</v>
      </c>
      <c r="T1286" t="str">
        <f t="shared" si="123"/>
        <v>plays</v>
      </c>
    </row>
    <row r="1287" spans="1:20" ht="43.2" x14ac:dyDescent="0.3">
      <c r="A1287">
        <v>3513</v>
      </c>
      <c r="B1287" s="3" t="s">
        <v>3512</v>
      </c>
      <c r="C1287" s="3" t="s">
        <v>7623</v>
      </c>
      <c r="D1287" s="10">
        <v>2800</v>
      </c>
      <c r="E1287">
        <v>3315</v>
      </c>
      <c r="F1287" s="5">
        <f t="shared" si="120"/>
        <v>1.1839285714285714</v>
      </c>
      <c r="G1287" s="6">
        <f t="shared" si="121"/>
        <v>75.340909090909093</v>
      </c>
      <c r="H1287" t="s">
        <v>8219</v>
      </c>
      <c r="I1287" t="s">
        <v>8224</v>
      </c>
      <c r="J1287" t="s">
        <v>8246</v>
      </c>
      <c r="K1287">
        <v>1401857940</v>
      </c>
      <c r="L1287" s="11">
        <f t="shared" si="124"/>
        <v>41794.207638888889</v>
      </c>
      <c r="M1287">
        <v>1400725112</v>
      </c>
      <c r="N1287" s="11">
        <f t="shared" si="125"/>
        <v>41781.096203703702</v>
      </c>
      <c r="O1287" t="b">
        <v>0</v>
      </c>
      <c r="P1287">
        <v>44</v>
      </c>
      <c r="Q1287" t="b">
        <v>1</v>
      </c>
      <c r="R1287" t="s">
        <v>8271</v>
      </c>
      <c r="S1287" t="str">
        <f t="shared" si="122"/>
        <v>theater</v>
      </c>
      <c r="T1287" t="str">
        <f t="shared" si="123"/>
        <v>plays</v>
      </c>
    </row>
    <row r="1288" spans="1:20" ht="43.2" x14ac:dyDescent="0.3">
      <c r="A1288">
        <v>1678</v>
      </c>
      <c r="B1288" s="3" t="s">
        <v>1679</v>
      </c>
      <c r="C1288" s="3" t="s">
        <v>5788</v>
      </c>
      <c r="D1288" s="10">
        <v>1500</v>
      </c>
      <c r="E1288">
        <v>1776</v>
      </c>
      <c r="F1288" s="5">
        <f t="shared" si="120"/>
        <v>1.1839999999999999</v>
      </c>
      <c r="G1288" s="6">
        <f t="shared" si="121"/>
        <v>36.244897959183675</v>
      </c>
      <c r="H1288" t="s">
        <v>8219</v>
      </c>
      <c r="I1288" t="s">
        <v>8224</v>
      </c>
      <c r="J1288" t="s">
        <v>8246</v>
      </c>
      <c r="K1288">
        <v>1391718671</v>
      </c>
      <c r="L1288" s="11">
        <f t="shared" si="124"/>
        <v>41676.854988425926</v>
      </c>
      <c r="M1288">
        <v>1390509071</v>
      </c>
      <c r="N1288" s="11">
        <f t="shared" si="125"/>
        <v>41662.854988425926</v>
      </c>
      <c r="O1288" t="b">
        <v>0</v>
      </c>
      <c r="P1288">
        <v>49</v>
      </c>
      <c r="Q1288" t="b">
        <v>1</v>
      </c>
      <c r="R1288" t="s">
        <v>8292</v>
      </c>
      <c r="S1288" t="str">
        <f t="shared" si="122"/>
        <v>music</v>
      </c>
      <c r="T1288" t="str">
        <f t="shared" si="123"/>
        <v>pop</v>
      </c>
    </row>
    <row r="1289" spans="1:20" ht="28.8" x14ac:dyDescent="0.3">
      <c r="A1289">
        <v>2557</v>
      </c>
      <c r="B1289" s="3" t="s">
        <v>2557</v>
      </c>
      <c r="C1289" s="3" t="s">
        <v>6667</v>
      </c>
      <c r="D1289" s="10">
        <v>900</v>
      </c>
      <c r="E1289">
        <v>1066</v>
      </c>
      <c r="F1289" s="5">
        <f t="shared" si="120"/>
        <v>1.1844444444444444</v>
      </c>
      <c r="G1289" s="6">
        <f t="shared" si="121"/>
        <v>29.611111111111111</v>
      </c>
      <c r="H1289" t="s">
        <v>8219</v>
      </c>
      <c r="I1289" t="s">
        <v>8225</v>
      </c>
      <c r="J1289" t="s">
        <v>8247</v>
      </c>
      <c r="K1289">
        <v>1400176386</v>
      </c>
      <c r="L1289" s="11">
        <f t="shared" si="124"/>
        <v>41774.745208333334</v>
      </c>
      <c r="M1289">
        <v>1397584386</v>
      </c>
      <c r="N1289" s="11">
        <f t="shared" si="125"/>
        <v>41744.745208333334</v>
      </c>
      <c r="O1289" t="b">
        <v>0</v>
      </c>
      <c r="P1289">
        <v>36</v>
      </c>
      <c r="Q1289" t="b">
        <v>1</v>
      </c>
      <c r="R1289" t="s">
        <v>8300</v>
      </c>
      <c r="S1289" t="str">
        <f t="shared" si="122"/>
        <v>music</v>
      </c>
      <c r="T1289" t="str">
        <f t="shared" si="123"/>
        <v>classical music</v>
      </c>
    </row>
    <row r="1290" spans="1:20" ht="43.2" x14ac:dyDescent="0.3">
      <c r="A1290">
        <v>1744</v>
      </c>
      <c r="B1290" s="3" t="s">
        <v>1745</v>
      </c>
      <c r="C1290" s="3" t="s">
        <v>5854</v>
      </c>
      <c r="D1290" s="10">
        <v>5500</v>
      </c>
      <c r="E1290">
        <v>6515</v>
      </c>
      <c r="F1290" s="5">
        <f t="shared" si="120"/>
        <v>1.1845454545454546</v>
      </c>
      <c r="G1290" s="6">
        <f t="shared" si="121"/>
        <v>93.071428571428569</v>
      </c>
      <c r="H1290" t="s">
        <v>8219</v>
      </c>
      <c r="I1290" t="s">
        <v>8225</v>
      </c>
      <c r="J1290" t="s">
        <v>8247</v>
      </c>
      <c r="K1290">
        <v>1425821477</v>
      </c>
      <c r="L1290" s="11">
        <f t="shared" si="124"/>
        <v>42071.563391203701</v>
      </c>
      <c r="M1290">
        <v>1421937077</v>
      </c>
      <c r="N1290" s="11">
        <f t="shared" si="125"/>
        <v>42026.605057870373</v>
      </c>
      <c r="O1290" t="b">
        <v>0</v>
      </c>
      <c r="P1290">
        <v>70</v>
      </c>
      <c r="Q1290" t="b">
        <v>1</v>
      </c>
      <c r="R1290" t="s">
        <v>8285</v>
      </c>
      <c r="S1290" t="str">
        <f t="shared" si="122"/>
        <v>photography</v>
      </c>
      <c r="T1290" t="str">
        <f t="shared" si="123"/>
        <v>photobooks</v>
      </c>
    </row>
    <row r="1291" spans="1:20" ht="43.2" x14ac:dyDescent="0.3">
      <c r="A1291">
        <v>23</v>
      </c>
      <c r="B1291" s="3" t="s">
        <v>25</v>
      </c>
      <c r="C1291" s="3" t="s">
        <v>4134</v>
      </c>
      <c r="D1291" s="10">
        <v>2000</v>
      </c>
      <c r="E1291">
        <v>2370</v>
      </c>
      <c r="F1291" s="5">
        <f t="shared" si="120"/>
        <v>1.1850000000000001</v>
      </c>
      <c r="G1291" s="6">
        <f t="shared" si="121"/>
        <v>103.04347826086956</v>
      </c>
      <c r="H1291" t="s">
        <v>8219</v>
      </c>
      <c r="I1291" t="s">
        <v>8224</v>
      </c>
      <c r="J1291" t="s">
        <v>8246</v>
      </c>
      <c r="K1291">
        <v>1430407200</v>
      </c>
      <c r="L1291" s="11">
        <f t="shared" si="124"/>
        <v>42124.638888888891</v>
      </c>
      <c r="M1291">
        <v>1428086501</v>
      </c>
      <c r="N1291" s="11">
        <f t="shared" si="125"/>
        <v>42097.778946759259</v>
      </c>
      <c r="O1291" t="b">
        <v>0</v>
      </c>
      <c r="P1291">
        <v>23</v>
      </c>
      <c r="Q1291" t="b">
        <v>1</v>
      </c>
      <c r="R1291" t="s">
        <v>8265</v>
      </c>
      <c r="S1291" t="str">
        <f t="shared" si="122"/>
        <v>film &amp; video</v>
      </c>
      <c r="T1291" t="str">
        <f t="shared" si="123"/>
        <v>television</v>
      </c>
    </row>
    <row r="1292" spans="1:20" ht="43.2" x14ac:dyDescent="0.3">
      <c r="A1292">
        <v>751</v>
      </c>
      <c r="B1292" s="3" t="s">
        <v>752</v>
      </c>
      <c r="C1292" s="3" t="s">
        <v>4861</v>
      </c>
      <c r="D1292" s="10">
        <v>3000</v>
      </c>
      <c r="E1292">
        <v>3555</v>
      </c>
      <c r="F1292" s="5">
        <f t="shared" si="120"/>
        <v>1.1850000000000001</v>
      </c>
      <c r="G1292" s="6">
        <f t="shared" si="121"/>
        <v>57.338709677419352</v>
      </c>
      <c r="H1292" t="s">
        <v>8219</v>
      </c>
      <c r="I1292" t="s">
        <v>8224</v>
      </c>
      <c r="J1292" t="s">
        <v>8246</v>
      </c>
      <c r="K1292">
        <v>1312470475</v>
      </c>
      <c r="L1292" s="11">
        <f t="shared" si="124"/>
        <v>40759.630497685182</v>
      </c>
      <c r="M1292">
        <v>1308496075</v>
      </c>
      <c r="N1292" s="11">
        <f t="shared" si="125"/>
        <v>40713.630497685182</v>
      </c>
      <c r="O1292" t="b">
        <v>0</v>
      </c>
      <c r="P1292">
        <v>62</v>
      </c>
      <c r="Q1292" t="b">
        <v>1</v>
      </c>
      <c r="R1292" t="s">
        <v>8274</v>
      </c>
      <c r="S1292" t="str">
        <f t="shared" si="122"/>
        <v>publishing</v>
      </c>
      <c r="T1292" t="str">
        <f t="shared" si="123"/>
        <v>nonfiction</v>
      </c>
    </row>
    <row r="1293" spans="1:20" ht="43.2" x14ac:dyDescent="0.3">
      <c r="A1293">
        <v>2467</v>
      </c>
      <c r="B1293" s="3" t="s">
        <v>2468</v>
      </c>
      <c r="C1293" s="3" t="s">
        <v>6577</v>
      </c>
      <c r="D1293" s="10">
        <v>1000</v>
      </c>
      <c r="E1293">
        <v>1185</v>
      </c>
      <c r="F1293" s="5">
        <f t="shared" si="120"/>
        <v>1.1850000000000001</v>
      </c>
      <c r="G1293" s="6">
        <f t="shared" si="121"/>
        <v>27.558139534883722</v>
      </c>
      <c r="H1293" t="s">
        <v>8219</v>
      </c>
      <c r="I1293" t="s">
        <v>8224</v>
      </c>
      <c r="J1293" t="s">
        <v>8246</v>
      </c>
      <c r="K1293">
        <v>1336669200</v>
      </c>
      <c r="L1293" s="11">
        <f t="shared" si="124"/>
        <v>41039.708333333336</v>
      </c>
      <c r="M1293">
        <v>1335473931</v>
      </c>
      <c r="N1293" s="11">
        <f t="shared" si="125"/>
        <v>41025.874201388891</v>
      </c>
      <c r="O1293" t="b">
        <v>0</v>
      </c>
      <c r="P1293">
        <v>43</v>
      </c>
      <c r="Q1293" t="b">
        <v>1</v>
      </c>
      <c r="R1293" t="s">
        <v>8279</v>
      </c>
      <c r="S1293" t="str">
        <f t="shared" si="122"/>
        <v>music</v>
      </c>
      <c r="T1293" t="str">
        <f t="shared" si="123"/>
        <v>indie rock</v>
      </c>
    </row>
    <row r="1294" spans="1:20" ht="28.8" x14ac:dyDescent="0.3">
      <c r="A1294">
        <v>3595</v>
      </c>
      <c r="B1294" s="3" t="s">
        <v>3594</v>
      </c>
      <c r="C1294" s="3" t="s">
        <v>7705</v>
      </c>
      <c r="D1294" s="10">
        <v>2600</v>
      </c>
      <c r="E1294">
        <v>3081</v>
      </c>
      <c r="F1294" s="5">
        <f t="shared" si="120"/>
        <v>1.1850000000000001</v>
      </c>
      <c r="G1294" s="6">
        <f t="shared" si="121"/>
        <v>49.693548387096776</v>
      </c>
      <c r="H1294" t="s">
        <v>8219</v>
      </c>
      <c r="I1294" t="s">
        <v>8224</v>
      </c>
      <c r="J1294" t="s">
        <v>8246</v>
      </c>
      <c r="K1294">
        <v>1426229940</v>
      </c>
      <c r="L1294" s="11">
        <f t="shared" si="124"/>
        <v>42076.290972222225</v>
      </c>
      <c r="M1294">
        <v>1423959123</v>
      </c>
      <c r="N1294" s="11">
        <f t="shared" si="125"/>
        <v>42050.008368055554</v>
      </c>
      <c r="O1294" t="b">
        <v>0</v>
      </c>
      <c r="P1294">
        <v>62</v>
      </c>
      <c r="Q1294" t="b">
        <v>1</v>
      </c>
      <c r="R1294" t="s">
        <v>8271</v>
      </c>
      <c r="S1294" t="str">
        <f t="shared" si="122"/>
        <v>theater</v>
      </c>
      <c r="T1294" t="str">
        <f t="shared" si="123"/>
        <v>plays</v>
      </c>
    </row>
    <row r="1295" spans="1:20" ht="28.8" x14ac:dyDescent="0.3">
      <c r="A1295">
        <v>66</v>
      </c>
      <c r="B1295" s="3" t="s">
        <v>68</v>
      </c>
      <c r="C1295" s="3" t="s">
        <v>4177</v>
      </c>
      <c r="D1295" s="10">
        <v>2000</v>
      </c>
      <c r="E1295">
        <v>2372</v>
      </c>
      <c r="F1295" s="5">
        <f t="shared" si="120"/>
        <v>1.1859999999999999</v>
      </c>
      <c r="G1295" s="6">
        <f t="shared" si="121"/>
        <v>91.230769230769226</v>
      </c>
      <c r="H1295" t="s">
        <v>8219</v>
      </c>
      <c r="I1295" t="s">
        <v>8224</v>
      </c>
      <c r="J1295" t="s">
        <v>8246</v>
      </c>
      <c r="K1295">
        <v>1468873420</v>
      </c>
      <c r="L1295" s="11">
        <f t="shared" si="124"/>
        <v>42569.849768518514</v>
      </c>
      <c r="M1295">
        <v>1466281420</v>
      </c>
      <c r="N1295" s="11">
        <f t="shared" si="125"/>
        <v>42539.849768518514</v>
      </c>
      <c r="O1295" t="b">
        <v>0</v>
      </c>
      <c r="P1295">
        <v>26</v>
      </c>
      <c r="Q1295" t="b">
        <v>1</v>
      </c>
      <c r="R1295" t="s">
        <v>8266</v>
      </c>
      <c r="S1295" t="str">
        <f t="shared" si="122"/>
        <v>film &amp; video</v>
      </c>
      <c r="T1295" t="str">
        <f t="shared" si="123"/>
        <v>shorts</v>
      </c>
    </row>
    <row r="1296" spans="1:20" ht="43.2" x14ac:dyDescent="0.3">
      <c r="A1296">
        <v>1024</v>
      </c>
      <c r="B1296" s="3" t="s">
        <v>1025</v>
      </c>
      <c r="C1296" s="3" t="s">
        <v>5134</v>
      </c>
      <c r="D1296" s="10">
        <v>20000</v>
      </c>
      <c r="E1296">
        <v>23727.55</v>
      </c>
      <c r="F1296" s="5">
        <f t="shared" si="120"/>
        <v>1.1863774999999999</v>
      </c>
      <c r="G1296" s="6">
        <f t="shared" si="121"/>
        <v>388.9762295081967</v>
      </c>
      <c r="H1296" t="s">
        <v>8219</v>
      </c>
      <c r="I1296" t="s">
        <v>8235</v>
      </c>
      <c r="J1296" t="s">
        <v>8255</v>
      </c>
      <c r="K1296">
        <v>1454248563</v>
      </c>
      <c r="L1296" s="11">
        <f t="shared" si="124"/>
        <v>42400.580590277779</v>
      </c>
      <c r="M1296">
        <v>1451656563</v>
      </c>
      <c r="N1296" s="11">
        <f t="shared" si="125"/>
        <v>42370.580590277779</v>
      </c>
      <c r="O1296" t="b">
        <v>1</v>
      </c>
      <c r="P1296">
        <v>61</v>
      </c>
      <c r="Q1296" t="b">
        <v>1</v>
      </c>
      <c r="R1296" t="s">
        <v>8280</v>
      </c>
      <c r="S1296" t="str">
        <f t="shared" si="122"/>
        <v>music</v>
      </c>
      <c r="T1296" t="str">
        <f t="shared" si="123"/>
        <v>electronic music</v>
      </c>
    </row>
    <row r="1297" spans="1:20" ht="57.6" x14ac:dyDescent="0.3">
      <c r="A1297">
        <v>1364</v>
      </c>
      <c r="B1297" s="3" t="s">
        <v>1365</v>
      </c>
      <c r="C1297" s="3" t="s">
        <v>5474</v>
      </c>
      <c r="D1297" s="10">
        <v>42000</v>
      </c>
      <c r="E1297">
        <v>49830</v>
      </c>
      <c r="F1297" s="5">
        <f t="shared" si="120"/>
        <v>1.1864285714285714</v>
      </c>
      <c r="G1297" s="6">
        <f t="shared" si="121"/>
        <v>346.04166666666669</v>
      </c>
      <c r="H1297" t="s">
        <v>8219</v>
      </c>
      <c r="I1297" t="s">
        <v>8232</v>
      </c>
      <c r="J1297" t="s">
        <v>8253</v>
      </c>
      <c r="K1297">
        <v>1420648906</v>
      </c>
      <c r="L1297" s="11">
        <f t="shared" si="124"/>
        <v>42011.6956712963</v>
      </c>
      <c r="M1297">
        <v>1415464906</v>
      </c>
      <c r="N1297" s="11">
        <f t="shared" si="125"/>
        <v>41951.695671296293</v>
      </c>
      <c r="O1297" t="b">
        <v>0</v>
      </c>
      <c r="P1297">
        <v>144</v>
      </c>
      <c r="Q1297" t="b">
        <v>1</v>
      </c>
      <c r="R1297" t="s">
        <v>8276</v>
      </c>
      <c r="S1297" t="str">
        <f t="shared" si="122"/>
        <v>music</v>
      </c>
      <c r="T1297" t="str">
        <f t="shared" si="123"/>
        <v>rock</v>
      </c>
    </row>
    <row r="1298" spans="1:20" ht="43.2" x14ac:dyDescent="0.3">
      <c r="A1298">
        <v>3367</v>
      </c>
      <c r="B1298" s="3" t="s">
        <v>3366</v>
      </c>
      <c r="C1298" s="3" t="s">
        <v>7477</v>
      </c>
      <c r="D1298" s="10">
        <v>750</v>
      </c>
      <c r="E1298">
        <v>890</v>
      </c>
      <c r="F1298" s="5">
        <f t="shared" si="120"/>
        <v>1.1866666666666668</v>
      </c>
      <c r="G1298" s="6">
        <f t="shared" si="121"/>
        <v>29.666666666666668</v>
      </c>
      <c r="H1298" t="s">
        <v>8219</v>
      </c>
      <c r="I1298" t="s">
        <v>8225</v>
      </c>
      <c r="J1298" t="s">
        <v>8247</v>
      </c>
      <c r="K1298">
        <v>1438467894</v>
      </c>
      <c r="L1298" s="11">
        <f t="shared" si="124"/>
        <v>42217.933958333335</v>
      </c>
      <c r="M1298">
        <v>1436307894</v>
      </c>
      <c r="N1298" s="11">
        <f t="shared" si="125"/>
        <v>42192.933958333335</v>
      </c>
      <c r="O1298" t="b">
        <v>0</v>
      </c>
      <c r="P1298">
        <v>30</v>
      </c>
      <c r="Q1298" t="b">
        <v>1</v>
      </c>
      <c r="R1298" t="s">
        <v>8271</v>
      </c>
      <c r="S1298" t="str">
        <f t="shared" si="122"/>
        <v>theater</v>
      </c>
      <c r="T1298" t="str">
        <f t="shared" si="123"/>
        <v>plays</v>
      </c>
    </row>
    <row r="1299" spans="1:20" ht="43.2" x14ac:dyDescent="0.3">
      <c r="A1299">
        <v>296</v>
      </c>
      <c r="B1299" s="3" t="s">
        <v>297</v>
      </c>
      <c r="C1299" s="3" t="s">
        <v>4406</v>
      </c>
      <c r="D1299" s="10">
        <v>25000</v>
      </c>
      <c r="E1299">
        <v>29681.55</v>
      </c>
      <c r="F1299" s="5">
        <f t="shared" si="120"/>
        <v>1.187262</v>
      </c>
      <c r="G1299" s="6">
        <f t="shared" si="121"/>
        <v>230.08953488372092</v>
      </c>
      <c r="H1299" t="s">
        <v>8219</v>
      </c>
      <c r="I1299" t="s">
        <v>8224</v>
      </c>
      <c r="J1299" t="s">
        <v>8246</v>
      </c>
      <c r="K1299">
        <v>1347017083</v>
      </c>
      <c r="L1299" s="11">
        <f t="shared" si="124"/>
        <v>41159.475497685184</v>
      </c>
      <c r="M1299">
        <v>1344857083</v>
      </c>
      <c r="N1299" s="11">
        <f t="shared" si="125"/>
        <v>41134.475497685184</v>
      </c>
      <c r="O1299" t="b">
        <v>1</v>
      </c>
      <c r="P1299">
        <v>129</v>
      </c>
      <c r="Q1299" t="b">
        <v>1</v>
      </c>
      <c r="R1299" t="s">
        <v>8269</v>
      </c>
      <c r="S1299" t="str">
        <f t="shared" si="122"/>
        <v>film &amp; video</v>
      </c>
      <c r="T1299" t="str">
        <f t="shared" si="123"/>
        <v>documentary</v>
      </c>
    </row>
    <row r="1300" spans="1:20" ht="43.2" x14ac:dyDescent="0.3">
      <c r="A1300">
        <v>301</v>
      </c>
      <c r="B1300" s="3" t="s">
        <v>302</v>
      </c>
      <c r="C1300" s="3" t="s">
        <v>4411</v>
      </c>
      <c r="D1300" s="10">
        <v>13000</v>
      </c>
      <c r="E1300">
        <v>15435.55</v>
      </c>
      <c r="F1300" s="5">
        <f t="shared" si="120"/>
        <v>1.1873499999999999</v>
      </c>
      <c r="G1300" s="6">
        <f t="shared" si="121"/>
        <v>61.496215139442228</v>
      </c>
      <c r="H1300" t="s">
        <v>8219</v>
      </c>
      <c r="I1300" t="s">
        <v>8224</v>
      </c>
      <c r="J1300" t="s">
        <v>8246</v>
      </c>
      <c r="K1300">
        <v>1363711335</v>
      </c>
      <c r="L1300" s="11">
        <f t="shared" si="124"/>
        <v>41352.696006944447</v>
      </c>
      <c r="M1300">
        <v>1360258935</v>
      </c>
      <c r="N1300" s="11">
        <f t="shared" si="125"/>
        <v>41312.737673611111</v>
      </c>
      <c r="O1300" t="b">
        <v>1</v>
      </c>
      <c r="P1300">
        <v>251</v>
      </c>
      <c r="Q1300" t="b">
        <v>1</v>
      </c>
      <c r="R1300" t="s">
        <v>8269</v>
      </c>
      <c r="S1300" t="str">
        <f t="shared" si="122"/>
        <v>film &amp; video</v>
      </c>
      <c r="T1300" t="str">
        <f t="shared" si="123"/>
        <v>documentary</v>
      </c>
    </row>
    <row r="1301" spans="1:20" ht="43.2" x14ac:dyDescent="0.3">
      <c r="A1301">
        <v>3233</v>
      </c>
      <c r="B1301" s="3" t="s">
        <v>3233</v>
      </c>
      <c r="C1301" s="3" t="s">
        <v>7343</v>
      </c>
      <c r="D1301" s="10">
        <v>5000</v>
      </c>
      <c r="E1301">
        <v>5940</v>
      </c>
      <c r="F1301" s="5">
        <f t="shared" si="120"/>
        <v>1.1879999999999999</v>
      </c>
      <c r="G1301" s="6">
        <f t="shared" si="121"/>
        <v>97.377049180327873</v>
      </c>
      <c r="H1301" t="s">
        <v>8219</v>
      </c>
      <c r="I1301" t="s">
        <v>8224</v>
      </c>
      <c r="J1301" t="s">
        <v>8246</v>
      </c>
      <c r="K1301">
        <v>1488482355</v>
      </c>
      <c r="L1301" s="11">
        <f t="shared" si="124"/>
        <v>42796.805034722223</v>
      </c>
      <c r="M1301">
        <v>1485890355</v>
      </c>
      <c r="N1301" s="11">
        <f t="shared" si="125"/>
        <v>42766.805034722223</v>
      </c>
      <c r="O1301" t="b">
        <v>0</v>
      </c>
      <c r="P1301">
        <v>61</v>
      </c>
      <c r="Q1301" t="b">
        <v>1</v>
      </c>
      <c r="R1301" t="s">
        <v>8271</v>
      </c>
      <c r="S1301" t="str">
        <f t="shared" si="122"/>
        <v>theater</v>
      </c>
      <c r="T1301" t="str">
        <f t="shared" si="123"/>
        <v>plays</v>
      </c>
    </row>
    <row r="1302" spans="1:20" ht="43.2" x14ac:dyDescent="0.3">
      <c r="A1302">
        <v>3481</v>
      </c>
      <c r="B1302" s="3" t="s">
        <v>3480</v>
      </c>
      <c r="C1302" s="3" t="s">
        <v>7591</v>
      </c>
      <c r="D1302" s="10">
        <v>10000</v>
      </c>
      <c r="E1302">
        <v>11880</v>
      </c>
      <c r="F1302" s="5">
        <f t="shared" si="120"/>
        <v>1.1879999999999999</v>
      </c>
      <c r="G1302" s="6">
        <f t="shared" si="121"/>
        <v>125.05263157894737</v>
      </c>
      <c r="H1302" t="s">
        <v>8219</v>
      </c>
      <c r="I1302" t="s">
        <v>8226</v>
      </c>
      <c r="J1302" t="s">
        <v>8248</v>
      </c>
      <c r="K1302">
        <v>1420178188</v>
      </c>
      <c r="L1302" s="11">
        <f t="shared" si="124"/>
        <v>42006.24754629629</v>
      </c>
      <c r="M1302">
        <v>1418709388</v>
      </c>
      <c r="N1302" s="11">
        <f t="shared" si="125"/>
        <v>41989.24754629629</v>
      </c>
      <c r="O1302" t="b">
        <v>0</v>
      </c>
      <c r="P1302">
        <v>95</v>
      </c>
      <c r="Q1302" t="b">
        <v>1</v>
      </c>
      <c r="R1302" t="s">
        <v>8271</v>
      </c>
      <c r="S1302" t="str">
        <f t="shared" si="122"/>
        <v>theater</v>
      </c>
      <c r="T1302" t="str">
        <f t="shared" si="123"/>
        <v>plays</v>
      </c>
    </row>
    <row r="1303" spans="1:20" ht="43.2" x14ac:dyDescent="0.3">
      <c r="A1303">
        <v>2999</v>
      </c>
      <c r="B1303" s="3" t="s">
        <v>2999</v>
      </c>
      <c r="C1303" s="3" t="s">
        <v>7109</v>
      </c>
      <c r="D1303" s="10">
        <v>1350</v>
      </c>
      <c r="E1303">
        <v>1605</v>
      </c>
      <c r="F1303" s="5">
        <f t="shared" si="120"/>
        <v>1.1888888888888889</v>
      </c>
      <c r="G1303" s="6">
        <f t="shared" si="121"/>
        <v>80.25</v>
      </c>
      <c r="H1303" t="s">
        <v>8219</v>
      </c>
      <c r="I1303" t="s">
        <v>8224</v>
      </c>
      <c r="J1303" t="s">
        <v>8246</v>
      </c>
      <c r="K1303">
        <v>1488333600</v>
      </c>
      <c r="L1303" s="11">
        <f t="shared" si="124"/>
        <v>42795.083333333328</v>
      </c>
      <c r="M1303">
        <v>1487094360</v>
      </c>
      <c r="N1303" s="11">
        <f t="shared" si="125"/>
        <v>42780.740277777775</v>
      </c>
      <c r="O1303" t="b">
        <v>0</v>
      </c>
      <c r="P1303">
        <v>20</v>
      </c>
      <c r="Q1303" t="b">
        <v>1</v>
      </c>
      <c r="R1303" t="s">
        <v>8303</v>
      </c>
      <c r="S1303" t="str">
        <f t="shared" si="122"/>
        <v>theater</v>
      </c>
      <c r="T1303" t="str">
        <f t="shared" si="123"/>
        <v>spaces</v>
      </c>
    </row>
    <row r="1304" spans="1:20" ht="43.2" x14ac:dyDescent="0.3">
      <c r="A1304">
        <v>3617</v>
      </c>
      <c r="B1304" s="3" t="s">
        <v>3615</v>
      </c>
      <c r="C1304" s="3" t="s">
        <v>7727</v>
      </c>
      <c r="D1304" s="10">
        <v>740</v>
      </c>
      <c r="E1304">
        <v>880</v>
      </c>
      <c r="F1304" s="5">
        <f t="shared" si="120"/>
        <v>1.1891891891891893</v>
      </c>
      <c r="G1304" s="6">
        <f t="shared" si="121"/>
        <v>17.254901960784313</v>
      </c>
      <c r="H1304" t="s">
        <v>8219</v>
      </c>
      <c r="I1304" t="s">
        <v>8225</v>
      </c>
      <c r="J1304" t="s">
        <v>8247</v>
      </c>
      <c r="K1304">
        <v>1488240000</v>
      </c>
      <c r="L1304" s="11">
        <f t="shared" si="124"/>
        <v>42794</v>
      </c>
      <c r="M1304">
        <v>1486996729</v>
      </c>
      <c r="N1304" s="11">
        <f t="shared" si="125"/>
        <v>42779.610289351855</v>
      </c>
      <c r="O1304" t="b">
        <v>0</v>
      </c>
      <c r="P1304">
        <v>51</v>
      </c>
      <c r="Q1304" t="b">
        <v>1</v>
      </c>
      <c r="R1304" t="s">
        <v>8271</v>
      </c>
      <c r="S1304" t="str">
        <f t="shared" si="122"/>
        <v>theater</v>
      </c>
      <c r="T1304" t="str">
        <f t="shared" si="123"/>
        <v>plays</v>
      </c>
    </row>
    <row r="1305" spans="1:20" ht="43.2" x14ac:dyDescent="0.3">
      <c r="A1305">
        <v>309</v>
      </c>
      <c r="B1305" s="3" t="s">
        <v>310</v>
      </c>
      <c r="C1305" s="3" t="s">
        <v>4419</v>
      </c>
      <c r="D1305" s="10">
        <v>18000</v>
      </c>
      <c r="E1305">
        <v>21410</v>
      </c>
      <c r="F1305" s="5">
        <f t="shared" si="120"/>
        <v>1.1894444444444445</v>
      </c>
      <c r="G1305" s="6">
        <f t="shared" si="121"/>
        <v>89.957983193277315</v>
      </c>
      <c r="H1305" t="s">
        <v>8219</v>
      </c>
      <c r="I1305" t="s">
        <v>8224</v>
      </c>
      <c r="J1305" t="s">
        <v>8246</v>
      </c>
      <c r="K1305">
        <v>1346695334</v>
      </c>
      <c r="L1305" s="11">
        <f t="shared" si="124"/>
        <v>41155.751550925925</v>
      </c>
      <c r="M1305">
        <v>1344880934</v>
      </c>
      <c r="N1305" s="11">
        <f t="shared" si="125"/>
        <v>41134.751550925925</v>
      </c>
      <c r="O1305" t="b">
        <v>1</v>
      </c>
      <c r="P1305">
        <v>238</v>
      </c>
      <c r="Q1305" t="b">
        <v>1</v>
      </c>
      <c r="R1305" t="s">
        <v>8269</v>
      </c>
      <c r="S1305" t="str">
        <f t="shared" si="122"/>
        <v>film &amp; video</v>
      </c>
      <c r="T1305" t="str">
        <f t="shared" si="123"/>
        <v>documentary</v>
      </c>
    </row>
    <row r="1306" spans="1:20" ht="57.6" x14ac:dyDescent="0.3">
      <c r="A1306">
        <v>3532</v>
      </c>
      <c r="B1306" s="3" t="s">
        <v>3531</v>
      </c>
      <c r="C1306" s="3" t="s">
        <v>7642</v>
      </c>
      <c r="D1306" s="10">
        <v>960</v>
      </c>
      <c r="E1306">
        <v>1142</v>
      </c>
      <c r="F1306" s="5">
        <f t="shared" si="120"/>
        <v>1.1895833333333334</v>
      </c>
      <c r="G1306" s="6">
        <f t="shared" si="121"/>
        <v>42.296296296296298</v>
      </c>
      <c r="H1306" t="s">
        <v>8219</v>
      </c>
      <c r="I1306" t="s">
        <v>8224</v>
      </c>
      <c r="J1306" t="s">
        <v>8246</v>
      </c>
      <c r="K1306">
        <v>1411012740</v>
      </c>
      <c r="L1306" s="11">
        <f t="shared" si="124"/>
        <v>41900.165972222225</v>
      </c>
      <c r="M1306">
        <v>1409667827</v>
      </c>
      <c r="N1306" s="11">
        <f t="shared" si="125"/>
        <v>41884.599849537037</v>
      </c>
      <c r="O1306" t="b">
        <v>0</v>
      </c>
      <c r="P1306">
        <v>27</v>
      </c>
      <c r="Q1306" t="b">
        <v>1</v>
      </c>
      <c r="R1306" t="s">
        <v>8271</v>
      </c>
      <c r="S1306" t="str">
        <f t="shared" si="122"/>
        <v>theater</v>
      </c>
      <c r="T1306" t="str">
        <f t="shared" si="123"/>
        <v>plays</v>
      </c>
    </row>
    <row r="1307" spans="1:20" ht="28.8" x14ac:dyDescent="0.3">
      <c r="A1307">
        <v>1263</v>
      </c>
      <c r="B1307" s="3" t="s">
        <v>1264</v>
      </c>
      <c r="C1307" s="3" t="s">
        <v>5373</v>
      </c>
      <c r="D1307" s="10">
        <v>1500</v>
      </c>
      <c r="E1307">
        <v>1785</v>
      </c>
      <c r="F1307" s="5">
        <f t="shared" si="120"/>
        <v>1.19</v>
      </c>
      <c r="G1307" s="6">
        <f t="shared" si="121"/>
        <v>43.536585365853661</v>
      </c>
      <c r="H1307" t="s">
        <v>8219</v>
      </c>
      <c r="I1307" t="s">
        <v>8224</v>
      </c>
      <c r="J1307" t="s">
        <v>8246</v>
      </c>
      <c r="K1307">
        <v>1396054800</v>
      </c>
      <c r="L1307" s="11">
        <f t="shared" si="124"/>
        <v>41727.041666666664</v>
      </c>
      <c r="M1307">
        <v>1393034470</v>
      </c>
      <c r="N1307" s="11">
        <f t="shared" si="125"/>
        <v>41692.084143518521</v>
      </c>
      <c r="O1307" t="b">
        <v>1</v>
      </c>
      <c r="P1307">
        <v>41</v>
      </c>
      <c r="Q1307" t="b">
        <v>1</v>
      </c>
      <c r="R1307" t="s">
        <v>8276</v>
      </c>
      <c r="S1307" t="str">
        <f t="shared" si="122"/>
        <v>music</v>
      </c>
      <c r="T1307" t="str">
        <f t="shared" si="123"/>
        <v>rock</v>
      </c>
    </row>
    <row r="1308" spans="1:20" ht="43.2" x14ac:dyDescent="0.3">
      <c r="A1308">
        <v>2784</v>
      </c>
      <c r="B1308" s="3" t="s">
        <v>2784</v>
      </c>
      <c r="C1308" s="3" t="s">
        <v>6894</v>
      </c>
      <c r="D1308" s="10">
        <v>6000</v>
      </c>
      <c r="E1308">
        <v>7140</v>
      </c>
      <c r="F1308" s="5">
        <f t="shared" si="120"/>
        <v>1.19</v>
      </c>
      <c r="G1308" s="6">
        <f t="shared" si="121"/>
        <v>66.111111111111114</v>
      </c>
      <c r="H1308" t="s">
        <v>8219</v>
      </c>
      <c r="I1308" t="s">
        <v>8224</v>
      </c>
      <c r="J1308" t="s">
        <v>8246</v>
      </c>
      <c r="K1308">
        <v>1414608843</v>
      </c>
      <c r="L1308" s="11">
        <f t="shared" si="124"/>
        <v>41941.787534722222</v>
      </c>
      <c r="M1308">
        <v>1412794443</v>
      </c>
      <c r="N1308" s="11">
        <f t="shared" si="125"/>
        <v>41920.787534722222</v>
      </c>
      <c r="O1308" t="b">
        <v>0</v>
      </c>
      <c r="P1308">
        <v>108</v>
      </c>
      <c r="Q1308" t="b">
        <v>1</v>
      </c>
      <c r="R1308" t="s">
        <v>8271</v>
      </c>
      <c r="S1308" t="str">
        <f t="shared" si="122"/>
        <v>theater</v>
      </c>
      <c r="T1308" t="str">
        <f t="shared" si="123"/>
        <v>plays</v>
      </c>
    </row>
    <row r="1309" spans="1:20" ht="43.2" x14ac:dyDescent="0.3">
      <c r="A1309">
        <v>3585</v>
      </c>
      <c r="B1309" s="3" t="s">
        <v>3584</v>
      </c>
      <c r="C1309" s="3" t="s">
        <v>7695</v>
      </c>
      <c r="D1309" s="10">
        <v>3400</v>
      </c>
      <c r="E1309">
        <v>4050</v>
      </c>
      <c r="F1309" s="5">
        <f t="shared" si="120"/>
        <v>1.1911764705882353</v>
      </c>
      <c r="G1309" s="6">
        <f t="shared" si="121"/>
        <v>176.08695652173913</v>
      </c>
      <c r="H1309" t="s">
        <v>8219</v>
      </c>
      <c r="I1309" t="s">
        <v>8224</v>
      </c>
      <c r="J1309" t="s">
        <v>8246</v>
      </c>
      <c r="K1309">
        <v>1419181890</v>
      </c>
      <c r="L1309" s="11">
        <f t="shared" si="124"/>
        <v>41994.716319444444</v>
      </c>
      <c r="M1309">
        <v>1416589890</v>
      </c>
      <c r="N1309" s="11">
        <f t="shared" si="125"/>
        <v>41964.716319444444</v>
      </c>
      <c r="O1309" t="b">
        <v>0</v>
      </c>
      <c r="P1309">
        <v>23</v>
      </c>
      <c r="Q1309" t="b">
        <v>1</v>
      </c>
      <c r="R1309" t="s">
        <v>8271</v>
      </c>
      <c r="S1309" t="str">
        <f t="shared" si="122"/>
        <v>theater</v>
      </c>
      <c r="T1309" t="str">
        <f t="shared" si="123"/>
        <v>plays</v>
      </c>
    </row>
    <row r="1310" spans="1:20" ht="57.6" x14ac:dyDescent="0.3">
      <c r="A1310">
        <v>1265</v>
      </c>
      <c r="B1310" s="3" t="s">
        <v>1266</v>
      </c>
      <c r="C1310" s="3" t="s">
        <v>5375</v>
      </c>
      <c r="D1310" s="10">
        <v>3500</v>
      </c>
      <c r="E1310">
        <v>4170.17</v>
      </c>
      <c r="F1310" s="5">
        <f t="shared" si="120"/>
        <v>1.1914771428571429</v>
      </c>
      <c r="G1310" s="6">
        <f t="shared" si="121"/>
        <v>63.184393939393942</v>
      </c>
      <c r="H1310" t="s">
        <v>8219</v>
      </c>
      <c r="I1310" t="s">
        <v>8224</v>
      </c>
      <c r="J1310" t="s">
        <v>8246</v>
      </c>
      <c r="K1310">
        <v>1291131815</v>
      </c>
      <c r="L1310" s="11">
        <f t="shared" si="124"/>
        <v>40512.655266203699</v>
      </c>
      <c r="M1310">
        <v>1287071015</v>
      </c>
      <c r="N1310" s="11">
        <f t="shared" si="125"/>
        <v>40465.655266203699</v>
      </c>
      <c r="O1310" t="b">
        <v>1</v>
      </c>
      <c r="P1310">
        <v>66</v>
      </c>
      <c r="Q1310" t="b">
        <v>1</v>
      </c>
      <c r="R1310" t="s">
        <v>8276</v>
      </c>
      <c r="S1310" t="str">
        <f t="shared" si="122"/>
        <v>music</v>
      </c>
      <c r="T1310" t="str">
        <f t="shared" si="123"/>
        <v>rock</v>
      </c>
    </row>
    <row r="1311" spans="1:20" ht="43.2" x14ac:dyDescent="0.3">
      <c r="A1311">
        <v>641</v>
      </c>
      <c r="B1311" s="3" t="s">
        <v>642</v>
      </c>
      <c r="C1311" s="3" t="s">
        <v>4751</v>
      </c>
      <c r="D1311" s="10">
        <v>40000</v>
      </c>
      <c r="E1311">
        <v>47665</v>
      </c>
      <c r="F1311" s="5">
        <f t="shared" si="120"/>
        <v>1.1916249999999999</v>
      </c>
      <c r="G1311" s="6">
        <f t="shared" si="121"/>
        <v>151.31746031746033</v>
      </c>
      <c r="H1311" t="s">
        <v>8219</v>
      </c>
      <c r="I1311" t="s">
        <v>8224</v>
      </c>
      <c r="J1311" t="s">
        <v>8246</v>
      </c>
      <c r="K1311">
        <v>1439473248</v>
      </c>
      <c r="L1311" s="11">
        <f t="shared" si="124"/>
        <v>42229.57</v>
      </c>
      <c r="M1311">
        <v>1436881248</v>
      </c>
      <c r="N1311" s="11">
        <f t="shared" si="125"/>
        <v>42199.57</v>
      </c>
      <c r="O1311" t="b">
        <v>0</v>
      </c>
      <c r="P1311">
        <v>315</v>
      </c>
      <c r="Q1311" t="b">
        <v>1</v>
      </c>
      <c r="R1311" t="s">
        <v>8273</v>
      </c>
      <c r="S1311" t="str">
        <f t="shared" si="122"/>
        <v>technology</v>
      </c>
      <c r="T1311" t="str">
        <f t="shared" si="123"/>
        <v>wearables</v>
      </c>
    </row>
    <row r="1312" spans="1:20" ht="43.2" x14ac:dyDescent="0.3">
      <c r="A1312">
        <v>822</v>
      </c>
      <c r="B1312" s="3" t="s">
        <v>823</v>
      </c>
      <c r="C1312" s="3" t="s">
        <v>4932</v>
      </c>
      <c r="D1312" s="10">
        <v>3000</v>
      </c>
      <c r="E1312">
        <v>3575</v>
      </c>
      <c r="F1312" s="5">
        <f t="shared" si="120"/>
        <v>1.1916666666666667</v>
      </c>
      <c r="G1312" s="6">
        <f t="shared" si="121"/>
        <v>51.811594202898547</v>
      </c>
      <c r="H1312" t="s">
        <v>8219</v>
      </c>
      <c r="I1312" t="s">
        <v>8224</v>
      </c>
      <c r="J1312" t="s">
        <v>8246</v>
      </c>
      <c r="K1312">
        <v>1349477050</v>
      </c>
      <c r="L1312" s="11">
        <f t="shared" si="124"/>
        <v>41187.947337962964</v>
      </c>
      <c r="M1312">
        <v>1346885050</v>
      </c>
      <c r="N1312" s="11">
        <f t="shared" si="125"/>
        <v>41157.947337962964</v>
      </c>
      <c r="O1312" t="b">
        <v>0</v>
      </c>
      <c r="P1312">
        <v>69</v>
      </c>
      <c r="Q1312" t="b">
        <v>1</v>
      </c>
      <c r="R1312" t="s">
        <v>8276</v>
      </c>
      <c r="S1312" t="str">
        <f t="shared" si="122"/>
        <v>music</v>
      </c>
      <c r="T1312" t="str">
        <f t="shared" si="123"/>
        <v>rock</v>
      </c>
    </row>
    <row r="1313" spans="1:20" ht="28.8" x14ac:dyDescent="0.3">
      <c r="A1313">
        <v>3826</v>
      </c>
      <c r="B1313" s="3" t="s">
        <v>3823</v>
      </c>
      <c r="C1313" s="3" t="s">
        <v>7935</v>
      </c>
      <c r="D1313" s="10">
        <v>600</v>
      </c>
      <c r="E1313">
        <v>715</v>
      </c>
      <c r="F1313" s="5">
        <f t="shared" si="120"/>
        <v>1.1916666666666667</v>
      </c>
      <c r="G1313" s="6">
        <f t="shared" si="121"/>
        <v>27.5</v>
      </c>
      <c r="H1313" t="s">
        <v>8219</v>
      </c>
      <c r="I1313" t="s">
        <v>8225</v>
      </c>
      <c r="J1313" t="s">
        <v>8247</v>
      </c>
      <c r="K1313">
        <v>1430993394</v>
      </c>
      <c r="L1313" s="11">
        <f t="shared" si="124"/>
        <v>42131.423541666663</v>
      </c>
      <c r="M1313">
        <v>1428401394</v>
      </c>
      <c r="N1313" s="11">
        <f t="shared" si="125"/>
        <v>42101.423541666663</v>
      </c>
      <c r="O1313" t="b">
        <v>0</v>
      </c>
      <c r="P1313">
        <v>26</v>
      </c>
      <c r="Q1313" t="b">
        <v>1</v>
      </c>
      <c r="R1313" t="s">
        <v>8271</v>
      </c>
      <c r="S1313" t="str">
        <f t="shared" si="122"/>
        <v>theater</v>
      </c>
      <c r="T1313" t="str">
        <f t="shared" si="123"/>
        <v>plays</v>
      </c>
    </row>
    <row r="1314" spans="1:20" ht="57.6" x14ac:dyDescent="0.3">
      <c r="A1314">
        <v>3816</v>
      </c>
      <c r="B1314" s="3" t="s">
        <v>3813</v>
      </c>
      <c r="C1314" s="3" t="s">
        <v>7926</v>
      </c>
      <c r="D1314" s="10">
        <v>1500</v>
      </c>
      <c r="E1314">
        <v>1788.57</v>
      </c>
      <c r="F1314" s="5">
        <f t="shared" si="120"/>
        <v>1.19238</v>
      </c>
      <c r="G1314" s="6">
        <f t="shared" si="121"/>
        <v>48.339729729729726</v>
      </c>
      <c r="H1314" t="s">
        <v>8219</v>
      </c>
      <c r="I1314" t="s">
        <v>8224</v>
      </c>
      <c r="J1314" t="s">
        <v>8246</v>
      </c>
      <c r="K1314">
        <v>1405614823</v>
      </c>
      <c r="L1314" s="11">
        <f t="shared" si="124"/>
        <v>41837.690081018518</v>
      </c>
      <c r="M1314">
        <v>1403022823</v>
      </c>
      <c r="N1314" s="11">
        <f t="shared" si="125"/>
        <v>41807.690081018518</v>
      </c>
      <c r="O1314" t="b">
        <v>0</v>
      </c>
      <c r="P1314">
        <v>37</v>
      </c>
      <c r="Q1314" t="b">
        <v>1</v>
      </c>
      <c r="R1314" t="s">
        <v>8271</v>
      </c>
      <c r="S1314" t="str">
        <f t="shared" si="122"/>
        <v>theater</v>
      </c>
      <c r="T1314" t="str">
        <f t="shared" si="123"/>
        <v>plays</v>
      </c>
    </row>
    <row r="1315" spans="1:20" ht="57.6" x14ac:dyDescent="0.3">
      <c r="A1315">
        <v>2484</v>
      </c>
      <c r="B1315" s="3" t="s">
        <v>2484</v>
      </c>
      <c r="C1315" s="3" t="s">
        <v>6594</v>
      </c>
      <c r="D1315" s="10">
        <v>3500</v>
      </c>
      <c r="E1315">
        <v>4176.1099999999997</v>
      </c>
      <c r="F1315" s="5">
        <f t="shared" si="120"/>
        <v>1.1931742857142855</v>
      </c>
      <c r="G1315" s="6">
        <f t="shared" si="121"/>
        <v>46.401222222222216</v>
      </c>
      <c r="H1315" t="s">
        <v>8219</v>
      </c>
      <c r="I1315" t="s">
        <v>8224</v>
      </c>
      <c r="J1315" t="s">
        <v>8246</v>
      </c>
      <c r="K1315">
        <v>1316124003</v>
      </c>
      <c r="L1315" s="11">
        <f t="shared" si="124"/>
        <v>40801.916701388887</v>
      </c>
      <c r="M1315">
        <v>1313532003</v>
      </c>
      <c r="N1315" s="11">
        <f t="shared" si="125"/>
        <v>40771.916701388887</v>
      </c>
      <c r="O1315" t="b">
        <v>0</v>
      </c>
      <c r="P1315">
        <v>90</v>
      </c>
      <c r="Q1315" t="b">
        <v>1</v>
      </c>
      <c r="R1315" t="s">
        <v>8279</v>
      </c>
      <c r="S1315" t="str">
        <f t="shared" si="122"/>
        <v>music</v>
      </c>
      <c r="T1315" t="str">
        <f t="shared" si="123"/>
        <v>indie rock</v>
      </c>
    </row>
    <row r="1316" spans="1:20" ht="43.2" x14ac:dyDescent="0.3">
      <c r="A1316">
        <v>3209</v>
      </c>
      <c r="B1316" s="3" t="s">
        <v>3209</v>
      </c>
      <c r="C1316" s="3" t="s">
        <v>7319</v>
      </c>
      <c r="D1316" s="10">
        <v>9500</v>
      </c>
      <c r="E1316">
        <v>11335.7</v>
      </c>
      <c r="F1316" s="5">
        <f t="shared" si="120"/>
        <v>1.1932315789473684</v>
      </c>
      <c r="G1316" s="6">
        <f t="shared" si="121"/>
        <v>50.157964601769912</v>
      </c>
      <c r="H1316" t="s">
        <v>8219</v>
      </c>
      <c r="I1316" t="s">
        <v>8224</v>
      </c>
      <c r="J1316" t="s">
        <v>8246</v>
      </c>
      <c r="K1316">
        <v>1403305200</v>
      </c>
      <c r="L1316" s="11">
        <f t="shared" si="124"/>
        <v>41810.958333333336</v>
      </c>
      <c r="M1316">
        <v>1400512658</v>
      </c>
      <c r="N1316" s="11">
        <f t="shared" si="125"/>
        <v>41778.637245370373</v>
      </c>
      <c r="O1316" t="b">
        <v>1</v>
      </c>
      <c r="P1316">
        <v>226</v>
      </c>
      <c r="Q1316" t="b">
        <v>1</v>
      </c>
      <c r="R1316" t="s">
        <v>8271</v>
      </c>
      <c r="S1316" t="str">
        <f t="shared" si="122"/>
        <v>theater</v>
      </c>
      <c r="T1316" t="str">
        <f t="shared" si="123"/>
        <v>plays</v>
      </c>
    </row>
    <row r="1317" spans="1:20" ht="57.6" x14ac:dyDescent="0.3">
      <c r="A1317">
        <v>3347</v>
      </c>
      <c r="B1317" s="3" t="s">
        <v>3347</v>
      </c>
      <c r="C1317" s="3" t="s">
        <v>7457</v>
      </c>
      <c r="D1317" s="10">
        <v>2000</v>
      </c>
      <c r="E1317">
        <v>2389</v>
      </c>
      <c r="F1317" s="5">
        <f t="shared" si="120"/>
        <v>1.1944999999999999</v>
      </c>
      <c r="G1317" s="6">
        <f t="shared" si="121"/>
        <v>108.59090909090909</v>
      </c>
      <c r="H1317" t="s">
        <v>8219</v>
      </c>
      <c r="I1317" t="s">
        <v>8225</v>
      </c>
      <c r="J1317" t="s">
        <v>8247</v>
      </c>
      <c r="K1317">
        <v>1462741200</v>
      </c>
      <c r="L1317" s="11">
        <f t="shared" si="124"/>
        <v>42498.875</v>
      </c>
      <c r="M1317">
        <v>1461503654</v>
      </c>
      <c r="N1317" s="11">
        <f t="shared" si="125"/>
        <v>42484.551550925928</v>
      </c>
      <c r="O1317" t="b">
        <v>0</v>
      </c>
      <c r="P1317">
        <v>22</v>
      </c>
      <c r="Q1317" t="b">
        <v>1</v>
      </c>
      <c r="R1317" t="s">
        <v>8271</v>
      </c>
      <c r="S1317" t="str">
        <f t="shared" si="122"/>
        <v>theater</v>
      </c>
      <c r="T1317" t="str">
        <f t="shared" si="123"/>
        <v>plays</v>
      </c>
    </row>
    <row r="1318" spans="1:20" ht="43.2" x14ac:dyDescent="0.3">
      <c r="A1318">
        <v>1665</v>
      </c>
      <c r="B1318" s="3" t="s">
        <v>1666</v>
      </c>
      <c r="C1318" s="3" t="s">
        <v>5775</v>
      </c>
      <c r="D1318" s="10">
        <v>3500</v>
      </c>
      <c r="E1318">
        <v>4181</v>
      </c>
      <c r="F1318" s="5">
        <f t="shared" si="120"/>
        <v>1.1945714285714286</v>
      </c>
      <c r="G1318" s="6">
        <f t="shared" si="121"/>
        <v>44.956989247311824</v>
      </c>
      <c r="H1318" t="s">
        <v>8219</v>
      </c>
      <c r="I1318" t="s">
        <v>8224</v>
      </c>
      <c r="J1318" t="s">
        <v>8246</v>
      </c>
      <c r="K1318">
        <v>1298343600</v>
      </c>
      <c r="L1318" s="11">
        <f t="shared" si="124"/>
        <v>40596.125</v>
      </c>
      <c r="M1318">
        <v>1295624113</v>
      </c>
      <c r="N1318" s="11">
        <f t="shared" si="125"/>
        <v>40564.649456018517</v>
      </c>
      <c r="O1318" t="b">
        <v>0</v>
      </c>
      <c r="P1318">
        <v>93</v>
      </c>
      <c r="Q1318" t="b">
        <v>1</v>
      </c>
      <c r="R1318" t="s">
        <v>8292</v>
      </c>
      <c r="S1318" t="str">
        <f t="shared" si="122"/>
        <v>music</v>
      </c>
      <c r="T1318" t="str">
        <f t="shared" si="123"/>
        <v>pop</v>
      </c>
    </row>
    <row r="1319" spans="1:20" ht="57.6" x14ac:dyDescent="0.3">
      <c r="A1319">
        <v>2274</v>
      </c>
      <c r="B1319" s="3" t="s">
        <v>2275</v>
      </c>
      <c r="C1319" s="3" t="s">
        <v>6384</v>
      </c>
      <c r="D1319" s="10">
        <v>2500</v>
      </c>
      <c r="E1319">
        <v>2990</v>
      </c>
      <c r="F1319" s="5">
        <f t="shared" si="120"/>
        <v>1.196</v>
      </c>
      <c r="G1319" s="6">
        <f t="shared" si="121"/>
        <v>30.202020202020201</v>
      </c>
      <c r="H1319" t="s">
        <v>8219</v>
      </c>
      <c r="I1319" t="s">
        <v>8224</v>
      </c>
      <c r="J1319" t="s">
        <v>8246</v>
      </c>
      <c r="K1319">
        <v>1393156857</v>
      </c>
      <c r="L1319" s="11">
        <f t="shared" si="124"/>
        <v>41693.500659722224</v>
      </c>
      <c r="M1319">
        <v>1390564857</v>
      </c>
      <c r="N1319" s="11">
        <f t="shared" si="125"/>
        <v>41663.500659722224</v>
      </c>
      <c r="O1319" t="b">
        <v>0</v>
      </c>
      <c r="P1319">
        <v>99</v>
      </c>
      <c r="Q1319" t="b">
        <v>1</v>
      </c>
      <c r="R1319" t="s">
        <v>8297</v>
      </c>
      <c r="S1319" t="str">
        <f t="shared" si="122"/>
        <v>games</v>
      </c>
      <c r="T1319" t="str">
        <f t="shared" si="123"/>
        <v>tabletop games</v>
      </c>
    </row>
    <row r="1320" spans="1:20" ht="57.6" x14ac:dyDescent="0.3">
      <c r="A1320">
        <v>3416</v>
      </c>
      <c r="B1320" s="3" t="s">
        <v>3415</v>
      </c>
      <c r="C1320" s="3" t="s">
        <v>7526</v>
      </c>
      <c r="D1320" s="10">
        <v>4000</v>
      </c>
      <c r="E1320">
        <v>4784</v>
      </c>
      <c r="F1320" s="5">
        <f t="shared" si="120"/>
        <v>1.196</v>
      </c>
      <c r="G1320" s="6">
        <f t="shared" si="121"/>
        <v>159.46666666666667</v>
      </c>
      <c r="H1320" t="s">
        <v>8219</v>
      </c>
      <c r="I1320" t="s">
        <v>8225</v>
      </c>
      <c r="J1320" t="s">
        <v>8247</v>
      </c>
      <c r="K1320">
        <v>1429813800</v>
      </c>
      <c r="L1320" s="11">
        <f t="shared" si="124"/>
        <v>42117.770833333328</v>
      </c>
      <c r="M1320">
        <v>1427363645</v>
      </c>
      <c r="N1320" s="11">
        <f t="shared" si="125"/>
        <v>42089.412557870368</v>
      </c>
      <c r="O1320" t="b">
        <v>0</v>
      </c>
      <c r="P1320">
        <v>30</v>
      </c>
      <c r="Q1320" t="b">
        <v>1</v>
      </c>
      <c r="R1320" t="s">
        <v>8271</v>
      </c>
      <c r="S1320" t="str">
        <f t="shared" si="122"/>
        <v>theater</v>
      </c>
      <c r="T1320" t="str">
        <f t="shared" si="123"/>
        <v>plays</v>
      </c>
    </row>
    <row r="1321" spans="1:20" ht="43.2" x14ac:dyDescent="0.3">
      <c r="A1321">
        <v>3539</v>
      </c>
      <c r="B1321" s="3" t="s">
        <v>3538</v>
      </c>
      <c r="C1321" s="3" t="s">
        <v>7649</v>
      </c>
      <c r="D1321" s="10">
        <v>600</v>
      </c>
      <c r="E1321">
        <v>718</v>
      </c>
      <c r="F1321" s="5">
        <f t="shared" si="120"/>
        <v>1.1966666666666668</v>
      </c>
      <c r="G1321" s="6">
        <f t="shared" si="121"/>
        <v>55.230769230769234</v>
      </c>
      <c r="H1321" t="s">
        <v>8219</v>
      </c>
      <c r="I1321" t="s">
        <v>8224</v>
      </c>
      <c r="J1321" t="s">
        <v>8246</v>
      </c>
      <c r="K1321">
        <v>1473358122</v>
      </c>
      <c r="L1321" s="11">
        <f t="shared" si="124"/>
        <v>42621.756041666667</v>
      </c>
      <c r="M1321">
        <v>1471543722</v>
      </c>
      <c r="N1321" s="11">
        <f t="shared" si="125"/>
        <v>42600.756041666667</v>
      </c>
      <c r="O1321" t="b">
        <v>0</v>
      </c>
      <c r="P1321">
        <v>13</v>
      </c>
      <c r="Q1321" t="b">
        <v>1</v>
      </c>
      <c r="R1321" t="s">
        <v>8271</v>
      </c>
      <c r="S1321" t="str">
        <f t="shared" si="122"/>
        <v>theater</v>
      </c>
      <c r="T1321" t="str">
        <f t="shared" si="123"/>
        <v>plays</v>
      </c>
    </row>
    <row r="1322" spans="1:20" ht="43.2" x14ac:dyDescent="0.3">
      <c r="A1322">
        <v>2787</v>
      </c>
      <c r="B1322" s="3" t="s">
        <v>2787</v>
      </c>
      <c r="C1322" s="3" t="s">
        <v>6897</v>
      </c>
      <c r="D1322" s="10">
        <v>1000</v>
      </c>
      <c r="E1322">
        <v>1197</v>
      </c>
      <c r="F1322" s="5">
        <f t="shared" si="120"/>
        <v>1.1970000000000001</v>
      </c>
      <c r="G1322" s="6">
        <f t="shared" si="121"/>
        <v>31.5</v>
      </c>
      <c r="H1322" t="s">
        <v>8219</v>
      </c>
      <c r="I1322" t="s">
        <v>8224</v>
      </c>
      <c r="J1322" t="s">
        <v>8246</v>
      </c>
      <c r="K1322">
        <v>1405658752</v>
      </c>
      <c r="L1322" s="11">
        <f t="shared" si="124"/>
        <v>41838.198518518519</v>
      </c>
      <c r="M1322">
        <v>1403066752</v>
      </c>
      <c r="N1322" s="11">
        <f t="shared" si="125"/>
        <v>41808.198518518519</v>
      </c>
      <c r="O1322" t="b">
        <v>0</v>
      </c>
      <c r="P1322">
        <v>38</v>
      </c>
      <c r="Q1322" t="b">
        <v>1</v>
      </c>
      <c r="R1322" t="s">
        <v>8271</v>
      </c>
      <c r="S1322" t="str">
        <f t="shared" si="122"/>
        <v>theater</v>
      </c>
      <c r="T1322" t="str">
        <f t="shared" si="123"/>
        <v>plays</v>
      </c>
    </row>
    <row r="1323" spans="1:20" ht="43.2" x14ac:dyDescent="0.3">
      <c r="A1323">
        <v>2191</v>
      </c>
      <c r="B1323" s="3" t="s">
        <v>2192</v>
      </c>
      <c r="C1323" s="3" t="s">
        <v>6301</v>
      </c>
      <c r="D1323" s="10">
        <v>750</v>
      </c>
      <c r="E1323">
        <v>898</v>
      </c>
      <c r="F1323" s="5">
        <f t="shared" si="120"/>
        <v>1.1973333333333334</v>
      </c>
      <c r="G1323" s="6">
        <f t="shared" si="121"/>
        <v>35.92</v>
      </c>
      <c r="H1323" t="s">
        <v>8219</v>
      </c>
      <c r="I1323" t="s">
        <v>8225</v>
      </c>
      <c r="J1323" t="s">
        <v>8247</v>
      </c>
      <c r="K1323">
        <v>1487102427</v>
      </c>
      <c r="L1323" s="11">
        <f t="shared" si="124"/>
        <v>42780.833645833336</v>
      </c>
      <c r="M1323">
        <v>1486065627</v>
      </c>
      <c r="N1323" s="11">
        <f t="shared" si="125"/>
        <v>42768.833645833336</v>
      </c>
      <c r="O1323" t="b">
        <v>0</v>
      </c>
      <c r="P1323">
        <v>25</v>
      </c>
      <c r="Q1323" t="b">
        <v>1</v>
      </c>
      <c r="R1323" t="s">
        <v>8297</v>
      </c>
      <c r="S1323" t="str">
        <f t="shared" si="122"/>
        <v>games</v>
      </c>
      <c r="T1323" t="str">
        <f t="shared" si="123"/>
        <v>tabletop games</v>
      </c>
    </row>
    <row r="1324" spans="1:20" ht="43.2" x14ac:dyDescent="0.3">
      <c r="A1324">
        <v>3211</v>
      </c>
      <c r="B1324" s="3" t="s">
        <v>3211</v>
      </c>
      <c r="C1324" s="3" t="s">
        <v>7321</v>
      </c>
      <c r="D1324" s="10">
        <v>23000</v>
      </c>
      <c r="E1324">
        <v>27541</v>
      </c>
      <c r="F1324" s="5">
        <f t="shared" si="120"/>
        <v>1.1974347826086957</v>
      </c>
      <c r="G1324" s="6">
        <f t="shared" si="121"/>
        <v>85.531055900621112</v>
      </c>
      <c r="H1324" t="s">
        <v>8219</v>
      </c>
      <c r="I1324" t="s">
        <v>8224</v>
      </c>
      <c r="J1324" t="s">
        <v>8246</v>
      </c>
      <c r="K1324">
        <v>1408068000</v>
      </c>
      <c r="L1324" s="11">
        <f t="shared" si="124"/>
        <v>41866.083333333336</v>
      </c>
      <c r="M1324">
        <v>1405346680</v>
      </c>
      <c r="N1324" s="11">
        <f t="shared" si="125"/>
        <v>41834.586574074077</v>
      </c>
      <c r="O1324" t="b">
        <v>1</v>
      </c>
      <c r="P1324">
        <v>322</v>
      </c>
      <c r="Q1324" t="b">
        <v>1</v>
      </c>
      <c r="R1324" t="s">
        <v>8271</v>
      </c>
      <c r="S1324" t="str">
        <f t="shared" si="122"/>
        <v>theater</v>
      </c>
      <c r="T1324" t="str">
        <f t="shared" si="123"/>
        <v>plays</v>
      </c>
    </row>
    <row r="1325" spans="1:20" ht="43.2" x14ac:dyDescent="0.3">
      <c r="A1325">
        <v>3180</v>
      </c>
      <c r="B1325" s="3" t="s">
        <v>3180</v>
      </c>
      <c r="C1325" s="3" t="s">
        <v>7290</v>
      </c>
      <c r="D1325" s="10">
        <v>1200</v>
      </c>
      <c r="E1325">
        <v>1437</v>
      </c>
      <c r="F1325" s="5">
        <f t="shared" si="120"/>
        <v>1.1975</v>
      </c>
      <c r="G1325" s="6">
        <f t="shared" si="121"/>
        <v>31.933333333333334</v>
      </c>
      <c r="H1325" t="s">
        <v>8219</v>
      </c>
      <c r="I1325" t="s">
        <v>8225</v>
      </c>
      <c r="J1325" t="s">
        <v>8247</v>
      </c>
      <c r="K1325">
        <v>1403258049</v>
      </c>
      <c r="L1325" s="11">
        <f t="shared" si="124"/>
        <v>41810.412604166668</v>
      </c>
      <c r="M1325">
        <v>1400666049</v>
      </c>
      <c r="N1325" s="11">
        <f t="shared" si="125"/>
        <v>41780.412604166668</v>
      </c>
      <c r="O1325" t="b">
        <v>1</v>
      </c>
      <c r="P1325">
        <v>45</v>
      </c>
      <c r="Q1325" t="b">
        <v>1</v>
      </c>
      <c r="R1325" t="s">
        <v>8271</v>
      </c>
      <c r="S1325" t="str">
        <f t="shared" si="122"/>
        <v>theater</v>
      </c>
      <c r="T1325" t="str">
        <f t="shared" si="123"/>
        <v>plays</v>
      </c>
    </row>
    <row r="1326" spans="1:20" ht="43.2" x14ac:dyDescent="0.3">
      <c r="A1326">
        <v>3009</v>
      </c>
      <c r="B1326" s="3" t="s">
        <v>3009</v>
      </c>
      <c r="C1326" s="3" t="s">
        <v>7119</v>
      </c>
      <c r="D1326" s="10">
        <v>25000</v>
      </c>
      <c r="E1326">
        <v>29939</v>
      </c>
      <c r="F1326" s="5">
        <f t="shared" si="120"/>
        <v>1.19756</v>
      </c>
      <c r="G1326" s="6">
        <f t="shared" si="121"/>
        <v>233.8984375</v>
      </c>
      <c r="H1326" t="s">
        <v>8219</v>
      </c>
      <c r="I1326" t="s">
        <v>8224</v>
      </c>
      <c r="J1326" t="s">
        <v>8246</v>
      </c>
      <c r="K1326">
        <v>1417012840</v>
      </c>
      <c r="L1326" s="11">
        <f t="shared" si="124"/>
        <v>41969.611574074079</v>
      </c>
      <c r="M1326">
        <v>1414417240</v>
      </c>
      <c r="N1326" s="11">
        <f t="shared" si="125"/>
        <v>41939.569907407407</v>
      </c>
      <c r="O1326" t="b">
        <v>0</v>
      </c>
      <c r="P1326">
        <v>128</v>
      </c>
      <c r="Q1326" t="b">
        <v>1</v>
      </c>
      <c r="R1326" t="s">
        <v>8303</v>
      </c>
      <c r="S1326" t="str">
        <f t="shared" si="122"/>
        <v>theater</v>
      </c>
      <c r="T1326" t="str">
        <f t="shared" si="123"/>
        <v>spaces</v>
      </c>
    </row>
    <row r="1327" spans="1:20" ht="43.2" x14ac:dyDescent="0.3">
      <c r="A1327">
        <v>2547</v>
      </c>
      <c r="B1327" s="3" t="s">
        <v>2547</v>
      </c>
      <c r="C1327" s="3" t="s">
        <v>6657</v>
      </c>
      <c r="D1327" s="10">
        <v>5500</v>
      </c>
      <c r="E1327">
        <v>6592</v>
      </c>
      <c r="F1327" s="5">
        <f t="shared" si="120"/>
        <v>1.1985454545454546</v>
      </c>
      <c r="G1327" s="6">
        <f t="shared" si="121"/>
        <v>49.194029850746269</v>
      </c>
      <c r="H1327" t="s">
        <v>8219</v>
      </c>
      <c r="I1327" t="s">
        <v>8224</v>
      </c>
      <c r="J1327" t="s">
        <v>8246</v>
      </c>
      <c r="K1327">
        <v>1333560803</v>
      </c>
      <c r="L1327" s="11">
        <f t="shared" si="124"/>
        <v>41003.731516203705</v>
      </c>
      <c r="M1327">
        <v>1330972403</v>
      </c>
      <c r="N1327" s="11">
        <f t="shared" si="125"/>
        <v>40973.773182870369</v>
      </c>
      <c r="O1327" t="b">
        <v>0</v>
      </c>
      <c r="P1327">
        <v>134</v>
      </c>
      <c r="Q1327" t="b">
        <v>1</v>
      </c>
      <c r="R1327" t="s">
        <v>8300</v>
      </c>
      <c r="S1327" t="str">
        <f t="shared" si="122"/>
        <v>music</v>
      </c>
      <c r="T1327" t="str">
        <f t="shared" si="123"/>
        <v>classical music</v>
      </c>
    </row>
    <row r="1328" spans="1:20" ht="57.6" x14ac:dyDescent="0.3">
      <c r="A1328">
        <v>849</v>
      </c>
      <c r="B1328" s="3" t="s">
        <v>850</v>
      </c>
      <c r="C1328" s="3" t="s">
        <v>4959</v>
      </c>
      <c r="D1328" s="10">
        <v>4000</v>
      </c>
      <c r="E1328">
        <v>4796</v>
      </c>
      <c r="F1328" s="5">
        <f t="shared" si="120"/>
        <v>1.1990000000000001</v>
      </c>
      <c r="G1328" s="6">
        <f t="shared" si="121"/>
        <v>41.704347826086959</v>
      </c>
      <c r="H1328" t="s">
        <v>8219</v>
      </c>
      <c r="I1328" t="s">
        <v>8224</v>
      </c>
      <c r="J1328" t="s">
        <v>8246</v>
      </c>
      <c r="K1328">
        <v>1426473264</v>
      </c>
      <c r="L1328" s="11">
        <f t="shared" si="124"/>
        <v>42079.107222222221</v>
      </c>
      <c r="M1328">
        <v>1424057664</v>
      </c>
      <c r="N1328" s="11">
        <f t="shared" si="125"/>
        <v>42051.148888888885</v>
      </c>
      <c r="O1328" t="b">
        <v>0</v>
      </c>
      <c r="P1328">
        <v>115</v>
      </c>
      <c r="Q1328" t="b">
        <v>1</v>
      </c>
      <c r="R1328" t="s">
        <v>8277</v>
      </c>
      <c r="S1328" t="str">
        <f t="shared" si="122"/>
        <v>music</v>
      </c>
      <c r="T1328" t="str">
        <f t="shared" si="123"/>
        <v>metal</v>
      </c>
    </row>
    <row r="1329" spans="1:20" ht="43.2" x14ac:dyDescent="0.3">
      <c r="A1329">
        <v>1654</v>
      </c>
      <c r="B1329" s="3" t="s">
        <v>1655</v>
      </c>
      <c r="C1329" s="3" t="s">
        <v>5764</v>
      </c>
      <c r="D1329" s="10">
        <v>1100</v>
      </c>
      <c r="E1329">
        <v>1319</v>
      </c>
      <c r="F1329" s="5">
        <f t="shared" si="120"/>
        <v>1.199090909090909</v>
      </c>
      <c r="G1329" s="6">
        <f t="shared" si="121"/>
        <v>38.794117647058826</v>
      </c>
      <c r="H1329" t="s">
        <v>8219</v>
      </c>
      <c r="I1329" t="s">
        <v>8224</v>
      </c>
      <c r="J1329" t="s">
        <v>8246</v>
      </c>
      <c r="K1329">
        <v>1334784160</v>
      </c>
      <c r="L1329" s="11">
        <f t="shared" si="124"/>
        <v>41017.890740740739</v>
      </c>
      <c r="M1329">
        <v>1332192160</v>
      </c>
      <c r="N1329" s="11">
        <f t="shared" si="125"/>
        <v>40987.890740740739</v>
      </c>
      <c r="O1329" t="b">
        <v>0</v>
      </c>
      <c r="P1329">
        <v>34</v>
      </c>
      <c r="Q1329" t="b">
        <v>1</v>
      </c>
      <c r="R1329" t="s">
        <v>8292</v>
      </c>
      <c r="S1329" t="str">
        <f t="shared" si="122"/>
        <v>music</v>
      </c>
      <c r="T1329" t="str">
        <f t="shared" si="123"/>
        <v>pop</v>
      </c>
    </row>
    <row r="1330" spans="1:20" ht="43.2" x14ac:dyDescent="0.3">
      <c r="A1330">
        <v>2287</v>
      </c>
      <c r="B1330" s="3" t="s">
        <v>2288</v>
      </c>
      <c r="C1330" s="3" t="s">
        <v>6397</v>
      </c>
      <c r="D1330" s="10">
        <v>4500</v>
      </c>
      <c r="E1330">
        <v>5398.99</v>
      </c>
      <c r="F1330" s="5">
        <f t="shared" si="120"/>
        <v>1.1997755555555556</v>
      </c>
      <c r="G1330" s="6">
        <f t="shared" si="121"/>
        <v>50.9338679245283</v>
      </c>
      <c r="H1330" t="s">
        <v>8219</v>
      </c>
      <c r="I1330" t="s">
        <v>8224</v>
      </c>
      <c r="J1330" t="s">
        <v>8246</v>
      </c>
      <c r="K1330">
        <v>1403539260</v>
      </c>
      <c r="L1330" s="11">
        <f t="shared" si="124"/>
        <v>41813.667361111111</v>
      </c>
      <c r="M1330">
        <v>1401724860</v>
      </c>
      <c r="N1330" s="11">
        <f t="shared" si="125"/>
        <v>41792.667361111111</v>
      </c>
      <c r="O1330" t="b">
        <v>0</v>
      </c>
      <c r="P1330">
        <v>106</v>
      </c>
      <c r="Q1330" t="b">
        <v>1</v>
      </c>
      <c r="R1330" t="s">
        <v>8276</v>
      </c>
      <c r="S1330" t="str">
        <f t="shared" si="122"/>
        <v>music</v>
      </c>
      <c r="T1330" t="str">
        <f t="shared" si="123"/>
        <v>rock</v>
      </c>
    </row>
    <row r="1331" spans="1:20" ht="72" x14ac:dyDescent="0.3">
      <c r="A1331">
        <v>2716</v>
      </c>
      <c r="B1331" s="3" t="s">
        <v>2716</v>
      </c>
      <c r="C1331" s="3" t="s">
        <v>6826</v>
      </c>
      <c r="D1331" s="10">
        <v>10000</v>
      </c>
      <c r="E1331">
        <v>11998.01</v>
      </c>
      <c r="F1331" s="5">
        <f t="shared" si="120"/>
        <v>1.1998010000000001</v>
      </c>
      <c r="G1331" s="6">
        <f t="shared" si="121"/>
        <v>64.160481283422456</v>
      </c>
      <c r="H1331" t="s">
        <v>8219</v>
      </c>
      <c r="I1331" t="s">
        <v>8236</v>
      </c>
      <c r="J1331" t="s">
        <v>8249</v>
      </c>
      <c r="K1331">
        <v>1444291193</v>
      </c>
      <c r="L1331" s="11">
        <f t="shared" si="124"/>
        <v>42285.333252314813</v>
      </c>
      <c r="M1331">
        <v>1441699193</v>
      </c>
      <c r="N1331" s="11">
        <f t="shared" si="125"/>
        <v>42255.333252314813</v>
      </c>
      <c r="O1331" t="b">
        <v>1</v>
      </c>
      <c r="P1331">
        <v>187</v>
      </c>
      <c r="Q1331" t="b">
        <v>1</v>
      </c>
      <c r="R1331" t="s">
        <v>8303</v>
      </c>
      <c r="S1331" t="str">
        <f t="shared" si="122"/>
        <v>theater</v>
      </c>
      <c r="T1331" t="str">
        <f t="shared" si="123"/>
        <v>spaces</v>
      </c>
    </row>
    <row r="1332" spans="1:20" ht="43.2" x14ac:dyDescent="0.3">
      <c r="A1332">
        <v>45</v>
      </c>
      <c r="B1332" s="3" t="s">
        <v>47</v>
      </c>
      <c r="C1332" s="3" t="s">
        <v>4156</v>
      </c>
      <c r="D1332" s="10">
        <v>5000</v>
      </c>
      <c r="E1332">
        <v>6000</v>
      </c>
      <c r="F1332" s="5">
        <f t="shared" si="120"/>
        <v>1.2</v>
      </c>
      <c r="G1332" s="6">
        <f t="shared" si="121"/>
        <v>98.360655737704917</v>
      </c>
      <c r="H1332" t="s">
        <v>8219</v>
      </c>
      <c r="I1332" t="s">
        <v>8224</v>
      </c>
      <c r="J1332" t="s">
        <v>8246</v>
      </c>
      <c r="K1332">
        <v>1461769107</v>
      </c>
      <c r="L1332" s="11">
        <f t="shared" si="124"/>
        <v>42487.623923611114</v>
      </c>
      <c r="M1332">
        <v>1459177107</v>
      </c>
      <c r="N1332" s="11">
        <f t="shared" si="125"/>
        <v>42457.623923611114</v>
      </c>
      <c r="O1332" t="b">
        <v>0</v>
      </c>
      <c r="P1332">
        <v>61</v>
      </c>
      <c r="Q1332" t="b">
        <v>1</v>
      </c>
      <c r="R1332" t="s">
        <v>8265</v>
      </c>
      <c r="S1332" t="str">
        <f t="shared" si="122"/>
        <v>film &amp; video</v>
      </c>
      <c r="T1332" t="str">
        <f t="shared" si="123"/>
        <v>television</v>
      </c>
    </row>
    <row r="1333" spans="1:20" ht="43.2" x14ac:dyDescent="0.3">
      <c r="A1333">
        <v>91</v>
      </c>
      <c r="B1333" s="3" t="s">
        <v>93</v>
      </c>
      <c r="C1333" s="3" t="s">
        <v>4202</v>
      </c>
      <c r="D1333" s="10">
        <v>3000</v>
      </c>
      <c r="E1333">
        <v>3600</v>
      </c>
      <c r="F1333" s="5">
        <f t="shared" si="120"/>
        <v>1.2</v>
      </c>
      <c r="G1333" s="6">
        <f t="shared" si="121"/>
        <v>78.260869565217391</v>
      </c>
      <c r="H1333" t="s">
        <v>8219</v>
      </c>
      <c r="I1333" t="s">
        <v>8224</v>
      </c>
      <c r="J1333" t="s">
        <v>8246</v>
      </c>
      <c r="K1333">
        <v>1305625164</v>
      </c>
      <c r="L1333" s="11">
        <f t="shared" si="124"/>
        <v>40680.402361111112</v>
      </c>
      <c r="M1333">
        <v>1300354764</v>
      </c>
      <c r="N1333" s="11">
        <f t="shared" si="125"/>
        <v>40619.402361111112</v>
      </c>
      <c r="O1333" t="b">
        <v>0</v>
      </c>
      <c r="P1333">
        <v>46</v>
      </c>
      <c r="Q1333" t="b">
        <v>1</v>
      </c>
      <c r="R1333" t="s">
        <v>8266</v>
      </c>
      <c r="S1333" t="str">
        <f t="shared" si="122"/>
        <v>film &amp; video</v>
      </c>
      <c r="T1333" t="str">
        <f t="shared" si="123"/>
        <v>shorts</v>
      </c>
    </row>
    <row r="1334" spans="1:20" ht="28.8" x14ac:dyDescent="0.3">
      <c r="A1334">
        <v>104</v>
      </c>
      <c r="B1334" s="3" t="s">
        <v>106</v>
      </c>
      <c r="C1334" s="3" t="s">
        <v>4215</v>
      </c>
      <c r="D1334" s="10">
        <v>500</v>
      </c>
      <c r="E1334">
        <v>600</v>
      </c>
      <c r="F1334" s="5">
        <f t="shared" si="120"/>
        <v>1.2</v>
      </c>
      <c r="G1334" s="6">
        <f t="shared" si="121"/>
        <v>60</v>
      </c>
      <c r="H1334" t="s">
        <v>8219</v>
      </c>
      <c r="I1334" t="s">
        <v>8224</v>
      </c>
      <c r="J1334" t="s">
        <v>8246</v>
      </c>
      <c r="K1334">
        <v>1301792400</v>
      </c>
      <c r="L1334" s="11">
        <f t="shared" si="124"/>
        <v>40636.041666666664</v>
      </c>
      <c r="M1334">
        <v>1299775266</v>
      </c>
      <c r="N1334" s="11">
        <f t="shared" si="125"/>
        <v>40612.695208333331</v>
      </c>
      <c r="O1334" t="b">
        <v>0</v>
      </c>
      <c r="P1334">
        <v>10</v>
      </c>
      <c r="Q1334" t="b">
        <v>1</v>
      </c>
      <c r="R1334" t="s">
        <v>8266</v>
      </c>
      <c r="S1334" t="str">
        <f t="shared" si="122"/>
        <v>film &amp; video</v>
      </c>
      <c r="T1334" t="str">
        <f t="shared" si="123"/>
        <v>shorts</v>
      </c>
    </row>
    <row r="1335" spans="1:20" ht="43.2" x14ac:dyDescent="0.3">
      <c r="A1335">
        <v>375</v>
      </c>
      <c r="B1335" s="3" t="s">
        <v>376</v>
      </c>
      <c r="C1335" s="3" t="s">
        <v>4485</v>
      </c>
      <c r="D1335" s="10">
        <v>500</v>
      </c>
      <c r="E1335">
        <v>600</v>
      </c>
      <c r="F1335" s="5">
        <f t="shared" si="120"/>
        <v>1.2</v>
      </c>
      <c r="G1335" s="6">
        <f t="shared" si="121"/>
        <v>42.857142857142854</v>
      </c>
      <c r="H1335" t="s">
        <v>8219</v>
      </c>
      <c r="I1335" t="s">
        <v>8224</v>
      </c>
      <c r="J1335" t="s">
        <v>8246</v>
      </c>
      <c r="K1335">
        <v>1393694280</v>
      </c>
      <c r="L1335" s="11">
        <f t="shared" si="124"/>
        <v>41699.720833333333</v>
      </c>
      <c r="M1335">
        <v>1390088311</v>
      </c>
      <c r="N1335" s="11">
        <f t="shared" si="125"/>
        <v>41657.985081018516</v>
      </c>
      <c r="O1335" t="b">
        <v>0</v>
      </c>
      <c r="P1335">
        <v>14</v>
      </c>
      <c r="Q1335" t="b">
        <v>1</v>
      </c>
      <c r="R1335" t="s">
        <v>8269</v>
      </c>
      <c r="S1335" t="str">
        <f t="shared" si="122"/>
        <v>film &amp; video</v>
      </c>
      <c r="T1335" t="str">
        <f t="shared" si="123"/>
        <v>documentary</v>
      </c>
    </row>
    <row r="1336" spans="1:20" ht="43.2" x14ac:dyDescent="0.3">
      <c r="A1336">
        <v>1755</v>
      </c>
      <c r="B1336" s="3" t="s">
        <v>1756</v>
      </c>
      <c r="C1336" s="3" t="s">
        <v>5865</v>
      </c>
      <c r="D1336" s="10">
        <v>25</v>
      </c>
      <c r="E1336">
        <v>30</v>
      </c>
      <c r="F1336" s="5">
        <f t="shared" si="120"/>
        <v>1.2</v>
      </c>
      <c r="G1336" s="6">
        <f t="shared" si="121"/>
        <v>7.5</v>
      </c>
      <c r="H1336" t="s">
        <v>8219</v>
      </c>
      <c r="I1336" t="s">
        <v>8224</v>
      </c>
      <c r="J1336" t="s">
        <v>8246</v>
      </c>
      <c r="K1336">
        <v>1444071361</v>
      </c>
      <c r="L1336" s="11">
        <f t="shared" si="124"/>
        <v>42282.788900462961</v>
      </c>
      <c r="M1336">
        <v>1441479361</v>
      </c>
      <c r="N1336" s="11">
        <f t="shared" si="125"/>
        <v>42252.788900462961</v>
      </c>
      <c r="O1336" t="b">
        <v>0</v>
      </c>
      <c r="P1336">
        <v>4</v>
      </c>
      <c r="Q1336" t="b">
        <v>1</v>
      </c>
      <c r="R1336" t="s">
        <v>8285</v>
      </c>
      <c r="S1336" t="str">
        <f t="shared" si="122"/>
        <v>photography</v>
      </c>
      <c r="T1336" t="str">
        <f t="shared" si="123"/>
        <v>photobooks</v>
      </c>
    </row>
    <row r="1337" spans="1:20" ht="28.8" x14ac:dyDescent="0.3">
      <c r="A1337">
        <v>2167</v>
      </c>
      <c r="B1337" s="3" t="s">
        <v>2168</v>
      </c>
      <c r="C1337" s="3" t="s">
        <v>6277</v>
      </c>
      <c r="D1337" s="10">
        <v>150</v>
      </c>
      <c r="E1337">
        <v>180</v>
      </c>
      <c r="F1337" s="5">
        <f t="shared" si="120"/>
        <v>1.2</v>
      </c>
      <c r="G1337" s="6">
        <f t="shared" si="121"/>
        <v>22.5</v>
      </c>
      <c r="H1337" t="s">
        <v>8219</v>
      </c>
      <c r="I1337" t="s">
        <v>8224</v>
      </c>
      <c r="J1337" t="s">
        <v>8246</v>
      </c>
      <c r="K1337">
        <v>1347672937</v>
      </c>
      <c r="L1337" s="11">
        <f t="shared" si="124"/>
        <v>41167.066400462965</v>
      </c>
      <c r="M1337">
        <v>1346463337</v>
      </c>
      <c r="N1337" s="11">
        <f t="shared" si="125"/>
        <v>41153.066400462965</v>
      </c>
      <c r="O1337" t="b">
        <v>0</v>
      </c>
      <c r="P1337">
        <v>8</v>
      </c>
      <c r="Q1337" t="b">
        <v>1</v>
      </c>
      <c r="R1337" t="s">
        <v>8276</v>
      </c>
      <c r="S1337" t="str">
        <f t="shared" si="122"/>
        <v>music</v>
      </c>
      <c r="T1337" t="str">
        <f t="shared" si="123"/>
        <v>rock</v>
      </c>
    </row>
    <row r="1338" spans="1:20" ht="28.8" x14ac:dyDescent="0.3">
      <c r="A1338">
        <v>2782</v>
      </c>
      <c r="B1338" s="3" t="s">
        <v>2782</v>
      </c>
      <c r="C1338" s="3" t="s">
        <v>6892</v>
      </c>
      <c r="D1338" s="10">
        <v>1000</v>
      </c>
      <c r="E1338">
        <v>1200</v>
      </c>
      <c r="F1338" s="5">
        <f t="shared" si="120"/>
        <v>1.2</v>
      </c>
      <c r="G1338" s="6">
        <f t="shared" si="121"/>
        <v>66.666666666666671</v>
      </c>
      <c r="H1338" t="s">
        <v>8219</v>
      </c>
      <c r="I1338" t="s">
        <v>8224</v>
      </c>
      <c r="J1338" t="s">
        <v>8246</v>
      </c>
      <c r="K1338">
        <v>1424149140</v>
      </c>
      <c r="L1338" s="11">
        <f t="shared" si="124"/>
        <v>42052.207638888889</v>
      </c>
      <c r="M1338">
        <v>1421964718</v>
      </c>
      <c r="N1338" s="11">
        <f t="shared" si="125"/>
        <v>42026.924976851849</v>
      </c>
      <c r="O1338" t="b">
        <v>0</v>
      </c>
      <c r="P1338">
        <v>18</v>
      </c>
      <c r="Q1338" t="b">
        <v>1</v>
      </c>
      <c r="R1338" t="s">
        <v>8271</v>
      </c>
      <c r="S1338" t="str">
        <f t="shared" si="122"/>
        <v>theater</v>
      </c>
      <c r="T1338" t="str">
        <f t="shared" si="123"/>
        <v>plays</v>
      </c>
    </row>
    <row r="1339" spans="1:20" ht="28.8" x14ac:dyDescent="0.3">
      <c r="A1339">
        <v>3623</v>
      </c>
      <c r="B1339" s="3" t="s">
        <v>3621</v>
      </c>
      <c r="C1339" s="3" t="s">
        <v>7733</v>
      </c>
      <c r="D1339" s="10">
        <v>2500</v>
      </c>
      <c r="E1339">
        <v>3000</v>
      </c>
      <c r="F1339" s="5">
        <f t="shared" si="120"/>
        <v>1.2</v>
      </c>
      <c r="G1339" s="6">
        <f t="shared" si="121"/>
        <v>88.235294117647058</v>
      </c>
      <c r="H1339" t="s">
        <v>8219</v>
      </c>
      <c r="I1339" t="s">
        <v>8224</v>
      </c>
      <c r="J1339" t="s">
        <v>8246</v>
      </c>
      <c r="K1339">
        <v>1406358000</v>
      </c>
      <c r="L1339" s="11">
        <f t="shared" si="124"/>
        <v>41846.291666666664</v>
      </c>
      <c r="M1339">
        <v>1404841270</v>
      </c>
      <c r="N1339" s="11">
        <f t="shared" si="125"/>
        <v>41828.736921296295</v>
      </c>
      <c r="O1339" t="b">
        <v>0</v>
      </c>
      <c r="P1339">
        <v>34</v>
      </c>
      <c r="Q1339" t="b">
        <v>1</v>
      </c>
      <c r="R1339" t="s">
        <v>8271</v>
      </c>
      <c r="S1339" t="str">
        <f t="shared" si="122"/>
        <v>theater</v>
      </c>
      <c r="T1339" t="str">
        <f t="shared" si="123"/>
        <v>plays</v>
      </c>
    </row>
    <row r="1340" spans="1:20" ht="43.2" x14ac:dyDescent="0.3">
      <c r="A1340">
        <v>3690</v>
      </c>
      <c r="B1340" s="3" t="s">
        <v>3687</v>
      </c>
      <c r="C1340" s="3" t="s">
        <v>7800</v>
      </c>
      <c r="D1340" s="10">
        <v>1500</v>
      </c>
      <c r="E1340">
        <v>1800</v>
      </c>
      <c r="F1340" s="5">
        <f t="shared" si="120"/>
        <v>1.2</v>
      </c>
      <c r="G1340" s="6">
        <f t="shared" si="121"/>
        <v>58.064516129032256</v>
      </c>
      <c r="H1340" t="s">
        <v>8219</v>
      </c>
      <c r="I1340" t="s">
        <v>8224</v>
      </c>
      <c r="J1340" t="s">
        <v>8246</v>
      </c>
      <c r="K1340">
        <v>1417101683</v>
      </c>
      <c r="L1340" s="11">
        <f t="shared" si="124"/>
        <v>41970.639849537038</v>
      </c>
      <c r="M1340">
        <v>1414506083</v>
      </c>
      <c r="N1340" s="11">
        <f t="shared" si="125"/>
        <v>41940.598182870373</v>
      </c>
      <c r="O1340" t="b">
        <v>0</v>
      </c>
      <c r="P1340">
        <v>31</v>
      </c>
      <c r="Q1340" t="b">
        <v>1</v>
      </c>
      <c r="R1340" t="s">
        <v>8271</v>
      </c>
      <c r="S1340" t="str">
        <f t="shared" si="122"/>
        <v>theater</v>
      </c>
      <c r="T1340" t="str">
        <f t="shared" si="123"/>
        <v>plays</v>
      </c>
    </row>
    <row r="1341" spans="1:20" ht="43.2" x14ac:dyDescent="0.3">
      <c r="A1341">
        <v>3754</v>
      </c>
      <c r="B1341" s="3" t="s">
        <v>3751</v>
      </c>
      <c r="C1341" s="3" t="s">
        <v>7864</v>
      </c>
      <c r="D1341" s="10">
        <v>2500</v>
      </c>
      <c r="E1341">
        <v>3000</v>
      </c>
      <c r="F1341" s="5">
        <f t="shared" si="120"/>
        <v>1.2</v>
      </c>
      <c r="G1341" s="6">
        <f t="shared" si="121"/>
        <v>111.11111111111111</v>
      </c>
      <c r="H1341" t="s">
        <v>8219</v>
      </c>
      <c r="I1341" t="s">
        <v>8224</v>
      </c>
      <c r="J1341" t="s">
        <v>8246</v>
      </c>
      <c r="K1341">
        <v>1406350740</v>
      </c>
      <c r="L1341" s="11">
        <f t="shared" si="124"/>
        <v>41846.207638888889</v>
      </c>
      <c r="M1341">
        <v>1403125737</v>
      </c>
      <c r="N1341" s="11">
        <f t="shared" si="125"/>
        <v>41808.881215277775</v>
      </c>
      <c r="O1341" t="b">
        <v>0</v>
      </c>
      <c r="P1341">
        <v>27</v>
      </c>
      <c r="Q1341" t="b">
        <v>1</v>
      </c>
      <c r="R1341" t="s">
        <v>8305</v>
      </c>
      <c r="S1341" t="str">
        <f t="shared" si="122"/>
        <v>theater</v>
      </c>
      <c r="T1341" t="str">
        <f t="shared" si="123"/>
        <v>musical</v>
      </c>
    </row>
    <row r="1342" spans="1:20" ht="43.2" x14ac:dyDescent="0.3">
      <c r="A1342">
        <v>3780</v>
      </c>
      <c r="B1342" s="3" t="s">
        <v>3777</v>
      </c>
      <c r="C1342" s="3" t="s">
        <v>7890</v>
      </c>
      <c r="D1342" s="10">
        <v>2500</v>
      </c>
      <c r="E1342">
        <v>3000</v>
      </c>
      <c r="F1342" s="5">
        <f t="shared" si="120"/>
        <v>1.2</v>
      </c>
      <c r="G1342" s="6">
        <f t="shared" si="121"/>
        <v>100</v>
      </c>
      <c r="H1342" t="s">
        <v>8219</v>
      </c>
      <c r="I1342" t="s">
        <v>8224</v>
      </c>
      <c r="J1342" t="s">
        <v>8246</v>
      </c>
      <c r="K1342">
        <v>1436817960</v>
      </c>
      <c r="L1342" s="11">
        <f t="shared" si="124"/>
        <v>42198.837499999994</v>
      </c>
      <c r="M1342">
        <v>1433999785</v>
      </c>
      <c r="N1342" s="11">
        <f t="shared" si="125"/>
        <v>42166.219733796301</v>
      </c>
      <c r="O1342" t="b">
        <v>0</v>
      </c>
      <c r="P1342">
        <v>30</v>
      </c>
      <c r="Q1342" t="b">
        <v>1</v>
      </c>
      <c r="R1342" t="s">
        <v>8305</v>
      </c>
      <c r="S1342" t="str">
        <f t="shared" si="122"/>
        <v>theater</v>
      </c>
      <c r="T1342" t="str">
        <f t="shared" si="123"/>
        <v>musical</v>
      </c>
    </row>
    <row r="1343" spans="1:20" ht="43.2" x14ac:dyDescent="0.3">
      <c r="A1343">
        <v>291</v>
      </c>
      <c r="B1343" s="3" t="s">
        <v>292</v>
      </c>
      <c r="C1343" s="3" t="s">
        <v>4401</v>
      </c>
      <c r="D1343" s="10">
        <v>5000</v>
      </c>
      <c r="E1343">
        <v>6001</v>
      </c>
      <c r="F1343" s="5">
        <f t="shared" si="120"/>
        <v>1.2001999999999999</v>
      </c>
      <c r="G1343" s="6">
        <f t="shared" si="121"/>
        <v>46.8828125</v>
      </c>
      <c r="H1343" t="s">
        <v>8219</v>
      </c>
      <c r="I1343" t="s">
        <v>8224</v>
      </c>
      <c r="J1343" t="s">
        <v>8246</v>
      </c>
      <c r="K1343">
        <v>1367366460</v>
      </c>
      <c r="L1343" s="11">
        <f t="shared" si="124"/>
        <v>41395.000694444447</v>
      </c>
      <c r="M1343">
        <v>1365791246</v>
      </c>
      <c r="N1343" s="11">
        <f t="shared" si="125"/>
        <v>41376.769050925926</v>
      </c>
      <c r="O1343" t="b">
        <v>1</v>
      </c>
      <c r="P1343">
        <v>128</v>
      </c>
      <c r="Q1343" t="b">
        <v>1</v>
      </c>
      <c r="R1343" t="s">
        <v>8269</v>
      </c>
      <c r="S1343" t="str">
        <f t="shared" si="122"/>
        <v>film &amp; video</v>
      </c>
      <c r="T1343" t="str">
        <f t="shared" si="123"/>
        <v>documentary</v>
      </c>
    </row>
    <row r="1344" spans="1:20" ht="43.2" x14ac:dyDescent="0.3">
      <c r="A1344">
        <v>2717</v>
      </c>
      <c r="B1344" s="3" t="s">
        <v>2717</v>
      </c>
      <c r="C1344" s="3" t="s">
        <v>6827</v>
      </c>
      <c r="D1344" s="10">
        <v>25000</v>
      </c>
      <c r="E1344">
        <v>30026</v>
      </c>
      <c r="F1344" s="5">
        <f t="shared" si="120"/>
        <v>1.2010400000000001</v>
      </c>
      <c r="G1344" s="6">
        <f t="shared" si="121"/>
        <v>92.387692307692305</v>
      </c>
      <c r="H1344" t="s">
        <v>8219</v>
      </c>
      <c r="I1344" t="s">
        <v>8224</v>
      </c>
      <c r="J1344" t="s">
        <v>8246</v>
      </c>
      <c r="K1344">
        <v>1417906649</v>
      </c>
      <c r="L1344" s="11">
        <f t="shared" si="124"/>
        <v>41979.956585648149</v>
      </c>
      <c r="M1344">
        <v>1414015049</v>
      </c>
      <c r="N1344" s="11">
        <f t="shared" si="125"/>
        <v>41934.914918981485</v>
      </c>
      <c r="O1344" t="b">
        <v>1</v>
      </c>
      <c r="P1344">
        <v>325</v>
      </c>
      <c r="Q1344" t="b">
        <v>1</v>
      </c>
      <c r="R1344" t="s">
        <v>8303</v>
      </c>
      <c r="S1344" t="str">
        <f t="shared" si="122"/>
        <v>theater</v>
      </c>
      <c r="T1344" t="str">
        <f t="shared" si="123"/>
        <v>spaces</v>
      </c>
    </row>
    <row r="1345" spans="1:20" x14ac:dyDescent="0.3">
      <c r="A1345">
        <v>2049</v>
      </c>
      <c r="B1345" s="3" t="s">
        <v>2050</v>
      </c>
      <c r="C1345" s="3" t="s">
        <v>6159</v>
      </c>
      <c r="D1345" s="10">
        <v>50000</v>
      </c>
      <c r="E1345">
        <v>60095.35</v>
      </c>
      <c r="F1345" s="5">
        <f t="shared" si="120"/>
        <v>1.2019070000000001</v>
      </c>
      <c r="G1345" s="6">
        <f t="shared" si="121"/>
        <v>80.991037735849048</v>
      </c>
      <c r="H1345" t="s">
        <v>8219</v>
      </c>
      <c r="I1345" t="s">
        <v>8225</v>
      </c>
      <c r="J1345" t="s">
        <v>8247</v>
      </c>
      <c r="K1345">
        <v>1386025140</v>
      </c>
      <c r="L1345" s="11">
        <f t="shared" si="124"/>
        <v>41610.957638888889</v>
      </c>
      <c r="M1345">
        <v>1382963963</v>
      </c>
      <c r="N1345" s="11">
        <f t="shared" si="125"/>
        <v>41575.527349537035</v>
      </c>
      <c r="O1345" t="b">
        <v>0</v>
      </c>
      <c r="P1345">
        <v>742</v>
      </c>
      <c r="Q1345" t="b">
        <v>1</v>
      </c>
      <c r="R1345" t="s">
        <v>8295</v>
      </c>
      <c r="S1345" t="str">
        <f t="shared" si="122"/>
        <v>technology</v>
      </c>
      <c r="T1345" t="str">
        <f t="shared" si="123"/>
        <v>hardware</v>
      </c>
    </row>
    <row r="1346" spans="1:20" ht="43.2" x14ac:dyDescent="0.3">
      <c r="A1346">
        <v>416</v>
      </c>
      <c r="B1346" s="3" t="s">
        <v>417</v>
      </c>
      <c r="C1346" s="3" t="s">
        <v>4526</v>
      </c>
      <c r="D1346" s="10">
        <v>1000</v>
      </c>
      <c r="E1346">
        <v>1202.17</v>
      </c>
      <c r="F1346" s="5">
        <f t="shared" ref="F1346:F1409" si="126">E1346/D1346</f>
        <v>1.2021700000000002</v>
      </c>
      <c r="G1346" s="6">
        <f t="shared" ref="G1346:G1409" si="127">E1346/P1346</f>
        <v>48.086800000000004</v>
      </c>
      <c r="H1346" t="s">
        <v>8219</v>
      </c>
      <c r="I1346" t="s">
        <v>8224</v>
      </c>
      <c r="J1346" t="s">
        <v>8246</v>
      </c>
      <c r="K1346">
        <v>1391851831</v>
      </c>
      <c r="L1346" s="11">
        <f t="shared" si="124"/>
        <v>41678.396192129629</v>
      </c>
      <c r="M1346">
        <v>1389259831</v>
      </c>
      <c r="N1346" s="11">
        <f t="shared" si="125"/>
        <v>41648.396192129629</v>
      </c>
      <c r="O1346" t="b">
        <v>0</v>
      </c>
      <c r="P1346">
        <v>25</v>
      </c>
      <c r="Q1346" t="b">
        <v>1</v>
      </c>
      <c r="R1346" t="s">
        <v>8269</v>
      </c>
      <c r="S1346" t="str">
        <f t="shared" ref="S1346:S1409" si="128">LEFT(R1346,FIND("/",R1346)-1)</f>
        <v>film &amp; video</v>
      </c>
      <c r="T1346" t="str">
        <f t="shared" ref="T1346:T1409" si="129">RIGHT(R1346,LEN(R1346)-FIND("/",R1346))</f>
        <v>documentary</v>
      </c>
    </row>
    <row r="1347" spans="1:20" ht="43.2" x14ac:dyDescent="0.3">
      <c r="A1347">
        <v>2027</v>
      </c>
      <c r="B1347" s="3" t="s">
        <v>2028</v>
      </c>
      <c r="C1347" s="3" t="s">
        <v>6137</v>
      </c>
      <c r="D1347" s="10">
        <v>100000</v>
      </c>
      <c r="E1347">
        <v>120249</v>
      </c>
      <c r="F1347" s="5">
        <f t="shared" si="126"/>
        <v>1.2024900000000001</v>
      </c>
      <c r="G1347" s="6">
        <f t="shared" si="127"/>
        <v>223.09647495361781</v>
      </c>
      <c r="H1347" t="s">
        <v>8219</v>
      </c>
      <c r="I1347" t="s">
        <v>8224</v>
      </c>
      <c r="J1347" t="s">
        <v>8246</v>
      </c>
      <c r="K1347">
        <v>1427740319</v>
      </c>
      <c r="L1347" s="11">
        <f t="shared" ref="L1347:L1410" si="130">(((K1347/60)/60)/24)+DATE(1970,1,1)</f>
        <v>42093.772210648152</v>
      </c>
      <c r="M1347">
        <v>1423855919</v>
      </c>
      <c r="N1347" s="11">
        <f t="shared" ref="N1347:N1410" si="131">(((M1347/60)/60)/24)+DATE(1970,1,1)</f>
        <v>42048.813877314817</v>
      </c>
      <c r="O1347" t="b">
        <v>1</v>
      </c>
      <c r="P1347">
        <v>539</v>
      </c>
      <c r="Q1347" t="b">
        <v>1</v>
      </c>
      <c r="R1347" t="s">
        <v>8295</v>
      </c>
      <c r="S1347" t="str">
        <f t="shared" si="128"/>
        <v>technology</v>
      </c>
      <c r="T1347" t="str">
        <f t="shared" si="129"/>
        <v>hardware</v>
      </c>
    </row>
    <row r="1348" spans="1:20" ht="43.2" x14ac:dyDescent="0.3">
      <c r="A1348">
        <v>1245</v>
      </c>
      <c r="B1348" s="3" t="s">
        <v>1246</v>
      </c>
      <c r="C1348" s="3" t="s">
        <v>5355</v>
      </c>
      <c r="D1348" s="10">
        <v>2000</v>
      </c>
      <c r="E1348">
        <v>2405</v>
      </c>
      <c r="F1348" s="5">
        <f t="shared" si="126"/>
        <v>1.2024999999999999</v>
      </c>
      <c r="G1348" s="6">
        <f t="shared" si="127"/>
        <v>141.47058823529412</v>
      </c>
      <c r="H1348" t="s">
        <v>8219</v>
      </c>
      <c r="I1348" t="s">
        <v>8224</v>
      </c>
      <c r="J1348" t="s">
        <v>8246</v>
      </c>
      <c r="K1348">
        <v>1402755834</v>
      </c>
      <c r="L1348" s="11">
        <f t="shared" si="130"/>
        <v>41804.599930555552</v>
      </c>
      <c r="M1348">
        <v>1400163834</v>
      </c>
      <c r="N1348" s="11">
        <f t="shared" si="131"/>
        <v>41774.599930555552</v>
      </c>
      <c r="O1348" t="b">
        <v>1</v>
      </c>
      <c r="P1348">
        <v>17</v>
      </c>
      <c r="Q1348" t="b">
        <v>1</v>
      </c>
      <c r="R1348" t="s">
        <v>8276</v>
      </c>
      <c r="S1348" t="str">
        <f t="shared" si="128"/>
        <v>music</v>
      </c>
      <c r="T1348" t="str">
        <f t="shared" si="129"/>
        <v>rock</v>
      </c>
    </row>
    <row r="1349" spans="1:20" ht="57.6" x14ac:dyDescent="0.3">
      <c r="A1349">
        <v>2827</v>
      </c>
      <c r="B1349" s="3" t="s">
        <v>2827</v>
      </c>
      <c r="C1349" s="3" t="s">
        <v>6937</v>
      </c>
      <c r="D1349" s="10">
        <v>2000</v>
      </c>
      <c r="E1349">
        <v>2405</v>
      </c>
      <c r="F1349" s="5">
        <f t="shared" si="126"/>
        <v>1.2024999999999999</v>
      </c>
      <c r="G1349" s="6">
        <f t="shared" si="127"/>
        <v>104.56521739130434</v>
      </c>
      <c r="H1349" t="s">
        <v>8219</v>
      </c>
      <c r="I1349" t="s">
        <v>8224</v>
      </c>
      <c r="J1349" t="s">
        <v>8246</v>
      </c>
      <c r="K1349">
        <v>1464971400</v>
      </c>
      <c r="L1349" s="11">
        <f t="shared" si="130"/>
        <v>42524.6875</v>
      </c>
      <c r="M1349">
        <v>1462379066</v>
      </c>
      <c r="N1349" s="11">
        <f t="shared" si="131"/>
        <v>42494.683634259258</v>
      </c>
      <c r="O1349" t="b">
        <v>0</v>
      </c>
      <c r="P1349">
        <v>23</v>
      </c>
      <c r="Q1349" t="b">
        <v>1</v>
      </c>
      <c r="R1349" t="s">
        <v>8271</v>
      </c>
      <c r="S1349" t="str">
        <f t="shared" si="128"/>
        <v>theater</v>
      </c>
      <c r="T1349" t="str">
        <f t="shared" si="129"/>
        <v>plays</v>
      </c>
    </row>
    <row r="1350" spans="1:20" ht="43.2" x14ac:dyDescent="0.3">
      <c r="A1350">
        <v>2838</v>
      </c>
      <c r="B1350" s="3" t="s">
        <v>2838</v>
      </c>
      <c r="C1350" s="3" t="s">
        <v>6948</v>
      </c>
      <c r="D1350" s="10">
        <v>2000</v>
      </c>
      <c r="E1350">
        <v>2405</v>
      </c>
      <c r="F1350" s="5">
        <f t="shared" si="126"/>
        <v>1.2024999999999999</v>
      </c>
      <c r="G1350" s="6">
        <f t="shared" si="127"/>
        <v>44.537037037037038</v>
      </c>
      <c r="H1350" t="s">
        <v>8219</v>
      </c>
      <c r="I1350" t="s">
        <v>8224</v>
      </c>
      <c r="J1350" t="s">
        <v>8246</v>
      </c>
      <c r="K1350">
        <v>1407967200</v>
      </c>
      <c r="L1350" s="11">
        <f t="shared" si="130"/>
        <v>41864.916666666664</v>
      </c>
      <c r="M1350">
        <v>1406039696</v>
      </c>
      <c r="N1350" s="11">
        <f t="shared" si="131"/>
        <v>41842.607592592591</v>
      </c>
      <c r="O1350" t="b">
        <v>0</v>
      </c>
      <c r="P1350">
        <v>54</v>
      </c>
      <c r="Q1350" t="b">
        <v>1</v>
      </c>
      <c r="R1350" t="s">
        <v>8271</v>
      </c>
      <c r="S1350" t="str">
        <f t="shared" si="128"/>
        <v>theater</v>
      </c>
      <c r="T1350" t="str">
        <f t="shared" si="129"/>
        <v>plays</v>
      </c>
    </row>
    <row r="1351" spans="1:20" ht="43.2" x14ac:dyDescent="0.3">
      <c r="A1351">
        <v>1526</v>
      </c>
      <c r="B1351" s="3" t="s">
        <v>1527</v>
      </c>
      <c r="C1351" s="3" t="s">
        <v>5636</v>
      </c>
      <c r="D1351" s="10">
        <v>23000</v>
      </c>
      <c r="E1351">
        <v>27675</v>
      </c>
      <c r="F1351" s="5">
        <f t="shared" si="126"/>
        <v>1.2032608695652174</v>
      </c>
      <c r="G1351" s="6">
        <f t="shared" si="127"/>
        <v>98.839285714285708</v>
      </c>
      <c r="H1351" t="s">
        <v>8219</v>
      </c>
      <c r="I1351" t="s">
        <v>8224</v>
      </c>
      <c r="J1351" t="s">
        <v>8246</v>
      </c>
      <c r="K1351">
        <v>1453185447</v>
      </c>
      <c r="L1351" s="11">
        <f t="shared" si="130"/>
        <v>42388.276006944448</v>
      </c>
      <c r="M1351">
        <v>1448951847</v>
      </c>
      <c r="N1351" s="11">
        <f t="shared" si="131"/>
        <v>42339.276006944448</v>
      </c>
      <c r="O1351" t="b">
        <v>1</v>
      </c>
      <c r="P1351">
        <v>280</v>
      </c>
      <c r="Q1351" t="b">
        <v>1</v>
      </c>
      <c r="R1351" t="s">
        <v>8285</v>
      </c>
      <c r="S1351" t="str">
        <f t="shared" si="128"/>
        <v>photography</v>
      </c>
      <c r="T1351" t="str">
        <f t="shared" si="129"/>
        <v>photobooks</v>
      </c>
    </row>
    <row r="1352" spans="1:20" ht="28.8" x14ac:dyDescent="0.3">
      <c r="A1352">
        <v>2195</v>
      </c>
      <c r="B1352" s="3" t="s">
        <v>2196</v>
      </c>
      <c r="C1352" s="3" t="s">
        <v>6305</v>
      </c>
      <c r="D1352" s="10">
        <v>4600</v>
      </c>
      <c r="E1352">
        <v>5535</v>
      </c>
      <c r="F1352" s="5">
        <f t="shared" si="126"/>
        <v>1.2032608695652174</v>
      </c>
      <c r="G1352" s="6">
        <f t="shared" si="127"/>
        <v>48.130434782608695</v>
      </c>
      <c r="H1352" t="s">
        <v>8219</v>
      </c>
      <c r="I1352" t="s">
        <v>8224</v>
      </c>
      <c r="J1352" t="s">
        <v>8246</v>
      </c>
      <c r="K1352">
        <v>1439317900</v>
      </c>
      <c r="L1352" s="11">
        <f t="shared" si="130"/>
        <v>42227.771990740745</v>
      </c>
      <c r="M1352">
        <v>1436725900</v>
      </c>
      <c r="N1352" s="11">
        <f t="shared" si="131"/>
        <v>42197.771990740745</v>
      </c>
      <c r="O1352" t="b">
        <v>0</v>
      </c>
      <c r="P1352">
        <v>115</v>
      </c>
      <c r="Q1352" t="b">
        <v>1</v>
      </c>
      <c r="R1352" t="s">
        <v>8297</v>
      </c>
      <c r="S1352" t="str">
        <f t="shared" si="128"/>
        <v>games</v>
      </c>
      <c r="T1352" t="str">
        <f t="shared" si="129"/>
        <v>tabletop games</v>
      </c>
    </row>
    <row r="1353" spans="1:20" ht="43.2" x14ac:dyDescent="0.3">
      <c r="A1353">
        <v>2031</v>
      </c>
      <c r="B1353" s="3" t="s">
        <v>2032</v>
      </c>
      <c r="C1353" s="3" t="s">
        <v>6141</v>
      </c>
      <c r="D1353" s="10">
        <v>50000</v>
      </c>
      <c r="E1353">
        <v>60175</v>
      </c>
      <c r="F1353" s="5">
        <f t="shared" si="126"/>
        <v>1.2035</v>
      </c>
      <c r="G1353" s="6">
        <f t="shared" si="127"/>
        <v>118.45472440944881</v>
      </c>
      <c r="H1353" t="s">
        <v>8219</v>
      </c>
      <c r="I1353" t="s">
        <v>8233</v>
      </c>
      <c r="J1353" t="s">
        <v>8249</v>
      </c>
      <c r="K1353">
        <v>1420765200</v>
      </c>
      <c r="L1353" s="11">
        <f t="shared" si="130"/>
        <v>42013.041666666672</v>
      </c>
      <c r="M1353">
        <v>1417506853</v>
      </c>
      <c r="N1353" s="11">
        <f t="shared" si="131"/>
        <v>41975.329317129625</v>
      </c>
      <c r="O1353" t="b">
        <v>1</v>
      </c>
      <c r="P1353">
        <v>508</v>
      </c>
      <c r="Q1353" t="b">
        <v>1</v>
      </c>
      <c r="R1353" t="s">
        <v>8295</v>
      </c>
      <c r="S1353" t="str">
        <f t="shared" si="128"/>
        <v>technology</v>
      </c>
      <c r="T1353" t="str">
        <f t="shared" si="129"/>
        <v>hardware</v>
      </c>
    </row>
    <row r="1354" spans="1:20" ht="43.2" x14ac:dyDescent="0.3">
      <c r="A1354">
        <v>845</v>
      </c>
      <c r="B1354" s="3" t="s">
        <v>846</v>
      </c>
      <c r="C1354" s="3" t="s">
        <v>4955</v>
      </c>
      <c r="D1354" s="10">
        <v>5000</v>
      </c>
      <c r="E1354">
        <v>6019.01</v>
      </c>
      <c r="F1354" s="5">
        <f t="shared" si="126"/>
        <v>1.203802</v>
      </c>
      <c r="G1354" s="6">
        <f t="shared" si="127"/>
        <v>34.005706214689269</v>
      </c>
      <c r="H1354" t="s">
        <v>8219</v>
      </c>
      <c r="I1354" t="s">
        <v>8224</v>
      </c>
      <c r="J1354" t="s">
        <v>8246</v>
      </c>
      <c r="K1354">
        <v>1473047940</v>
      </c>
      <c r="L1354" s="11">
        <f t="shared" si="130"/>
        <v>42618.165972222225</v>
      </c>
      <c r="M1354">
        <v>1469595396</v>
      </c>
      <c r="N1354" s="11">
        <f t="shared" si="131"/>
        <v>42578.205972222218</v>
      </c>
      <c r="O1354" t="b">
        <v>0</v>
      </c>
      <c r="P1354">
        <v>177</v>
      </c>
      <c r="Q1354" t="b">
        <v>1</v>
      </c>
      <c r="R1354" t="s">
        <v>8277</v>
      </c>
      <c r="S1354" t="str">
        <f t="shared" si="128"/>
        <v>music</v>
      </c>
      <c r="T1354" t="str">
        <f t="shared" si="129"/>
        <v>metal</v>
      </c>
    </row>
    <row r="1355" spans="1:20" ht="28.8" x14ac:dyDescent="0.3">
      <c r="A1355">
        <v>2089</v>
      </c>
      <c r="B1355" s="3" t="s">
        <v>2090</v>
      </c>
      <c r="C1355" s="3" t="s">
        <v>6199</v>
      </c>
      <c r="D1355" s="10">
        <v>2500</v>
      </c>
      <c r="E1355">
        <v>3010.01</v>
      </c>
      <c r="F1355" s="5">
        <f t="shared" si="126"/>
        <v>1.2040040000000001</v>
      </c>
      <c r="G1355" s="6">
        <f t="shared" si="127"/>
        <v>48.54854838709678</v>
      </c>
      <c r="H1355" t="s">
        <v>8219</v>
      </c>
      <c r="I1355" t="s">
        <v>8224</v>
      </c>
      <c r="J1355" t="s">
        <v>8246</v>
      </c>
      <c r="K1355">
        <v>1375408194</v>
      </c>
      <c r="L1355" s="11">
        <f t="shared" si="130"/>
        <v>41488.076319444444</v>
      </c>
      <c r="M1355">
        <v>1372384194</v>
      </c>
      <c r="N1355" s="11">
        <f t="shared" si="131"/>
        <v>41453.076319444444</v>
      </c>
      <c r="O1355" t="b">
        <v>0</v>
      </c>
      <c r="P1355">
        <v>62</v>
      </c>
      <c r="Q1355" t="b">
        <v>1</v>
      </c>
      <c r="R1355" t="s">
        <v>8279</v>
      </c>
      <c r="S1355" t="str">
        <f t="shared" si="128"/>
        <v>music</v>
      </c>
      <c r="T1355" t="str">
        <f t="shared" si="129"/>
        <v>indie rock</v>
      </c>
    </row>
    <row r="1356" spans="1:20" ht="43.2" x14ac:dyDescent="0.3">
      <c r="A1356">
        <v>840</v>
      </c>
      <c r="B1356" s="3" t="s">
        <v>841</v>
      </c>
      <c r="C1356" s="3" t="s">
        <v>4950</v>
      </c>
      <c r="D1356" s="10">
        <v>10000</v>
      </c>
      <c r="E1356">
        <v>12041.66</v>
      </c>
      <c r="F1356" s="5">
        <f t="shared" si="126"/>
        <v>1.2041660000000001</v>
      </c>
      <c r="G1356" s="6">
        <f t="shared" si="127"/>
        <v>63.37715789473684</v>
      </c>
      <c r="H1356" t="s">
        <v>8219</v>
      </c>
      <c r="I1356" t="s">
        <v>8224</v>
      </c>
      <c r="J1356" t="s">
        <v>8246</v>
      </c>
      <c r="K1356">
        <v>1474694787</v>
      </c>
      <c r="L1356" s="11">
        <f t="shared" si="130"/>
        <v>42637.226701388892</v>
      </c>
      <c r="M1356">
        <v>1472102787</v>
      </c>
      <c r="N1356" s="11">
        <f t="shared" si="131"/>
        <v>42607.226701388892</v>
      </c>
      <c r="O1356" t="b">
        <v>0</v>
      </c>
      <c r="P1356">
        <v>190</v>
      </c>
      <c r="Q1356" t="b">
        <v>1</v>
      </c>
      <c r="R1356" t="s">
        <v>8277</v>
      </c>
      <c r="S1356" t="str">
        <f t="shared" si="128"/>
        <v>music</v>
      </c>
      <c r="T1356" t="str">
        <f t="shared" si="129"/>
        <v>metal</v>
      </c>
    </row>
    <row r="1357" spans="1:20" ht="57.6" x14ac:dyDescent="0.3">
      <c r="A1357">
        <v>2091</v>
      </c>
      <c r="B1357" s="3" t="s">
        <v>2092</v>
      </c>
      <c r="C1357" s="3" t="s">
        <v>6201</v>
      </c>
      <c r="D1357" s="10">
        <v>18000</v>
      </c>
      <c r="E1357">
        <v>21684.2</v>
      </c>
      <c r="F1357" s="5">
        <f t="shared" si="126"/>
        <v>1.2046777777777777</v>
      </c>
      <c r="G1357" s="6">
        <f t="shared" si="127"/>
        <v>88.147154471544724</v>
      </c>
      <c r="H1357" t="s">
        <v>8219</v>
      </c>
      <c r="I1357" t="s">
        <v>8224</v>
      </c>
      <c r="J1357" t="s">
        <v>8246</v>
      </c>
      <c r="K1357">
        <v>1299009600</v>
      </c>
      <c r="L1357" s="11">
        <f t="shared" si="130"/>
        <v>40603.833333333336</v>
      </c>
      <c r="M1357">
        <v>1294818278</v>
      </c>
      <c r="N1357" s="11">
        <f t="shared" si="131"/>
        <v>40555.322662037033</v>
      </c>
      <c r="O1357" t="b">
        <v>0</v>
      </c>
      <c r="P1357">
        <v>246</v>
      </c>
      <c r="Q1357" t="b">
        <v>1</v>
      </c>
      <c r="R1357" t="s">
        <v>8279</v>
      </c>
      <c r="S1357" t="str">
        <f t="shared" si="128"/>
        <v>music</v>
      </c>
      <c r="T1357" t="str">
        <f t="shared" si="129"/>
        <v>indie rock</v>
      </c>
    </row>
    <row r="1358" spans="1:20" ht="57.6" x14ac:dyDescent="0.3">
      <c r="A1358">
        <v>733</v>
      </c>
      <c r="B1358" s="3" t="s">
        <v>734</v>
      </c>
      <c r="C1358" s="3" t="s">
        <v>4843</v>
      </c>
      <c r="D1358" s="10">
        <v>2500</v>
      </c>
      <c r="E1358">
        <v>3012</v>
      </c>
      <c r="F1358" s="5">
        <f t="shared" si="126"/>
        <v>1.2048000000000001</v>
      </c>
      <c r="G1358" s="6">
        <f t="shared" si="127"/>
        <v>17.822485207100591</v>
      </c>
      <c r="H1358" t="s">
        <v>8219</v>
      </c>
      <c r="I1358" t="s">
        <v>8225</v>
      </c>
      <c r="J1358" t="s">
        <v>8247</v>
      </c>
      <c r="K1358">
        <v>1387533892</v>
      </c>
      <c r="L1358" s="11">
        <f t="shared" si="130"/>
        <v>41628.420046296298</v>
      </c>
      <c r="M1358">
        <v>1384941892</v>
      </c>
      <c r="N1358" s="11">
        <f t="shared" si="131"/>
        <v>41598.420046296298</v>
      </c>
      <c r="O1358" t="b">
        <v>0</v>
      </c>
      <c r="P1358">
        <v>169</v>
      </c>
      <c r="Q1358" t="b">
        <v>1</v>
      </c>
      <c r="R1358" t="s">
        <v>8274</v>
      </c>
      <c r="S1358" t="str">
        <f t="shared" si="128"/>
        <v>publishing</v>
      </c>
      <c r="T1358" t="str">
        <f t="shared" si="129"/>
        <v>nonfiction</v>
      </c>
    </row>
    <row r="1359" spans="1:20" ht="43.2" x14ac:dyDescent="0.3">
      <c r="A1359">
        <v>3005</v>
      </c>
      <c r="B1359" s="3" t="s">
        <v>3005</v>
      </c>
      <c r="C1359" s="3" t="s">
        <v>7115</v>
      </c>
      <c r="D1359" s="10">
        <v>10600</v>
      </c>
      <c r="E1359">
        <v>12772.6</v>
      </c>
      <c r="F1359" s="5">
        <f t="shared" si="126"/>
        <v>1.2049622641509434</v>
      </c>
      <c r="G1359" s="6">
        <f t="shared" si="127"/>
        <v>108.24237288135593</v>
      </c>
      <c r="H1359" t="s">
        <v>8219</v>
      </c>
      <c r="I1359" t="s">
        <v>8224</v>
      </c>
      <c r="J1359" t="s">
        <v>8246</v>
      </c>
      <c r="K1359">
        <v>1412611905</v>
      </c>
      <c r="L1359" s="11">
        <f t="shared" si="130"/>
        <v>41918.674826388888</v>
      </c>
      <c r="M1359">
        <v>1410019905</v>
      </c>
      <c r="N1359" s="11">
        <f t="shared" si="131"/>
        <v>41888.674826388888</v>
      </c>
      <c r="O1359" t="b">
        <v>0</v>
      </c>
      <c r="P1359">
        <v>118</v>
      </c>
      <c r="Q1359" t="b">
        <v>1</v>
      </c>
      <c r="R1359" t="s">
        <v>8303</v>
      </c>
      <c r="S1359" t="str">
        <f t="shared" si="128"/>
        <v>theater</v>
      </c>
      <c r="T1359" t="str">
        <f t="shared" si="129"/>
        <v>spaces</v>
      </c>
    </row>
    <row r="1360" spans="1:20" ht="57.6" x14ac:dyDescent="0.3">
      <c r="A1360">
        <v>11</v>
      </c>
      <c r="B1360" s="3" t="s">
        <v>13</v>
      </c>
      <c r="C1360" s="3" t="s">
        <v>4122</v>
      </c>
      <c r="D1360" s="10">
        <v>5000</v>
      </c>
      <c r="E1360">
        <v>6025</v>
      </c>
      <c r="F1360" s="5">
        <f t="shared" si="126"/>
        <v>1.2050000000000001</v>
      </c>
      <c r="G1360" s="6">
        <f t="shared" si="127"/>
        <v>80.333333333333329</v>
      </c>
      <c r="H1360" t="s">
        <v>8219</v>
      </c>
      <c r="I1360" t="s">
        <v>8224</v>
      </c>
      <c r="J1360" t="s">
        <v>8246</v>
      </c>
      <c r="K1360">
        <v>1471834800</v>
      </c>
      <c r="L1360" s="11">
        <f t="shared" si="130"/>
        <v>42604.125</v>
      </c>
      <c r="M1360">
        <v>1469126462</v>
      </c>
      <c r="N1360" s="11">
        <f t="shared" si="131"/>
        <v>42572.778495370367</v>
      </c>
      <c r="O1360" t="b">
        <v>0</v>
      </c>
      <c r="P1360">
        <v>75</v>
      </c>
      <c r="Q1360" t="b">
        <v>1</v>
      </c>
      <c r="R1360" t="s">
        <v>8265</v>
      </c>
      <c r="S1360" t="str">
        <f t="shared" si="128"/>
        <v>film &amp; video</v>
      </c>
      <c r="T1360" t="str">
        <f t="shared" si="129"/>
        <v>television</v>
      </c>
    </row>
    <row r="1361" spans="1:20" ht="43.2" x14ac:dyDescent="0.3">
      <c r="A1361">
        <v>537</v>
      </c>
      <c r="B1361" s="3" t="s">
        <v>538</v>
      </c>
      <c r="C1361" s="3" t="s">
        <v>4647</v>
      </c>
      <c r="D1361" s="10">
        <v>2000</v>
      </c>
      <c r="E1361">
        <v>2410</v>
      </c>
      <c r="F1361" s="5">
        <f t="shared" si="126"/>
        <v>1.2050000000000001</v>
      </c>
      <c r="G1361" s="6">
        <f t="shared" si="127"/>
        <v>40.847457627118644</v>
      </c>
      <c r="H1361" t="s">
        <v>8219</v>
      </c>
      <c r="I1361" t="s">
        <v>8224</v>
      </c>
      <c r="J1361" t="s">
        <v>8246</v>
      </c>
      <c r="K1361">
        <v>1446665191</v>
      </c>
      <c r="L1361" s="11">
        <f t="shared" si="130"/>
        <v>42312.810081018513</v>
      </c>
      <c r="M1361">
        <v>1444069591</v>
      </c>
      <c r="N1361" s="11">
        <f t="shared" si="131"/>
        <v>42282.768414351856</v>
      </c>
      <c r="O1361" t="b">
        <v>0</v>
      </c>
      <c r="P1361">
        <v>59</v>
      </c>
      <c r="Q1361" t="b">
        <v>1</v>
      </c>
      <c r="R1361" t="s">
        <v>8271</v>
      </c>
      <c r="S1361" t="str">
        <f t="shared" si="128"/>
        <v>theater</v>
      </c>
      <c r="T1361" t="str">
        <f t="shared" si="129"/>
        <v>plays</v>
      </c>
    </row>
    <row r="1362" spans="1:20" x14ac:dyDescent="0.3">
      <c r="A1362">
        <v>1473</v>
      </c>
      <c r="B1362" s="3" t="s">
        <v>1474</v>
      </c>
      <c r="C1362" s="3" t="s">
        <v>5583</v>
      </c>
      <c r="D1362" s="10">
        <v>1500</v>
      </c>
      <c r="E1362">
        <v>1807.74</v>
      </c>
      <c r="F1362" s="5">
        <f t="shared" si="126"/>
        <v>1.20516</v>
      </c>
      <c r="G1362" s="6">
        <f t="shared" si="127"/>
        <v>38.462553191489363</v>
      </c>
      <c r="H1362" t="s">
        <v>8219</v>
      </c>
      <c r="I1362" t="s">
        <v>8224</v>
      </c>
      <c r="J1362" t="s">
        <v>8246</v>
      </c>
      <c r="K1362">
        <v>1330644639</v>
      </c>
      <c r="L1362" s="11">
        <f t="shared" si="130"/>
        <v>40969.979618055557</v>
      </c>
      <c r="M1362">
        <v>1328052639</v>
      </c>
      <c r="N1362" s="11">
        <f t="shared" si="131"/>
        <v>40939.979618055557</v>
      </c>
      <c r="O1362" t="b">
        <v>1</v>
      </c>
      <c r="P1362">
        <v>47</v>
      </c>
      <c r="Q1362" t="b">
        <v>1</v>
      </c>
      <c r="R1362" t="s">
        <v>8288</v>
      </c>
      <c r="S1362" t="str">
        <f t="shared" si="128"/>
        <v>publishing</v>
      </c>
      <c r="T1362" t="str">
        <f t="shared" si="129"/>
        <v>radio &amp; podcasts</v>
      </c>
    </row>
    <row r="1363" spans="1:20" ht="57.6" x14ac:dyDescent="0.3">
      <c r="A1363">
        <v>2094</v>
      </c>
      <c r="B1363" s="3" t="s">
        <v>2095</v>
      </c>
      <c r="C1363" s="3" t="s">
        <v>6204</v>
      </c>
      <c r="D1363" s="10">
        <v>3500</v>
      </c>
      <c r="E1363">
        <v>4219</v>
      </c>
      <c r="F1363" s="5">
        <f t="shared" si="126"/>
        <v>1.2054285714285715</v>
      </c>
      <c r="G1363" s="6">
        <f t="shared" si="127"/>
        <v>58.597222222222221</v>
      </c>
      <c r="H1363" t="s">
        <v>8219</v>
      </c>
      <c r="I1363" t="s">
        <v>8224</v>
      </c>
      <c r="J1363" t="s">
        <v>8246</v>
      </c>
      <c r="K1363">
        <v>1330916400</v>
      </c>
      <c r="L1363" s="11">
        <f t="shared" si="130"/>
        <v>40973.125</v>
      </c>
      <c r="M1363">
        <v>1327969730</v>
      </c>
      <c r="N1363" s="11">
        <f t="shared" si="131"/>
        <v>40939.02002314815</v>
      </c>
      <c r="O1363" t="b">
        <v>0</v>
      </c>
      <c r="P1363">
        <v>72</v>
      </c>
      <c r="Q1363" t="b">
        <v>1</v>
      </c>
      <c r="R1363" t="s">
        <v>8279</v>
      </c>
      <c r="S1363" t="str">
        <f t="shared" si="128"/>
        <v>music</v>
      </c>
      <c r="T1363" t="str">
        <f t="shared" si="129"/>
        <v>indie rock</v>
      </c>
    </row>
    <row r="1364" spans="1:20" ht="43.2" x14ac:dyDescent="0.3">
      <c r="A1364">
        <v>281</v>
      </c>
      <c r="B1364" s="3" t="s">
        <v>282</v>
      </c>
      <c r="C1364" s="3" t="s">
        <v>4391</v>
      </c>
      <c r="D1364" s="10">
        <v>5500</v>
      </c>
      <c r="E1364">
        <v>6632.32</v>
      </c>
      <c r="F1364" s="5">
        <f t="shared" si="126"/>
        <v>1.2058763636363636</v>
      </c>
      <c r="G1364" s="6">
        <f t="shared" si="127"/>
        <v>83.953417721518989</v>
      </c>
      <c r="H1364" t="s">
        <v>8219</v>
      </c>
      <c r="I1364" t="s">
        <v>8224</v>
      </c>
      <c r="J1364" t="s">
        <v>8246</v>
      </c>
      <c r="K1364">
        <v>1249932360</v>
      </c>
      <c r="L1364" s="11">
        <f t="shared" si="130"/>
        <v>40035.80972222222</v>
      </c>
      <c r="M1364">
        <v>1242532513</v>
      </c>
      <c r="N1364" s="11">
        <f t="shared" si="131"/>
        <v>39950.163344907407</v>
      </c>
      <c r="O1364" t="b">
        <v>1</v>
      </c>
      <c r="P1364">
        <v>79</v>
      </c>
      <c r="Q1364" t="b">
        <v>1</v>
      </c>
      <c r="R1364" t="s">
        <v>8269</v>
      </c>
      <c r="S1364" t="str">
        <f t="shared" si="128"/>
        <v>film &amp; video</v>
      </c>
      <c r="T1364" t="str">
        <f t="shared" si="129"/>
        <v>documentary</v>
      </c>
    </row>
    <row r="1365" spans="1:20" ht="43.2" x14ac:dyDescent="0.3">
      <c r="A1365">
        <v>523</v>
      </c>
      <c r="B1365" s="3" t="s">
        <v>524</v>
      </c>
      <c r="C1365" s="3" t="s">
        <v>4633</v>
      </c>
      <c r="D1365" s="10">
        <v>5000</v>
      </c>
      <c r="E1365">
        <v>6030</v>
      </c>
      <c r="F1365" s="5">
        <f t="shared" si="126"/>
        <v>1.206</v>
      </c>
      <c r="G1365" s="6">
        <f t="shared" si="127"/>
        <v>71.785714285714292</v>
      </c>
      <c r="H1365" t="s">
        <v>8219</v>
      </c>
      <c r="I1365" t="s">
        <v>8224</v>
      </c>
      <c r="J1365" t="s">
        <v>8246</v>
      </c>
      <c r="K1365">
        <v>1442805076</v>
      </c>
      <c r="L1365" s="11">
        <f t="shared" si="130"/>
        <v>42268.13282407407</v>
      </c>
      <c r="M1365">
        <v>1440213076</v>
      </c>
      <c r="N1365" s="11">
        <f t="shared" si="131"/>
        <v>42238.13282407407</v>
      </c>
      <c r="O1365" t="b">
        <v>0</v>
      </c>
      <c r="P1365">
        <v>84</v>
      </c>
      <c r="Q1365" t="b">
        <v>1</v>
      </c>
      <c r="R1365" t="s">
        <v>8271</v>
      </c>
      <c r="S1365" t="str">
        <f t="shared" si="128"/>
        <v>theater</v>
      </c>
      <c r="T1365" t="str">
        <f t="shared" si="129"/>
        <v>plays</v>
      </c>
    </row>
    <row r="1366" spans="1:20" ht="43.2" x14ac:dyDescent="0.3">
      <c r="A1366">
        <v>1931</v>
      </c>
      <c r="B1366" s="3" t="s">
        <v>1932</v>
      </c>
      <c r="C1366" s="3" t="s">
        <v>6041</v>
      </c>
      <c r="D1366" s="10">
        <v>2000</v>
      </c>
      <c r="E1366">
        <v>2412.02</v>
      </c>
      <c r="F1366" s="5">
        <f t="shared" si="126"/>
        <v>1.20601</v>
      </c>
      <c r="G1366" s="6">
        <f t="shared" si="127"/>
        <v>48.240400000000001</v>
      </c>
      <c r="H1366" t="s">
        <v>8219</v>
      </c>
      <c r="I1366" t="s">
        <v>8224</v>
      </c>
      <c r="J1366" t="s">
        <v>8246</v>
      </c>
      <c r="K1366">
        <v>1337657400</v>
      </c>
      <c r="L1366" s="11">
        <f t="shared" si="130"/>
        <v>41051.145833333336</v>
      </c>
      <c r="M1366">
        <v>1336512309</v>
      </c>
      <c r="N1366" s="11">
        <f t="shared" si="131"/>
        <v>41037.892465277779</v>
      </c>
      <c r="O1366" t="b">
        <v>0</v>
      </c>
      <c r="P1366">
        <v>50</v>
      </c>
      <c r="Q1366" t="b">
        <v>1</v>
      </c>
      <c r="R1366" t="s">
        <v>8279</v>
      </c>
      <c r="S1366" t="str">
        <f t="shared" si="128"/>
        <v>music</v>
      </c>
      <c r="T1366" t="str">
        <f t="shared" si="129"/>
        <v>indie rock</v>
      </c>
    </row>
    <row r="1367" spans="1:20" ht="57.6" x14ac:dyDescent="0.3">
      <c r="A1367">
        <v>1847</v>
      </c>
      <c r="B1367" s="3" t="s">
        <v>1848</v>
      </c>
      <c r="C1367" s="3" t="s">
        <v>5957</v>
      </c>
      <c r="D1367" s="10">
        <v>2500</v>
      </c>
      <c r="E1367">
        <v>3022</v>
      </c>
      <c r="F1367" s="5">
        <f t="shared" si="126"/>
        <v>1.2088000000000001</v>
      </c>
      <c r="G1367" s="6">
        <f t="shared" si="127"/>
        <v>79.526315789473685</v>
      </c>
      <c r="H1367" t="s">
        <v>8219</v>
      </c>
      <c r="I1367" t="s">
        <v>8224</v>
      </c>
      <c r="J1367" t="s">
        <v>8246</v>
      </c>
      <c r="K1367">
        <v>1429594832</v>
      </c>
      <c r="L1367" s="11">
        <f t="shared" si="130"/>
        <v>42115.236481481479</v>
      </c>
      <c r="M1367">
        <v>1427780432</v>
      </c>
      <c r="N1367" s="11">
        <f t="shared" si="131"/>
        <v>42094.236481481479</v>
      </c>
      <c r="O1367" t="b">
        <v>0</v>
      </c>
      <c r="P1367">
        <v>38</v>
      </c>
      <c r="Q1367" t="b">
        <v>1</v>
      </c>
      <c r="R1367" t="s">
        <v>8276</v>
      </c>
      <c r="S1367" t="str">
        <f t="shared" si="128"/>
        <v>music</v>
      </c>
      <c r="T1367" t="str">
        <f t="shared" si="129"/>
        <v>rock</v>
      </c>
    </row>
    <row r="1368" spans="1:20" ht="57.6" x14ac:dyDescent="0.3">
      <c r="A1368">
        <v>2318</v>
      </c>
      <c r="B1368" s="3" t="s">
        <v>2319</v>
      </c>
      <c r="C1368" s="3" t="s">
        <v>6428</v>
      </c>
      <c r="D1368" s="10">
        <v>5000</v>
      </c>
      <c r="E1368">
        <v>6053</v>
      </c>
      <c r="F1368" s="5">
        <f t="shared" si="126"/>
        <v>1.2105999999999999</v>
      </c>
      <c r="G1368" s="6">
        <f t="shared" si="127"/>
        <v>37.134969325153371</v>
      </c>
      <c r="H1368" t="s">
        <v>8219</v>
      </c>
      <c r="I1368" t="s">
        <v>8224</v>
      </c>
      <c r="J1368" t="s">
        <v>8246</v>
      </c>
      <c r="K1368">
        <v>1253937540</v>
      </c>
      <c r="L1368" s="11">
        <f t="shared" si="130"/>
        <v>40082.165972222225</v>
      </c>
      <c r="M1368">
        <v>1251214014</v>
      </c>
      <c r="N1368" s="11">
        <f t="shared" si="131"/>
        <v>40050.643680555557</v>
      </c>
      <c r="O1368" t="b">
        <v>1</v>
      </c>
      <c r="P1368">
        <v>163</v>
      </c>
      <c r="Q1368" t="b">
        <v>1</v>
      </c>
      <c r="R1368" t="s">
        <v>8279</v>
      </c>
      <c r="S1368" t="str">
        <f t="shared" si="128"/>
        <v>music</v>
      </c>
      <c r="T1368" t="str">
        <f t="shared" si="129"/>
        <v>indie rock</v>
      </c>
    </row>
    <row r="1369" spans="1:20" ht="43.2" x14ac:dyDescent="0.3">
      <c r="A1369">
        <v>2046</v>
      </c>
      <c r="B1369" s="3" t="s">
        <v>2047</v>
      </c>
      <c r="C1369" s="3" t="s">
        <v>6156</v>
      </c>
      <c r="D1369" s="10">
        <v>10000</v>
      </c>
      <c r="E1369">
        <v>12110</v>
      </c>
      <c r="F1369" s="5">
        <f t="shared" si="126"/>
        <v>1.2110000000000001</v>
      </c>
      <c r="G1369" s="6">
        <f t="shared" si="127"/>
        <v>55.806451612903224</v>
      </c>
      <c r="H1369" t="s">
        <v>8219</v>
      </c>
      <c r="I1369" t="s">
        <v>8224</v>
      </c>
      <c r="J1369" t="s">
        <v>8246</v>
      </c>
      <c r="K1369">
        <v>1369282044</v>
      </c>
      <c r="L1369" s="11">
        <f t="shared" si="130"/>
        <v>41417.171805555554</v>
      </c>
      <c r="M1369">
        <v>1366690044</v>
      </c>
      <c r="N1369" s="11">
        <f t="shared" si="131"/>
        <v>41387.171805555554</v>
      </c>
      <c r="O1369" t="b">
        <v>0</v>
      </c>
      <c r="P1369">
        <v>217</v>
      </c>
      <c r="Q1369" t="b">
        <v>1</v>
      </c>
      <c r="R1369" t="s">
        <v>8295</v>
      </c>
      <c r="S1369" t="str">
        <f t="shared" si="128"/>
        <v>technology</v>
      </c>
      <c r="T1369" t="str">
        <f t="shared" si="129"/>
        <v>hardware</v>
      </c>
    </row>
    <row r="1370" spans="1:20" ht="43.2" x14ac:dyDescent="0.3">
      <c r="A1370">
        <v>1621</v>
      </c>
      <c r="B1370" s="3" t="s">
        <v>1622</v>
      </c>
      <c r="C1370" s="3" t="s">
        <v>5731</v>
      </c>
      <c r="D1370" s="10">
        <v>5000</v>
      </c>
      <c r="E1370">
        <v>6060</v>
      </c>
      <c r="F1370" s="5">
        <f t="shared" si="126"/>
        <v>1.212</v>
      </c>
      <c r="G1370" s="6">
        <f t="shared" si="127"/>
        <v>163.78378378378378</v>
      </c>
      <c r="H1370" t="s">
        <v>8219</v>
      </c>
      <c r="I1370" t="s">
        <v>8224</v>
      </c>
      <c r="J1370" t="s">
        <v>8246</v>
      </c>
      <c r="K1370">
        <v>1338177540</v>
      </c>
      <c r="L1370" s="11">
        <f t="shared" si="130"/>
        <v>41057.165972222225</v>
      </c>
      <c r="M1370">
        <v>1333550015</v>
      </c>
      <c r="N1370" s="11">
        <f t="shared" si="131"/>
        <v>41003.60665509259</v>
      </c>
      <c r="O1370" t="b">
        <v>0</v>
      </c>
      <c r="P1370">
        <v>37</v>
      </c>
      <c r="Q1370" t="b">
        <v>1</v>
      </c>
      <c r="R1370" t="s">
        <v>8276</v>
      </c>
      <c r="S1370" t="str">
        <f t="shared" si="128"/>
        <v>music</v>
      </c>
      <c r="T1370" t="str">
        <f t="shared" si="129"/>
        <v>rock</v>
      </c>
    </row>
    <row r="1371" spans="1:20" ht="72" x14ac:dyDescent="0.3">
      <c r="A1371">
        <v>3290</v>
      </c>
      <c r="B1371" s="3" t="s">
        <v>3290</v>
      </c>
      <c r="C1371" s="3" t="s">
        <v>7400</v>
      </c>
      <c r="D1371" s="10">
        <v>2000</v>
      </c>
      <c r="E1371">
        <v>2424</v>
      </c>
      <c r="F1371" s="5">
        <f t="shared" si="126"/>
        <v>1.212</v>
      </c>
      <c r="G1371" s="6">
        <f t="shared" si="127"/>
        <v>33.666666666666664</v>
      </c>
      <c r="H1371" t="s">
        <v>8219</v>
      </c>
      <c r="I1371" t="s">
        <v>8225</v>
      </c>
      <c r="J1371" t="s">
        <v>8247</v>
      </c>
      <c r="K1371">
        <v>1489234891</v>
      </c>
      <c r="L1371" s="11">
        <f t="shared" si="130"/>
        <v>42805.51494212963</v>
      </c>
      <c r="M1371">
        <v>1486642891</v>
      </c>
      <c r="N1371" s="11">
        <f t="shared" si="131"/>
        <v>42775.51494212963</v>
      </c>
      <c r="O1371" t="b">
        <v>0</v>
      </c>
      <c r="P1371">
        <v>72</v>
      </c>
      <c r="Q1371" t="b">
        <v>1</v>
      </c>
      <c r="R1371" t="s">
        <v>8271</v>
      </c>
      <c r="S1371" t="str">
        <f t="shared" si="128"/>
        <v>theater</v>
      </c>
      <c r="T1371" t="str">
        <f t="shared" si="129"/>
        <v>plays</v>
      </c>
    </row>
    <row r="1372" spans="1:20" ht="57.6" x14ac:dyDescent="0.3">
      <c r="A1372">
        <v>3488</v>
      </c>
      <c r="B1372" s="3" t="s">
        <v>3487</v>
      </c>
      <c r="C1372" s="3" t="s">
        <v>7598</v>
      </c>
      <c r="D1372" s="10">
        <v>3000</v>
      </c>
      <c r="E1372">
        <v>3636</v>
      </c>
      <c r="F1372" s="5">
        <f t="shared" si="126"/>
        <v>1.212</v>
      </c>
      <c r="G1372" s="6">
        <f t="shared" si="127"/>
        <v>125.37931034482759</v>
      </c>
      <c r="H1372" t="s">
        <v>8219</v>
      </c>
      <c r="I1372" t="s">
        <v>8224</v>
      </c>
      <c r="J1372" t="s">
        <v>8246</v>
      </c>
      <c r="K1372">
        <v>1429286400</v>
      </c>
      <c r="L1372" s="11">
        <f t="shared" si="130"/>
        <v>42111.666666666672</v>
      </c>
      <c r="M1372">
        <v>1427221560</v>
      </c>
      <c r="N1372" s="11">
        <f t="shared" si="131"/>
        <v>42087.768055555556</v>
      </c>
      <c r="O1372" t="b">
        <v>0</v>
      </c>
      <c r="P1372">
        <v>29</v>
      </c>
      <c r="Q1372" t="b">
        <v>1</v>
      </c>
      <c r="R1372" t="s">
        <v>8271</v>
      </c>
      <c r="S1372" t="str">
        <f t="shared" si="128"/>
        <v>theater</v>
      </c>
      <c r="T1372" t="str">
        <f t="shared" si="129"/>
        <v>plays</v>
      </c>
    </row>
    <row r="1373" spans="1:20" ht="28.8" x14ac:dyDescent="0.3">
      <c r="A1373">
        <v>3700</v>
      </c>
      <c r="B1373" s="3" t="s">
        <v>3697</v>
      </c>
      <c r="C1373" s="3" t="s">
        <v>7810</v>
      </c>
      <c r="D1373" s="10">
        <v>500</v>
      </c>
      <c r="E1373">
        <v>606</v>
      </c>
      <c r="F1373" s="5">
        <f t="shared" si="126"/>
        <v>1.212</v>
      </c>
      <c r="G1373" s="6">
        <f t="shared" si="127"/>
        <v>33.666666666666664</v>
      </c>
      <c r="H1373" t="s">
        <v>8219</v>
      </c>
      <c r="I1373" t="s">
        <v>8224</v>
      </c>
      <c r="J1373" t="s">
        <v>8246</v>
      </c>
      <c r="K1373">
        <v>1412092800</v>
      </c>
      <c r="L1373" s="11">
        <f t="shared" si="130"/>
        <v>41912.666666666664</v>
      </c>
      <c r="M1373">
        <v>1409493800</v>
      </c>
      <c r="N1373" s="11">
        <f t="shared" si="131"/>
        <v>41882.585648148146</v>
      </c>
      <c r="O1373" t="b">
        <v>0</v>
      </c>
      <c r="P1373">
        <v>18</v>
      </c>
      <c r="Q1373" t="b">
        <v>1</v>
      </c>
      <c r="R1373" t="s">
        <v>8271</v>
      </c>
      <c r="S1373" t="str">
        <f t="shared" si="128"/>
        <v>theater</v>
      </c>
      <c r="T1373" t="str">
        <f t="shared" si="129"/>
        <v>plays</v>
      </c>
    </row>
    <row r="1374" spans="1:20" ht="43.2" x14ac:dyDescent="0.3">
      <c r="A1374">
        <v>3019</v>
      </c>
      <c r="B1374" s="3" t="s">
        <v>3019</v>
      </c>
      <c r="C1374" s="3" t="s">
        <v>7129</v>
      </c>
      <c r="D1374" s="10">
        <v>15000</v>
      </c>
      <c r="E1374">
        <v>18185</v>
      </c>
      <c r="F1374" s="5">
        <f t="shared" si="126"/>
        <v>1.2123333333333333</v>
      </c>
      <c r="G1374" s="6">
        <f t="shared" si="127"/>
        <v>80.464601769911511</v>
      </c>
      <c r="H1374" t="s">
        <v>8219</v>
      </c>
      <c r="I1374" t="s">
        <v>8224</v>
      </c>
      <c r="J1374" t="s">
        <v>8246</v>
      </c>
      <c r="K1374">
        <v>1401159600</v>
      </c>
      <c r="L1374" s="11">
        <f t="shared" si="130"/>
        <v>41786.125</v>
      </c>
      <c r="M1374">
        <v>1398801620</v>
      </c>
      <c r="N1374" s="11">
        <f t="shared" si="131"/>
        <v>41758.833564814813</v>
      </c>
      <c r="O1374" t="b">
        <v>0</v>
      </c>
      <c r="P1374">
        <v>226</v>
      </c>
      <c r="Q1374" t="b">
        <v>1</v>
      </c>
      <c r="R1374" t="s">
        <v>8303</v>
      </c>
      <c r="S1374" t="str">
        <f t="shared" si="128"/>
        <v>theater</v>
      </c>
      <c r="T1374" t="str">
        <f t="shared" si="129"/>
        <v>spaces</v>
      </c>
    </row>
    <row r="1375" spans="1:20" ht="43.2" x14ac:dyDescent="0.3">
      <c r="A1375">
        <v>3706</v>
      </c>
      <c r="B1375" s="3" t="s">
        <v>3703</v>
      </c>
      <c r="C1375" s="3" t="s">
        <v>7816</v>
      </c>
      <c r="D1375" s="10">
        <v>1500</v>
      </c>
      <c r="E1375">
        <v>1820</v>
      </c>
      <c r="F1375" s="5">
        <f t="shared" si="126"/>
        <v>1.2133333333333334</v>
      </c>
      <c r="G1375" s="6">
        <f t="shared" si="127"/>
        <v>140</v>
      </c>
      <c r="H1375" t="s">
        <v>8219</v>
      </c>
      <c r="I1375" t="s">
        <v>8224</v>
      </c>
      <c r="J1375" t="s">
        <v>8246</v>
      </c>
      <c r="K1375">
        <v>1410558949</v>
      </c>
      <c r="L1375" s="11">
        <f t="shared" si="130"/>
        <v>41894.913761574076</v>
      </c>
      <c r="M1375">
        <v>1409262949</v>
      </c>
      <c r="N1375" s="11">
        <f t="shared" si="131"/>
        <v>41879.913761574076</v>
      </c>
      <c r="O1375" t="b">
        <v>0</v>
      </c>
      <c r="P1375">
        <v>13</v>
      </c>
      <c r="Q1375" t="b">
        <v>1</v>
      </c>
      <c r="R1375" t="s">
        <v>8271</v>
      </c>
      <c r="S1375" t="str">
        <f t="shared" si="128"/>
        <v>theater</v>
      </c>
      <c r="T1375" t="str">
        <f t="shared" si="129"/>
        <v>plays</v>
      </c>
    </row>
    <row r="1376" spans="1:20" ht="43.2" x14ac:dyDescent="0.3">
      <c r="A1376">
        <v>2285</v>
      </c>
      <c r="B1376" s="3" t="s">
        <v>2286</v>
      </c>
      <c r="C1376" s="3" t="s">
        <v>6395</v>
      </c>
      <c r="D1376" s="10">
        <v>3000</v>
      </c>
      <c r="E1376">
        <v>3641</v>
      </c>
      <c r="F1376" s="5">
        <f t="shared" si="126"/>
        <v>1.2136666666666667</v>
      </c>
      <c r="G1376" s="6">
        <f t="shared" si="127"/>
        <v>46.088607594936711</v>
      </c>
      <c r="H1376" t="s">
        <v>8219</v>
      </c>
      <c r="I1376" t="s">
        <v>8224</v>
      </c>
      <c r="J1376" t="s">
        <v>8246</v>
      </c>
      <c r="K1376">
        <v>1340944043</v>
      </c>
      <c r="L1376" s="11">
        <f t="shared" si="130"/>
        <v>41089.185682870368</v>
      </c>
      <c r="M1376">
        <v>1338352043</v>
      </c>
      <c r="N1376" s="11">
        <f t="shared" si="131"/>
        <v>41059.185682870368</v>
      </c>
      <c r="O1376" t="b">
        <v>0</v>
      </c>
      <c r="P1376">
        <v>79</v>
      </c>
      <c r="Q1376" t="b">
        <v>1</v>
      </c>
      <c r="R1376" t="s">
        <v>8276</v>
      </c>
      <c r="S1376" t="str">
        <f t="shared" si="128"/>
        <v>music</v>
      </c>
      <c r="T1376" t="str">
        <f t="shared" si="129"/>
        <v>rock</v>
      </c>
    </row>
    <row r="1377" spans="1:20" ht="43.2" x14ac:dyDescent="0.3">
      <c r="A1377">
        <v>2490</v>
      </c>
      <c r="B1377" s="3" t="s">
        <v>2490</v>
      </c>
      <c r="C1377" s="3" t="s">
        <v>6600</v>
      </c>
      <c r="D1377" s="10">
        <v>500</v>
      </c>
      <c r="E1377">
        <v>607</v>
      </c>
      <c r="F1377" s="5">
        <f t="shared" si="126"/>
        <v>1.214</v>
      </c>
      <c r="G1377" s="6">
        <f t="shared" si="127"/>
        <v>37.9375</v>
      </c>
      <c r="H1377" t="s">
        <v>8219</v>
      </c>
      <c r="I1377" t="s">
        <v>8224</v>
      </c>
      <c r="J1377" t="s">
        <v>8246</v>
      </c>
      <c r="K1377">
        <v>1340429276</v>
      </c>
      <c r="L1377" s="11">
        <f t="shared" si="130"/>
        <v>41083.227731481478</v>
      </c>
      <c r="M1377">
        <v>1335245276</v>
      </c>
      <c r="N1377" s="11">
        <f t="shared" si="131"/>
        <v>41023.227731481478</v>
      </c>
      <c r="O1377" t="b">
        <v>0</v>
      </c>
      <c r="P1377">
        <v>16</v>
      </c>
      <c r="Q1377" t="b">
        <v>1</v>
      </c>
      <c r="R1377" t="s">
        <v>8279</v>
      </c>
      <c r="S1377" t="str">
        <f t="shared" si="128"/>
        <v>music</v>
      </c>
      <c r="T1377" t="str">
        <f t="shared" si="129"/>
        <v>indie rock</v>
      </c>
    </row>
    <row r="1378" spans="1:20" ht="28.8" x14ac:dyDescent="0.3">
      <c r="A1378">
        <v>2168</v>
      </c>
      <c r="B1378" s="3" t="s">
        <v>2169</v>
      </c>
      <c r="C1378" s="3" t="s">
        <v>6278</v>
      </c>
      <c r="D1378" s="10">
        <v>18000</v>
      </c>
      <c r="E1378">
        <v>21884.69</v>
      </c>
      <c r="F1378" s="5">
        <f t="shared" si="126"/>
        <v>1.215816111111111</v>
      </c>
      <c r="G1378" s="6">
        <f t="shared" si="127"/>
        <v>64.366735294117646</v>
      </c>
      <c r="H1378" t="s">
        <v>8219</v>
      </c>
      <c r="I1378" t="s">
        <v>8224</v>
      </c>
      <c r="J1378" t="s">
        <v>8246</v>
      </c>
      <c r="K1378">
        <v>1486702800</v>
      </c>
      <c r="L1378" s="11">
        <f t="shared" si="130"/>
        <v>42776.208333333328</v>
      </c>
      <c r="M1378">
        <v>1484058261</v>
      </c>
      <c r="N1378" s="11">
        <f t="shared" si="131"/>
        <v>42745.600243055553</v>
      </c>
      <c r="O1378" t="b">
        <v>0</v>
      </c>
      <c r="P1378">
        <v>340</v>
      </c>
      <c r="Q1378" t="b">
        <v>1</v>
      </c>
      <c r="R1378" t="s">
        <v>8276</v>
      </c>
      <c r="S1378" t="str">
        <f t="shared" si="128"/>
        <v>music</v>
      </c>
      <c r="T1378" t="str">
        <f t="shared" si="129"/>
        <v>rock</v>
      </c>
    </row>
    <row r="1379" spans="1:20" ht="28.8" x14ac:dyDescent="0.3">
      <c r="A1379">
        <v>3281</v>
      </c>
      <c r="B1379" s="3" t="s">
        <v>3281</v>
      </c>
      <c r="C1379" s="3" t="s">
        <v>7391</v>
      </c>
      <c r="D1379" s="10">
        <v>5000</v>
      </c>
      <c r="E1379">
        <v>6080</v>
      </c>
      <c r="F1379" s="5">
        <f t="shared" si="126"/>
        <v>1.216</v>
      </c>
      <c r="G1379" s="6">
        <f t="shared" si="127"/>
        <v>129.36170212765958</v>
      </c>
      <c r="H1379" t="s">
        <v>8219</v>
      </c>
      <c r="I1379" t="s">
        <v>8224</v>
      </c>
      <c r="J1379" t="s">
        <v>8246</v>
      </c>
      <c r="K1379">
        <v>1441153705</v>
      </c>
      <c r="L1379" s="11">
        <f t="shared" si="130"/>
        <v>42249.019733796296</v>
      </c>
      <c r="M1379">
        <v>1438561705</v>
      </c>
      <c r="N1379" s="11">
        <f t="shared" si="131"/>
        <v>42219.019733796296</v>
      </c>
      <c r="O1379" t="b">
        <v>0</v>
      </c>
      <c r="P1379">
        <v>47</v>
      </c>
      <c r="Q1379" t="b">
        <v>1</v>
      </c>
      <c r="R1379" t="s">
        <v>8271</v>
      </c>
      <c r="S1379" t="str">
        <f t="shared" si="128"/>
        <v>theater</v>
      </c>
      <c r="T1379" t="str">
        <f t="shared" si="129"/>
        <v>plays</v>
      </c>
    </row>
    <row r="1380" spans="1:20" ht="57.6" x14ac:dyDescent="0.3">
      <c r="A1380">
        <v>2985</v>
      </c>
      <c r="B1380" s="3" t="s">
        <v>2985</v>
      </c>
      <c r="C1380" s="3" t="s">
        <v>7095</v>
      </c>
      <c r="D1380" s="10">
        <v>10000</v>
      </c>
      <c r="E1380">
        <v>12165</v>
      </c>
      <c r="F1380" s="5">
        <f t="shared" si="126"/>
        <v>1.2164999999999999</v>
      </c>
      <c r="G1380" s="6">
        <f t="shared" si="127"/>
        <v>109.5945945945946</v>
      </c>
      <c r="H1380" t="s">
        <v>8219</v>
      </c>
      <c r="I1380" t="s">
        <v>8228</v>
      </c>
      <c r="J1380" t="s">
        <v>8250</v>
      </c>
      <c r="K1380">
        <v>1477886400</v>
      </c>
      <c r="L1380" s="11">
        <f t="shared" si="130"/>
        <v>42674.166666666672</v>
      </c>
      <c r="M1380">
        <v>1476228128</v>
      </c>
      <c r="N1380" s="11">
        <f t="shared" si="131"/>
        <v>42654.973703703698</v>
      </c>
      <c r="O1380" t="b">
        <v>0</v>
      </c>
      <c r="P1380">
        <v>111</v>
      </c>
      <c r="Q1380" t="b">
        <v>1</v>
      </c>
      <c r="R1380" t="s">
        <v>8303</v>
      </c>
      <c r="S1380" t="str">
        <f t="shared" si="128"/>
        <v>theater</v>
      </c>
      <c r="T1380" t="str">
        <f t="shared" si="129"/>
        <v>spaces</v>
      </c>
    </row>
    <row r="1381" spans="1:20" ht="43.2" x14ac:dyDescent="0.3">
      <c r="A1381">
        <v>3810</v>
      </c>
      <c r="B1381" s="3" t="s">
        <v>3807</v>
      </c>
      <c r="C1381" s="3" t="s">
        <v>7920</v>
      </c>
      <c r="D1381" s="10">
        <v>1500</v>
      </c>
      <c r="E1381">
        <v>1826</v>
      </c>
      <c r="F1381" s="5">
        <f t="shared" si="126"/>
        <v>1.2173333333333334</v>
      </c>
      <c r="G1381" s="6">
        <f t="shared" si="127"/>
        <v>70.230769230769226</v>
      </c>
      <c r="H1381" t="s">
        <v>8219</v>
      </c>
      <c r="I1381" t="s">
        <v>8224</v>
      </c>
      <c r="J1381" t="s">
        <v>8246</v>
      </c>
      <c r="K1381">
        <v>1426965758</v>
      </c>
      <c r="L1381" s="11">
        <f t="shared" si="130"/>
        <v>42084.807384259257</v>
      </c>
      <c r="M1381">
        <v>1424377358</v>
      </c>
      <c r="N1381" s="11">
        <f t="shared" si="131"/>
        <v>42054.849050925928</v>
      </c>
      <c r="O1381" t="b">
        <v>0</v>
      </c>
      <c r="P1381">
        <v>26</v>
      </c>
      <c r="Q1381" t="b">
        <v>1</v>
      </c>
      <c r="R1381" t="s">
        <v>8271</v>
      </c>
      <c r="S1381" t="str">
        <f t="shared" si="128"/>
        <v>theater</v>
      </c>
      <c r="T1381" t="str">
        <f t="shared" si="129"/>
        <v>plays</v>
      </c>
    </row>
    <row r="1382" spans="1:20" ht="43.2" x14ac:dyDescent="0.3">
      <c r="A1382">
        <v>3468</v>
      </c>
      <c r="B1382" s="3" t="s">
        <v>3467</v>
      </c>
      <c r="C1382" s="3" t="s">
        <v>7578</v>
      </c>
      <c r="D1382" s="10">
        <v>10000</v>
      </c>
      <c r="E1382">
        <v>12178</v>
      </c>
      <c r="F1382" s="5">
        <f t="shared" si="126"/>
        <v>1.2178</v>
      </c>
      <c r="G1382" s="6">
        <f t="shared" si="127"/>
        <v>716.35294117647061</v>
      </c>
      <c r="H1382" t="s">
        <v>8219</v>
      </c>
      <c r="I1382" t="s">
        <v>8224</v>
      </c>
      <c r="J1382" t="s">
        <v>8246</v>
      </c>
      <c r="K1382">
        <v>1474426800</v>
      </c>
      <c r="L1382" s="11">
        <f t="shared" si="130"/>
        <v>42634.125</v>
      </c>
      <c r="M1382">
        <v>1471976529</v>
      </c>
      <c r="N1382" s="11">
        <f t="shared" si="131"/>
        <v>42605.765381944439</v>
      </c>
      <c r="O1382" t="b">
        <v>0</v>
      </c>
      <c r="P1382">
        <v>17</v>
      </c>
      <c r="Q1382" t="b">
        <v>1</v>
      </c>
      <c r="R1382" t="s">
        <v>8271</v>
      </c>
      <c r="S1382" t="str">
        <f t="shared" si="128"/>
        <v>theater</v>
      </c>
      <c r="T1382" t="str">
        <f t="shared" si="129"/>
        <v>plays</v>
      </c>
    </row>
    <row r="1383" spans="1:20" ht="43.2" x14ac:dyDescent="0.3">
      <c r="A1383">
        <v>837</v>
      </c>
      <c r="B1383" s="3" t="s">
        <v>838</v>
      </c>
      <c r="C1383" s="3" t="s">
        <v>4947</v>
      </c>
      <c r="D1383" s="10">
        <v>2500</v>
      </c>
      <c r="E1383">
        <v>3045</v>
      </c>
      <c r="F1383" s="5">
        <f t="shared" si="126"/>
        <v>1.218</v>
      </c>
      <c r="G1383" s="6">
        <f t="shared" si="127"/>
        <v>49.112903225806448</v>
      </c>
      <c r="H1383" t="s">
        <v>8219</v>
      </c>
      <c r="I1383" t="s">
        <v>8224</v>
      </c>
      <c r="J1383" t="s">
        <v>8246</v>
      </c>
      <c r="K1383">
        <v>1398988662</v>
      </c>
      <c r="L1383" s="11">
        <f t="shared" si="130"/>
        <v>41760.998402777775</v>
      </c>
      <c r="M1383">
        <v>1396396662</v>
      </c>
      <c r="N1383" s="11">
        <f t="shared" si="131"/>
        <v>41730.998402777775</v>
      </c>
      <c r="O1383" t="b">
        <v>0</v>
      </c>
      <c r="P1383">
        <v>62</v>
      </c>
      <c r="Q1383" t="b">
        <v>1</v>
      </c>
      <c r="R1383" t="s">
        <v>8276</v>
      </c>
      <c r="S1383" t="str">
        <f t="shared" si="128"/>
        <v>music</v>
      </c>
      <c r="T1383" t="str">
        <f t="shared" si="129"/>
        <v>rock</v>
      </c>
    </row>
    <row r="1384" spans="1:20" ht="43.2" x14ac:dyDescent="0.3">
      <c r="A1384">
        <v>2962</v>
      </c>
      <c r="B1384" s="3" t="s">
        <v>2962</v>
      </c>
      <c r="C1384" s="3" t="s">
        <v>7072</v>
      </c>
      <c r="D1384" s="10">
        <v>1000</v>
      </c>
      <c r="E1384">
        <v>1218</v>
      </c>
      <c r="F1384" s="5">
        <f t="shared" si="126"/>
        <v>1.218</v>
      </c>
      <c r="G1384" s="6">
        <f t="shared" si="127"/>
        <v>60.9</v>
      </c>
      <c r="H1384" t="s">
        <v>8219</v>
      </c>
      <c r="I1384" t="s">
        <v>8224</v>
      </c>
      <c r="J1384" t="s">
        <v>8246</v>
      </c>
      <c r="K1384">
        <v>1425193140</v>
      </c>
      <c r="L1384" s="11">
        <f t="shared" si="130"/>
        <v>42064.290972222225</v>
      </c>
      <c r="M1384">
        <v>1422769906</v>
      </c>
      <c r="N1384" s="11">
        <f t="shared" si="131"/>
        <v>42036.24428240741</v>
      </c>
      <c r="O1384" t="b">
        <v>0</v>
      </c>
      <c r="P1384">
        <v>20</v>
      </c>
      <c r="Q1384" t="b">
        <v>1</v>
      </c>
      <c r="R1384" t="s">
        <v>8271</v>
      </c>
      <c r="S1384" t="str">
        <f t="shared" si="128"/>
        <v>theater</v>
      </c>
      <c r="T1384" t="str">
        <f t="shared" si="129"/>
        <v>plays</v>
      </c>
    </row>
    <row r="1385" spans="1:20" ht="43.2" x14ac:dyDescent="0.3">
      <c r="A1385">
        <v>1294</v>
      </c>
      <c r="B1385" s="3" t="s">
        <v>1295</v>
      </c>
      <c r="C1385" s="3" t="s">
        <v>5404</v>
      </c>
      <c r="D1385" s="10">
        <v>500</v>
      </c>
      <c r="E1385">
        <v>610</v>
      </c>
      <c r="F1385" s="5">
        <f t="shared" si="126"/>
        <v>1.22</v>
      </c>
      <c r="G1385" s="6">
        <f t="shared" si="127"/>
        <v>27.727272727272727</v>
      </c>
      <c r="H1385" t="s">
        <v>8219</v>
      </c>
      <c r="I1385" t="s">
        <v>8225</v>
      </c>
      <c r="J1385" t="s">
        <v>8247</v>
      </c>
      <c r="K1385">
        <v>1445252400</v>
      </c>
      <c r="L1385" s="11">
        <f t="shared" si="130"/>
        <v>42296.458333333328</v>
      </c>
      <c r="M1385">
        <v>1443696797</v>
      </c>
      <c r="N1385" s="11">
        <f t="shared" si="131"/>
        <v>42278.453668981485</v>
      </c>
      <c r="O1385" t="b">
        <v>0</v>
      </c>
      <c r="P1385">
        <v>22</v>
      </c>
      <c r="Q1385" t="b">
        <v>1</v>
      </c>
      <c r="R1385" t="s">
        <v>8271</v>
      </c>
      <c r="S1385" t="str">
        <f t="shared" si="128"/>
        <v>theater</v>
      </c>
      <c r="T1385" t="str">
        <f t="shared" si="129"/>
        <v>plays</v>
      </c>
    </row>
    <row r="1386" spans="1:20" ht="57.6" x14ac:dyDescent="0.3">
      <c r="A1386">
        <v>3404</v>
      </c>
      <c r="B1386" s="3" t="s">
        <v>3403</v>
      </c>
      <c r="C1386" s="3" t="s">
        <v>7514</v>
      </c>
      <c r="D1386" s="10">
        <v>500</v>
      </c>
      <c r="E1386">
        <v>610</v>
      </c>
      <c r="F1386" s="5">
        <f t="shared" si="126"/>
        <v>1.22</v>
      </c>
      <c r="G1386" s="6">
        <f t="shared" si="127"/>
        <v>203.33333333333334</v>
      </c>
      <c r="H1386" t="s">
        <v>8219</v>
      </c>
      <c r="I1386" t="s">
        <v>8224</v>
      </c>
      <c r="J1386" t="s">
        <v>8246</v>
      </c>
      <c r="K1386">
        <v>1434542702</v>
      </c>
      <c r="L1386" s="11">
        <f t="shared" si="130"/>
        <v>42172.503495370373</v>
      </c>
      <c r="M1386">
        <v>1432814702</v>
      </c>
      <c r="N1386" s="11">
        <f t="shared" si="131"/>
        <v>42152.503495370373</v>
      </c>
      <c r="O1386" t="b">
        <v>0</v>
      </c>
      <c r="P1386">
        <v>3</v>
      </c>
      <c r="Q1386" t="b">
        <v>1</v>
      </c>
      <c r="R1386" t="s">
        <v>8271</v>
      </c>
      <c r="S1386" t="str">
        <f t="shared" si="128"/>
        <v>theater</v>
      </c>
      <c r="T1386" t="str">
        <f t="shared" si="129"/>
        <v>plays</v>
      </c>
    </row>
    <row r="1387" spans="1:20" ht="43.2" x14ac:dyDescent="0.3">
      <c r="A1387">
        <v>846</v>
      </c>
      <c r="B1387" s="3" t="s">
        <v>847</v>
      </c>
      <c r="C1387" s="3" t="s">
        <v>4956</v>
      </c>
      <c r="D1387" s="10">
        <v>1100</v>
      </c>
      <c r="E1387">
        <v>1342.01</v>
      </c>
      <c r="F1387" s="5">
        <f t="shared" si="126"/>
        <v>1.2200090909090908</v>
      </c>
      <c r="G1387" s="6">
        <f t="shared" si="127"/>
        <v>28.553404255319148</v>
      </c>
      <c r="H1387" t="s">
        <v>8219</v>
      </c>
      <c r="I1387" t="s">
        <v>8225</v>
      </c>
      <c r="J1387" t="s">
        <v>8247</v>
      </c>
      <c r="K1387">
        <v>1394460000</v>
      </c>
      <c r="L1387" s="11">
        <f t="shared" si="130"/>
        <v>41708.583333333336</v>
      </c>
      <c r="M1387">
        <v>1393233855</v>
      </c>
      <c r="N1387" s="11">
        <f t="shared" si="131"/>
        <v>41694.391840277778</v>
      </c>
      <c r="O1387" t="b">
        <v>0</v>
      </c>
      <c r="P1387">
        <v>47</v>
      </c>
      <c r="Q1387" t="b">
        <v>1</v>
      </c>
      <c r="R1387" t="s">
        <v>8277</v>
      </c>
      <c r="S1387" t="str">
        <f t="shared" si="128"/>
        <v>music</v>
      </c>
      <c r="T1387" t="str">
        <f t="shared" si="129"/>
        <v>metal</v>
      </c>
    </row>
    <row r="1388" spans="1:20" ht="43.2" x14ac:dyDescent="0.3">
      <c r="A1388">
        <v>370</v>
      </c>
      <c r="B1388" s="3" t="s">
        <v>371</v>
      </c>
      <c r="C1388" s="3" t="s">
        <v>4480</v>
      </c>
      <c r="D1388" s="10">
        <v>25000</v>
      </c>
      <c r="E1388">
        <v>30505</v>
      </c>
      <c r="F1388" s="5">
        <f t="shared" si="126"/>
        <v>1.2202</v>
      </c>
      <c r="G1388" s="6">
        <f t="shared" si="127"/>
        <v>709.41860465116281</v>
      </c>
      <c r="H1388" t="s">
        <v>8219</v>
      </c>
      <c r="I1388" t="s">
        <v>8224</v>
      </c>
      <c r="J1388" t="s">
        <v>8246</v>
      </c>
      <c r="K1388">
        <v>1483729500</v>
      </c>
      <c r="L1388" s="11">
        <f t="shared" si="130"/>
        <v>42741.795138888891</v>
      </c>
      <c r="M1388">
        <v>1481137500</v>
      </c>
      <c r="N1388" s="11">
        <f t="shared" si="131"/>
        <v>42711.795138888891</v>
      </c>
      <c r="O1388" t="b">
        <v>0</v>
      </c>
      <c r="P1388">
        <v>43</v>
      </c>
      <c r="Q1388" t="b">
        <v>1</v>
      </c>
      <c r="R1388" t="s">
        <v>8269</v>
      </c>
      <c r="S1388" t="str">
        <f t="shared" si="128"/>
        <v>film &amp; video</v>
      </c>
      <c r="T1388" t="str">
        <f t="shared" si="129"/>
        <v>documentary</v>
      </c>
    </row>
    <row r="1389" spans="1:20" ht="43.2" x14ac:dyDescent="0.3">
      <c r="A1389">
        <v>3571</v>
      </c>
      <c r="B1389" s="3" t="s">
        <v>3570</v>
      </c>
      <c r="C1389" s="3" t="s">
        <v>7681</v>
      </c>
      <c r="D1389" s="10">
        <v>1500</v>
      </c>
      <c r="E1389">
        <v>1831</v>
      </c>
      <c r="F1389" s="5">
        <f t="shared" si="126"/>
        <v>1.2206666666666666</v>
      </c>
      <c r="G1389" s="6">
        <f t="shared" si="127"/>
        <v>73.239999999999995</v>
      </c>
      <c r="H1389" t="s">
        <v>8219</v>
      </c>
      <c r="I1389" t="s">
        <v>8225</v>
      </c>
      <c r="J1389" t="s">
        <v>8247</v>
      </c>
      <c r="K1389">
        <v>1414701413</v>
      </c>
      <c r="L1389" s="11">
        <f t="shared" si="130"/>
        <v>41942.858946759261</v>
      </c>
      <c r="M1389">
        <v>1412109413</v>
      </c>
      <c r="N1389" s="11">
        <f t="shared" si="131"/>
        <v>41912.858946759261</v>
      </c>
      <c r="O1389" t="b">
        <v>0</v>
      </c>
      <c r="P1389">
        <v>25</v>
      </c>
      <c r="Q1389" t="b">
        <v>1</v>
      </c>
      <c r="R1389" t="s">
        <v>8271</v>
      </c>
      <c r="S1389" t="str">
        <f t="shared" si="128"/>
        <v>theater</v>
      </c>
      <c r="T1389" t="str">
        <f t="shared" si="129"/>
        <v>plays</v>
      </c>
    </row>
    <row r="1390" spans="1:20" ht="43.2" x14ac:dyDescent="0.3">
      <c r="A1390">
        <v>1604</v>
      </c>
      <c r="B1390" s="3" t="s">
        <v>1605</v>
      </c>
      <c r="C1390" s="3" t="s">
        <v>5714</v>
      </c>
      <c r="D1390" s="10">
        <v>2800</v>
      </c>
      <c r="E1390">
        <v>3419</v>
      </c>
      <c r="F1390" s="5">
        <f t="shared" si="126"/>
        <v>1.2210714285714286</v>
      </c>
      <c r="G1390" s="6">
        <f t="shared" si="127"/>
        <v>48.842857142857142</v>
      </c>
      <c r="H1390" t="s">
        <v>8219</v>
      </c>
      <c r="I1390" t="s">
        <v>8224</v>
      </c>
      <c r="J1390" t="s">
        <v>8246</v>
      </c>
      <c r="K1390">
        <v>1332011835</v>
      </c>
      <c r="L1390" s="11">
        <f t="shared" si="130"/>
        <v>40985.80364583333</v>
      </c>
      <c r="M1390">
        <v>1328559435</v>
      </c>
      <c r="N1390" s="11">
        <f t="shared" si="131"/>
        <v>40945.845312500001</v>
      </c>
      <c r="O1390" t="b">
        <v>0</v>
      </c>
      <c r="P1390">
        <v>70</v>
      </c>
      <c r="Q1390" t="b">
        <v>1</v>
      </c>
      <c r="R1390" t="s">
        <v>8276</v>
      </c>
      <c r="S1390" t="str">
        <f t="shared" si="128"/>
        <v>music</v>
      </c>
      <c r="T1390" t="str">
        <f t="shared" si="129"/>
        <v>rock</v>
      </c>
    </row>
    <row r="1391" spans="1:20" ht="57.6" x14ac:dyDescent="0.3">
      <c r="A1391">
        <v>721</v>
      </c>
      <c r="B1391" s="3" t="s">
        <v>722</v>
      </c>
      <c r="C1391" s="3" t="s">
        <v>4831</v>
      </c>
      <c r="D1391" s="10">
        <v>8200</v>
      </c>
      <c r="E1391">
        <v>10013</v>
      </c>
      <c r="F1391" s="5">
        <f t="shared" si="126"/>
        <v>1.2210975609756098</v>
      </c>
      <c r="G1391" s="6">
        <f t="shared" si="127"/>
        <v>84.142857142857139</v>
      </c>
      <c r="H1391" t="s">
        <v>8219</v>
      </c>
      <c r="I1391" t="s">
        <v>8224</v>
      </c>
      <c r="J1391" t="s">
        <v>8246</v>
      </c>
      <c r="K1391">
        <v>1406900607</v>
      </c>
      <c r="L1391" s="11">
        <f t="shared" si="130"/>
        <v>41852.571840277778</v>
      </c>
      <c r="M1391">
        <v>1403012607</v>
      </c>
      <c r="N1391" s="11">
        <f t="shared" si="131"/>
        <v>41807.571840277778</v>
      </c>
      <c r="O1391" t="b">
        <v>0</v>
      </c>
      <c r="P1391">
        <v>119</v>
      </c>
      <c r="Q1391" t="b">
        <v>1</v>
      </c>
      <c r="R1391" t="s">
        <v>8274</v>
      </c>
      <c r="S1391" t="str">
        <f t="shared" si="128"/>
        <v>publishing</v>
      </c>
      <c r="T1391" t="str">
        <f t="shared" si="129"/>
        <v>nonfiction</v>
      </c>
    </row>
    <row r="1392" spans="1:20" ht="43.2" x14ac:dyDescent="0.3">
      <c r="A1392">
        <v>1394</v>
      </c>
      <c r="B1392" s="3" t="s">
        <v>1395</v>
      </c>
      <c r="C1392" s="3" t="s">
        <v>5504</v>
      </c>
      <c r="D1392" s="10">
        <v>750</v>
      </c>
      <c r="E1392">
        <v>916</v>
      </c>
      <c r="F1392" s="5">
        <f t="shared" si="126"/>
        <v>1.2213333333333334</v>
      </c>
      <c r="G1392" s="6">
        <f t="shared" si="127"/>
        <v>53.882352941176471</v>
      </c>
      <c r="H1392" t="s">
        <v>8219</v>
      </c>
      <c r="I1392" t="s">
        <v>8224</v>
      </c>
      <c r="J1392" t="s">
        <v>8246</v>
      </c>
      <c r="K1392">
        <v>1488337200</v>
      </c>
      <c r="L1392" s="11">
        <f t="shared" si="130"/>
        <v>42795.125</v>
      </c>
      <c r="M1392">
        <v>1484623726</v>
      </c>
      <c r="N1392" s="11">
        <f t="shared" si="131"/>
        <v>42752.144976851851</v>
      </c>
      <c r="O1392" t="b">
        <v>0</v>
      </c>
      <c r="P1392">
        <v>17</v>
      </c>
      <c r="Q1392" t="b">
        <v>1</v>
      </c>
      <c r="R1392" t="s">
        <v>8276</v>
      </c>
      <c r="S1392" t="str">
        <f t="shared" si="128"/>
        <v>music</v>
      </c>
      <c r="T1392" t="str">
        <f t="shared" si="129"/>
        <v>rock</v>
      </c>
    </row>
    <row r="1393" spans="1:20" ht="28.8" x14ac:dyDescent="0.3">
      <c r="A1393">
        <v>1247</v>
      </c>
      <c r="B1393" s="3" t="s">
        <v>1248</v>
      </c>
      <c r="C1393" s="3" t="s">
        <v>5357</v>
      </c>
      <c r="D1393" s="10">
        <v>3500</v>
      </c>
      <c r="E1393">
        <v>4275</v>
      </c>
      <c r="F1393" s="5">
        <f t="shared" si="126"/>
        <v>1.2214285714285715</v>
      </c>
      <c r="G1393" s="6">
        <f t="shared" si="127"/>
        <v>85.5</v>
      </c>
      <c r="H1393" t="s">
        <v>8219</v>
      </c>
      <c r="I1393" t="s">
        <v>8224</v>
      </c>
      <c r="J1393" t="s">
        <v>8246</v>
      </c>
      <c r="K1393">
        <v>1367823655</v>
      </c>
      <c r="L1393" s="11">
        <f t="shared" si="130"/>
        <v>41400.292303240742</v>
      </c>
      <c r="M1393">
        <v>1365231655</v>
      </c>
      <c r="N1393" s="11">
        <f t="shared" si="131"/>
        <v>41370.292303240742</v>
      </c>
      <c r="O1393" t="b">
        <v>1</v>
      </c>
      <c r="P1393">
        <v>50</v>
      </c>
      <c r="Q1393" t="b">
        <v>1</v>
      </c>
      <c r="R1393" t="s">
        <v>8276</v>
      </c>
      <c r="S1393" t="str">
        <f t="shared" si="128"/>
        <v>music</v>
      </c>
      <c r="T1393" t="str">
        <f t="shared" si="129"/>
        <v>rock</v>
      </c>
    </row>
    <row r="1394" spans="1:20" ht="43.2" x14ac:dyDescent="0.3">
      <c r="A1394">
        <v>3308</v>
      </c>
      <c r="B1394" s="3" t="s">
        <v>3308</v>
      </c>
      <c r="C1394" s="3" t="s">
        <v>7418</v>
      </c>
      <c r="D1394" s="10">
        <v>3500</v>
      </c>
      <c r="E1394">
        <v>4280</v>
      </c>
      <c r="F1394" s="5">
        <f t="shared" si="126"/>
        <v>1.2228571428571429</v>
      </c>
      <c r="G1394" s="6">
        <f t="shared" si="127"/>
        <v>75.087719298245617</v>
      </c>
      <c r="H1394" t="s">
        <v>8219</v>
      </c>
      <c r="I1394" t="s">
        <v>8224</v>
      </c>
      <c r="J1394" t="s">
        <v>8246</v>
      </c>
      <c r="K1394">
        <v>1460581365</v>
      </c>
      <c r="L1394" s="11">
        <f t="shared" si="130"/>
        <v>42473.876909722225</v>
      </c>
      <c r="M1394">
        <v>1458766965</v>
      </c>
      <c r="N1394" s="11">
        <f t="shared" si="131"/>
        <v>42452.876909722225</v>
      </c>
      <c r="O1394" t="b">
        <v>0</v>
      </c>
      <c r="P1394">
        <v>57</v>
      </c>
      <c r="Q1394" t="b">
        <v>1</v>
      </c>
      <c r="R1394" t="s">
        <v>8271</v>
      </c>
      <c r="S1394" t="str">
        <f t="shared" si="128"/>
        <v>theater</v>
      </c>
      <c r="T1394" t="str">
        <f t="shared" si="129"/>
        <v>plays</v>
      </c>
    </row>
    <row r="1395" spans="1:20" ht="43.2" x14ac:dyDescent="0.3">
      <c r="A1395">
        <v>737</v>
      </c>
      <c r="B1395" s="3" t="s">
        <v>738</v>
      </c>
      <c r="C1395" s="3" t="s">
        <v>4847</v>
      </c>
      <c r="D1395" s="10">
        <v>5000</v>
      </c>
      <c r="E1395">
        <v>6120</v>
      </c>
      <c r="F1395" s="5">
        <f t="shared" si="126"/>
        <v>1.224</v>
      </c>
      <c r="G1395" s="6">
        <f t="shared" si="127"/>
        <v>56.666666666666664</v>
      </c>
      <c r="H1395" t="s">
        <v>8219</v>
      </c>
      <c r="I1395" t="s">
        <v>8224</v>
      </c>
      <c r="J1395" t="s">
        <v>8246</v>
      </c>
      <c r="K1395">
        <v>1392408000</v>
      </c>
      <c r="L1395" s="11">
        <f t="shared" si="130"/>
        <v>41684.833333333336</v>
      </c>
      <c r="M1395">
        <v>1390890987</v>
      </c>
      <c r="N1395" s="11">
        <f t="shared" si="131"/>
        <v>41667.275312500002</v>
      </c>
      <c r="O1395" t="b">
        <v>0</v>
      </c>
      <c r="P1395">
        <v>108</v>
      </c>
      <c r="Q1395" t="b">
        <v>1</v>
      </c>
      <c r="R1395" t="s">
        <v>8274</v>
      </c>
      <c r="S1395" t="str">
        <f t="shared" si="128"/>
        <v>publishing</v>
      </c>
      <c r="T1395" t="str">
        <f t="shared" si="129"/>
        <v>nonfiction</v>
      </c>
    </row>
    <row r="1396" spans="1:20" ht="43.2" x14ac:dyDescent="0.3">
      <c r="A1396">
        <v>1664</v>
      </c>
      <c r="B1396" s="3" t="s">
        <v>1665</v>
      </c>
      <c r="C1396" s="3" t="s">
        <v>5774</v>
      </c>
      <c r="D1396" s="10">
        <v>2500</v>
      </c>
      <c r="E1396">
        <v>3060.22</v>
      </c>
      <c r="F1396" s="5">
        <f t="shared" si="126"/>
        <v>1.2240879999999998</v>
      </c>
      <c r="G1396" s="6">
        <f t="shared" si="127"/>
        <v>34.384494382022467</v>
      </c>
      <c r="H1396" t="s">
        <v>8219</v>
      </c>
      <c r="I1396" t="s">
        <v>8224</v>
      </c>
      <c r="J1396" t="s">
        <v>8246</v>
      </c>
      <c r="K1396">
        <v>1331870340</v>
      </c>
      <c r="L1396" s="11">
        <f t="shared" si="130"/>
        <v>40984.165972222225</v>
      </c>
      <c r="M1396">
        <v>1328033818</v>
      </c>
      <c r="N1396" s="11">
        <f t="shared" si="131"/>
        <v>40939.761782407404</v>
      </c>
      <c r="O1396" t="b">
        <v>0</v>
      </c>
      <c r="P1396">
        <v>89</v>
      </c>
      <c r="Q1396" t="b">
        <v>1</v>
      </c>
      <c r="R1396" t="s">
        <v>8292</v>
      </c>
      <c r="S1396" t="str">
        <f t="shared" si="128"/>
        <v>music</v>
      </c>
      <c r="T1396" t="str">
        <f t="shared" si="129"/>
        <v>pop</v>
      </c>
    </row>
    <row r="1397" spans="1:20" ht="57.6" x14ac:dyDescent="0.3">
      <c r="A1397">
        <v>1355</v>
      </c>
      <c r="B1397" s="3" t="s">
        <v>1356</v>
      </c>
      <c r="C1397" s="3" t="s">
        <v>5465</v>
      </c>
      <c r="D1397" s="10">
        <v>2500</v>
      </c>
      <c r="E1397">
        <v>3067</v>
      </c>
      <c r="F1397" s="5">
        <f t="shared" si="126"/>
        <v>1.2267999999999999</v>
      </c>
      <c r="G1397" s="6">
        <f t="shared" si="127"/>
        <v>25.347107438016529</v>
      </c>
      <c r="H1397" t="s">
        <v>8219</v>
      </c>
      <c r="I1397" t="s">
        <v>8225</v>
      </c>
      <c r="J1397" t="s">
        <v>8247</v>
      </c>
      <c r="K1397">
        <v>1354269600</v>
      </c>
      <c r="L1397" s="11">
        <f t="shared" si="130"/>
        <v>41243.416666666664</v>
      </c>
      <c r="M1397">
        <v>1351663605</v>
      </c>
      <c r="N1397" s="11">
        <f t="shared" si="131"/>
        <v>41213.254687499997</v>
      </c>
      <c r="O1397" t="b">
        <v>0</v>
      </c>
      <c r="P1397">
        <v>121</v>
      </c>
      <c r="Q1397" t="b">
        <v>1</v>
      </c>
      <c r="R1397" t="s">
        <v>8274</v>
      </c>
      <c r="S1397" t="str">
        <f t="shared" si="128"/>
        <v>publishing</v>
      </c>
      <c r="T1397" t="str">
        <f t="shared" si="129"/>
        <v>nonfiction</v>
      </c>
    </row>
    <row r="1398" spans="1:20" ht="57.6" x14ac:dyDescent="0.3">
      <c r="A1398">
        <v>2554</v>
      </c>
      <c r="B1398" s="3" t="s">
        <v>2554</v>
      </c>
      <c r="C1398" s="3" t="s">
        <v>6664</v>
      </c>
      <c r="D1398" s="10">
        <v>3000</v>
      </c>
      <c r="E1398">
        <v>3684</v>
      </c>
      <c r="F1398" s="5">
        <f t="shared" si="126"/>
        <v>1.228</v>
      </c>
      <c r="G1398" s="6">
        <f t="shared" si="127"/>
        <v>54.985074626865675</v>
      </c>
      <c r="H1398" t="s">
        <v>8219</v>
      </c>
      <c r="I1398" t="s">
        <v>8224</v>
      </c>
      <c r="J1398" t="s">
        <v>8246</v>
      </c>
      <c r="K1398">
        <v>1433131140</v>
      </c>
      <c r="L1398" s="11">
        <f t="shared" si="130"/>
        <v>42156.165972222225</v>
      </c>
      <c r="M1398">
        <v>1430445163</v>
      </c>
      <c r="N1398" s="11">
        <f t="shared" si="131"/>
        <v>42125.078275462962</v>
      </c>
      <c r="O1398" t="b">
        <v>0</v>
      </c>
      <c r="P1398">
        <v>67</v>
      </c>
      <c r="Q1398" t="b">
        <v>1</v>
      </c>
      <c r="R1398" t="s">
        <v>8300</v>
      </c>
      <c r="S1398" t="str">
        <f t="shared" si="128"/>
        <v>music</v>
      </c>
      <c r="T1398" t="str">
        <f t="shared" si="129"/>
        <v>classical music</v>
      </c>
    </row>
    <row r="1399" spans="1:20" ht="43.2" x14ac:dyDescent="0.3">
      <c r="A1399">
        <v>2218</v>
      </c>
      <c r="B1399" s="3" t="s">
        <v>2219</v>
      </c>
      <c r="C1399" s="3" t="s">
        <v>6328</v>
      </c>
      <c r="D1399" s="10">
        <v>2000</v>
      </c>
      <c r="E1399">
        <v>2456.66</v>
      </c>
      <c r="F1399" s="5">
        <f t="shared" si="126"/>
        <v>1.2283299999999999</v>
      </c>
      <c r="G1399" s="6">
        <f t="shared" si="127"/>
        <v>32.324473684210524</v>
      </c>
      <c r="H1399" t="s">
        <v>8219</v>
      </c>
      <c r="I1399" t="s">
        <v>8224</v>
      </c>
      <c r="J1399" t="s">
        <v>8246</v>
      </c>
      <c r="K1399">
        <v>1346198400</v>
      </c>
      <c r="L1399" s="11">
        <f t="shared" si="130"/>
        <v>41150</v>
      </c>
      <c r="M1399">
        <v>1344281383</v>
      </c>
      <c r="N1399" s="11">
        <f t="shared" si="131"/>
        <v>41127.812303240738</v>
      </c>
      <c r="O1399" t="b">
        <v>0</v>
      </c>
      <c r="P1399">
        <v>76</v>
      </c>
      <c r="Q1399" t="b">
        <v>1</v>
      </c>
      <c r="R1399" t="s">
        <v>8280</v>
      </c>
      <c r="S1399" t="str">
        <f t="shared" si="128"/>
        <v>music</v>
      </c>
      <c r="T1399" t="str">
        <f t="shared" si="129"/>
        <v>electronic music</v>
      </c>
    </row>
    <row r="1400" spans="1:20" ht="57.6" x14ac:dyDescent="0.3">
      <c r="A1400">
        <v>2736</v>
      </c>
      <c r="B1400" s="3" t="s">
        <v>2736</v>
      </c>
      <c r="C1400" s="3" t="s">
        <v>6846</v>
      </c>
      <c r="D1400" s="10">
        <v>8000</v>
      </c>
      <c r="E1400">
        <v>9832</v>
      </c>
      <c r="F1400" s="5">
        <f t="shared" si="126"/>
        <v>1.2290000000000001</v>
      </c>
      <c r="G1400" s="6">
        <f t="shared" si="127"/>
        <v>169.51724137931035</v>
      </c>
      <c r="H1400" t="s">
        <v>8219</v>
      </c>
      <c r="I1400" t="s">
        <v>8229</v>
      </c>
      <c r="J1400" t="s">
        <v>8251</v>
      </c>
      <c r="K1400">
        <v>1398268773</v>
      </c>
      <c r="L1400" s="11">
        <f t="shared" si="130"/>
        <v>41752.666354166664</v>
      </c>
      <c r="M1400">
        <v>1395676773</v>
      </c>
      <c r="N1400" s="11">
        <f t="shared" si="131"/>
        <v>41722.666354166664</v>
      </c>
      <c r="O1400" t="b">
        <v>0</v>
      </c>
      <c r="P1400">
        <v>58</v>
      </c>
      <c r="Q1400" t="b">
        <v>1</v>
      </c>
      <c r="R1400" t="s">
        <v>8295</v>
      </c>
      <c r="S1400" t="str">
        <f t="shared" si="128"/>
        <v>technology</v>
      </c>
      <c r="T1400" t="str">
        <f t="shared" si="129"/>
        <v>hardware</v>
      </c>
    </row>
    <row r="1401" spans="1:20" ht="57.6" x14ac:dyDescent="0.3">
      <c r="A1401">
        <v>4</v>
      </c>
      <c r="B1401" s="3" t="s">
        <v>6</v>
      </c>
      <c r="C1401" s="3" t="s">
        <v>4115</v>
      </c>
      <c r="D1401" s="10">
        <v>44000</v>
      </c>
      <c r="E1401">
        <v>54116.28</v>
      </c>
      <c r="F1401" s="5">
        <f t="shared" si="126"/>
        <v>1.2299154545454545</v>
      </c>
      <c r="G1401" s="6">
        <f t="shared" si="127"/>
        <v>190.55028169014085</v>
      </c>
      <c r="H1401" t="s">
        <v>8219</v>
      </c>
      <c r="I1401" t="s">
        <v>8224</v>
      </c>
      <c r="J1401" t="s">
        <v>8246</v>
      </c>
      <c r="K1401">
        <v>1450555279</v>
      </c>
      <c r="L1401" s="11">
        <f t="shared" si="130"/>
        <v>42357.834247685183</v>
      </c>
      <c r="M1401">
        <v>1447963279</v>
      </c>
      <c r="N1401" s="11">
        <f t="shared" si="131"/>
        <v>42327.834247685183</v>
      </c>
      <c r="O1401" t="b">
        <v>0</v>
      </c>
      <c r="P1401">
        <v>284</v>
      </c>
      <c r="Q1401" t="b">
        <v>1</v>
      </c>
      <c r="R1401" t="s">
        <v>8265</v>
      </c>
      <c r="S1401" t="str">
        <f t="shared" si="128"/>
        <v>film &amp; video</v>
      </c>
      <c r="T1401" t="str">
        <f t="shared" si="129"/>
        <v>television</v>
      </c>
    </row>
    <row r="1402" spans="1:20" ht="57.6" x14ac:dyDescent="0.3">
      <c r="A1402">
        <v>3540</v>
      </c>
      <c r="B1402" s="3" t="s">
        <v>3539</v>
      </c>
      <c r="C1402" s="3" t="s">
        <v>7650</v>
      </c>
      <c r="D1402" s="10">
        <v>300</v>
      </c>
      <c r="E1402">
        <v>369</v>
      </c>
      <c r="F1402" s="5">
        <f t="shared" si="126"/>
        <v>1.23</v>
      </c>
      <c r="G1402" s="6">
        <f t="shared" si="127"/>
        <v>46.125</v>
      </c>
      <c r="H1402" t="s">
        <v>8219</v>
      </c>
      <c r="I1402" t="s">
        <v>8225</v>
      </c>
      <c r="J1402" t="s">
        <v>8247</v>
      </c>
      <c r="K1402">
        <v>1466899491</v>
      </c>
      <c r="L1402" s="11">
        <f t="shared" si="130"/>
        <v>42547.003368055557</v>
      </c>
      <c r="M1402">
        <v>1464307491</v>
      </c>
      <c r="N1402" s="11">
        <f t="shared" si="131"/>
        <v>42517.003368055557</v>
      </c>
      <c r="O1402" t="b">
        <v>0</v>
      </c>
      <c r="P1402">
        <v>8</v>
      </c>
      <c r="Q1402" t="b">
        <v>1</v>
      </c>
      <c r="R1402" t="s">
        <v>8271</v>
      </c>
      <c r="S1402" t="str">
        <f t="shared" si="128"/>
        <v>theater</v>
      </c>
      <c r="T1402" t="str">
        <f t="shared" si="129"/>
        <v>plays</v>
      </c>
    </row>
    <row r="1403" spans="1:20" ht="43.2" x14ac:dyDescent="0.3">
      <c r="A1403">
        <v>323</v>
      </c>
      <c r="B1403" s="3" t="s">
        <v>324</v>
      </c>
      <c r="C1403" s="3" t="s">
        <v>4433</v>
      </c>
      <c r="D1403" s="10">
        <v>5400</v>
      </c>
      <c r="E1403">
        <v>6646</v>
      </c>
      <c r="F1403" s="5">
        <f t="shared" si="126"/>
        <v>1.2307407407407407</v>
      </c>
      <c r="G1403" s="6">
        <f t="shared" si="127"/>
        <v>114.58620689655173</v>
      </c>
      <c r="H1403" t="s">
        <v>8219</v>
      </c>
      <c r="I1403" t="s">
        <v>8224</v>
      </c>
      <c r="J1403" t="s">
        <v>8246</v>
      </c>
      <c r="K1403">
        <v>1482307140</v>
      </c>
      <c r="L1403" s="11">
        <f t="shared" si="130"/>
        <v>42725.332638888889</v>
      </c>
      <c r="M1403">
        <v>1479886966</v>
      </c>
      <c r="N1403" s="11">
        <f t="shared" si="131"/>
        <v>42697.32136574074</v>
      </c>
      <c r="O1403" t="b">
        <v>1</v>
      </c>
      <c r="P1403">
        <v>58</v>
      </c>
      <c r="Q1403" t="b">
        <v>1</v>
      </c>
      <c r="R1403" t="s">
        <v>8269</v>
      </c>
      <c r="S1403" t="str">
        <f t="shared" si="128"/>
        <v>film &amp; video</v>
      </c>
      <c r="T1403" t="str">
        <f t="shared" si="129"/>
        <v>documentary</v>
      </c>
    </row>
    <row r="1404" spans="1:20" ht="43.2" x14ac:dyDescent="0.3">
      <c r="A1404">
        <v>2665</v>
      </c>
      <c r="B1404" s="3" t="s">
        <v>2665</v>
      </c>
      <c r="C1404" s="3" t="s">
        <v>6775</v>
      </c>
      <c r="D1404" s="10">
        <v>3500</v>
      </c>
      <c r="E1404">
        <v>4310</v>
      </c>
      <c r="F1404" s="5">
        <f t="shared" si="126"/>
        <v>1.2314285714285715</v>
      </c>
      <c r="G1404" s="6">
        <f t="shared" si="127"/>
        <v>93.695652173913047</v>
      </c>
      <c r="H1404" t="s">
        <v>8219</v>
      </c>
      <c r="I1404" t="s">
        <v>8224</v>
      </c>
      <c r="J1404" t="s">
        <v>8246</v>
      </c>
      <c r="K1404">
        <v>1430774974</v>
      </c>
      <c r="L1404" s="11">
        <f t="shared" si="130"/>
        <v>42128.895532407405</v>
      </c>
      <c r="M1404">
        <v>1426886974</v>
      </c>
      <c r="N1404" s="11">
        <f t="shared" si="131"/>
        <v>42083.895532407405</v>
      </c>
      <c r="O1404" t="b">
        <v>0</v>
      </c>
      <c r="P1404">
        <v>46</v>
      </c>
      <c r="Q1404" t="b">
        <v>1</v>
      </c>
      <c r="R1404" t="s">
        <v>8302</v>
      </c>
      <c r="S1404" t="str">
        <f t="shared" si="128"/>
        <v>technology</v>
      </c>
      <c r="T1404" t="str">
        <f t="shared" si="129"/>
        <v>makerspaces</v>
      </c>
    </row>
    <row r="1405" spans="1:20" ht="43.2" x14ac:dyDescent="0.3">
      <c r="A1405">
        <v>532</v>
      </c>
      <c r="B1405" s="3" t="s">
        <v>533</v>
      </c>
      <c r="C1405" s="3" t="s">
        <v>4642</v>
      </c>
      <c r="D1405" s="10">
        <v>10000</v>
      </c>
      <c r="E1405">
        <v>12325</v>
      </c>
      <c r="F1405" s="5">
        <f t="shared" si="126"/>
        <v>1.2324999999999999</v>
      </c>
      <c r="G1405" s="6">
        <f t="shared" si="127"/>
        <v>71.242774566473983</v>
      </c>
      <c r="H1405" t="s">
        <v>8219</v>
      </c>
      <c r="I1405" t="s">
        <v>8224</v>
      </c>
      <c r="J1405" t="s">
        <v>8246</v>
      </c>
      <c r="K1405">
        <v>1463098208</v>
      </c>
      <c r="L1405" s="11">
        <f t="shared" si="130"/>
        <v>42503.007037037038</v>
      </c>
      <c r="M1405">
        <v>1460506208</v>
      </c>
      <c r="N1405" s="11">
        <f t="shared" si="131"/>
        <v>42473.007037037038</v>
      </c>
      <c r="O1405" t="b">
        <v>0</v>
      </c>
      <c r="P1405">
        <v>173</v>
      </c>
      <c r="Q1405" t="b">
        <v>1</v>
      </c>
      <c r="R1405" t="s">
        <v>8271</v>
      </c>
      <c r="S1405" t="str">
        <f t="shared" si="128"/>
        <v>theater</v>
      </c>
      <c r="T1405" t="str">
        <f t="shared" si="129"/>
        <v>plays</v>
      </c>
    </row>
    <row r="1406" spans="1:20" ht="43.2" x14ac:dyDescent="0.3">
      <c r="A1406">
        <v>803</v>
      </c>
      <c r="B1406" s="3" t="s">
        <v>804</v>
      </c>
      <c r="C1406" s="3" t="s">
        <v>4913</v>
      </c>
      <c r="D1406" s="10">
        <v>2300</v>
      </c>
      <c r="E1406">
        <v>2835</v>
      </c>
      <c r="F1406" s="5">
        <f t="shared" si="126"/>
        <v>1.232608695652174</v>
      </c>
      <c r="G1406" s="6">
        <f t="shared" si="127"/>
        <v>74.60526315789474</v>
      </c>
      <c r="H1406" t="s">
        <v>8219</v>
      </c>
      <c r="I1406" t="s">
        <v>8224</v>
      </c>
      <c r="J1406" t="s">
        <v>8246</v>
      </c>
      <c r="K1406">
        <v>1306630800</v>
      </c>
      <c r="L1406" s="11">
        <f t="shared" si="130"/>
        <v>40692.041666666664</v>
      </c>
      <c r="M1406">
        <v>1304376478</v>
      </c>
      <c r="N1406" s="11">
        <f t="shared" si="131"/>
        <v>40665.949976851851</v>
      </c>
      <c r="O1406" t="b">
        <v>0</v>
      </c>
      <c r="P1406">
        <v>38</v>
      </c>
      <c r="Q1406" t="b">
        <v>1</v>
      </c>
      <c r="R1406" t="s">
        <v>8276</v>
      </c>
      <c r="S1406" t="str">
        <f t="shared" si="128"/>
        <v>music</v>
      </c>
      <c r="T1406" t="str">
        <f t="shared" si="129"/>
        <v>rock</v>
      </c>
    </row>
    <row r="1407" spans="1:20" ht="43.2" x14ac:dyDescent="0.3">
      <c r="A1407">
        <v>345</v>
      </c>
      <c r="B1407" s="3" t="s">
        <v>346</v>
      </c>
      <c r="C1407" s="3" t="s">
        <v>4455</v>
      </c>
      <c r="D1407" s="10">
        <v>14500</v>
      </c>
      <c r="E1407">
        <v>17875</v>
      </c>
      <c r="F1407" s="5">
        <f t="shared" si="126"/>
        <v>1.2327586206896552</v>
      </c>
      <c r="G1407" s="6">
        <f t="shared" si="127"/>
        <v>99.860335195530723</v>
      </c>
      <c r="H1407" t="s">
        <v>8219</v>
      </c>
      <c r="I1407" t="s">
        <v>8224</v>
      </c>
      <c r="J1407" t="s">
        <v>8246</v>
      </c>
      <c r="K1407">
        <v>1432161590</v>
      </c>
      <c r="L1407" s="11">
        <f t="shared" si="130"/>
        <v>42144.944328703699</v>
      </c>
      <c r="M1407">
        <v>1429569590</v>
      </c>
      <c r="N1407" s="11">
        <f t="shared" si="131"/>
        <v>42114.944328703699</v>
      </c>
      <c r="O1407" t="b">
        <v>1</v>
      </c>
      <c r="P1407">
        <v>179</v>
      </c>
      <c r="Q1407" t="b">
        <v>1</v>
      </c>
      <c r="R1407" t="s">
        <v>8269</v>
      </c>
      <c r="S1407" t="str">
        <f t="shared" si="128"/>
        <v>film &amp; video</v>
      </c>
      <c r="T1407" t="str">
        <f t="shared" si="129"/>
        <v>documentary</v>
      </c>
    </row>
    <row r="1408" spans="1:20" ht="43.2" x14ac:dyDescent="0.3">
      <c r="A1408">
        <v>29</v>
      </c>
      <c r="B1408" s="3" t="s">
        <v>31</v>
      </c>
      <c r="C1408" s="3" t="s">
        <v>4140</v>
      </c>
      <c r="D1408" s="10">
        <v>3000</v>
      </c>
      <c r="E1408">
        <v>3700</v>
      </c>
      <c r="F1408" s="5">
        <f t="shared" si="126"/>
        <v>1.2333333333333334</v>
      </c>
      <c r="G1408" s="6">
        <f t="shared" si="127"/>
        <v>31.623931623931625</v>
      </c>
      <c r="H1408" t="s">
        <v>8219</v>
      </c>
      <c r="I1408" t="s">
        <v>8225</v>
      </c>
      <c r="J1408" t="s">
        <v>8247</v>
      </c>
      <c r="K1408">
        <v>1406045368</v>
      </c>
      <c r="L1408" s="11">
        <f t="shared" si="130"/>
        <v>41842.67324074074</v>
      </c>
      <c r="M1408">
        <v>1403453368</v>
      </c>
      <c r="N1408" s="11">
        <f t="shared" si="131"/>
        <v>41812.67324074074</v>
      </c>
      <c r="O1408" t="b">
        <v>0</v>
      </c>
      <c r="P1408">
        <v>117</v>
      </c>
      <c r="Q1408" t="b">
        <v>1</v>
      </c>
      <c r="R1408" t="s">
        <v>8265</v>
      </c>
      <c r="S1408" t="str">
        <f t="shared" si="128"/>
        <v>film &amp; video</v>
      </c>
      <c r="T1408" t="str">
        <f t="shared" si="129"/>
        <v>television</v>
      </c>
    </row>
    <row r="1409" spans="1:20" ht="43.2" x14ac:dyDescent="0.3">
      <c r="A1409">
        <v>3703</v>
      </c>
      <c r="B1409" s="3" t="s">
        <v>3700</v>
      </c>
      <c r="C1409" s="3" t="s">
        <v>7813</v>
      </c>
      <c r="D1409" s="10">
        <v>1050</v>
      </c>
      <c r="E1409">
        <v>1296</v>
      </c>
      <c r="F1409" s="5">
        <f t="shared" si="126"/>
        <v>1.2342857142857142</v>
      </c>
      <c r="G1409" s="6">
        <f t="shared" si="127"/>
        <v>43.2</v>
      </c>
      <c r="H1409" t="s">
        <v>8219</v>
      </c>
      <c r="I1409" t="s">
        <v>8224</v>
      </c>
      <c r="J1409" t="s">
        <v>8246</v>
      </c>
      <c r="K1409">
        <v>1471071540</v>
      </c>
      <c r="L1409" s="11">
        <f t="shared" si="130"/>
        <v>42595.290972222225</v>
      </c>
      <c r="M1409">
        <v>1467720388</v>
      </c>
      <c r="N1409" s="11">
        <f t="shared" si="131"/>
        <v>42556.504490740743</v>
      </c>
      <c r="O1409" t="b">
        <v>0</v>
      </c>
      <c r="P1409">
        <v>30</v>
      </c>
      <c r="Q1409" t="b">
        <v>1</v>
      </c>
      <c r="R1409" t="s">
        <v>8271</v>
      </c>
      <c r="S1409" t="str">
        <f t="shared" si="128"/>
        <v>theater</v>
      </c>
      <c r="T1409" t="str">
        <f t="shared" si="129"/>
        <v>plays</v>
      </c>
    </row>
    <row r="1410" spans="1:20" ht="28.8" x14ac:dyDescent="0.3">
      <c r="A1410">
        <v>1749</v>
      </c>
      <c r="B1410" s="3" t="s">
        <v>1750</v>
      </c>
      <c r="C1410" s="3" t="s">
        <v>5859</v>
      </c>
      <c r="D1410" s="10">
        <v>10050</v>
      </c>
      <c r="E1410">
        <v>12410.5</v>
      </c>
      <c r="F1410" s="5">
        <f t="shared" ref="F1410:F1473" si="132">E1410/D1410</f>
        <v>1.2348756218905472</v>
      </c>
      <c r="G1410" s="6">
        <f t="shared" ref="G1410:G1473" si="133">E1410/P1410</f>
        <v>94.736641221374043</v>
      </c>
      <c r="H1410" t="s">
        <v>8219</v>
      </c>
      <c r="I1410" t="s">
        <v>8243</v>
      </c>
      <c r="J1410" t="s">
        <v>8249</v>
      </c>
      <c r="K1410">
        <v>1488394800</v>
      </c>
      <c r="L1410" s="11">
        <f t="shared" si="130"/>
        <v>42795.791666666672</v>
      </c>
      <c r="M1410">
        <v>1485213921</v>
      </c>
      <c r="N1410" s="11">
        <f t="shared" si="131"/>
        <v>42758.975937499999</v>
      </c>
      <c r="O1410" t="b">
        <v>0</v>
      </c>
      <c r="P1410">
        <v>131</v>
      </c>
      <c r="Q1410" t="b">
        <v>1</v>
      </c>
      <c r="R1410" t="s">
        <v>8285</v>
      </c>
      <c r="S1410" t="str">
        <f t="shared" ref="S1410:S1473" si="134">LEFT(R1410,FIND("/",R1410)-1)</f>
        <v>photography</v>
      </c>
      <c r="T1410" t="str">
        <f t="shared" ref="T1410:T1473" si="135">RIGHT(R1410,LEN(R1410)-FIND("/",R1410))</f>
        <v>photobooks</v>
      </c>
    </row>
    <row r="1411" spans="1:20" ht="43.2" x14ac:dyDescent="0.3">
      <c r="A1411">
        <v>2042</v>
      </c>
      <c r="B1411" s="3" t="s">
        <v>2043</v>
      </c>
      <c r="C1411" s="3" t="s">
        <v>6152</v>
      </c>
      <c r="D1411" s="10">
        <v>10000</v>
      </c>
      <c r="E1411">
        <v>12353</v>
      </c>
      <c r="F1411" s="5">
        <f t="shared" si="132"/>
        <v>1.2353000000000001</v>
      </c>
      <c r="G1411" s="6">
        <f t="shared" si="133"/>
        <v>88.23571428571428</v>
      </c>
      <c r="H1411" t="s">
        <v>8219</v>
      </c>
      <c r="I1411" t="s">
        <v>8224</v>
      </c>
      <c r="J1411" t="s">
        <v>8246</v>
      </c>
      <c r="K1411">
        <v>1453481974</v>
      </c>
      <c r="L1411" s="11">
        <f t="shared" ref="L1411:L1474" si="136">(((K1411/60)/60)/24)+DATE(1970,1,1)</f>
        <v>42391.708032407405</v>
      </c>
      <c r="M1411">
        <v>1448297974</v>
      </c>
      <c r="N1411" s="11">
        <f t="shared" ref="N1411:N1474" si="137">(((M1411/60)/60)/24)+DATE(1970,1,1)</f>
        <v>42331.708032407405</v>
      </c>
      <c r="O1411" t="b">
        <v>0</v>
      </c>
      <c r="P1411">
        <v>140</v>
      </c>
      <c r="Q1411" t="b">
        <v>1</v>
      </c>
      <c r="R1411" t="s">
        <v>8295</v>
      </c>
      <c r="S1411" t="str">
        <f t="shared" si="134"/>
        <v>technology</v>
      </c>
      <c r="T1411" t="str">
        <f t="shared" si="135"/>
        <v>hardware</v>
      </c>
    </row>
    <row r="1412" spans="1:20" ht="57.6" x14ac:dyDescent="0.3">
      <c r="A1412">
        <v>2085</v>
      </c>
      <c r="B1412" s="3" t="s">
        <v>2086</v>
      </c>
      <c r="C1412" s="3" t="s">
        <v>6195</v>
      </c>
      <c r="D1412" s="10">
        <v>6000</v>
      </c>
      <c r="E1412">
        <v>7412</v>
      </c>
      <c r="F1412" s="5">
        <f t="shared" si="132"/>
        <v>1.2353333333333334</v>
      </c>
      <c r="G1412" s="6">
        <f t="shared" si="133"/>
        <v>89.301204819277103</v>
      </c>
      <c r="H1412" t="s">
        <v>8219</v>
      </c>
      <c r="I1412" t="s">
        <v>8224</v>
      </c>
      <c r="J1412" t="s">
        <v>8246</v>
      </c>
      <c r="K1412">
        <v>1342382587</v>
      </c>
      <c r="L1412" s="11">
        <f t="shared" si="136"/>
        <v>41105.835497685184</v>
      </c>
      <c r="M1412">
        <v>1339790587</v>
      </c>
      <c r="N1412" s="11">
        <f t="shared" si="137"/>
        <v>41075.835497685184</v>
      </c>
      <c r="O1412" t="b">
        <v>0</v>
      </c>
      <c r="P1412">
        <v>83</v>
      </c>
      <c r="Q1412" t="b">
        <v>1</v>
      </c>
      <c r="R1412" t="s">
        <v>8279</v>
      </c>
      <c r="S1412" t="str">
        <f t="shared" si="134"/>
        <v>music</v>
      </c>
      <c r="T1412" t="str">
        <f t="shared" si="135"/>
        <v>indie rock</v>
      </c>
    </row>
    <row r="1413" spans="1:20" ht="43.2" x14ac:dyDescent="0.3">
      <c r="A1413">
        <v>3409</v>
      </c>
      <c r="B1413" s="3" t="s">
        <v>3408</v>
      </c>
      <c r="C1413" s="3" t="s">
        <v>7519</v>
      </c>
      <c r="D1413" s="10">
        <v>500</v>
      </c>
      <c r="E1413">
        <v>618</v>
      </c>
      <c r="F1413" s="5">
        <f t="shared" si="132"/>
        <v>1.236</v>
      </c>
      <c r="G1413" s="6">
        <f t="shared" si="133"/>
        <v>29.428571428571427</v>
      </c>
      <c r="H1413" t="s">
        <v>8219</v>
      </c>
      <c r="I1413" t="s">
        <v>8225</v>
      </c>
      <c r="J1413" t="s">
        <v>8247</v>
      </c>
      <c r="K1413">
        <v>1469998680</v>
      </c>
      <c r="L1413" s="11">
        <f t="shared" si="136"/>
        <v>42582.873611111107</v>
      </c>
      <c r="M1413">
        <v>1466710358</v>
      </c>
      <c r="N1413" s="11">
        <f t="shared" si="137"/>
        <v>42544.814328703709</v>
      </c>
      <c r="O1413" t="b">
        <v>0</v>
      </c>
      <c r="P1413">
        <v>21</v>
      </c>
      <c r="Q1413" t="b">
        <v>1</v>
      </c>
      <c r="R1413" t="s">
        <v>8271</v>
      </c>
      <c r="S1413" t="str">
        <f t="shared" si="134"/>
        <v>theater</v>
      </c>
      <c r="T1413" t="str">
        <f t="shared" si="135"/>
        <v>plays</v>
      </c>
    </row>
    <row r="1414" spans="1:20" ht="43.2" x14ac:dyDescent="0.3">
      <c r="A1414">
        <v>1282</v>
      </c>
      <c r="B1414" s="3" t="s">
        <v>1283</v>
      </c>
      <c r="C1414" s="3" t="s">
        <v>5392</v>
      </c>
      <c r="D1414" s="10">
        <v>15000</v>
      </c>
      <c r="E1414">
        <v>18542</v>
      </c>
      <c r="F1414" s="5">
        <f t="shared" si="132"/>
        <v>1.2361333333333333</v>
      </c>
      <c r="G1414" s="6">
        <f t="shared" si="133"/>
        <v>67.671532846715323</v>
      </c>
      <c r="H1414" t="s">
        <v>8219</v>
      </c>
      <c r="I1414" t="s">
        <v>8224</v>
      </c>
      <c r="J1414" t="s">
        <v>8246</v>
      </c>
      <c r="K1414">
        <v>1386565140</v>
      </c>
      <c r="L1414" s="11">
        <f t="shared" si="136"/>
        <v>41617.207638888889</v>
      </c>
      <c r="M1414">
        <v>1383909855</v>
      </c>
      <c r="N1414" s="11">
        <f t="shared" si="137"/>
        <v>41586.475173611114</v>
      </c>
      <c r="O1414" t="b">
        <v>1</v>
      </c>
      <c r="P1414">
        <v>274</v>
      </c>
      <c r="Q1414" t="b">
        <v>1</v>
      </c>
      <c r="R1414" t="s">
        <v>8276</v>
      </c>
      <c r="S1414" t="str">
        <f t="shared" si="134"/>
        <v>music</v>
      </c>
      <c r="T1414" t="str">
        <f t="shared" si="135"/>
        <v>rock</v>
      </c>
    </row>
    <row r="1415" spans="1:20" ht="43.2" x14ac:dyDescent="0.3">
      <c r="A1415">
        <v>1934</v>
      </c>
      <c r="B1415" s="3" t="s">
        <v>1935</v>
      </c>
      <c r="C1415" s="3" t="s">
        <v>6044</v>
      </c>
      <c r="D1415" s="10">
        <v>5000</v>
      </c>
      <c r="E1415">
        <v>6181</v>
      </c>
      <c r="F1415" s="5">
        <f t="shared" si="132"/>
        <v>1.2362</v>
      </c>
      <c r="G1415" s="6">
        <f t="shared" si="133"/>
        <v>80.272727272727266</v>
      </c>
      <c r="H1415" t="s">
        <v>8219</v>
      </c>
      <c r="I1415" t="s">
        <v>8224</v>
      </c>
      <c r="J1415" t="s">
        <v>8246</v>
      </c>
      <c r="K1415">
        <v>1324789200</v>
      </c>
      <c r="L1415" s="11">
        <f t="shared" si="136"/>
        <v>40902.208333333336</v>
      </c>
      <c r="M1415">
        <v>1321649321</v>
      </c>
      <c r="N1415" s="11">
        <f t="shared" si="137"/>
        <v>40865.867141203707</v>
      </c>
      <c r="O1415" t="b">
        <v>0</v>
      </c>
      <c r="P1415">
        <v>77</v>
      </c>
      <c r="Q1415" t="b">
        <v>1</v>
      </c>
      <c r="R1415" t="s">
        <v>8279</v>
      </c>
      <c r="S1415" t="str">
        <f t="shared" si="134"/>
        <v>music</v>
      </c>
      <c r="T1415" t="str">
        <f t="shared" si="135"/>
        <v>indie rock</v>
      </c>
    </row>
    <row r="1416" spans="1:20" ht="43.2" x14ac:dyDescent="0.3">
      <c r="A1416">
        <v>1509</v>
      </c>
      <c r="B1416" s="3" t="s">
        <v>1510</v>
      </c>
      <c r="C1416" s="3" t="s">
        <v>5619</v>
      </c>
      <c r="D1416" s="10">
        <v>17500</v>
      </c>
      <c r="E1416">
        <v>21637.22</v>
      </c>
      <c r="F1416" s="5">
        <f t="shared" si="132"/>
        <v>1.2364125714285714</v>
      </c>
      <c r="G1416" s="6">
        <f t="shared" si="133"/>
        <v>110.39397959183674</v>
      </c>
      <c r="H1416" t="s">
        <v>8219</v>
      </c>
      <c r="I1416" t="s">
        <v>8236</v>
      </c>
      <c r="J1416" t="s">
        <v>8249</v>
      </c>
      <c r="K1416">
        <v>1487113140</v>
      </c>
      <c r="L1416" s="11">
        <f t="shared" si="136"/>
        <v>42780.957638888889</v>
      </c>
      <c r="M1416">
        <v>1484570885</v>
      </c>
      <c r="N1416" s="11">
        <f t="shared" si="137"/>
        <v>42751.533391203702</v>
      </c>
      <c r="O1416" t="b">
        <v>1</v>
      </c>
      <c r="P1416">
        <v>196</v>
      </c>
      <c r="Q1416" t="b">
        <v>1</v>
      </c>
      <c r="R1416" t="s">
        <v>8285</v>
      </c>
      <c r="S1416" t="str">
        <f t="shared" si="134"/>
        <v>photography</v>
      </c>
      <c r="T1416" t="str">
        <f t="shared" si="135"/>
        <v>photobooks</v>
      </c>
    </row>
    <row r="1417" spans="1:20" ht="43.2" x14ac:dyDescent="0.3">
      <c r="A1417">
        <v>3011</v>
      </c>
      <c r="B1417" s="3" t="s">
        <v>3011</v>
      </c>
      <c r="C1417" s="3" t="s">
        <v>7121</v>
      </c>
      <c r="D1417" s="10">
        <v>300</v>
      </c>
      <c r="E1417">
        <v>371</v>
      </c>
      <c r="F1417" s="5">
        <f t="shared" si="132"/>
        <v>1.2366666666666666</v>
      </c>
      <c r="G1417" s="6">
        <f t="shared" si="133"/>
        <v>14.84</v>
      </c>
      <c r="H1417" t="s">
        <v>8219</v>
      </c>
      <c r="I1417" t="s">
        <v>8227</v>
      </c>
      <c r="J1417" t="s">
        <v>8249</v>
      </c>
      <c r="K1417">
        <v>1450911540</v>
      </c>
      <c r="L1417" s="11">
        <f t="shared" si="136"/>
        <v>42361.957638888889</v>
      </c>
      <c r="M1417">
        <v>1448536516</v>
      </c>
      <c r="N1417" s="11">
        <f t="shared" si="137"/>
        <v>42334.468935185185</v>
      </c>
      <c r="O1417" t="b">
        <v>0</v>
      </c>
      <c r="P1417">
        <v>25</v>
      </c>
      <c r="Q1417" t="b">
        <v>1</v>
      </c>
      <c r="R1417" t="s">
        <v>8303</v>
      </c>
      <c r="S1417" t="str">
        <f t="shared" si="134"/>
        <v>theater</v>
      </c>
      <c r="T1417" t="str">
        <f t="shared" si="135"/>
        <v>spaces</v>
      </c>
    </row>
    <row r="1418" spans="1:20" ht="43.2" x14ac:dyDescent="0.3">
      <c r="A1418">
        <v>2005</v>
      </c>
      <c r="B1418" s="3" t="s">
        <v>2006</v>
      </c>
      <c r="C1418" s="3" t="s">
        <v>6115</v>
      </c>
      <c r="D1418" s="10">
        <v>30000</v>
      </c>
      <c r="E1418">
        <v>37104.03</v>
      </c>
      <c r="F1418" s="5">
        <f t="shared" si="132"/>
        <v>1.236801</v>
      </c>
      <c r="G1418" s="6">
        <f t="shared" si="133"/>
        <v>194.26193717277485</v>
      </c>
      <c r="H1418" t="s">
        <v>8219</v>
      </c>
      <c r="I1418" t="s">
        <v>8224</v>
      </c>
      <c r="J1418" t="s">
        <v>8246</v>
      </c>
      <c r="K1418">
        <v>1381895940</v>
      </c>
      <c r="L1418" s="11">
        <f t="shared" si="136"/>
        <v>41563.165972222225</v>
      </c>
      <c r="M1418">
        <v>1379532618</v>
      </c>
      <c r="N1418" s="11">
        <f t="shared" si="137"/>
        <v>41535.812708333331</v>
      </c>
      <c r="O1418" t="b">
        <v>1</v>
      </c>
      <c r="P1418">
        <v>191</v>
      </c>
      <c r="Q1418" t="b">
        <v>1</v>
      </c>
      <c r="R1418" t="s">
        <v>8295</v>
      </c>
      <c r="S1418" t="str">
        <f t="shared" si="134"/>
        <v>technology</v>
      </c>
      <c r="T1418" t="str">
        <f t="shared" si="135"/>
        <v>hardware</v>
      </c>
    </row>
    <row r="1419" spans="1:20" ht="43.2" x14ac:dyDescent="0.3">
      <c r="A1419">
        <v>71</v>
      </c>
      <c r="B1419" s="3" t="s">
        <v>73</v>
      </c>
      <c r="C1419" s="3" t="s">
        <v>4182</v>
      </c>
      <c r="D1419" s="10">
        <v>1800</v>
      </c>
      <c r="E1419">
        <v>2231</v>
      </c>
      <c r="F1419" s="5">
        <f t="shared" si="132"/>
        <v>1.2394444444444443</v>
      </c>
      <c r="G1419" s="6">
        <f t="shared" si="133"/>
        <v>69.71875</v>
      </c>
      <c r="H1419" t="s">
        <v>8219</v>
      </c>
      <c r="I1419" t="s">
        <v>8224</v>
      </c>
      <c r="J1419" t="s">
        <v>8246</v>
      </c>
      <c r="K1419">
        <v>1338186657</v>
      </c>
      <c r="L1419" s="11">
        <f t="shared" si="136"/>
        <v>41057.271493055552</v>
      </c>
      <c r="M1419">
        <v>1333002657</v>
      </c>
      <c r="N1419" s="11">
        <f t="shared" si="137"/>
        <v>40997.271493055552</v>
      </c>
      <c r="O1419" t="b">
        <v>0</v>
      </c>
      <c r="P1419">
        <v>32</v>
      </c>
      <c r="Q1419" t="b">
        <v>1</v>
      </c>
      <c r="R1419" t="s">
        <v>8266</v>
      </c>
      <c r="S1419" t="str">
        <f t="shared" si="134"/>
        <v>film &amp; video</v>
      </c>
      <c r="T1419" t="str">
        <f t="shared" si="135"/>
        <v>shorts</v>
      </c>
    </row>
    <row r="1420" spans="1:20" ht="43.2" x14ac:dyDescent="0.3">
      <c r="A1420">
        <v>1896</v>
      </c>
      <c r="B1420" s="3" t="s">
        <v>1897</v>
      </c>
      <c r="C1420" s="3" t="s">
        <v>6006</v>
      </c>
      <c r="D1420" s="10">
        <v>451</v>
      </c>
      <c r="E1420">
        <v>559</v>
      </c>
      <c r="F1420" s="5">
        <f t="shared" si="132"/>
        <v>1.2394678492239468</v>
      </c>
      <c r="G1420" s="6">
        <f t="shared" si="133"/>
        <v>43</v>
      </c>
      <c r="H1420" t="s">
        <v>8219</v>
      </c>
      <c r="I1420" t="s">
        <v>8224</v>
      </c>
      <c r="J1420" t="s">
        <v>8246</v>
      </c>
      <c r="K1420">
        <v>1334250165</v>
      </c>
      <c r="L1420" s="11">
        <f t="shared" si="136"/>
        <v>41011.710243055553</v>
      </c>
      <c r="M1420">
        <v>1331658165</v>
      </c>
      <c r="N1420" s="11">
        <f t="shared" si="137"/>
        <v>40981.710243055553</v>
      </c>
      <c r="O1420" t="b">
        <v>0</v>
      </c>
      <c r="P1420">
        <v>13</v>
      </c>
      <c r="Q1420" t="b">
        <v>1</v>
      </c>
      <c r="R1420" t="s">
        <v>8279</v>
      </c>
      <c r="S1420" t="str">
        <f t="shared" si="134"/>
        <v>music</v>
      </c>
      <c r="T1420" t="str">
        <f t="shared" si="135"/>
        <v>indie rock</v>
      </c>
    </row>
    <row r="1421" spans="1:20" ht="43.2" x14ac:dyDescent="0.3">
      <c r="A1421">
        <v>1299</v>
      </c>
      <c r="B1421" s="3" t="s">
        <v>1300</v>
      </c>
      <c r="C1421" s="3" t="s">
        <v>5409</v>
      </c>
      <c r="D1421" s="10">
        <v>3500</v>
      </c>
      <c r="E1421">
        <v>4340</v>
      </c>
      <c r="F1421" s="5">
        <f t="shared" si="132"/>
        <v>1.24</v>
      </c>
      <c r="G1421" s="6">
        <f t="shared" si="133"/>
        <v>135.625</v>
      </c>
      <c r="H1421" t="s">
        <v>8219</v>
      </c>
      <c r="I1421" t="s">
        <v>8224</v>
      </c>
      <c r="J1421" t="s">
        <v>8246</v>
      </c>
      <c r="K1421">
        <v>1436902359</v>
      </c>
      <c r="L1421" s="11">
        <f t="shared" si="136"/>
        <v>42199.814340277779</v>
      </c>
      <c r="M1421">
        <v>1434310359</v>
      </c>
      <c r="N1421" s="11">
        <f t="shared" si="137"/>
        <v>42169.814340277779</v>
      </c>
      <c r="O1421" t="b">
        <v>0</v>
      </c>
      <c r="P1421">
        <v>32</v>
      </c>
      <c r="Q1421" t="b">
        <v>1</v>
      </c>
      <c r="R1421" t="s">
        <v>8271</v>
      </c>
      <c r="S1421" t="str">
        <f t="shared" si="134"/>
        <v>theater</v>
      </c>
      <c r="T1421" t="str">
        <f t="shared" si="135"/>
        <v>plays</v>
      </c>
    </row>
    <row r="1422" spans="1:20" x14ac:dyDescent="0.3">
      <c r="A1422">
        <v>1372</v>
      </c>
      <c r="B1422" s="3" t="s">
        <v>1373</v>
      </c>
      <c r="C1422" s="3" t="s">
        <v>5482</v>
      </c>
      <c r="D1422" s="10">
        <v>500</v>
      </c>
      <c r="E1422">
        <v>620</v>
      </c>
      <c r="F1422" s="5">
        <f t="shared" si="132"/>
        <v>1.24</v>
      </c>
      <c r="G1422" s="6">
        <f t="shared" si="133"/>
        <v>38.75</v>
      </c>
      <c r="H1422" t="s">
        <v>8219</v>
      </c>
      <c r="I1422" t="s">
        <v>8224</v>
      </c>
      <c r="J1422" t="s">
        <v>8246</v>
      </c>
      <c r="K1422">
        <v>1342115132</v>
      </c>
      <c r="L1422" s="11">
        <f t="shared" si="136"/>
        <v>41102.739953703705</v>
      </c>
      <c r="M1422">
        <v>1339523132</v>
      </c>
      <c r="N1422" s="11">
        <f t="shared" si="137"/>
        <v>41072.739953703705</v>
      </c>
      <c r="O1422" t="b">
        <v>0</v>
      </c>
      <c r="P1422">
        <v>16</v>
      </c>
      <c r="Q1422" t="b">
        <v>1</v>
      </c>
      <c r="R1422" t="s">
        <v>8276</v>
      </c>
      <c r="S1422" t="str">
        <f t="shared" si="134"/>
        <v>music</v>
      </c>
      <c r="T1422" t="str">
        <f t="shared" si="135"/>
        <v>rock</v>
      </c>
    </row>
    <row r="1423" spans="1:20" ht="57.6" x14ac:dyDescent="0.3">
      <c r="A1423">
        <v>2823</v>
      </c>
      <c r="B1423" s="3" t="s">
        <v>2823</v>
      </c>
      <c r="C1423" s="3" t="s">
        <v>6933</v>
      </c>
      <c r="D1423" s="10">
        <v>100</v>
      </c>
      <c r="E1423">
        <v>124</v>
      </c>
      <c r="F1423" s="5">
        <f t="shared" si="132"/>
        <v>1.24</v>
      </c>
      <c r="G1423" s="6">
        <f t="shared" si="133"/>
        <v>8.8571428571428577</v>
      </c>
      <c r="H1423" t="s">
        <v>8219</v>
      </c>
      <c r="I1423" t="s">
        <v>8225</v>
      </c>
      <c r="J1423" t="s">
        <v>8247</v>
      </c>
      <c r="K1423">
        <v>1427842740</v>
      </c>
      <c r="L1423" s="11">
        <f t="shared" si="136"/>
        <v>42094.957638888889</v>
      </c>
      <c r="M1423">
        <v>1425428206</v>
      </c>
      <c r="N1423" s="11">
        <f t="shared" si="137"/>
        <v>42067.011643518519</v>
      </c>
      <c r="O1423" t="b">
        <v>0</v>
      </c>
      <c r="P1423">
        <v>14</v>
      </c>
      <c r="Q1423" t="b">
        <v>1</v>
      </c>
      <c r="R1423" t="s">
        <v>8271</v>
      </c>
      <c r="S1423" t="str">
        <f t="shared" si="134"/>
        <v>theater</v>
      </c>
      <c r="T1423" t="str">
        <f t="shared" si="135"/>
        <v>plays</v>
      </c>
    </row>
    <row r="1424" spans="1:20" ht="57.6" x14ac:dyDescent="0.3">
      <c r="A1424">
        <v>1843</v>
      </c>
      <c r="B1424" s="3" t="s">
        <v>1844</v>
      </c>
      <c r="C1424" s="3" t="s">
        <v>5953</v>
      </c>
      <c r="D1424" s="10">
        <v>10000</v>
      </c>
      <c r="E1424">
        <v>12400.61</v>
      </c>
      <c r="F1424" s="5">
        <f t="shared" si="132"/>
        <v>1.2400610000000001</v>
      </c>
      <c r="G1424" s="6">
        <f t="shared" si="133"/>
        <v>92.541865671641801</v>
      </c>
      <c r="H1424" t="s">
        <v>8219</v>
      </c>
      <c r="I1424" t="s">
        <v>8224</v>
      </c>
      <c r="J1424" t="s">
        <v>8246</v>
      </c>
      <c r="K1424">
        <v>1298245954</v>
      </c>
      <c r="L1424" s="11">
        <f t="shared" si="136"/>
        <v>40594.994837962964</v>
      </c>
      <c r="M1424">
        <v>1295653954</v>
      </c>
      <c r="N1424" s="11">
        <f t="shared" si="137"/>
        <v>40564.994837962964</v>
      </c>
      <c r="O1424" t="b">
        <v>0</v>
      </c>
      <c r="P1424">
        <v>134</v>
      </c>
      <c r="Q1424" t="b">
        <v>1</v>
      </c>
      <c r="R1424" t="s">
        <v>8276</v>
      </c>
      <c r="S1424" t="str">
        <f t="shared" si="134"/>
        <v>music</v>
      </c>
      <c r="T1424" t="str">
        <f t="shared" si="135"/>
        <v>rock</v>
      </c>
    </row>
    <row r="1425" spans="1:20" ht="43.2" x14ac:dyDescent="0.3">
      <c r="A1425">
        <v>1384</v>
      </c>
      <c r="B1425" s="3" t="s">
        <v>1385</v>
      </c>
      <c r="C1425" s="3" t="s">
        <v>5494</v>
      </c>
      <c r="D1425" s="10">
        <v>3500</v>
      </c>
      <c r="E1425">
        <v>4343</v>
      </c>
      <c r="F1425" s="5">
        <f t="shared" si="132"/>
        <v>1.2408571428571429</v>
      </c>
      <c r="G1425" s="6">
        <f t="shared" si="133"/>
        <v>68.936507936507937</v>
      </c>
      <c r="H1425" t="s">
        <v>8219</v>
      </c>
      <c r="I1425" t="s">
        <v>8224</v>
      </c>
      <c r="J1425" t="s">
        <v>8246</v>
      </c>
      <c r="K1425">
        <v>1436117922</v>
      </c>
      <c r="L1425" s="11">
        <f t="shared" si="136"/>
        <v>42190.735208333332</v>
      </c>
      <c r="M1425">
        <v>1433525922</v>
      </c>
      <c r="N1425" s="11">
        <f t="shared" si="137"/>
        <v>42160.735208333332</v>
      </c>
      <c r="O1425" t="b">
        <v>0</v>
      </c>
      <c r="P1425">
        <v>63</v>
      </c>
      <c r="Q1425" t="b">
        <v>1</v>
      </c>
      <c r="R1425" t="s">
        <v>8276</v>
      </c>
      <c r="S1425" t="str">
        <f t="shared" si="134"/>
        <v>music</v>
      </c>
      <c r="T1425" t="str">
        <f t="shared" si="135"/>
        <v>rock</v>
      </c>
    </row>
    <row r="1426" spans="1:20" ht="57.6" x14ac:dyDescent="0.3">
      <c r="A1426">
        <v>362</v>
      </c>
      <c r="B1426" s="3" t="s">
        <v>363</v>
      </c>
      <c r="C1426" s="3" t="s">
        <v>4472</v>
      </c>
      <c r="D1426" s="10">
        <v>9665</v>
      </c>
      <c r="E1426">
        <v>12000</v>
      </c>
      <c r="F1426" s="5">
        <f t="shared" si="132"/>
        <v>1.2415933781686497</v>
      </c>
      <c r="G1426" s="6">
        <f t="shared" si="133"/>
        <v>139.53488372093022</v>
      </c>
      <c r="H1426" t="s">
        <v>8219</v>
      </c>
      <c r="I1426" t="s">
        <v>8224</v>
      </c>
      <c r="J1426" t="s">
        <v>8246</v>
      </c>
      <c r="K1426">
        <v>1407456000</v>
      </c>
      <c r="L1426" s="11">
        <f t="shared" si="136"/>
        <v>41859</v>
      </c>
      <c r="M1426">
        <v>1405573391</v>
      </c>
      <c r="N1426" s="11">
        <f t="shared" si="137"/>
        <v>41837.210543981484</v>
      </c>
      <c r="O1426" t="b">
        <v>0</v>
      </c>
      <c r="P1426">
        <v>86</v>
      </c>
      <c r="Q1426" t="b">
        <v>1</v>
      </c>
      <c r="R1426" t="s">
        <v>8269</v>
      </c>
      <c r="S1426" t="str">
        <f t="shared" si="134"/>
        <v>film &amp; video</v>
      </c>
      <c r="T1426" t="str">
        <f t="shared" si="135"/>
        <v>documentary</v>
      </c>
    </row>
    <row r="1427" spans="1:20" ht="43.2" x14ac:dyDescent="0.3">
      <c r="A1427">
        <v>3168</v>
      </c>
      <c r="B1427" s="3" t="s">
        <v>3168</v>
      </c>
      <c r="C1427" s="3" t="s">
        <v>7278</v>
      </c>
      <c r="D1427" s="10">
        <v>2500</v>
      </c>
      <c r="E1427">
        <v>3105</v>
      </c>
      <c r="F1427" s="5">
        <f t="shared" si="132"/>
        <v>1.242</v>
      </c>
      <c r="G1427" s="6">
        <f t="shared" si="133"/>
        <v>50.901639344262293</v>
      </c>
      <c r="H1427" t="s">
        <v>8219</v>
      </c>
      <c r="I1427" t="s">
        <v>8224</v>
      </c>
      <c r="J1427" t="s">
        <v>8246</v>
      </c>
      <c r="K1427">
        <v>1402696800</v>
      </c>
      <c r="L1427" s="11">
        <f t="shared" si="136"/>
        <v>41803.916666666664</v>
      </c>
      <c r="M1427">
        <v>1399948353</v>
      </c>
      <c r="N1427" s="11">
        <f t="shared" si="137"/>
        <v>41772.105937500004</v>
      </c>
      <c r="O1427" t="b">
        <v>1</v>
      </c>
      <c r="P1427">
        <v>61</v>
      </c>
      <c r="Q1427" t="b">
        <v>1</v>
      </c>
      <c r="R1427" t="s">
        <v>8271</v>
      </c>
      <c r="S1427" t="str">
        <f t="shared" si="134"/>
        <v>theater</v>
      </c>
      <c r="T1427" t="str">
        <f t="shared" si="135"/>
        <v>plays</v>
      </c>
    </row>
    <row r="1428" spans="1:20" ht="43.2" x14ac:dyDescent="0.3">
      <c r="A1428">
        <v>3458</v>
      </c>
      <c r="B1428" s="3" t="s">
        <v>3457</v>
      </c>
      <c r="C1428" s="3" t="s">
        <v>7568</v>
      </c>
      <c r="D1428" s="10">
        <v>978</v>
      </c>
      <c r="E1428">
        <v>1216</v>
      </c>
      <c r="F1428" s="5">
        <f t="shared" si="132"/>
        <v>1.2433537832310839</v>
      </c>
      <c r="G1428" s="6">
        <f t="shared" si="133"/>
        <v>45.037037037037038</v>
      </c>
      <c r="H1428" t="s">
        <v>8219</v>
      </c>
      <c r="I1428" t="s">
        <v>8224</v>
      </c>
      <c r="J1428" t="s">
        <v>8246</v>
      </c>
      <c r="K1428">
        <v>1422937620</v>
      </c>
      <c r="L1428" s="11">
        <f t="shared" si="136"/>
        <v>42038.185416666667</v>
      </c>
      <c r="M1428">
        <v>1420606303</v>
      </c>
      <c r="N1428" s="11">
        <f t="shared" si="137"/>
        <v>42011.202581018515</v>
      </c>
      <c r="O1428" t="b">
        <v>0</v>
      </c>
      <c r="P1428">
        <v>27</v>
      </c>
      <c r="Q1428" t="b">
        <v>1</v>
      </c>
      <c r="R1428" t="s">
        <v>8271</v>
      </c>
      <c r="S1428" t="str">
        <f t="shared" si="134"/>
        <v>theater</v>
      </c>
      <c r="T1428" t="str">
        <f t="shared" si="135"/>
        <v>plays</v>
      </c>
    </row>
    <row r="1429" spans="1:20" ht="57.6" x14ac:dyDescent="0.3">
      <c r="A1429">
        <v>3496</v>
      </c>
      <c r="B1429" s="3" t="s">
        <v>3495</v>
      </c>
      <c r="C1429" s="3" t="s">
        <v>7606</v>
      </c>
      <c r="D1429" s="10">
        <v>3000</v>
      </c>
      <c r="E1429">
        <v>3732</v>
      </c>
      <c r="F1429" s="5">
        <f t="shared" si="132"/>
        <v>1.244</v>
      </c>
      <c r="G1429" s="6">
        <f t="shared" si="133"/>
        <v>47.846153846153847</v>
      </c>
      <c r="H1429" t="s">
        <v>8219</v>
      </c>
      <c r="I1429" t="s">
        <v>8224</v>
      </c>
      <c r="J1429" t="s">
        <v>8246</v>
      </c>
      <c r="K1429">
        <v>1473625166</v>
      </c>
      <c r="L1429" s="11">
        <f t="shared" si="136"/>
        <v>42624.846828703703</v>
      </c>
      <c r="M1429">
        <v>1470169166</v>
      </c>
      <c r="N1429" s="11">
        <f t="shared" si="137"/>
        <v>42584.846828703703</v>
      </c>
      <c r="O1429" t="b">
        <v>0</v>
      </c>
      <c r="P1429">
        <v>78</v>
      </c>
      <c r="Q1429" t="b">
        <v>1</v>
      </c>
      <c r="R1429" t="s">
        <v>8271</v>
      </c>
      <c r="S1429" t="str">
        <f t="shared" si="134"/>
        <v>theater</v>
      </c>
      <c r="T1429" t="str">
        <f t="shared" si="135"/>
        <v>plays</v>
      </c>
    </row>
    <row r="1430" spans="1:20" ht="28.8" x14ac:dyDescent="0.3">
      <c r="A1430">
        <v>1643</v>
      </c>
      <c r="B1430" s="3" t="s">
        <v>1644</v>
      </c>
      <c r="C1430" s="3" t="s">
        <v>5753</v>
      </c>
      <c r="D1430" s="10">
        <v>5000</v>
      </c>
      <c r="E1430">
        <v>6235</v>
      </c>
      <c r="F1430" s="5">
        <f t="shared" si="132"/>
        <v>1.2470000000000001</v>
      </c>
      <c r="G1430" s="6">
        <f t="shared" si="133"/>
        <v>168.51351351351352</v>
      </c>
      <c r="H1430" t="s">
        <v>8219</v>
      </c>
      <c r="I1430" t="s">
        <v>8224</v>
      </c>
      <c r="J1430" t="s">
        <v>8246</v>
      </c>
      <c r="K1430">
        <v>1348516012</v>
      </c>
      <c r="L1430" s="11">
        <f t="shared" si="136"/>
        <v>41176.824212962965</v>
      </c>
      <c r="M1430">
        <v>1345924012</v>
      </c>
      <c r="N1430" s="11">
        <f t="shared" si="137"/>
        <v>41146.824212962965</v>
      </c>
      <c r="O1430" t="b">
        <v>0</v>
      </c>
      <c r="P1430">
        <v>37</v>
      </c>
      <c r="Q1430" t="b">
        <v>1</v>
      </c>
      <c r="R1430" t="s">
        <v>8292</v>
      </c>
      <c r="S1430" t="str">
        <f t="shared" si="134"/>
        <v>music</v>
      </c>
      <c r="T1430" t="str">
        <f t="shared" si="135"/>
        <v>pop</v>
      </c>
    </row>
    <row r="1431" spans="1:20" ht="43.2" x14ac:dyDescent="0.3">
      <c r="A1431">
        <v>3222</v>
      </c>
      <c r="B1431" s="3" t="s">
        <v>3222</v>
      </c>
      <c r="C1431" s="3" t="s">
        <v>7332</v>
      </c>
      <c r="D1431" s="10">
        <v>2500</v>
      </c>
      <c r="E1431">
        <v>3120</v>
      </c>
      <c r="F1431" s="5">
        <f t="shared" si="132"/>
        <v>1.248</v>
      </c>
      <c r="G1431" s="6">
        <f t="shared" si="133"/>
        <v>37.142857142857146</v>
      </c>
      <c r="H1431" t="s">
        <v>8219</v>
      </c>
      <c r="I1431" t="s">
        <v>8224</v>
      </c>
      <c r="J1431" t="s">
        <v>8246</v>
      </c>
      <c r="K1431">
        <v>1445722140</v>
      </c>
      <c r="L1431" s="11">
        <f t="shared" si="136"/>
        <v>42301.895138888889</v>
      </c>
      <c r="M1431">
        <v>1443016697</v>
      </c>
      <c r="N1431" s="11">
        <f t="shared" si="137"/>
        <v>42270.582141203704</v>
      </c>
      <c r="O1431" t="b">
        <v>1</v>
      </c>
      <c r="P1431">
        <v>84</v>
      </c>
      <c r="Q1431" t="b">
        <v>1</v>
      </c>
      <c r="R1431" t="s">
        <v>8271</v>
      </c>
      <c r="S1431" t="str">
        <f t="shared" si="134"/>
        <v>theater</v>
      </c>
      <c r="T1431" t="str">
        <f t="shared" si="135"/>
        <v>plays</v>
      </c>
    </row>
    <row r="1432" spans="1:20" ht="43.2" x14ac:dyDescent="0.3">
      <c r="A1432">
        <v>3616</v>
      </c>
      <c r="B1432" s="3" t="s">
        <v>3614</v>
      </c>
      <c r="C1432" s="3" t="s">
        <v>7726</v>
      </c>
      <c r="D1432" s="10">
        <v>2500</v>
      </c>
      <c r="E1432">
        <v>3120</v>
      </c>
      <c r="F1432" s="5">
        <f t="shared" si="132"/>
        <v>1.248</v>
      </c>
      <c r="G1432" s="6">
        <f t="shared" si="133"/>
        <v>69.333333333333329</v>
      </c>
      <c r="H1432" t="s">
        <v>8219</v>
      </c>
      <c r="I1432" t="s">
        <v>8225</v>
      </c>
      <c r="J1432" t="s">
        <v>8247</v>
      </c>
      <c r="K1432">
        <v>1426801664</v>
      </c>
      <c r="L1432" s="11">
        <f t="shared" si="136"/>
        <v>42082.908148148148</v>
      </c>
      <c r="M1432">
        <v>1424213264</v>
      </c>
      <c r="N1432" s="11">
        <f t="shared" si="137"/>
        <v>42052.949814814812</v>
      </c>
      <c r="O1432" t="b">
        <v>0</v>
      </c>
      <c r="P1432">
        <v>45</v>
      </c>
      <c r="Q1432" t="b">
        <v>1</v>
      </c>
      <c r="R1432" t="s">
        <v>8271</v>
      </c>
      <c r="S1432" t="str">
        <f t="shared" si="134"/>
        <v>theater</v>
      </c>
      <c r="T1432" t="str">
        <f t="shared" si="135"/>
        <v>plays</v>
      </c>
    </row>
    <row r="1433" spans="1:20" ht="43.2" x14ac:dyDescent="0.3">
      <c r="A1433">
        <v>1523</v>
      </c>
      <c r="B1433" s="3" t="s">
        <v>1524</v>
      </c>
      <c r="C1433" s="3" t="s">
        <v>5633</v>
      </c>
      <c r="D1433" s="10">
        <v>18500</v>
      </c>
      <c r="E1433">
        <v>23096</v>
      </c>
      <c r="F1433" s="5">
        <f t="shared" si="132"/>
        <v>1.2484324324324325</v>
      </c>
      <c r="G1433" s="6">
        <f t="shared" si="133"/>
        <v>95.834024896265561</v>
      </c>
      <c r="H1433" t="s">
        <v>8219</v>
      </c>
      <c r="I1433" t="s">
        <v>8224</v>
      </c>
      <c r="J1433" t="s">
        <v>8246</v>
      </c>
      <c r="K1433">
        <v>1419292800</v>
      </c>
      <c r="L1433" s="11">
        <f t="shared" si="136"/>
        <v>41996</v>
      </c>
      <c r="M1433">
        <v>1416592916</v>
      </c>
      <c r="N1433" s="11">
        <f t="shared" si="137"/>
        <v>41964.751342592594</v>
      </c>
      <c r="O1433" t="b">
        <v>1</v>
      </c>
      <c r="P1433">
        <v>241</v>
      </c>
      <c r="Q1433" t="b">
        <v>1</v>
      </c>
      <c r="R1433" t="s">
        <v>8285</v>
      </c>
      <c r="S1433" t="str">
        <f t="shared" si="134"/>
        <v>photography</v>
      </c>
      <c r="T1433" t="str">
        <f t="shared" si="135"/>
        <v>photobooks</v>
      </c>
    </row>
    <row r="1434" spans="1:20" ht="43.2" x14ac:dyDescent="0.3">
      <c r="A1434">
        <v>1345</v>
      </c>
      <c r="B1434" s="3" t="s">
        <v>1346</v>
      </c>
      <c r="C1434" s="3" t="s">
        <v>5455</v>
      </c>
      <c r="D1434" s="10">
        <v>300</v>
      </c>
      <c r="E1434">
        <v>375</v>
      </c>
      <c r="F1434" s="5">
        <f t="shared" si="132"/>
        <v>1.25</v>
      </c>
      <c r="G1434" s="6">
        <f t="shared" si="133"/>
        <v>53.571428571428569</v>
      </c>
      <c r="H1434" t="s">
        <v>8219</v>
      </c>
      <c r="I1434" t="s">
        <v>8224</v>
      </c>
      <c r="J1434" t="s">
        <v>8246</v>
      </c>
      <c r="K1434">
        <v>1405366359</v>
      </c>
      <c r="L1434" s="11">
        <f t="shared" si="136"/>
        <v>41834.814340277779</v>
      </c>
      <c r="M1434">
        <v>1402342359</v>
      </c>
      <c r="N1434" s="11">
        <f t="shared" si="137"/>
        <v>41799.814340277779</v>
      </c>
      <c r="O1434" t="b">
        <v>0</v>
      </c>
      <c r="P1434">
        <v>7</v>
      </c>
      <c r="Q1434" t="b">
        <v>1</v>
      </c>
      <c r="R1434" t="s">
        <v>8274</v>
      </c>
      <c r="S1434" t="str">
        <f t="shared" si="134"/>
        <v>publishing</v>
      </c>
      <c r="T1434" t="str">
        <f t="shared" si="135"/>
        <v>nonfiction</v>
      </c>
    </row>
    <row r="1435" spans="1:20" ht="28.8" x14ac:dyDescent="0.3">
      <c r="A1435">
        <v>2492</v>
      </c>
      <c r="B1435" s="3" t="s">
        <v>2492</v>
      </c>
      <c r="C1435" s="3" t="s">
        <v>6602</v>
      </c>
      <c r="D1435" s="10">
        <v>600</v>
      </c>
      <c r="E1435">
        <v>750</v>
      </c>
      <c r="F1435" s="5">
        <f t="shared" si="132"/>
        <v>1.25</v>
      </c>
      <c r="G1435" s="6">
        <f t="shared" si="133"/>
        <v>27.777777777777779</v>
      </c>
      <c r="H1435" t="s">
        <v>8219</v>
      </c>
      <c r="I1435" t="s">
        <v>8224</v>
      </c>
      <c r="J1435" t="s">
        <v>8246</v>
      </c>
      <c r="K1435">
        <v>1339840740</v>
      </c>
      <c r="L1435" s="11">
        <f t="shared" si="136"/>
        <v>41076.415972222225</v>
      </c>
      <c r="M1435">
        <v>1335397188</v>
      </c>
      <c r="N1435" s="11">
        <f t="shared" si="137"/>
        <v>41024.985972222225</v>
      </c>
      <c r="O1435" t="b">
        <v>0</v>
      </c>
      <c r="P1435">
        <v>27</v>
      </c>
      <c r="Q1435" t="b">
        <v>1</v>
      </c>
      <c r="R1435" t="s">
        <v>8279</v>
      </c>
      <c r="S1435" t="str">
        <f t="shared" si="134"/>
        <v>music</v>
      </c>
      <c r="T1435" t="str">
        <f t="shared" si="135"/>
        <v>indie rock</v>
      </c>
    </row>
    <row r="1436" spans="1:20" ht="43.2" x14ac:dyDescent="0.3">
      <c r="A1436">
        <v>2926</v>
      </c>
      <c r="B1436" s="3" t="s">
        <v>2926</v>
      </c>
      <c r="C1436" s="3" t="s">
        <v>7036</v>
      </c>
      <c r="D1436" s="10">
        <v>3000</v>
      </c>
      <c r="E1436">
        <v>3750</v>
      </c>
      <c r="F1436" s="5">
        <f t="shared" si="132"/>
        <v>1.25</v>
      </c>
      <c r="G1436" s="6">
        <f t="shared" si="133"/>
        <v>75</v>
      </c>
      <c r="H1436" t="s">
        <v>8219</v>
      </c>
      <c r="I1436" t="s">
        <v>8224</v>
      </c>
      <c r="J1436" t="s">
        <v>8246</v>
      </c>
      <c r="K1436">
        <v>1424715779</v>
      </c>
      <c r="L1436" s="11">
        <f t="shared" si="136"/>
        <v>42058.765960648147</v>
      </c>
      <c r="M1436">
        <v>1423506179</v>
      </c>
      <c r="N1436" s="11">
        <f t="shared" si="137"/>
        <v>42044.765960648147</v>
      </c>
      <c r="O1436" t="b">
        <v>0</v>
      </c>
      <c r="P1436">
        <v>50</v>
      </c>
      <c r="Q1436" t="b">
        <v>1</v>
      </c>
      <c r="R1436" t="s">
        <v>8305</v>
      </c>
      <c r="S1436" t="str">
        <f t="shared" si="134"/>
        <v>theater</v>
      </c>
      <c r="T1436" t="str">
        <f t="shared" si="135"/>
        <v>musical</v>
      </c>
    </row>
    <row r="1437" spans="1:20" ht="43.2" x14ac:dyDescent="0.3">
      <c r="A1437">
        <v>3227</v>
      </c>
      <c r="B1437" s="3" t="s">
        <v>3227</v>
      </c>
      <c r="C1437" s="3" t="s">
        <v>7337</v>
      </c>
      <c r="D1437" s="10">
        <v>1200</v>
      </c>
      <c r="E1437">
        <v>1500</v>
      </c>
      <c r="F1437" s="5">
        <f t="shared" si="132"/>
        <v>1.25</v>
      </c>
      <c r="G1437" s="6">
        <f t="shared" si="133"/>
        <v>50</v>
      </c>
      <c r="H1437" t="s">
        <v>8219</v>
      </c>
      <c r="I1437" t="s">
        <v>8225</v>
      </c>
      <c r="J1437" t="s">
        <v>8247</v>
      </c>
      <c r="K1437">
        <v>1484687436</v>
      </c>
      <c r="L1437" s="11">
        <f t="shared" si="136"/>
        <v>42752.882361111115</v>
      </c>
      <c r="M1437">
        <v>1482095436</v>
      </c>
      <c r="N1437" s="11">
        <f t="shared" si="137"/>
        <v>42722.882361111115</v>
      </c>
      <c r="O1437" t="b">
        <v>0</v>
      </c>
      <c r="P1437">
        <v>30</v>
      </c>
      <c r="Q1437" t="b">
        <v>1</v>
      </c>
      <c r="R1437" t="s">
        <v>8271</v>
      </c>
      <c r="S1437" t="str">
        <f t="shared" si="134"/>
        <v>theater</v>
      </c>
      <c r="T1437" t="str">
        <f t="shared" si="135"/>
        <v>plays</v>
      </c>
    </row>
    <row r="1438" spans="1:20" ht="43.2" x14ac:dyDescent="0.3">
      <c r="A1438">
        <v>340</v>
      </c>
      <c r="B1438" s="3" t="s">
        <v>341</v>
      </c>
      <c r="C1438" s="3" t="s">
        <v>4450</v>
      </c>
      <c r="D1438" s="10">
        <v>35000</v>
      </c>
      <c r="E1438">
        <v>43758</v>
      </c>
      <c r="F1438" s="5">
        <f t="shared" si="132"/>
        <v>1.2502285714285715</v>
      </c>
      <c r="G1438" s="6">
        <f t="shared" si="133"/>
        <v>146.34782608695653</v>
      </c>
      <c r="H1438" t="s">
        <v>8219</v>
      </c>
      <c r="I1438" t="s">
        <v>8224</v>
      </c>
      <c r="J1438" t="s">
        <v>8246</v>
      </c>
      <c r="K1438">
        <v>1489006800</v>
      </c>
      <c r="L1438" s="11">
        <f t="shared" si="136"/>
        <v>42802.875</v>
      </c>
      <c r="M1438">
        <v>1486397007</v>
      </c>
      <c r="N1438" s="11">
        <f t="shared" si="137"/>
        <v>42772.669062500005</v>
      </c>
      <c r="O1438" t="b">
        <v>1</v>
      </c>
      <c r="P1438">
        <v>299</v>
      </c>
      <c r="Q1438" t="b">
        <v>1</v>
      </c>
      <c r="R1438" t="s">
        <v>8269</v>
      </c>
      <c r="S1438" t="str">
        <f t="shared" si="134"/>
        <v>film &amp; video</v>
      </c>
      <c r="T1438" t="str">
        <f t="shared" si="135"/>
        <v>documentary</v>
      </c>
    </row>
    <row r="1439" spans="1:20" ht="43.2" x14ac:dyDescent="0.3">
      <c r="A1439">
        <v>1289</v>
      </c>
      <c r="B1439" s="3" t="s">
        <v>1290</v>
      </c>
      <c r="C1439" s="3" t="s">
        <v>5399</v>
      </c>
      <c r="D1439" s="10">
        <v>1500</v>
      </c>
      <c r="E1439">
        <v>1876</v>
      </c>
      <c r="F1439" s="5">
        <f t="shared" si="132"/>
        <v>1.2506666666666666</v>
      </c>
      <c r="G1439" s="6">
        <f t="shared" si="133"/>
        <v>36.07692307692308</v>
      </c>
      <c r="H1439" t="s">
        <v>8219</v>
      </c>
      <c r="I1439" t="s">
        <v>8224</v>
      </c>
      <c r="J1439" t="s">
        <v>8246</v>
      </c>
      <c r="K1439">
        <v>1483499645</v>
      </c>
      <c r="L1439" s="11">
        <f t="shared" si="136"/>
        <v>42739.134780092587</v>
      </c>
      <c r="M1439">
        <v>1480907645</v>
      </c>
      <c r="N1439" s="11">
        <f t="shared" si="137"/>
        <v>42709.134780092587</v>
      </c>
      <c r="O1439" t="b">
        <v>0</v>
      </c>
      <c r="P1439">
        <v>52</v>
      </c>
      <c r="Q1439" t="b">
        <v>1</v>
      </c>
      <c r="R1439" t="s">
        <v>8271</v>
      </c>
      <c r="S1439" t="str">
        <f t="shared" si="134"/>
        <v>theater</v>
      </c>
      <c r="T1439" t="str">
        <f t="shared" si="135"/>
        <v>plays</v>
      </c>
    </row>
    <row r="1440" spans="1:20" ht="43.2" x14ac:dyDescent="0.3">
      <c r="A1440">
        <v>2017</v>
      </c>
      <c r="B1440" s="3" t="s">
        <v>2018</v>
      </c>
      <c r="C1440" s="3" t="s">
        <v>6127</v>
      </c>
      <c r="D1440" s="10">
        <v>25000</v>
      </c>
      <c r="E1440">
        <v>31275.599999999999</v>
      </c>
      <c r="F1440" s="5">
        <f t="shared" si="132"/>
        <v>1.2510239999999999</v>
      </c>
      <c r="G1440" s="6">
        <f t="shared" si="133"/>
        <v>73.416901408450698</v>
      </c>
      <c r="H1440" t="s">
        <v>8219</v>
      </c>
      <c r="I1440" t="s">
        <v>8224</v>
      </c>
      <c r="J1440" t="s">
        <v>8246</v>
      </c>
      <c r="K1440">
        <v>1332561600</v>
      </c>
      <c r="L1440" s="11">
        <f t="shared" si="136"/>
        <v>40992.166666666664</v>
      </c>
      <c r="M1440">
        <v>1329873755</v>
      </c>
      <c r="N1440" s="11">
        <f t="shared" si="137"/>
        <v>40961.057349537034</v>
      </c>
      <c r="O1440" t="b">
        <v>1</v>
      </c>
      <c r="P1440">
        <v>426</v>
      </c>
      <c r="Q1440" t="b">
        <v>1</v>
      </c>
      <c r="R1440" t="s">
        <v>8295</v>
      </c>
      <c r="S1440" t="str">
        <f t="shared" si="134"/>
        <v>technology</v>
      </c>
      <c r="T1440" t="str">
        <f t="shared" si="135"/>
        <v>hardware</v>
      </c>
    </row>
    <row r="1441" spans="1:20" x14ac:dyDescent="0.3">
      <c r="A1441">
        <v>1611</v>
      </c>
      <c r="B1441" s="3" t="s">
        <v>1612</v>
      </c>
      <c r="C1441" s="3" t="s">
        <v>5721</v>
      </c>
      <c r="D1441" s="10">
        <v>800</v>
      </c>
      <c r="E1441">
        <v>1001</v>
      </c>
      <c r="F1441" s="5">
        <f t="shared" si="132"/>
        <v>1.25125</v>
      </c>
      <c r="G1441" s="6">
        <f t="shared" si="133"/>
        <v>37.074074074074076</v>
      </c>
      <c r="H1441" t="s">
        <v>8219</v>
      </c>
      <c r="I1441" t="s">
        <v>8224</v>
      </c>
      <c r="J1441" t="s">
        <v>8246</v>
      </c>
      <c r="K1441">
        <v>1370390432</v>
      </c>
      <c r="L1441" s="11">
        <f t="shared" si="136"/>
        <v>41430.00037037037</v>
      </c>
      <c r="M1441">
        <v>1368576032</v>
      </c>
      <c r="N1441" s="11">
        <f t="shared" si="137"/>
        <v>41409.00037037037</v>
      </c>
      <c r="O1441" t="b">
        <v>0</v>
      </c>
      <c r="P1441">
        <v>27</v>
      </c>
      <c r="Q1441" t="b">
        <v>1</v>
      </c>
      <c r="R1441" t="s">
        <v>8276</v>
      </c>
      <c r="S1441" t="str">
        <f t="shared" si="134"/>
        <v>music</v>
      </c>
      <c r="T1441" t="str">
        <f t="shared" si="135"/>
        <v>rock</v>
      </c>
    </row>
    <row r="1442" spans="1:20" ht="43.2" x14ac:dyDescent="0.3">
      <c r="A1442">
        <v>2669</v>
      </c>
      <c r="B1442" s="3" t="s">
        <v>2669</v>
      </c>
      <c r="C1442" s="3" t="s">
        <v>6779</v>
      </c>
      <c r="D1442" s="10">
        <v>800</v>
      </c>
      <c r="E1442">
        <v>1001</v>
      </c>
      <c r="F1442" s="5">
        <f t="shared" si="132"/>
        <v>1.25125</v>
      </c>
      <c r="G1442" s="6">
        <f t="shared" si="133"/>
        <v>91</v>
      </c>
      <c r="H1442" t="s">
        <v>8219</v>
      </c>
      <c r="I1442" t="s">
        <v>8224</v>
      </c>
      <c r="J1442" t="s">
        <v>8246</v>
      </c>
      <c r="K1442">
        <v>1452387096</v>
      </c>
      <c r="L1442" s="11">
        <f t="shared" si="136"/>
        <v>42379.035833333335</v>
      </c>
      <c r="M1442">
        <v>1447203096</v>
      </c>
      <c r="N1442" s="11">
        <f t="shared" si="137"/>
        <v>42319.035833333335</v>
      </c>
      <c r="O1442" t="b">
        <v>0</v>
      </c>
      <c r="P1442">
        <v>11</v>
      </c>
      <c r="Q1442" t="b">
        <v>1</v>
      </c>
      <c r="R1442" t="s">
        <v>8302</v>
      </c>
      <c r="S1442" t="str">
        <f t="shared" si="134"/>
        <v>technology</v>
      </c>
      <c r="T1442" t="str">
        <f t="shared" si="135"/>
        <v>makerspaces</v>
      </c>
    </row>
    <row r="1443" spans="1:20" ht="57.6" x14ac:dyDescent="0.3">
      <c r="A1443">
        <v>1470</v>
      </c>
      <c r="B1443" s="3" t="s">
        <v>1471</v>
      </c>
      <c r="C1443" s="3" t="s">
        <v>5580</v>
      </c>
      <c r="D1443" s="10">
        <v>1500</v>
      </c>
      <c r="E1443">
        <v>1877</v>
      </c>
      <c r="F1443" s="5">
        <f t="shared" si="132"/>
        <v>1.2513333333333334</v>
      </c>
      <c r="G1443" s="6">
        <f t="shared" si="133"/>
        <v>23.172839506172838</v>
      </c>
      <c r="H1443" t="s">
        <v>8219</v>
      </c>
      <c r="I1443" t="s">
        <v>8224</v>
      </c>
      <c r="J1443" t="s">
        <v>8246</v>
      </c>
      <c r="K1443">
        <v>1356724263</v>
      </c>
      <c r="L1443" s="11">
        <f t="shared" si="136"/>
        <v>41271.827118055553</v>
      </c>
      <c r="M1443">
        <v>1354909863</v>
      </c>
      <c r="N1443" s="11">
        <f t="shared" si="137"/>
        <v>41250.827118055553</v>
      </c>
      <c r="O1443" t="b">
        <v>1</v>
      </c>
      <c r="P1443">
        <v>81</v>
      </c>
      <c r="Q1443" t="b">
        <v>1</v>
      </c>
      <c r="R1443" t="s">
        <v>8288</v>
      </c>
      <c r="S1443" t="str">
        <f t="shared" si="134"/>
        <v>publishing</v>
      </c>
      <c r="T1443" t="str">
        <f t="shared" si="135"/>
        <v>radio &amp; podcasts</v>
      </c>
    </row>
    <row r="1444" spans="1:20" ht="43.2" x14ac:dyDescent="0.3">
      <c r="A1444">
        <v>2022</v>
      </c>
      <c r="B1444" s="3" t="s">
        <v>2023</v>
      </c>
      <c r="C1444" s="3" t="s">
        <v>6132</v>
      </c>
      <c r="D1444" s="10">
        <v>100000</v>
      </c>
      <c r="E1444">
        <v>125137</v>
      </c>
      <c r="F1444" s="5">
        <f t="shared" si="132"/>
        <v>1.2513700000000001</v>
      </c>
      <c r="G1444" s="6">
        <f t="shared" si="133"/>
        <v>385.03692307692307</v>
      </c>
      <c r="H1444" t="s">
        <v>8219</v>
      </c>
      <c r="I1444" t="s">
        <v>8224</v>
      </c>
      <c r="J1444" t="s">
        <v>8246</v>
      </c>
      <c r="K1444">
        <v>1465652372</v>
      </c>
      <c r="L1444" s="11">
        <f t="shared" si="136"/>
        <v>42532.569120370375</v>
      </c>
      <c r="M1444">
        <v>1463060372</v>
      </c>
      <c r="N1444" s="11">
        <f t="shared" si="137"/>
        <v>42502.569120370375</v>
      </c>
      <c r="O1444" t="b">
        <v>1</v>
      </c>
      <c r="P1444">
        <v>325</v>
      </c>
      <c r="Q1444" t="b">
        <v>1</v>
      </c>
      <c r="R1444" t="s">
        <v>8295</v>
      </c>
      <c r="S1444" t="str">
        <f t="shared" si="134"/>
        <v>technology</v>
      </c>
      <c r="T1444" t="str">
        <f t="shared" si="135"/>
        <v>hardware</v>
      </c>
    </row>
    <row r="1445" spans="1:20" ht="43.2" x14ac:dyDescent="0.3">
      <c r="A1445">
        <v>398</v>
      </c>
      <c r="B1445" s="3" t="s">
        <v>399</v>
      </c>
      <c r="C1445" s="3" t="s">
        <v>4508</v>
      </c>
      <c r="D1445" s="10">
        <v>7500</v>
      </c>
      <c r="E1445">
        <v>9387</v>
      </c>
      <c r="F1445" s="5">
        <f t="shared" si="132"/>
        <v>1.2516</v>
      </c>
      <c r="G1445" s="6">
        <f t="shared" si="133"/>
        <v>140.1044776119403</v>
      </c>
      <c r="H1445" t="s">
        <v>8219</v>
      </c>
      <c r="I1445" t="s">
        <v>8224</v>
      </c>
      <c r="J1445" t="s">
        <v>8246</v>
      </c>
      <c r="K1445">
        <v>1430334126</v>
      </c>
      <c r="L1445" s="11">
        <f t="shared" si="136"/>
        <v>42123.793124999997</v>
      </c>
      <c r="M1445">
        <v>1426446126</v>
      </c>
      <c r="N1445" s="11">
        <f t="shared" si="137"/>
        <v>42078.793124999997</v>
      </c>
      <c r="O1445" t="b">
        <v>0</v>
      </c>
      <c r="P1445">
        <v>67</v>
      </c>
      <c r="Q1445" t="b">
        <v>1</v>
      </c>
      <c r="R1445" t="s">
        <v>8269</v>
      </c>
      <c r="S1445" t="str">
        <f t="shared" si="134"/>
        <v>film &amp; video</v>
      </c>
      <c r="T1445" t="str">
        <f t="shared" si="135"/>
        <v>documentary</v>
      </c>
    </row>
    <row r="1446" spans="1:20" ht="43.2" x14ac:dyDescent="0.3">
      <c r="A1446">
        <v>333</v>
      </c>
      <c r="B1446" s="3" t="s">
        <v>334</v>
      </c>
      <c r="C1446" s="3" t="s">
        <v>4443</v>
      </c>
      <c r="D1446" s="10">
        <v>40000</v>
      </c>
      <c r="E1446">
        <v>50091</v>
      </c>
      <c r="F1446" s="5">
        <f t="shared" si="132"/>
        <v>1.252275</v>
      </c>
      <c r="G1446" s="6">
        <f t="shared" si="133"/>
        <v>188.31203007518798</v>
      </c>
      <c r="H1446" t="s">
        <v>8219</v>
      </c>
      <c r="I1446" t="s">
        <v>8224</v>
      </c>
      <c r="J1446" t="s">
        <v>8246</v>
      </c>
      <c r="K1446">
        <v>1460038591</v>
      </c>
      <c r="L1446" s="11">
        <f t="shared" si="136"/>
        <v>42467.59480324074</v>
      </c>
      <c r="M1446">
        <v>1457450191</v>
      </c>
      <c r="N1446" s="11">
        <f t="shared" si="137"/>
        <v>42437.636469907404</v>
      </c>
      <c r="O1446" t="b">
        <v>1</v>
      </c>
      <c r="P1446">
        <v>266</v>
      </c>
      <c r="Q1446" t="b">
        <v>1</v>
      </c>
      <c r="R1446" t="s">
        <v>8269</v>
      </c>
      <c r="S1446" t="str">
        <f t="shared" si="134"/>
        <v>film &amp; video</v>
      </c>
      <c r="T1446" t="str">
        <f t="shared" si="135"/>
        <v>documentary</v>
      </c>
    </row>
    <row r="1447" spans="1:20" ht="43.2" x14ac:dyDescent="0.3">
      <c r="A1447">
        <v>1842</v>
      </c>
      <c r="B1447" s="3" t="s">
        <v>1843</v>
      </c>
      <c r="C1447" s="3" t="s">
        <v>5952</v>
      </c>
      <c r="D1447" s="10">
        <v>2000</v>
      </c>
      <c r="E1447">
        <v>2505</v>
      </c>
      <c r="F1447" s="5">
        <f t="shared" si="132"/>
        <v>1.2524999999999999</v>
      </c>
      <c r="G1447" s="6">
        <f t="shared" si="133"/>
        <v>119.28571428571429</v>
      </c>
      <c r="H1447" t="s">
        <v>8219</v>
      </c>
      <c r="I1447" t="s">
        <v>8224</v>
      </c>
      <c r="J1447" t="s">
        <v>8246</v>
      </c>
      <c r="K1447">
        <v>1425275940</v>
      </c>
      <c r="L1447" s="11">
        <f t="shared" si="136"/>
        <v>42065.249305555553</v>
      </c>
      <c r="M1447">
        <v>1422371381</v>
      </c>
      <c r="N1447" s="11">
        <f t="shared" si="137"/>
        <v>42031.631724537037</v>
      </c>
      <c r="O1447" t="b">
        <v>0</v>
      </c>
      <c r="P1447">
        <v>21</v>
      </c>
      <c r="Q1447" t="b">
        <v>1</v>
      </c>
      <c r="R1447" t="s">
        <v>8276</v>
      </c>
      <c r="S1447" t="str">
        <f t="shared" si="134"/>
        <v>music</v>
      </c>
      <c r="T1447" t="str">
        <f t="shared" si="135"/>
        <v>rock</v>
      </c>
    </row>
    <row r="1448" spans="1:20" ht="57.6" x14ac:dyDescent="0.3">
      <c r="A1448">
        <v>2295</v>
      </c>
      <c r="B1448" s="3" t="s">
        <v>2296</v>
      </c>
      <c r="C1448" s="3" t="s">
        <v>6405</v>
      </c>
      <c r="D1448" s="10">
        <v>1200</v>
      </c>
      <c r="E1448">
        <v>1503</v>
      </c>
      <c r="F1448" s="5">
        <f t="shared" si="132"/>
        <v>1.2524999999999999</v>
      </c>
      <c r="G1448" s="6">
        <f t="shared" si="133"/>
        <v>44.205882352941174</v>
      </c>
      <c r="H1448" t="s">
        <v>8219</v>
      </c>
      <c r="I1448" t="s">
        <v>8224</v>
      </c>
      <c r="J1448" t="s">
        <v>8246</v>
      </c>
      <c r="K1448">
        <v>1359240856</v>
      </c>
      <c r="L1448" s="11">
        <f t="shared" si="136"/>
        <v>41300.954351851848</v>
      </c>
      <c r="M1448">
        <v>1356648856</v>
      </c>
      <c r="N1448" s="11">
        <f t="shared" si="137"/>
        <v>41270.954351851848</v>
      </c>
      <c r="O1448" t="b">
        <v>0</v>
      </c>
      <c r="P1448">
        <v>34</v>
      </c>
      <c r="Q1448" t="b">
        <v>1</v>
      </c>
      <c r="R1448" t="s">
        <v>8276</v>
      </c>
      <c r="S1448" t="str">
        <f t="shared" si="134"/>
        <v>music</v>
      </c>
      <c r="T1448" t="str">
        <f t="shared" si="135"/>
        <v>rock</v>
      </c>
    </row>
    <row r="1449" spans="1:20" ht="43.2" x14ac:dyDescent="0.3">
      <c r="A1449">
        <v>1648</v>
      </c>
      <c r="B1449" s="3" t="s">
        <v>1649</v>
      </c>
      <c r="C1449" s="3" t="s">
        <v>5758</v>
      </c>
      <c r="D1449" s="10">
        <v>2300</v>
      </c>
      <c r="E1449">
        <v>2881</v>
      </c>
      <c r="F1449" s="5">
        <f t="shared" si="132"/>
        <v>1.2526086956521738</v>
      </c>
      <c r="G1449" s="6">
        <f t="shared" si="133"/>
        <v>32.011111111111113</v>
      </c>
      <c r="H1449" t="s">
        <v>8219</v>
      </c>
      <c r="I1449" t="s">
        <v>8224</v>
      </c>
      <c r="J1449" t="s">
        <v>8246</v>
      </c>
      <c r="K1449">
        <v>1300636482</v>
      </c>
      <c r="L1449" s="11">
        <f t="shared" si="136"/>
        <v>40622.662986111114</v>
      </c>
      <c r="M1449">
        <v>1298048082</v>
      </c>
      <c r="N1449" s="11">
        <f t="shared" si="137"/>
        <v>40592.704652777778</v>
      </c>
      <c r="O1449" t="b">
        <v>0</v>
      </c>
      <c r="P1449">
        <v>90</v>
      </c>
      <c r="Q1449" t="b">
        <v>1</v>
      </c>
      <c r="R1449" t="s">
        <v>8292</v>
      </c>
      <c r="S1449" t="str">
        <f t="shared" si="134"/>
        <v>music</v>
      </c>
      <c r="T1449" t="str">
        <f t="shared" si="135"/>
        <v>pop</v>
      </c>
    </row>
    <row r="1450" spans="1:20" ht="43.2" x14ac:dyDescent="0.3">
      <c r="A1450">
        <v>1357</v>
      </c>
      <c r="B1450" s="3" t="s">
        <v>1358</v>
      </c>
      <c r="C1450" s="3" t="s">
        <v>5467</v>
      </c>
      <c r="D1450" s="10">
        <v>2000</v>
      </c>
      <c r="E1450">
        <v>2506</v>
      </c>
      <c r="F1450" s="5">
        <f t="shared" si="132"/>
        <v>1.2529999999999999</v>
      </c>
      <c r="G1450" s="6">
        <f t="shared" si="133"/>
        <v>38.553846153846152</v>
      </c>
      <c r="H1450" t="s">
        <v>8219</v>
      </c>
      <c r="I1450" t="s">
        <v>8224</v>
      </c>
      <c r="J1450" t="s">
        <v>8246</v>
      </c>
      <c r="K1450">
        <v>1362117540</v>
      </c>
      <c r="L1450" s="11">
        <f t="shared" si="136"/>
        <v>41334.249305555553</v>
      </c>
      <c r="M1450">
        <v>1359587137</v>
      </c>
      <c r="N1450" s="11">
        <f t="shared" si="137"/>
        <v>41304.962233796294</v>
      </c>
      <c r="O1450" t="b">
        <v>0</v>
      </c>
      <c r="P1450">
        <v>65</v>
      </c>
      <c r="Q1450" t="b">
        <v>1</v>
      </c>
      <c r="R1450" t="s">
        <v>8274</v>
      </c>
      <c r="S1450" t="str">
        <f t="shared" si="134"/>
        <v>publishing</v>
      </c>
      <c r="T1450" t="str">
        <f t="shared" si="135"/>
        <v>nonfiction</v>
      </c>
    </row>
    <row r="1451" spans="1:20" ht="57.6" x14ac:dyDescent="0.3">
      <c r="A1451">
        <v>1635</v>
      </c>
      <c r="B1451" s="3" t="s">
        <v>1636</v>
      </c>
      <c r="C1451" s="3" t="s">
        <v>5745</v>
      </c>
      <c r="D1451" s="10">
        <v>2000</v>
      </c>
      <c r="E1451">
        <v>2506</v>
      </c>
      <c r="F1451" s="5">
        <f t="shared" si="132"/>
        <v>1.2529999999999999</v>
      </c>
      <c r="G1451" s="6">
        <f t="shared" si="133"/>
        <v>67.729729729729726</v>
      </c>
      <c r="H1451" t="s">
        <v>8219</v>
      </c>
      <c r="I1451" t="s">
        <v>8224</v>
      </c>
      <c r="J1451" t="s">
        <v>8246</v>
      </c>
      <c r="K1451">
        <v>1468270261</v>
      </c>
      <c r="L1451" s="11">
        <f t="shared" si="136"/>
        <v>42562.868761574078</v>
      </c>
      <c r="M1451">
        <v>1463086261</v>
      </c>
      <c r="N1451" s="11">
        <f t="shared" si="137"/>
        <v>42502.868761574078</v>
      </c>
      <c r="O1451" t="b">
        <v>0</v>
      </c>
      <c r="P1451">
        <v>37</v>
      </c>
      <c r="Q1451" t="b">
        <v>1</v>
      </c>
      <c r="R1451" t="s">
        <v>8276</v>
      </c>
      <c r="S1451" t="str">
        <f t="shared" si="134"/>
        <v>music</v>
      </c>
      <c r="T1451" t="str">
        <f t="shared" si="135"/>
        <v>rock</v>
      </c>
    </row>
    <row r="1452" spans="1:20" ht="28.8" x14ac:dyDescent="0.3">
      <c r="A1452">
        <v>372</v>
      </c>
      <c r="B1452" s="3" t="s">
        <v>373</v>
      </c>
      <c r="C1452" s="3" t="s">
        <v>4482</v>
      </c>
      <c r="D1452" s="10">
        <v>300</v>
      </c>
      <c r="E1452">
        <v>376</v>
      </c>
      <c r="F1452" s="5">
        <f t="shared" si="132"/>
        <v>1.2533333333333334</v>
      </c>
      <c r="G1452" s="6">
        <f t="shared" si="133"/>
        <v>41.777777777777779</v>
      </c>
      <c r="H1452" t="s">
        <v>8219</v>
      </c>
      <c r="I1452" t="s">
        <v>8225</v>
      </c>
      <c r="J1452" t="s">
        <v>8247</v>
      </c>
      <c r="K1452">
        <v>1459872000</v>
      </c>
      <c r="L1452" s="11">
        <f t="shared" si="136"/>
        <v>42465.666666666672</v>
      </c>
      <c r="M1452">
        <v>1456408244</v>
      </c>
      <c r="N1452" s="11">
        <f t="shared" si="137"/>
        <v>42425.576898148152</v>
      </c>
      <c r="O1452" t="b">
        <v>0</v>
      </c>
      <c r="P1452">
        <v>9</v>
      </c>
      <c r="Q1452" t="b">
        <v>1</v>
      </c>
      <c r="R1452" t="s">
        <v>8269</v>
      </c>
      <c r="S1452" t="str">
        <f t="shared" si="134"/>
        <v>film &amp; video</v>
      </c>
      <c r="T1452" t="str">
        <f t="shared" si="135"/>
        <v>documentary</v>
      </c>
    </row>
    <row r="1453" spans="1:20" ht="43.2" x14ac:dyDescent="0.3">
      <c r="A1453">
        <v>1262</v>
      </c>
      <c r="B1453" s="3" t="s">
        <v>1263</v>
      </c>
      <c r="C1453" s="3" t="s">
        <v>5372</v>
      </c>
      <c r="D1453" s="10">
        <v>6500</v>
      </c>
      <c r="E1453">
        <v>8152</v>
      </c>
      <c r="F1453" s="5">
        <f t="shared" si="132"/>
        <v>1.2541538461538462</v>
      </c>
      <c r="G1453" s="6">
        <f t="shared" si="133"/>
        <v>77.638095238095232</v>
      </c>
      <c r="H1453" t="s">
        <v>8219</v>
      </c>
      <c r="I1453" t="s">
        <v>8229</v>
      </c>
      <c r="J1453" t="s">
        <v>8251</v>
      </c>
      <c r="K1453">
        <v>1392574692</v>
      </c>
      <c r="L1453" s="11">
        <f t="shared" si="136"/>
        <v>41686.762638888889</v>
      </c>
      <c r="M1453">
        <v>1389982692</v>
      </c>
      <c r="N1453" s="11">
        <f t="shared" si="137"/>
        <v>41656.762638888889</v>
      </c>
      <c r="O1453" t="b">
        <v>1</v>
      </c>
      <c r="P1453">
        <v>105</v>
      </c>
      <c r="Q1453" t="b">
        <v>1</v>
      </c>
      <c r="R1453" t="s">
        <v>8276</v>
      </c>
      <c r="S1453" t="str">
        <f t="shared" si="134"/>
        <v>music</v>
      </c>
      <c r="T1453" t="str">
        <f t="shared" si="135"/>
        <v>rock</v>
      </c>
    </row>
    <row r="1454" spans="1:20" ht="43.2" x14ac:dyDescent="0.3">
      <c r="A1454">
        <v>85</v>
      </c>
      <c r="B1454" s="3" t="s">
        <v>87</v>
      </c>
      <c r="C1454" s="3" t="s">
        <v>4196</v>
      </c>
      <c r="D1454" s="10">
        <v>1200</v>
      </c>
      <c r="E1454">
        <v>1506</v>
      </c>
      <c r="F1454" s="5">
        <f t="shared" si="132"/>
        <v>1.2549999999999999</v>
      </c>
      <c r="G1454" s="6">
        <f t="shared" si="133"/>
        <v>71.714285714285708</v>
      </c>
      <c r="H1454" t="s">
        <v>8219</v>
      </c>
      <c r="I1454" t="s">
        <v>8224</v>
      </c>
      <c r="J1454" t="s">
        <v>8246</v>
      </c>
      <c r="K1454">
        <v>1316746837</v>
      </c>
      <c r="L1454" s="11">
        <f t="shared" si="136"/>
        <v>40809.125428240739</v>
      </c>
      <c r="M1454">
        <v>1314154837</v>
      </c>
      <c r="N1454" s="11">
        <f t="shared" si="137"/>
        <v>40779.125428240739</v>
      </c>
      <c r="O1454" t="b">
        <v>0</v>
      </c>
      <c r="P1454">
        <v>21</v>
      </c>
      <c r="Q1454" t="b">
        <v>1</v>
      </c>
      <c r="R1454" t="s">
        <v>8266</v>
      </c>
      <c r="S1454" t="str">
        <f t="shared" si="134"/>
        <v>film &amp; video</v>
      </c>
      <c r="T1454" t="str">
        <f t="shared" si="135"/>
        <v>shorts</v>
      </c>
    </row>
    <row r="1455" spans="1:20" ht="43.2" x14ac:dyDescent="0.3">
      <c r="A1455">
        <v>734</v>
      </c>
      <c r="B1455" s="3" t="s">
        <v>735</v>
      </c>
      <c r="C1455" s="3" t="s">
        <v>4844</v>
      </c>
      <c r="D1455" s="10">
        <v>8500</v>
      </c>
      <c r="E1455">
        <v>10670</v>
      </c>
      <c r="F1455" s="5">
        <f t="shared" si="132"/>
        <v>1.2552941176470589</v>
      </c>
      <c r="G1455" s="6">
        <f t="shared" si="133"/>
        <v>187.19298245614036</v>
      </c>
      <c r="H1455" t="s">
        <v>8219</v>
      </c>
      <c r="I1455" t="s">
        <v>8229</v>
      </c>
      <c r="J1455" t="s">
        <v>8251</v>
      </c>
      <c r="K1455">
        <v>1431147600</v>
      </c>
      <c r="L1455" s="11">
        <f t="shared" si="136"/>
        <v>42133.208333333328</v>
      </c>
      <c r="M1455">
        <v>1428465420</v>
      </c>
      <c r="N1455" s="11">
        <f t="shared" si="137"/>
        <v>42102.164583333331</v>
      </c>
      <c r="O1455" t="b">
        <v>0</v>
      </c>
      <c r="P1455">
        <v>57</v>
      </c>
      <c r="Q1455" t="b">
        <v>1</v>
      </c>
      <c r="R1455" t="s">
        <v>8274</v>
      </c>
      <c r="S1455" t="str">
        <f t="shared" si="134"/>
        <v>publishing</v>
      </c>
      <c r="T1455" t="str">
        <f t="shared" si="135"/>
        <v>nonfiction</v>
      </c>
    </row>
    <row r="1456" spans="1:20" ht="43.2" x14ac:dyDescent="0.3">
      <c r="A1456">
        <v>251</v>
      </c>
      <c r="B1456" s="3" t="s">
        <v>252</v>
      </c>
      <c r="C1456" s="3" t="s">
        <v>4361</v>
      </c>
      <c r="D1456" s="10">
        <v>3500</v>
      </c>
      <c r="E1456">
        <v>4395</v>
      </c>
      <c r="F1456" s="5">
        <f t="shared" si="132"/>
        <v>1.2557142857142858</v>
      </c>
      <c r="G1456" s="6">
        <f t="shared" si="133"/>
        <v>57.077922077922075</v>
      </c>
      <c r="H1456" t="s">
        <v>8219</v>
      </c>
      <c r="I1456" t="s">
        <v>8224</v>
      </c>
      <c r="J1456" t="s">
        <v>8246</v>
      </c>
      <c r="K1456">
        <v>1337194800</v>
      </c>
      <c r="L1456" s="11">
        <f t="shared" si="136"/>
        <v>41045.791666666664</v>
      </c>
      <c r="M1456">
        <v>1334429646</v>
      </c>
      <c r="N1456" s="11">
        <f t="shared" si="137"/>
        <v>41013.787569444445</v>
      </c>
      <c r="O1456" t="b">
        <v>1</v>
      </c>
      <c r="P1456">
        <v>77</v>
      </c>
      <c r="Q1456" t="b">
        <v>1</v>
      </c>
      <c r="R1456" t="s">
        <v>8269</v>
      </c>
      <c r="S1456" t="str">
        <f t="shared" si="134"/>
        <v>film &amp; video</v>
      </c>
      <c r="T1456" t="str">
        <f t="shared" si="135"/>
        <v>documentary</v>
      </c>
    </row>
    <row r="1457" spans="1:20" ht="28.8" x14ac:dyDescent="0.3">
      <c r="A1457">
        <v>3318</v>
      </c>
      <c r="B1457" s="3" t="s">
        <v>3318</v>
      </c>
      <c r="C1457" s="3" t="s">
        <v>7428</v>
      </c>
      <c r="D1457" s="10">
        <v>2000</v>
      </c>
      <c r="E1457">
        <v>2512</v>
      </c>
      <c r="F1457" s="5">
        <f t="shared" si="132"/>
        <v>1.256</v>
      </c>
      <c r="G1457" s="6">
        <f t="shared" si="133"/>
        <v>78.5</v>
      </c>
      <c r="H1457" t="s">
        <v>8219</v>
      </c>
      <c r="I1457" t="s">
        <v>8229</v>
      </c>
      <c r="J1457" t="s">
        <v>8251</v>
      </c>
      <c r="K1457">
        <v>1460341800</v>
      </c>
      <c r="L1457" s="11">
        <f t="shared" si="136"/>
        <v>42471.104166666672</v>
      </c>
      <c r="M1457">
        <v>1456902893</v>
      </c>
      <c r="N1457" s="11">
        <f t="shared" si="137"/>
        <v>42431.302002314813</v>
      </c>
      <c r="O1457" t="b">
        <v>0</v>
      </c>
      <c r="P1457">
        <v>32</v>
      </c>
      <c r="Q1457" t="b">
        <v>1</v>
      </c>
      <c r="R1457" t="s">
        <v>8271</v>
      </c>
      <c r="S1457" t="str">
        <f t="shared" si="134"/>
        <v>theater</v>
      </c>
      <c r="T1457" t="str">
        <f t="shared" si="135"/>
        <v>plays</v>
      </c>
    </row>
    <row r="1458" spans="1:20" ht="43.2" x14ac:dyDescent="0.3">
      <c r="A1458">
        <v>1200</v>
      </c>
      <c r="B1458" s="3" t="s">
        <v>1201</v>
      </c>
      <c r="C1458" s="3" t="s">
        <v>5310</v>
      </c>
      <c r="D1458" s="10">
        <v>4800</v>
      </c>
      <c r="E1458">
        <v>6029</v>
      </c>
      <c r="F1458" s="5">
        <f t="shared" si="132"/>
        <v>1.2560416666666667</v>
      </c>
      <c r="G1458" s="6">
        <f t="shared" si="133"/>
        <v>58.533980582524272</v>
      </c>
      <c r="H1458" t="s">
        <v>8219</v>
      </c>
      <c r="I1458" t="s">
        <v>8224</v>
      </c>
      <c r="J1458" t="s">
        <v>8246</v>
      </c>
      <c r="K1458">
        <v>1429183656</v>
      </c>
      <c r="L1458" s="11">
        <f t="shared" si="136"/>
        <v>42110.477500000001</v>
      </c>
      <c r="M1458">
        <v>1427369256</v>
      </c>
      <c r="N1458" s="11">
        <f t="shared" si="137"/>
        <v>42089.477500000001</v>
      </c>
      <c r="O1458" t="b">
        <v>0</v>
      </c>
      <c r="P1458">
        <v>103</v>
      </c>
      <c r="Q1458" t="b">
        <v>1</v>
      </c>
      <c r="R1458" t="s">
        <v>8285</v>
      </c>
      <c r="S1458" t="str">
        <f t="shared" si="134"/>
        <v>photography</v>
      </c>
      <c r="T1458" t="str">
        <f t="shared" si="135"/>
        <v>photobooks</v>
      </c>
    </row>
    <row r="1459" spans="1:20" ht="43.2" x14ac:dyDescent="0.3">
      <c r="A1459">
        <v>657</v>
      </c>
      <c r="B1459" s="3" t="s">
        <v>658</v>
      </c>
      <c r="C1459" s="3" t="s">
        <v>4767</v>
      </c>
      <c r="D1459" s="10">
        <v>15000</v>
      </c>
      <c r="E1459">
        <v>18855</v>
      </c>
      <c r="F1459" s="5">
        <f t="shared" si="132"/>
        <v>1.2569999999999999</v>
      </c>
      <c r="G1459" s="6">
        <f t="shared" si="133"/>
        <v>190.45454545454547</v>
      </c>
      <c r="H1459" t="s">
        <v>8219</v>
      </c>
      <c r="I1459" t="s">
        <v>8224</v>
      </c>
      <c r="J1459" t="s">
        <v>8246</v>
      </c>
      <c r="K1459">
        <v>1450901872</v>
      </c>
      <c r="L1459" s="11">
        <f t="shared" si="136"/>
        <v>42361.84574074074</v>
      </c>
      <c r="M1459">
        <v>1448309872</v>
      </c>
      <c r="N1459" s="11">
        <f t="shared" si="137"/>
        <v>42331.84574074074</v>
      </c>
      <c r="O1459" t="b">
        <v>0</v>
      </c>
      <c r="P1459">
        <v>99</v>
      </c>
      <c r="Q1459" t="b">
        <v>1</v>
      </c>
      <c r="R1459" t="s">
        <v>8273</v>
      </c>
      <c r="S1459" t="str">
        <f t="shared" si="134"/>
        <v>technology</v>
      </c>
      <c r="T1459" t="str">
        <f t="shared" si="135"/>
        <v>wearables</v>
      </c>
    </row>
    <row r="1460" spans="1:20" ht="43.2" x14ac:dyDescent="0.3">
      <c r="A1460">
        <v>3210</v>
      </c>
      <c r="B1460" s="3" t="s">
        <v>3210</v>
      </c>
      <c r="C1460" s="3" t="s">
        <v>7320</v>
      </c>
      <c r="D1460" s="10">
        <v>3000</v>
      </c>
      <c r="E1460">
        <v>3773</v>
      </c>
      <c r="F1460" s="5">
        <f t="shared" si="132"/>
        <v>1.2576666666666667</v>
      </c>
      <c r="G1460" s="6">
        <f t="shared" si="133"/>
        <v>62.883333333333333</v>
      </c>
      <c r="H1460" t="s">
        <v>8219</v>
      </c>
      <c r="I1460" t="s">
        <v>8224</v>
      </c>
      <c r="J1460" t="s">
        <v>8246</v>
      </c>
      <c r="K1460">
        <v>1338523140</v>
      </c>
      <c r="L1460" s="11">
        <f t="shared" si="136"/>
        <v>41061.165972222225</v>
      </c>
      <c r="M1460">
        <v>1334442519</v>
      </c>
      <c r="N1460" s="11">
        <f t="shared" si="137"/>
        <v>41013.936562499999</v>
      </c>
      <c r="O1460" t="b">
        <v>1</v>
      </c>
      <c r="P1460">
        <v>60</v>
      </c>
      <c r="Q1460" t="b">
        <v>1</v>
      </c>
      <c r="R1460" t="s">
        <v>8271</v>
      </c>
      <c r="S1460" t="str">
        <f t="shared" si="134"/>
        <v>theater</v>
      </c>
      <c r="T1460" t="str">
        <f t="shared" si="135"/>
        <v>plays</v>
      </c>
    </row>
    <row r="1461" spans="1:20" ht="43.2" x14ac:dyDescent="0.3">
      <c r="A1461">
        <v>3323</v>
      </c>
      <c r="B1461" s="3" t="s">
        <v>3323</v>
      </c>
      <c r="C1461" s="3" t="s">
        <v>7433</v>
      </c>
      <c r="D1461" s="10">
        <v>1000</v>
      </c>
      <c r="E1461">
        <v>1259</v>
      </c>
      <c r="F1461" s="5">
        <f t="shared" si="132"/>
        <v>1.2589999999999999</v>
      </c>
      <c r="G1461" s="6">
        <f t="shared" si="133"/>
        <v>25.693877551020407</v>
      </c>
      <c r="H1461" t="s">
        <v>8219</v>
      </c>
      <c r="I1461" t="s">
        <v>8225</v>
      </c>
      <c r="J1461" t="s">
        <v>8247</v>
      </c>
      <c r="K1461">
        <v>1474793208</v>
      </c>
      <c r="L1461" s="11">
        <f t="shared" si="136"/>
        <v>42638.36583333333</v>
      </c>
      <c r="M1461">
        <v>1472201208</v>
      </c>
      <c r="N1461" s="11">
        <f t="shared" si="137"/>
        <v>42608.36583333333</v>
      </c>
      <c r="O1461" t="b">
        <v>0</v>
      </c>
      <c r="P1461">
        <v>49</v>
      </c>
      <c r="Q1461" t="b">
        <v>1</v>
      </c>
      <c r="R1461" t="s">
        <v>8271</v>
      </c>
      <c r="S1461" t="str">
        <f t="shared" si="134"/>
        <v>theater</v>
      </c>
      <c r="T1461" t="str">
        <f t="shared" si="135"/>
        <v>plays</v>
      </c>
    </row>
    <row r="1462" spans="1:20" ht="43.2" x14ac:dyDescent="0.3">
      <c r="A1462">
        <v>3594</v>
      </c>
      <c r="B1462" s="3" t="s">
        <v>3593</v>
      </c>
      <c r="C1462" s="3" t="s">
        <v>7704</v>
      </c>
      <c r="D1462" s="10">
        <v>1600</v>
      </c>
      <c r="E1462">
        <v>2015</v>
      </c>
      <c r="F1462" s="5">
        <f t="shared" si="132"/>
        <v>1.2593749999999999</v>
      </c>
      <c r="G1462" s="6">
        <f t="shared" si="133"/>
        <v>55.972222222222221</v>
      </c>
      <c r="H1462" t="s">
        <v>8219</v>
      </c>
      <c r="I1462" t="s">
        <v>8224</v>
      </c>
      <c r="J1462" t="s">
        <v>8246</v>
      </c>
      <c r="K1462">
        <v>1472952982</v>
      </c>
      <c r="L1462" s="11">
        <f t="shared" si="136"/>
        <v>42617.066921296297</v>
      </c>
      <c r="M1462">
        <v>1470792982</v>
      </c>
      <c r="N1462" s="11">
        <f t="shared" si="137"/>
        <v>42592.066921296297</v>
      </c>
      <c r="O1462" t="b">
        <v>0</v>
      </c>
      <c r="P1462">
        <v>36</v>
      </c>
      <c r="Q1462" t="b">
        <v>1</v>
      </c>
      <c r="R1462" t="s">
        <v>8271</v>
      </c>
      <c r="S1462" t="str">
        <f t="shared" si="134"/>
        <v>theater</v>
      </c>
      <c r="T1462" t="str">
        <f t="shared" si="135"/>
        <v>plays</v>
      </c>
    </row>
    <row r="1463" spans="1:20" ht="28.8" x14ac:dyDescent="0.3">
      <c r="A1463">
        <v>2442</v>
      </c>
      <c r="B1463" s="3" t="s">
        <v>2443</v>
      </c>
      <c r="C1463" s="3" t="s">
        <v>6552</v>
      </c>
      <c r="D1463" s="10">
        <v>24000</v>
      </c>
      <c r="E1463">
        <v>30226</v>
      </c>
      <c r="F1463" s="5">
        <f t="shared" si="132"/>
        <v>1.2594166666666666</v>
      </c>
      <c r="G1463" s="6">
        <f t="shared" si="133"/>
        <v>81.252688172043008</v>
      </c>
      <c r="H1463" t="s">
        <v>8219</v>
      </c>
      <c r="I1463" t="s">
        <v>8224</v>
      </c>
      <c r="J1463" t="s">
        <v>8246</v>
      </c>
      <c r="K1463">
        <v>1426777228</v>
      </c>
      <c r="L1463" s="11">
        <f t="shared" si="136"/>
        <v>42082.625324074077</v>
      </c>
      <c r="M1463">
        <v>1424188828</v>
      </c>
      <c r="N1463" s="11">
        <f t="shared" si="137"/>
        <v>42052.666990740734</v>
      </c>
      <c r="O1463" t="b">
        <v>0</v>
      </c>
      <c r="P1463">
        <v>372</v>
      </c>
      <c r="Q1463" t="b">
        <v>1</v>
      </c>
      <c r="R1463" t="s">
        <v>8298</v>
      </c>
      <c r="S1463" t="str">
        <f t="shared" si="134"/>
        <v>food</v>
      </c>
      <c r="T1463" t="str">
        <f t="shared" si="135"/>
        <v>small batch</v>
      </c>
    </row>
    <row r="1464" spans="1:20" ht="43.2" x14ac:dyDescent="0.3">
      <c r="A1464">
        <v>2230</v>
      </c>
      <c r="B1464" s="3" t="s">
        <v>2231</v>
      </c>
      <c r="C1464" s="3" t="s">
        <v>6340</v>
      </c>
      <c r="D1464" s="10">
        <v>8500</v>
      </c>
      <c r="E1464">
        <v>10706</v>
      </c>
      <c r="F1464" s="5">
        <f t="shared" si="132"/>
        <v>1.2595294117647058</v>
      </c>
      <c r="G1464" s="6">
        <f t="shared" si="133"/>
        <v>21.497991967871485</v>
      </c>
      <c r="H1464" t="s">
        <v>8219</v>
      </c>
      <c r="I1464" t="s">
        <v>8224</v>
      </c>
      <c r="J1464" t="s">
        <v>8246</v>
      </c>
      <c r="K1464">
        <v>1398460127</v>
      </c>
      <c r="L1464" s="11">
        <f t="shared" si="136"/>
        <v>41754.881099537037</v>
      </c>
      <c r="M1464">
        <v>1395868127</v>
      </c>
      <c r="N1464" s="11">
        <f t="shared" si="137"/>
        <v>41724.881099537037</v>
      </c>
      <c r="O1464" t="b">
        <v>0</v>
      </c>
      <c r="P1464">
        <v>498</v>
      </c>
      <c r="Q1464" t="b">
        <v>1</v>
      </c>
      <c r="R1464" t="s">
        <v>8297</v>
      </c>
      <c r="S1464" t="str">
        <f t="shared" si="134"/>
        <v>games</v>
      </c>
      <c r="T1464" t="str">
        <f t="shared" si="135"/>
        <v>tabletop games</v>
      </c>
    </row>
    <row r="1465" spans="1:20" ht="43.2" x14ac:dyDescent="0.3">
      <c r="A1465">
        <v>1361</v>
      </c>
      <c r="B1465" s="3" t="s">
        <v>1362</v>
      </c>
      <c r="C1465" s="3" t="s">
        <v>5471</v>
      </c>
      <c r="D1465" s="10">
        <v>6000</v>
      </c>
      <c r="E1465">
        <v>7559</v>
      </c>
      <c r="F1465" s="5">
        <f t="shared" si="132"/>
        <v>1.2598333333333334</v>
      </c>
      <c r="G1465" s="6">
        <f t="shared" si="133"/>
        <v>28.632575757575758</v>
      </c>
      <c r="H1465" t="s">
        <v>8219</v>
      </c>
      <c r="I1465" t="s">
        <v>8225</v>
      </c>
      <c r="J1465" t="s">
        <v>8247</v>
      </c>
      <c r="K1465">
        <v>1403370772</v>
      </c>
      <c r="L1465" s="11">
        <f t="shared" si="136"/>
        <v>41811.717268518521</v>
      </c>
      <c r="M1465">
        <v>1400778772</v>
      </c>
      <c r="N1465" s="11">
        <f t="shared" si="137"/>
        <v>41781.717268518521</v>
      </c>
      <c r="O1465" t="b">
        <v>0</v>
      </c>
      <c r="P1465">
        <v>264</v>
      </c>
      <c r="Q1465" t="b">
        <v>1</v>
      </c>
      <c r="R1465" t="s">
        <v>8274</v>
      </c>
      <c r="S1465" t="str">
        <f t="shared" si="134"/>
        <v>publishing</v>
      </c>
      <c r="T1465" t="str">
        <f t="shared" si="135"/>
        <v>nonfiction</v>
      </c>
    </row>
    <row r="1466" spans="1:20" ht="43.2" x14ac:dyDescent="0.3">
      <c r="A1466">
        <v>9</v>
      </c>
      <c r="B1466" s="3" t="s">
        <v>11</v>
      </c>
      <c r="C1466" s="3" t="s">
        <v>4120</v>
      </c>
      <c r="D1466" s="10">
        <v>500</v>
      </c>
      <c r="E1466">
        <v>629.99</v>
      </c>
      <c r="F1466" s="5">
        <f t="shared" si="132"/>
        <v>1.2599800000000001</v>
      </c>
      <c r="G1466" s="6">
        <f t="shared" si="133"/>
        <v>31.499500000000001</v>
      </c>
      <c r="H1466" t="s">
        <v>8219</v>
      </c>
      <c r="I1466" t="s">
        <v>8224</v>
      </c>
      <c r="J1466" t="s">
        <v>8246</v>
      </c>
      <c r="K1466">
        <v>1460860144</v>
      </c>
      <c r="L1466" s="11">
        <f t="shared" si="136"/>
        <v>42477.103518518517</v>
      </c>
      <c r="M1466">
        <v>1458268144</v>
      </c>
      <c r="N1466" s="11">
        <f t="shared" si="137"/>
        <v>42447.103518518517</v>
      </c>
      <c r="O1466" t="b">
        <v>0</v>
      </c>
      <c r="P1466">
        <v>20</v>
      </c>
      <c r="Q1466" t="b">
        <v>1</v>
      </c>
      <c r="R1466" t="s">
        <v>8265</v>
      </c>
      <c r="S1466" t="str">
        <f t="shared" si="134"/>
        <v>film &amp; video</v>
      </c>
      <c r="T1466" t="str">
        <f t="shared" si="135"/>
        <v>television</v>
      </c>
    </row>
    <row r="1467" spans="1:20" ht="43.2" x14ac:dyDescent="0.3">
      <c r="A1467">
        <v>731</v>
      </c>
      <c r="B1467" s="3" t="s">
        <v>732</v>
      </c>
      <c r="C1467" s="3" t="s">
        <v>4841</v>
      </c>
      <c r="D1467" s="10">
        <v>5000</v>
      </c>
      <c r="E1467">
        <v>6300</v>
      </c>
      <c r="F1467" s="5">
        <f t="shared" si="132"/>
        <v>1.26</v>
      </c>
      <c r="G1467" s="6">
        <f t="shared" si="133"/>
        <v>88.732394366197184</v>
      </c>
      <c r="H1467" t="s">
        <v>8219</v>
      </c>
      <c r="I1467" t="s">
        <v>8224</v>
      </c>
      <c r="J1467" t="s">
        <v>8246</v>
      </c>
      <c r="K1467">
        <v>1327212000</v>
      </c>
      <c r="L1467" s="11">
        <f t="shared" si="136"/>
        <v>40930.25</v>
      </c>
      <c r="M1467">
        <v>1322852747</v>
      </c>
      <c r="N1467" s="11">
        <f t="shared" si="137"/>
        <v>40879.795682870368</v>
      </c>
      <c r="O1467" t="b">
        <v>0</v>
      </c>
      <c r="P1467">
        <v>71</v>
      </c>
      <c r="Q1467" t="b">
        <v>1</v>
      </c>
      <c r="R1467" t="s">
        <v>8274</v>
      </c>
      <c r="S1467" t="str">
        <f t="shared" si="134"/>
        <v>publishing</v>
      </c>
      <c r="T1467" t="str">
        <f t="shared" si="135"/>
        <v>nonfiction</v>
      </c>
    </row>
    <row r="1468" spans="1:20" x14ac:dyDescent="0.3">
      <c r="A1468">
        <v>2807</v>
      </c>
      <c r="B1468" s="3" t="s">
        <v>2807</v>
      </c>
      <c r="C1468" s="3" t="s">
        <v>6917</v>
      </c>
      <c r="D1468" s="10">
        <v>5000</v>
      </c>
      <c r="E1468">
        <v>6300</v>
      </c>
      <c r="F1468" s="5">
        <f t="shared" si="132"/>
        <v>1.26</v>
      </c>
      <c r="G1468" s="6">
        <f t="shared" si="133"/>
        <v>67.741935483870961</v>
      </c>
      <c r="H1468" t="s">
        <v>8219</v>
      </c>
      <c r="I1468" t="s">
        <v>8224</v>
      </c>
      <c r="J1468" t="s">
        <v>8246</v>
      </c>
      <c r="K1468">
        <v>1435611438</v>
      </c>
      <c r="L1468" s="11">
        <f t="shared" si="136"/>
        <v>42184.873124999998</v>
      </c>
      <c r="M1468">
        <v>1433019438</v>
      </c>
      <c r="N1468" s="11">
        <f t="shared" si="137"/>
        <v>42154.873124999998</v>
      </c>
      <c r="O1468" t="b">
        <v>0</v>
      </c>
      <c r="P1468">
        <v>93</v>
      </c>
      <c r="Q1468" t="b">
        <v>1</v>
      </c>
      <c r="R1468" t="s">
        <v>8271</v>
      </c>
      <c r="S1468" t="str">
        <f t="shared" si="134"/>
        <v>theater</v>
      </c>
      <c r="T1468" t="str">
        <f t="shared" si="135"/>
        <v>plays</v>
      </c>
    </row>
    <row r="1469" spans="1:20" ht="28.8" x14ac:dyDescent="0.3">
      <c r="A1469">
        <v>3692</v>
      </c>
      <c r="B1469" s="3" t="s">
        <v>3689</v>
      </c>
      <c r="C1469" s="3" t="s">
        <v>7802</v>
      </c>
      <c r="D1469" s="10">
        <v>1000</v>
      </c>
      <c r="E1469">
        <v>1260</v>
      </c>
      <c r="F1469" s="5">
        <f t="shared" si="132"/>
        <v>1.26</v>
      </c>
      <c r="G1469" s="6">
        <f t="shared" si="133"/>
        <v>74.117647058823536</v>
      </c>
      <c r="H1469" t="s">
        <v>8219</v>
      </c>
      <c r="I1469" t="s">
        <v>8224</v>
      </c>
      <c r="J1469" t="s">
        <v>8246</v>
      </c>
      <c r="K1469">
        <v>1411084800</v>
      </c>
      <c r="L1469" s="11">
        <f t="shared" si="136"/>
        <v>41901</v>
      </c>
      <c r="M1469">
        <v>1410304179</v>
      </c>
      <c r="N1469" s="11">
        <f t="shared" si="137"/>
        <v>41891.96503472222</v>
      </c>
      <c r="O1469" t="b">
        <v>0</v>
      </c>
      <c r="P1469">
        <v>17</v>
      </c>
      <c r="Q1469" t="b">
        <v>1</v>
      </c>
      <c r="R1469" t="s">
        <v>8271</v>
      </c>
      <c r="S1469" t="str">
        <f t="shared" si="134"/>
        <v>theater</v>
      </c>
      <c r="T1469" t="str">
        <f t="shared" si="135"/>
        <v>plays</v>
      </c>
    </row>
    <row r="1470" spans="1:20" ht="43.2" x14ac:dyDescent="0.3">
      <c r="A1470">
        <v>2176</v>
      </c>
      <c r="B1470" s="3" t="s">
        <v>2177</v>
      </c>
      <c r="C1470" s="3" t="s">
        <v>6286</v>
      </c>
      <c r="D1470" s="10">
        <v>5000</v>
      </c>
      <c r="E1470">
        <v>6301</v>
      </c>
      <c r="F1470" s="5">
        <f t="shared" si="132"/>
        <v>1.2602</v>
      </c>
      <c r="G1470" s="6">
        <f t="shared" si="133"/>
        <v>88.74647887323944</v>
      </c>
      <c r="H1470" t="s">
        <v>8219</v>
      </c>
      <c r="I1470" t="s">
        <v>8224</v>
      </c>
      <c r="J1470" t="s">
        <v>8246</v>
      </c>
      <c r="K1470">
        <v>1430579509</v>
      </c>
      <c r="L1470" s="11">
        <f t="shared" si="136"/>
        <v>42126.633206018523</v>
      </c>
      <c r="M1470">
        <v>1427987509</v>
      </c>
      <c r="N1470" s="11">
        <f t="shared" si="137"/>
        <v>42096.633206018523</v>
      </c>
      <c r="O1470" t="b">
        <v>0</v>
      </c>
      <c r="P1470">
        <v>71</v>
      </c>
      <c r="Q1470" t="b">
        <v>1</v>
      </c>
      <c r="R1470" t="s">
        <v>8276</v>
      </c>
      <c r="S1470" t="str">
        <f t="shared" si="134"/>
        <v>music</v>
      </c>
      <c r="T1470" t="str">
        <f t="shared" si="135"/>
        <v>rock</v>
      </c>
    </row>
    <row r="1471" spans="1:20" ht="43.2" x14ac:dyDescent="0.3">
      <c r="A1471">
        <v>1941</v>
      </c>
      <c r="B1471" s="3" t="s">
        <v>1942</v>
      </c>
      <c r="C1471" s="3" t="s">
        <v>6051</v>
      </c>
      <c r="D1471" s="10">
        <v>250000</v>
      </c>
      <c r="E1471">
        <v>315295.89</v>
      </c>
      <c r="F1471" s="5">
        <f t="shared" si="132"/>
        <v>1.2611835600000001</v>
      </c>
      <c r="G1471" s="6">
        <f t="shared" si="133"/>
        <v>64.570118779438872</v>
      </c>
      <c r="H1471" t="s">
        <v>8219</v>
      </c>
      <c r="I1471" t="s">
        <v>8224</v>
      </c>
      <c r="J1471" t="s">
        <v>8246</v>
      </c>
      <c r="K1471">
        <v>1400137131</v>
      </c>
      <c r="L1471" s="11">
        <f t="shared" si="136"/>
        <v>41774.290868055556</v>
      </c>
      <c r="M1471">
        <v>1397545131</v>
      </c>
      <c r="N1471" s="11">
        <f t="shared" si="137"/>
        <v>41744.290868055556</v>
      </c>
      <c r="O1471" t="b">
        <v>1</v>
      </c>
      <c r="P1471">
        <v>4883</v>
      </c>
      <c r="Q1471" t="b">
        <v>1</v>
      </c>
      <c r="R1471" t="s">
        <v>8295</v>
      </c>
      <c r="S1471" t="str">
        <f t="shared" si="134"/>
        <v>technology</v>
      </c>
      <c r="T1471" t="str">
        <f t="shared" si="135"/>
        <v>hardware</v>
      </c>
    </row>
    <row r="1472" spans="1:20" ht="43.2" x14ac:dyDescent="0.3">
      <c r="A1472">
        <v>2532</v>
      </c>
      <c r="B1472" s="3" t="s">
        <v>2532</v>
      </c>
      <c r="C1472" s="3" t="s">
        <v>6642</v>
      </c>
      <c r="D1472" s="10">
        <v>4000</v>
      </c>
      <c r="E1472">
        <v>5045</v>
      </c>
      <c r="F1472" s="5">
        <f t="shared" si="132"/>
        <v>1.26125</v>
      </c>
      <c r="G1472" s="6">
        <f t="shared" si="133"/>
        <v>84.083333333333329</v>
      </c>
      <c r="H1472" t="s">
        <v>8219</v>
      </c>
      <c r="I1472" t="s">
        <v>8224</v>
      </c>
      <c r="J1472" t="s">
        <v>8246</v>
      </c>
      <c r="K1472">
        <v>1345148566</v>
      </c>
      <c r="L1472" s="11">
        <f t="shared" si="136"/>
        <v>41137.849143518521</v>
      </c>
      <c r="M1472">
        <v>1342556566</v>
      </c>
      <c r="N1472" s="11">
        <f t="shared" si="137"/>
        <v>41107.849143518521</v>
      </c>
      <c r="O1472" t="b">
        <v>0</v>
      </c>
      <c r="P1472">
        <v>60</v>
      </c>
      <c r="Q1472" t="b">
        <v>1</v>
      </c>
      <c r="R1472" t="s">
        <v>8300</v>
      </c>
      <c r="S1472" t="str">
        <f t="shared" si="134"/>
        <v>music</v>
      </c>
      <c r="T1472" t="str">
        <f t="shared" si="135"/>
        <v>classical music</v>
      </c>
    </row>
    <row r="1473" spans="1:20" ht="43.2" x14ac:dyDescent="0.3">
      <c r="A1473">
        <v>1399</v>
      </c>
      <c r="B1473" s="3" t="s">
        <v>1400</v>
      </c>
      <c r="C1473" s="3" t="s">
        <v>5509</v>
      </c>
      <c r="D1473" s="10">
        <v>9000</v>
      </c>
      <c r="E1473">
        <v>11353</v>
      </c>
      <c r="F1473" s="5">
        <f t="shared" si="132"/>
        <v>1.2614444444444444</v>
      </c>
      <c r="G1473" s="6">
        <f t="shared" si="133"/>
        <v>61.701086956521742</v>
      </c>
      <c r="H1473" t="s">
        <v>8219</v>
      </c>
      <c r="I1473" t="s">
        <v>8224</v>
      </c>
      <c r="J1473" t="s">
        <v>8246</v>
      </c>
      <c r="K1473">
        <v>1412640373</v>
      </c>
      <c r="L1473" s="11">
        <f t="shared" si="136"/>
        <v>41919.004317129627</v>
      </c>
      <c r="M1473">
        <v>1410048373</v>
      </c>
      <c r="N1473" s="11">
        <f t="shared" si="137"/>
        <v>41889.004317129627</v>
      </c>
      <c r="O1473" t="b">
        <v>0</v>
      </c>
      <c r="P1473">
        <v>184</v>
      </c>
      <c r="Q1473" t="b">
        <v>1</v>
      </c>
      <c r="R1473" t="s">
        <v>8276</v>
      </c>
      <c r="S1473" t="str">
        <f t="shared" si="134"/>
        <v>music</v>
      </c>
      <c r="T1473" t="str">
        <f t="shared" si="135"/>
        <v>rock</v>
      </c>
    </row>
    <row r="1474" spans="1:20" ht="43.2" x14ac:dyDescent="0.3">
      <c r="A1474">
        <v>388</v>
      </c>
      <c r="B1474" s="3" t="s">
        <v>389</v>
      </c>
      <c r="C1474" s="3" t="s">
        <v>4498</v>
      </c>
      <c r="D1474" s="10">
        <v>5000</v>
      </c>
      <c r="E1474">
        <v>6308</v>
      </c>
      <c r="F1474" s="5">
        <f t="shared" ref="F1474:F1537" si="138">E1474/D1474</f>
        <v>1.2616000000000001</v>
      </c>
      <c r="G1474" s="6">
        <f t="shared" ref="G1474:G1537" si="139">E1474/P1474</f>
        <v>88.845070422535215</v>
      </c>
      <c r="H1474" t="s">
        <v>8219</v>
      </c>
      <c r="I1474" t="s">
        <v>8224</v>
      </c>
      <c r="J1474" t="s">
        <v>8246</v>
      </c>
      <c r="K1474">
        <v>1469670580</v>
      </c>
      <c r="L1474" s="11">
        <f t="shared" si="136"/>
        <v>42579.076157407413</v>
      </c>
      <c r="M1474">
        <v>1467078580</v>
      </c>
      <c r="N1474" s="11">
        <f t="shared" si="137"/>
        <v>42549.076157407413</v>
      </c>
      <c r="O1474" t="b">
        <v>0</v>
      </c>
      <c r="P1474">
        <v>71</v>
      </c>
      <c r="Q1474" t="b">
        <v>1</v>
      </c>
      <c r="R1474" t="s">
        <v>8269</v>
      </c>
      <c r="S1474" t="str">
        <f t="shared" ref="S1474:S1537" si="140">LEFT(R1474,FIND("/",R1474)-1)</f>
        <v>film &amp; video</v>
      </c>
      <c r="T1474" t="str">
        <f t="shared" ref="T1474:T1537" si="141">RIGHT(R1474,LEN(R1474)-FIND("/",R1474))</f>
        <v>documentary</v>
      </c>
    </row>
    <row r="1475" spans="1:20" ht="28.8" x14ac:dyDescent="0.3">
      <c r="A1475">
        <v>2028</v>
      </c>
      <c r="B1475" s="3" t="s">
        <v>2029</v>
      </c>
      <c r="C1475" s="3" t="s">
        <v>6138</v>
      </c>
      <c r="D1475" s="10">
        <v>3000</v>
      </c>
      <c r="E1475">
        <v>3785</v>
      </c>
      <c r="F1475" s="5">
        <f t="shared" si="138"/>
        <v>1.2616666666666667</v>
      </c>
      <c r="G1475" s="6">
        <f t="shared" si="139"/>
        <v>47.911392405063289</v>
      </c>
      <c r="H1475" t="s">
        <v>8219</v>
      </c>
      <c r="I1475" t="s">
        <v>8224</v>
      </c>
      <c r="J1475" t="s">
        <v>8246</v>
      </c>
      <c r="K1475">
        <v>1268690100</v>
      </c>
      <c r="L1475" s="11">
        <f t="shared" ref="L1475:L1538" si="142">(((K1475/60)/60)/24)+DATE(1970,1,1)</f>
        <v>40252.913194444445</v>
      </c>
      <c r="M1475">
        <v>1265493806</v>
      </c>
      <c r="N1475" s="11">
        <f t="shared" ref="N1475:N1538" si="143">(((M1475/60)/60)/24)+DATE(1970,1,1)</f>
        <v>40215.919050925928</v>
      </c>
      <c r="O1475" t="b">
        <v>1</v>
      </c>
      <c r="P1475">
        <v>79</v>
      </c>
      <c r="Q1475" t="b">
        <v>1</v>
      </c>
      <c r="R1475" t="s">
        <v>8295</v>
      </c>
      <c r="S1475" t="str">
        <f t="shared" si="140"/>
        <v>technology</v>
      </c>
      <c r="T1475" t="str">
        <f t="shared" si="141"/>
        <v>hardware</v>
      </c>
    </row>
    <row r="1476" spans="1:20" ht="43.2" x14ac:dyDescent="0.3">
      <c r="A1476">
        <v>3459</v>
      </c>
      <c r="B1476" s="3" t="s">
        <v>3458</v>
      </c>
      <c r="C1476" s="3" t="s">
        <v>7569</v>
      </c>
      <c r="D1476" s="10">
        <v>500</v>
      </c>
      <c r="E1476">
        <v>631</v>
      </c>
      <c r="F1476" s="5">
        <f t="shared" si="138"/>
        <v>1.262</v>
      </c>
      <c r="G1476" s="6">
        <f t="shared" si="139"/>
        <v>17.527777777777779</v>
      </c>
      <c r="H1476" t="s">
        <v>8219</v>
      </c>
      <c r="I1476" t="s">
        <v>8225</v>
      </c>
      <c r="J1476" t="s">
        <v>8247</v>
      </c>
      <c r="K1476">
        <v>1463743860</v>
      </c>
      <c r="L1476" s="11">
        <f t="shared" si="142"/>
        <v>42510.479861111111</v>
      </c>
      <c r="M1476">
        <v>1461151860</v>
      </c>
      <c r="N1476" s="11">
        <f t="shared" si="143"/>
        <v>42480.479861111111</v>
      </c>
      <c r="O1476" t="b">
        <v>0</v>
      </c>
      <c r="P1476">
        <v>36</v>
      </c>
      <c r="Q1476" t="b">
        <v>1</v>
      </c>
      <c r="R1476" t="s">
        <v>8271</v>
      </c>
      <c r="S1476" t="str">
        <f t="shared" si="140"/>
        <v>theater</v>
      </c>
      <c r="T1476" t="str">
        <f t="shared" si="141"/>
        <v>plays</v>
      </c>
    </row>
    <row r="1477" spans="1:20" ht="57.6" x14ac:dyDescent="0.3">
      <c r="A1477">
        <v>3533</v>
      </c>
      <c r="B1477" s="3" t="s">
        <v>3532</v>
      </c>
      <c r="C1477" s="3" t="s">
        <v>7643</v>
      </c>
      <c r="D1477" s="10">
        <v>500</v>
      </c>
      <c r="E1477">
        <v>631</v>
      </c>
      <c r="F1477" s="5">
        <f t="shared" si="138"/>
        <v>1.262</v>
      </c>
      <c r="G1477" s="6">
        <f t="shared" si="139"/>
        <v>78.875</v>
      </c>
      <c r="H1477" t="s">
        <v>8219</v>
      </c>
      <c r="I1477" t="s">
        <v>8224</v>
      </c>
      <c r="J1477" t="s">
        <v>8246</v>
      </c>
      <c r="K1477">
        <v>1447269367</v>
      </c>
      <c r="L1477" s="11">
        <f t="shared" si="142"/>
        <v>42319.802858796291</v>
      </c>
      <c r="M1477">
        <v>1444673767</v>
      </c>
      <c r="N1477" s="11">
        <f t="shared" si="143"/>
        <v>42289.761192129634</v>
      </c>
      <c r="O1477" t="b">
        <v>0</v>
      </c>
      <c r="P1477">
        <v>8</v>
      </c>
      <c r="Q1477" t="b">
        <v>1</v>
      </c>
      <c r="R1477" t="s">
        <v>8271</v>
      </c>
      <c r="S1477" t="str">
        <f t="shared" si="140"/>
        <v>theater</v>
      </c>
      <c r="T1477" t="str">
        <f t="shared" si="141"/>
        <v>plays</v>
      </c>
    </row>
    <row r="1478" spans="1:20" ht="28.8" x14ac:dyDescent="0.3">
      <c r="A1478">
        <v>3212</v>
      </c>
      <c r="B1478" s="3" t="s">
        <v>3212</v>
      </c>
      <c r="C1478" s="3" t="s">
        <v>7322</v>
      </c>
      <c r="D1478" s="10">
        <v>4000</v>
      </c>
      <c r="E1478">
        <v>5050</v>
      </c>
      <c r="F1478" s="5">
        <f t="shared" si="138"/>
        <v>1.2625</v>
      </c>
      <c r="G1478" s="6">
        <f t="shared" si="139"/>
        <v>53.723404255319146</v>
      </c>
      <c r="H1478" t="s">
        <v>8219</v>
      </c>
      <c r="I1478" t="s">
        <v>8224</v>
      </c>
      <c r="J1478" t="s">
        <v>8246</v>
      </c>
      <c r="K1478">
        <v>1407524751</v>
      </c>
      <c r="L1478" s="11">
        <f t="shared" si="142"/>
        <v>41859.795729166668</v>
      </c>
      <c r="M1478">
        <v>1404932751</v>
      </c>
      <c r="N1478" s="11">
        <f t="shared" si="143"/>
        <v>41829.795729166668</v>
      </c>
      <c r="O1478" t="b">
        <v>1</v>
      </c>
      <c r="P1478">
        <v>94</v>
      </c>
      <c r="Q1478" t="b">
        <v>1</v>
      </c>
      <c r="R1478" t="s">
        <v>8271</v>
      </c>
      <c r="S1478" t="str">
        <f t="shared" si="140"/>
        <v>theater</v>
      </c>
      <c r="T1478" t="str">
        <f t="shared" si="141"/>
        <v>plays</v>
      </c>
    </row>
    <row r="1479" spans="1:20" ht="43.2" x14ac:dyDescent="0.3">
      <c r="A1479">
        <v>3355</v>
      </c>
      <c r="B1479" s="3" t="s">
        <v>3354</v>
      </c>
      <c r="C1479" s="3" t="s">
        <v>7465</v>
      </c>
      <c r="D1479" s="10">
        <v>1750</v>
      </c>
      <c r="E1479">
        <v>2210</v>
      </c>
      <c r="F1479" s="5">
        <f t="shared" si="138"/>
        <v>1.2628571428571429</v>
      </c>
      <c r="G1479" s="6">
        <f t="shared" si="139"/>
        <v>147.33333333333334</v>
      </c>
      <c r="H1479" t="s">
        <v>8219</v>
      </c>
      <c r="I1479" t="s">
        <v>8225</v>
      </c>
      <c r="J1479" t="s">
        <v>8247</v>
      </c>
      <c r="K1479">
        <v>1462879020</v>
      </c>
      <c r="L1479" s="11">
        <f t="shared" si="142"/>
        <v>42500.470138888893</v>
      </c>
      <c r="M1479">
        <v>1461941527</v>
      </c>
      <c r="N1479" s="11">
        <f t="shared" si="143"/>
        <v>42489.619525462964</v>
      </c>
      <c r="O1479" t="b">
        <v>0</v>
      </c>
      <c r="P1479">
        <v>15</v>
      </c>
      <c r="Q1479" t="b">
        <v>1</v>
      </c>
      <c r="R1479" t="s">
        <v>8271</v>
      </c>
      <c r="S1479" t="str">
        <f t="shared" si="140"/>
        <v>theater</v>
      </c>
      <c r="T1479" t="str">
        <f t="shared" si="141"/>
        <v>plays</v>
      </c>
    </row>
    <row r="1480" spans="1:20" x14ac:dyDescent="0.3">
      <c r="A1480">
        <v>1366</v>
      </c>
      <c r="B1480" s="3" t="s">
        <v>1367</v>
      </c>
      <c r="C1480" s="3" t="s">
        <v>5476</v>
      </c>
      <c r="D1480" s="10">
        <v>7500</v>
      </c>
      <c r="E1480">
        <v>9486.69</v>
      </c>
      <c r="F1480" s="5">
        <f t="shared" si="138"/>
        <v>1.2648920000000001</v>
      </c>
      <c r="G1480" s="6">
        <f t="shared" si="139"/>
        <v>64.535306122448986</v>
      </c>
      <c r="H1480" t="s">
        <v>8219</v>
      </c>
      <c r="I1480" t="s">
        <v>8224</v>
      </c>
      <c r="J1480" t="s">
        <v>8246</v>
      </c>
      <c r="K1480">
        <v>1417049663</v>
      </c>
      <c r="L1480" s="11">
        <f t="shared" si="142"/>
        <v>41970.037766203706</v>
      </c>
      <c r="M1480">
        <v>1413158063</v>
      </c>
      <c r="N1480" s="11">
        <f t="shared" si="143"/>
        <v>41924.996099537035</v>
      </c>
      <c r="O1480" t="b">
        <v>0</v>
      </c>
      <c r="P1480">
        <v>147</v>
      </c>
      <c r="Q1480" t="b">
        <v>1</v>
      </c>
      <c r="R1480" t="s">
        <v>8276</v>
      </c>
      <c r="S1480" t="str">
        <f t="shared" si="140"/>
        <v>music</v>
      </c>
      <c r="T1480" t="str">
        <f t="shared" si="141"/>
        <v>rock</v>
      </c>
    </row>
    <row r="1481" spans="1:20" ht="43.2" x14ac:dyDescent="0.3">
      <c r="A1481">
        <v>3587</v>
      </c>
      <c r="B1481" s="3" t="s">
        <v>3586</v>
      </c>
      <c r="C1481" s="3" t="s">
        <v>7697</v>
      </c>
      <c r="D1481" s="10">
        <v>500</v>
      </c>
      <c r="E1481">
        <v>633</v>
      </c>
      <c r="F1481" s="5">
        <f t="shared" si="138"/>
        <v>1.266</v>
      </c>
      <c r="G1481" s="6">
        <f t="shared" si="139"/>
        <v>22.607142857142858</v>
      </c>
      <c r="H1481" t="s">
        <v>8219</v>
      </c>
      <c r="I1481" t="s">
        <v>8225</v>
      </c>
      <c r="J1481" t="s">
        <v>8247</v>
      </c>
      <c r="K1481">
        <v>1467054000</v>
      </c>
      <c r="L1481" s="11">
        <f t="shared" si="142"/>
        <v>42548.791666666672</v>
      </c>
      <c r="M1481">
        <v>1463144254</v>
      </c>
      <c r="N1481" s="11">
        <f t="shared" si="143"/>
        <v>42503.539976851855</v>
      </c>
      <c r="O1481" t="b">
        <v>0</v>
      </c>
      <c r="P1481">
        <v>28</v>
      </c>
      <c r="Q1481" t="b">
        <v>1</v>
      </c>
      <c r="R1481" t="s">
        <v>8271</v>
      </c>
      <c r="S1481" t="str">
        <f t="shared" si="140"/>
        <v>theater</v>
      </c>
      <c r="T1481" t="str">
        <f t="shared" si="141"/>
        <v>plays</v>
      </c>
    </row>
    <row r="1482" spans="1:20" ht="43.2" x14ac:dyDescent="0.3">
      <c r="A1482">
        <v>3036</v>
      </c>
      <c r="B1482" s="3" t="s">
        <v>3036</v>
      </c>
      <c r="C1482" s="3" t="s">
        <v>7146</v>
      </c>
      <c r="D1482" s="10">
        <v>25000</v>
      </c>
      <c r="E1482">
        <v>31683</v>
      </c>
      <c r="F1482" s="5">
        <f t="shared" si="138"/>
        <v>1.26732</v>
      </c>
      <c r="G1482" s="6">
        <f t="shared" si="139"/>
        <v>96.300911854103347</v>
      </c>
      <c r="H1482" t="s">
        <v>8219</v>
      </c>
      <c r="I1482" t="s">
        <v>8224</v>
      </c>
      <c r="J1482" t="s">
        <v>8246</v>
      </c>
      <c r="K1482">
        <v>1376654340</v>
      </c>
      <c r="L1482" s="11">
        <f t="shared" si="142"/>
        <v>41502.499305555553</v>
      </c>
      <c r="M1482">
        <v>1373568644</v>
      </c>
      <c r="N1482" s="11">
        <f t="shared" si="143"/>
        <v>41466.785231481481</v>
      </c>
      <c r="O1482" t="b">
        <v>0</v>
      </c>
      <c r="P1482">
        <v>329</v>
      </c>
      <c r="Q1482" t="b">
        <v>1</v>
      </c>
      <c r="R1482" t="s">
        <v>8303</v>
      </c>
      <c r="S1482" t="str">
        <f t="shared" si="140"/>
        <v>theater</v>
      </c>
      <c r="T1482" t="str">
        <f t="shared" si="141"/>
        <v>spaces</v>
      </c>
    </row>
    <row r="1483" spans="1:20" ht="28.8" x14ac:dyDescent="0.3">
      <c r="A1483">
        <v>648</v>
      </c>
      <c r="B1483" s="3" t="s">
        <v>649</v>
      </c>
      <c r="C1483" s="3" t="s">
        <v>4758</v>
      </c>
      <c r="D1483" s="10">
        <v>35000</v>
      </c>
      <c r="E1483">
        <v>44388</v>
      </c>
      <c r="F1483" s="5">
        <f t="shared" si="138"/>
        <v>1.2682285714285715</v>
      </c>
      <c r="G1483" s="6">
        <f t="shared" si="139"/>
        <v>1644</v>
      </c>
      <c r="H1483" t="s">
        <v>8219</v>
      </c>
      <c r="I1483" t="s">
        <v>8224</v>
      </c>
      <c r="J1483" t="s">
        <v>8246</v>
      </c>
      <c r="K1483">
        <v>1413304708</v>
      </c>
      <c r="L1483" s="11">
        <f t="shared" si="142"/>
        <v>41926.693379629629</v>
      </c>
      <c r="M1483">
        <v>1410280708</v>
      </c>
      <c r="N1483" s="11">
        <f t="shared" si="143"/>
        <v>41891.693379629629</v>
      </c>
      <c r="O1483" t="b">
        <v>0</v>
      </c>
      <c r="P1483">
        <v>27</v>
      </c>
      <c r="Q1483" t="b">
        <v>1</v>
      </c>
      <c r="R1483" t="s">
        <v>8273</v>
      </c>
      <c r="S1483" t="str">
        <f t="shared" si="140"/>
        <v>technology</v>
      </c>
      <c r="T1483" t="str">
        <f t="shared" si="141"/>
        <v>wearables</v>
      </c>
    </row>
    <row r="1484" spans="1:20" ht="43.2" x14ac:dyDescent="0.3">
      <c r="A1484">
        <v>412</v>
      </c>
      <c r="B1484" s="3" t="s">
        <v>413</v>
      </c>
      <c r="C1484" s="3" t="s">
        <v>4522</v>
      </c>
      <c r="D1484" s="10">
        <v>2500</v>
      </c>
      <c r="E1484">
        <v>3171</v>
      </c>
      <c r="F1484" s="5">
        <f t="shared" si="138"/>
        <v>1.2684</v>
      </c>
      <c r="G1484" s="6">
        <f t="shared" si="139"/>
        <v>57.654545454545456</v>
      </c>
      <c r="H1484" t="s">
        <v>8219</v>
      </c>
      <c r="I1484" t="s">
        <v>8224</v>
      </c>
      <c r="J1484" t="s">
        <v>8246</v>
      </c>
      <c r="K1484">
        <v>1343238578</v>
      </c>
      <c r="L1484" s="11">
        <f t="shared" si="142"/>
        <v>41115.742800925924</v>
      </c>
      <c r="M1484">
        <v>1341856178</v>
      </c>
      <c r="N1484" s="11">
        <f t="shared" si="143"/>
        <v>41099.742800925924</v>
      </c>
      <c r="O1484" t="b">
        <v>0</v>
      </c>
      <c r="P1484">
        <v>55</v>
      </c>
      <c r="Q1484" t="b">
        <v>1</v>
      </c>
      <c r="R1484" t="s">
        <v>8269</v>
      </c>
      <c r="S1484" t="str">
        <f t="shared" si="140"/>
        <v>film &amp; video</v>
      </c>
      <c r="T1484" t="str">
        <f t="shared" si="141"/>
        <v>documentary</v>
      </c>
    </row>
    <row r="1485" spans="1:20" ht="43.2" x14ac:dyDescent="0.3">
      <c r="A1485">
        <v>1667</v>
      </c>
      <c r="B1485" s="3" t="s">
        <v>1668</v>
      </c>
      <c r="C1485" s="3" t="s">
        <v>5777</v>
      </c>
      <c r="D1485" s="10">
        <v>3400</v>
      </c>
      <c r="E1485">
        <v>4313</v>
      </c>
      <c r="F1485" s="5">
        <f t="shared" si="138"/>
        <v>1.2685294117647059</v>
      </c>
      <c r="G1485" s="6">
        <f t="shared" si="139"/>
        <v>52.597560975609753</v>
      </c>
      <c r="H1485" t="s">
        <v>8219</v>
      </c>
      <c r="I1485" t="s">
        <v>8224</v>
      </c>
      <c r="J1485" t="s">
        <v>8246</v>
      </c>
      <c r="K1485">
        <v>1394521140</v>
      </c>
      <c r="L1485" s="11">
        <f t="shared" si="142"/>
        <v>41709.290972222225</v>
      </c>
      <c r="M1485">
        <v>1392169298</v>
      </c>
      <c r="N1485" s="11">
        <f t="shared" si="143"/>
        <v>41682.0705787037</v>
      </c>
      <c r="O1485" t="b">
        <v>0</v>
      </c>
      <c r="P1485">
        <v>82</v>
      </c>
      <c r="Q1485" t="b">
        <v>1</v>
      </c>
      <c r="R1485" t="s">
        <v>8292</v>
      </c>
      <c r="S1485" t="str">
        <f t="shared" si="140"/>
        <v>music</v>
      </c>
      <c r="T1485" t="str">
        <f t="shared" si="141"/>
        <v>pop</v>
      </c>
    </row>
    <row r="1486" spans="1:20" ht="43.2" x14ac:dyDescent="0.3">
      <c r="A1486">
        <v>2067</v>
      </c>
      <c r="B1486" s="3" t="s">
        <v>2068</v>
      </c>
      <c r="C1486" s="3" t="s">
        <v>6177</v>
      </c>
      <c r="D1486" s="10">
        <v>495</v>
      </c>
      <c r="E1486">
        <v>628</v>
      </c>
      <c r="F1486" s="5">
        <f t="shared" si="138"/>
        <v>1.2686868686868686</v>
      </c>
      <c r="G1486" s="6">
        <f t="shared" si="139"/>
        <v>62.8</v>
      </c>
      <c r="H1486" t="s">
        <v>8219</v>
      </c>
      <c r="I1486" t="s">
        <v>8225</v>
      </c>
      <c r="J1486" t="s">
        <v>8247</v>
      </c>
      <c r="K1486">
        <v>1432499376</v>
      </c>
      <c r="L1486" s="11">
        <f t="shared" si="142"/>
        <v>42148.853888888887</v>
      </c>
      <c r="M1486">
        <v>1429648176</v>
      </c>
      <c r="N1486" s="11">
        <f t="shared" si="143"/>
        <v>42115.853888888887</v>
      </c>
      <c r="O1486" t="b">
        <v>0</v>
      </c>
      <c r="P1486">
        <v>10</v>
      </c>
      <c r="Q1486" t="b">
        <v>1</v>
      </c>
      <c r="R1486" t="s">
        <v>8295</v>
      </c>
      <c r="S1486" t="str">
        <f t="shared" si="140"/>
        <v>technology</v>
      </c>
      <c r="T1486" t="str">
        <f t="shared" si="141"/>
        <v>hardware</v>
      </c>
    </row>
    <row r="1487" spans="1:20" ht="43.2" x14ac:dyDescent="0.3">
      <c r="A1487">
        <v>1963</v>
      </c>
      <c r="B1487" s="3" t="s">
        <v>1964</v>
      </c>
      <c r="C1487" s="3" t="s">
        <v>6073</v>
      </c>
      <c r="D1487" s="10">
        <v>19000</v>
      </c>
      <c r="E1487">
        <v>24108</v>
      </c>
      <c r="F1487" s="5">
        <f t="shared" si="138"/>
        <v>1.268842105263158</v>
      </c>
      <c r="G1487" s="6">
        <f t="shared" si="139"/>
        <v>117.6</v>
      </c>
      <c r="H1487" t="s">
        <v>8219</v>
      </c>
      <c r="I1487" t="s">
        <v>8225</v>
      </c>
      <c r="J1487" t="s">
        <v>8247</v>
      </c>
      <c r="K1487">
        <v>1410862734</v>
      </c>
      <c r="L1487" s="11">
        <f t="shared" si="142"/>
        <v>41898.429791666669</v>
      </c>
      <c r="M1487">
        <v>1407838734</v>
      </c>
      <c r="N1487" s="11">
        <f t="shared" si="143"/>
        <v>41863.429791666669</v>
      </c>
      <c r="O1487" t="b">
        <v>1</v>
      </c>
      <c r="P1487">
        <v>205</v>
      </c>
      <c r="Q1487" t="b">
        <v>1</v>
      </c>
      <c r="R1487" t="s">
        <v>8295</v>
      </c>
      <c r="S1487" t="str">
        <f t="shared" si="140"/>
        <v>technology</v>
      </c>
      <c r="T1487" t="str">
        <f t="shared" si="141"/>
        <v>hardware</v>
      </c>
    </row>
    <row r="1488" spans="1:20" ht="43.2" x14ac:dyDescent="0.3">
      <c r="A1488">
        <v>2173</v>
      </c>
      <c r="B1488" s="3" t="s">
        <v>2174</v>
      </c>
      <c r="C1488" s="3" t="s">
        <v>6283</v>
      </c>
      <c r="D1488" s="10">
        <v>4200</v>
      </c>
      <c r="E1488">
        <v>5331</v>
      </c>
      <c r="F1488" s="5">
        <f t="shared" si="138"/>
        <v>1.2692857142857144</v>
      </c>
      <c r="G1488" s="6">
        <f t="shared" si="139"/>
        <v>59.233333333333334</v>
      </c>
      <c r="H1488" t="s">
        <v>8219</v>
      </c>
      <c r="I1488" t="s">
        <v>8224</v>
      </c>
      <c r="J1488" t="s">
        <v>8246</v>
      </c>
      <c r="K1488">
        <v>1378785540</v>
      </c>
      <c r="L1488" s="11">
        <f t="shared" si="142"/>
        <v>41527.165972222225</v>
      </c>
      <c r="M1488">
        <v>1376066243</v>
      </c>
      <c r="N1488" s="11">
        <f t="shared" si="143"/>
        <v>41495.692627314813</v>
      </c>
      <c r="O1488" t="b">
        <v>0</v>
      </c>
      <c r="P1488">
        <v>90</v>
      </c>
      <c r="Q1488" t="b">
        <v>1</v>
      </c>
      <c r="R1488" t="s">
        <v>8276</v>
      </c>
      <c r="S1488" t="str">
        <f t="shared" si="140"/>
        <v>music</v>
      </c>
      <c r="T1488" t="str">
        <f t="shared" si="141"/>
        <v>rock</v>
      </c>
    </row>
    <row r="1489" spans="1:20" ht="43.2" x14ac:dyDescent="0.3">
      <c r="A1489">
        <v>79</v>
      </c>
      <c r="B1489" s="3" t="s">
        <v>81</v>
      </c>
      <c r="C1489" s="3" t="s">
        <v>4190</v>
      </c>
      <c r="D1489" s="10">
        <v>1300</v>
      </c>
      <c r="E1489">
        <v>1651</v>
      </c>
      <c r="F1489" s="5">
        <f t="shared" si="138"/>
        <v>1.27</v>
      </c>
      <c r="G1489" s="6">
        <f t="shared" si="139"/>
        <v>40.268292682926827</v>
      </c>
      <c r="H1489" t="s">
        <v>8219</v>
      </c>
      <c r="I1489" t="s">
        <v>8225</v>
      </c>
      <c r="J1489" t="s">
        <v>8247</v>
      </c>
      <c r="K1489">
        <v>1398451093</v>
      </c>
      <c r="L1489" s="11">
        <f t="shared" si="142"/>
        <v>41754.776539351849</v>
      </c>
      <c r="M1489">
        <v>1395859093</v>
      </c>
      <c r="N1489" s="11">
        <f t="shared" si="143"/>
        <v>41724.776539351849</v>
      </c>
      <c r="O1489" t="b">
        <v>0</v>
      </c>
      <c r="P1489">
        <v>41</v>
      </c>
      <c r="Q1489" t="b">
        <v>1</v>
      </c>
      <c r="R1489" t="s">
        <v>8266</v>
      </c>
      <c r="S1489" t="str">
        <f t="shared" si="140"/>
        <v>film &amp; video</v>
      </c>
      <c r="T1489" t="str">
        <f t="shared" si="141"/>
        <v>shorts</v>
      </c>
    </row>
    <row r="1490" spans="1:20" ht="28.8" x14ac:dyDescent="0.3">
      <c r="A1490">
        <v>1930</v>
      </c>
      <c r="B1490" s="3" t="s">
        <v>1931</v>
      </c>
      <c r="C1490" s="3" t="s">
        <v>6040</v>
      </c>
      <c r="D1490" s="10">
        <v>1000</v>
      </c>
      <c r="E1490">
        <v>1270</v>
      </c>
      <c r="F1490" s="5">
        <f t="shared" si="138"/>
        <v>1.27</v>
      </c>
      <c r="G1490" s="6">
        <f t="shared" si="139"/>
        <v>48.846153846153847</v>
      </c>
      <c r="H1490" t="s">
        <v>8219</v>
      </c>
      <c r="I1490" t="s">
        <v>8224</v>
      </c>
      <c r="J1490" t="s">
        <v>8246</v>
      </c>
      <c r="K1490">
        <v>1373203482</v>
      </c>
      <c r="L1490" s="11">
        <f t="shared" si="142"/>
        <v>41462.558819444443</v>
      </c>
      <c r="M1490">
        <v>1368019482</v>
      </c>
      <c r="N1490" s="11">
        <f t="shared" si="143"/>
        <v>41402.558819444443</v>
      </c>
      <c r="O1490" t="b">
        <v>0</v>
      </c>
      <c r="P1490">
        <v>26</v>
      </c>
      <c r="Q1490" t="b">
        <v>1</v>
      </c>
      <c r="R1490" t="s">
        <v>8279</v>
      </c>
      <c r="S1490" t="str">
        <f t="shared" si="140"/>
        <v>music</v>
      </c>
      <c r="T1490" t="str">
        <f t="shared" si="141"/>
        <v>indie rock</v>
      </c>
    </row>
    <row r="1491" spans="1:20" ht="43.2" x14ac:dyDescent="0.3">
      <c r="A1491">
        <v>3725</v>
      </c>
      <c r="B1491" s="3" t="s">
        <v>3722</v>
      </c>
      <c r="C1491" s="3" t="s">
        <v>7835</v>
      </c>
      <c r="D1491" s="10">
        <v>300</v>
      </c>
      <c r="E1491">
        <v>381</v>
      </c>
      <c r="F1491" s="5">
        <f t="shared" si="138"/>
        <v>1.27</v>
      </c>
      <c r="G1491" s="6">
        <f t="shared" si="139"/>
        <v>25.4</v>
      </c>
      <c r="H1491" t="s">
        <v>8219</v>
      </c>
      <c r="I1491" t="s">
        <v>8225</v>
      </c>
      <c r="J1491" t="s">
        <v>8247</v>
      </c>
      <c r="K1491">
        <v>1455831000</v>
      </c>
      <c r="L1491" s="11">
        <f t="shared" si="142"/>
        <v>42418.895833333328</v>
      </c>
      <c r="M1491">
        <v>1454366467</v>
      </c>
      <c r="N1491" s="11">
        <f t="shared" si="143"/>
        <v>42401.945219907408</v>
      </c>
      <c r="O1491" t="b">
        <v>0</v>
      </c>
      <c r="P1491">
        <v>15</v>
      </c>
      <c r="Q1491" t="b">
        <v>1</v>
      </c>
      <c r="R1491" t="s">
        <v>8271</v>
      </c>
      <c r="S1491" t="str">
        <f t="shared" si="140"/>
        <v>theater</v>
      </c>
      <c r="T1491" t="str">
        <f t="shared" si="141"/>
        <v>plays</v>
      </c>
    </row>
    <row r="1492" spans="1:20" ht="43.2" x14ac:dyDescent="0.3">
      <c r="A1492">
        <v>3466</v>
      </c>
      <c r="B1492" s="3" t="s">
        <v>3465</v>
      </c>
      <c r="C1492" s="3" t="s">
        <v>7576</v>
      </c>
      <c r="D1492" s="10">
        <v>3500</v>
      </c>
      <c r="E1492">
        <v>4450</v>
      </c>
      <c r="F1492" s="5">
        <f t="shared" si="138"/>
        <v>1.2714285714285714</v>
      </c>
      <c r="G1492" s="6">
        <f t="shared" si="139"/>
        <v>72.950819672131146</v>
      </c>
      <c r="H1492" t="s">
        <v>8219</v>
      </c>
      <c r="I1492" t="s">
        <v>8224</v>
      </c>
      <c r="J1492" t="s">
        <v>8246</v>
      </c>
      <c r="K1492">
        <v>1461108450</v>
      </c>
      <c r="L1492" s="11">
        <f t="shared" si="142"/>
        <v>42479.977430555555</v>
      </c>
      <c r="M1492">
        <v>1455928050</v>
      </c>
      <c r="N1492" s="11">
        <f t="shared" si="143"/>
        <v>42420.019097222219</v>
      </c>
      <c r="O1492" t="b">
        <v>0</v>
      </c>
      <c r="P1492">
        <v>61</v>
      </c>
      <c r="Q1492" t="b">
        <v>1</v>
      </c>
      <c r="R1492" t="s">
        <v>8271</v>
      </c>
      <c r="S1492" t="str">
        <f t="shared" si="140"/>
        <v>theater</v>
      </c>
      <c r="T1492" t="str">
        <f t="shared" si="141"/>
        <v>plays</v>
      </c>
    </row>
    <row r="1493" spans="1:20" ht="43.2" x14ac:dyDescent="0.3">
      <c r="A1493">
        <v>3162</v>
      </c>
      <c r="B1493" s="3" t="s">
        <v>3162</v>
      </c>
      <c r="C1493" s="3" t="s">
        <v>7272</v>
      </c>
      <c r="D1493" s="10">
        <v>4000</v>
      </c>
      <c r="E1493">
        <v>5086</v>
      </c>
      <c r="F1493" s="5">
        <f t="shared" si="138"/>
        <v>1.2715000000000001</v>
      </c>
      <c r="G1493" s="6">
        <f t="shared" si="139"/>
        <v>80.730158730158735</v>
      </c>
      <c r="H1493" t="s">
        <v>8219</v>
      </c>
      <c r="I1493" t="s">
        <v>8224</v>
      </c>
      <c r="J1493" t="s">
        <v>8246</v>
      </c>
      <c r="K1493">
        <v>1404698400</v>
      </c>
      <c r="L1493" s="11">
        <f t="shared" si="142"/>
        <v>41827.083333333336</v>
      </c>
      <c r="M1493">
        <v>1402331262</v>
      </c>
      <c r="N1493" s="11">
        <f t="shared" si="143"/>
        <v>41799.685902777775</v>
      </c>
      <c r="O1493" t="b">
        <v>1</v>
      </c>
      <c r="P1493">
        <v>63</v>
      </c>
      <c r="Q1493" t="b">
        <v>1</v>
      </c>
      <c r="R1493" t="s">
        <v>8271</v>
      </c>
      <c r="S1493" t="str">
        <f t="shared" si="140"/>
        <v>theater</v>
      </c>
      <c r="T1493" t="str">
        <f t="shared" si="141"/>
        <v>plays</v>
      </c>
    </row>
    <row r="1494" spans="1:20" ht="57.6" x14ac:dyDescent="0.3">
      <c r="A1494">
        <v>68</v>
      </c>
      <c r="B1494" s="3" t="s">
        <v>70</v>
      </c>
      <c r="C1494" s="3" t="s">
        <v>4179</v>
      </c>
      <c r="D1494" s="10">
        <v>600</v>
      </c>
      <c r="E1494">
        <v>763</v>
      </c>
      <c r="F1494" s="5">
        <f t="shared" si="138"/>
        <v>1.2716666666666667</v>
      </c>
      <c r="G1494" s="6">
        <f t="shared" si="139"/>
        <v>21.194444444444443</v>
      </c>
      <c r="H1494" t="s">
        <v>8219</v>
      </c>
      <c r="I1494" t="s">
        <v>8225</v>
      </c>
      <c r="J1494" t="s">
        <v>8247</v>
      </c>
      <c r="K1494">
        <v>1393162791</v>
      </c>
      <c r="L1494" s="11">
        <f t="shared" si="142"/>
        <v>41693.569340277776</v>
      </c>
      <c r="M1494">
        <v>1390570791</v>
      </c>
      <c r="N1494" s="11">
        <f t="shared" si="143"/>
        <v>41663.569340277776</v>
      </c>
      <c r="O1494" t="b">
        <v>0</v>
      </c>
      <c r="P1494">
        <v>36</v>
      </c>
      <c r="Q1494" t="b">
        <v>1</v>
      </c>
      <c r="R1494" t="s">
        <v>8266</v>
      </c>
      <c r="S1494" t="str">
        <f t="shared" si="140"/>
        <v>film &amp; video</v>
      </c>
      <c r="T1494" t="str">
        <f t="shared" si="141"/>
        <v>shorts</v>
      </c>
    </row>
    <row r="1495" spans="1:20" ht="43.2" x14ac:dyDescent="0.3">
      <c r="A1495">
        <v>70</v>
      </c>
      <c r="B1495" s="3" t="s">
        <v>72</v>
      </c>
      <c r="C1495" s="3" t="s">
        <v>4181</v>
      </c>
      <c r="D1495" s="10">
        <v>500</v>
      </c>
      <c r="E1495">
        <v>636</v>
      </c>
      <c r="F1495" s="5">
        <f t="shared" si="138"/>
        <v>1.272</v>
      </c>
      <c r="G1495" s="6">
        <f t="shared" si="139"/>
        <v>37.411764705882355</v>
      </c>
      <c r="H1495" t="s">
        <v>8219</v>
      </c>
      <c r="I1495" t="s">
        <v>8224</v>
      </c>
      <c r="J1495" t="s">
        <v>8246</v>
      </c>
      <c r="K1495">
        <v>1315171845</v>
      </c>
      <c r="L1495" s="11">
        <f t="shared" si="142"/>
        <v>40790.896354166667</v>
      </c>
      <c r="M1495">
        <v>1309987845</v>
      </c>
      <c r="N1495" s="11">
        <f t="shared" si="143"/>
        <v>40730.896354166667</v>
      </c>
      <c r="O1495" t="b">
        <v>0</v>
      </c>
      <c r="P1495">
        <v>17</v>
      </c>
      <c r="Q1495" t="b">
        <v>1</v>
      </c>
      <c r="R1495" t="s">
        <v>8266</v>
      </c>
      <c r="S1495" t="str">
        <f t="shared" si="140"/>
        <v>film &amp; video</v>
      </c>
      <c r="T1495" t="str">
        <f t="shared" si="141"/>
        <v>shorts</v>
      </c>
    </row>
    <row r="1496" spans="1:20" ht="43.2" x14ac:dyDescent="0.3">
      <c r="A1496">
        <v>3032</v>
      </c>
      <c r="B1496" s="3" t="s">
        <v>3032</v>
      </c>
      <c r="C1496" s="3" t="s">
        <v>7142</v>
      </c>
      <c r="D1496" s="10">
        <v>1000</v>
      </c>
      <c r="E1496">
        <v>1272</v>
      </c>
      <c r="F1496" s="5">
        <f t="shared" si="138"/>
        <v>1.272</v>
      </c>
      <c r="G1496" s="6">
        <f t="shared" si="139"/>
        <v>50.88</v>
      </c>
      <c r="H1496" t="s">
        <v>8219</v>
      </c>
      <c r="I1496" t="s">
        <v>8224</v>
      </c>
      <c r="J1496" t="s">
        <v>8246</v>
      </c>
      <c r="K1496">
        <v>1441933459</v>
      </c>
      <c r="L1496" s="11">
        <f t="shared" si="142"/>
        <v>42258.044664351852</v>
      </c>
      <c r="M1496">
        <v>1439341459</v>
      </c>
      <c r="N1496" s="11">
        <f t="shared" si="143"/>
        <v>42228.044664351852</v>
      </c>
      <c r="O1496" t="b">
        <v>0</v>
      </c>
      <c r="P1496">
        <v>25</v>
      </c>
      <c r="Q1496" t="b">
        <v>1</v>
      </c>
      <c r="R1496" t="s">
        <v>8303</v>
      </c>
      <c r="S1496" t="str">
        <f t="shared" si="140"/>
        <v>theater</v>
      </c>
      <c r="T1496" t="str">
        <f t="shared" si="141"/>
        <v>spaces</v>
      </c>
    </row>
    <row r="1497" spans="1:20" ht="43.2" x14ac:dyDescent="0.3">
      <c r="A1497">
        <v>3592</v>
      </c>
      <c r="B1497" s="3" t="s">
        <v>3591</v>
      </c>
      <c r="C1497" s="3" t="s">
        <v>7702</v>
      </c>
      <c r="D1497" s="10">
        <v>2000</v>
      </c>
      <c r="E1497">
        <v>2545</v>
      </c>
      <c r="F1497" s="5">
        <f t="shared" si="138"/>
        <v>1.2725</v>
      </c>
      <c r="G1497" s="6">
        <f t="shared" si="139"/>
        <v>72.714285714285708</v>
      </c>
      <c r="H1497" t="s">
        <v>8219</v>
      </c>
      <c r="I1497" t="s">
        <v>8224</v>
      </c>
      <c r="J1497" t="s">
        <v>8246</v>
      </c>
      <c r="K1497">
        <v>1423630740</v>
      </c>
      <c r="L1497" s="11">
        <f t="shared" si="142"/>
        <v>42046.207638888889</v>
      </c>
      <c r="M1497">
        <v>1418673307</v>
      </c>
      <c r="N1497" s="11">
        <f t="shared" si="143"/>
        <v>41988.829942129625</v>
      </c>
      <c r="O1497" t="b">
        <v>0</v>
      </c>
      <c r="P1497">
        <v>35</v>
      </c>
      <c r="Q1497" t="b">
        <v>1</v>
      </c>
      <c r="R1497" t="s">
        <v>8271</v>
      </c>
      <c r="S1497" t="str">
        <f t="shared" si="140"/>
        <v>theater</v>
      </c>
      <c r="T1497" t="str">
        <f t="shared" si="141"/>
        <v>plays</v>
      </c>
    </row>
    <row r="1498" spans="1:20" ht="43.2" x14ac:dyDescent="0.3">
      <c r="A1498">
        <v>814</v>
      </c>
      <c r="B1498" s="3" t="s">
        <v>815</v>
      </c>
      <c r="C1498" s="3" t="s">
        <v>4924</v>
      </c>
      <c r="D1498" s="10">
        <v>1000</v>
      </c>
      <c r="E1498">
        <v>1273</v>
      </c>
      <c r="F1498" s="5">
        <f t="shared" si="138"/>
        <v>1.2729999999999999</v>
      </c>
      <c r="G1498" s="6">
        <f t="shared" si="139"/>
        <v>45.464285714285715</v>
      </c>
      <c r="H1498" t="s">
        <v>8219</v>
      </c>
      <c r="I1498" t="s">
        <v>8224</v>
      </c>
      <c r="J1498" t="s">
        <v>8246</v>
      </c>
      <c r="K1498">
        <v>1306865040</v>
      </c>
      <c r="L1498" s="11">
        <f t="shared" si="142"/>
        <v>40694.75277777778</v>
      </c>
      <c r="M1498">
        <v>1305568201</v>
      </c>
      <c r="N1498" s="11">
        <f t="shared" si="143"/>
        <v>40679.743067129632</v>
      </c>
      <c r="O1498" t="b">
        <v>0</v>
      </c>
      <c r="P1498">
        <v>28</v>
      </c>
      <c r="Q1498" t="b">
        <v>1</v>
      </c>
      <c r="R1498" t="s">
        <v>8276</v>
      </c>
      <c r="S1498" t="str">
        <f t="shared" si="140"/>
        <v>music</v>
      </c>
      <c r="T1498" t="str">
        <f t="shared" si="141"/>
        <v>rock</v>
      </c>
    </row>
    <row r="1499" spans="1:20" ht="43.2" x14ac:dyDescent="0.3">
      <c r="A1499">
        <v>3242</v>
      </c>
      <c r="B1499" s="3" t="s">
        <v>3242</v>
      </c>
      <c r="C1499" s="3" t="s">
        <v>7352</v>
      </c>
      <c r="D1499" s="10">
        <v>10000</v>
      </c>
      <c r="E1499">
        <v>12730.42</v>
      </c>
      <c r="F1499" s="5">
        <f t="shared" si="138"/>
        <v>1.273042</v>
      </c>
      <c r="G1499" s="6">
        <f t="shared" si="139"/>
        <v>69.56513661202186</v>
      </c>
      <c r="H1499" t="s">
        <v>8219</v>
      </c>
      <c r="I1499" t="s">
        <v>8224</v>
      </c>
      <c r="J1499" t="s">
        <v>8246</v>
      </c>
      <c r="K1499">
        <v>1411150092</v>
      </c>
      <c r="L1499" s="11">
        <f t="shared" si="142"/>
        <v>41901.755694444444</v>
      </c>
      <c r="M1499">
        <v>1408558092</v>
      </c>
      <c r="N1499" s="11">
        <f t="shared" si="143"/>
        <v>41871.755694444444</v>
      </c>
      <c r="O1499" t="b">
        <v>1</v>
      </c>
      <c r="P1499">
        <v>183</v>
      </c>
      <c r="Q1499" t="b">
        <v>1</v>
      </c>
      <c r="R1499" t="s">
        <v>8271</v>
      </c>
      <c r="S1499" t="str">
        <f t="shared" si="140"/>
        <v>theater</v>
      </c>
      <c r="T1499" t="str">
        <f t="shared" si="141"/>
        <v>plays</v>
      </c>
    </row>
    <row r="1500" spans="1:20" ht="43.2" x14ac:dyDescent="0.3">
      <c r="A1500">
        <v>351</v>
      </c>
      <c r="B1500" s="3" t="s">
        <v>352</v>
      </c>
      <c r="C1500" s="3" t="s">
        <v>4461</v>
      </c>
      <c r="D1500" s="10">
        <v>34000</v>
      </c>
      <c r="E1500">
        <v>43296</v>
      </c>
      <c r="F1500" s="5">
        <f t="shared" si="138"/>
        <v>1.2734117647058822</v>
      </c>
      <c r="G1500" s="6">
        <f t="shared" si="139"/>
        <v>44.912863070539416</v>
      </c>
      <c r="H1500" t="s">
        <v>8219</v>
      </c>
      <c r="I1500" t="s">
        <v>8227</v>
      </c>
      <c r="J1500" t="s">
        <v>8249</v>
      </c>
      <c r="K1500">
        <v>1460066954</v>
      </c>
      <c r="L1500" s="11">
        <f t="shared" si="142"/>
        <v>42467.923078703709</v>
      </c>
      <c r="M1500">
        <v>1456614554</v>
      </c>
      <c r="N1500" s="11">
        <f t="shared" si="143"/>
        <v>42427.964745370366</v>
      </c>
      <c r="O1500" t="b">
        <v>1</v>
      </c>
      <c r="P1500">
        <v>964</v>
      </c>
      <c r="Q1500" t="b">
        <v>1</v>
      </c>
      <c r="R1500" t="s">
        <v>8269</v>
      </c>
      <c r="S1500" t="str">
        <f t="shared" si="140"/>
        <v>film &amp; video</v>
      </c>
      <c r="T1500" t="str">
        <f t="shared" si="141"/>
        <v>documentary</v>
      </c>
    </row>
    <row r="1501" spans="1:20" ht="43.2" x14ac:dyDescent="0.3">
      <c r="A1501">
        <v>2478</v>
      </c>
      <c r="B1501" s="3" t="s">
        <v>2478</v>
      </c>
      <c r="C1501" s="3" t="s">
        <v>6588</v>
      </c>
      <c r="D1501" s="10">
        <v>8000</v>
      </c>
      <c r="E1501">
        <v>10200</v>
      </c>
      <c r="F1501" s="5">
        <f t="shared" si="138"/>
        <v>1.2749999999999999</v>
      </c>
      <c r="G1501" s="6">
        <f t="shared" si="139"/>
        <v>129.1139240506329</v>
      </c>
      <c r="H1501" t="s">
        <v>8219</v>
      </c>
      <c r="I1501" t="s">
        <v>8224</v>
      </c>
      <c r="J1501" t="s">
        <v>8246</v>
      </c>
      <c r="K1501">
        <v>1358117313</v>
      </c>
      <c r="L1501" s="11">
        <f t="shared" si="142"/>
        <v>41287.950381944444</v>
      </c>
      <c r="M1501">
        <v>1355525313</v>
      </c>
      <c r="N1501" s="11">
        <f t="shared" si="143"/>
        <v>41257.950381944444</v>
      </c>
      <c r="O1501" t="b">
        <v>0</v>
      </c>
      <c r="P1501">
        <v>79</v>
      </c>
      <c r="Q1501" t="b">
        <v>1</v>
      </c>
      <c r="R1501" t="s">
        <v>8279</v>
      </c>
      <c r="S1501" t="str">
        <f t="shared" si="140"/>
        <v>music</v>
      </c>
      <c r="T1501" t="str">
        <f t="shared" si="141"/>
        <v>indie rock</v>
      </c>
    </row>
    <row r="1502" spans="1:20" ht="43.2" x14ac:dyDescent="0.3">
      <c r="A1502">
        <v>3490</v>
      </c>
      <c r="B1502" s="3" t="s">
        <v>3489</v>
      </c>
      <c r="C1502" s="3" t="s">
        <v>7600</v>
      </c>
      <c r="D1502" s="10">
        <v>1000</v>
      </c>
      <c r="E1502">
        <v>1275</v>
      </c>
      <c r="F1502" s="5">
        <f t="shared" si="138"/>
        <v>1.2749999999999999</v>
      </c>
      <c r="G1502" s="6">
        <f t="shared" si="139"/>
        <v>47.222222222222221</v>
      </c>
      <c r="H1502" t="s">
        <v>8219</v>
      </c>
      <c r="I1502" t="s">
        <v>8224</v>
      </c>
      <c r="J1502" t="s">
        <v>8246</v>
      </c>
      <c r="K1502">
        <v>1460574924</v>
      </c>
      <c r="L1502" s="11">
        <f t="shared" si="142"/>
        <v>42473.802361111113</v>
      </c>
      <c r="M1502">
        <v>1457982924</v>
      </c>
      <c r="N1502" s="11">
        <f t="shared" si="143"/>
        <v>42443.802361111113</v>
      </c>
      <c r="O1502" t="b">
        <v>0</v>
      </c>
      <c r="P1502">
        <v>27</v>
      </c>
      <c r="Q1502" t="b">
        <v>1</v>
      </c>
      <c r="R1502" t="s">
        <v>8271</v>
      </c>
      <c r="S1502" t="str">
        <f t="shared" si="140"/>
        <v>theater</v>
      </c>
      <c r="T1502" t="str">
        <f t="shared" si="141"/>
        <v>plays</v>
      </c>
    </row>
    <row r="1503" spans="1:20" ht="43.2" x14ac:dyDescent="0.3">
      <c r="A1503">
        <v>3589</v>
      </c>
      <c r="B1503" s="3" t="s">
        <v>3588</v>
      </c>
      <c r="C1503" s="3" t="s">
        <v>7699</v>
      </c>
      <c r="D1503" s="10">
        <v>4000</v>
      </c>
      <c r="E1503">
        <v>5100</v>
      </c>
      <c r="F1503" s="5">
        <f t="shared" si="138"/>
        <v>1.2749999999999999</v>
      </c>
      <c r="G1503" s="6">
        <f t="shared" si="139"/>
        <v>82.258064516129039</v>
      </c>
      <c r="H1503" t="s">
        <v>8219</v>
      </c>
      <c r="I1503" t="s">
        <v>8224</v>
      </c>
      <c r="J1503" t="s">
        <v>8246</v>
      </c>
      <c r="K1503">
        <v>1432654347</v>
      </c>
      <c r="L1503" s="11">
        <f t="shared" si="142"/>
        <v>42150.647534722222</v>
      </c>
      <c r="M1503">
        <v>1430494347</v>
      </c>
      <c r="N1503" s="11">
        <f t="shared" si="143"/>
        <v>42125.647534722222</v>
      </c>
      <c r="O1503" t="b">
        <v>0</v>
      </c>
      <c r="P1503">
        <v>62</v>
      </c>
      <c r="Q1503" t="b">
        <v>1</v>
      </c>
      <c r="R1503" t="s">
        <v>8271</v>
      </c>
      <c r="S1503" t="str">
        <f t="shared" si="140"/>
        <v>theater</v>
      </c>
      <c r="T1503" t="str">
        <f t="shared" si="141"/>
        <v>plays</v>
      </c>
    </row>
    <row r="1504" spans="1:20" ht="43.2" x14ac:dyDescent="0.3">
      <c r="A1504">
        <v>2495</v>
      </c>
      <c r="B1504" s="3" t="s">
        <v>2495</v>
      </c>
      <c r="C1504" s="3" t="s">
        <v>6605</v>
      </c>
      <c r="D1504" s="10">
        <v>1500</v>
      </c>
      <c r="E1504">
        <v>1913.05</v>
      </c>
      <c r="F1504" s="5">
        <f t="shared" si="138"/>
        <v>1.2753666666666665</v>
      </c>
      <c r="G1504" s="6">
        <f t="shared" si="139"/>
        <v>45.548809523809524</v>
      </c>
      <c r="H1504" t="s">
        <v>8219</v>
      </c>
      <c r="I1504" t="s">
        <v>8224</v>
      </c>
      <c r="J1504" t="s">
        <v>8246</v>
      </c>
      <c r="K1504">
        <v>1339022575</v>
      </c>
      <c r="L1504" s="11">
        <f t="shared" si="142"/>
        <v>41066.946469907409</v>
      </c>
      <c r="M1504">
        <v>1336430575</v>
      </c>
      <c r="N1504" s="11">
        <f t="shared" si="143"/>
        <v>41036.946469907409</v>
      </c>
      <c r="O1504" t="b">
        <v>0</v>
      </c>
      <c r="P1504">
        <v>42</v>
      </c>
      <c r="Q1504" t="b">
        <v>1</v>
      </c>
      <c r="R1504" t="s">
        <v>8279</v>
      </c>
      <c r="S1504" t="str">
        <f t="shared" si="140"/>
        <v>music</v>
      </c>
      <c r="T1504" t="str">
        <f t="shared" si="141"/>
        <v>indie rock</v>
      </c>
    </row>
    <row r="1505" spans="1:20" ht="43.2" x14ac:dyDescent="0.3">
      <c r="A1505">
        <v>2813</v>
      </c>
      <c r="B1505" s="3" t="s">
        <v>2813</v>
      </c>
      <c r="C1505" s="3" t="s">
        <v>6923</v>
      </c>
      <c r="D1505" s="10">
        <v>2800</v>
      </c>
      <c r="E1505">
        <v>3572.12</v>
      </c>
      <c r="F1505" s="5">
        <f t="shared" si="138"/>
        <v>1.2757571428571428</v>
      </c>
      <c r="G1505" s="6">
        <f t="shared" si="139"/>
        <v>37.209583333333335</v>
      </c>
      <c r="H1505" t="s">
        <v>8219</v>
      </c>
      <c r="I1505" t="s">
        <v>8224</v>
      </c>
      <c r="J1505" t="s">
        <v>8246</v>
      </c>
      <c r="K1505">
        <v>1481737761</v>
      </c>
      <c r="L1505" s="11">
        <f t="shared" si="142"/>
        <v>42718.742604166662</v>
      </c>
      <c r="M1505">
        <v>1479577761</v>
      </c>
      <c r="N1505" s="11">
        <f t="shared" si="143"/>
        <v>42693.742604166662</v>
      </c>
      <c r="O1505" t="b">
        <v>0</v>
      </c>
      <c r="P1505">
        <v>96</v>
      </c>
      <c r="Q1505" t="b">
        <v>1</v>
      </c>
      <c r="R1505" t="s">
        <v>8271</v>
      </c>
      <c r="S1505" t="str">
        <f t="shared" si="140"/>
        <v>theater</v>
      </c>
      <c r="T1505" t="str">
        <f t="shared" si="141"/>
        <v>plays</v>
      </c>
    </row>
    <row r="1506" spans="1:20" ht="28.8" x14ac:dyDescent="0.3">
      <c r="A1506">
        <v>2629</v>
      </c>
      <c r="B1506" s="3" t="s">
        <v>2629</v>
      </c>
      <c r="C1506" s="3" t="s">
        <v>6739</v>
      </c>
      <c r="D1506" s="10">
        <v>5000</v>
      </c>
      <c r="E1506">
        <v>6387</v>
      </c>
      <c r="F1506" s="5">
        <f t="shared" si="138"/>
        <v>1.2774000000000001</v>
      </c>
      <c r="G1506" s="6">
        <f t="shared" si="139"/>
        <v>63.87</v>
      </c>
      <c r="H1506" t="s">
        <v>8219</v>
      </c>
      <c r="I1506" t="s">
        <v>8225</v>
      </c>
      <c r="J1506" t="s">
        <v>8247</v>
      </c>
      <c r="K1506">
        <v>1431608122</v>
      </c>
      <c r="L1506" s="11">
        <f t="shared" si="142"/>
        <v>42138.538449074069</v>
      </c>
      <c r="M1506">
        <v>1429016122</v>
      </c>
      <c r="N1506" s="11">
        <f t="shared" si="143"/>
        <v>42108.538449074069</v>
      </c>
      <c r="O1506" t="b">
        <v>0</v>
      </c>
      <c r="P1506">
        <v>100</v>
      </c>
      <c r="Q1506" t="b">
        <v>1</v>
      </c>
      <c r="R1506" t="s">
        <v>8301</v>
      </c>
      <c r="S1506" t="str">
        <f t="shared" si="140"/>
        <v>technology</v>
      </c>
      <c r="T1506" t="str">
        <f t="shared" si="141"/>
        <v>space exploration</v>
      </c>
    </row>
    <row r="1507" spans="1:20" ht="43.2" x14ac:dyDescent="0.3">
      <c r="A1507">
        <v>102</v>
      </c>
      <c r="B1507" s="3" t="s">
        <v>104</v>
      </c>
      <c r="C1507" s="3" t="s">
        <v>4213</v>
      </c>
      <c r="D1507" s="10">
        <v>6000</v>
      </c>
      <c r="E1507">
        <v>7665</v>
      </c>
      <c r="F1507" s="5">
        <f t="shared" si="138"/>
        <v>1.2775000000000001</v>
      </c>
      <c r="G1507" s="6">
        <f t="shared" si="139"/>
        <v>117.92307692307692</v>
      </c>
      <c r="H1507" t="s">
        <v>8219</v>
      </c>
      <c r="I1507" t="s">
        <v>8224</v>
      </c>
      <c r="J1507" t="s">
        <v>8246</v>
      </c>
      <c r="K1507">
        <v>1293073733</v>
      </c>
      <c r="L1507" s="11">
        <f t="shared" si="142"/>
        <v>40535.131168981483</v>
      </c>
      <c r="M1507">
        <v>1290481733</v>
      </c>
      <c r="N1507" s="11">
        <f t="shared" si="143"/>
        <v>40505.131168981483</v>
      </c>
      <c r="O1507" t="b">
        <v>0</v>
      </c>
      <c r="P1507">
        <v>65</v>
      </c>
      <c r="Q1507" t="b">
        <v>1</v>
      </c>
      <c r="R1507" t="s">
        <v>8266</v>
      </c>
      <c r="S1507" t="str">
        <f t="shared" si="140"/>
        <v>film &amp; video</v>
      </c>
      <c r="T1507" t="str">
        <f t="shared" si="141"/>
        <v>shorts</v>
      </c>
    </row>
    <row r="1508" spans="1:20" ht="43.2" x14ac:dyDescent="0.3">
      <c r="A1508">
        <v>3487</v>
      </c>
      <c r="B1508" s="3" t="s">
        <v>3486</v>
      </c>
      <c r="C1508" s="3" t="s">
        <v>7597</v>
      </c>
      <c r="D1508" s="10">
        <v>2000</v>
      </c>
      <c r="E1508">
        <v>2555</v>
      </c>
      <c r="F1508" s="5">
        <f t="shared" si="138"/>
        <v>1.2775000000000001</v>
      </c>
      <c r="G1508" s="6">
        <f t="shared" si="139"/>
        <v>38.712121212121211</v>
      </c>
      <c r="H1508" t="s">
        <v>8219</v>
      </c>
      <c r="I1508" t="s">
        <v>8225</v>
      </c>
      <c r="J1508" t="s">
        <v>8247</v>
      </c>
      <c r="K1508">
        <v>1435185252</v>
      </c>
      <c r="L1508" s="11">
        <f t="shared" si="142"/>
        <v>42179.940416666665</v>
      </c>
      <c r="M1508">
        <v>1432593252</v>
      </c>
      <c r="N1508" s="11">
        <f t="shared" si="143"/>
        <v>42149.940416666665</v>
      </c>
      <c r="O1508" t="b">
        <v>0</v>
      </c>
      <c r="P1508">
        <v>66</v>
      </c>
      <c r="Q1508" t="b">
        <v>1</v>
      </c>
      <c r="R1508" t="s">
        <v>8271</v>
      </c>
      <c r="S1508" t="str">
        <f t="shared" si="140"/>
        <v>theater</v>
      </c>
      <c r="T1508" t="str">
        <f t="shared" si="141"/>
        <v>plays</v>
      </c>
    </row>
    <row r="1509" spans="1:20" ht="43.2" x14ac:dyDescent="0.3">
      <c r="A1509">
        <v>3252</v>
      </c>
      <c r="B1509" s="3" t="s">
        <v>3252</v>
      </c>
      <c r="C1509" s="3" t="s">
        <v>7362</v>
      </c>
      <c r="D1509" s="10">
        <v>2250</v>
      </c>
      <c r="E1509">
        <v>2876</v>
      </c>
      <c r="F1509" s="5">
        <f t="shared" si="138"/>
        <v>1.2782222222222221</v>
      </c>
      <c r="G1509" s="6">
        <f t="shared" si="139"/>
        <v>57.52</v>
      </c>
      <c r="H1509" t="s">
        <v>8219</v>
      </c>
      <c r="I1509" t="s">
        <v>8225</v>
      </c>
      <c r="J1509" t="s">
        <v>8247</v>
      </c>
      <c r="K1509">
        <v>1473247240</v>
      </c>
      <c r="L1509" s="11">
        <f t="shared" si="142"/>
        <v>42620.472685185188</v>
      </c>
      <c r="M1509">
        <v>1470655240</v>
      </c>
      <c r="N1509" s="11">
        <f t="shared" si="143"/>
        <v>42590.472685185188</v>
      </c>
      <c r="O1509" t="b">
        <v>1</v>
      </c>
      <c r="P1509">
        <v>50</v>
      </c>
      <c r="Q1509" t="b">
        <v>1</v>
      </c>
      <c r="R1509" t="s">
        <v>8271</v>
      </c>
      <c r="S1509" t="str">
        <f t="shared" si="140"/>
        <v>theater</v>
      </c>
      <c r="T1509" t="str">
        <f t="shared" si="141"/>
        <v>plays</v>
      </c>
    </row>
    <row r="1510" spans="1:20" ht="43.2" x14ac:dyDescent="0.3">
      <c r="A1510">
        <v>3479</v>
      </c>
      <c r="B1510" s="3" t="s">
        <v>3478</v>
      </c>
      <c r="C1510" s="3" t="s">
        <v>7589</v>
      </c>
      <c r="D1510" s="10">
        <v>1500</v>
      </c>
      <c r="E1510">
        <v>1918</v>
      </c>
      <c r="F1510" s="5">
        <f t="shared" si="138"/>
        <v>1.2786666666666666</v>
      </c>
      <c r="G1510" s="6">
        <f t="shared" si="139"/>
        <v>34.25</v>
      </c>
      <c r="H1510" t="s">
        <v>8219</v>
      </c>
      <c r="I1510" t="s">
        <v>8225</v>
      </c>
      <c r="J1510" t="s">
        <v>8247</v>
      </c>
      <c r="K1510">
        <v>1403382680</v>
      </c>
      <c r="L1510" s="11">
        <f t="shared" si="142"/>
        <v>41811.855092592588</v>
      </c>
      <c r="M1510">
        <v>1400790680</v>
      </c>
      <c r="N1510" s="11">
        <f t="shared" si="143"/>
        <v>41781.855092592588</v>
      </c>
      <c r="O1510" t="b">
        <v>0</v>
      </c>
      <c r="P1510">
        <v>56</v>
      </c>
      <c r="Q1510" t="b">
        <v>1</v>
      </c>
      <c r="R1510" t="s">
        <v>8271</v>
      </c>
      <c r="S1510" t="str">
        <f t="shared" si="140"/>
        <v>theater</v>
      </c>
      <c r="T1510" t="str">
        <f t="shared" si="141"/>
        <v>plays</v>
      </c>
    </row>
    <row r="1511" spans="1:20" ht="43.2" x14ac:dyDescent="0.3">
      <c r="A1511">
        <v>2803</v>
      </c>
      <c r="B1511" s="3" t="s">
        <v>2803</v>
      </c>
      <c r="C1511" s="3" t="s">
        <v>6913</v>
      </c>
      <c r="D1511" s="10">
        <v>10000</v>
      </c>
      <c r="E1511">
        <v>12795</v>
      </c>
      <c r="F1511" s="5">
        <f t="shared" si="138"/>
        <v>1.2795000000000001</v>
      </c>
      <c r="G1511" s="6">
        <f t="shared" si="139"/>
        <v>90.744680851063833</v>
      </c>
      <c r="H1511" t="s">
        <v>8219</v>
      </c>
      <c r="I1511" t="s">
        <v>8224</v>
      </c>
      <c r="J1511" t="s">
        <v>8246</v>
      </c>
      <c r="K1511">
        <v>1437004800</v>
      </c>
      <c r="L1511" s="11">
        <f t="shared" si="142"/>
        <v>42201</v>
      </c>
      <c r="M1511">
        <v>1433295276</v>
      </c>
      <c r="N1511" s="11">
        <f t="shared" si="143"/>
        <v>42158.065694444449</v>
      </c>
      <c r="O1511" t="b">
        <v>0</v>
      </c>
      <c r="P1511">
        <v>141</v>
      </c>
      <c r="Q1511" t="b">
        <v>1</v>
      </c>
      <c r="R1511" t="s">
        <v>8271</v>
      </c>
      <c r="S1511" t="str">
        <f t="shared" si="140"/>
        <v>theater</v>
      </c>
      <c r="T1511" t="str">
        <f t="shared" si="141"/>
        <v>plays</v>
      </c>
    </row>
    <row r="1512" spans="1:20" ht="28.8" x14ac:dyDescent="0.3">
      <c r="A1512">
        <v>3691</v>
      </c>
      <c r="B1512" s="3" t="s">
        <v>3688</v>
      </c>
      <c r="C1512" s="3" t="s">
        <v>7801</v>
      </c>
      <c r="D1512" s="10">
        <v>40000</v>
      </c>
      <c r="E1512">
        <v>51184</v>
      </c>
      <c r="F1512" s="5">
        <f t="shared" si="138"/>
        <v>1.2796000000000001</v>
      </c>
      <c r="G1512" s="6">
        <f t="shared" si="139"/>
        <v>186.80291970802921</v>
      </c>
      <c r="H1512" t="s">
        <v>8219</v>
      </c>
      <c r="I1512" t="s">
        <v>8224</v>
      </c>
      <c r="J1512" t="s">
        <v>8246</v>
      </c>
      <c r="K1512">
        <v>1425272340</v>
      </c>
      <c r="L1512" s="11">
        <f t="shared" si="142"/>
        <v>42065.207638888889</v>
      </c>
      <c r="M1512">
        <v>1421426929</v>
      </c>
      <c r="N1512" s="11">
        <f t="shared" si="143"/>
        <v>42020.700567129628</v>
      </c>
      <c r="O1512" t="b">
        <v>0</v>
      </c>
      <c r="P1512">
        <v>274</v>
      </c>
      <c r="Q1512" t="b">
        <v>1</v>
      </c>
      <c r="R1512" t="s">
        <v>8271</v>
      </c>
      <c r="S1512" t="str">
        <f t="shared" si="140"/>
        <v>theater</v>
      </c>
      <c r="T1512" t="str">
        <f t="shared" si="141"/>
        <v>plays</v>
      </c>
    </row>
    <row r="1513" spans="1:20" ht="43.2" x14ac:dyDescent="0.3">
      <c r="A1513">
        <v>753</v>
      </c>
      <c r="B1513" s="3" t="s">
        <v>754</v>
      </c>
      <c r="C1513" s="3" t="s">
        <v>4863</v>
      </c>
      <c r="D1513" s="10">
        <v>10000</v>
      </c>
      <c r="E1513">
        <v>12800</v>
      </c>
      <c r="F1513" s="5">
        <f t="shared" si="138"/>
        <v>1.28</v>
      </c>
      <c r="G1513" s="6">
        <f t="shared" si="139"/>
        <v>492.30769230769232</v>
      </c>
      <c r="H1513" t="s">
        <v>8219</v>
      </c>
      <c r="I1513" t="s">
        <v>8224</v>
      </c>
      <c r="J1513" t="s">
        <v>8246</v>
      </c>
      <c r="K1513">
        <v>1423922991</v>
      </c>
      <c r="L1513" s="11">
        <f t="shared" si="142"/>
        <v>42049.590173611112</v>
      </c>
      <c r="M1513">
        <v>1421330991</v>
      </c>
      <c r="N1513" s="11">
        <f t="shared" si="143"/>
        <v>42019.590173611112</v>
      </c>
      <c r="O1513" t="b">
        <v>0</v>
      </c>
      <c r="P1513">
        <v>26</v>
      </c>
      <c r="Q1513" t="b">
        <v>1</v>
      </c>
      <c r="R1513" t="s">
        <v>8274</v>
      </c>
      <c r="S1513" t="str">
        <f t="shared" si="140"/>
        <v>publishing</v>
      </c>
      <c r="T1513" t="str">
        <f t="shared" si="141"/>
        <v>nonfiction</v>
      </c>
    </row>
    <row r="1514" spans="1:20" ht="57.6" x14ac:dyDescent="0.3">
      <c r="A1514">
        <v>2471</v>
      </c>
      <c r="B1514" s="3" t="s">
        <v>2472</v>
      </c>
      <c r="C1514" s="3" t="s">
        <v>6581</v>
      </c>
      <c r="D1514" s="10">
        <v>500</v>
      </c>
      <c r="E1514">
        <v>640</v>
      </c>
      <c r="F1514" s="5">
        <f t="shared" si="138"/>
        <v>1.28</v>
      </c>
      <c r="G1514" s="6">
        <f t="shared" si="139"/>
        <v>37.647058823529413</v>
      </c>
      <c r="H1514" t="s">
        <v>8219</v>
      </c>
      <c r="I1514" t="s">
        <v>8224</v>
      </c>
      <c r="J1514" t="s">
        <v>8246</v>
      </c>
      <c r="K1514">
        <v>1327535392</v>
      </c>
      <c r="L1514" s="11">
        <f t="shared" si="142"/>
        <v>40933.992962962962</v>
      </c>
      <c r="M1514">
        <v>1324079392</v>
      </c>
      <c r="N1514" s="11">
        <f t="shared" si="143"/>
        <v>40893.992962962962</v>
      </c>
      <c r="O1514" t="b">
        <v>0</v>
      </c>
      <c r="P1514">
        <v>17</v>
      </c>
      <c r="Q1514" t="b">
        <v>1</v>
      </c>
      <c r="R1514" t="s">
        <v>8279</v>
      </c>
      <c r="S1514" t="str">
        <f t="shared" si="140"/>
        <v>music</v>
      </c>
      <c r="T1514" t="str">
        <f t="shared" si="141"/>
        <v>indie rock</v>
      </c>
    </row>
    <row r="1515" spans="1:20" ht="43.2" x14ac:dyDescent="0.3">
      <c r="A1515">
        <v>2936</v>
      </c>
      <c r="B1515" s="3" t="s">
        <v>2936</v>
      </c>
      <c r="C1515" s="3" t="s">
        <v>7046</v>
      </c>
      <c r="D1515" s="10">
        <v>1000</v>
      </c>
      <c r="E1515">
        <v>1280</v>
      </c>
      <c r="F1515" s="5">
        <f t="shared" si="138"/>
        <v>1.28</v>
      </c>
      <c r="G1515" s="6">
        <f t="shared" si="139"/>
        <v>37.647058823529413</v>
      </c>
      <c r="H1515" t="s">
        <v>8219</v>
      </c>
      <c r="I1515" t="s">
        <v>8224</v>
      </c>
      <c r="J1515" t="s">
        <v>8246</v>
      </c>
      <c r="K1515">
        <v>1413176340</v>
      </c>
      <c r="L1515" s="11">
        <f t="shared" si="142"/>
        <v>41925.207638888889</v>
      </c>
      <c r="M1515">
        <v>1412091423</v>
      </c>
      <c r="N1515" s="11">
        <f t="shared" si="143"/>
        <v>41912.650729166664</v>
      </c>
      <c r="O1515" t="b">
        <v>0</v>
      </c>
      <c r="P1515">
        <v>34</v>
      </c>
      <c r="Q1515" t="b">
        <v>1</v>
      </c>
      <c r="R1515" t="s">
        <v>8305</v>
      </c>
      <c r="S1515" t="str">
        <f t="shared" si="140"/>
        <v>theater</v>
      </c>
      <c r="T1515" t="str">
        <f t="shared" si="141"/>
        <v>musical</v>
      </c>
    </row>
    <row r="1516" spans="1:20" ht="57.6" x14ac:dyDescent="0.3">
      <c r="A1516">
        <v>3042</v>
      </c>
      <c r="B1516" s="3" t="s">
        <v>3042</v>
      </c>
      <c r="C1516" s="3" t="s">
        <v>7152</v>
      </c>
      <c r="D1516" s="10">
        <v>1500</v>
      </c>
      <c r="E1516">
        <v>1920</v>
      </c>
      <c r="F1516" s="5">
        <f t="shared" si="138"/>
        <v>1.28</v>
      </c>
      <c r="G1516" s="6">
        <f t="shared" si="139"/>
        <v>51.891891891891895</v>
      </c>
      <c r="H1516" t="s">
        <v>8219</v>
      </c>
      <c r="I1516" t="s">
        <v>8225</v>
      </c>
      <c r="J1516" t="s">
        <v>8247</v>
      </c>
      <c r="K1516">
        <v>1444149047</v>
      </c>
      <c r="L1516" s="11">
        <f t="shared" si="142"/>
        <v>42283.688043981485</v>
      </c>
      <c r="M1516">
        <v>1441557047</v>
      </c>
      <c r="N1516" s="11">
        <f t="shared" si="143"/>
        <v>42253.688043981485</v>
      </c>
      <c r="O1516" t="b">
        <v>0</v>
      </c>
      <c r="P1516">
        <v>37</v>
      </c>
      <c r="Q1516" t="b">
        <v>1</v>
      </c>
      <c r="R1516" t="s">
        <v>8303</v>
      </c>
      <c r="S1516" t="str">
        <f t="shared" si="140"/>
        <v>theater</v>
      </c>
      <c r="T1516" t="str">
        <f t="shared" si="141"/>
        <v>spaces</v>
      </c>
    </row>
    <row r="1517" spans="1:20" ht="43.2" x14ac:dyDescent="0.3">
      <c r="A1517">
        <v>3268</v>
      </c>
      <c r="B1517" s="3" t="s">
        <v>3268</v>
      </c>
      <c r="C1517" s="3" t="s">
        <v>7378</v>
      </c>
      <c r="D1517" s="10">
        <v>2000</v>
      </c>
      <c r="E1517">
        <v>2560</v>
      </c>
      <c r="F1517" s="5">
        <f t="shared" si="138"/>
        <v>1.28</v>
      </c>
      <c r="G1517" s="6">
        <f t="shared" si="139"/>
        <v>60.952380952380949</v>
      </c>
      <c r="H1517" t="s">
        <v>8219</v>
      </c>
      <c r="I1517" t="s">
        <v>8224</v>
      </c>
      <c r="J1517" t="s">
        <v>8246</v>
      </c>
      <c r="K1517">
        <v>1472074928</v>
      </c>
      <c r="L1517" s="11">
        <f t="shared" si="142"/>
        <v>42606.90425925926</v>
      </c>
      <c r="M1517">
        <v>1470692528</v>
      </c>
      <c r="N1517" s="11">
        <f t="shared" si="143"/>
        <v>42590.90425925926</v>
      </c>
      <c r="O1517" t="b">
        <v>1</v>
      </c>
      <c r="P1517">
        <v>42</v>
      </c>
      <c r="Q1517" t="b">
        <v>1</v>
      </c>
      <c r="R1517" t="s">
        <v>8271</v>
      </c>
      <c r="S1517" t="str">
        <f t="shared" si="140"/>
        <v>theater</v>
      </c>
      <c r="T1517" t="str">
        <f t="shared" si="141"/>
        <v>plays</v>
      </c>
    </row>
    <row r="1518" spans="1:20" x14ac:dyDescent="0.3">
      <c r="A1518">
        <v>3531</v>
      </c>
      <c r="B1518" s="3" t="s">
        <v>3530</v>
      </c>
      <c r="C1518" s="3" t="s">
        <v>7641</v>
      </c>
      <c r="D1518" s="10">
        <v>1000</v>
      </c>
      <c r="E1518">
        <v>1280</v>
      </c>
      <c r="F1518" s="5">
        <f t="shared" si="138"/>
        <v>1.28</v>
      </c>
      <c r="G1518" s="6">
        <f t="shared" si="139"/>
        <v>49.230769230769234</v>
      </c>
      <c r="H1518" t="s">
        <v>8219</v>
      </c>
      <c r="I1518" t="s">
        <v>8224</v>
      </c>
      <c r="J1518" t="s">
        <v>8246</v>
      </c>
      <c r="K1518">
        <v>1467301334</v>
      </c>
      <c r="L1518" s="11">
        <f t="shared" si="142"/>
        <v>42551.654328703706</v>
      </c>
      <c r="M1518">
        <v>1464709334</v>
      </c>
      <c r="N1518" s="11">
        <f t="shared" si="143"/>
        <v>42521.654328703706</v>
      </c>
      <c r="O1518" t="b">
        <v>0</v>
      </c>
      <c r="P1518">
        <v>26</v>
      </c>
      <c r="Q1518" t="b">
        <v>1</v>
      </c>
      <c r="R1518" t="s">
        <v>8271</v>
      </c>
      <c r="S1518" t="str">
        <f t="shared" si="140"/>
        <v>theater</v>
      </c>
      <c r="T1518" t="str">
        <f t="shared" si="141"/>
        <v>plays</v>
      </c>
    </row>
    <row r="1519" spans="1:20" ht="43.2" x14ac:dyDescent="0.3">
      <c r="A1519">
        <v>51</v>
      </c>
      <c r="B1519" s="3" t="s">
        <v>53</v>
      </c>
      <c r="C1519" s="3" t="s">
        <v>4162</v>
      </c>
      <c r="D1519" s="10">
        <v>11000</v>
      </c>
      <c r="E1519">
        <v>14082</v>
      </c>
      <c r="F1519" s="5">
        <f t="shared" si="138"/>
        <v>1.2801818181818181</v>
      </c>
      <c r="G1519" s="6">
        <f t="shared" si="139"/>
        <v>118.33613445378151</v>
      </c>
      <c r="H1519" t="s">
        <v>8219</v>
      </c>
      <c r="I1519" t="s">
        <v>8224</v>
      </c>
      <c r="J1519" t="s">
        <v>8246</v>
      </c>
      <c r="K1519">
        <v>1439245037</v>
      </c>
      <c r="L1519" s="11">
        <f t="shared" si="142"/>
        <v>42226.928668981483</v>
      </c>
      <c r="M1519">
        <v>1436653037</v>
      </c>
      <c r="N1519" s="11">
        <f t="shared" si="143"/>
        <v>42196.928668981483</v>
      </c>
      <c r="O1519" t="b">
        <v>0</v>
      </c>
      <c r="P1519">
        <v>119</v>
      </c>
      <c r="Q1519" t="b">
        <v>1</v>
      </c>
      <c r="R1519" t="s">
        <v>8265</v>
      </c>
      <c r="S1519" t="str">
        <f t="shared" si="140"/>
        <v>film &amp; video</v>
      </c>
      <c r="T1519" t="str">
        <f t="shared" si="141"/>
        <v>television</v>
      </c>
    </row>
    <row r="1520" spans="1:20" ht="28.8" x14ac:dyDescent="0.3">
      <c r="A1520">
        <v>2239</v>
      </c>
      <c r="B1520" s="3" t="s">
        <v>2240</v>
      </c>
      <c r="C1520" s="3" t="s">
        <v>6349</v>
      </c>
      <c r="D1520" s="10">
        <v>25000</v>
      </c>
      <c r="E1520">
        <v>32006.67</v>
      </c>
      <c r="F1520" s="5">
        <f t="shared" si="138"/>
        <v>1.2802667999999999</v>
      </c>
      <c r="G1520" s="6">
        <f t="shared" si="139"/>
        <v>75.133028169014082</v>
      </c>
      <c r="H1520" t="s">
        <v>8219</v>
      </c>
      <c r="I1520" t="s">
        <v>8224</v>
      </c>
      <c r="J1520" t="s">
        <v>8246</v>
      </c>
      <c r="K1520">
        <v>1385870520</v>
      </c>
      <c r="L1520" s="11">
        <f t="shared" si="142"/>
        <v>41609.168055555558</v>
      </c>
      <c r="M1520">
        <v>1382742014</v>
      </c>
      <c r="N1520" s="11">
        <f t="shared" si="143"/>
        <v>41572.958495370374</v>
      </c>
      <c r="O1520" t="b">
        <v>0</v>
      </c>
      <c r="P1520">
        <v>426</v>
      </c>
      <c r="Q1520" t="b">
        <v>1</v>
      </c>
      <c r="R1520" t="s">
        <v>8297</v>
      </c>
      <c r="S1520" t="str">
        <f t="shared" si="140"/>
        <v>games</v>
      </c>
      <c r="T1520" t="str">
        <f t="shared" si="141"/>
        <v>tabletop games</v>
      </c>
    </row>
    <row r="1521" spans="1:20" ht="43.2" x14ac:dyDescent="0.3">
      <c r="A1521">
        <v>3256</v>
      </c>
      <c r="B1521" s="3" t="s">
        <v>3256</v>
      </c>
      <c r="C1521" s="3" t="s">
        <v>7366</v>
      </c>
      <c r="D1521" s="10">
        <v>10000</v>
      </c>
      <c r="E1521">
        <v>12806</v>
      </c>
      <c r="F1521" s="5">
        <f t="shared" si="138"/>
        <v>1.2806</v>
      </c>
      <c r="G1521" s="6">
        <f t="shared" si="139"/>
        <v>72.76136363636364</v>
      </c>
      <c r="H1521" t="s">
        <v>8219</v>
      </c>
      <c r="I1521" t="s">
        <v>8224</v>
      </c>
      <c r="J1521" t="s">
        <v>8246</v>
      </c>
      <c r="K1521">
        <v>1433995140</v>
      </c>
      <c r="L1521" s="11">
        <f t="shared" si="142"/>
        <v>42166.165972222225</v>
      </c>
      <c r="M1521">
        <v>1432129577</v>
      </c>
      <c r="N1521" s="11">
        <f t="shared" si="143"/>
        <v>42144.573807870373</v>
      </c>
      <c r="O1521" t="b">
        <v>1</v>
      </c>
      <c r="P1521">
        <v>176</v>
      </c>
      <c r="Q1521" t="b">
        <v>1</v>
      </c>
      <c r="R1521" t="s">
        <v>8271</v>
      </c>
      <c r="S1521" t="str">
        <f t="shared" si="140"/>
        <v>theater</v>
      </c>
      <c r="T1521" t="str">
        <f t="shared" si="141"/>
        <v>plays</v>
      </c>
    </row>
    <row r="1522" spans="1:20" ht="43.2" x14ac:dyDescent="0.3">
      <c r="A1522">
        <v>1673</v>
      </c>
      <c r="B1522" s="3" t="s">
        <v>1674</v>
      </c>
      <c r="C1522" s="3" t="s">
        <v>5783</v>
      </c>
      <c r="D1522" s="10">
        <v>2100</v>
      </c>
      <c r="E1522">
        <v>2690</v>
      </c>
      <c r="F1522" s="5">
        <f t="shared" si="138"/>
        <v>1.2809523809523808</v>
      </c>
      <c r="G1522" s="6">
        <f t="shared" si="139"/>
        <v>45.593220338983052</v>
      </c>
      <c r="H1522" t="s">
        <v>8219</v>
      </c>
      <c r="I1522" t="s">
        <v>8224</v>
      </c>
      <c r="J1522" t="s">
        <v>8246</v>
      </c>
      <c r="K1522">
        <v>1425675892</v>
      </c>
      <c r="L1522" s="11">
        <f t="shared" si="142"/>
        <v>42069.878379629634</v>
      </c>
      <c r="M1522">
        <v>1423083892</v>
      </c>
      <c r="N1522" s="11">
        <f t="shared" si="143"/>
        <v>42039.878379629634</v>
      </c>
      <c r="O1522" t="b">
        <v>0</v>
      </c>
      <c r="P1522">
        <v>59</v>
      </c>
      <c r="Q1522" t="b">
        <v>1</v>
      </c>
      <c r="R1522" t="s">
        <v>8292</v>
      </c>
      <c r="S1522" t="str">
        <f t="shared" si="140"/>
        <v>music</v>
      </c>
      <c r="T1522" t="str">
        <f t="shared" si="141"/>
        <v>pop</v>
      </c>
    </row>
    <row r="1523" spans="1:20" ht="43.2" x14ac:dyDescent="0.3">
      <c r="A1523">
        <v>1039</v>
      </c>
      <c r="B1523" s="3" t="s">
        <v>1040</v>
      </c>
      <c r="C1523" s="3" t="s">
        <v>5149</v>
      </c>
      <c r="D1523" s="10">
        <v>500</v>
      </c>
      <c r="E1523">
        <v>641</v>
      </c>
      <c r="F1523" s="5">
        <f t="shared" si="138"/>
        <v>1.282</v>
      </c>
      <c r="G1523" s="6">
        <f t="shared" si="139"/>
        <v>21.366666666666667</v>
      </c>
      <c r="H1523" t="s">
        <v>8219</v>
      </c>
      <c r="I1523" t="s">
        <v>8224</v>
      </c>
      <c r="J1523" t="s">
        <v>8246</v>
      </c>
      <c r="K1523">
        <v>1481615940</v>
      </c>
      <c r="L1523" s="11">
        <f t="shared" si="142"/>
        <v>42717.332638888889</v>
      </c>
      <c r="M1523">
        <v>1479436646</v>
      </c>
      <c r="N1523" s="11">
        <f t="shared" si="143"/>
        <v>42692.109328703707</v>
      </c>
      <c r="O1523" t="b">
        <v>0</v>
      </c>
      <c r="P1523">
        <v>30</v>
      </c>
      <c r="Q1523" t="b">
        <v>1</v>
      </c>
      <c r="R1523" t="s">
        <v>8280</v>
      </c>
      <c r="S1523" t="str">
        <f t="shared" si="140"/>
        <v>music</v>
      </c>
      <c r="T1523" t="str">
        <f t="shared" si="141"/>
        <v>electronic music</v>
      </c>
    </row>
    <row r="1524" spans="1:20" ht="43.2" x14ac:dyDescent="0.3">
      <c r="A1524">
        <v>410</v>
      </c>
      <c r="B1524" s="3" t="s">
        <v>411</v>
      </c>
      <c r="C1524" s="3" t="s">
        <v>4520</v>
      </c>
      <c r="D1524" s="10">
        <v>1000</v>
      </c>
      <c r="E1524">
        <v>1283</v>
      </c>
      <c r="F1524" s="5">
        <f t="shared" si="138"/>
        <v>1.2829999999999999</v>
      </c>
      <c r="G1524" s="6">
        <f t="shared" si="139"/>
        <v>183.28571428571428</v>
      </c>
      <c r="H1524" t="s">
        <v>8219</v>
      </c>
      <c r="I1524" t="s">
        <v>8229</v>
      </c>
      <c r="J1524" t="s">
        <v>8251</v>
      </c>
      <c r="K1524">
        <v>1434670397</v>
      </c>
      <c r="L1524" s="11">
        <f t="shared" si="142"/>
        <v>42173.981446759266</v>
      </c>
      <c r="M1524">
        <v>1429486397</v>
      </c>
      <c r="N1524" s="11">
        <f t="shared" si="143"/>
        <v>42113.981446759266</v>
      </c>
      <c r="O1524" t="b">
        <v>0</v>
      </c>
      <c r="P1524">
        <v>7</v>
      </c>
      <c r="Q1524" t="b">
        <v>1</v>
      </c>
      <c r="R1524" t="s">
        <v>8269</v>
      </c>
      <c r="S1524" t="str">
        <f t="shared" si="140"/>
        <v>film &amp; video</v>
      </c>
      <c r="T1524" t="str">
        <f t="shared" si="141"/>
        <v>documentary</v>
      </c>
    </row>
    <row r="1525" spans="1:20" ht="43.2" x14ac:dyDescent="0.3">
      <c r="A1525">
        <v>3453</v>
      </c>
      <c r="B1525" s="3" t="s">
        <v>3452</v>
      </c>
      <c r="C1525" s="3" t="s">
        <v>7563</v>
      </c>
      <c r="D1525" s="10">
        <v>300</v>
      </c>
      <c r="E1525">
        <v>385</v>
      </c>
      <c r="F1525" s="5">
        <f t="shared" si="138"/>
        <v>1.2833333333333334</v>
      </c>
      <c r="G1525" s="6">
        <f t="shared" si="139"/>
        <v>27.5</v>
      </c>
      <c r="H1525" t="s">
        <v>8219</v>
      </c>
      <c r="I1525" t="s">
        <v>8225</v>
      </c>
      <c r="J1525" t="s">
        <v>8247</v>
      </c>
      <c r="K1525">
        <v>1471130956</v>
      </c>
      <c r="L1525" s="11">
        <f t="shared" si="142"/>
        <v>42595.97865740741</v>
      </c>
      <c r="M1525">
        <v>1465946956</v>
      </c>
      <c r="N1525" s="11">
        <f t="shared" si="143"/>
        <v>42535.97865740741</v>
      </c>
      <c r="O1525" t="b">
        <v>0</v>
      </c>
      <c r="P1525">
        <v>14</v>
      </c>
      <c r="Q1525" t="b">
        <v>1</v>
      </c>
      <c r="R1525" t="s">
        <v>8271</v>
      </c>
      <c r="S1525" t="str">
        <f t="shared" si="140"/>
        <v>theater</v>
      </c>
      <c r="T1525" t="str">
        <f t="shared" si="141"/>
        <v>plays</v>
      </c>
    </row>
    <row r="1526" spans="1:20" ht="57.6" x14ac:dyDescent="0.3">
      <c r="A1526">
        <v>2069</v>
      </c>
      <c r="B1526" s="3" t="s">
        <v>2070</v>
      </c>
      <c r="C1526" s="3" t="s">
        <v>6179</v>
      </c>
      <c r="D1526" s="10">
        <v>50000</v>
      </c>
      <c r="E1526">
        <v>64203.33</v>
      </c>
      <c r="F1526" s="5">
        <f t="shared" si="138"/>
        <v>1.2840666000000001</v>
      </c>
      <c r="G1526" s="6">
        <f t="shared" si="139"/>
        <v>244.11912547528519</v>
      </c>
      <c r="H1526" t="s">
        <v>8219</v>
      </c>
      <c r="I1526" t="s">
        <v>8224</v>
      </c>
      <c r="J1526" t="s">
        <v>8246</v>
      </c>
      <c r="K1526">
        <v>1451776791</v>
      </c>
      <c r="L1526" s="11">
        <f t="shared" si="142"/>
        <v>42371.972118055557</v>
      </c>
      <c r="M1526">
        <v>1449098391</v>
      </c>
      <c r="N1526" s="11">
        <f t="shared" si="143"/>
        <v>42340.972118055557</v>
      </c>
      <c r="O1526" t="b">
        <v>0</v>
      </c>
      <c r="P1526">
        <v>263</v>
      </c>
      <c r="Q1526" t="b">
        <v>1</v>
      </c>
      <c r="R1526" t="s">
        <v>8295</v>
      </c>
      <c r="S1526" t="str">
        <f t="shared" si="140"/>
        <v>technology</v>
      </c>
      <c r="T1526" t="str">
        <f t="shared" si="141"/>
        <v>hardware</v>
      </c>
    </row>
    <row r="1527" spans="1:20" ht="43.2" x14ac:dyDescent="0.3">
      <c r="A1527">
        <v>3538</v>
      </c>
      <c r="B1527" s="3" t="s">
        <v>3537</v>
      </c>
      <c r="C1527" s="3" t="s">
        <v>7648</v>
      </c>
      <c r="D1527" s="10">
        <v>2000</v>
      </c>
      <c r="E1527">
        <v>2569</v>
      </c>
      <c r="F1527" s="5">
        <f t="shared" si="138"/>
        <v>1.2845</v>
      </c>
      <c r="G1527" s="6">
        <f t="shared" si="139"/>
        <v>30.951807228915662</v>
      </c>
      <c r="H1527" t="s">
        <v>8219</v>
      </c>
      <c r="I1527" t="s">
        <v>8225</v>
      </c>
      <c r="J1527" t="s">
        <v>8247</v>
      </c>
      <c r="K1527">
        <v>1471428340</v>
      </c>
      <c r="L1527" s="11">
        <f t="shared" si="142"/>
        <v>42599.420601851853</v>
      </c>
      <c r="M1527">
        <v>1469009140</v>
      </c>
      <c r="N1527" s="11">
        <f t="shared" si="143"/>
        <v>42571.420601851853</v>
      </c>
      <c r="O1527" t="b">
        <v>0</v>
      </c>
      <c r="P1527">
        <v>83</v>
      </c>
      <c r="Q1527" t="b">
        <v>1</v>
      </c>
      <c r="R1527" t="s">
        <v>8271</v>
      </c>
      <c r="S1527" t="str">
        <f t="shared" si="140"/>
        <v>theater</v>
      </c>
      <c r="T1527" t="str">
        <f t="shared" si="141"/>
        <v>plays</v>
      </c>
    </row>
    <row r="1528" spans="1:20" ht="43.2" x14ac:dyDescent="0.3">
      <c r="A1528">
        <v>2493</v>
      </c>
      <c r="B1528" s="3" t="s">
        <v>2493</v>
      </c>
      <c r="C1528" s="3" t="s">
        <v>6603</v>
      </c>
      <c r="D1528" s="10">
        <v>20000</v>
      </c>
      <c r="E1528">
        <v>25740</v>
      </c>
      <c r="F1528" s="5">
        <f t="shared" si="138"/>
        <v>1.2869999999999999</v>
      </c>
      <c r="G1528" s="6">
        <f t="shared" si="139"/>
        <v>99.382239382239376</v>
      </c>
      <c r="H1528" t="s">
        <v>8219</v>
      </c>
      <c r="I1528" t="s">
        <v>8224</v>
      </c>
      <c r="J1528" t="s">
        <v>8246</v>
      </c>
      <c r="K1528">
        <v>1367208140</v>
      </c>
      <c r="L1528" s="11">
        <f t="shared" si="142"/>
        <v>41393.168287037035</v>
      </c>
      <c r="M1528">
        <v>1363320140</v>
      </c>
      <c r="N1528" s="11">
        <f t="shared" si="143"/>
        <v>41348.168287037035</v>
      </c>
      <c r="O1528" t="b">
        <v>0</v>
      </c>
      <c r="P1528">
        <v>259</v>
      </c>
      <c r="Q1528" t="b">
        <v>1</v>
      </c>
      <c r="R1528" t="s">
        <v>8279</v>
      </c>
      <c r="S1528" t="str">
        <f t="shared" si="140"/>
        <v>music</v>
      </c>
      <c r="T1528" t="str">
        <f t="shared" si="141"/>
        <v>indie rock</v>
      </c>
    </row>
    <row r="1529" spans="1:20" ht="43.2" x14ac:dyDescent="0.3">
      <c r="A1529">
        <v>3676</v>
      </c>
      <c r="B1529" s="3" t="s">
        <v>3673</v>
      </c>
      <c r="C1529" s="3" t="s">
        <v>7786</v>
      </c>
      <c r="D1529" s="10">
        <v>800</v>
      </c>
      <c r="E1529">
        <v>1030</v>
      </c>
      <c r="F1529" s="5">
        <f t="shared" si="138"/>
        <v>1.2875000000000001</v>
      </c>
      <c r="G1529" s="6">
        <f t="shared" si="139"/>
        <v>64.375</v>
      </c>
      <c r="H1529" t="s">
        <v>8219</v>
      </c>
      <c r="I1529" t="s">
        <v>8224</v>
      </c>
      <c r="J1529" t="s">
        <v>8246</v>
      </c>
      <c r="K1529">
        <v>1410550484</v>
      </c>
      <c r="L1529" s="11">
        <f t="shared" si="142"/>
        <v>41894.815787037034</v>
      </c>
      <c r="M1529">
        <v>1408995284</v>
      </c>
      <c r="N1529" s="11">
        <f t="shared" si="143"/>
        <v>41876.815787037034</v>
      </c>
      <c r="O1529" t="b">
        <v>0</v>
      </c>
      <c r="P1529">
        <v>16</v>
      </c>
      <c r="Q1529" t="b">
        <v>1</v>
      </c>
      <c r="R1529" t="s">
        <v>8271</v>
      </c>
      <c r="S1529" t="str">
        <f t="shared" si="140"/>
        <v>theater</v>
      </c>
      <c r="T1529" t="str">
        <f t="shared" si="141"/>
        <v>plays</v>
      </c>
    </row>
    <row r="1530" spans="1:20" ht="43.2" x14ac:dyDescent="0.3">
      <c r="A1530">
        <v>3783</v>
      </c>
      <c r="B1530" s="3" t="s">
        <v>3780</v>
      </c>
      <c r="C1530" s="3" t="s">
        <v>7893</v>
      </c>
      <c r="D1530" s="10">
        <v>1200</v>
      </c>
      <c r="E1530">
        <v>1547</v>
      </c>
      <c r="F1530" s="5">
        <f t="shared" si="138"/>
        <v>1.2891666666666666</v>
      </c>
      <c r="G1530" s="6">
        <f t="shared" si="139"/>
        <v>64.458333333333329</v>
      </c>
      <c r="H1530" t="s">
        <v>8219</v>
      </c>
      <c r="I1530" t="s">
        <v>8224</v>
      </c>
      <c r="J1530" t="s">
        <v>8246</v>
      </c>
      <c r="K1530">
        <v>1458057600</v>
      </c>
      <c r="L1530" s="11">
        <f t="shared" si="142"/>
        <v>42444.666666666672</v>
      </c>
      <c r="M1530">
        <v>1455938520</v>
      </c>
      <c r="N1530" s="11">
        <f t="shared" si="143"/>
        <v>42420.140277777777</v>
      </c>
      <c r="O1530" t="b">
        <v>0</v>
      </c>
      <c r="P1530">
        <v>24</v>
      </c>
      <c r="Q1530" t="b">
        <v>1</v>
      </c>
      <c r="R1530" t="s">
        <v>8305</v>
      </c>
      <c r="S1530" t="str">
        <f t="shared" si="140"/>
        <v>theater</v>
      </c>
      <c r="T1530" t="str">
        <f t="shared" si="141"/>
        <v>musical</v>
      </c>
    </row>
    <row r="1531" spans="1:20" ht="57.6" x14ac:dyDescent="0.3">
      <c r="A1531">
        <v>2981</v>
      </c>
      <c r="B1531" s="3" t="s">
        <v>2981</v>
      </c>
      <c r="C1531" s="3" t="s">
        <v>7091</v>
      </c>
      <c r="D1531" s="10">
        <v>4000</v>
      </c>
      <c r="E1531">
        <v>5157</v>
      </c>
      <c r="F1531" s="5">
        <f t="shared" si="138"/>
        <v>1.28925</v>
      </c>
      <c r="G1531" s="6">
        <f t="shared" si="139"/>
        <v>53.164948453608247</v>
      </c>
      <c r="H1531" t="s">
        <v>8219</v>
      </c>
      <c r="I1531" t="s">
        <v>8241</v>
      </c>
      <c r="J1531" t="s">
        <v>8249</v>
      </c>
      <c r="K1531">
        <v>1443014756</v>
      </c>
      <c r="L1531" s="11">
        <f t="shared" si="142"/>
        <v>42270.559675925921</v>
      </c>
      <c r="M1531">
        <v>1439126756</v>
      </c>
      <c r="N1531" s="11">
        <f t="shared" si="143"/>
        <v>42225.559675925921</v>
      </c>
      <c r="O1531" t="b">
        <v>1</v>
      </c>
      <c r="P1531">
        <v>97</v>
      </c>
      <c r="Q1531" t="b">
        <v>1</v>
      </c>
      <c r="R1531" t="s">
        <v>8303</v>
      </c>
      <c r="S1531" t="str">
        <f t="shared" si="140"/>
        <v>theater</v>
      </c>
      <c r="T1531" t="str">
        <f t="shared" si="141"/>
        <v>spaces</v>
      </c>
    </row>
    <row r="1532" spans="1:20" ht="43.2" x14ac:dyDescent="0.3">
      <c r="A1532">
        <v>55</v>
      </c>
      <c r="B1532" s="3" t="s">
        <v>57</v>
      </c>
      <c r="C1532" s="3" t="s">
        <v>4166</v>
      </c>
      <c r="D1532" s="10">
        <v>8600</v>
      </c>
      <c r="E1532">
        <v>11090</v>
      </c>
      <c r="F1532" s="5">
        <f t="shared" si="138"/>
        <v>1.2895348837209302</v>
      </c>
      <c r="G1532" s="6">
        <f t="shared" si="139"/>
        <v>128.95348837209303</v>
      </c>
      <c r="H1532" t="s">
        <v>8219</v>
      </c>
      <c r="I1532" t="s">
        <v>8224</v>
      </c>
      <c r="J1532" t="s">
        <v>8246</v>
      </c>
      <c r="K1532">
        <v>1464390916</v>
      </c>
      <c r="L1532" s="11">
        <f t="shared" si="142"/>
        <v>42517.968935185185</v>
      </c>
      <c r="M1532">
        <v>1462576516</v>
      </c>
      <c r="N1532" s="11">
        <f t="shared" si="143"/>
        <v>42496.968935185185</v>
      </c>
      <c r="O1532" t="b">
        <v>0</v>
      </c>
      <c r="P1532">
        <v>86</v>
      </c>
      <c r="Q1532" t="b">
        <v>1</v>
      </c>
      <c r="R1532" t="s">
        <v>8265</v>
      </c>
      <c r="S1532" t="str">
        <f t="shared" si="140"/>
        <v>film &amp; video</v>
      </c>
      <c r="T1532" t="str">
        <f t="shared" si="141"/>
        <v>television</v>
      </c>
    </row>
    <row r="1533" spans="1:20" ht="28.8" x14ac:dyDescent="0.3">
      <c r="A1533">
        <v>2921</v>
      </c>
      <c r="B1533" s="3" t="s">
        <v>2921</v>
      </c>
      <c r="C1533" s="3" t="s">
        <v>7031</v>
      </c>
      <c r="D1533" s="10">
        <v>100</v>
      </c>
      <c r="E1533">
        <v>129</v>
      </c>
      <c r="F1533" s="5">
        <f t="shared" si="138"/>
        <v>1.29</v>
      </c>
      <c r="G1533" s="6">
        <f t="shared" si="139"/>
        <v>43</v>
      </c>
      <c r="H1533" t="s">
        <v>8219</v>
      </c>
      <c r="I1533" t="s">
        <v>8224</v>
      </c>
      <c r="J1533" t="s">
        <v>8246</v>
      </c>
      <c r="K1533">
        <v>1411679804</v>
      </c>
      <c r="L1533" s="11">
        <f t="shared" si="142"/>
        <v>41907.886620370373</v>
      </c>
      <c r="M1533">
        <v>1409087804</v>
      </c>
      <c r="N1533" s="11">
        <f t="shared" si="143"/>
        <v>41877.886620370373</v>
      </c>
      <c r="O1533" t="b">
        <v>0</v>
      </c>
      <c r="P1533">
        <v>3</v>
      </c>
      <c r="Q1533" t="b">
        <v>1</v>
      </c>
      <c r="R1533" t="s">
        <v>8305</v>
      </c>
      <c r="S1533" t="str">
        <f t="shared" si="140"/>
        <v>theater</v>
      </c>
      <c r="T1533" t="str">
        <f t="shared" si="141"/>
        <v>musical</v>
      </c>
    </row>
    <row r="1534" spans="1:20" ht="57.6" x14ac:dyDescent="0.3">
      <c r="A1534">
        <v>1212</v>
      </c>
      <c r="B1534" s="3" t="s">
        <v>1213</v>
      </c>
      <c r="C1534" s="3" t="s">
        <v>5322</v>
      </c>
      <c r="D1534" s="10">
        <v>2500</v>
      </c>
      <c r="E1534">
        <v>3226</v>
      </c>
      <c r="F1534" s="5">
        <f t="shared" si="138"/>
        <v>1.2904</v>
      </c>
      <c r="G1534" s="6">
        <f t="shared" si="139"/>
        <v>38.867469879518069</v>
      </c>
      <c r="H1534" t="s">
        <v>8219</v>
      </c>
      <c r="I1534" t="s">
        <v>8224</v>
      </c>
      <c r="J1534" t="s">
        <v>8246</v>
      </c>
      <c r="K1534">
        <v>1448586000</v>
      </c>
      <c r="L1534" s="11">
        <f t="shared" si="142"/>
        <v>42335.041666666672</v>
      </c>
      <c r="M1534">
        <v>1447195695</v>
      </c>
      <c r="N1534" s="11">
        <f t="shared" si="143"/>
        <v>42318.950173611112</v>
      </c>
      <c r="O1534" t="b">
        <v>0</v>
      </c>
      <c r="P1534">
        <v>83</v>
      </c>
      <c r="Q1534" t="b">
        <v>1</v>
      </c>
      <c r="R1534" t="s">
        <v>8285</v>
      </c>
      <c r="S1534" t="str">
        <f t="shared" si="140"/>
        <v>photography</v>
      </c>
      <c r="T1534" t="str">
        <f t="shared" si="141"/>
        <v>photobooks</v>
      </c>
    </row>
    <row r="1535" spans="1:20" ht="43.2" x14ac:dyDescent="0.3">
      <c r="A1535">
        <v>3693</v>
      </c>
      <c r="B1535" s="3" t="s">
        <v>3690</v>
      </c>
      <c r="C1535" s="3" t="s">
        <v>7803</v>
      </c>
      <c r="D1535" s="10">
        <v>333</v>
      </c>
      <c r="E1535">
        <v>430</v>
      </c>
      <c r="F1535" s="5">
        <f t="shared" si="138"/>
        <v>1.2912912912912913</v>
      </c>
      <c r="G1535" s="6">
        <f t="shared" si="139"/>
        <v>30.714285714285715</v>
      </c>
      <c r="H1535" t="s">
        <v>8219</v>
      </c>
      <c r="I1535" t="s">
        <v>8225</v>
      </c>
      <c r="J1535" t="s">
        <v>8247</v>
      </c>
      <c r="K1535">
        <v>1448922600</v>
      </c>
      <c r="L1535" s="11">
        <f t="shared" si="142"/>
        <v>42338.9375</v>
      </c>
      <c r="M1535">
        <v>1446352529</v>
      </c>
      <c r="N1535" s="11">
        <f t="shared" si="143"/>
        <v>42309.191307870366</v>
      </c>
      <c r="O1535" t="b">
        <v>0</v>
      </c>
      <c r="P1535">
        <v>14</v>
      </c>
      <c r="Q1535" t="b">
        <v>1</v>
      </c>
      <c r="R1535" t="s">
        <v>8271</v>
      </c>
      <c r="S1535" t="str">
        <f t="shared" si="140"/>
        <v>theater</v>
      </c>
      <c r="T1535" t="str">
        <f t="shared" si="141"/>
        <v>plays</v>
      </c>
    </row>
    <row r="1536" spans="1:20" ht="57.6" x14ac:dyDescent="0.3">
      <c r="A1536">
        <v>2978</v>
      </c>
      <c r="B1536" s="3" t="s">
        <v>2978</v>
      </c>
      <c r="C1536" s="3" t="s">
        <v>7088</v>
      </c>
      <c r="D1536" s="10">
        <v>750</v>
      </c>
      <c r="E1536">
        <v>971</v>
      </c>
      <c r="F1536" s="5">
        <f t="shared" si="138"/>
        <v>1.2946666666666666</v>
      </c>
      <c r="G1536" s="6">
        <f t="shared" si="139"/>
        <v>60.6875</v>
      </c>
      <c r="H1536" t="s">
        <v>8219</v>
      </c>
      <c r="I1536" t="s">
        <v>8224</v>
      </c>
      <c r="J1536" t="s">
        <v>8246</v>
      </c>
      <c r="K1536">
        <v>1413784740</v>
      </c>
      <c r="L1536" s="11">
        <f t="shared" si="142"/>
        <v>41932.249305555553</v>
      </c>
      <c r="M1536">
        <v>1412954547</v>
      </c>
      <c r="N1536" s="11">
        <f t="shared" si="143"/>
        <v>41922.640590277777</v>
      </c>
      <c r="O1536" t="b">
        <v>0</v>
      </c>
      <c r="P1536">
        <v>16</v>
      </c>
      <c r="Q1536" t="b">
        <v>1</v>
      </c>
      <c r="R1536" t="s">
        <v>8271</v>
      </c>
      <c r="S1536" t="str">
        <f t="shared" si="140"/>
        <v>theater</v>
      </c>
      <c r="T1536" t="str">
        <f t="shared" si="141"/>
        <v>plays</v>
      </c>
    </row>
    <row r="1537" spans="1:20" ht="43.2" x14ac:dyDescent="0.3">
      <c r="A1537">
        <v>2104</v>
      </c>
      <c r="B1537" s="3" t="s">
        <v>2105</v>
      </c>
      <c r="C1537" s="3" t="s">
        <v>6214</v>
      </c>
      <c r="D1537" s="10">
        <v>800</v>
      </c>
      <c r="E1537">
        <v>1036</v>
      </c>
      <c r="F1537" s="5">
        <f t="shared" si="138"/>
        <v>1.2949999999999999</v>
      </c>
      <c r="G1537" s="6">
        <f t="shared" si="139"/>
        <v>28</v>
      </c>
      <c r="H1537" t="s">
        <v>8219</v>
      </c>
      <c r="I1537" t="s">
        <v>8224</v>
      </c>
      <c r="J1537" t="s">
        <v>8246</v>
      </c>
      <c r="K1537">
        <v>1369958400</v>
      </c>
      <c r="L1537" s="11">
        <f t="shared" si="142"/>
        <v>41425</v>
      </c>
      <c r="M1537">
        <v>1367286434</v>
      </c>
      <c r="N1537" s="11">
        <f t="shared" si="143"/>
        <v>41394.074467592596</v>
      </c>
      <c r="O1537" t="b">
        <v>0</v>
      </c>
      <c r="P1537">
        <v>37</v>
      </c>
      <c r="Q1537" t="b">
        <v>1</v>
      </c>
      <c r="R1537" t="s">
        <v>8279</v>
      </c>
      <c r="S1537" t="str">
        <f t="shared" si="140"/>
        <v>music</v>
      </c>
      <c r="T1537" t="str">
        <f t="shared" si="141"/>
        <v>indie rock</v>
      </c>
    </row>
    <row r="1538" spans="1:20" ht="43.2" x14ac:dyDescent="0.3">
      <c r="A1538">
        <v>3755</v>
      </c>
      <c r="B1538" s="3" t="s">
        <v>3752</v>
      </c>
      <c r="C1538" s="3" t="s">
        <v>7865</v>
      </c>
      <c r="D1538" s="10">
        <v>550</v>
      </c>
      <c r="E1538">
        <v>713</v>
      </c>
      <c r="F1538" s="5">
        <f t="shared" ref="F1538:F1601" si="144">E1538/D1538</f>
        <v>1.2963636363636364</v>
      </c>
      <c r="G1538" s="6">
        <f t="shared" ref="G1538:G1601" si="145">E1538/P1538</f>
        <v>25.464285714285715</v>
      </c>
      <c r="H1538" t="s">
        <v>8219</v>
      </c>
      <c r="I1538" t="s">
        <v>8225</v>
      </c>
      <c r="J1538" t="s">
        <v>8247</v>
      </c>
      <c r="K1538">
        <v>1460753307</v>
      </c>
      <c r="L1538" s="11">
        <f t="shared" si="142"/>
        <v>42475.866979166662</v>
      </c>
      <c r="M1538">
        <v>1458161307</v>
      </c>
      <c r="N1538" s="11">
        <f t="shared" si="143"/>
        <v>42445.866979166662</v>
      </c>
      <c r="O1538" t="b">
        <v>0</v>
      </c>
      <c r="P1538">
        <v>28</v>
      </c>
      <c r="Q1538" t="b">
        <v>1</v>
      </c>
      <c r="R1538" t="s">
        <v>8305</v>
      </c>
      <c r="S1538" t="str">
        <f t="shared" ref="S1538:S1601" si="146">LEFT(R1538,FIND("/",R1538)-1)</f>
        <v>theater</v>
      </c>
      <c r="T1538" t="str">
        <f t="shared" ref="T1538:T1601" si="147">RIGHT(R1538,LEN(R1538)-FIND("/",R1538))</f>
        <v>musical</v>
      </c>
    </row>
    <row r="1539" spans="1:20" ht="28.8" x14ac:dyDescent="0.3">
      <c r="A1539">
        <v>1748</v>
      </c>
      <c r="B1539" s="3" t="s">
        <v>1749</v>
      </c>
      <c r="C1539" s="3" t="s">
        <v>5858</v>
      </c>
      <c r="D1539" s="10">
        <v>50000</v>
      </c>
      <c r="E1539">
        <v>64974</v>
      </c>
      <c r="F1539" s="5">
        <f t="shared" si="144"/>
        <v>1.29948</v>
      </c>
      <c r="G1539" s="6">
        <f t="shared" si="145"/>
        <v>358.97237569060775</v>
      </c>
      <c r="H1539" t="s">
        <v>8219</v>
      </c>
      <c r="I1539" t="s">
        <v>8229</v>
      </c>
      <c r="J1539" t="s">
        <v>8251</v>
      </c>
      <c r="K1539">
        <v>1441234143</v>
      </c>
      <c r="L1539" s="11">
        <f t="shared" ref="L1539:L1602" si="148">(((K1539/60)/60)/24)+DATE(1970,1,1)</f>
        <v>42249.950729166667</v>
      </c>
      <c r="M1539">
        <v>1438642143</v>
      </c>
      <c r="N1539" s="11">
        <f t="shared" ref="N1539:N1602" si="149">(((M1539/60)/60)/24)+DATE(1970,1,1)</f>
        <v>42219.950729166667</v>
      </c>
      <c r="O1539" t="b">
        <v>0</v>
      </c>
      <c r="P1539">
        <v>181</v>
      </c>
      <c r="Q1539" t="b">
        <v>1</v>
      </c>
      <c r="R1539" t="s">
        <v>8285</v>
      </c>
      <c r="S1539" t="str">
        <f t="shared" si="146"/>
        <v>photography</v>
      </c>
      <c r="T1539" t="str">
        <f t="shared" si="147"/>
        <v>photobooks</v>
      </c>
    </row>
    <row r="1540" spans="1:20" ht="43.2" x14ac:dyDescent="0.3">
      <c r="A1540">
        <v>2817</v>
      </c>
      <c r="B1540" s="3" t="s">
        <v>2817</v>
      </c>
      <c r="C1540" s="3" t="s">
        <v>6927</v>
      </c>
      <c r="D1540" s="10">
        <v>600</v>
      </c>
      <c r="E1540">
        <v>780</v>
      </c>
      <c r="F1540" s="5">
        <f t="shared" si="144"/>
        <v>1.3</v>
      </c>
      <c r="G1540" s="6">
        <f t="shared" si="145"/>
        <v>23.636363636363637</v>
      </c>
      <c r="H1540" t="s">
        <v>8219</v>
      </c>
      <c r="I1540" t="s">
        <v>8225</v>
      </c>
      <c r="J1540" t="s">
        <v>8247</v>
      </c>
      <c r="K1540">
        <v>1425136462</v>
      </c>
      <c r="L1540" s="11">
        <f t="shared" si="148"/>
        <v>42063.634976851856</v>
      </c>
      <c r="M1540">
        <v>1421680462</v>
      </c>
      <c r="N1540" s="11">
        <f t="shared" si="149"/>
        <v>42023.634976851856</v>
      </c>
      <c r="O1540" t="b">
        <v>0</v>
      </c>
      <c r="P1540">
        <v>33</v>
      </c>
      <c r="Q1540" t="b">
        <v>1</v>
      </c>
      <c r="R1540" t="s">
        <v>8271</v>
      </c>
      <c r="S1540" t="str">
        <f t="shared" si="146"/>
        <v>theater</v>
      </c>
      <c r="T1540" t="str">
        <f t="shared" si="147"/>
        <v>plays</v>
      </c>
    </row>
    <row r="1541" spans="1:20" x14ac:dyDescent="0.3">
      <c r="A1541">
        <v>3271</v>
      </c>
      <c r="B1541" s="3" t="s">
        <v>3271</v>
      </c>
      <c r="C1541" s="3" t="s">
        <v>7381</v>
      </c>
      <c r="D1541" s="10">
        <v>1500</v>
      </c>
      <c r="E1541">
        <v>1950</v>
      </c>
      <c r="F1541" s="5">
        <f t="shared" si="144"/>
        <v>1.3</v>
      </c>
      <c r="G1541" s="6">
        <f t="shared" si="145"/>
        <v>38.235294117647058</v>
      </c>
      <c r="H1541" t="s">
        <v>8219</v>
      </c>
      <c r="I1541" t="s">
        <v>8225</v>
      </c>
      <c r="J1541" t="s">
        <v>8247</v>
      </c>
      <c r="K1541">
        <v>1414927775</v>
      </c>
      <c r="L1541" s="11">
        <f t="shared" si="148"/>
        <v>41945.478877314818</v>
      </c>
      <c r="M1541">
        <v>1412332175</v>
      </c>
      <c r="N1541" s="11">
        <f t="shared" si="149"/>
        <v>41915.437210648146</v>
      </c>
      <c r="O1541" t="b">
        <v>1</v>
      </c>
      <c r="P1541">
        <v>51</v>
      </c>
      <c r="Q1541" t="b">
        <v>1</v>
      </c>
      <c r="R1541" t="s">
        <v>8271</v>
      </c>
      <c r="S1541" t="str">
        <f t="shared" si="146"/>
        <v>theater</v>
      </c>
      <c r="T1541" t="str">
        <f t="shared" si="147"/>
        <v>plays</v>
      </c>
    </row>
    <row r="1542" spans="1:20" ht="43.2" x14ac:dyDescent="0.3">
      <c r="A1542">
        <v>3345</v>
      </c>
      <c r="B1542" s="3" t="s">
        <v>3345</v>
      </c>
      <c r="C1542" s="3" t="s">
        <v>7455</v>
      </c>
      <c r="D1542" s="10">
        <v>500</v>
      </c>
      <c r="E1542">
        <v>650</v>
      </c>
      <c r="F1542" s="5">
        <f t="shared" si="144"/>
        <v>1.3</v>
      </c>
      <c r="G1542" s="6">
        <f t="shared" si="145"/>
        <v>50</v>
      </c>
      <c r="H1542" t="s">
        <v>8219</v>
      </c>
      <c r="I1542" t="s">
        <v>8224</v>
      </c>
      <c r="J1542" t="s">
        <v>8246</v>
      </c>
      <c r="K1542">
        <v>1429317420</v>
      </c>
      <c r="L1542" s="11">
        <f t="shared" si="148"/>
        <v>42112.025694444441</v>
      </c>
      <c r="M1542">
        <v>1424226768</v>
      </c>
      <c r="N1542" s="11">
        <f t="shared" si="149"/>
        <v>42053.106111111112</v>
      </c>
      <c r="O1542" t="b">
        <v>0</v>
      </c>
      <c r="P1542">
        <v>13</v>
      </c>
      <c r="Q1542" t="b">
        <v>1</v>
      </c>
      <c r="R1542" t="s">
        <v>8271</v>
      </c>
      <c r="S1542" t="str">
        <f t="shared" si="146"/>
        <v>theater</v>
      </c>
      <c r="T1542" t="str">
        <f t="shared" si="147"/>
        <v>plays</v>
      </c>
    </row>
    <row r="1543" spans="1:20" ht="57.6" x14ac:dyDescent="0.3">
      <c r="A1543">
        <v>3413</v>
      </c>
      <c r="B1543" s="3" t="s">
        <v>3412</v>
      </c>
      <c r="C1543" s="3" t="s">
        <v>7523</v>
      </c>
      <c r="D1543" s="10">
        <v>500</v>
      </c>
      <c r="E1543">
        <v>650</v>
      </c>
      <c r="F1543" s="5">
        <f t="shared" si="144"/>
        <v>1.3</v>
      </c>
      <c r="G1543" s="6">
        <f t="shared" si="145"/>
        <v>46.428571428571431</v>
      </c>
      <c r="H1543" t="s">
        <v>8219</v>
      </c>
      <c r="I1543" t="s">
        <v>8224</v>
      </c>
      <c r="J1543" t="s">
        <v>8246</v>
      </c>
      <c r="K1543">
        <v>1425099540</v>
      </c>
      <c r="L1543" s="11">
        <f t="shared" si="148"/>
        <v>42063.207638888889</v>
      </c>
      <c r="M1543">
        <v>1424280938</v>
      </c>
      <c r="N1543" s="11">
        <f t="shared" si="149"/>
        <v>42053.733078703706</v>
      </c>
      <c r="O1543" t="b">
        <v>0</v>
      </c>
      <c r="P1543">
        <v>14</v>
      </c>
      <c r="Q1543" t="b">
        <v>1</v>
      </c>
      <c r="R1543" t="s">
        <v>8271</v>
      </c>
      <c r="S1543" t="str">
        <f t="shared" si="146"/>
        <v>theater</v>
      </c>
      <c r="T1543" t="str">
        <f t="shared" si="147"/>
        <v>plays</v>
      </c>
    </row>
    <row r="1544" spans="1:20" ht="43.2" x14ac:dyDescent="0.3">
      <c r="A1544">
        <v>3429</v>
      </c>
      <c r="B1544" s="3" t="s">
        <v>3428</v>
      </c>
      <c r="C1544" s="3" t="s">
        <v>7539</v>
      </c>
      <c r="D1544" s="10">
        <v>150</v>
      </c>
      <c r="E1544">
        <v>195</v>
      </c>
      <c r="F1544" s="5">
        <f t="shared" si="144"/>
        <v>1.3</v>
      </c>
      <c r="G1544" s="6">
        <f t="shared" si="145"/>
        <v>16.25</v>
      </c>
      <c r="H1544" t="s">
        <v>8219</v>
      </c>
      <c r="I1544" t="s">
        <v>8225</v>
      </c>
      <c r="J1544" t="s">
        <v>8247</v>
      </c>
      <c r="K1544">
        <v>1478046661</v>
      </c>
      <c r="L1544" s="11">
        <f t="shared" si="148"/>
        <v>42676.021539351852</v>
      </c>
      <c r="M1544">
        <v>1476837061</v>
      </c>
      <c r="N1544" s="11">
        <f t="shared" si="149"/>
        <v>42662.021539351852</v>
      </c>
      <c r="O1544" t="b">
        <v>0</v>
      </c>
      <c r="P1544">
        <v>12</v>
      </c>
      <c r="Q1544" t="b">
        <v>1</v>
      </c>
      <c r="R1544" t="s">
        <v>8271</v>
      </c>
      <c r="S1544" t="str">
        <f t="shared" si="146"/>
        <v>theater</v>
      </c>
      <c r="T1544" t="str">
        <f t="shared" si="147"/>
        <v>plays</v>
      </c>
    </row>
    <row r="1545" spans="1:20" ht="43.2" x14ac:dyDescent="0.3">
      <c r="A1545">
        <v>3577</v>
      </c>
      <c r="B1545" s="3" t="s">
        <v>3576</v>
      </c>
      <c r="C1545" s="3" t="s">
        <v>7687</v>
      </c>
      <c r="D1545" s="10">
        <v>600</v>
      </c>
      <c r="E1545">
        <v>780</v>
      </c>
      <c r="F1545" s="5">
        <f t="shared" si="144"/>
        <v>1.3</v>
      </c>
      <c r="G1545" s="6">
        <f t="shared" si="145"/>
        <v>28.888888888888889</v>
      </c>
      <c r="H1545" t="s">
        <v>8219</v>
      </c>
      <c r="I1545" t="s">
        <v>8224</v>
      </c>
      <c r="J1545" t="s">
        <v>8246</v>
      </c>
      <c r="K1545">
        <v>1430029680</v>
      </c>
      <c r="L1545" s="11">
        <f t="shared" si="148"/>
        <v>42120.26944444445</v>
      </c>
      <c r="M1545">
        <v>1427741583</v>
      </c>
      <c r="N1545" s="11">
        <f t="shared" si="149"/>
        <v>42093.786840277782</v>
      </c>
      <c r="O1545" t="b">
        <v>0</v>
      </c>
      <c r="P1545">
        <v>27</v>
      </c>
      <c r="Q1545" t="b">
        <v>1</v>
      </c>
      <c r="R1545" t="s">
        <v>8271</v>
      </c>
      <c r="S1545" t="str">
        <f t="shared" si="146"/>
        <v>theater</v>
      </c>
      <c r="T1545" t="str">
        <f t="shared" si="147"/>
        <v>plays</v>
      </c>
    </row>
    <row r="1546" spans="1:20" ht="28.8" x14ac:dyDescent="0.3">
      <c r="A1546">
        <v>3600</v>
      </c>
      <c r="B1546" s="3" t="s">
        <v>3599</v>
      </c>
      <c r="C1546" s="3" t="s">
        <v>7710</v>
      </c>
      <c r="D1546" s="10">
        <v>10</v>
      </c>
      <c r="E1546">
        <v>13</v>
      </c>
      <c r="F1546" s="5">
        <f t="shared" si="144"/>
        <v>1.3</v>
      </c>
      <c r="G1546" s="6">
        <f t="shared" si="145"/>
        <v>3.25</v>
      </c>
      <c r="H1546" t="s">
        <v>8219</v>
      </c>
      <c r="I1546" t="s">
        <v>8224</v>
      </c>
      <c r="J1546" t="s">
        <v>8246</v>
      </c>
      <c r="K1546">
        <v>1476390164</v>
      </c>
      <c r="L1546" s="11">
        <f t="shared" si="148"/>
        <v>42656.849120370374</v>
      </c>
      <c r="M1546">
        <v>1473970964</v>
      </c>
      <c r="N1546" s="11">
        <f t="shared" si="149"/>
        <v>42628.849120370374</v>
      </c>
      <c r="O1546" t="b">
        <v>0</v>
      </c>
      <c r="P1546">
        <v>4</v>
      </c>
      <c r="Q1546" t="b">
        <v>1</v>
      </c>
      <c r="R1546" t="s">
        <v>8271</v>
      </c>
      <c r="S1546" t="str">
        <f t="shared" si="146"/>
        <v>theater</v>
      </c>
      <c r="T1546" t="str">
        <f t="shared" si="147"/>
        <v>plays</v>
      </c>
    </row>
    <row r="1547" spans="1:20" ht="43.2" x14ac:dyDescent="0.3">
      <c r="A1547">
        <v>1034</v>
      </c>
      <c r="B1547" s="3" t="s">
        <v>1035</v>
      </c>
      <c r="C1547" s="3" t="s">
        <v>5144</v>
      </c>
      <c r="D1547" s="10">
        <v>5000</v>
      </c>
      <c r="E1547">
        <v>6500.09</v>
      </c>
      <c r="F1547" s="5">
        <f t="shared" si="144"/>
        <v>1.3000180000000001</v>
      </c>
      <c r="G1547" s="6">
        <f t="shared" si="145"/>
        <v>39.157168674698795</v>
      </c>
      <c r="H1547" t="s">
        <v>8219</v>
      </c>
      <c r="I1547" t="s">
        <v>8224</v>
      </c>
      <c r="J1547" t="s">
        <v>8246</v>
      </c>
      <c r="K1547">
        <v>1470369540</v>
      </c>
      <c r="L1547" s="11">
        <f t="shared" si="148"/>
        <v>42587.165972222225</v>
      </c>
      <c r="M1547">
        <v>1467604804</v>
      </c>
      <c r="N1547" s="11">
        <f t="shared" si="149"/>
        <v>42555.166712962964</v>
      </c>
      <c r="O1547" t="b">
        <v>0</v>
      </c>
      <c r="P1547">
        <v>166</v>
      </c>
      <c r="Q1547" t="b">
        <v>1</v>
      </c>
      <c r="R1547" t="s">
        <v>8280</v>
      </c>
      <c r="S1547" t="str">
        <f t="shared" si="146"/>
        <v>music</v>
      </c>
      <c r="T1547" t="str">
        <f t="shared" si="147"/>
        <v>electronic music</v>
      </c>
    </row>
    <row r="1548" spans="1:20" ht="43.2" x14ac:dyDescent="0.3">
      <c r="A1548">
        <v>1354</v>
      </c>
      <c r="B1548" s="3" t="s">
        <v>1355</v>
      </c>
      <c r="C1548" s="3" t="s">
        <v>5464</v>
      </c>
      <c r="D1548" s="10">
        <v>1200</v>
      </c>
      <c r="E1548">
        <v>1563</v>
      </c>
      <c r="F1548" s="5">
        <f t="shared" si="144"/>
        <v>1.3025</v>
      </c>
      <c r="G1548" s="6">
        <f t="shared" si="145"/>
        <v>24.421875</v>
      </c>
      <c r="H1548" t="s">
        <v>8219</v>
      </c>
      <c r="I1548" t="s">
        <v>8225</v>
      </c>
      <c r="J1548" t="s">
        <v>8247</v>
      </c>
      <c r="K1548">
        <v>1465672979</v>
      </c>
      <c r="L1548" s="11">
        <f t="shared" si="148"/>
        <v>42532.807627314818</v>
      </c>
      <c r="M1548">
        <v>1463080979</v>
      </c>
      <c r="N1548" s="11">
        <f t="shared" si="149"/>
        <v>42502.807627314818</v>
      </c>
      <c r="O1548" t="b">
        <v>0</v>
      </c>
      <c r="P1548">
        <v>64</v>
      </c>
      <c r="Q1548" t="b">
        <v>1</v>
      </c>
      <c r="R1548" t="s">
        <v>8274</v>
      </c>
      <c r="S1548" t="str">
        <f t="shared" si="146"/>
        <v>publishing</v>
      </c>
      <c r="T1548" t="str">
        <f t="shared" si="147"/>
        <v>nonfiction</v>
      </c>
    </row>
    <row r="1549" spans="1:20" ht="28.8" x14ac:dyDescent="0.3">
      <c r="A1549">
        <v>1303</v>
      </c>
      <c r="B1549" s="3" t="s">
        <v>1304</v>
      </c>
      <c r="C1549" s="3" t="s">
        <v>5413</v>
      </c>
      <c r="D1549" s="10">
        <v>3500</v>
      </c>
      <c r="E1549">
        <v>4559.13</v>
      </c>
      <c r="F1549" s="5">
        <f t="shared" si="144"/>
        <v>1.3026085714285716</v>
      </c>
      <c r="G1549" s="6">
        <f t="shared" si="145"/>
        <v>42.214166666666671</v>
      </c>
      <c r="H1549" t="s">
        <v>8219</v>
      </c>
      <c r="I1549" t="s">
        <v>8225</v>
      </c>
      <c r="J1549" t="s">
        <v>8247</v>
      </c>
      <c r="K1549">
        <v>1469962800</v>
      </c>
      <c r="L1549" s="11">
        <f t="shared" si="148"/>
        <v>42582.458333333328</v>
      </c>
      <c r="M1549">
        <v>1468578920</v>
      </c>
      <c r="N1549" s="11">
        <f t="shared" si="149"/>
        <v>42566.441203703704</v>
      </c>
      <c r="O1549" t="b">
        <v>0</v>
      </c>
      <c r="P1549">
        <v>108</v>
      </c>
      <c r="Q1549" t="b">
        <v>1</v>
      </c>
      <c r="R1549" t="s">
        <v>8271</v>
      </c>
      <c r="S1549" t="str">
        <f t="shared" si="146"/>
        <v>theater</v>
      </c>
      <c r="T1549" t="str">
        <f t="shared" si="147"/>
        <v>plays</v>
      </c>
    </row>
    <row r="1550" spans="1:20" ht="43.2" x14ac:dyDescent="0.3">
      <c r="A1550">
        <v>3606</v>
      </c>
      <c r="B1550" s="3" t="s">
        <v>3605</v>
      </c>
      <c r="C1550" s="3" t="s">
        <v>7716</v>
      </c>
      <c r="D1550" s="10">
        <v>3000</v>
      </c>
      <c r="E1550">
        <v>3908</v>
      </c>
      <c r="F1550" s="5">
        <f t="shared" si="144"/>
        <v>1.3026666666666666</v>
      </c>
      <c r="G1550" s="6">
        <f t="shared" si="145"/>
        <v>61.0625</v>
      </c>
      <c r="H1550" t="s">
        <v>8219</v>
      </c>
      <c r="I1550" t="s">
        <v>8225</v>
      </c>
      <c r="J1550" t="s">
        <v>8247</v>
      </c>
      <c r="K1550">
        <v>1471185057</v>
      </c>
      <c r="L1550" s="11">
        <f t="shared" si="148"/>
        <v>42596.604826388888</v>
      </c>
      <c r="M1550">
        <v>1468593057</v>
      </c>
      <c r="N1550" s="11">
        <f t="shared" si="149"/>
        <v>42566.604826388888</v>
      </c>
      <c r="O1550" t="b">
        <v>0</v>
      </c>
      <c r="P1550">
        <v>64</v>
      </c>
      <c r="Q1550" t="b">
        <v>1</v>
      </c>
      <c r="R1550" t="s">
        <v>8271</v>
      </c>
      <c r="S1550" t="str">
        <f t="shared" si="146"/>
        <v>theater</v>
      </c>
      <c r="T1550" t="str">
        <f t="shared" si="147"/>
        <v>plays</v>
      </c>
    </row>
    <row r="1551" spans="1:20" ht="43.2" x14ac:dyDescent="0.3">
      <c r="A1551">
        <v>305</v>
      </c>
      <c r="B1551" s="3" t="s">
        <v>306</v>
      </c>
      <c r="C1551" s="3" t="s">
        <v>4415</v>
      </c>
      <c r="D1551" s="10">
        <v>7500</v>
      </c>
      <c r="E1551">
        <v>9775</v>
      </c>
      <c r="F1551" s="5">
        <f t="shared" si="144"/>
        <v>1.3033333333333332</v>
      </c>
      <c r="G1551" s="6">
        <f t="shared" si="145"/>
        <v>51.719576719576722</v>
      </c>
      <c r="H1551" t="s">
        <v>8219</v>
      </c>
      <c r="I1551" t="s">
        <v>8224</v>
      </c>
      <c r="J1551" t="s">
        <v>8246</v>
      </c>
      <c r="K1551">
        <v>1331392049</v>
      </c>
      <c r="L1551" s="11">
        <f t="shared" si="148"/>
        <v>40978.630196759259</v>
      </c>
      <c r="M1551">
        <v>1328800049</v>
      </c>
      <c r="N1551" s="11">
        <f t="shared" si="149"/>
        <v>40948.630196759259</v>
      </c>
      <c r="O1551" t="b">
        <v>1</v>
      </c>
      <c r="P1551">
        <v>189</v>
      </c>
      <c r="Q1551" t="b">
        <v>1</v>
      </c>
      <c r="R1551" t="s">
        <v>8269</v>
      </c>
      <c r="S1551" t="str">
        <f t="shared" si="146"/>
        <v>film &amp; video</v>
      </c>
      <c r="T1551" t="str">
        <f t="shared" si="147"/>
        <v>documentary</v>
      </c>
    </row>
    <row r="1552" spans="1:20" ht="43.2" x14ac:dyDescent="0.3">
      <c r="A1552">
        <v>2051</v>
      </c>
      <c r="B1552" s="3" t="s">
        <v>2052</v>
      </c>
      <c r="C1552" s="3" t="s">
        <v>6161</v>
      </c>
      <c r="D1552" s="10">
        <v>8000</v>
      </c>
      <c r="E1552">
        <v>10429</v>
      </c>
      <c r="F1552" s="5">
        <f t="shared" si="144"/>
        <v>1.303625</v>
      </c>
      <c r="G1552" s="6">
        <f t="shared" si="145"/>
        <v>43.095041322314053</v>
      </c>
      <c r="H1552" t="s">
        <v>8219</v>
      </c>
      <c r="I1552" t="s">
        <v>8224</v>
      </c>
      <c r="J1552" t="s">
        <v>8246</v>
      </c>
      <c r="K1552">
        <v>1388017937</v>
      </c>
      <c r="L1552" s="11">
        <f t="shared" si="148"/>
        <v>41634.022418981483</v>
      </c>
      <c r="M1552">
        <v>1385425937</v>
      </c>
      <c r="N1552" s="11">
        <f t="shared" si="149"/>
        <v>41604.022418981483</v>
      </c>
      <c r="O1552" t="b">
        <v>0</v>
      </c>
      <c r="P1552">
        <v>242</v>
      </c>
      <c r="Q1552" t="b">
        <v>1</v>
      </c>
      <c r="R1552" t="s">
        <v>8295</v>
      </c>
      <c r="S1552" t="str">
        <f t="shared" si="146"/>
        <v>technology</v>
      </c>
      <c r="T1552" t="str">
        <f t="shared" si="147"/>
        <v>hardware</v>
      </c>
    </row>
    <row r="1553" spans="1:20" ht="43.2" x14ac:dyDescent="0.3">
      <c r="A1553">
        <v>529</v>
      </c>
      <c r="B1553" s="3" t="s">
        <v>530</v>
      </c>
      <c r="C1553" s="3" t="s">
        <v>4639</v>
      </c>
      <c r="D1553" s="10">
        <v>1200</v>
      </c>
      <c r="E1553">
        <v>1565</v>
      </c>
      <c r="F1553" s="5">
        <f t="shared" si="144"/>
        <v>1.3041666666666667</v>
      </c>
      <c r="G1553" s="6">
        <f t="shared" si="145"/>
        <v>86.944444444444443</v>
      </c>
      <c r="H1553" t="s">
        <v>8219</v>
      </c>
      <c r="I1553" t="s">
        <v>8229</v>
      </c>
      <c r="J1553" t="s">
        <v>8251</v>
      </c>
      <c r="K1553">
        <v>1484110800</v>
      </c>
      <c r="L1553" s="11">
        <f t="shared" si="148"/>
        <v>42746.208333333328</v>
      </c>
      <c r="M1553">
        <v>1482281094</v>
      </c>
      <c r="N1553" s="11">
        <f t="shared" si="149"/>
        <v>42725.031180555554</v>
      </c>
      <c r="O1553" t="b">
        <v>0</v>
      </c>
      <c r="P1553">
        <v>18</v>
      </c>
      <c r="Q1553" t="b">
        <v>1</v>
      </c>
      <c r="R1553" t="s">
        <v>8271</v>
      </c>
      <c r="S1553" t="str">
        <f t="shared" si="146"/>
        <v>theater</v>
      </c>
      <c r="T1553" t="str">
        <f t="shared" si="147"/>
        <v>plays</v>
      </c>
    </row>
    <row r="1554" spans="1:20" ht="43.2" x14ac:dyDescent="0.3">
      <c r="A1554">
        <v>851</v>
      </c>
      <c r="B1554" s="3" t="s">
        <v>852</v>
      </c>
      <c r="C1554" s="3" t="s">
        <v>4961</v>
      </c>
      <c r="D1554" s="10">
        <v>2000</v>
      </c>
      <c r="E1554">
        <v>2609</v>
      </c>
      <c r="F1554" s="5">
        <f t="shared" si="144"/>
        <v>1.3045</v>
      </c>
      <c r="G1554" s="6">
        <f t="shared" si="145"/>
        <v>37.271428571428572</v>
      </c>
      <c r="H1554" t="s">
        <v>8219</v>
      </c>
      <c r="I1554" t="s">
        <v>8230</v>
      </c>
      <c r="J1554" t="s">
        <v>8249</v>
      </c>
      <c r="K1554">
        <v>1469994300</v>
      </c>
      <c r="L1554" s="11">
        <f t="shared" si="148"/>
        <v>42582.822916666672</v>
      </c>
      <c r="M1554">
        <v>1464815253</v>
      </c>
      <c r="N1554" s="11">
        <f t="shared" si="149"/>
        <v>42522.880243055552</v>
      </c>
      <c r="O1554" t="b">
        <v>0</v>
      </c>
      <c r="P1554">
        <v>70</v>
      </c>
      <c r="Q1554" t="b">
        <v>1</v>
      </c>
      <c r="R1554" t="s">
        <v>8277</v>
      </c>
      <c r="S1554" t="str">
        <f t="shared" si="146"/>
        <v>music</v>
      </c>
      <c r="T1554" t="str">
        <f t="shared" si="147"/>
        <v>metal</v>
      </c>
    </row>
    <row r="1555" spans="1:20" ht="43.2" x14ac:dyDescent="0.3">
      <c r="A1555">
        <v>34</v>
      </c>
      <c r="B1555" s="3" t="s">
        <v>36</v>
      </c>
      <c r="C1555" s="3" t="s">
        <v>4145</v>
      </c>
      <c r="D1555" s="10">
        <v>2600</v>
      </c>
      <c r="E1555">
        <v>3392</v>
      </c>
      <c r="F1555" s="5">
        <f t="shared" si="144"/>
        <v>1.3046153846153845</v>
      </c>
      <c r="G1555" s="6">
        <f t="shared" si="145"/>
        <v>49.882352941176471</v>
      </c>
      <c r="H1555" t="s">
        <v>8219</v>
      </c>
      <c r="I1555" t="s">
        <v>8224</v>
      </c>
      <c r="J1555" t="s">
        <v>8246</v>
      </c>
      <c r="K1555">
        <v>1407224601</v>
      </c>
      <c r="L1555" s="11">
        <f t="shared" si="148"/>
        <v>41856.321770833332</v>
      </c>
      <c r="M1555">
        <v>1405928601</v>
      </c>
      <c r="N1555" s="11">
        <f t="shared" si="149"/>
        <v>41841.321770833332</v>
      </c>
      <c r="O1555" t="b">
        <v>0</v>
      </c>
      <c r="P1555">
        <v>68</v>
      </c>
      <c r="Q1555" t="b">
        <v>1</v>
      </c>
      <c r="R1555" t="s">
        <v>8265</v>
      </c>
      <c r="S1555" t="str">
        <f t="shared" si="146"/>
        <v>film &amp; video</v>
      </c>
      <c r="T1555" t="str">
        <f t="shared" si="147"/>
        <v>television</v>
      </c>
    </row>
    <row r="1556" spans="1:20" ht="43.2" x14ac:dyDescent="0.3">
      <c r="A1556">
        <v>3565</v>
      </c>
      <c r="B1556" s="3" t="s">
        <v>3564</v>
      </c>
      <c r="C1556" s="3" t="s">
        <v>7675</v>
      </c>
      <c r="D1556" s="10">
        <v>900</v>
      </c>
      <c r="E1556">
        <v>1175</v>
      </c>
      <c r="F1556" s="5">
        <f t="shared" si="144"/>
        <v>1.3055555555555556</v>
      </c>
      <c r="G1556" s="6">
        <f t="shared" si="145"/>
        <v>97.916666666666671</v>
      </c>
      <c r="H1556" t="s">
        <v>8219</v>
      </c>
      <c r="I1556" t="s">
        <v>8224</v>
      </c>
      <c r="J1556" t="s">
        <v>8246</v>
      </c>
      <c r="K1556">
        <v>1420048208</v>
      </c>
      <c r="L1556" s="11">
        <f t="shared" si="148"/>
        <v>42004.743148148147</v>
      </c>
      <c r="M1556">
        <v>1417456208</v>
      </c>
      <c r="N1556" s="11">
        <f t="shared" si="149"/>
        <v>41974.743148148147</v>
      </c>
      <c r="O1556" t="b">
        <v>0</v>
      </c>
      <c r="P1556">
        <v>12</v>
      </c>
      <c r="Q1556" t="b">
        <v>1</v>
      </c>
      <c r="R1556" t="s">
        <v>8271</v>
      </c>
      <c r="S1556" t="str">
        <f t="shared" si="146"/>
        <v>theater</v>
      </c>
      <c r="T1556" t="str">
        <f t="shared" si="147"/>
        <v>plays</v>
      </c>
    </row>
    <row r="1557" spans="1:20" ht="43.2" x14ac:dyDescent="0.3">
      <c r="A1557">
        <v>374</v>
      </c>
      <c r="B1557" s="3" t="s">
        <v>375</v>
      </c>
      <c r="C1557" s="3" t="s">
        <v>4484</v>
      </c>
      <c r="D1557" s="10">
        <v>6000</v>
      </c>
      <c r="E1557">
        <v>7839</v>
      </c>
      <c r="F1557" s="5">
        <f t="shared" si="144"/>
        <v>1.3065</v>
      </c>
      <c r="G1557" s="6">
        <f t="shared" si="145"/>
        <v>45.051724137931032</v>
      </c>
      <c r="H1557" t="s">
        <v>8219</v>
      </c>
      <c r="I1557" t="s">
        <v>8224</v>
      </c>
      <c r="J1557" t="s">
        <v>8246</v>
      </c>
      <c r="K1557">
        <v>1316208031</v>
      </c>
      <c r="L1557" s="11">
        <f t="shared" si="148"/>
        <v>40802.889247685183</v>
      </c>
      <c r="M1557">
        <v>1312320031</v>
      </c>
      <c r="N1557" s="11">
        <f t="shared" si="149"/>
        <v>40757.889247685183</v>
      </c>
      <c r="O1557" t="b">
        <v>0</v>
      </c>
      <c r="P1557">
        <v>174</v>
      </c>
      <c r="Q1557" t="b">
        <v>1</v>
      </c>
      <c r="R1557" t="s">
        <v>8269</v>
      </c>
      <c r="S1557" t="str">
        <f t="shared" si="146"/>
        <v>film &amp; video</v>
      </c>
      <c r="T1557" t="str">
        <f t="shared" si="147"/>
        <v>documentary</v>
      </c>
    </row>
    <row r="1558" spans="1:20" ht="43.2" x14ac:dyDescent="0.3">
      <c r="A1558">
        <v>729</v>
      </c>
      <c r="B1558" s="3" t="s">
        <v>730</v>
      </c>
      <c r="C1558" s="3" t="s">
        <v>4839</v>
      </c>
      <c r="D1558" s="10">
        <v>4000</v>
      </c>
      <c r="E1558">
        <v>5226</v>
      </c>
      <c r="F1558" s="5">
        <f t="shared" si="144"/>
        <v>1.3065</v>
      </c>
      <c r="G1558" s="6">
        <f t="shared" si="145"/>
        <v>43.55</v>
      </c>
      <c r="H1558" t="s">
        <v>8219</v>
      </c>
      <c r="I1558" t="s">
        <v>8224</v>
      </c>
      <c r="J1558" t="s">
        <v>8246</v>
      </c>
      <c r="K1558">
        <v>1348028861</v>
      </c>
      <c r="L1558" s="11">
        <f t="shared" si="148"/>
        <v>41171.185891203706</v>
      </c>
      <c r="M1558">
        <v>1342844861</v>
      </c>
      <c r="N1558" s="11">
        <f t="shared" si="149"/>
        <v>41111.185891203706</v>
      </c>
      <c r="O1558" t="b">
        <v>0</v>
      </c>
      <c r="P1558">
        <v>120</v>
      </c>
      <c r="Q1558" t="b">
        <v>1</v>
      </c>
      <c r="R1558" t="s">
        <v>8274</v>
      </c>
      <c r="S1558" t="str">
        <f t="shared" si="146"/>
        <v>publishing</v>
      </c>
      <c r="T1558" t="str">
        <f t="shared" si="147"/>
        <v>nonfiction</v>
      </c>
    </row>
    <row r="1559" spans="1:20" ht="43.2" x14ac:dyDescent="0.3">
      <c r="A1559">
        <v>110</v>
      </c>
      <c r="B1559" s="3" t="s">
        <v>112</v>
      </c>
      <c r="C1559" s="3" t="s">
        <v>4221</v>
      </c>
      <c r="D1559" s="10">
        <v>1300</v>
      </c>
      <c r="E1559">
        <v>1700</v>
      </c>
      <c r="F1559" s="5">
        <f t="shared" si="144"/>
        <v>1.3076923076923077</v>
      </c>
      <c r="G1559" s="6">
        <f t="shared" si="145"/>
        <v>65.384615384615387</v>
      </c>
      <c r="H1559" t="s">
        <v>8219</v>
      </c>
      <c r="I1559" t="s">
        <v>8224</v>
      </c>
      <c r="J1559" t="s">
        <v>8246</v>
      </c>
      <c r="K1559">
        <v>1384408740</v>
      </c>
      <c r="L1559" s="11">
        <f t="shared" si="148"/>
        <v>41592.249305555553</v>
      </c>
      <c r="M1559">
        <v>1381445253</v>
      </c>
      <c r="N1559" s="11">
        <f t="shared" si="149"/>
        <v>41557.949687500004</v>
      </c>
      <c r="O1559" t="b">
        <v>0</v>
      </c>
      <c r="P1559">
        <v>26</v>
      </c>
      <c r="Q1559" t="b">
        <v>1</v>
      </c>
      <c r="R1559" t="s">
        <v>8266</v>
      </c>
      <c r="S1559" t="str">
        <f t="shared" si="146"/>
        <v>film &amp; video</v>
      </c>
      <c r="T1559" t="str">
        <f t="shared" si="147"/>
        <v>shorts</v>
      </c>
    </row>
    <row r="1560" spans="1:20" ht="43.2" x14ac:dyDescent="0.3">
      <c r="A1560">
        <v>2927</v>
      </c>
      <c r="B1560" s="3" t="s">
        <v>2927</v>
      </c>
      <c r="C1560" s="3" t="s">
        <v>7037</v>
      </c>
      <c r="D1560" s="10">
        <v>1800</v>
      </c>
      <c r="E1560">
        <v>2355</v>
      </c>
      <c r="F1560" s="5">
        <f t="shared" si="144"/>
        <v>1.3083333333333333</v>
      </c>
      <c r="G1560" s="6">
        <f t="shared" si="145"/>
        <v>112.14285714285714</v>
      </c>
      <c r="H1560" t="s">
        <v>8219</v>
      </c>
      <c r="I1560" t="s">
        <v>8224</v>
      </c>
      <c r="J1560" t="s">
        <v>8246</v>
      </c>
      <c r="K1560">
        <v>1405400400</v>
      </c>
      <c r="L1560" s="11">
        <f t="shared" si="148"/>
        <v>41835.208333333336</v>
      </c>
      <c r="M1560">
        <v>1402934629</v>
      </c>
      <c r="N1560" s="11">
        <f t="shared" si="149"/>
        <v>41806.669317129628</v>
      </c>
      <c r="O1560" t="b">
        <v>0</v>
      </c>
      <c r="P1560">
        <v>21</v>
      </c>
      <c r="Q1560" t="b">
        <v>1</v>
      </c>
      <c r="R1560" t="s">
        <v>8305</v>
      </c>
      <c r="S1560" t="str">
        <f t="shared" si="146"/>
        <v>theater</v>
      </c>
      <c r="T1560" t="str">
        <f t="shared" si="147"/>
        <v>musical</v>
      </c>
    </row>
    <row r="1561" spans="1:20" ht="57.6" x14ac:dyDescent="0.3">
      <c r="A1561">
        <v>39</v>
      </c>
      <c r="B1561" s="3" t="s">
        <v>41</v>
      </c>
      <c r="C1561" s="3" t="s">
        <v>4150</v>
      </c>
      <c r="D1561" s="10">
        <v>25000</v>
      </c>
      <c r="E1561">
        <v>32745</v>
      </c>
      <c r="F1561" s="5">
        <f t="shared" si="144"/>
        <v>1.3098000000000001</v>
      </c>
      <c r="G1561" s="6">
        <f t="shared" si="145"/>
        <v>150.89861751152074</v>
      </c>
      <c r="H1561" t="s">
        <v>8219</v>
      </c>
      <c r="I1561" t="s">
        <v>8225</v>
      </c>
      <c r="J1561" t="s">
        <v>8247</v>
      </c>
      <c r="K1561">
        <v>1401058740</v>
      </c>
      <c r="L1561" s="11">
        <f t="shared" si="148"/>
        <v>41784.957638888889</v>
      </c>
      <c r="M1561">
        <v>1398388068</v>
      </c>
      <c r="N1561" s="11">
        <f t="shared" si="149"/>
        <v>41754.047083333331</v>
      </c>
      <c r="O1561" t="b">
        <v>0</v>
      </c>
      <c r="P1561">
        <v>217</v>
      </c>
      <c r="Q1561" t="b">
        <v>1</v>
      </c>
      <c r="R1561" t="s">
        <v>8265</v>
      </c>
      <c r="S1561" t="str">
        <f t="shared" si="146"/>
        <v>film &amp; video</v>
      </c>
      <c r="T1561" t="str">
        <f t="shared" si="147"/>
        <v>television</v>
      </c>
    </row>
    <row r="1562" spans="1:20" ht="57.6" x14ac:dyDescent="0.3">
      <c r="A1562">
        <v>834</v>
      </c>
      <c r="B1562" s="3" t="s">
        <v>835</v>
      </c>
      <c r="C1562" s="3" t="s">
        <v>4944</v>
      </c>
      <c r="D1562" s="10">
        <v>5500</v>
      </c>
      <c r="E1562">
        <v>7206</v>
      </c>
      <c r="F1562" s="5">
        <f t="shared" si="144"/>
        <v>1.3101818181818181</v>
      </c>
      <c r="G1562" s="6">
        <f t="shared" si="145"/>
        <v>96.08</v>
      </c>
      <c r="H1562" t="s">
        <v>8219</v>
      </c>
      <c r="I1562" t="s">
        <v>8224</v>
      </c>
      <c r="J1562" t="s">
        <v>8246</v>
      </c>
      <c r="K1562">
        <v>1372651140</v>
      </c>
      <c r="L1562" s="11">
        <f t="shared" si="148"/>
        <v>41456.165972222225</v>
      </c>
      <c r="M1562">
        <v>1369770292</v>
      </c>
      <c r="N1562" s="11">
        <f t="shared" si="149"/>
        <v>41422.822824074072</v>
      </c>
      <c r="O1562" t="b">
        <v>0</v>
      </c>
      <c r="P1562">
        <v>75</v>
      </c>
      <c r="Q1562" t="b">
        <v>1</v>
      </c>
      <c r="R1562" t="s">
        <v>8276</v>
      </c>
      <c r="S1562" t="str">
        <f t="shared" si="146"/>
        <v>music</v>
      </c>
      <c r="T1562" t="str">
        <f t="shared" si="147"/>
        <v>rock</v>
      </c>
    </row>
    <row r="1563" spans="1:20" ht="28.8" x14ac:dyDescent="0.3">
      <c r="A1563">
        <v>3148</v>
      </c>
      <c r="B1563" s="3" t="s">
        <v>3148</v>
      </c>
      <c r="C1563" s="3" t="s">
        <v>7258</v>
      </c>
      <c r="D1563" s="10">
        <v>1800</v>
      </c>
      <c r="E1563">
        <v>2361</v>
      </c>
      <c r="F1563" s="5">
        <f t="shared" si="144"/>
        <v>1.3116666666666668</v>
      </c>
      <c r="G1563" s="6">
        <f t="shared" si="145"/>
        <v>41.421052631578945</v>
      </c>
      <c r="H1563" t="s">
        <v>8219</v>
      </c>
      <c r="I1563" t="s">
        <v>8224</v>
      </c>
      <c r="J1563" t="s">
        <v>8246</v>
      </c>
      <c r="K1563">
        <v>1412136000</v>
      </c>
      <c r="L1563" s="11">
        <f t="shared" si="148"/>
        <v>41913.166666666664</v>
      </c>
      <c r="M1563">
        <v>1410278284</v>
      </c>
      <c r="N1563" s="11">
        <f t="shared" si="149"/>
        <v>41891.665324074071</v>
      </c>
      <c r="O1563" t="b">
        <v>1</v>
      </c>
      <c r="P1563">
        <v>57</v>
      </c>
      <c r="Q1563" t="b">
        <v>1</v>
      </c>
      <c r="R1563" t="s">
        <v>8271</v>
      </c>
      <c r="S1563" t="str">
        <f t="shared" si="146"/>
        <v>theater</v>
      </c>
      <c r="T1563" t="str">
        <f t="shared" si="147"/>
        <v>plays</v>
      </c>
    </row>
    <row r="1564" spans="1:20" ht="43.2" x14ac:dyDescent="0.3">
      <c r="A1564">
        <v>2622</v>
      </c>
      <c r="B1564" s="3" t="s">
        <v>2622</v>
      </c>
      <c r="C1564" s="3" t="s">
        <v>6732</v>
      </c>
      <c r="D1564" s="10">
        <v>1500</v>
      </c>
      <c r="E1564">
        <v>1967.76</v>
      </c>
      <c r="F1564" s="5">
        <f t="shared" si="144"/>
        <v>1.3118399999999999</v>
      </c>
      <c r="G1564" s="6">
        <f t="shared" si="145"/>
        <v>26.591351351351353</v>
      </c>
      <c r="H1564" t="s">
        <v>8219</v>
      </c>
      <c r="I1564" t="s">
        <v>8237</v>
      </c>
      <c r="J1564" t="s">
        <v>8249</v>
      </c>
      <c r="K1564">
        <v>1483120216</v>
      </c>
      <c r="L1564" s="11">
        <f t="shared" si="148"/>
        <v>42734.74324074074</v>
      </c>
      <c r="M1564">
        <v>1479232216</v>
      </c>
      <c r="N1564" s="11">
        <f t="shared" si="149"/>
        <v>42689.74324074074</v>
      </c>
      <c r="O1564" t="b">
        <v>0</v>
      </c>
      <c r="P1564">
        <v>74</v>
      </c>
      <c r="Q1564" t="b">
        <v>1</v>
      </c>
      <c r="R1564" t="s">
        <v>8301</v>
      </c>
      <c r="S1564" t="str">
        <f t="shared" si="146"/>
        <v>technology</v>
      </c>
      <c r="T1564" t="str">
        <f t="shared" si="147"/>
        <v>space exploration</v>
      </c>
    </row>
    <row r="1565" spans="1:20" ht="43.2" x14ac:dyDescent="0.3">
      <c r="A1565">
        <v>3232</v>
      </c>
      <c r="B1565" s="3" t="s">
        <v>3232</v>
      </c>
      <c r="C1565" s="3" t="s">
        <v>7342</v>
      </c>
      <c r="D1565" s="10">
        <v>1000</v>
      </c>
      <c r="E1565">
        <v>1312</v>
      </c>
      <c r="F1565" s="5">
        <f t="shared" si="144"/>
        <v>1.3120000000000001</v>
      </c>
      <c r="G1565" s="6">
        <f t="shared" si="145"/>
        <v>50.46153846153846</v>
      </c>
      <c r="H1565" t="s">
        <v>8219</v>
      </c>
      <c r="I1565" t="s">
        <v>8224</v>
      </c>
      <c r="J1565" t="s">
        <v>8246</v>
      </c>
      <c r="K1565">
        <v>1462334340</v>
      </c>
      <c r="L1565" s="11">
        <f t="shared" si="148"/>
        <v>42494.165972222225</v>
      </c>
      <c r="M1565">
        <v>1459711917</v>
      </c>
      <c r="N1565" s="11">
        <f t="shared" si="149"/>
        <v>42463.81385416667</v>
      </c>
      <c r="O1565" t="b">
        <v>1</v>
      </c>
      <c r="P1565">
        <v>26</v>
      </c>
      <c r="Q1565" t="b">
        <v>1</v>
      </c>
      <c r="R1565" t="s">
        <v>8271</v>
      </c>
      <c r="S1565" t="str">
        <f t="shared" si="146"/>
        <v>theater</v>
      </c>
      <c r="T1565" t="str">
        <f t="shared" si="147"/>
        <v>plays</v>
      </c>
    </row>
    <row r="1566" spans="1:20" ht="43.2" x14ac:dyDescent="0.3">
      <c r="A1566">
        <v>2078</v>
      </c>
      <c r="B1566" s="3" t="s">
        <v>2079</v>
      </c>
      <c r="C1566" s="3" t="s">
        <v>6188</v>
      </c>
      <c r="D1566" s="10">
        <v>20000</v>
      </c>
      <c r="E1566">
        <v>26241</v>
      </c>
      <c r="F1566" s="5">
        <f t="shared" si="144"/>
        <v>1.3120499999999999</v>
      </c>
      <c r="G1566" s="6">
        <f t="shared" si="145"/>
        <v>546.6875</v>
      </c>
      <c r="H1566" t="s">
        <v>8219</v>
      </c>
      <c r="I1566" t="s">
        <v>8227</v>
      </c>
      <c r="J1566" t="s">
        <v>8249</v>
      </c>
      <c r="K1566">
        <v>1482085857</v>
      </c>
      <c r="L1566" s="11">
        <f t="shared" si="148"/>
        <v>42722.771493055552</v>
      </c>
      <c r="M1566">
        <v>1479493857</v>
      </c>
      <c r="N1566" s="11">
        <f t="shared" si="149"/>
        <v>42692.771493055552</v>
      </c>
      <c r="O1566" t="b">
        <v>0</v>
      </c>
      <c r="P1566">
        <v>48</v>
      </c>
      <c r="Q1566" t="b">
        <v>1</v>
      </c>
      <c r="R1566" t="s">
        <v>8295</v>
      </c>
      <c r="S1566" t="str">
        <f t="shared" si="146"/>
        <v>technology</v>
      </c>
      <c r="T1566" t="str">
        <f t="shared" si="147"/>
        <v>hardware</v>
      </c>
    </row>
    <row r="1567" spans="1:20" ht="43.2" x14ac:dyDescent="0.3">
      <c r="A1567">
        <v>3266</v>
      </c>
      <c r="B1567" s="3" t="s">
        <v>3266</v>
      </c>
      <c r="C1567" s="3" t="s">
        <v>7376</v>
      </c>
      <c r="D1567" s="10">
        <v>6000</v>
      </c>
      <c r="E1567">
        <v>7877</v>
      </c>
      <c r="F1567" s="5">
        <f t="shared" si="144"/>
        <v>1.3128333333333333</v>
      </c>
      <c r="G1567" s="6">
        <f t="shared" si="145"/>
        <v>48.325153374233132</v>
      </c>
      <c r="H1567" t="s">
        <v>8219</v>
      </c>
      <c r="I1567" t="s">
        <v>8224</v>
      </c>
      <c r="J1567" t="s">
        <v>8246</v>
      </c>
      <c r="K1567">
        <v>1434142800</v>
      </c>
      <c r="L1567" s="11">
        <f t="shared" si="148"/>
        <v>42167.875</v>
      </c>
      <c r="M1567">
        <v>1431435122</v>
      </c>
      <c r="N1567" s="11">
        <f t="shared" si="149"/>
        <v>42136.536134259266</v>
      </c>
      <c r="O1567" t="b">
        <v>1</v>
      </c>
      <c r="P1567">
        <v>163</v>
      </c>
      <c r="Q1567" t="b">
        <v>1</v>
      </c>
      <c r="R1567" t="s">
        <v>8271</v>
      </c>
      <c r="S1567" t="str">
        <f t="shared" si="146"/>
        <v>theater</v>
      </c>
      <c r="T1567" t="str">
        <f t="shared" si="147"/>
        <v>plays</v>
      </c>
    </row>
    <row r="1568" spans="1:20" ht="43.2" x14ac:dyDescent="0.3">
      <c r="A1568">
        <v>2712</v>
      </c>
      <c r="B1568" s="3" t="s">
        <v>2712</v>
      </c>
      <c r="C1568" s="3" t="s">
        <v>6822</v>
      </c>
      <c r="D1568" s="10">
        <v>5500</v>
      </c>
      <c r="E1568">
        <v>7226</v>
      </c>
      <c r="F1568" s="5">
        <f t="shared" si="144"/>
        <v>1.3138181818181818</v>
      </c>
      <c r="G1568" s="6">
        <f t="shared" si="145"/>
        <v>50.531468531468533</v>
      </c>
      <c r="H1568" t="s">
        <v>8219</v>
      </c>
      <c r="I1568" t="s">
        <v>8224</v>
      </c>
      <c r="J1568" t="s">
        <v>8246</v>
      </c>
      <c r="K1568">
        <v>1373738400</v>
      </c>
      <c r="L1568" s="11">
        <f t="shared" si="148"/>
        <v>41468.75</v>
      </c>
      <c r="M1568">
        <v>1370568560</v>
      </c>
      <c r="N1568" s="11">
        <f t="shared" si="149"/>
        <v>41432.062037037038</v>
      </c>
      <c r="O1568" t="b">
        <v>1</v>
      </c>
      <c r="P1568">
        <v>143</v>
      </c>
      <c r="Q1568" t="b">
        <v>1</v>
      </c>
      <c r="R1568" t="s">
        <v>8303</v>
      </c>
      <c r="S1568" t="str">
        <f t="shared" si="146"/>
        <v>theater</v>
      </c>
      <c r="T1568" t="str">
        <f t="shared" si="147"/>
        <v>spaces</v>
      </c>
    </row>
    <row r="1569" spans="1:20" ht="43.2" x14ac:dyDescent="0.3">
      <c r="A1569">
        <v>95</v>
      </c>
      <c r="B1569" s="3" t="s">
        <v>97</v>
      </c>
      <c r="C1569" s="3" t="s">
        <v>4206</v>
      </c>
      <c r="D1569" s="10">
        <v>350</v>
      </c>
      <c r="E1569">
        <v>460</v>
      </c>
      <c r="F1569" s="5">
        <f t="shared" si="144"/>
        <v>1.3142857142857143</v>
      </c>
      <c r="G1569" s="6">
        <f t="shared" si="145"/>
        <v>21.904761904761905</v>
      </c>
      <c r="H1569" t="s">
        <v>8219</v>
      </c>
      <c r="I1569" t="s">
        <v>8224</v>
      </c>
      <c r="J1569" t="s">
        <v>8246</v>
      </c>
      <c r="K1569">
        <v>1330214841</v>
      </c>
      <c r="L1569" s="11">
        <f t="shared" si="148"/>
        <v>40965.005104166667</v>
      </c>
      <c r="M1569">
        <v>1327622841</v>
      </c>
      <c r="N1569" s="11">
        <f t="shared" si="149"/>
        <v>40935.005104166667</v>
      </c>
      <c r="O1569" t="b">
        <v>0</v>
      </c>
      <c r="P1569">
        <v>21</v>
      </c>
      <c r="Q1569" t="b">
        <v>1</v>
      </c>
      <c r="R1569" t="s">
        <v>8266</v>
      </c>
      <c r="S1569" t="str">
        <f t="shared" si="146"/>
        <v>film &amp; video</v>
      </c>
      <c r="T1569" t="str">
        <f t="shared" si="147"/>
        <v>shorts</v>
      </c>
    </row>
    <row r="1570" spans="1:20" ht="43.2" x14ac:dyDescent="0.3">
      <c r="A1570">
        <v>3027</v>
      </c>
      <c r="B1570" s="3" t="s">
        <v>3027</v>
      </c>
      <c r="C1570" s="3" t="s">
        <v>7137</v>
      </c>
      <c r="D1570" s="10">
        <v>40000</v>
      </c>
      <c r="E1570">
        <v>52576</v>
      </c>
      <c r="F1570" s="5">
        <f t="shared" si="144"/>
        <v>1.3144</v>
      </c>
      <c r="G1570" s="6">
        <f t="shared" si="145"/>
        <v>164.3</v>
      </c>
      <c r="H1570" t="s">
        <v>8219</v>
      </c>
      <c r="I1570" t="s">
        <v>8224</v>
      </c>
      <c r="J1570" t="s">
        <v>8246</v>
      </c>
      <c r="K1570">
        <v>1426866851</v>
      </c>
      <c r="L1570" s="11">
        <f t="shared" si="148"/>
        <v>42083.662627314814</v>
      </c>
      <c r="M1570">
        <v>1424278451</v>
      </c>
      <c r="N1570" s="11">
        <f t="shared" si="149"/>
        <v>42053.704293981486</v>
      </c>
      <c r="O1570" t="b">
        <v>0</v>
      </c>
      <c r="P1570">
        <v>320</v>
      </c>
      <c r="Q1570" t="b">
        <v>1</v>
      </c>
      <c r="R1570" t="s">
        <v>8303</v>
      </c>
      <c r="S1570" t="str">
        <f t="shared" si="146"/>
        <v>theater</v>
      </c>
      <c r="T1570" t="str">
        <f t="shared" si="147"/>
        <v>spaces</v>
      </c>
    </row>
    <row r="1571" spans="1:20" ht="43.2" x14ac:dyDescent="0.3">
      <c r="A1571">
        <v>267</v>
      </c>
      <c r="B1571" s="3" t="s">
        <v>268</v>
      </c>
      <c r="C1571" s="3" t="s">
        <v>4377</v>
      </c>
      <c r="D1571" s="10">
        <v>9850</v>
      </c>
      <c r="E1571">
        <v>12965.44</v>
      </c>
      <c r="F1571" s="5">
        <f t="shared" si="144"/>
        <v>1.3162883248730965</v>
      </c>
      <c r="G1571" s="6">
        <f t="shared" si="145"/>
        <v>78.578424242424248</v>
      </c>
      <c r="H1571" t="s">
        <v>8219</v>
      </c>
      <c r="I1571" t="s">
        <v>8225</v>
      </c>
      <c r="J1571" t="s">
        <v>8247</v>
      </c>
      <c r="K1571">
        <v>1403693499</v>
      </c>
      <c r="L1571" s="11">
        <f t="shared" si="148"/>
        <v>41815.452534722222</v>
      </c>
      <c r="M1571">
        <v>1401101499</v>
      </c>
      <c r="N1571" s="11">
        <f t="shared" si="149"/>
        <v>41785.452534722222</v>
      </c>
      <c r="O1571" t="b">
        <v>1</v>
      </c>
      <c r="P1571">
        <v>165</v>
      </c>
      <c r="Q1571" t="b">
        <v>1</v>
      </c>
      <c r="R1571" t="s">
        <v>8269</v>
      </c>
      <c r="S1571" t="str">
        <f t="shared" si="146"/>
        <v>film &amp; video</v>
      </c>
      <c r="T1571" t="str">
        <f t="shared" si="147"/>
        <v>documentary</v>
      </c>
    </row>
    <row r="1572" spans="1:20" ht="43.2" x14ac:dyDescent="0.3">
      <c r="A1572">
        <v>2036</v>
      </c>
      <c r="B1572" s="3" t="s">
        <v>2037</v>
      </c>
      <c r="C1572" s="3" t="s">
        <v>6146</v>
      </c>
      <c r="D1572" s="10">
        <v>30000</v>
      </c>
      <c r="E1572">
        <v>39500.5</v>
      </c>
      <c r="F1572" s="5">
        <f t="shared" si="144"/>
        <v>1.3166833333333334</v>
      </c>
      <c r="G1572" s="6">
        <f t="shared" si="145"/>
        <v>46.580778301886795</v>
      </c>
      <c r="H1572" t="s">
        <v>8219</v>
      </c>
      <c r="I1572" t="s">
        <v>8224</v>
      </c>
      <c r="J1572" t="s">
        <v>8246</v>
      </c>
      <c r="K1572">
        <v>1399668319</v>
      </c>
      <c r="L1572" s="11">
        <f t="shared" si="148"/>
        <v>41768.864803240744</v>
      </c>
      <c r="M1572">
        <v>1397076319</v>
      </c>
      <c r="N1572" s="11">
        <f t="shared" si="149"/>
        <v>41738.864803240744</v>
      </c>
      <c r="O1572" t="b">
        <v>1</v>
      </c>
      <c r="P1572">
        <v>848</v>
      </c>
      <c r="Q1572" t="b">
        <v>1</v>
      </c>
      <c r="R1572" t="s">
        <v>8295</v>
      </c>
      <c r="S1572" t="str">
        <f t="shared" si="146"/>
        <v>technology</v>
      </c>
      <c r="T1572" t="str">
        <f t="shared" si="147"/>
        <v>hardware</v>
      </c>
    </row>
    <row r="1573" spans="1:20" ht="43.2" x14ac:dyDescent="0.3">
      <c r="A1573">
        <v>1214</v>
      </c>
      <c r="B1573" s="3" t="s">
        <v>1215</v>
      </c>
      <c r="C1573" s="3" t="s">
        <v>5324</v>
      </c>
      <c r="D1573" s="10">
        <v>2000</v>
      </c>
      <c r="E1573">
        <v>2636</v>
      </c>
      <c r="F1573" s="5">
        <f t="shared" si="144"/>
        <v>1.3180000000000001</v>
      </c>
      <c r="G1573" s="6">
        <f t="shared" si="145"/>
        <v>105.44</v>
      </c>
      <c r="H1573" t="s">
        <v>8219</v>
      </c>
      <c r="I1573" t="s">
        <v>8224</v>
      </c>
      <c r="J1573" t="s">
        <v>8246</v>
      </c>
      <c r="K1573">
        <v>1433880605</v>
      </c>
      <c r="L1573" s="11">
        <f t="shared" si="148"/>
        <v>42164.840335648143</v>
      </c>
      <c r="M1573">
        <v>1428696605</v>
      </c>
      <c r="N1573" s="11">
        <f t="shared" si="149"/>
        <v>42104.840335648143</v>
      </c>
      <c r="O1573" t="b">
        <v>0</v>
      </c>
      <c r="P1573">
        <v>25</v>
      </c>
      <c r="Q1573" t="b">
        <v>1</v>
      </c>
      <c r="R1573" t="s">
        <v>8285</v>
      </c>
      <c r="S1573" t="str">
        <f t="shared" si="146"/>
        <v>photography</v>
      </c>
      <c r="T1573" t="str">
        <f t="shared" si="147"/>
        <v>photobooks</v>
      </c>
    </row>
    <row r="1574" spans="1:20" ht="28.8" x14ac:dyDescent="0.3">
      <c r="A1574">
        <v>1859</v>
      </c>
      <c r="B1574" s="3" t="s">
        <v>1860</v>
      </c>
      <c r="C1574" s="3" t="s">
        <v>5969</v>
      </c>
      <c r="D1574" s="10">
        <v>3000</v>
      </c>
      <c r="E1574">
        <v>3955</v>
      </c>
      <c r="F1574" s="5">
        <f t="shared" si="144"/>
        <v>1.3183333333333334</v>
      </c>
      <c r="G1574" s="6">
        <f t="shared" si="145"/>
        <v>70.625</v>
      </c>
      <c r="H1574" t="s">
        <v>8219</v>
      </c>
      <c r="I1574" t="s">
        <v>8224</v>
      </c>
      <c r="J1574" t="s">
        <v>8246</v>
      </c>
      <c r="K1574">
        <v>1316716129</v>
      </c>
      <c r="L1574" s="11">
        <f t="shared" si="148"/>
        <v>40808.770011574074</v>
      </c>
      <c r="M1574">
        <v>1314124129</v>
      </c>
      <c r="N1574" s="11">
        <f t="shared" si="149"/>
        <v>40778.770011574074</v>
      </c>
      <c r="O1574" t="b">
        <v>0</v>
      </c>
      <c r="P1574">
        <v>56</v>
      </c>
      <c r="Q1574" t="b">
        <v>1</v>
      </c>
      <c r="R1574" t="s">
        <v>8276</v>
      </c>
      <c r="S1574" t="str">
        <f t="shared" si="146"/>
        <v>music</v>
      </c>
      <c r="T1574" t="str">
        <f t="shared" si="147"/>
        <v>rock</v>
      </c>
    </row>
    <row r="1575" spans="1:20" ht="43.2" x14ac:dyDescent="0.3">
      <c r="A1575">
        <v>646</v>
      </c>
      <c r="B1575" s="3" t="s">
        <v>647</v>
      </c>
      <c r="C1575" s="3" t="s">
        <v>4756</v>
      </c>
      <c r="D1575" s="10">
        <v>800</v>
      </c>
      <c r="E1575">
        <v>1055.01</v>
      </c>
      <c r="F1575" s="5">
        <f t="shared" si="144"/>
        <v>1.3187625000000001</v>
      </c>
      <c r="G1575" s="6">
        <f t="shared" si="145"/>
        <v>39.074444444444445</v>
      </c>
      <c r="H1575" t="s">
        <v>8219</v>
      </c>
      <c r="I1575" t="s">
        <v>8224</v>
      </c>
      <c r="J1575" t="s">
        <v>8246</v>
      </c>
      <c r="K1575">
        <v>1407788867</v>
      </c>
      <c r="L1575" s="11">
        <f t="shared" si="148"/>
        <v>41862.852627314816</v>
      </c>
      <c r="M1575">
        <v>1405196867</v>
      </c>
      <c r="N1575" s="11">
        <f t="shared" si="149"/>
        <v>41832.852627314816</v>
      </c>
      <c r="O1575" t="b">
        <v>0</v>
      </c>
      <c r="P1575">
        <v>27</v>
      </c>
      <c r="Q1575" t="b">
        <v>1</v>
      </c>
      <c r="R1575" t="s">
        <v>8273</v>
      </c>
      <c r="S1575" t="str">
        <f t="shared" si="146"/>
        <v>technology</v>
      </c>
      <c r="T1575" t="str">
        <f t="shared" si="147"/>
        <v>wearables</v>
      </c>
    </row>
    <row r="1576" spans="1:20" ht="57.6" x14ac:dyDescent="0.3">
      <c r="A1576">
        <v>259</v>
      </c>
      <c r="B1576" s="3" t="s">
        <v>260</v>
      </c>
      <c r="C1576" s="3" t="s">
        <v>4369</v>
      </c>
      <c r="D1576" s="10">
        <v>75000</v>
      </c>
      <c r="E1576">
        <v>98953.42</v>
      </c>
      <c r="F1576" s="5">
        <f t="shared" si="144"/>
        <v>1.3193789333333332</v>
      </c>
      <c r="G1576" s="6">
        <f t="shared" si="145"/>
        <v>105.04609341825902</v>
      </c>
      <c r="H1576" t="s">
        <v>8219</v>
      </c>
      <c r="I1576" t="s">
        <v>8224</v>
      </c>
      <c r="J1576" t="s">
        <v>8246</v>
      </c>
      <c r="K1576">
        <v>1428514969</v>
      </c>
      <c r="L1576" s="11">
        <f t="shared" si="148"/>
        <v>42102.738067129627</v>
      </c>
      <c r="M1576">
        <v>1425922969</v>
      </c>
      <c r="N1576" s="11">
        <f t="shared" si="149"/>
        <v>42072.738067129627</v>
      </c>
      <c r="O1576" t="b">
        <v>1</v>
      </c>
      <c r="P1576">
        <v>942</v>
      </c>
      <c r="Q1576" t="b">
        <v>1</v>
      </c>
      <c r="R1576" t="s">
        <v>8269</v>
      </c>
      <c r="S1576" t="str">
        <f t="shared" si="146"/>
        <v>film &amp; video</v>
      </c>
      <c r="T1576" t="str">
        <f t="shared" si="147"/>
        <v>documentary</v>
      </c>
    </row>
    <row r="1577" spans="1:20" ht="43.2" x14ac:dyDescent="0.3">
      <c r="A1577">
        <v>3529</v>
      </c>
      <c r="B1577" s="3" t="s">
        <v>3528</v>
      </c>
      <c r="C1577" s="3" t="s">
        <v>7639</v>
      </c>
      <c r="D1577" s="10">
        <v>500</v>
      </c>
      <c r="E1577">
        <v>660</v>
      </c>
      <c r="F1577" s="5">
        <f t="shared" si="144"/>
        <v>1.32</v>
      </c>
      <c r="G1577" s="6">
        <f t="shared" si="145"/>
        <v>36.666666666666664</v>
      </c>
      <c r="H1577" t="s">
        <v>8219</v>
      </c>
      <c r="I1577" t="s">
        <v>8224</v>
      </c>
      <c r="J1577" t="s">
        <v>8246</v>
      </c>
      <c r="K1577">
        <v>1436749200</v>
      </c>
      <c r="L1577" s="11">
        <f t="shared" si="148"/>
        <v>42198.041666666672</v>
      </c>
      <c r="M1577">
        <v>1434997018</v>
      </c>
      <c r="N1577" s="11">
        <f t="shared" si="149"/>
        <v>42177.761782407411</v>
      </c>
      <c r="O1577" t="b">
        <v>0</v>
      </c>
      <c r="P1577">
        <v>18</v>
      </c>
      <c r="Q1577" t="b">
        <v>1</v>
      </c>
      <c r="R1577" t="s">
        <v>8271</v>
      </c>
      <c r="S1577" t="str">
        <f t="shared" si="146"/>
        <v>theater</v>
      </c>
      <c r="T1577" t="str">
        <f t="shared" si="147"/>
        <v>plays</v>
      </c>
    </row>
    <row r="1578" spans="1:20" ht="43.2" x14ac:dyDescent="0.3">
      <c r="A1578">
        <v>722</v>
      </c>
      <c r="B1578" s="3" t="s">
        <v>723</v>
      </c>
      <c r="C1578" s="3" t="s">
        <v>4832</v>
      </c>
      <c r="D1578" s="10">
        <v>25000</v>
      </c>
      <c r="E1578">
        <v>33006</v>
      </c>
      <c r="F1578" s="5">
        <f t="shared" si="144"/>
        <v>1.3202400000000001</v>
      </c>
      <c r="G1578" s="6">
        <f t="shared" si="145"/>
        <v>215.72549019607843</v>
      </c>
      <c r="H1578" t="s">
        <v>8219</v>
      </c>
      <c r="I1578" t="s">
        <v>8224</v>
      </c>
      <c r="J1578" t="s">
        <v>8246</v>
      </c>
      <c r="K1578">
        <v>1333909178</v>
      </c>
      <c r="L1578" s="11">
        <f t="shared" si="148"/>
        <v>41007.76363425926</v>
      </c>
      <c r="M1578">
        <v>1331320778</v>
      </c>
      <c r="N1578" s="11">
        <f t="shared" si="149"/>
        <v>40977.805300925924</v>
      </c>
      <c r="O1578" t="b">
        <v>0</v>
      </c>
      <c r="P1578">
        <v>153</v>
      </c>
      <c r="Q1578" t="b">
        <v>1</v>
      </c>
      <c r="R1578" t="s">
        <v>8274</v>
      </c>
      <c r="S1578" t="str">
        <f t="shared" si="146"/>
        <v>publishing</v>
      </c>
      <c r="T1578" t="str">
        <f t="shared" si="147"/>
        <v>nonfiction</v>
      </c>
    </row>
    <row r="1579" spans="1:20" ht="28.8" x14ac:dyDescent="0.3">
      <c r="A1579">
        <v>730</v>
      </c>
      <c r="B1579" s="3" t="s">
        <v>731</v>
      </c>
      <c r="C1579" s="3" t="s">
        <v>4840</v>
      </c>
      <c r="D1579" s="10">
        <v>20000</v>
      </c>
      <c r="E1579">
        <v>26438</v>
      </c>
      <c r="F1579" s="5">
        <f t="shared" si="144"/>
        <v>1.3219000000000001</v>
      </c>
      <c r="G1579" s="6">
        <f t="shared" si="145"/>
        <v>99.766037735849054</v>
      </c>
      <c r="H1579" t="s">
        <v>8219</v>
      </c>
      <c r="I1579" t="s">
        <v>8224</v>
      </c>
      <c r="J1579" t="s">
        <v>8246</v>
      </c>
      <c r="K1579">
        <v>1323280391</v>
      </c>
      <c r="L1579" s="11">
        <f t="shared" si="148"/>
        <v>40884.745266203703</v>
      </c>
      <c r="M1579">
        <v>1320688391</v>
      </c>
      <c r="N1579" s="11">
        <f t="shared" si="149"/>
        <v>40854.745266203703</v>
      </c>
      <c r="O1579" t="b">
        <v>0</v>
      </c>
      <c r="P1579">
        <v>265</v>
      </c>
      <c r="Q1579" t="b">
        <v>1</v>
      </c>
      <c r="R1579" t="s">
        <v>8274</v>
      </c>
      <c r="S1579" t="str">
        <f t="shared" si="146"/>
        <v>publishing</v>
      </c>
      <c r="T1579" t="str">
        <f t="shared" si="147"/>
        <v>nonfiction</v>
      </c>
    </row>
    <row r="1580" spans="1:20" ht="43.2" x14ac:dyDescent="0.3">
      <c r="A1580">
        <v>2163</v>
      </c>
      <c r="B1580" s="3" t="s">
        <v>2164</v>
      </c>
      <c r="C1580" s="3" t="s">
        <v>6273</v>
      </c>
      <c r="D1580" s="10">
        <v>2500</v>
      </c>
      <c r="E1580">
        <v>3305</v>
      </c>
      <c r="F1580" s="5">
        <f t="shared" si="144"/>
        <v>1.3220000000000001</v>
      </c>
      <c r="G1580" s="6">
        <f t="shared" si="145"/>
        <v>75.11363636363636</v>
      </c>
      <c r="H1580" t="s">
        <v>8219</v>
      </c>
      <c r="I1580" t="s">
        <v>8224</v>
      </c>
      <c r="J1580" t="s">
        <v>8246</v>
      </c>
      <c r="K1580">
        <v>1433735400</v>
      </c>
      <c r="L1580" s="11">
        <f t="shared" si="148"/>
        <v>42163.159722222219</v>
      </c>
      <c r="M1580">
        <v>1429306520</v>
      </c>
      <c r="N1580" s="11">
        <f t="shared" si="149"/>
        <v>42111.899537037039</v>
      </c>
      <c r="O1580" t="b">
        <v>0</v>
      </c>
      <c r="P1580">
        <v>44</v>
      </c>
      <c r="Q1580" t="b">
        <v>1</v>
      </c>
      <c r="R1580" t="s">
        <v>8276</v>
      </c>
      <c r="S1580" t="str">
        <f t="shared" si="146"/>
        <v>music</v>
      </c>
      <c r="T1580" t="str">
        <f t="shared" si="147"/>
        <v>rock</v>
      </c>
    </row>
    <row r="1581" spans="1:20" ht="43.2" x14ac:dyDescent="0.3">
      <c r="A1581">
        <v>1658</v>
      </c>
      <c r="B1581" s="3" t="s">
        <v>1659</v>
      </c>
      <c r="C1581" s="3" t="s">
        <v>5768</v>
      </c>
      <c r="D1581" s="10">
        <v>6000</v>
      </c>
      <c r="E1581">
        <v>7934</v>
      </c>
      <c r="F1581" s="5">
        <f t="shared" si="144"/>
        <v>1.3223333333333334</v>
      </c>
      <c r="G1581" s="6">
        <f t="shared" si="145"/>
        <v>74.149532710280369</v>
      </c>
      <c r="H1581" t="s">
        <v>8219</v>
      </c>
      <c r="I1581" t="s">
        <v>8224</v>
      </c>
      <c r="J1581" t="s">
        <v>8246</v>
      </c>
      <c r="K1581">
        <v>1355840400</v>
      </c>
      <c r="L1581" s="11">
        <f t="shared" si="148"/>
        <v>41261.597222222219</v>
      </c>
      <c r="M1581">
        <v>1352524767</v>
      </c>
      <c r="N1581" s="11">
        <f t="shared" si="149"/>
        <v>41223.22184027778</v>
      </c>
      <c r="O1581" t="b">
        <v>0</v>
      </c>
      <c r="P1581">
        <v>107</v>
      </c>
      <c r="Q1581" t="b">
        <v>1</v>
      </c>
      <c r="R1581" t="s">
        <v>8292</v>
      </c>
      <c r="S1581" t="str">
        <f t="shared" si="146"/>
        <v>music</v>
      </c>
      <c r="T1581" t="str">
        <f t="shared" si="147"/>
        <v>pop</v>
      </c>
    </row>
    <row r="1582" spans="1:20" x14ac:dyDescent="0.3">
      <c r="A1582">
        <v>2099</v>
      </c>
      <c r="B1582" s="3" t="s">
        <v>2100</v>
      </c>
      <c r="C1582" s="3" t="s">
        <v>6209</v>
      </c>
      <c r="D1582" s="10">
        <v>3000</v>
      </c>
      <c r="E1582">
        <v>3971</v>
      </c>
      <c r="F1582" s="5">
        <f t="shared" si="144"/>
        <v>1.3236666666666668</v>
      </c>
      <c r="G1582" s="6">
        <f t="shared" si="145"/>
        <v>63.031746031746032</v>
      </c>
      <c r="H1582" t="s">
        <v>8219</v>
      </c>
      <c r="I1582" t="s">
        <v>8224</v>
      </c>
      <c r="J1582" t="s">
        <v>8246</v>
      </c>
      <c r="K1582">
        <v>1435808400</v>
      </c>
      <c r="L1582" s="11">
        <f t="shared" si="148"/>
        <v>42187.152777777781</v>
      </c>
      <c r="M1582">
        <v>1434650084</v>
      </c>
      <c r="N1582" s="11">
        <f t="shared" si="149"/>
        <v>42173.746342592596</v>
      </c>
      <c r="O1582" t="b">
        <v>0</v>
      </c>
      <c r="P1582">
        <v>63</v>
      </c>
      <c r="Q1582" t="b">
        <v>1</v>
      </c>
      <c r="R1582" t="s">
        <v>8279</v>
      </c>
      <c r="S1582" t="str">
        <f t="shared" si="146"/>
        <v>music</v>
      </c>
      <c r="T1582" t="str">
        <f t="shared" si="147"/>
        <v>indie rock</v>
      </c>
    </row>
    <row r="1583" spans="1:20" ht="43.2" x14ac:dyDescent="0.3">
      <c r="A1583">
        <v>1535</v>
      </c>
      <c r="B1583" s="3" t="s">
        <v>1536</v>
      </c>
      <c r="C1583" s="3" t="s">
        <v>5645</v>
      </c>
      <c r="D1583" s="10">
        <v>4000</v>
      </c>
      <c r="E1583">
        <v>5297</v>
      </c>
      <c r="F1583" s="5">
        <f t="shared" si="144"/>
        <v>1.3242499999999999</v>
      </c>
      <c r="G1583" s="6">
        <f t="shared" si="145"/>
        <v>48.154545454545456</v>
      </c>
      <c r="H1583" t="s">
        <v>8219</v>
      </c>
      <c r="I1583" t="s">
        <v>8224</v>
      </c>
      <c r="J1583" t="s">
        <v>8246</v>
      </c>
      <c r="K1583">
        <v>1464040800</v>
      </c>
      <c r="L1583" s="11">
        <f t="shared" si="148"/>
        <v>42513.916666666672</v>
      </c>
      <c r="M1583">
        <v>1461527631</v>
      </c>
      <c r="N1583" s="11">
        <f t="shared" si="149"/>
        <v>42484.829062500001</v>
      </c>
      <c r="O1583" t="b">
        <v>1</v>
      </c>
      <c r="P1583">
        <v>110</v>
      </c>
      <c r="Q1583" t="b">
        <v>1</v>
      </c>
      <c r="R1583" t="s">
        <v>8285</v>
      </c>
      <c r="S1583" t="str">
        <f t="shared" si="146"/>
        <v>photography</v>
      </c>
      <c r="T1583" t="str">
        <f t="shared" si="147"/>
        <v>photobooks</v>
      </c>
    </row>
    <row r="1584" spans="1:20" ht="43.2" x14ac:dyDescent="0.3">
      <c r="A1584">
        <v>3751</v>
      </c>
      <c r="B1584" s="3" t="s">
        <v>3748</v>
      </c>
      <c r="C1584" s="3" t="s">
        <v>7861</v>
      </c>
      <c r="D1584" s="10">
        <v>1000</v>
      </c>
      <c r="E1584">
        <v>1326</v>
      </c>
      <c r="F1584" s="5">
        <f t="shared" si="144"/>
        <v>1.3260000000000001</v>
      </c>
      <c r="G1584" s="6">
        <f t="shared" si="145"/>
        <v>120.54545454545455</v>
      </c>
      <c r="H1584" t="s">
        <v>8219</v>
      </c>
      <c r="I1584" t="s">
        <v>8224</v>
      </c>
      <c r="J1584" t="s">
        <v>8246</v>
      </c>
      <c r="K1584">
        <v>1459641073</v>
      </c>
      <c r="L1584" s="11">
        <f t="shared" si="148"/>
        <v>42462.993900462956</v>
      </c>
      <c r="M1584">
        <v>1454460673</v>
      </c>
      <c r="N1584" s="11">
        <f t="shared" si="149"/>
        <v>42403.035567129627</v>
      </c>
      <c r="O1584" t="b">
        <v>0</v>
      </c>
      <c r="P1584">
        <v>11</v>
      </c>
      <c r="Q1584" t="b">
        <v>1</v>
      </c>
      <c r="R1584" t="s">
        <v>8305</v>
      </c>
      <c r="S1584" t="str">
        <f t="shared" si="146"/>
        <v>theater</v>
      </c>
      <c r="T1584" t="str">
        <f t="shared" si="147"/>
        <v>musical</v>
      </c>
    </row>
    <row r="1585" spans="1:20" ht="43.2" x14ac:dyDescent="0.3">
      <c r="A1585">
        <v>3045</v>
      </c>
      <c r="B1585" s="3" t="s">
        <v>3045</v>
      </c>
      <c r="C1585" s="3" t="s">
        <v>7155</v>
      </c>
      <c r="D1585" s="10">
        <v>4000</v>
      </c>
      <c r="E1585">
        <v>5308.26</v>
      </c>
      <c r="F1585" s="5">
        <f t="shared" si="144"/>
        <v>1.3270650000000002</v>
      </c>
      <c r="G1585" s="6">
        <f t="shared" si="145"/>
        <v>82.941562500000003</v>
      </c>
      <c r="H1585" t="s">
        <v>8219</v>
      </c>
      <c r="I1585" t="s">
        <v>8224</v>
      </c>
      <c r="J1585" t="s">
        <v>8246</v>
      </c>
      <c r="K1585">
        <v>1408679055</v>
      </c>
      <c r="L1585" s="11">
        <f t="shared" si="148"/>
        <v>41873.155729166669</v>
      </c>
      <c r="M1585">
        <v>1406087055</v>
      </c>
      <c r="N1585" s="11">
        <f t="shared" si="149"/>
        <v>41843.155729166669</v>
      </c>
      <c r="O1585" t="b">
        <v>0</v>
      </c>
      <c r="P1585">
        <v>64</v>
      </c>
      <c r="Q1585" t="b">
        <v>1</v>
      </c>
      <c r="R1585" t="s">
        <v>8303</v>
      </c>
      <c r="S1585" t="str">
        <f t="shared" si="146"/>
        <v>theater</v>
      </c>
      <c r="T1585" t="str">
        <f t="shared" si="147"/>
        <v>spaces</v>
      </c>
    </row>
    <row r="1586" spans="1:20" ht="43.2" x14ac:dyDescent="0.3">
      <c r="A1586">
        <v>2204</v>
      </c>
      <c r="B1586" s="3" t="s">
        <v>2205</v>
      </c>
      <c r="C1586" s="3" t="s">
        <v>6314</v>
      </c>
      <c r="D1586" s="10">
        <v>1500</v>
      </c>
      <c r="E1586">
        <v>1993</v>
      </c>
      <c r="F1586" s="5">
        <f t="shared" si="144"/>
        <v>1.3286666666666667</v>
      </c>
      <c r="G1586" s="6">
        <f t="shared" si="145"/>
        <v>27.301369863013697</v>
      </c>
      <c r="H1586" t="s">
        <v>8219</v>
      </c>
      <c r="I1586" t="s">
        <v>8224</v>
      </c>
      <c r="J1586" t="s">
        <v>8246</v>
      </c>
      <c r="K1586">
        <v>1362814119</v>
      </c>
      <c r="L1586" s="11">
        <f t="shared" si="148"/>
        <v>41342.311562499999</v>
      </c>
      <c r="M1586">
        <v>1360222119</v>
      </c>
      <c r="N1586" s="11">
        <f t="shared" si="149"/>
        <v>41312.311562499999</v>
      </c>
      <c r="O1586" t="b">
        <v>0</v>
      </c>
      <c r="P1586">
        <v>73</v>
      </c>
      <c r="Q1586" t="b">
        <v>1</v>
      </c>
      <c r="R1586" t="s">
        <v>8280</v>
      </c>
      <c r="S1586" t="str">
        <f t="shared" si="146"/>
        <v>music</v>
      </c>
      <c r="T1586" t="str">
        <f t="shared" si="147"/>
        <v>electronic music</v>
      </c>
    </row>
    <row r="1587" spans="1:20" ht="43.2" x14ac:dyDescent="0.3">
      <c r="A1587">
        <v>2198</v>
      </c>
      <c r="B1587" s="3" t="s">
        <v>2199</v>
      </c>
      <c r="C1587" s="3" t="s">
        <v>6308</v>
      </c>
      <c r="D1587" s="10">
        <v>40000</v>
      </c>
      <c r="E1587">
        <v>53157</v>
      </c>
      <c r="F1587" s="5">
        <f t="shared" si="144"/>
        <v>1.3289249999999999</v>
      </c>
      <c r="G1587" s="6">
        <f t="shared" si="145"/>
        <v>81.654377880184327</v>
      </c>
      <c r="H1587" t="s">
        <v>8219</v>
      </c>
      <c r="I1587" t="s">
        <v>8224</v>
      </c>
      <c r="J1587" t="s">
        <v>8246</v>
      </c>
      <c r="K1587">
        <v>1447507200</v>
      </c>
      <c r="L1587" s="11">
        <f t="shared" si="148"/>
        <v>42322.555555555555</v>
      </c>
      <c r="M1587">
        <v>1444911600</v>
      </c>
      <c r="N1587" s="11">
        <f t="shared" si="149"/>
        <v>42292.513888888891</v>
      </c>
      <c r="O1587" t="b">
        <v>0</v>
      </c>
      <c r="P1587">
        <v>651</v>
      </c>
      <c r="Q1587" t="b">
        <v>1</v>
      </c>
      <c r="R1587" t="s">
        <v>8297</v>
      </c>
      <c r="S1587" t="str">
        <f t="shared" si="146"/>
        <v>games</v>
      </c>
      <c r="T1587" t="str">
        <f t="shared" si="147"/>
        <v>tabletop games</v>
      </c>
    </row>
    <row r="1588" spans="1:20" ht="43.2" x14ac:dyDescent="0.3">
      <c r="A1588">
        <v>2800</v>
      </c>
      <c r="B1588" s="3" t="s">
        <v>2800</v>
      </c>
      <c r="C1588" s="3" t="s">
        <v>6910</v>
      </c>
      <c r="D1588" s="10">
        <v>1000</v>
      </c>
      <c r="E1588">
        <v>1330</v>
      </c>
      <c r="F1588" s="5">
        <f t="shared" si="144"/>
        <v>1.33</v>
      </c>
      <c r="G1588" s="6">
        <f t="shared" si="145"/>
        <v>42.903225806451616</v>
      </c>
      <c r="H1588" t="s">
        <v>8219</v>
      </c>
      <c r="I1588" t="s">
        <v>8225</v>
      </c>
      <c r="J1588" t="s">
        <v>8247</v>
      </c>
      <c r="K1588">
        <v>1420377366</v>
      </c>
      <c r="L1588" s="11">
        <f t="shared" si="148"/>
        <v>42008.552847222221</v>
      </c>
      <c r="M1588">
        <v>1415193366</v>
      </c>
      <c r="N1588" s="11">
        <f t="shared" si="149"/>
        <v>41948.552847222221</v>
      </c>
      <c r="O1588" t="b">
        <v>0</v>
      </c>
      <c r="P1588">
        <v>31</v>
      </c>
      <c r="Q1588" t="b">
        <v>1</v>
      </c>
      <c r="R1588" t="s">
        <v>8271</v>
      </c>
      <c r="S1588" t="str">
        <f t="shared" si="146"/>
        <v>theater</v>
      </c>
      <c r="T1588" t="str">
        <f t="shared" si="147"/>
        <v>plays</v>
      </c>
    </row>
    <row r="1589" spans="1:20" ht="43.2" x14ac:dyDescent="0.3">
      <c r="A1589">
        <v>3289</v>
      </c>
      <c r="B1589" s="3" t="s">
        <v>3289</v>
      </c>
      <c r="C1589" s="3" t="s">
        <v>7399</v>
      </c>
      <c r="D1589" s="10">
        <v>500</v>
      </c>
      <c r="E1589">
        <v>665.21</v>
      </c>
      <c r="F1589" s="5">
        <f t="shared" si="144"/>
        <v>1.3304200000000002</v>
      </c>
      <c r="G1589" s="6">
        <f t="shared" si="145"/>
        <v>26.608400000000003</v>
      </c>
      <c r="H1589" t="s">
        <v>8219</v>
      </c>
      <c r="I1589" t="s">
        <v>8225</v>
      </c>
      <c r="J1589" t="s">
        <v>8247</v>
      </c>
      <c r="K1589">
        <v>1487580602</v>
      </c>
      <c r="L1589" s="11">
        <f t="shared" si="148"/>
        <v>42786.368078703701</v>
      </c>
      <c r="M1589">
        <v>1485161402</v>
      </c>
      <c r="N1589" s="11">
        <f t="shared" si="149"/>
        <v>42758.368078703701</v>
      </c>
      <c r="O1589" t="b">
        <v>0</v>
      </c>
      <c r="P1589">
        <v>25</v>
      </c>
      <c r="Q1589" t="b">
        <v>1</v>
      </c>
      <c r="R1589" t="s">
        <v>8271</v>
      </c>
      <c r="S1589" t="str">
        <f t="shared" si="146"/>
        <v>theater</v>
      </c>
      <c r="T1589" t="str">
        <f t="shared" si="147"/>
        <v>plays</v>
      </c>
    </row>
    <row r="1590" spans="1:20" ht="43.2" x14ac:dyDescent="0.3">
      <c r="A1590">
        <v>295</v>
      </c>
      <c r="B1590" s="3" t="s">
        <v>296</v>
      </c>
      <c r="C1590" s="3" t="s">
        <v>4405</v>
      </c>
      <c r="D1590" s="10">
        <v>50000</v>
      </c>
      <c r="E1590">
        <v>66554.559999999998</v>
      </c>
      <c r="F1590" s="5">
        <f t="shared" si="144"/>
        <v>1.3310911999999999</v>
      </c>
      <c r="G1590" s="6">
        <f t="shared" si="145"/>
        <v>100.08204511278196</v>
      </c>
      <c r="H1590" t="s">
        <v>8219</v>
      </c>
      <c r="I1590" t="s">
        <v>8224</v>
      </c>
      <c r="J1590" t="s">
        <v>8246</v>
      </c>
      <c r="K1590">
        <v>1383264000</v>
      </c>
      <c r="L1590" s="11">
        <f t="shared" si="148"/>
        <v>41579</v>
      </c>
      <c r="M1590">
        <v>1378080409</v>
      </c>
      <c r="N1590" s="11">
        <f t="shared" si="149"/>
        <v>41519.004733796297</v>
      </c>
      <c r="O1590" t="b">
        <v>1</v>
      </c>
      <c r="P1590">
        <v>665</v>
      </c>
      <c r="Q1590" t="b">
        <v>1</v>
      </c>
      <c r="R1590" t="s">
        <v>8269</v>
      </c>
      <c r="S1590" t="str">
        <f t="shared" si="146"/>
        <v>film &amp; video</v>
      </c>
      <c r="T1590" t="str">
        <f t="shared" si="147"/>
        <v>documentary</v>
      </c>
    </row>
    <row r="1591" spans="1:20" ht="43.2" x14ac:dyDescent="0.3">
      <c r="A1591">
        <v>781</v>
      </c>
      <c r="B1591" s="3" t="s">
        <v>782</v>
      </c>
      <c r="C1591" s="3" t="s">
        <v>4891</v>
      </c>
      <c r="D1591" s="10">
        <v>800</v>
      </c>
      <c r="E1591">
        <v>1065.23</v>
      </c>
      <c r="F1591" s="5">
        <f t="shared" si="144"/>
        <v>1.3315375</v>
      </c>
      <c r="G1591" s="6">
        <f t="shared" si="145"/>
        <v>42.609200000000001</v>
      </c>
      <c r="H1591" t="s">
        <v>8219</v>
      </c>
      <c r="I1591" t="s">
        <v>8224</v>
      </c>
      <c r="J1591" t="s">
        <v>8246</v>
      </c>
      <c r="K1591">
        <v>1370649674</v>
      </c>
      <c r="L1591" s="11">
        <f t="shared" si="148"/>
        <v>41433.000856481485</v>
      </c>
      <c r="M1591">
        <v>1368057674</v>
      </c>
      <c r="N1591" s="11">
        <f t="shared" si="149"/>
        <v>41403.000856481485</v>
      </c>
      <c r="O1591" t="b">
        <v>0</v>
      </c>
      <c r="P1591">
        <v>25</v>
      </c>
      <c r="Q1591" t="b">
        <v>1</v>
      </c>
      <c r="R1591" t="s">
        <v>8276</v>
      </c>
      <c r="S1591" t="str">
        <f t="shared" si="146"/>
        <v>music</v>
      </c>
      <c r="T1591" t="str">
        <f t="shared" si="147"/>
        <v>rock</v>
      </c>
    </row>
    <row r="1592" spans="1:20" ht="43.2" x14ac:dyDescent="0.3">
      <c r="A1592">
        <v>2801</v>
      </c>
      <c r="B1592" s="3" t="s">
        <v>2801</v>
      </c>
      <c r="C1592" s="3" t="s">
        <v>6911</v>
      </c>
      <c r="D1592" s="10">
        <v>500</v>
      </c>
      <c r="E1592">
        <v>666</v>
      </c>
      <c r="F1592" s="5">
        <f t="shared" si="144"/>
        <v>1.3320000000000001</v>
      </c>
      <c r="G1592" s="6">
        <f t="shared" si="145"/>
        <v>51.230769230769234</v>
      </c>
      <c r="H1592" t="s">
        <v>8219</v>
      </c>
      <c r="I1592" t="s">
        <v>8226</v>
      </c>
      <c r="J1592" t="s">
        <v>8248</v>
      </c>
      <c r="K1592">
        <v>1412938800</v>
      </c>
      <c r="L1592" s="11">
        <f t="shared" si="148"/>
        <v>41922.458333333336</v>
      </c>
      <c r="M1592">
        <v>1411019409</v>
      </c>
      <c r="N1592" s="11">
        <f t="shared" si="149"/>
        <v>41900.243159722224</v>
      </c>
      <c r="O1592" t="b">
        <v>0</v>
      </c>
      <c r="P1592">
        <v>13</v>
      </c>
      <c r="Q1592" t="b">
        <v>1</v>
      </c>
      <c r="R1592" t="s">
        <v>8271</v>
      </c>
      <c r="S1592" t="str">
        <f t="shared" si="146"/>
        <v>theater</v>
      </c>
      <c r="T1592" t="str">
        <f t="shared" si="147"/>
        <v>plays</v>
      </c>
    </row>
    <row r="1593" spans="1:20" ht="43.2" x14ac:dyDescent="0.3">
      <c r="A1593">
        <v>25</v>
      </c>
      <c r="B1593" s="3" t="s">
        <v>27</v>
      </c>
      <c r="C1593" s="3" t="s">
        <v>4136</v>
      </c>
      <c r="D1593" s="10">
        <v>600</v>
      </c>
      <c r="E1593">
        <v>800</v>
      </c>
      <c r="F1593" s="5">
        <f t="shared" si="144"/>
        <v>1.3333333333333333</v>
      </c>
      <c r="G1593" s="6">
        <f t="shared" si="145"/>
        <v>57.142857142857146</v>
      </c>
      <c r="H1593" t="s">
        <v>8219</v>
      </c>
      <c r="I1593" t="s">
        <v>8224</v>
      </c>
      <c r="J1593" t="s">
        <v>8246</v>
      </c>
      <c r="K1593">
        <v>1452299761</v>
      </c>
      <c r="L1593" s="11">
        <f t="shared" si="148"/>
        <v>42378.025011574078</v>
      </c>
      <c r="M1593">
        <v>1447115761</v>
      </c>
      <c r="N1593" s="11">
        <f t="shared" si="149"/>
        <v>42318.025011574078</v>
      </c>
      <c r="O1593" t="b">
        <v>0</v>
      </c>
      <c r="P1593">
        <v>14</v>
      </c>
      <c r="Q1593" t="b">
        <v>1</v>
      </c>
      <c r="R1593" t="s">
        <v>8265</v>
      </c>
      <c r="S1593" t="str">
        <f t="shared" si="146"/>
        <v>film &amp; video</v>
      </c>
      <c r="T1593" t="str">
        <f t="shared" si="147"/>
        <v>television</v>
      </c>
    </row>
    <row r="1594" spans="1:20" ht="43.2" x14ac:dyDescent="0.3">
      <c r="A1594">
        <v>1619</v>
      </c>
      <c r="B1594" s="3" t="s">
        <v>1620</v>
      </c>
      <c r="C1594" s="3" t="s">
        <v>5729</v>
      </c>
      <c r="D1594" s="10">
        <v>1500</v>
      </c>
      <c r="E1594">
        <v>2000</v>
      </c>
      <c r="F1594" s="5">
        <f t="shared" si="144"/>
        <v>1.3333333333333333</v>
      </c>
      <c r="G1594" s="6">
        <f t="shared" si="145"/>
        <v>86.956521739130437</v>
      </c>
      <c r="H1594" t="s">
        <v>8219</v>
      </c>
      <c r="I1594" t="s">
        <v>8224</v>
      </c>
      <c r="J1594" t="s">
        <v>8246</v>
      </c>
      <c r="K1594">
        <v>1410755286</v>
      </c>
      <c r="L1594" s="11">
        <f t="shared" si="148"/>
        <v>41897.18618055556</v>
      </c>
      <c r="M1594">
        <v>1408940886</v>
      </c>
      <c r="N1594" s="11">
        <f t="shared" si="149"/>
        <v>41876.18618055556</v>
      </c>
      <c r="O1594" t="b">
        <v>0</v>
      </c>
      <c r="P1594">
        <v>23</v>
      </c>
      <c r="Q1594" t="b">
        <v>1</v>
      </c>
      <c r="R1594" t="s">
        <v>8276</v>
      </c>
      <c r="S1594" t="str">
        <f t="shared" si="146"/>
        <v>music</v>
      </c>
      <c r="T1594" t="str">
        <f t="shared" si="147"/>
        <v>rock</v>
      </c>
    </row>
    <row r="1595" spans="1:20" ht="43.2" x14ac:dyDescent="0.3">
      <c r="A1595">
        <v>1899</v>
      </c>
      <c r="B1595" s="3" t="s">
        <v>1900</v>
      </c>
      <c r="C1595" s="3" t="s">
        <v>6009</v>
      </c>
      <c r="D1595" s="10">
        <v>900</v>
      </c>
      <c r="E1595">
        <v>1200</v>
      </c>
      <c r="F1595" s="5">
        <f t="shared" si="144"/>
        <v>1.3333333333333333</v>
      </c>
      <c r="G1595" s="6">
        <f t="shared" si="145"/>
        <v>28.571428571428573</v>
      </c>
      <c r="H1595" t="s">
        <v>8219</v>
      </c>
      <c r="I1595" t="s">
        <v>8224</v>
      </c>
      <c r="J1595" t="s">
        <v>8246</v>
      </c>
      <c r="K1595">
        <v>1427319366</v>
      </c>
      <c r="L1595" s="11">
        <f t="shared" si="148"/>
        <v>42088.90006944444</v>
      </c>
      <c r="M1595">
        <v>1424730966</v>
      </c>
      <c r="N1595" s="11">
        <f t="shared" si="149"/>
        <v>42058.941736111112</v>
      </c>
      <c r="O1595" t="b">
        <v>0</v>
      </c>
      <c r="P1595">
        <v>42</v>
      </c>
      <c r="Q1595" t="b">
        <v>1</v>
      </c>
      <c r="R1595" t="s">
        <v>8279</v>
      </c>
      <c r="S1595" t="str">
        <f t="shared" si="146"/>
        <v>music</v>
      </c>
      <c r="T1595" t="str">
        <f t="shared" si="147"/>
        <v>indie rock</v>
      </c>
    </row>
    <row r="1596" spans="1:20" ht="28.8" x14ac:dyDescent="0.3">
      <c r="A1596">
        <v>2937</v>
      </c>
      <c r="B1596" s="3" t="s">
        <v>2937</v>
      </c>
      <c r="C1596" s="3" t="s">
        <v>7047</v>
      </c>
      <c r="D1596" s="10">
        <v>1500</v>
      </c>
      <c r="E1596">
        <v>2000</v>
      </c>
      <c r="F1596" s="5">
        <f t="shared" si="144"/>
        <v>1.3333333333333333</v>
      </c>
      <c r="G1596" s="6">
        <f t="shared" si="145"/>
        <v>36.363636363636367</v>
      </c>
      <c r="H1596" t="s">
        <v>8219</v>
      </c>
      <c r="I1596" t="s">
        <v>8225</v>
      </c>
      <c r="J1596" t="s">
        <v>8247</v>
      </c>
      <c r="K1596">
        <v>1405249113</v>
      </c>
      <c r="L1596" s="11">
        <f t="shared" si="148"/>
        <v>41833.457326388889</v>
      </c>
      <c r="M1596">
        <v>1402657113</v>
      </c>
      <c r="N1596" s="11">
        <f t="shared" si="149"/>
        <v>41803.457326388889</v>
      </c>
      <c r="O1596" t="b">
        <v>0</v>
      </c>
      <c r="P1596">
        <v>55</v>
      </c>
      <c r="Q1596" t="b">
        <v>1</v>
      </c>
      <c r="R1596" t="s">
        <v>8305</v>
      </c>
      <c r="S1596" t="str">
        <f t="shared" si="146"/>
        <v>theater</v>
      </c>
      <c r="T1596" t="str">
        <f t="shared" si="147"/>
        <v>musical</v>
      </c>
    </row>
    <row r="1597" spans="1:20" ht="28.8" x14ac:dyDescent="0.3">
      <c r="A1597">
        <v>2479</v>
      </c>
      <c r="B1597" s="3" t="s">
        <v>2479</v>
      </c>
      <c r="C1597" s="3" t="s">
        <v>6589</v>
      </c>
      <c r="D1597" s="10">
        <v>300</v>
      </c>
      <c r="E1597">
        <v>400.33</v>
      </c>
      <c r="F1597" s="5">
        <f t="shared" si="144"/>
        <v>1.3344333333333334</v>
      </c>
      <c r="G1597" s="6">
        <f t="shared" si="145"/>
        <v>25.020624999999999</v>
      </c>
      <c r="H1597" t="s">
        <v>8219</v>
      </c>
      <c r="I1597" t="s">
        <v>8224</v>
      </c>
      <c r="J1597" t="s">
        <v>8246</v>
      </c>
      <c r="K1597">
        <v>1343440800</v>
      </c>
      <c r="L1597" s="11">
        <f t="shared" si="148"/>
        <v>41118.083333333336</v>
      </c>
      <c r="M1597">
        <v>1342545994</v>
      </c>
      <c r="N1597" s="11">
        <f t="shared" si="149"/>
        <v>41107.726782407408</v>
      </c>
      <c r="O1597" t="b">
        <v>0</v>
      </c>
      <c r="P1597">
        <v>16</v>
      </c>
      <c r="Q1597" t="b">
        <v>1</v>
      </c>
      <c r="R1597" t="s">
        <v>8279</v>
      </c>
      <c r="S1597" t="str">
        <f t="shared" si="146"/>
        <v>music</v>
      </c>
      <c r="T1597" t="str">
        <f t="shared" si="147"/>
        <v>indie rock</v>
      </c>
    </row>
    <row r="1598" spans="1:20" ht="43.2" x14ac:dyDescent="0.3">
      <c r="A1598">
        <v>1860</v>
      </c>
      <c r="B1598" s="3" t="s">
        <v>1861</v>
      </c>
      <c r="C1598" s="3" t="s">
        <v>5970</v>
      </c>
      <c r="D1598" s="10">
        <v>750</v>
      </c>
      <c r="E1598">
        <v>1001</v>
      </c>
      <c r="F1598" s="5">
        <f t="shared" si="144"/>
        <v>1.3346666666666667</v>
      </c>
      <c r="G1598" s="6">
        <f t="shared" si="145"/>
        <v>52.684210526315788</v>
      </c>
      <c r="H1598" t="s">
        <v>8219</v>
      </c>
      <c r="I1598" t="s">
        <v>8224</v>
      </c>
      <c r="J1598" t="s">
        <v>8246</v>
      </c>
      <c r="K1598">
        <v>1391706084</v>
      </c>
      <c r="L1598" s="11">
        <f t="shared" si="148"/>
        <v>41676.709305555552</v>
      </c>
      <c r="M1598">
        <v>1389891684</v>
      </c>
      <c r="N1598" s="11">
        <f t="shared" si="149"/>
        <v>41655.709305555552</v>
      </c>
      <c r="O1598" t="b">
        <v>0</v>
      </c>
      <c r="P1598">
        <v>19</v>
      </c>
      <c r="Q1598" t="b">
        <v>1</v>
      </c>
      <c r="R1598" t="s">
        <v>8276</v>
      </c>
      <c r="S1598" t="str">
        <f t="shared" si="146"/>
        <v>music</v>
      </c>
      <c r="T1598" t="str">
        <f t="shared" si="147"/>
        <v>rock</v>
      </c>
    </row>
    <row r="1599" spans="1:20" ht="43.2" x14ac:dyDescent="0.3">
      <c r="A1599">
        <v>3301</v>
      </c>
      <c r="B1599" s="3" t="s">
        <v>3301</v>
      </c>
      <c r="C1599" s="3" t="s">
        <v>7411</v>
      </c>
      <c r="D1599" s="10">
        <v>3000</v>
      </c>
      <c r="E1599">
        <v>4004</v>
      </c>
      <c r="F1599" s="5">
        <f t="shared" si="144"/>
        <v>1.3346666666666667</v>
      </c>
      <c r="G1599" s="6">
        <f t="shared" si="145"/>
        <v>57.2</v>
      </c>
      <c r="H1599" t="s">
        <v>8219</v>
      </c>
      <c r="I1599" t="s">
        <v>8224</v>
      </c>
      <c r="J1599" t="s">
        <v>8246</v>
      </c>
      <c r="K1599">
        <v>1470034740</v>
      </c>
      <c r="L1599" s="11">
        <f t="shared" si="148"/>
        <v>42583.290972222225</v>
      </c>
      <c r="M1599">
        <v>1466185176</v>
      </c>
      <c r="N1599" s="11">
        <f t="shared" si="149"/>
        <v>42538.73583333334</v>
      </c>
      <c r="O1599" t="b">
        <v>0</v>
      </c>
      <c r="P1599">
        <v>70</v>
      </c>
      <c r="Q1599" t="b">
        <v>1</v>
      </c>
      <c r="R1599" t="s">
        <v>8271</v>
      </c>
      <c r="S1599" t="str">
        <f t="shared" si="146"/>
        <v>theater</v>
      </c>
      <c r="T1599" t="str">
        <f t="shared" si="147"/>
        <v>plays</v>
      </c>
    </row>
    <row r="1600" spans="1:20" ht="43.2" x14ac:dyDescent="0.3">
      <c r="A1600">
        <v>3159</v>
      </c>
      <c r="B1600" s="3" t="s">
        <v>3159</v>
      </c>
      <c r="C1600" s="3" t="s">
        <v>7269</v>
      </c>
      <c r="D1600" s="10">
        <v>1500</v>
      </c>
      <c r="E1600">
        <v>2002.22</v>
      </c>
      <c r="F1600" s="5">
        <f t="shared" si="144"/>
        <v>1.3348133333333334</v>
      </c>
      <c r="G1600" s="6">
        <f t="shared" si="145"/>
        <v>38.504230769230773</v>
      </c>
      <c r="H1600" t="s">
        <v>8219</v>
      </c>
      <c r="I1600" t="s">
        <v>8224</v>
      </c>
      <c r="J1600" t="s">
        <v>8246</v>
      </c>
      <c r="K1600">
        <v>1326927600</v>
      </c>
      <c r="L1600" s="11">
        <f t="shared" si="148"/>
        <v>40926.958333333336</v>
      </c>
      <c r="M1600">
        <v>1323221761</v>
      </c>
      <c r="N1600" s="11">
        <f t="shared" si="149"/>
        <v>40884.066678240742</v>
      </c>
      <c r="O1600" t="b">
        <v>1</v>
      </c>
      <c r="P1600">
        <v>52</v>
      </c>
      <c r="Q1600" t="b">
        <v>1</v>
      </c>
      <c r="R1600" t="s">
        <v>8271</v>
      </c>
      <c r="S1600" t="str">
        <f t="shared" si="146"/>
        <v>theater</v>
      </c>
      <c r="T1600" t="str">
        <f t="shared" si="147"/>
        <v>plays</v>
      </c>
    </row>
    <row r="1601" spans="1:20" ht="28.8" x14ac:dyDescent="0.3">
      <c r="A1601">
        <v>2026</v>
      </c>
      <c r="B1601" s="3" t="s">
        <v>2027</v>
      </c>
      <c r="C1601" s="3" t="s">
        <v>6136</v>
      </c>
      <c r="D1601" s="10">
        <v>25000</v>
      </c>
      <c r="E1601">
        <v>33370.769999999997</v>
      </c>
      <c r="F1601" s="5">
        <f t="shared" si="144"/>
        <v>1.3348307999999998</v>
      </c>
      <c r="G1601" s="6">
        <f t="shared" si="145"/>
        <v>73.503898678414089</v>
      </c>
      <c r="H1601" t="s">
        <v>8219</v>
      </c>
      <c r="I1601" t="s">
        <v>8224</v>
      </c>
      <c r="J1601" t="s">
        <v>8246</v>
      </c>
      <c r="K1601">
        <v>1398052740</v>
      </c>
      <c r="L1601" s="11">
        <f t="shared" si="148"/>
        <v>41750.165972222225</v>
      </c>
      <c r="M1601">
        <v>1394127585</v>
      </c>
      <c r="N1601" s="11">
        <f t="shared" si="149"/>
        <v>41704.735937500001</v>
      </c>
      <c r="O1601" t="b">
        <v>1</v>
      </c>
      <c r="P1601">
        <v>454</v>
      </c>
      <c r="Q1601" t="b">
        <v>1</v>
      </c>
      <c r="R1601" t="s">
        <v>8295</v>
      </c>
      <c r="S1601" t="str">
        <f t="shared" si="146"/>
        <v>technology</v>
      </c>
      <c r="T1601" t="str">
        <f t="shared" si="147"/>
        <v>hardware</v>
      </c>
    </row>
    <row r="1602" spans="1:20" ht="43.2" x14ac:dyDescent="0.3">
      <c r="A1602">
        <v>2452</v>
      </c>
      <c r="B1602" s="3" t="s">
        <v>2453</v>
      </c>
      <c r="C1602" s="3" t="s">
        <v>6562</v>
      </c>
      <c r="D1602" s="10">
        <v>600</v>
      </c>
      <c r="E1602">
        <v>801</v>
      </c>
      <c r="F1602" s="5">
        <f t="shared" ref="F1602:F1665" si="150">E1602/D1602</f>
        <v>1.335</v>
      </c>
      <c r="G1602" s="6">
        <f t="shared" ref="G1602:G1665" si="151">E1602/P1602</f>
        <v>53.4</v>
      </c>
      <c r="H1602" t="s">
        <v>8219</v>
      </c>
      <c r="I1602" t="s">
        <v>8224</v>
      </c>
      <c r="J1602" t="s">
        <v>8246</v>
      </c>
      <c r="K1602">
        <v>1451430000</v>
      </c>
      <c r="L1602" s="11">
        <f t="shared" si="148"/>
        <v>42367.958333333328</v>
      </c>
      <c r="M1602">
        <v>1448914500</v>
      </c>
      <c r="N1602" s="11">
        <f t="shared" si="149"/>
        <v>42338.84375</v>
      </c>
      <c r="O1602" t="b">
        <v>0</v>
      </c>
      <c r="P1602">
        <v>15</v>
      </c>
      <c r="Q1602" t="b">
        <v>1</v>
      </c>
      <c r="R1602" t="s">
        <v>8298</v>
      </c>
      <c r="S1602" t="str">
        <f t="shared" ref="S1602:S1665" si="152">LEFT(R1602,FIND("/",R1602)-1)</f>
        <v>food</v>
      </c>
      <c r="T1602" t="str">
        <f t="shared" ref="T1602:T1665" si="153">RIGHT(R1602,LEN(R1602)-FIND("/",R1602))</f>
        <v>small batch</v>
      </c>
    </row>
    <row r="1603" spans="1:20" ht="43.2" x14ac:dyDescent="0.3">
      <c r="A1603">
        <v>1353</v>
      </c>
      <c r="B1603" s="3" t="s">
        <v>1354</v>
      </c>
      <c r="C1603" s="3" t="s">
        <v>5463</v>
      </c>
      <c r="D1603" s="10">
        <v>1000</v>
      </c>
      <c r="E1603">
        <v>1336</v>
      </c>
      <c r="F1603" s="5">
        <f t="shared" si="150"/>
        <v>1.3360000000000001</v>
      </c>
      <c r="G1603" s="6">
        <f t="shared" si="151"/>
        <v>31.80952380952381</v>
      </c>
      <c r="H1603" t="s">
        <v>8219</v>
      </c>
      <c r="I1603" t="s">
        <v>8224</v>
      </c>
      <c r="J1603" t="s">
        <v>8246</v>
      </c>
      <c r="K1603">
        <v>1362960000</v>
      </c>
      <c r="L1603" s="11">
        <f t="shared" ref="L1603:L1666" si="154">(((K1603/60)/60)/24)+DATE(1970,1,1)</f>
        <v>41344</v>
      </c>
      <c r="M1603">
        <v>1359946188</v>
      </c>
      <c r="N1603" s="11">
        <f t="shared" ref="N1603:N1666" si="155">(((M1603/60)/60)/24)+DATE(1970,1,1)</f>
        <v>41309.11791666667</v>
      </c>
      <c r="O1603" t="b">
        <v>0</v>
      </c>
      <c r="P1603">
        <v>42</v>
      </c>
      <c r="Q1603" t="b">
        <v>1</v>
      </c>
      <c r="R1603" t="s">
        <v>8274</v>
      </c>
      <c r="S1603" t="str">
        <f t="shared" si="152"/>
        <v>publishing</v>
      </c>
      <c r="T1603" t="str">
        <f t="shared" si="153"/>
        <v>nonfiction</v>
      </c>
    </row>
    <row r="1604" spans="1:20" ht="28.8" x14ac:dyDescent="0.3">
      <c r="A1604">
        <v>2301</v>
      </c>
      <c r="B1604" s="3" t="s">
        <v>2302</v>
      </c>
      <c r="C1604" s="3" t="s">
        <v>6411</v>
      </c>
      <c r="D1604" s="10">
        <v>5000</v>
      </c>
      <c r="E1604">
        <v>6680.22</v>
      </c>
      <c r="F1604" s="5">
        <f t="shared" si="150"/>
        <v>1.336044</v>
      </c>
      <c r="G1604" s="6">
        <f t="shared" si="151"/>
        <v>31.659810426540286</v>
      </c>
      <c r="H1604" t="s">
        <v>8219</v>
      </c>
      <c r="I1604" t="s">
        <v>8224</v>
      </c>
      <c r="J1604" t="s">
        <v>8246</v>
      </c>
      <c r="K1604">
        <v>1371785496</v>
      </c>
      <c r="L1604" s="11">
        <f t="shared" si="154"/>
        <v>41446.146944444445</v>
      </c>
      <c r="M1604">
        <v>1369193496</v>
      </c>
      <c r="N1604" s="11">
        <f t="shared" si="155"/>
        <v>41416.146944444445</v>
      </c>
      <c r="O1604" t="b">
        <v>1</v>
      </c>
      <c r="P1604">
        <v>211</v>
      </c>
      <c r="Q1604" t="b">
        <v>1</v>
      </c>
      <c r="R1604" t="s">
        <v>8279</v>
      </c>
      <c r="S1604" t="str">
        <f t="shared" si="152"/>
        <v>music</v>
      </c>
      <c r="T1604" t="str">
        <f t="shared" si="153"/>
        <v>indie rock</v>
      </c>
    </row>
    <row r="1605" spans="1:20" ht="43.2" x14ac:dyDescent="0.3">
      <c r="A1605">
        <v>2489</v>
      </c>
      <c r="B1605" s="3" t="s">
        <v>2489</v>
      </c>
      <c r="C1605" s="3" t="s">
        <v>6599</v>
      </c>
      <c r="D1605" s="10">
        <v>3500</v>
      </c>
      <c r="E1605">
        <v>4678.5</v>
      </c>
      <c r="F1605" s="5">
        <f t="shared" si="150"/>
        <v>1.3367142857142857</v>
      </c>
      <c r="G1605" s="6">
        <f t="shared" si="151"/>
        <v>62.38</v>
      </c>
      <c r="H1605" t="s">
        <v>8219</v>
      </c>
      <c r="I1605" t="s">
        <v>8224</v>
      </c>
      <c r="J1605" t="s">
        <v>8246</v>
      </c>
      <c r="K1605">
        <v>1368117239</v>
      </c>
      <c r="L1605" s="11">
        <f t="shared" si="154"/>
        <v>41403.690266203703</v>
      </c>
      <c r="M1605">
        <v>1365525239</v>
      </c>
      <c r="N1605" s="11">
        <f t="shared" si="155"/>
        <v>41373.690266203703</v>
      </c>
      <c r="O1605" t="b">
        <v>0</v>
      </c>
      <c r="P1605">
        <v>75</v>
      </c>
      <c r="Q1605" t="b">
        <v>1</v>
      </c>
      <c r="R1605" t="s">
        <v>8279</v>
      </c>
      <c r="S1605" t="str">
        <f t="shared" si="152"/>
        <v>music</v>
      </c>
      <c r="T1605" t="str">
        <f t="shared" si="153"/>
        <v>indie rock</v>
      </c>
    </row>
    <row r="1606" spans="1:20" ht="43.2" x14ac:dyDescent="0.3">
      <c r="A1606">
        <v>820</v>
      </c>
      <c r="B1606" s="3" t="s">
        <v>821</v>
      </c>
      <c r="C1606" s="3" t="s">
        <v>4930</v>
      </c>
      <c r="D1606" s="10">
        <v>2000</v>
      </c>
      <c r="E1606">
        <v>2681</v>
      </c>
      <c r="F1606" s="5">
        <f t="shared" si="150"/>
        <v>1.3405</v>
      </c>
      <c r="G1606" s="6">
        <f t="shared" si="151"/>
        <v>70.55263157894737</v>
      </c>
      <c r="H1606" t="s">
        <v>8219</v>
      </c>
      <c r="I1606" t="s">
        <v>8224</v>
      </c>
      <c r="J1606" t="s">
        <v>8246</v>
      </c>
      <c r="K1606">
        <v>1402290000</v>
      </c>
      <c r="L1606" s="11">
        <f t="shared" si="154"/>
        <v>41799.208333333336</v>
      </c>
      <c r="M1606">
        <v>1399666342</v>
      </c>
      <c r="N1606" s="11">
        <f t="shared" si="155"/>
        <v>41768.841921296298</v>
      </c>
      <c r="O1606" t="b">
        <v>0</v>
      </c>
      <c r="P1606">
        <v>38</v>
      </c>
      <c r="Q1606" t="b">
        <v>1</v>
      </c>
      <c r="R1606" t="s">
        <v>8276</v>
      </c>
      <c r="S1606" t="str">
        <f t="shared" si="152"/>
        <v>music</v>
      </c>
      <c r="T1606" t="str">
        <f t="shared" si="153"/>
        <v>rock</v>
      </c>
    </row>
    <row r="1607" spans="1:20" ht="57.6" x14ac:dyDescent="0.3">
      <c r="A1607">
        <v>247</v>
      </c>
      <c r="B1607" s="3" t="s">
        <v>248</v>
      </c>
      <c r="C1607" s="3" t="s">
        <v>4357</v>
      </c>
      <c r="D1607" s="10">
        <v>5000</v>
      </c>
      <c r="E1607">
        <v>6705</v>
      </c>
      <c r="F1607" s="5">
        <f t="shared" si="150"/>
        <v>1.341</v>
      </c>
      <c r="G1607" s="6">
        <f t="shared" si="151"/>
        <v>108.14516129032258</v>
      </c>
      <c r="H1607" t="s">
        <v>8219</v>
      </c>
      <c r="I1607" t="s">
        <v>8224</v>
      </c>
      <c r="J1607" t="s">
        <v>8246</v>
      </c>
      <c r="K1607">
        <v>1287200340</v>
      </c>
      <c r="L1607" s="11">
        <f t="shared" si="154"/>
        <v>40467.152083333334</v>
      </c>
      <c r="M1607">
        <v>1284042614</v>
      </c>
      <c r="N1607" s="11">
        <f t="shared" si="155"/>
        <v>40430.604328703703</v>
      </c>
      <c r="O1607" t="b">
        <v>1</v>
      </c>
      <c r="P1607">
        <v>62</v>
      </c>
      <c r="Q1607" t="b">
        <v>1</v>
      </c>
      <c r="R1607" t="s">
        <v>8269</v>
      </c>
      <c r="S1607" t="str">
        <f t="shared" si="152"/>
        <v>film &amp; video</v>
      </c>
      <c r="T1607" t="str">
        <f t="shared" si="153"/>
        <v>documentary</v>
      </c>
    </row>
    <row r="1608" spans="1:20" ht="57.6" x14ac:dyDescent="0.3">
      <c r="A1608">
        <v>824</v>
      </c>
      <c r="B1608" s="3" t="s">
        <v>825</v>
      </c>
      <c r="C1608" s="3" t="s">
        <v>4934</v>
      </c>
      <c r="D1608" s="10">
        <v>1600</v>
      </c>
      <c r="E1608">
        <v>2150.1</v>
      </c>
      <c r="F1608" s="5">
        <f t="shared" si="150"/>
        <v>1.3438124999999999</v>
      </c>
      <c r="G1608" s="6">
        <f t="shared" si="151"/>
        <v>39.816666666666663</v>
      </c>
      <c r="H1608" t="s">
        <v>8219</v>
      </c>
      <c r="I1608" t="s">
        <v>8224</v>
      </c>
      <c r="J1608" t="s">
        <v>8246</v>
      </c>
      <c r="K1608">
        <v>1271573940</v>
      </c>
      <c r="L1608" s="11">
        <f t="shared" si="154"/>
        <v>40286.290972222225</v>
      </c>
      <c r="M1608">
        <v>1268459318</v>
      </c>
      <c r="N1608" s="11">
        <f t="shared" si="155"/>
        <v>40250.242106481484</v>
      </c>
      <c r="O1608" t="b">
        <v>0</v>
      </c>
      <c r="P1608">
        <v>54</v>
      </c>
      <c r="Q1608" t="b">
        <v>1</v>
      </c>
      <c r="R1608" t="s">
        <v>8276</v>
      </c>
      <c r="S1608" t="str">
        <f t="shared" si="152"/>
        <v>music</v>
      </c>
      <c r="T1608" t="str">
        <f t="shared" si="153"/>
        <v>rock</v>
      </c>
    </row>
    <row r="1609" spans="1:20" ht="43.2" x14ac:dyDescent="0.3">
      <c r="A1609">
        <v>2251</v>
      </c>
      <c r="B1609" s="3" t="s">
        <v>2252</v>
      </c>
      <c r="C1609" s="3" t="s">
        <v>6361</v>
      </c>
      <c r="D1609" s="10">
        <v>8500</v>
      </c>
      <c r="E1609">
        <v>11428.19</v>
      </c>
      <c r="F1609" s="5">
        <f t="shared" si="150"/>
        <v>1.3444929411764706</v>
      </c>
      <c r="G1609" s="6">
        <f t="shared" si="151"/>
        <v>23.808729166666669</v>
      </c>
      <c r="H1609" t="s">
        <v>8219</v>
      </c>
      <c r="I1609" t="s">
        <v>8224</v>
      </c>
      <c r="J1609" t="s">
        <v>8246</v>
      </c>
      <c r="K1609">
        <v>1408177077</v>
      </c>
      <c r="L1609" s="11">
        <f t="shared" si="154"/>
        <v>41867.34579861111</v>
      </c>
      <c r="M1609">
        <v>1406362677</v>
      </c>
      <c r="N1609" s="11">
        <f t="shared" si="155"/>
        <v>41846.34579861111</v>
      </c>
      <c r="O1609" t="b">
        <v>0</v>
      </c>
      <c r="P1609">
        <v>480</v>
      </c>
      <c r="Q1609" t="b">
        <v>1</v>
      </c>
      <c r="R1609" t="s">
        <v>8297</v>
      </c>
      <c r="S1609" t="str">
        <f t="shared" si="152"/>
        <v>games</v>
      </c>
      <c r="T1609" t="str">
        <f t="shared" si="153"/>
        <v>tabletop games</v>
      </c>
    </row>
    <row r="1610" spans="1:20" ht="28.8" x14ac:dyDescent="0.3">
      <c r="A1610">
        <v>2118</v>
      </c>
      <c r="B1610" s="3" t="s">
        <v>2119</v>
      </c>
      <c r="C1610" s="3" t="s">
        <v>6228</v>
      </c>
      <c r="D1610" s="10">
        <v>1000</v>
      </c>
      <c r="E1610">
        <v>1346.11</v>
      </c>
      <c r="F1610" s="5">
        <f t="shared" si="150"/>
        <v>1.3461099999999999</v>
      </c>
      <c r="G1610" s="6">
        <f t="shared" si="151"/>
        <v>79.182941176470578</v>
      </c>
      <c r="H1610" t="s">
        <v>8219</v>
      </c>
      <c r="I1610" t="s">
        <v>8224</v>
      </c>
      <c r="J1610" t="s">
        <v>8246</v>
      </c>
      <c r="K1610">
        <v>1311538136</v>
      </c>
      <c r="L1610" s="11">
        <f t="shared" si="154"/>
        <v>40748.839537037034</v>
      </c>
      <c r="M1610">
        <v>1308946136</v>
      </c>
      <c r="N1610" s="11">
        <f t="shared" si="155"/>
        <v>40718.839537037034</v>
      </c>
      <c r="O1610" t="b">
        <v>0</v>
      </c>
      <c r="P1610">
        <v>17</v>
      </c>
      <c r="Q1610" t="b">
        <v>1</v>
      </c>
      <c r="R1610" t="s">
        <v>8279</v>
      </c>
      <c r="S1610" t="str">
        <f t="shared" si="152"/>
        <v>music</v>
      </c>
      <c r="T1610" t="str">
        <f t="shared" si="153"/>
        <v>indie rock</v>
      </c>
    </row>
    <row r="1611" spans="1:20" ht="28.8" x14ac:dyDescent="0.3">
      <c r="A1611">
        <v>3439</v>
      </c>
      <c r="B1611" s="3" t="s">
        <v>3438</v>
      </c>
      <c r="C1611" s="3" t="s">
        <v>7549</v>
      </c>
      <c r="D1611" s="10">
        <v>1200</v>
      </c>
      <c r="E1611">
        <v>1616.14</v>
      </c>
      <c r="F1611" s="5">
        <f t="shared" si="150"/>
        <v>1.3467833333333334</v>
      </c>
      <c r="G1611" s="6">
        <f t="shared" si="151"/>
        <v>89.785555555555561</v>
      </c>
      <c r="H1611" t="s">
        <v>8219</v>
      </c>
      <c r="I1611" t="s">
        <v>8224</v>
      </c>
      <c r="J1611" t="s">
        <v>8246</v>
      </c>
      <c r="K1611">
        <v>1453179540</v>
      </c>
      <c r="L1611" s="11">
        <f t="shared" si="154"/>
        <v>42388.207638888889</v>
      </c>
      <c r="M1611">
        <v>1452030730</v>
      </c>
      <c r="N1611" s="11">
        <f t="shared" si="155"/>
        <v>42374.911226851851</v>
      </c>
      <c r="O1611" t="b">
        <v>0</v>
      </c>
      <c r="P1611">
        <v>18</v>
      </c>
      <c r="Q1611" t="b">
        <v>1</v>
      </c>
      <c r="R1611" t="s">
        <v>8271</v>
      </c>
      <c r="S1611" t="str">
        <f t="shared" si="152"/>
        <v>theater</v>
      </c>
      <c r="T1611" t="str">
        <f t="shared" si="153"/>
        <v>plays</v>
      </c>
    </row>
    <row r="1612" spans="1:20" ht="43.2" x14ac:dyDescent="0.3">
      <c r="A1612">
        <v>1388</v>
      </c>
      <c r="B1612" s="3" t="s">
        <v>1389</v>
      </c>
      <c r="C1612" s="3" t="s">
        <v>5498</v>
      </c>
      <c r="D1612" s="10">
        <v>5000</v>
      </c>
      <c r="E1612">
        <v>6740.37</v>
      </c>
      <c r="F1612" s="5">
        <f t="shared" si="150"/>
        <v>1.348074</v>
      </c>
      <c r="G1612" s="6">
        <f t="shared" si="151"/>
        <v>60.181874999999998</v>
      </c>
      <c r="H1612" t="s">
        <v>8219</v>
      </c>
      <c r="I1612" t="s">
        <v>8224</v>
      </c>
      <c r="J1612" t="s">
        <v>8246</v>
      </c>
      <c r="K1612">
        <v>1476720840</v>
      </c>
      <c r="L1612" s="11">
        <f t="shared" si="154"/>
        <v>42660.676388888889</v>
      </c>
      <c r="M1612">
        <v>1474469117</v>
      </c>
      <c r="N1612" s="11">
        <f t="shared" si="155"/>
        <v>42634.614780092597</v>
      </c>
      <c r="O1612" t="b">
        <v>0</v>
      </c>
      <c r="P1612">
        <v>112</v>
      </c>
      <c r="Q1612" t="b">
        <v>1</v>
      </c>
      <c r="R1612" t="s">
        <v>8276</v>
      </c>
      <c r="S1612" t="str">
        <f t="shared" si="152"/>
        <v>music</v>
      </c>
      <c r="T1612" t="str">
        <f t="shared" si="153"/>
        <v>rock</v>
      </c>
    </row>
    <row r="1613" spans="1:20" ht="57.6" x14ac:dyDescent="0.3">
      <c r="A1613">
        <v>1530</v>
      </c>
      <c r="B1613" s="3" t="s">
        <v>1531</v>
      </c>
      <c r="C1613" s="3" t="s">
        <v>5640</v>
      </c>
      <c r="D1613" s="10">
        <v>35000</v>
      </c>
      <c r="E1613">
        <v>47189</v>
      </c>
      <c r="F1613" s="5">
        <f t="shared" si="150"/>
        <v>1.3482571428571428</v>
      </c>
      <c r="G1613" s="6">
        <f t="shared" si="151"/>
        <v>53.991990846681922</v>
      </c>
      <c r="H1613" t="s">
        <v>8219</v>
      </c>
      <c r="I1613" t="s">
        <v>8224</v>
      </c>
      <c r="J1613" t="s">
        <v>8246</v>
      </c>
      <c r="K1613">
        <v>1445624695</v>
      </c>
      <c r="L1613" s="11">
        <f t="shared" si="154"/>
        <v>42300.767303240747</v>
      </c>
      <c r="M1613">
        <v>1443464695</v>
      </c>
      <c r="N1613" s="11">
        <f t="shared" si="155"/>
        <v>42275.767303240747</v>
      </c>
      <c r="O1613" t="b">
        <v>1</v>
      </c>
      <c r="P1613">
        <v>874</v>
      </c>
      <c r="Q1613" t="b">
        <v>1</v>
      </c>
      <c r="R1613" t="s">
        <v>8285</v>
      </c>
      <c r="S1613" t="str">
        <f t="shared" si="152"/>
        <v>photography</v>
      </c>
      <c r="T1613" t="str">
        <f t="shared" si="153"/>
        <v>photobooks</v>
      </c>
    </row>
    <row r="1614" spans="1:20" ht="43.2" x14ac:dyDescent="0.3">
      <c r="A1614">
        <v>1821</v>
      </c>
      <c r="B1614" s="3" t="s">
        <v>1822</v>
      </c>
      <c r="C1614" s="3" t="s">
        <v>5931</v>
      </c>
      <c r="D1614" s="10">
        <v>2500</v>
      </c>
      <c r="E1614">
        <v>3372.25</v>
      </c>
      <c r="F1614" s="5">
        <f t="shared" si="150"/>
        <v>1.3489</v>
      </c>
      <c r="G1614" s="6">
        <f t="shared" si="151"/>
        <v>59.162280701754383</v>
      </c>
      <c r="H1614" t="s">
        <v>8219</v>
      </c>
      <c r="I1614" t="s">
        <v>8224</v>
      </c>
      <c r="J1614" t="s">
        <v>8246</v>
      </c>
      <c r="K1614">
        <v>1330760367</v>
      </c>
      <c r="L1614" s="11">
        <f t="shared" si="154"/>
        <v>40971.319062499999</v>
      </c>
      <c r="M1614">
        <v>1326872367</v>
      </c>
      <c r="N1614" s="11">
        <f t="shared" si="155"/>
        <v>40926.319062499999</v>
      </c>
      <c r="O1614" t="b">
        <v>0</v>
      </c>
      <c r="P1614">
        <v>57</v>
      </c>
      <c r="Q1614" t="b">
        <v>1</v>
      </c>
      <c r="R1614" t="s">
        <v>8276</v>
      </c>
      <c r="S1614" t="str">
        <f t="shared" si="152"/>
        <v>music</v>
      </c>
      <c r="T1614" t="str">
        <f t="shared" si="153"/>
        <v>rock</v>
      </c>
    </row>
    <row r="1615" spans="1:20" ht="28.8" x14ac:dyDescent="0.3">
      <c r="A1615">
        <v>1190</v>
      </c>
      <c r="B1615" s="3" t="s">
        <v>1191</v>
      </c>
      <c r="C1615" s="3" t="s">
        <v>5300</v>
      </c>
      <c r="D1615" s="10">
        <v>500</v>
      </c>
      <c r="E1615">
        <v>675</v>
      </c>
      <c r="F1615" s="5">
        <f t="shared" si="150"/>
        <v>1.35</v>
      </c>
      <c r="G1615" s="6">
        <f t="shared" si="151"/>
        <v>51.92307692307692</v>
      </c>
      <c r="H1615" t="s">
        <v>8219</v>
      </c>
      <c r="I1615" t="s">
        <v>8224</v>
      </c>
      <c r="J1615" t="s">
        <v>8246</v>
      </c>
      <c r="K1615">
        <v>1409500725</v>
      </c>
      <c r="L1615" s="11">
        <f t="shared" si="154"/>
        <v>41882.665798611109</v>
      </c>
      <c r="M1615">
        <v>1406908725</v>
      </c>
      <c r="N1615" s="11">
        <f t="shared" si="155"/>
        <v>41852.665798611109</v>
      </c>
      <c r="O1615" t="b">
        <v>0</v>
      </c>
      <c r="P1615">
        <v>13</v>
      </c>
      <c r="Q1615" t="b">
        <v>1</v>
      </c>
      <c r="R1615" t="s">
        <v>8285</v>
      </c>
      <c r="S1615" t="str">
        <f t="shared" si="152"/>
        <v>photography</v>
      </c>
      <c r="T1615" t="str">
        <f t="shared" si="153"/>
        <v>photobooks</v>
      </c>
    </row>
    <row r="1616" spans="1:20" ht="57.6" x14ac:dyDescent="0.3">
      <c r="A1616">
        <v>1195</v>
      </c>
      <c r="B1616" s="3" t="s">
        <v>1196</v>
      </c>
      <c r="C1616" s="3" t="s">
        <v>5305</v>
      </c>
      <c r="D1616" s="10">
        <v>10000</v>
      </c>
      <c r="E1616">
        <v>13500</v>
      </c>
      <c r="F1616" s="5">
        <f t="shared" si="150"/>
        <v>1.35</v>
      </c>
      <c r="G1616" s="6">
        <f t="shared" si="151"/>
        <v>79.411764705882348</v>
      </c>
      <c r="H1616" t="s">
        <v>8219</v>
      </c>
      <c r="I1616" t="s">
        <v>8237</v>
      </c>
      <c r="J1616" t="s">
        <v>8249</v>
      </c>
      <c r="K1616">
        <v>1450602000</v>
      </c>
      <c r="L1616" s="11">
        <f t="shared" si="154"/>
        <v>42358.375</v>
      </c>
      <c r="M1616">
        <v>1445415653</v>
      </c>
      <c r="N1616" s="11">
        <f t="shared" si="155"/>
        <v>42298.34783564815</v>
      </c>
      <c r="O1616" t="b">
        <v>0</v>
      </c>
      <c r="P1616">
        <v>170</v>
      </c>
      <c r="Q1616" t="b">
        <v>1</v>
      </c>
      <c r="R1616" t="s">
        <v>8285</v>
      </c>
      <c r="S1616" t="str">
        <f t="shared" si="152"/>
        <v>photography</v>
      </c>
      <c r="T1616" t="str">
        <f t="shared" si="153"/>
        <v>photobooks</v>
      </c>
    </row>
    <row r="1617" spans="1:20" ht="43.2" x14ac:dyDescent="0.3">
      <c r="A1617">
        <v>1300</v>
      </c>
      <c r="B1617" s="3" t="s">
        <v>1301</v>
      </c>
      <c r="C1617" s="3" t="s">
        <v>5410</v>
      </c>
      <c r="D1617" s="10">
        <v>3000</v>
      </c>
      <c r="E1617">
        <v>4050</v>
      </c>
      <c r="F1617" s="5">
        <f t="shared" si="150"/>
        <v>1.35</v>
      </c>
      <c r="G1617" s="6">
        <f t="shared" si="151"/>
        <v>168.75</v>
      </c>
      <c r="H1617" t="s">
        <v>8219</v>
      </c>
      <c r="I1617" t="s">
        <v>8224</v>
      </c>
      <c r="J1617" t="s">
        <v>8246</v>
      </c>
      <c r="K1617">
        <v>1464807420</v>
      </c>
      <c r="L1617" s="11">
        <f t="shared" si="154"/>
        <v>42522.789583333331</v>
      </c>
      <c r="M1617">
        <v>1461427938</v>
      </c>
      <c r="N1617" s="11">
        <f t="shared" si="155"/>
        <v>42483.675208333334</v>
      </c>
      <c r="O1617" t="b">
        <v>0</v>
      </c>
      <c r="P1617">
        <v>24</v>
      </c>
      <c r="Q1617" t="b">
        <v>1</v>
      </c>
      <c r="R1617" t="s">
        <v>8271</v>
      </c>
      <c r="S1617" t="str">
        <f t="shared" si="152"/>
        <v>theater</v>
      </c>
      <c r="T1617" t="str">
        <f t="shared" si="153"/>
        <v>plays</v>
      </c>
    </row>
    <row r="1618" spans="1:20" ht="43.2" x14ac:dyDescent="0.3">
      <c r="A1618">
        <v>1884</v>
      </c>
      <c r="B1618" s="3" t="s">
        <v>1885</v>
      </c>
      <c r="C1618" s="3" t="s">
        <v>5994</v>
      </c>
      <c r="D1618" s="10">
        <v>1000</v>
      </c>
      <c r="E1618">
        <v>1351</v>
      </c>
      <c r="F1618" s="5">
        <f t="shared" si="150"/>
        <v>1.351</v>
      </c>
      <c r="G1618" s="6">
        <f t="shared" si="151"/>
        <v>51.96153846153846</v>
      </c>
      <c r="H1618" t="s">
        <v>8219</v>
      </c>
      <c r="I1618" t="s">
        <v>8224</v>
      </c>
      <c r="J1618" t="s">
        <v>8246</v>
      </c>
      <c r="K1618">
        <v>1354017600</v>
      </c>
      <c r="L1618" s="11">
        <f t="shared" si="154"/>
        <v>41240.5</v>
      </c>
      <c r="M1618">
        <v>1350967535</v>
      </c>
      <c r="N1618" s="11">
        <f t="shared" si="155"/>
        <v>41205.198321759257</v>
      </c>
      <c r="O1618" t="b">
        <v>0</v>
      </c>
      <c r="P1618">
        <v>26</v>
      </c>
      <c r="Q1618" t="b">
        <v>1</v>
      </c>
      <c r="R1618" t="s">
        <v>8279</v>
      </c>
      <c r="S1618" t="str">
        <f t="shared" si="152"/>
        <v>music</v>
      </c>
      <c r="T1618" t="str">
        <f t="shared" si="153"/>
        <v>indie rock</v>
      </c>
    </row>
    <row r="1619" spans="1:20" ht="57.6" x14ac:dyDescent="0.3">
      <c r="A1619">
        <v>2472</v>
      </c>
      <c r="B1619" s="3" t="s">
        <v>2473</v>
      </c>
      <c r="C1619" s="3" t="s">
        <v>6582</v>
      </c>
      <c r="D1619" s="10">
        <v>7500</v>
      </c>
      <c r="E1619">
        <v>10182.02</v>
      </c>
      <c r="F1619" s="5">
        <f t="shared" si="150"/>
        <v>1.3576026666666667</v>
      </c>
      <c r="G1619" s="6">
        <f t="shared" si="151"/>
        <v>97.904038461538462</v>
      </c>
      <c r="H1619" t="s">
        <v>8219</v>
      </c>
      <c r="I1619" t="s">
        <v>8224</v>
      </c>
      <c r="J1619" t="s">
        <v>8246</v>
      </c>
      <c r="K1619">
        <v>1283562180</v>
      </c>
      <c r="L1619" s="11">
        <f t="shared" si="154"/>
        <v>40425.043749999997</v>
      </c>
      <c r="M1619">
        <v>1277433980</v>
      </c>
      <c r="N1619" s="11">
        <f t="shared" si="155"/>
        <v>40354.11550925926</v>
      </c>
      <c r="O1619" t="b">
        <v>0</v>
      </c>
      <c r="P1619">
        <v>104</v>
      </c>
      <c r="Q1619" t="b">
        <v>1</v>
      </c>
      <c r="R1619" t="s">
        <v>8279</v>
      </c>
      <c r="S1619" t="str">
        <f t="shared" si="152"/>
        <v>music</v>
      </c>
      <c r="T1619" t="str">
        <f t="shared" si="153"/>
        <v>indie rock</v>
      </c>
    </row>
    <row r="1620" spans="1:20" ht="43.2" x14ac:dyDescent="0.3">
      <c r="A1620">
        <v>1539</v>
      </c>
      <c r="B1620" s="3" t="s">
        <v>1540</v>
      </c>
      <c r="C1620" s="3" t="s">
        <v>5649</v>
      </c>
      <c r="D1620" s="10">
        <v>20000</v>
      </c>
      <c r="E1620">
        <v>27197.22</v>
      </c>
      <c r="F1620" s="5">
        <f t="shared" si="150"/>
        <v>1.359861</v>
      </c>
      <c r="G1620" s="6">
        <f t="shared" si="151"/>
        <v>95.764859154929582</v>
      </c>
      <c r="H1620" t="s">
        <v>8219</v>
      </c>
      <c r="I1620" t="s">
        <v>8224</v>
      </c>
      <c r="J1620" t="s">
        <v>8246</v>
      </c>
      <c r="K1620">
        <v>1483481019</v>
      </c>
      <c r="L1620" s="11">
        <f t="shared" si="154"/>
        <v>42738.919201388882</v>
      </c>
      <c r="M1620">
        <v>1480629819</v>
      </c>
      <c r="N1620" s="11">
        <f t="shared" si="155"/>
        <v>42705.919201388882</v>
      </c>
      <c r="O1620" t="b">
        <v>0</v>
      </c>
      <c r="P1620">
        <v>284</v>
      </c>
      <c r="Q1620" t="b">
        <v>1</v>
      </c>
      <c r="R1620" t="s">
        <v>8285</v>
      </c>
      <c r="S1620" t="str">
        <f t="shared" si="152"/>
        <v>photography</v>
      </c>
      <c r="T1620" t="str">
        <f t="shared" si="153"/>
        <v>photobooks</v>
      </c>
    </row>
    <row r="1621" spans="1:20" ht="43.2" x14ac:dyDescent="0.3">
      <c r="A1621">
        <v>2102</v>
      </c>
      <c r="B1621" s="3" t="s">
        <v>2103</v>
      </c>
      <c r="C1621" s="3" t="s">
        <v>6212</v>
      </c>
      <c r="D1621" s="10">
        <v>1000</v>
      </c>
      <c r="E1621">
        <v>1360</v>
      </c>
      <c r="F1621" s="5">
        <f t="shared" si="150"/>
        <v>1.36</v>
      </c>
      <c r="G1621" s="6">
        <f t="shared" si="151"/>
        <v>35.789473684210527</v>
      </c>
      <c r="H1621" t="s">
        <v>8219</v>
      </c>
      <c r="I1621" t="s">
        <v>8224</v>
      </c>
      <c r="J1621" t="s">
        <v>8246</v>
      </c>
      <c r="K1621">
        <v>1304628648</v>
      </c>
      <c r="L1621" s="11">
        <f t="shared" si="154"/>
        <v>40668.868611111109</v>
      </c>
      <c r="M1621">
        <v>1302036648</v>
      </c>
      <c r="N1621" s="11">
        <f t="shared" si="155"/>
        <v>40638.868611111109</v>
      </c>
      <c r="O1621" t="b">
        <v>0</v>
      </c>
      <c r="P1621">
        <v>38</v>
      </c>
      <c r="Q1621" t="b">
        <v>1</v>
      </c>
      <c r="R1621" t="s">
        <v>8279</v>
      </c>
      <c r="S1621" t="str">
        <f t="shared" si="152"/>
        <v>music</v>
      </c>
      <c r="T1621" t="str">
        <f t="shared" si="153"/>
        <v>indie rock</v>
      </c>
    </row>
    <row r="1622" spans="1:20" ht="43.2" x14ac:dyDescent="0.3">
      <c r="A1622">
        <v>2820</v>
      </c>
      <c r="B1622" s="3" t="s">
        <v>2820</v>
      </c>
      <c r="C1622" s="3" t="s">
        <v>6930</v>
      </c>
      <c r="D1622" s="10">
        <v>200</v>
      </c>
      <c r="E1622">
        <v>272</v>
      </c>
      <c r="F1622" s="5">
        <f t="shared" si="150"/>
        <v>1.36</v>
      </c>
      <c r="G1622" s="6">
        <f t="shared" si="151"/>
        <v>13.6</v>
      </c>
      <c r="H1622" t="s">
        <v>8219</v>
      </c>
      <c r="I1622" t="s">
        <v>8225</v>
      </c>
      <c r="J1622" t="s">
        <v>8247</v>
      </c>
      <c r="K1622">
        <v>1456444800</v>
      </c>
      <c r="L1622" s="11">
        <f t="shared" si="154"/>
        <v>42426</v>
      </c>
      <c r="M1622">
        <v>1454337589</v>
      </c>
      <c r="N1622" s="11">
        <f t="shared" si="155"/>
        <v>42401.610983796301</v>
      </c>
      <c r="O1622" t="b">
        <v>0</v>
      </c>
      <c r="P1622">
        <v>20</v>
      </c>
      <c r="Q1622" t="b">
        <v>1</v>
      </c>
      <c r="R1622" t="s">
        <v>8271</v>
      </c>
      <c r="S1622" t="str">
        <f t="shared" si="152"/>
        <v>theater</v>
      </c>
      <c r="T1622" t="str">
        <f t="shared" si="153"/>
        <v>plays</v>
      </c>
    </row>
    <row r="1623" spans="1:20" ht="43.2" x14ac:dyDescent="0.3">
      <c r="A1623">
        <v>3611</v>
      </c>
      <c r="B1623" s="3" t="s">
        <v>3610</v>
      </c>
      <c r="C1623" s="3" t="s">
        <v>7721</v>
      </c>
      <c r="D1623" s="10">
        <v>2500</v>
      </c>
      <c r="E1623">
        <v>3400</v>
      </c>
      <c r="F1623" s="5">
        <f t="shared" si="150"/>
        <v>1.36</v>
      </c>
      <c r="G1623" s="6">
        <f t="shared" si="151"/>
        <v>66.666666666666671</v>
      </c>
      <c r="H1623" t="s">
        <v>8219</v>
      </c>
      <c r="I1623" t="s">
        <v>8225</v>
      </c>
      <c r="J1623" t="s">
        <v>8247</v>
      </c>
      <c r="K1623">
        <v>1428483201</v>
      </c>
      <c r="L1623" s="11">
        <f t="shared" si="154"/>
        <v>42102.370381944449</v>
      </c>
      <c r="M1623">
        <v>1425891201</v>
      </c>
      <c r="N1623" s="11">
        <f t="shared" si="155"/>
        <v>42072.370381944449</v>
      </c>
      <c r="O1623" t="b">
        <v>0</v>
      </c>
      <c r="P1623">
        <v>51</v>
      </c>
      <c r="Q1623" t="b">
        <v>1</v>
      </c>
      <c r="R1623" t="s">
        <v>8271</v>
      </c>
      <c r="S1623" t="str">
        <f t="shared" si="152"/>
        <v>theater</v>
      </c>
      <c r="T1623" t="str">
        <f t="shared" si="153"/>
        <v>plays</v>
      </c>
    </row>
    <row r="1624" spans="1:20" ht="43.2" x14ac:dyDescent="0.3">
      <c r="A1624">
        <v>1352</v>
      </c>
      <c r="B1624" s="3" t="s">
        <v>1353</v>
      </c>
      <c r="C1624" s="3" t="s">
        <v>5462</v>
      </c>
      <c r="D1624" s="10">
        <v>10000</v>
      </c>
      <c r="E1624">
        <v>13614</v>
      </c>
      <c r="F1624" s="5">
        <f t="shared" si="150"/>
        <v>1.3613999999999999</v>
      </c>
      <c r="G1624" s="6">
        <f t="shared" si="151"/>
        <v>59.973568281938327</v>
      </c>
      <c r="H1624" t="s">
        <v>8219</v>
      </c>
      <c r="I1624" t="s">
        <v>8224</v>
      </c>
      <c r="J1624" t="s">
        <v>8246</v>
      </c>
      <c r="K1624">
        <v>1441425540</v>
      </c>
      <c r="L1624" s="11">
        <f t="shared" si="154"/>
        <v>42252.165972222225</v>
      </c>
      <c r="M1624">
        <v>1436968366</v>
      </c>
      <c r="N1624" s="11">
        <f t="shared" si="155"/>
        <v>42200.578310185185</v>
      </c>
      <c r="O1624" t="b">
        <v>0</v>
      </c>
      <c r="P1624">
        <v>227</v>
      </c>
      <c r="Q1624" t="b">
        <v>1</v>
      </c>
      <c r="R1624" t="s">
        <v>8274</v>
      </c>
      <c r="S1624" t="str">
        <f t="shared" si="152"/>
        <v>publishing</v>
      </c>
      <c r="T1624" t="str">
        <f t="shared" si="153"/>
        <v>nonfiction</v>
      </c>
    </row>
    <row r="1625" spans="1:20" ht="43.2" x14ac:dyDescent="0.3">
      <c r="A1625">
        <v>3300</v>
      </c>
      <c r="B1625" s="3" t="s">
        <v>3300</v>
      </c>
      <c r="C1625" s="3" t="s">
        <v>7410</v>
      </c>
      <c r="D1625" s="10">
        <v>3000</v>
      </c>
      <c r="E1625">
        <v>4085</v>
      </c>
      <c r="F1625" s="5">
        <f t="shared" si="150"/>
        <v>1.3616666666666666</v>
      </c>
      <c r="G1625" s="6">
        <f t="shared" si="151"/>
        <v>46.420454545454547</v>
      </c>
      <c r="H1625" t="s">
        <v>8219</v>
      </c>
      <c r="I1625" t="s">
        <v>8224</v>
      </c>
      <c r="J1625" t="s">
        <v>8246</v>
      </c>
      <c r="K1625">
        <v>1430329862</v>
      </c>
      <c r="L1625" s="11">
        <f t="shared" si="154"/>
        <v>42123.743773148148</v>
      </c>
      <c r="M1625">
        <v>1428515462</v>
      </c>
      <c r="N1625" s="11">
        <f t="shared" si="155"/>
        <v>42102.743773148148</v>
      </c>
      <c r="O1625" t="b">
        <v>0</v>
      </c>
      <c r="P1625">
        <v>88</v>
      </c>
      <c r="Q1625" t="b">
        <v>1</v>
      </c>
      <c r="R1625" t="s">
        <v>8271</v>
      </c>
      <c r="S1625" t="str">
        <f t="shared" si="152"/>
        <v>theater</v>
      </c>
      <c r="T1625" t="str">
        <f t="shared" si="153"/>
        <v>plays</v>
      </c>
    </row>
    <row r="1626" spans="1:20" ht="28.8" x14ac:dyDescent="0.3">
      <c r="A1626">
        <v>2039</v>
      </c>
      <c r="B1626" s="3" t="s">
        <v>2040</v>
      </c>
      <c r="C1626" s="3" t="s">
        <v>6149</v>
      </c>
      <c r="D1626" s="10">
        <v>125000</v>
      </c>
      <c r="E1626">
        <v>170271</v>
      </c>
      <c r="F1626" s="5">
        <f t="shared" si="150"/>
        <v>1.362168</v>
      </c>
      <c r="G1626" s="6">
        <f t="shared" si="151"/>
        <v>449.26385224274406</v>
      </c>
      <c r="H1626" t="s">
        <v>8219</v>
      </c>
      <c r="I1626" t="s">
        <v>8224</v>
      </c>
      <c r="J1626" t="s">
        <v>8246</v>
      </c>
      <c r="K1626">
        <v>1480568340</v>
      </c>
      <c r="L1626" s="11">
        <f t="shared" si="154"/>
        <v>42705.207638888889</v>
      </c>
      <c r="M1626">
        <v>1477996325</v>
      </c>
      <c r="N1626" s="11">
        <f t="shared" si="155"/>
        <v>42675.438946759255</v>
      </c>
      <c r="O1626" t="b">
        <v>1</v>
      </c>
      <c r="P1626">
        <v>379</v>
      </c>
      <c r="Q1626" t="b">
        <v>1</v>
      </c>
      <c r="R1626" t="s">
        <v>8295</v>
      </c>
      <c r="S1626" t="str">
        <f t="shared" si="152"/>
        <v>technology</v>
      </c>
      <c r="T1626" t="str">
        <f t="shared" si="153"/>
        <v>hardware</v>
      </c>
    </row>
    <row r="1627" spans="1:20" ht="43.2" x14ac:dyDescent="0.3">
      <c r="A1627">
        <v>3704</v>
      </c>
      <c r="B1627" s="3" t="s">
        <v>3701</v>
      </c>
      <c r="C1627" s="3" t="s">
        <v>7814</v>
      </c>
      <c r="D1627" s="10">
        <v>300</v>
      </c>
      <c r="E1627">
        <v>409.01</v>
      </c>
      <c r="F1627" s="5">
        <f t="shared" si="150"/>
        <v>1.3633666666666666</v>
      </c>
      <c r="G1627" s="6">
        <f t="shared" si="151"/>
        <v>15.148518518518518</v>
      </c>
      <c r="H1627" t="s">
        <v>8219</v>
      </c>
      <c r="I1627" t="s">
        <v>8225</v>
      </c>
      <c r="J1627" t="s">
        <v>8247</v>
      </c>
      <c r="K1627">
        <v>1464712394</v>
      </c>
      <c r="L1627" s="11">
        <f t="shared" si="154"/>
        <v>42521.689745370371</v>
      </c>
      <c r="M1627">
        <v>1459528394</v>
      </c>
      <c r="N1627" s="11">
        <f t="shared" si="155"/>
        <v>42461.689745370371</v>
      </c>
      <c r="O1627" t="b">
        <v>0</v>
      </c>
      <c r="P1627">
        <v>27</v>
      </c>
      <c r="Q1627" t="b">
        <v>1</v>
      </c>
      <c r="R1627" t="s">
        <v>8271</v>
      </c>
      <c r="S1627" t="str">
        <f t="shared" si="152"/>
        <v>theater</v>
      </c>
      <c r="T1627" t="str">
        <f t="shared" si="153"/>
        <v>plays</v>
      </c>
    </row>
    <row r="1628" spans="1:20" ht="43.2" x14ac:dyDescent="0.3">
      <c r="A1628">
        <v>327</v>
      </c>
      <c r="B1628" s="3" t="s">
        <v>328</v>
      </c>
      <c r="C1628" s="3" t="s">
        <v>4437</v>
      </c>
      <c r="D1628" s="10">
        <v>4000</v>
      </c>
      <c r="E1628">
        <v>5456</v>
      </c>
      <c r="F1628" s="5">
        <f t="shared" si="150"/>
        <v>1.3640000000000001</v>
      </c>
      <c r="G1628" s="6">
        <f t="shared" si="151"/>
        <v>160.47058823529412</v>
      </c>
      <c r="H1628" t="s">
        <v>8219</v>
      </c>
      <c r="I1628" t="s">
        <v>8224</v>
      </c>
      <c r="J1628" t="s">
        <v>8246</v>
      </c>
      <c r="K1628">
        <v>1427011200</v>
      </c>
      <c r="L1628" s="11">
        <f t="shared" si="154"/>
        <v>42085.333333333328</v>
      </c>
      <c r="M1628">
        <v>1424669929</v>
      </c>
      <c r="N1628" s="11">
        <f t="shared" si="155"/>
        <v>42058.235289351855</v>
      </c>
      <c r="O1628" t="b">
        <v>1</v>
      </c>
      <c r="P1628">
        <v>34</v>
      </c>
      <c r="Q1628" t="b">
        <v>1</v>
      </c>
      <c r="R1628" t="s">
        <v>8269</v>
      </c>
      <c r="S1628" t="str">
        <f t="shared" si="152"/>
        <v>film &amp; video</v>
      </c>
      <c r="T1628" t="str">
        <f t="shared" si="153"/>
        <v>documentary</v>
      </c>
    </row>
    <row r="1629" spans="1:20" ht="43.2" x14ac:dyDescent="0.3">
      <c r="A1629">
        <v>1892</v>
      </c>
      <c r="B1629" s="3" t="s">
        <v>1893</v>
      </c>
      <c r="C1629" s="3" t="s">
        <v>6002</v>
      </c>
      <c r="D1629" s="10">
        <v>500</v>
      </c>
      <c r="E1629">
        <v>683</v>
      </c>
      <c r="F1629" s="5">
        <f t="shared" si="150"/>
        <v>1.3660000000000001</v>
      </c>
      <c r="G1629" s="6">
        <f t="shared" si="151"/>
        <v>26.26923076923077</v>
      </c>
      <c r="H1629" t="s">
        <v>8219</v>
      </c>
      <c r="I1629" t="s">
        <v>8224</v>
      </c>
      <c r="J1629" t="s">
        <v>8246</v>
      </c>
      <c r="K1629">
        <v>1307459881</v>
      </c>
      <c r="L1629" s="11">
        <f t="shared" si="154"/>
        <v>40701.637511574074</v>
      </c>
      <c r="M1629">
        <v>1304867881</v>
      </c>
      <c r="N1629" s="11">
        <f t="shared" si="155"/>
        <v>40671.637511574074</v>
      </c>
      <c r="O1629" t="b">
        <v>0</v>
      </c>
      <c r="P1629">
        <v>26</v>
      </c>
      <c r="Q1629" t="b">
        <v>1</v>
      </c>
      <c r="R1629" t="s">
        <v>8279</v>
      </c>
      <c r="S1629" t="str">
        <f t="shared" si="152"/>
        <v>music</v>
      </c>
      <c r="T1629" t="str">
        <f t="shared" si="153"/>
        <v>indie rock</v>
      </c>
    </row>
    <row r="1630" spans="1:20" ht="43.2" x14ac:dyDescent="0.3">
      <c r="A1630">
        <v>1387</v>
      </c>
      <c r="B1630" s="3" t="s">
        <v>1388</v>
      </c>
      <c r="C1630" s="3" t="s">
        <v>5497</v>
      </c>
      <c r="D1630" s="10">
        <v>4000</v>
      </c>
      <c r="E1630">
        <v>5465</v>
      </c>
      <c r="F1630" s="5">
        <f t="shared" si="150"/>
        <v>1.36625</v>
      </c>
      <c r="G1630" s="6">
        <f t="shared" si="151"/>
        <v>70.064102564102569</v>
      </c>
      <c r="H1630" t="s">
        <v>8219</v>
      </c>
      <c r="I1630" t="s">
        <v>8224</v>
      </c>
      <c r="J1630" t="s">
        <v>8246</v>
      </c>
      <c r="K1630">
        <v>1433305800</v>
      </c>
      <c r="L1630" s="11">
        <f t="shared" si="154"/>
        <v>42158.1875</v>
      </c>
      <c r="M1630">
        <v>1430604395</v>
      </c>
      <c r="N1630" s="11">
        <f t="shared" si="155"/>
        <v>42126.92123842593</v>
      </c>
      <c r="O1630" t="b">
        <v>0</v>
      </c>
      <c r="P1630">
        <v>78</v>
      </c>
      <c r="Q1630" t="b">
        <v>1</v>
      </c>
      <c r="R1630" t="s">
        <v>8276</v>
      </c>
      <c r="S1630" t="str">
        <f t="shared" si="152"/>
        <v>music</v>
      </c>
      <c r="T1630" t="str">
        <f t="shared" si="153"/>
        <v>rock</v>
      </c>
    </row>
    <row r="1631" spans="1:20" ht="43.2" x14ac:dyDescent="0.3">
      <c r="A1631">
        <v>2100</v>
      </c>
      <c r="B1631" s="3" t="s">
        <v>2101</v>
      </c>
      <c r="C1631" s="3" t="s">
        <v>6210</v>
      </c>
      <c r="D1631" s="10">
        <v>600</v>
      </c>
      <c r="E1631">
        <v>820</v>
      </c>
      <c r="F1631" s="5">
        <f t="shared" si="150"/>
        <v>1.3666666666666667</v>
      </c>
      <c r="G1631" s="6">
        <f t="shared" si="151"/>
        <v>30.37037037037037</v>
      </c>
      <c r="H1631" t="s">
        <v>8219</v>
      </c>
      <c r="I1631" t="s">
        <v>8224</v>
      </c>
      <c r="J1631" t="s">
        <v>8246</v>
      </c>
      <c r="K1631">
        <v>1341028740</v>
      </c>
      <c r="L1631" s="11">
        <f t="shared" si="154"/>
        <v>41090.165972222225</v>
      </c>
      <c r="M1631">
        <v>1339704141</v>
      </c>
      <c r="N1631" s="11">
        <f t="shared" si="155"/>
        <v>41074.834965277776</v>
      </c>
      <c r="O1631" t="b">
        <v>0</v>
      </c>
      <c r="P1631">
        <v>27</v>
      </c>
      <c r="Q1631" t="b">
        <v>1</v>
      </c>
      <c r="R1631" t="s">
        <v>8279</v>
      </c>
      <c r="S1631" t="str">
        <f t="shared" si="152"/>
        <v>music</v>
      </c>
      <c r="T1631" t="str">
        <f t="shared" si="153"/>
        <v>indie rock</v>
      </c>
    </row>
    <row r="1632" spans="1:20" ht="43.2" x14ac:dyDescent="0.3">
      <c r="A1632">
        <v>409</v>
      </c>
      <c r="B1632" s="3" t="s">
        <v>410</v>
      </c>
      <c r="C1632" s="3" t="s">
        <v>4519</v>
      </c>
      <c r="D1632" s="10">
        <v>500</v>
      </c>
      <c r="E1632">
        <v>684</v>
      </c>
      <c r="F1632" s="5">
        <f t="shared" si="150"/>
        <v>1.3680000000000001</v>
      </c>
      <c r="G1632" s="6">
        <f t="shared" si="151"/>
        <v>45.6</v>
      </c>
      <c r="H1632" t="s">
        <v>8219</v>
      </c>
      <c r="I1632" t="s">
        <v>8225</v>
      </c>
      <c r="J1632" t="s">
        <v>8247</v>
      </c>
      <c r="K1632">
        <v>1469220144</v>
      </c>
      <c r="L1632" s="11">
        <f t="shared" si="154"/>
        <v>42573.862777777773</v>
      </c>
      <c r="M1632">
        <v>1466628144</v>
      </c>
      <c r="N1632" s="11">
        <f t="shared" si="155"/>
        <v>42543.862777777773</v>
      </c>
      <c r="O1632" t="b">
        <v>0</v>
      </c>
      <c r="P1632">
        <v>15</v>
      </c>
      <c r="Q1632" t="b">
        <v>1</v>
      </c>
      <c r="R1632" t="s">
        <v>8269</v>
      </c>
      <c r="S1632" t="str">
        <f t="shared" si="152"/>
        <v>film &amp; video</v>
      </c>
      <c r="T1632" t="str">
        <f t="shared" si="153"/>
        <v>documentary</v>
      </c>
    </row>
    <row r="1633" spans="1:20" ht="28.8" x14ac:dyDescent="0.3">
      <c r="A1633">
        <v>1921</v>
      </c>
      <c r="B1633" s="3" t="s">
        <v>1922</v>
      </c>
      <c r="C1633" s="3" t="s">
        <v>6031</v>
      </c>
      <c r="D1633" s="10">
        <v>1500</v>
      </c>
      <c r="E1633">
        <v>2052</v>
      </c>
      <c r="F1633" s="5">
        <f t="shared" si="150"/>
        <v>1.3680000000000001</v>
      </c>
      <c r="G1633" s="6">
        <f t="shared" si="151"/>
        <v>54</v>
      </c>
      <c r="H1633" t="s">
        <v>8219</v>
      </c>
      <c r="I1633" t="s">
        <v>8224</v>
      </c>
      <c r="J1633" t="s">
        <v>8246</v>
      </c>
      <c r="K1633">
        <v>1342243143</v>
      </c>
      <c r="L1633" s="11">
        <f t="shared" si="154"/>
        <v>41104.221562500003</v>
      </c>
      <c r="M1633">
        <v>1339651143</v>
      </c>
      <c r="N1633" s="11">
        <f t="shared" si="155"/>
        <v>41074.221562500003</v>
      </c>
      <c r="O1633" t="b">
        <v>0</v>
      </c>
      <c r="P1633">
        <v>38</v>
      </c>
      <c r="Q1633" t="b">
        <v>1</v>
      </c>
      <c r="R1633" t="s">
        <v>8279</v>
      </c>
      <c r="S1633" t="str">
        <f t="shared" si="152"/>
        <v>music</v>
      </c>
      <c r="T1633" t="str">
        <f t="shared" si="153"/>
        <v>indie rock</v>
      </c>
    </row>
    <row r="1634" spans="1:20" ht="43.2" x14ac:dyDescent="0.3">
      <c r="A1634">
        <v>0</v>
      </c>
      <c r="B1634" s="3" t="s">
        <v>2</v>
      </c>
      <c r="C1634" s="3" t="s">
        <v>4111</v>
      </c>
      <c r="D1634" s="10">
        <v>8500</v>
      </c>
      <c r="E1634">
        <v>11633</v>
      </c>
      <c r="F1634" s="5">
        <f t="shared" si="150"/>
        <v>1.3685882352941177</v>
      </c>
      <c r="G1634" s="6">
        <f t="shared" si="151"/>
        <v>63.917582417582416</v>
      </c>
      <c r="H1634" t="s">
        <v>8219</v>
      </c>
      <c r="I1634" t="s">
        <v>8224</v>
      </c>
      <c r="J1634" t="s">
        <v>8246</v>
      </c>
      <c r="K1634">
        <v>1437620400</v>
      </c>
      <c r="L1634" s="11">
        <f t="shared" si="154"/>
        <v>42208.125</v>
      </c>
      <c r="M1634">
        <v>1434931811</v>
      </c>
      <c r="N1634" s="11">
        <f t="shared" si="155"/>
        <v>42177.007071759261</v>
      </c>
      <c r="O1634" t="b">
        <v>0</v>
      </c>
      <c r="P1634">
        <v>182</v>
      </c>
      <c r="Q1634" t="b">
        <v>1</v>
      </c>
      <c r="R1634" t="s">
        <v>8265</v>
      </c>
      <c r="S1634" t="str">
        <f t="shared" si="152"/>
        <v>film &amp; video</v>
      </c>
      <c r="T1634" t="str">
        <f t="shared" si="153"/>
        <v>television</v>
      </c>
    </row>
    <row r="1635" spans="1:20" ht="43.2" x14ac:dyDescent="0.3">
      <c r="A1635">
        <v>2632</v>
      </c>
      <c r="B1635" s="3" t="s">
        <v>2632</v>
      </c>
      <c r="C1635" s="3" t="s">
        <v>6742</v>
      </c>
      <c r="D1635" s="10">
        <v>1070</v>
      </c>
      <c r="E1635">
        <v>1466</v>
      </c>
      <c r="F1635" s="5">
        <f t="shared" si="150"/>
        <v>1.3700934579439252</v>
      </c>
      <c r="G1635" s="6">
        <f t="shared" si="151"/>
        <v>34.904761904761905</v>
      </c>
      <c r="H1635" t="s">
        <v>8219</v>
      </c>
      <c r="I1635" t="s">
        <v>8224</v>
      </c>
      <c r="J1635" t="s">
        <v>8246</v>
      </c>
      <c r="K1635">
        <v>1464485339</v>
      </c>
      <c r="L1635" s="11">
        <f t="shared" si="154"/>
        <v>42519.061793981484</v>
      </c>
      <c r="M1635">
        <v>1462325339</v>
      </c>
      <c r="N1635" s="11">
        <f t="shared" si="155"/>
        <v>42494.061793981484</v>
      </c>
      <c r="O1635" t="b">
        <v>0</v>
      </c>
      <c r="P1635">
        <v>42</v>
      </c>
      <c r="Q1635" t="b">
        <v>1</v>
      </c>
      <c r="R1635" t="s">
        <v>8301</v>
      </c>
      <c r="S1635" t="str">
        <f t="shared" si="152"/>
        <v>technology</v>
      </c>
      <c r="T1635" t="str">
        <f t="shared" si="153"/>
        <v>space exploration</v>
      </c>
    </row>
    <row r="1636" spans="1:20" ht="43.2" x14ac:dyDescent="0.3">
      <c r="A1636">
        <v>817</v>
      </c>
      <c r="B1636" s="3" t="s">
        <v>818</v>
      </c>
      <c r="C1636" s="3" t="s">
        <v>4927</v>
      </c>
      <c r="D1636" s="10">
        <v>1500</v>
      </c>
      <c r="E1636">
        <v>2056.66</v>
      </c>
      <c r="F1636" s="5">
        <f t="shared" si="150"/>
        <v>1.3711066666666665</v>
      </c>
      <c r="G1636" s="6">
        <f t="shared" si="151"/>
        <v>89.419999999999987</v>
      </c>
      <c r="H1636" t="s">
        <v>8219</v>
      </c>
      <c r="I1636" t="s">
        <v>8224</v>
      </c>
      <c r="J1636" t="s">
        <v>8246</v>
      </c>
      <c r="K1636">
        <v>1331441940</v>
      </c>
      <c r="L1636" s="11">
        <f t="shared" si="154"/>
        <v>40979.207638888889</v>
      </c>
      <c r="M1636">
        <v>1326810211</v>
      </c>
      <c r="N1636" s="11">
        <f t="shared" si="155"/>
        <v>40925.599664351852</v>
      </c>
      <c r="O1636" t="b">
        <v>0</v>
      </c>
      <c r="P1636">
        <v>23</v>
      </c>
      <c r="Q1636" t="b">
        <v>1</v>
      </c>
      <c r="R1636" t="s">
        <v>8276</v>
      </c>
      <c r="S1636" t="str">
        <f t="shared" si="152"/>
        <v>music</v>
      </c>
      <c r="T1636" t="str">
        <f t="shared" si="153"/>
        <v>rock</v>
      </c>
    </row>
    <row r="1637" spans="1:20" ht="43.2" x14ac:dyDescent="0.3">
      <c r="A1637">
        <v>1479</v>
      </c>
      <c r="B1637" s="3" t="s">
        <v>1480</v>
      </c>
      <c r="C1637" s="3" t="s">
        <v>5589</v>
      </c>
      <c r="D1637" s="10">
        <v>1600</v>
      </c>
      <c r="E1637">
        <v>2198</v>
      </c>
      <c r="F1637" s="5">
        <f t="shared" si="150"/>
        <v>1.37375</v>
      </c>
      <c r="G1637" s="6">
        <f t="shared" si="151"/>
        <v>30.95774647887324</v>
      </c>
      <c r="H1637" t="s">
        <v>8219</v>
      </c>
      <c r="I1637" t="s">
        <v>8224</v>
      </c>
      <c r="J1637" t="s">
        <v>8246</v>
      </c>
      <c r="K1637">
        <v>1399694340</v>
      </c>
      <c r="L1637" s="11">
        <f t="shared" si="154"/>
        <v>41769.165972222225</v>
      </c>
      <c r="M1637">
        <v>1398448389</v>
      </c>
      <c r="N1637" s="11">
        <f t="shared" si="155"/>
        <v>41754.745243055557</v>
      </c>
      <c r="O1637" t="b">
        <v>1</v>
      </c>
      <c r="P1637">
        <v>71</v>
      </c>
      <c r="Q1637" t="b">
        <v>1</v>
      </c>
      <c r="R1637" t="s">
        <v>8288</v>
      </c>
      <c r="S1637" t="str">
        <f t="shared" si="152"/>
        <v>publishing</v>
      </c>
      <c r="T1637" t="str">
        <f t="shared" si="153"/>
        <v>radio &amp; podcasts</v>
      </c>
    </row>
    <row r="1638" spans="1:20" ht="28.8" x14ac:dyDescent="0.3">
      <c r="A1638">
        <v>2238</v>
      </c>
      <c r="B1638" s="3" t="s">
        <v>2239</v>
      </c>
      <c r="C1638" s="3" t="s">
        <v>6348</v>
      </c>
      <c r="D1638" s="10">
        <v>4000</v>
      </c>
      <c r="E1638">
        <v>5496</v>
      </c>
      <c r="F1638" s="5">
        <f t="shared" si="150"/>
        <v>1.3740000000000001</v>
      </c>
      <c r="G1638" s="6">
        <f t="shared" si="151"/>
        <v>69.569620253164558</v>
      </c>
      <c r="H1638" t="s">
        <v>8219</v>
      </c>
      <c r="I1638" t="s">
        <v>8236</v>
      </c>
      <c r="J1638" t="s">
        <v>8249</v>
      </c>
      <c r="K1638">
        <v>1489157716</v>
      </c>
      <c r="L1638" s="11">
        <f t="shared" si="154"/>
        <v>42804.621712962966</v>
      </c>
      <c r="M1638">
        <v>1486565716</v>
      </c>
      <c r="N1638" s="11">
        <f t="shared" si="155"/>
        <v>42774.621712962966</v>
      </c>
      <c r="O1638" t="b">
        <v>0</v>
      </c>
      <c r="P1638">
        <v>79</v>
      </c>
      <c r="Q1638" t="b">
        <v>1</v>
      </c>
      <c r="R1638" t="s">
        <v>8297</v>
      </c>
      <c r="S1638" t="str">
        <f t="shared" si="152"/>
        <v>games</v>
      </c>
      <c r="T1638" t="str">
        <f t="shared" si="153"/>
        <v>tabletop games</v>
      </c>
    </row>
    <row r="1639" spans="1:20" ht="28.8" x14ac:dyDescent="0.3">
      <c r="A1639">
        <v>1675</v>
      </c>
      <c r="B1639" s="3" t="s">
        <v>1676</v>
      </c>
      <c r="C1639" s="3" t="s">
        <v>5785</v>
      </c>
      <c r="D1639" s="10">
        <v>1000</v>
      </c>
      <c r="E1639">
        <v>1374.16</v>
      </c>
      <c r="F1639" s="5">
        <f t="shared" si="150"/>
        <v>1.37416</v>
      </c>
      <c r="G1639" s="6">
        <f t="shared" si="151"/>
        <v>40.416470588235299</v>
      </c>
      <c r="H1639" t="s">
        <v>8219</v>
      </c>
      <c r="I1639" t="s">
        <v>8224</v>
      </c>
      <c r="J1639" t="s">
        <v>8246</v>
      </c>
      <c r="K1639">
        <v>1318802580</v>
      </c>
      <c r="L1639" s="11">
        <f t="shared" si="154"/>
        <v>40832.918749999997</v>
      </c>
      <c r="M1639">
        <v>1316194540</v>
      </c>
      <c r="N1639" s="11">
        <f t="shared" si="155"/>
        <v>40802.733101851853</v>
      </c>
      <c r="O1639" t="b">
        <v>0</v>
      </c>
      <c r="P1639">
        <v>34</v>
      </c>
      <c r="Q1639" t="b">
        <v>1</v>
      </c>
      <c r="R1639" t="s">
        <v>8292</v>
      </c>
      <c r="S1639" t="str">
        <f t="shared" si="152"/>
        <v>music</v>
      </c>
      <c r="T1639" t="str">
        <f t="shared" si="153"/>
        <v>pop</v>
      </c>
    </row>
    <row r="1640" spans="1:20" ht="43.2" x14ac:dyDescent="0.3">
      <c r="A1640">
        <v>303</v>
      </c>
      <c r="B1640" s="3" t="s">
        <v>304</v>
      </c>
      <c r="C1640" s="3" t="s">
        <v>4413</v>
      </c>
      <c r="D1640" s="10">
        <v>3000</v>
      </c>
      <c r="E1640">
        <v>4124</v>
      </c>
      <c r="F1640" s="5">
        <f t="shared" si="150"/>
        <v>1.3746666666666667</v>
      </c>
      <c r="G1640" s="6">
        <f t="shared" si="151"/>
        <v>50.292682926829265</v>
      </c>
      <c r="H1640" t="s">
        <v>8219</v>
      </c>
      <c r="I1640" t="s">
        <v>8224</v>
      </c>
      <c r="J1640" t="s">
        <v>8246</v>
      </c>
      <c r="K1640">
        <v>1338601346</v>
      </c>
      <c r="L1640" s="11">
        <f t="shared" si="154"/>
        <v>41062.071134259262</v>
      </c>
      <c r="M1640">
        <v>1336009346</v>
      </c>
      <c r="N1640" s="11">
        <f t="shared" si="155"/>
        <v>41032.071134259262</v>
      </c>
      <c r="O1640" t="b">
        <v>1</v>
      </c>
      <c r="P1640">
        <v>82</v>
      </c>
      <c r="Q1640" t="b">
        <v>1</v>
      </c>
      <c r="R1640" t="s">
        <v>8269</v>
      </c>
      <c r="S1640" t="str">
        <f t="shared" si="152"/>
        <v>film &amp; video</v>
      </c>
      <c r="T1640" t="str">
        <f t="shared" si="153"/>
        <v>documentary</v>
      </c>
    </row>
    <row r="1641" spans="1:20" ht="43.2" x14ac:dyDescent="0.3">
      <c r="A1641">
        <v>3405</v>
      </c>
      <c r="B1641" s="3" t="s">
        <v>3404</v>
      </c>
      <c r="C1641" s="3" t="s">
        <v>7515</v>
      </c>
      <c r="D1641" s="10">
        <v>350</v>
      </c>
      <c r="E1641">
        <v>481.5</v>
      </c>
      <c r="F1641" s="5">
        <f t="shared" si="150"/>
        <v>1.3757142857142857</v>
      </c>
      <c r="G1641" s="6">
        <f t="shared" si="151"/>
        <v>28.323529411764707</v>
      </c>
      <c r="H1641" t="s">
        <v>8219</v>
      </c>
      <c r="I1641" t="s">
        <v>8225</v>
      </c>
      <c r="J1641" t="s">
        <v>8247</v>
      </c>
      <c r="K1641">
        <v>1456876740</v>
      </c>
      <c r="L1641" s="11">
        <f t="shared" si="154"/>
        <v>42430.999305555553</v>
      </c>
      <c r="M1641">
        <v>1455063886</v>
      </c>
      <c r="N1641" s="11">
        <f t="shared" si="155"/>
        <v>42410.017199074078</v>
      </c>
      <c r="O1641" t="b">
        <v>0</v>
      </c>
      <c r="P1641">
        <v>17</v>
      </c>
      <c r="Q1641" t="b">
        <v>1</v>
      </c>
      <c r="R1641" t="s">
        <v>8271</v>
      </c>
      <c r="S1641" t="str">
        <f t="shared" si="152"/>
        <v>theater</v>
      </c>
      <c r="T1641" t="str">
        <f t="shared" si="153"/>
        <v>plays</v>
      </c>
    </row>
    <row r="1642" spans="1:20" ht="43.2" x14ac:dyDescent="0.3">
      <c r="A1642">
        <v>1252</v>
      </c>
      <c r="B1642" s="3" t="s">
        <v>1253</v>
      </c>
      <c r="C1642" s="3" t="s">
        <v>5362</v>
      </c>
      <c r="D1642" s="10">
        <v>3500</v>
      </c>
      <c r="E1642">
        <v>4818</v>
      </c>
      <c r="F1642" s="5">
        <f t="shared" si="150"/>
        <v>1.3765714285714286</v>
      </c>
      <c r="G1642" s="6">
        <f t="shared" si="151"/>
        <v>34.170212765957444</v>
      </c>
      <c r="H1642" t="s">
        <v>8219</v>
      </c>
      <c r="I1642" t="s">
        <v>8224</v>
      </c>
      <c r="J1642" t="s">
        <v>8246</v>
      </c>
      <c r="K1642">
        <v>1382658169</v>
      </c>
      <c r="L1642" s="11">
        <f t="shared" si="154"/>
        <v>41571.988067129627</v>
      </c>
      <c r="M1642">
        <v>1380238969</v>
      </c>
      <c r="N1642" s="11">
        <f t="shared" si="155"/>
        <v>41543.988067129627</v>
      </c>
      <c r="O1642" t="b">
        <v>1</v>
      </c>
      <c r="P1642">
        <v>141</v>
      </c>
      <c r="Q1642" t="b">
        <v>1</v>
      </c>
      <c r="R1642" t="s">
        <v>8276</v>
      </c>
      <c r="S1642" t="str">
        <f t="shared" si="152"/>
        <v>music</v>
      </c>
      <c r="T1642" t="str">
        <f t="shared" si="153"/>
        <v>rock</v>
      </c>
    </row>
    <row r="1643" spans="1:20" ht="43.2" x14ac:dyDescent="0.3">
      <c r="A1643">
        <v>1846</v>
      </c>
      <c r="B1643" s="3" t="s">
        <v>1847</v>
      </c>
      <c r="C1643" s="3" t="s">
        <v>5956</v>
      </c>
      <c r="D1643" s="10">
        <v>15000</v>
      </c>
      <c r="E1643">
        <v>20689</v>
      </c>
      <c r="F1643" s="5">
        <f t="shared" si="150"/>
        <v>1.3792666666666666</v>
      </c>
      <c r="G1643" s="6">
        <f t="shared" si="151"/>
        <v>98.990430622009569</v>
      </c>
      <c r="H1643" t="s">
        <v>8219</v>
      </c>
      <c r="I1643" t="s">
        <v>8224</v>
      </c>
      <c r="J1643" t="s">
        <v>8246</v>
      </c>
      <c r="K1643">
        <v>1355585777</v>
      </c>
      <c r="L1643" s="11">
        <f t="shared" si="154"/>
        <v>41258.650196759263</v>
      </c>
      <c r="M1643">
        <v>1352993777</v>
      </c>
      <c r="N1643" s="11">
        <f t="shared" si="155"/>
        <v>41228.650196759263</v>
      </c>
      <c r="O1643" t="b">
        <v>0</v>
      </c>
      <c r="P1643">
        <v>209</v>
      </c>
      <c r="Q1643" t="b">
        <v>1</v>
      </c>
      <c r="R1643" t="s">
        <v>8276</v>
      </c>
      <c r="S1643" t="str">
        <f t="shared" si="152"/>
        <v>music</v>
      </c>
      <c r="T1643" t="str">
        <f t="shared" si="153"/>
        <v>rock</v>
      </c>
    </row>
    <row r="1644" spans="1:20" ht="43.2" x14ac:dyDescent="0.3">
      <c r="A1644">
        <v>3420</v>
      </c>
      <c r="B1644" s="3" t="s">
        <v>3419</v>
      </c>
      <c r="C1644" s="3" t="s">
        <v>7530</v>
      </c>
      <c r="D1644" s="10">
        <v>700</v>
      </c>
      <c r="E1644">
        <v>966</v>
      </c>
      <c r="F1644" s="5">
        <f t="shared" si="150"/>
        <v>1.38</v>
      </c>
      <c r="G1644" s="6">
        <f t="shared" si="151"/>
        <v>28.411764705882351</v>
      </c>
      <c r="H1644" t="s">
        <v>8219</v>
      </c>
      <c r="I1644" t="s">
        <v>8225</v>
      </c>
      <c r="J1644" t="s">
        <v>8247</v>
      </c>
      <c r="K1644">
        <v>1455408000</v>
      </c>
      <c r="L1644" s="11">
        <f t="shared" si="154"/>
        <v>42414</v>
      </c>
      <c r="M1644">
        <v>1454638202</v>
      </c>
      <c r="N1644" s="11">
        <f t="shared" si="155"/>
        <v>42405.090300925927</v>
      </c>
      <c r="O1644" t="b">
        <v>0</v>
      </c>
      <c r="P1644">
        <v>34</v>
      </c>
      <c r="Q1644" t="b">
        <v>1</v>
      </c>
      <c r="R1644" t="s">
        <v>8271</v>
      </c>
      <c r="S1644" t="str">
        <f t="shared" si="152"/>
        <v>theater</v>
      </c>
      <c r="T1644" t="str">
        <f t="shared" si="153"/>
        <v>plays</v>
      </c>
    </row>
    <row r="1645" spans="1:20" ht="43.2" x14ac:dyDescent="0.3">
      <c r="A1645">
        <v>3340</v>
      </c>
      <c r="B1645" s="3" t="s">
        <v>3340</v>
      </c>
      <c r="C1645" s="3" t="s">
        <v>7450</v>
      </c>
      <c r="D1645" s="10">
        <v>3000</v>
      </c>
      <c r="E1645">
        <v>4145</v>
      </c>
      <c r="F1645" s="5">
        <f t="shared" si="150"/>
        <v>1.3816666666666666</v>
      </c>
      <c r="G1645" s="6">
        <f t="shared" si="151"/>
        <v>109.07894736842105</v>
      </c>
      <c r="H1645" t="s">
        <v>8219</v>
      </c>
      <c r="I1645" t="s">
        <v>8224</v>
      </c>
      <c r="J1645" t="s">
        <v>8246</v>
      </c>
      <c r="K1645">
        <v>1481066554</v>
      </c>
      <c r="L1645" s="11">
        <f t="shared" si="154"/>
        <v>42710.974004629628</v>
      </c>
      <c r="M1645">
        <v>1478906554</v>
      </c>
      <c r="N1645" s="11">
        <f t="shared" si="155"/>
        <v>42685.974004629628</v>
      </c>
      <c r="O1645" t="b">
        <v>0</v>
      </c>
      <c r="P1645">
        <v>38</v>
      </c>
      <c r="Q1645" t="b">
        <v>1</v>
      </c>
      <c r="R1645" t="s">
        <v>8271</v>
      </c>
      <c r="S1645" t="str">
        <f t="shared" si="152"/>
        <v>theater</v>
      </c>
      <c r="T1645" t="str">
        <f t="shared" si="153"/>
        <v>plays</v>
      </c>
    </row>
    <row r="1646" spans="1:20" ht="43.2" x14ac:dyDescent="0.3">
      <c r="A1646">
        <v>3669</v>
      </c>
      <c r="B1646" s="3" t="s">
        <v>3666</v>
      </c>
      <c r="C1646" s="3" t="s">
        <v>7779</v>
      </c>
      <c r="D1646" s="10">
        <v>1000</v>
      </c>
      <c r="E1646">
        <v>1382</v>
      </c>
      <c r="F1646" s="5">
        <f t="shared" si="150"/>
        <v>1.3819999999999999</v>
      </c>
      <c r="G1646" s="6">
        <f t="shared" si="151"/>
        <v>81.294117647058826</v>
      </c>
      <c r="H1646" t="s">
        <v>8219</v>
      </c>
      <c r="I1646" t="s">
        <v>8225</v>
      </c>
      <c r="J1646" t="s">
        <v>8247</v>
      </c>
      <c r="K1646">
        <v>1434039137</v>
      </c>
      <c r="L1646" s="11">
        <f t="shared" si="154"/>
        <v>42166.675196759257</v>
      </c>
      <c r="M1646">
        <v>1431447137</v>
      </c>
      <c r="N1646" s="11">
        <f t="shared" si="155"/>
        <v>42136.675196759257</v>
      </c>
      <c r="O1646" t="b">
        <v>0</v>
      </c>
      <c r="P1646">
        <v>17</v>
      </c>
      <c r="Q1646" t="b">
        <v>1</v>
      </c>
      <c r="R1646" t="s">
        <v>8271</v>
      </c>
      <c r="S1646" t="str">
        <f t="shared" si="152"/>
        <v>theater</v>
      </c>
      <c r="T1646" t="str">
        <f t="shared" si="153"/>
        <v>plays</v>
      </c>
    </row>
    <row r="1647" spans="1:20" ht="43.2" x14ac:dyDescent="0.3">
      <c r="A1647">
        <v>3482</v>
      </c>
      <c r="B1647" s="3" t="s">
        <v>3481</v>
      </c>
      <c r="C1647" s="3" t="s">
        <v>7592</v>
      </c>
      <c r="D1647" s="10">
        <v>3000</v>
      </c>
      <c r="E1647">
        <v>4150</v>
      </c>
      <c r="F1647" s="5">
        <f t="shared" si="150"/>
        <v>1.3833333333333333</v>
      </c>
      <c r="G1647" s="6">
        <f t="shared" si="151"/>
        <v>51.875</v>
      </c>
      <c r="H1647" t="s">
        <v>8219</v>
      </c>
      <c r="I1647" t="s">
        <v>8225</v>
      </c>
      <c r="J1647" t="s">
        <v>8247</v>
      </c>
      <c r="K1647">
        <v>1404671466</v>
      </c>
      <c r="L1647" s="11">
        <f t="shared" si="154"/>
        <v>41826.771597222221</v>
      </c>
      <c r="M1647">
        <v>1402079466</v>
      </c>
      <c r="N1647" s="11">
        <f t="shared" si="155"/>
        <v>41796.771597222221</v>
      </c>
      <c r="O1647" t="b">
        <v>0</v>
      </c>
      <c r="P1647">
        <v>80</v>
      </c>
      <c r="Q1647" t="b">
        <v>1</v>
      </c>
      <c r="R1647" t="s">
        <v>8271</v>
      </c>
      <c r="S1647" t="str">
        <f t="shared" si="152"/>
        <v>theater</v>
      </c>
      <c r="T1647" t="str">
        <f t="shared" si="153"/>
        <v>plays</v>
      </c>
    </row>
    <row r="1648" spans="1:20" ht="43.2" x14ac:dyDescent="0.3">
      <c r="A1648">
        <v>1942</v>
      </c>
      <c r="B1648" s="3" t="s">
        <v>1943</v>
      </c>
      <c r="C1648" s="3" t="s">
        <v>6052</v>
      </c>
      <c r="D1648" s="10">
        <v>6000</v>
      </c>
      <c r="E1648">
        <v>8306.42</v>
      </c>
      <c r="F1648" s="5">
        <f t="shared" si="150"/>
        <v>1.3844033333333334</v>
      </c>
      <c r="G1648" s="6">
        <f t="shared" si="151"/>
        <v>87.436000000000007</v>
      </c>
      <c r="H1648" t="s">
        <v>8219</v>
      </c>
      <c r="I1648" t="s">
        <v>8224</v>
      </c>
      <c r="J1648" t="s">
        <v>8246</v>
      </c>
      <c r="K1648">
        <v>1309809140</v>
      </c>
      <c r="L1648" s="11">
        <f t="shared" si="154"/>
        <v>40728.828009259261</v>
      </c>
      <c r="M1648">
        <v>1302033140</v>
      </c>
      <c r="N1648" s="11">
        <f t="shared" si="155"/>
        <v>40638.828009259261</v>
      </c>
      <c r="O1648" t="b">
        <v>1</v>
      </c>
      <c r="P1648">
        <v>95</v>
      </c>
      <c r="Q1648" t="b">
        <v>1</v>
      </c>
      <c r="R1648" t="s">
        <v>8295</v>
      </c>
      <c r="S1648" t="str">
        <f t="shared" si="152"/>
        <v>technology</v>
      </c>
      <c r="T1648" t="str">
        <f t="shared" si="153"/>
        <v>hardware</v>
      </c>
    </row>
    <row r="1649" spans="1:20" ht="28.8" x14ac:dyDescent="0.3">
      <c r="A1649">
        <v>3371</v>
      </c>
      <c r="B1649" s="3" t="s">
        <v>3370</v>
      </c>
      <c r="C1649" s="3" t="s">
        <v>7481</v>
      </c>
      <c r="D1649" s="10">
        <v>200</v>
      </c>
      <c r="E1649">
        <v>277</v>
      </c>
      <c r="F1649" s="5">
        <f t="shared" si="150"/>
        <v>1.385</v>
      </c>
      <c r="G1649" s="6">
        <f t="shared" si="151"/>
        <v>30.777777777777779</v>
      </c>
      <c r="H1649" t="s">
        <v>8219</v>
      </c>
      <c r="I1649" t="s">
        <v>8224</v>
      </c>
      <c r="J1649" t="s">
        <v>8246</v>
      </c>
      <c r="K1649">
        <v>1449089965</v>
      </c>
      <c r="L1649" s="11">
        <f t="shared" si="154"/>
        <v>42340.874594907407</v>
      </c>
      <c r="M1649">
        <v>1446670765</v>
      </c>
      <c r="N1649" s="11">
        <f t="shared" si="155"/>
        <v>42312.874594907407</v>
      </c>
      <c r="O1649" t="b">
        <v>0</v>
      </c>
      <c r="P1649">
        <v>9</v>
      </c>
      <c r="Q1649" t="b">
        <v>1</v>
      </c>
      <c r="R1649" t="s">
        <v>8271</v>
      </c>
      <c r="S1649" t="str">
        <f t="shared" si="152"/>
        <v>theater</v>
      </c>
      <c r="T1649" t="str">
        <f t="shared" si="153"/>
        <v>plays</v>
      </c>
    </row>
    <row r="1650" spans="1:20" ht="28.8" x14ac:dyDescent="0.3">
      <c r="A1650">
        <v>3334</v>
      </c>
      <c r="B1650" s="3" t="s">
        <v>3334</v>
      </c>
      <c r="C1650" s="3" t="s">
        <v>7444</v>
      </c>
      <c r="D1650" s="10">
        <v>3871</v>
      </c>
      <c r="E1650">
        <v>5366</v>
      </c>
      <c r="F1650" s="5">
        <f t="shared" si="150"/>
        <v>1.3862051149573753</v>
      </c>
      <c r="G1650" s="6">
        <f t="shared" si="151"/>
        <v>116.65217391304348</v>
      </c>
      <c r="H1650" t="s">
        <v>8219</v>
      </c>
      <c r="I1650" t="s">
        <v>8224</v>
      </c>
      <c r="J1650" t="s">
        <v>8246</v>
      </c>
      <c r="K1650">
        <v>1438259422</v>
      </c>
      <c r="L1650" s="11">
        <f t="shared" si="154"/>
        <v>42215.521087962959</v>
      </c>
      <c r="M1650">
        <v>1435667422</v>
      </c>
      <c r="N1650" s="11">
        <f t="shared" si="155"/>
        <v>42185.521087962959</v>
      </c>
      <c r="O1650" t="b">
        <v>0</v>
      </c>
      <c r="P1650">
        <v>46</v>
      </c>
      <c r="Q1650" t="b">
        <v>1</v>
      </c>
      <c r="R1650" t="s">
        <v>8271</v>
      </c>
      <c r="S1650" t="str">
        <f t="shared" si="152"/>
        <v>theater</v>
      </c>
      <c r="T1650" t="str">
        <f t="shared" si="153"/>
        <v>plays</v>
      </c>
    </row>
    <row r="1651" spans="1:20" ht="43.2" x14ac:dyDescent="0.3">
      <c r="A1651">
        <v>2165</v>
      </c>
      <c r="B1651" s="3" t="s">
        <v>2166</v>
      </c>
      <c r="C1651" s="3" t="s">
        <v>6275</v>
      </c>
      <c r="D1651" s="10">
        <v>2500</v>
      </c>
      <c r="E1651">
        <v>3466</v>
      </c>
      <c r="F1651" s="5">
        <f t="shared" si="150"/>
        <v>1.3864000000000001</v>
      </c>
      <c r="G1651" s="6">
        <f t="shared" si="151"/>
        <v>29.623931623931625</v>
      </c>
      <c r="H1651" t="s">
        <v>8219</v>
      </c>
      <c r="I1651" t="s">
        <v>8230</v>
      </c>
      <c r="J1651" t="s">
        <v>8249</v>
      </c>
      <c r="K1651">
        <v>1460127635</v>
      </c>
      <c r="L1651" s="11">
        <f t="shared" si="154"/>
        <v>42468.625405092593</v>
      </c>
      <c r="M1651">
        <v>1457539235</v>
      </c>
      <c r="N1651" s="11">
        <f t="shared" si="155"/>
        <v>42438.667071759264</v>
      </c>
      <c r="O1651" t="b">
        <v>0</v>
      </c>
      <c r="P1651">
        <v>117</v>
      </c>
      <c r="Q1651" t="b">
        <v>1</v>
      </c>
      <c r="R1651" t="s">
        <v>8276</v>
      </c>
      <c r="S1651" t="str">
        <f t="shared" si="152"/>
        <v>music</v>
      </c>
      <c r="T1651" t="str">
        <f t="shared" si="153"/>
        <v>rock</v>
      </c>
    </row>
    <row r="1652" spans="1:20" ht="43.2" x14ac:dyDescent="0.3">
      <c r="A1652">
        <v>2178</v>
      </c>
      <c r="B1652" s="3" t="s">
        <v>2179</v>
      </c>
      <c r="C1652" s="3" t="s">
        <v>6288</v>
      </c>
      <c r="D1652" s="10">
        <v>25000</v>
      </c>
      <c r="E1652">
        <v>34660</v>
      </c>
      <c r="F1652" s="5">
        <f t="shared" si="150"/>
        <v>1.3864000000000001</v>
      </c>
      <c r="G1652" s="6">
        <f t="shared" si="151"/>
        <v>40.349243306169967</v>
      </c>
      <c r="H1652" t="s">
        <v>8219</v>
      </c>
      <c r="I1652" t="s">
        <v>8224</v>
      </c>
      <c r="J1652" t="s">
        <v>8246</v>
      </c>
      <c r="K1652">
        <v>1484752597</v>
      </c>
      <c r="L1652" s="11">
        <f t="shared" si="154"/>
        <v>42753.63653935185</v>
      </c>
      <c r="M1652">
        <v>1482160597</v>
      </c>
      <c r="N1652" s="11">
        <f t="shared" si="155"/>
        <v>42723.63653935185</v>
      </c>
      <c r="O1652" t="b">
        <v>0</v>
      </c>
      <c r="P1652">
        <v>859</v>
      </c>
      <c r="Q1652" t="b">
        <v>1</v>
      </c>
      <c r="R1652" t="s">
        <v>8276</v>
      </c>
      <c r="S1652" t="str">
        <f t="shared" si="152"/>
        <v>music</v>
      </c>
      <c r="T1652" t="str">
        <f t="shared" si="153"/>
        <v>rock</v>
      </c>
    </row>
    <row r="1653" spans="1:20" ht="57.6" x14ac:dyDescent="0.3">
      <c r="A1653">
        <v>1472</v>
      </c>
      <c r="B1653" s="3" t="s">
        <v>1473</v>
      </c>
      <c r="C1653" s="3" t="s">
        <v>5582</v>
      </c>
      <c r="D1653" s="10">
        <v>25000</v>
      </c>
      <c r="E1653">
        <v>34676</v>
      </c>
      <c r="F1653" s="5">
        <f t="shared" si="150"/>
        <v>1.3870400000000001</v>
      </c>
      <c r="G1653" s="6">
        <f t="shared" si="151"/>
        <v>103.20238095238095</v>
      </c>
      <c r="H1653" t="s">
        <v>8219</v>
      </c>
      <c r="I1653" t="s">
        <v>8224</v>
      </c>
      <c r="J1653" t="s">
        <v>8246</v>
      </c>
      <c r="K1653">
        <v>1381928503</v>
      </c>
      <c r="L1653" s="11">
        <f t="shared" si="154"/>
        <v>41563.542858796296</v>
      </c>
      <c r="M1653">
        <v>1379336503</v>
      </c>
      <c r="N1653" s="11">
        <f t="shared" si="155"/>
        <v>41533.542858796296</v>
      </c>
      <c r="O1653" t="b">
        <v>1</v>
      </c>
      <c r="P1653">
        <v>336</v>
      </c>
      <c r="Q1653" t="b">
        <v>1</v>
      </c>
      <c r="R1653" t="s">
        <v>8288</v>
      </c>
      <c r="S1653" t="str">
        <f t="shared" si="152"/>
        <v>publishing</v>
      </c>
      <c r="T1653" t="str">
        <f t="shared" si="153"/>
        <v>radio &amp; podcasts</v>
      </c>
    </row>
    <row r="1654" spans="1:20" ht="57.6" x14ac:dyDescent="0.3">
      <c r="A1654">
        <v>1522</v>
      </c>
      <c r="B1654" s="3" t="s">
        <v>1523</v>
      </c>
      <c r="C1654" s="3" t="s">
        <v>5632</v>
      </c>
      <c r="D1654" s="10">
        <v>43500</v>
      </c>
      <c r="E1654">
        <v>60450.1</v>
      </c>
      <c r="F1654" s="5">
        <f t="shared" si="150"/>
        <v>1.3896574712643677</v>
      </c>
      <c r="G1654" s="6">
        <f t="shared" si="151"/>
        <v>133.7391592920354</v>
      </c>
      <c r="H1654" t="s">
        <v>8219</v>
      </c>
      <c r="I1654" t="s">
        <v>8224</v>
      </c>
      <c r="J1654" t="s">
        <v>8246</v>
      </c>
      <c r="K1654">
        <v>1413575739</v>
      </c>
      <c r="L1654" s="11">
        <f t="shared" si="154"/>
        <v>41929.830312500002</v>
      </c>
      <c r="M1654">
        <v>1410983739</v>
      </c>
      <c r="N1654" s="11">
        <f t="shared" si="155"/>
        <v>41899.830312500002</v>
      </c>
      <c r="O1654" t="b">
        <v>1</v>
      </c>
      <c r="P1654">
        <v>452</v>
      </c>
      <c r="Q1654" t="b">
        <v>1</v>
      </c>
      <c r="R1654" t="s">
        <v>8285</v>
      </c>
      <c r="S1654" t="str">
        <f t="shared" si="152"/>
        <v>photography</v>
      </c>
      <c r="T1654" t="str">
        <f t="shared" si="153"/>
        <v>photobooks</v>
      </c>
    </row>
    <row r="1655" spans="1:20" ht="43.2" x14ac:dyDescent="0.3">
      <c r="A1655">
        <v>3461</v>
      </c>
      <c r="B1655" s="3" t="s">
        <v>3460</v>
      </c>
      <c r="C1655" s="3" t="s">
        <v>7571</v>
      </c>
      <c r="D1655" s="10">
        <v>500</v>
      </c>
      <c r="E1655">
        <v>695</v>
      </c>
      <c r="F1655" s="5">
        <f t="shared" si="150"/>
        <v>1.39</v>
      </c>
      <c r="G1655" s="6">
        <f t="shared" si="151"/>
        <v>57.916666666666664</v>
      </c>
      <c r="H1655" t="s">
        <v>8219</v>
      </c>
      <c r="I1655" t="s">
        <v>8224</v>
      </c>
      <c r="J1655" t="s">
        <v>8246</v>
      </c>
      <c r="K1655">
        <v>1477710000</v>
      </c>
      <c r="L1655" s="11">
        <f t="shared" si="154"/>
        <v>42672.125</v>
      </c>
      <c r="M1655">
        <v>1475248279</v>
      </c>
      <c r="N1655" s="11">
        <f t="shared" si="155"/>
        <v>42643.632858796293</v>
      </c>
      <c r="O1655" t="b">
        <v>0</v>
      </c>
      <c r="P1655">
        <v>12</v>
      </c>
      <c r="Q1655" t="b">
        <v>1</v>
      </c>
      <c r="R1655" t="s">
        <v>8271</v>
      </c>
      <c r="S1655" t="str">
        <f t="shared" si="152"/>
        <v>theater</v>
      </c>
      <c r="T1655" t="str">
        <f t="shared" si="153"/>
        <v>plays</v>
      </c>
    </row>
    <row r="1656" spans="1:20" ht="43.2" x14ac:dyDescent="0.3">
      <c r="A1656">
        <v>3684</v>
      </c>
      <c r="B1656" s="3" t="s">
        <v>3681</v>
      </c>
      <c r="C1656" s="3" t="s">
        <v>7794</v>
      </c>
      <c r="D1656" s="10">
        <v>750</v>
      </c>
      <c r="E1656">
        <v>1043</v>
      </c>
      <c r="F1656" s="5">
        <f t="shared" si="150"/>
        <v>1.3906666666666667</v>
      </c>
      <c r="G1656" s="6">
        <f t="shared" si="151"/>
        <v>45.347826086956523</v>
      </c>
      <c r="H1656" t="s">
        <v>8219</v>
      </c>
      <c r="I1656" t="s">
        <v>8224</v>
      </c>
      <c r="J1656" t="s">
        <v>8246</v>
      </c>
      <c r="K1656">
        <v>1441167586</v>
      </c>
      <c r="L1656" s="11">
        <f t="shared" si="154"/>
        <v>42249.180393518516</v>
      </c>
      <c r="M1656">
        <v>1438575586</v>
      </c>
      <c r="N1656" s="11">
        <f t="shared" si="155"/>
        <v>42219.180393518516</v>
      </c>
      <c r="O1656" t="b">
        <v>0</v>
      </c>
      <c r="P1656">
        <v>23</v>
      </c>
      <c r="Q1656" t="b">
        <v>1</v>
      </c>
      <c r="R1656" t="s">
        <v>8271</v>
      </c>
      <c r="S1656" t="str">
        <f t="shared" si="152"/>
        <v>theater</v>
      </c>
      <c r="T1656" t="str">
        <f t="shared" si="153"/>
        <v>plays</v>
      </c>
    </row>
    <row r="1657" spans="1:20" ht="43.2" x14ac:dyDescent="0.3">
      <c r="A1657">
        <v>256</v>
      </c>
      <c r="B1657" s="3" t="s">
        <v>257</v>
      </c>
      <c r="C1657" s="3" t="s">
        <v>4366</v>
      </c>
      <c r="D1657" s="10">
        <v>13000</v>
      </c>
      <c r="E1657">
        <v>18083</v>
      </c>
      <c r="F1657" s="5">
        <f t="shared" si="150"/>
        <v>1.391</v>
      </c>
      <c r="G1657" s="6">
        <f t="shared" si="151"/>
        <v>65.756363636363631</v>
      </c>
      <c r="H1657" t="s">
        <v>8219</v>
      </c>
      <c r="I1657" t="s">
        <v>8224</v>
      </c>
      <c r="J1657" t="s">
        <v>8246</v>
      </c>
      <c r="K1657">
        <v>1363458467</v>
      </c>
      <c r="L1657" s="11">
        <f t="shared" si="154"/>
        <v>41349.769293981481</v>
      </c>
      <c r="M1657">
        <v>1360866467</v>
      </c>
      <c r="N1657" s="11">
        <f t="shared" si="155"/>
        <v>41319.769293981481</v>
      </c>
      <c r="O1657" t="b">
        <v>1</v>
      </c>
      <c r="P1657">
        <v>275</v>
      </c>
      <c r="Q1657" t="b">
        <v>1</v>
      </c>
      <c r="R1657" t="s">
        <v>8269</v>
      </c>
      <c r="S1657" t="str">
        <f t="shared" si="152"/>
        <v>film &amp; video</v>
      </c>
      <c r="T1657" t="str">
        <f t="shared" si="153"/>
        <v>documentary</v>
      </c>
    </row>
    <row r="1658" spans="1:20" ht="43.2" x14ac:dyDescent="0.3">
      <c r="A1658">
        <v>3682</v>
      </c>
      <c r="B1658" s="3" t="s">
        <v>3679</v>
      </c>
      <c r="C1658" s="3" t="s">
        <v>7792</v>
      </c>
      <c r="D1658" s="10">
        <v>3000</v>
      </c>
      <c r="E1658">
        <v>4176</v>
      </c>
      <c r="F1658" s="5">
        <f t="shared" si="150"/>
        <v>1.3919999999999999</v>
      </c>
      <c r="G1658" s="6">
        <f t="shared" si="151"/>
        <v>62.328358208955223</v>
      </c>
      <c r="H1658" t="s">
        <v>8219</v>
      </c>
      <c r="I1658" t="s">
        <v>8224</v>
      </c>
      <c r="J1658" t="s">
        <v>8246</v>
      </c>
      <c r="K1658">
        <v>1402901940</v>
      </c>
      <c r="L1658" s="11">
        <f t="shared" si="154"/>
        <v>41806.290972222225</v>
      </c>
      <c r="M1658">
        <v>1399998418</v>
      </c>
      <c r="N1658" s="11">
        <f t="shared" si="155"/>
        <v>41772.685393518521</v>
      </c>
      <c r="O1658" t="b">
        <v>0</v>
      </c>
      <c r="P1658">
        <v>67</v>
      </c>
      <c r="Q1658" t="b">
        <v>1</v>
      </c>
      <c r="R1658" t="s">
        <v>8271</v>
      </c>
      <c r="S1658" t="str">
        <f t="shared" si="152"/>
        <v>theater</v>
      </c>
      <c r="T1658" t="str">
        <f t="shared" si="153"/>
        <v>plays</v>
      </c>
    </row>
    <row r="1659" spans="1:20" ht="57.6" x14ac:dyDescent="0.3">
      <c r="A1659">
        <v>1669</v>
      </c>
      <c r="B1659" s="3" t="s">
        <v>1670</v>
      </c>
      <c r="C1659" s="3" t="s">
        <v>5779</v>
      </c>
      <c r="D1659" s="10">
        <v>2000</v>
      </c>
      <c r="E1659">
        <v>2795</v>
      </c>
      <c r="F1659" s="5">
        <f t="shared" si="150"/>
        <v>1.3975</v>
      </c>
      <c r="G1659" s="6">
        <f t="shared" si="151"/>
        <v>53.75</v>
      </c>
      <c r="H1659" t="s">
        <v>8219</v>
      </c>
      <c r="I1659" t="s">
        <v>8224</v>
      </c>
      <c r="J1659" t="s">
        <v>8246</v>
      </c>
      <c r="K1659">
        <v>1464729276</v>
      </c>
      <c r="L1659" s="11">
        <f t="shared" si="154"/>
        <v>42521.885138888887</v>
      </c>
      <c r="M1659">
        <v>1459545276</v>
      </c>
      <c r="N1659" s="11">
        <f t="shared" si="155"/>
        <v>42461.885138888887</v>
      </c>
      <c r="O1659" t="b">
        <v>0</v>
      </c>
      <c r="P1659">
        <v>52</v>
      </c>
      <c r="Q1659" t="b">
        <v>1</v>
      </c>
      <c r="R1659" t="s">
        <v>8292</v>
      </c>
      <c r="S1659" t="str">
        <f t="shared" si="152"/>
        <v>music</v>
      </c>
      <c r="T1659" t="str">
        <f t="shared" si="153"/>
        <v>pop</v>
      </c>
    </row>
    <row r="1660" spans="1:20" ht="43.2" x14ac:dyDescent="0.3">
      <c r="A1660">
        <v>649</v>
      </c>
      <c r="B1660" s="3" t="s">
        <v>650</v>
      </c>
      <c r="C1660" s="3" t="s">
        <v>4759</v>
      </c>
      <c r="D1660" s="10">
        <v>2500</v>
      </c>
      <c r="E1660">
        <v>3499</v>
      </c>
      <c r="F1660" s="5">
        <f t="shared" si="150"/>
        <v>1.3996</v>
      </c>
      <c r="G1660" s="6">
        <f t="shared" si="151"/>
        <v>42.670731707317074</v>
      </c>
      <c r="H1660" t="s">
        <v>8219</v>
      </c>
      <c r="I1660" t="s">
        <v>8224</v>
      </c>
      <c r="J1660" t="s">
        <v>8246</v>
      </c>
      <c r="K1660">
        <v>1410904413</v>
      </c>
      <c r="L1660" s="11">
        <f t="shared" si="154"/>
        <v>41898.912187499998</v>
      </c>
      <c r="M1660">
        <v>1409090013</v>
      </c>
      <c r="N1660" s="11">
        <f t="shared" si="155"/>
        <v>41877.912187499998</v>
      </c>
      <c r="O1660" t="b">
        <v>0</v>
      </c>
      <c r="P1660">
        <v>82</v>
      </c>
      <c r="Q1660" t="b">
        <v>1</v>
      </c>
      <c r="R1660" t="s">
        <v>8273</v>
      </c>
      <c r="S1660" t="str">
        <f t="shared" si="152"/>
        <v>technology</v>
      </c>
      <c r="T1660" t="str">
        <f t="shared" si="153"/>
        <v>wearables</v>
      </c>
    </row>
    <row r="1661" spans="1:20" ht="43.2" x14ac:dyDescent="0.3">
      <c r="A1661">
        <v>3423</v>
      </c>
      <c r="B1661" s="3" t="s">
        <v>3422</v>
      </c>
      <c r="C1661" s="3" t="s">
        <v>7533</v>
      </c>
      <c r="D1661" s="10">
        <v>250</v>
      </c>
      <c r="E1661">
        <v>350</v>
      </c>
      <c r="F1661" s="5">
        <f t="shared" si="150"/>
        <v>1.4</v>
      </c>
      <c r="G1661" s="6">
        <f t="shared" si="151"/>
        <v>35</v>
      </c>
      <c r="H1661" t="s">
        <v>8219</v>
      </c>
      <c r="I1661" t="s">
        <v>8224</v>
      </c>
      <c r="J1661" t="s">
        <v>8246</v>
      </c>
      <c r="K1661">
        <v>1429912341</v>
      </c>
      <c r="L1661" s="11">
        <f t="shared" si="154"/>
        <v>42118.911354166667</v>
      </c>
      <c r="M1661">
        <v>1427320341</v>
      </c>
      <c r="N1661" s="11">
        <f t="shared" si="155"/>
        <v>42088.911354166667</v>
      </c>
      <c r="O1661" t="b">
        <v>0</v>
      </c>
      <c r="P1661">
        <v>10</v>
      </c>
      <c r="Q1661" t="b">
        <v>1</v>
      </c>
      <c r="R1661" t="s">
        <v>8271</v>
      </c>
      <c r="S1661" t="str">
        <f t="shared" si="152"/>
        <v>theater</v>
      </c>
      <c r="T1661" t="str">
        <f t="shared" si="153"/>
        <v>plays</v>
      </c>
    </row>
    <row r="1662" spans="1:20" ht="43.2" x14ac:dyDescent="0.3">
      <c r="A1662">
        <v>3675</v>
      </c>
      <c r="B1662" s="3" t="s">
        <v>3672</v>
      </c>
      <c r="C1662" s="3" t="s">
        <v>7785</v>
      </c>
      <c r="D1662" s="10">
        <v>50</v>
      </c>
      <c r="E1662">
        <v>70</v>
      </c>
      <c r="F1662" s="5">
        <f t="shared" si="150"/>
        <v>1.4</v>
      </c>
      <c r="G1662" s="6">
        <f t="shared" si="151"/>
        <v>23.333333333333332</v>
      </c>
      <c r="H1662" t="s">
        <v>8219</v>
      </c>
      <c r="I1662" t="s">
        <v>8225</v>
      </c>
      <c r="J1662" t="s">
        <v>8247</v>
      </c>
      <c r="K1662">
        <v>1463353200</v>
      </c>
      <c r="L1662" s="11">
        <f t="shared" si="154"/>
        <v>42505.958333333328</v>
      </c>
      <c r="M1662">
        <v>1462285182</v>
      </c>
      <c r="N1662" s="11">
        <f t="shared" si="155"/>
        <v>42493.597013888888</v>
      </c>
      <c r="O1662" t="b">
        <v>0</v>
      </c>
      <c r="P1662">
        <v>3</v>
      </c>
      <c r="Q1662" t="b">
        <v>1</v>
      </c>
      <c r="R1662" t="s">
        <v>8271</v>
      </c>
      <c r="S1662" t="str">
        <f t="shared" si="152"/>
        <v>theater</v>
      </c>
      <c r="T1662" t="str">
        <f t="shared" si="153"/>
        <v>plays</v>
      </c>
    </row>
    <row r="1663" spans="1:20" ht="43.2" x14ac:dyDescent="0.3">
      <c r="A1663">
        <v>2723</v>
      </c>
      <c r="B1663" s="3" t="s">
        <v>2723</v>
      </c>
      <c r="C1663" s="3" t="s">
        <v>6833</v>
      </c>
      <c r="D1663" s="10">
        <v>12000</v>
      </c>
      <c r="E1663">
        <v>16806</v>
      </c>
      <c r="F1663" s="5">
        <f t="shared" si="150"/>
        <v>1.4005000000000001</v>
      </c>
      <c r="G1663" s="6">
        <f t="shared" si="151"/>
        <v>95.48863636363636</v>
      </c>
      <c r="H1663" t="s">
        <v>8219</v>
      </c>
      <c r="I1663" t="s">
        <v>8224</v>
      </c>
      <c r="J1663" t="s">
        <v>8246</v>
      </c>
      <c r="K1663">
        <v>1420060088</v>
      </c>
      <c r="L1663" s="11">
        <f t="shared" si="154"/>
        <v>42004.880648148144</v>
      </c>
      <c r="M1663">
        <v>1414872488</v>
      </c>
      <c r="N1663" s="11">
        <f t="shared" si="155"/>
        <v>41944.83898148148</v>
      </c>
      <c r="O1663" t="b">
        <v>0</v>
      </c>
      <c r="P1663">
        <v>176</v>
      </c>
      <c r="Q1663" t="b">
        <v>1</v>
      </c>
      <c r="R1663" t="s">
        <v>8295</v>
      </c>
      <c r="S1663" t="str">
        <f t="shared" si="152"/>
        <v>technology</v>
      </c>
      <c r="T1663" t="str">
        <f t="shared" si="153"/>
        <v>hardware</v>
      </c>
    </row>
    <row r="1664" spans="1:20" ht="43.2" x14ac:dyDescent="0.3">
      <c r="A1664">
        <v>3814</v>
      </c>
      <c r="B1664" s="3" t="s">
        <v>3811</v>
      </c>
      <c r="C1664" s="3" t="s">
        <v>7924</v>
      </c>
      <c r="D1664" s="10">
        <v>1500</v>
      </c>
      <c r="E1664">
        <v>2102</v>
      </c>
      <c r="F1664" s="5">
        <f t="shared" si="150"/>
        <v>1.4013333333333333</v>
      </c>
      <c r="G1664" s="6">
        <f t="shared" si="151"/>
        <v>61.823529411764703</v>
      </c>
      <c r="H1664" t="s">
        <v>8219</v>
      </c>
      <c r="I1664" t="s">
        <v>8224</v>
      </c>
      <c r="J1664" t="s">
        <v>8246</v>
      </c>
      <c r="K1664">
        <v>1427860740</v>
      </c>
      <c r="L1664" s="11">
        <f t="shared" si="154"/>
        <v>42095.165972222225</v>
      </c>
      <c r="M1664">
        <v>1424727712</v>
      </c>
      <c r="N1664" s="11">
        <f t="shared" si="155"/>
        <v>42058.904074074075</v>
      </c>
      <c r="O1664" t="b">
        <v>0</v>
      </c>
      <c r="P1664">
        <v>34</v>
      </c>
      <c r="Q1664" t="b">
        <v>1</v>
      </c>
      <c r="R1664" t="s">
        <v>8271</v>
      </c>
      <c r="S1664" t="str">
        <f t="shared" si="152"/>
        <v>theater</v>
      </c>
      <c r="T1664" t="str">
        <f t="shared" si="153"/>
        <v>plays</v>
      </c>
    </row>
    <row r="1665" spans="1:20" ht="28.8" x14ac:dyDescent="0.3">
      <c r="A1665">
        <v>3457</v>
      </c>
      <c r="B1665" s="3" t="s">
        <v>3456</v>
      </c>
      <c r="C1665" s="3" t="s">
        <v>7567</v>
      </c>
      <c r="D1665" s="10">
        <v>2000</v>
      </c>
      <c r="E1665">
        <v>2804</v>
      </c>
      <c r="F1665" s="5">
        <f t="shared" si="150"/>
        <v>1.4019999999999999</v>
      </c>
      <c r="G1665" s="6">
        <f t="shared" si="151"/>
        <v>50.981818181818184</v>
      </c>
      <c r="H1665" t="s">
        <v>8219</v>
      </c>
      <c r="I1665" t="s">
        <v>8224</v>
      </c>
      <c r="J1665" t="s">
        <v>8246</v>
      </c>
      <c r="K1665">
        <v>1423720740</v>
      </c>
      <c r="L1665" s="11">
        <f t="shared" si="154"/>
        <v>42047.249305555553</v>
      </c>
      <c r="M1665">
        <v>1421081857</v>
      </c>
      <c r="N1665" s="11">
        <f t="shared" si="155"/>
        <v>42016.706678240742</v>
      </c>
      <c r="O1665" t="b">
        <v>0</v>
      </c>
      <c r="P1665">
        <v>55</v>
      </c>
      <c r="Q1665" t="b">
        <v>1</v>
      </c>
      <c r="R1665" t="s">
        <v>8271</v>
      </c>
      <c r="S1665" t="str">
        <f t="shared" si="152"/>
        <v>theater</v>
      </c>
      <c r="T1665" t="str">
        <f t="shared" si="153"/>
        <v>plays</v>
      </c>
    </row>
    <row r="1666" spans="1:20" x14ac:dyDescent="0.3">
      <c r="A1666">
        <v>115</v>
      </c>
      <c r="B1666" s="3" t="s">
        <v>117</v>
      </c>
      <c r="C1666" s="3" t="s">
        <v>4226</v>
      </c>
      <c r="D1666" s="10">
        <v>450</v>
      </c>
      <c r="E1666">
        <v>632</v>
      </c>
      <c r="F1666" s="5">
        <f t="shared" ref="F1666:F1729" si="156">E1666/D1666</f>
        <v>1.4044444444444444</v>
      </c>
      <c r="G1666" s="6">
        <f t="shared" ref="G1666:G1729" si="157">E1666/P1666</f>
        <v>28.727272727272727</v>
      </c>
      <c r="H1666" t="s">
        <v>8219</v>
      </c>
      <c r="I1666" t="s">
        <v>8224</v>
      </c>
      <c r="J1666" t="s">
        <v>8246</v>
      </c>
      <c r="K1666">
        <v>1328377444</v>
      </c>
      <c r="L1666" s="11">
        <f t="shared" si="154"/>
        <v>40943.738935185182</v>
      </c>
      <c r="M1666">
        <v>1326217444</v>
      </c>
      <c r="N1666" s="11">
        <f t="shared" si="155"/>
        <v>40918.738935185182</v>
      </c>
      <c r="O1666" t="b">
        <v>0</v>
      </c>
      <c r="P1666">
        <v>22</v>
      </c>
      <c r="Q1666" t="b">
        <v>1</v>
      </c>
      <c r="R1666" t="s">
        <v>8266</v>
      </c>
      <c r="S1666" t="str">
        <f t="shared" ref="S1666:S1729" si="158">LEFT(R1666,FIND("/",R1666)-1)</f>
        <v>film &amp; video</v>
      </c>
      <c r="T1666" t="str">
        <f t="shared" ref="T1666:T1729" si="159">RIGHT(R1666,LEN(R1666)-FIND("/",R1666))</f>
        <v>shorts</v>
      </c>
    </row>
    <row r="1667" spans="1:20" ht="28.8" x14ac:dyDescent="0.3">
      <c r="A1667">
        <v>113</v>
      </c>
      <c r="B1667" s="3" t="s">
        <v>115</v>
      </c>
      <c r="C1667" s="3" t="s">
        <v>4224</v>
      </c>
      <c r="D1667" s="10">
        <v>5000</v>
      </c>
      <c r="E1667">
        <v>7050</v>
      </c>
      <c r="F1667" s="5">
        <f t="shared" si="156"/>
        <v>1.41</v>
      </c>
      <c r="G1667" s="6">
        <f t="shared" si="157"/>
        <v>90.384615384615387</v>
      </c>
      <c r="H1667" t="s">
        <v>8219</v>
      </c>
      <c r="I1667" t="s">
        <v>8224</v>
      </c>
      <c r="J1667" t="s">
        <v>8246</v>
      </c>
      <c r="K1667">
        <v>1312642800</v>
      </c>
      <c r="L1667" s="11">
        <f t="shared" ref="L1667:L1730" si="160">(((K1667/60)/60)/24)+DATE(1970,1,1)</f>
        <v>40761.625</v>
      </c>
      <c r="M1667">
        <v>1311963128</v>
      </c>
      <c r="N1667" s="11">
        <f t="shared" ref="N1667:N1730" si="161">(((M1667/60)/60)/24)+DATE(1970,1,1)</f>
        <v>40753.758425925924</v>
      </c>
      <c r="O1667" t="b">
        <v>0</v>
      </c>
      <c r="P1667">
        <v>78</v>
      </c>
      <c r="Q1667" t="b">
        <v>1</v>
      </c>
      <c r="R1667" t="s">
        <v>8266</v>
      </c>
      <c r="S1667" t="str">
        <f t="shared" si="158"/>
        <v>film &amp; video</v>
      </c>
      <c r="T1667" t="str">
        <f t="shared" si="159"/>
        <v>shorts</v>
      </c>
    </row>
    <row r="1668" spans="1:20" ht="43.2" x14ac:dyDescent="0.3">
      <c r="A1668">
        <v>2277</v>
      </c>
      <c r="B1668" s="3" t="s">
        <v>2278</v>
      </c>
      <c r="C1668" s="3" t="s">
        <v>6387</v>
      </c>
      <c r="D1668" s="10">
        <v>8500</v>
      </c>
      <c r="E1668">
        <v>11992</v>
      </c>
      <c r="F1668" s="5">
        <f t="shared" si="156"/>
        <v>1.4108235294117648</v>
      </c>
      <c r="G1668" s="6">
        <f t="shared" si="157"/>
        <v>57.932367149758456</v>
      </c>
      <c r="H1668" t="s">
        <v>8219</v>
      </c>
      <c r="I1668" t="s">
        <v>8224</v>
      </c>
      <c r="J1668" t="s">
        <v>8246</v>
      </c>
      <c r="K1668">
        <v>1330359423</v>
      </c>
      <c r="L1668" s="11">
        <f t="shared" si="160"/>
        <v>40966.678506944445</v>
      </c>
      <c r="M1668">
        <v>1327767423</v>
      </c>
      <c r="N1668" s="11">
        <f t="shared" si="161"/>
        <v>40936.678506944445</v>
      </c>
      <c r="O1668" t="b">
        <v>0</v>
      </c>
      <c r="P1668">
        <v>207</v>
      </c>
      <c r="Q1668" t="b">
        <v>1</v>
      </c>
      <c r="R1668" t="s">
        <v>8297</v>
      </c>
      <c r="S1668" t="str">
        <f t="shared" si="158"/>
        <v>games</v>
      </c>
      <c r="T1668" t="str">
        <f t="shared" si="159"/>
        <v>tabletop games</v>
      </c>
    </row>
    <row r="1669" spans="1:20" ht="28.8" x14ac:dyDescent="0.3">
      <c r="A1669">
        <v>3710</v>
      </c>
      <c r="B1669" s="3" t="s">
        <v>3707</v>
      </c>
      <c r="C1669" s="3" t="s">
        <v>7820</v>
      </c>
      <c r="D1669" s="10">
        <v>1300</v>
      </c>
      <c r="E1669">
        <v>1835</v>
      </c>
      <c r="F1669" s="5">
        <f t="shared" si="156"/>
        <v>1.4115384615384616</v>
      </c>
      <c r="G1669" s="6">
        <f t="shared" si="157"/>
        <v>67.962962962962962</v>
      </c>
      <c r="H1669" t="s">
        <v>8219</v>
      </c>
      <c r="I1669" t="s">
        <v>8224</v>
      </c>
      <c r="J1669" t="s">
        <v>8246</v>
      </c>
      <c r="K1669">
        <v>1428068988</v>
      </c>
      <c r="L1669" s="11">
        <f t="shared" si="160"/>
        <v>42097.576249999998</v>
      </c>
      <c r="M1669">
        <v>1425908988</v>
      </c>
      <c r="N1669" s="11">
        <f t="shared" si="161"/>
        <v>42072.576249999998</v>
      </c>
      <c r="O1669" t="b">
        <v>0</v>
      </c>
      <c r="P1669">
        <v>27</v>
      </c>
      <c r="Q1669" t="b">
        <v>1</v>
      </c>
      <c r="R1669" t="s">
        <v>8271</v>
      </c>
      <c r="S1669" t="str">
        <f t="shared" si="158"/>
        <v>theater</v>
      </c>
      <c r="T1669" t="str">
        <f t="shared" si="159"/>
        <v>plays</v>
      </c>
    </row>
    <row r="1670" spans="1:20" ht="57.6" x14ac:dyDescent="0.3">
      <c r="A1670">
        <v>1296</v>
      </c>
      <c r="B1670" s="3" t="s">
        <v>1297</v>
      </c>
      <c r="C1670" s="3" t="s">
        <v>5406</v>
      </c>
      <c r="D1670" s="10">
        <v>850</v>
      </c>
      <c r="E1670">
        <v>1200</v>
      </c>
      <c r="F1670" s="5">
        <f t="shared" si="156"/>
        <v>1.411764705882353</v>
      </c>
      <c r="G1670" s="6">
        <f t="shared" si="157"/>
        <v>52.173913043478258</v>
      </c>
      <c r="H1670" t="s">
        <v>8219</v>
      </c>
      <c r="I1670" t="s">
        <v>8225</v>
      </c>
      <c r="J1670" t="s">
        <v>8247</v>
      </c>
      <c r="K1670">
        <v>1457914373</v>
      </c>
      <c r="L1670" s="11">
        <f t="shared" si="160"/>
        <v>42443.008946759262</v>
      </c>
      <c r="M1670">
        <v>1456189973</v>
      </c>
      <c r="N1670" s="11">
        <f t="shared" si="161"/>
        <v>42423.050613425927</v>
      </c>
      <c r="O1670" t="b">
        <v>0</v>
      </c>
      <c r="P1670">
        <v>23</v>
      </c>
      <c r="Q1670" t="b">
        <v>1</v>
      </c>
      <c r="R1670" t="s">
        <v>8271</v>
      </c>
      <c r="S1670" t="str">
        <f t="shared" si="158"/>
        <v>theater</v>
      </c>
      <c r="T1670" t="str">
        <f t="shared" si="159"/>
        <v>plays</v>
      </c>
    </row>
    <row r="1671" spans="1:20" ht="43.2" x14ac:dyDescent="0.3">
      <c r="A1671">
        <v>2610</v>
      </c>
      <c r="B1671" s="3" t="s">
        <v>2610</v>
      </c>
      <c r="C1671" s="3" t="s">
        <v>6720</v>
      </c>
      <c r="D1671" s="10">
        <v>22765</v>
      </c>
      <c r="E1671">
        <v>32172.66</v>
      </c>
      <c r="F1671" s="5">
        <f t="shared" si="156"/>
        <v>1.4132510432681749</v>
      </c>
      <c r="G1671" s="6">
        <f t="shared" si="157"/>
        <v>55.758509532062391</v>
      </c>
      <c r="H1671" t="s">
        <v>8219</v>
      </c>
      <c r="I1671" t="s">
        <v>8224</v>
      </c>
      <c r="J1671" t="s">
        <v>8246</v>
      </c>
      <c r="K1671">
        <v>1471849140</v>
      </c>
      <c r="L1671" s="11">
        <f t="shared" si="160"/>
        <v>42604.290972222225</v>
      </c>
      <c r="M1671">
        <v>1468444125</v>
      </c>
      <c r="N1671" s="11">
        <f t="shared" si="161"/>
        <v>42564.881076388891</v>
      </c>
      <c r="O1671" t="b">
        <v>1</v>
      </c>
      <c r="P1671">
        <v>577</v>
      </c>
      <c r="Q1671" t="b">
        <v>1</v>
      </c>
      <c r="R1671" t="s">
        <v>8301</v>
      </c>
      <c r="S1671" t="str">
        <f t="shared" si="158"/>
        <v>technology</v>
      </c>
      <c r="T1671" t="str">
        <f t="shared" si="159"/>
        <v>space exploration</v>
      </c>
    </row>
    <row r="1672" spans="1:20" ht="57.6" x14ac:dyDescent="0.3">
      <c r="A1672">
        <v>653</v>
      </c>
      <c r="B1672" s="3" t="s">
        <v>654</v>
      </c>
      <c r="C1672" s="3" t="s">
        <v>4763</v>
      </c>
      <c r="D1672" s="10">
        <v>75000</v>
      </c>
      <c r="E1672">
        <v>106084.5</v>
      </c>
      <c r="F1672" s="5">
        <f t="shared" si="156"/>
        <v>1.4144600000000001</v>
      </c>
      <c r="G1672" s="6">
        <f t="shared" si="157"/>
        <v>95.830623306233065</v>
      </c>
      <c r="H1672" t="s">
        <v>8219</v>
      </c>
      <c r="I1672" t="s">
        <v>8224</v>
      </c>
      <c r="J1672" t="s">
        <v>8246</v>
      </c>
      <c r="K1672">
        <v>1440082240</v>
      </c>
      <c r="L1672" s="11">
        <f t="shared" si="160"/>
        <v>42236.618518518517</v>
      </c>
      <c r="M1672">
        <v>1436885440</v>
      </c>
      <c r="N1672" s="11">
        <f t="shared" si="161"/>
        <v>42199.618518518517</v>
      </c>
      <c r="O1672" t="b">
        <v>0</v>
      </c>
      <c r="P1672">
        <v>1107</v>
      </c>
      <c r="Q1672" t="b">
        <v>1</v>
      </c>
      <c r="R1672" t="s">
        <v>8273</v>
      </c>
      <c r="S1672" t="str">
        <f t="shared" si="158"/>
        <v>technology</v>
      </c>
      <c r="T1672" t="str">
        <f t="shared" si="159"/>
        <v>wearables</v>
      </c>
    </row>
    <row r="1673" spans="1:20" ht="57.6" x14ac:dyDescent="0.3">
      <c r="A1673">
        <v>380</v>
      </c>
      <c r="B1673" s="3" t="s">
        <v>381</v>
      </c>
      <c r="C1673" s="3" t="s">
        <v>4490</v>
      </c>
      <c r="D1673" s="10">
        <v>4000</v>
      </c>
      <c r="E1673">
        <v>5660</v>
      </c>
      <c r="F1673" s="5">
        <f t="shared" si="156"/>
        <v>1.415</v>
      </c>
      <c r="G1673" s="6">
        <f t="shared" si="157"/>
        <v>115.51020408163265</v>
      </c>
      <c r="H1673" t="s">
        <v>8219</v>
      </c>
      <c r="I1673" t="s">
        <v>8224</v>
      </c>
      <c r="J1673" t="s">
        <v>8246</v>
      </c>
      <c r="K1673">
        <v>1453569392</v>
      </c>
      <c r="L1673" s="11">
        <f t="shared" si="160"/>
        <v>42392.719814814816</v>
      </c>
      <c r="M1673">
        <v>1451409392</v>
      </c>
      <c r="N1673" s="11">
        <f t="shared" si="161"/>
        <v>42367.719814814816</v>
      </c>
      <c r="O1673" t="b">
        <v>0</v>
      </c>
      <c r="P1673">
        <v>49</v>
      </c>
      <c r="Q1673" t="b">
        <v>1</v>
      </c>
      <c r="R1673" t="s">
        <v>8269</v>
      </c>
      <c r="S1673" t="str">
        <f t="shared" si="158"/>
        <v>film &amp; video</v>
      </c>
      <c r="T1673" t="str">
        <f t="shared" si="159"/>
        <v>documentary</v>
      </c>
    </row>
    <row r="1674" spans="1:20" ht="43.2" x14ac:dyDescent="0.3">
      <c r="A1674">
        <v>1650</v>
      </c>
      <c r="B1674" s="3" t="s">
        <v>1651</v>
      </c>
      <c r="C1674" s="3" t="s">
        <v>5760</v>
      </c>
      <c r="D1674" s="10">
        <v>2000</v>
      </c>
      <c r="E1674">
        <v>2831</v>
      </c>
      <c r="F1674" s="5">
        <f t="shared" si="156"/>
        <v>1.4155</v>
      </c>
      <c r="G1674" s="6">
        <f t="shared" si="157"/>
        <v>88.46875</v>
      </c>
      <c r="H1674" t="s">
        <v>8219</v>
      </c>
      <c r="I1674" t="s">
        <v>8224</v>
      </c>
      <c r="J1674" t="s">
        <v>8246</v>
      </c>
      <c r="K1674">
        <v>1381314437</v>
      </c>
      <c r="L1674" s="11">
        <f t="shared" si="160"/>
        <v>41556.435613425929</v>
      </c>
      <c r="M1674">
        <v>1378722437</v>
      </c>
      <c r="N1674" s="11">
        <f t="shared" si="161"/>
        <v>41526.435613425929</v>
      </c>
      <c r="O1674" t="b">
        <v>0</v>
      </c>
      <c r="P1674">
        <v>32</v>
      </c>
      <c r="Q1674" t="b">
        <v>1</v>
      </c>
      <c r="R1674" t="s">
        <v>8292</v>
      </c>
      <c r="S1674" t="str">
        <f t="shared" si="158"/>
        <v>music</v>
      </c>
      <c r="T1674" t="str">
        <f t="shared" si="159"/>
        <v>pop</v>
      </c>
    </row>
    <row r="1675" spans="1:20" ht="43.2" x14ac:dyDescent="0.3">
      <c r="A1675">
        <v>2816</v>
      </c>
      <c r="B1675" s="3" t="s">
        <v>2816</v>
      </c>
      <c r="C1675" s="3" t="s">
        <v>6926</v>
      </c>
      <c r="D1675" s="10">
        <v>3000</v>
      </c>
      <c r="E1675">
        <v>4247</v>
      </c>
      <c r="F1675" s="5">
        <f t="shared" si="156"/>
        <v>1.4156666666666666</v>
      </c>
      <c r="G1675" s="6">
        <f t="shared" si="157"/>
        <v>25.130177514792898</v>
      </c>
      <c r="H1675" t="s">
        <v>8219</v>
      </c>
      <c r="I1675" t="s">
        <v>8225</v>
      </c>
      <c r="J1675" t="s">
        <v>8247</v>
      </c>
      <c r="K1675">
        <v>1438531200</v>
      </c>
      <c r="L1675" s="11">
        <f t="shared" si="160"/>
        <v>42218.666666666672</v>
      </c>
      <c r="M1675">
        <v>1435921992</v>
      </c>
      <c r="N1675" s="11">
        <f t="shared" si="161"/>
        <v>42188.467499999999</v>
      </c>
      <c r="O1675" t="b">
        <v>0</v>
      </c>
      <c r="P1675">
        <v>169</v>
      </c>
      <c r="Q1675" t="b">
        <v>1</v>
      </c>
      <c r="R1675" t="s">
        <v>8271</v>
      </c>
      <c r="S1675" t="str">
        <f t="shared" si="158"/>
        <v>theater</v>
      </c>
      <c r="T1675" t="str">
        <f t="shared" si="159"/>
        <v>plays</v>
      </c>
    </row>
    <row r="1676" spans="1:20" ht="43.2" x14ac:dyDescent="0.3">
      <c r="A1676">
        <v>402</v>
      </c>
      <c r="B1676" s="3" t="s">
        <v>403</v>
      </c>
      <c r="C1676" s="3" t="s">
        <v>4512</v>
      </c>
      <c r="D1676" s="10">
        <v>2000</v>
      </c>
      <c r="E1676">
        <v>2833</v>
      </c>
      <c r="F1676" s="5">
        <f t="shared" si="156"/>
        <v>1.4165000000000001</v>
      </c>
      <c r="G1676" s="6">
        <f t="shared" si="157"/>
        <v>65.883720930232556</v>
      </c>
      <c r="H1676" t="s">
        <v>8219</v>
      </c>
      <c r="I1676" t="s">
        <v>8224</v>
      </c>
      <c r="J1676" t="s">
        <v>8246</v>
      </c>
      <c r="K1676">
        <v>1446731817</v>
      </c>
      <c r="L1676" s="11">
        <f t="shared" si="160"/>
        <v>42313.58121527778</v>
      </c>
      <c r="M1676">
        <v>1444913817</v>
      </c>
      <c r="N1676" s="11">
        <f t="shared" si="161"/>
        <v>42292.539548611108</v>
      </c>
      <c r="O1676" t="b">
        <v>0</v>
      </c>
      <c r="P1676">
        <v>43</v>
      </c>
      <c r="Q1676" t="b">
        <v>1</v>
      </c>
      <c r="R1676" t="s">
        <v>8269</v>
      </c>
      <c r="S1676" t="str">
        <f t="shared" si="158"/>
        <v>film &amp; video</v>
      </c>
      <c r="T1676" t="str">
        <f t="shared" si="159"/>
        <v>documentary</v>
      </c>
    </row>
    <row r="1677" spans="1:20" ht="43.2" x14ac:dyDescent="0.3">
      <c r="A1677">
        <v>42</v>
      </c>
      <c r="B1677" s="3" t="s">
        <v>44</v>
      </c>
      <c r="C1677" s="3" t="s">
        <v>4153</v>
      </c>
      <c r="D1677" s="10">
        <v>14000</v>
      </c>
      <c r="E1677">
        <v>19860</v>
      </c>
      <c r="F1677" s="5">
        <f t="shared" si="156"/>
        <v>1.4185714285714286</v>
      </c>
      <c r="G1677" s="6">
        <f t="shared" si="157"/>
        <v>117.51479289940828</v>
      </c>
      <c r="H1677" t="s">
        <v>8219</v>
      </c>
      <c r="I1677" t="s">
        <v>8224</v>
      </c>
      <c r="J1677" t="s">
        <v>8246</v>
      </c>
      <c r="K1677">
        <v>1419780026</v>
      </c>
      <c r="L1677" s="11">
        <f t="shared" si="160"/>
        <v>42001.639189814814</v>
      </c>
      <c r="M1677">
        <v>1417188026</v>
      </c>
      <c r="N1677" s="11">
        <f t="shared" si="161"/>
        <v>41971.639189814814</v>
      </c>
      <c r="O1677" t="b">
        <v>0</v>
      </c>
      <c r="P1677">
        <v>169</v>
      </c>
      <c r="Q1677" t="b">
        <v>1</v>
      </c>
      <c r="R1677" t="s">
        <v>8265</v>
      </c>
      <c r="S1677" t="str">
        <f t="shared" si="158"/>
        <v>film &amp; video</v>
      </c>
      <c r="T1677" t="str">
        <f t="shared" si="159"/>
        <v>television</v>
      </c>
    </row>
    <row r="1678" spans="1:20" ht="28.8" x14ac:dyDescent="0.3">
      <c r="A1678">
        <v>36</v>
      </c>
      <c r="B1678" s="3" t="s">
        <v>38</v>
      </c>
      <c r="C1678" s="3" t="s">
        <v>4147</v>
      </c>
      <c r="D1678" s="10">
        <v>6000</v>
      </c>
      <c r="E1678">
        <v>8529</v>
      </c>
      <c r="F1678" s="5">
        <f t="shared" si="156"/>
        <v>1.4215</v>
      </c>
      <c r="G1678" s="6">
        <f t="shared" si="157"/>
        <v>193.84090909090909</v>
      </c>
      <c r="H1678" t="s">
        <v>8219</v>
      </c>
      <c r="I1678" t="s">
        <v>8224</v>
      </c>
      <c r="J1678" t="s">
        <v>8246</v>
      </c>
      <c r="K1678">
        <v>1428128525</v>
      </c>
      <c r="L1678" s="11">
        <f t="shared" si="160"/>
        <v>42098.265335648146</v>
      </c>
      <c r="M1678">
        <v>1425540125</v>
      </c>
      <c r="N1678" s="11">
        <f t="shared" si="161"/>
        <v>42068.307002314818</v>
      </c>
      <c r="O1678" t="b">
        <v>0</v>
      </c>
      <c r="P1678">
        <v>44</v>
      </c>
      <c r="Q1678" t="b">
        <v>1</v>
      </c>
      <c r="R1678" t="s">
        <v>8265</v>
      </c>
      <c r="S1678" t="str">
        <f t="shared" si="158"/>
        <v>film &amp; video</v>
      </c>
      <c r="T1678" t="str">
        <f t="shared" si="159"/>
        <v>television</v>
      </c>
    </row>
    <row r="1679" spans="1:20" ht="43.2" x14ac:dyDescent="0.3">
      <c r="A1679">
        <v>3394</v>
      </c>
      <c r="B1679" s="3" t="s">
        <v>3393</v>
      </c>
      <c r="C1679" s="3" t="s">
        <v>7504</v>
      </c>
      <c r="D1679" s="10">
        <v>550</v>
      </c>
      <c r="E1679">
        <v>783</v>
      </c>
      <c r="F1679" s="5">
        <f t="shared" si="156"/>
        <v>1.4236363636363636</v>
      </c>
      <c r="G1679" s="6">
        <f t="shared" si="157"/>
        <v>29</v>
      </c>
      <c r="H1679" t="s">
        <v>8219</v>
      </c>
      <c r="I1679" t="s">
        <v>8225</v>
      </c>
      <c r="J1679" t="s">
        <v>8247</v>
      </c>
      <c r="K1679">
        <v>1406470645</v>
      </c>
      <c r="L1679" s="11">
        <f t="shared" si="160"/>
        <v>41847.59542824074</v>
      </c>
      <c r="M1679">
        <v>1403878645</v>
      </c>
      <c r="N1679" s="11">
        <f t="shared" si="161"/>
        <v>41817.59542824074</v>
      </c>
      <c r="O1679" t="b">
        <v>0</v>
      </c>
      <c r="P1679">
        <v>27</v>
      </c>
      <c r="Q1679" t="b">
        <v>1</v>
      </c>
      <c r="R1679" t="s">
        <v>8271</v>
      </c>
      <c r="S1679" t="str">
        <f t="shared" si="158"/>
        <v>theater</v>
      </c>
      <c r="T1679" t="str">
        <f t="shared" si="159"/>
        <v>plays</v>
      </c>
    </row>
    <row r="1680" spans="1:20" ht="28.8" x14ac:dyDescent="0.3">
      <c r="A1680">
        <v>1</v>
      </c>
      <c r="B1680" s="3" t="s">
        <v>3</v>
      </c>
      <c r="C1680" s="3" t="s">
        <v>4112</v>
      </c>
      <c r="D1680" s="10">
        <v>10275</v>
      </c>
      <c r="E1680">
        <v>14653</v>
      </c>
      <c r="F1680" s="5">
        <f t="shared" si="156"/>
        <v>1.4260827250608272</v>
      </c>
      <c r="G1680" s="6">
        <f t="shared" si="157"/>
        <v>185.48101265822785</v>
      </c>
      <c r="H1680" t="s">
        <v>8219</v>
      </c>
      <c r="I1680" t="s">
        <v>8224</v>
      </c>
      <c r="J1680" t="s">
        <v>8246</v>
      </c>
      <c r="K1680">
        <v>1488464683</v>
      </c>
      <c r="L1680" s="11">
        <f t="shared" si="160"/>
        <v>42796.600497685184</v>
      </c>
      <c r="M1680">
        <v>1485872683</v>
      </c>
      <c r="N1680" s="11">
        <f t="shared" si="161"/>
        <v>42766.600497685184</v>
      </c>
      <c r="O1680" t="b">
        <v>0</v>
      </c>
      <c r="P1680">
        <v>79</v>
      </c>
      <c r="Q1680" t="b">
        <v>1</v>
      </c>
      <c r="R1680" t="s">
        <v>8265</v>
      </c>
      <c r="S1680" t="str">
        <f t="shared" si="158"/>
        <v>film &amp; video</v>
      </c>
      <c r="T1680" t="str">
        <f t="shared" si="159"/>
        <v>television</v>
      </c>
    </row>
    <row r="1681" spans="1:20" ht="43.2" x14ac:dyDescent="0.3">
      <c r="A1681">
        <v>3480</v>
      </c>
      <c r="B1681" s="3" t="s">
        <v>3479</v>
      </c>
      <c r="C1681" s="3" t="s">
        <v>7590</v>
      </c>
      <c r="D1681" s="10">
        <v>1500</v>
      </c>
      <c r="E1681">
        <v>2140</v>
      </c>
      <c r="F1681" s="5">
        <f t="shared" si="156"/>
        <v>1.4266666666666667</v>
      </c>
      <c r="G1681" s="6">
        <f t="shared" si="157"/>
        <v>164.61538461538461</v>
      </c>
      <c r="H1681" t="s">
        <v>8219</v>
      </c>
      <c r="I1681" t="s">
        <v>8224</v>
      </c>
      <c r="J1681" t="s">
        <v>8246</v>
      </c>
      <c r="K1681">
        <v>1436562000</v>
      </c>
      <c r="L1681" s="11">
        <f t="shared" si="160"/>
        <v>42195.875</v>
      </c>
      <c r="M1681">
        <v>1434440227</v>
      </c>
      <c r="N1681" s="11">
        <f t="shared" si="161"/>
        <v>42171.317442129628</v>
      </c>
      <c r="O1681" t="b">
        <v>0</v>
      </c>
      <c r="P1681">
        <v>13</v>
      </c>
      <c r="Q1681" t="b">
        <v>1</v>
      </c>
      <c r="R1681" t="s">
        <v>8271</v>
      </c>
      <c r="S1681" t="str">
        <f t="shared" si="158"/>
        <v>theater</v>
      </c>
      <c r="T1681" t="str">
        <f t="shared" si="159"/>
        <v>plays</v>
      </c>
    </row>
    <row r="1682" spans="1:20" ht="43.2" x14ac:dyDescent="0.3">
      <c r="A1682">
        <v>786</v>
      </c>
      <c r="B1682" s="3" t="s">
        <v>787</v>
      </c>
      <c r="C1682" s="3" t="s">
        <v>4896</v>
      </c>
      <c r="D1682" s="10">
        <v>5000</v>
      </c>
      <c r="E1682">
        <v>7140</v>
      </c>
      <c r="F1682" s="5">
        <f t="shared" si="156"/>
        <v>1.4279999999999999</v>
      </c>
      <c r="G1682" s="6">
        <f t="shared" si="157"/>
        <v>162.27272727272728</v>
      </c>
      <c r="H1682" t="s">
        <v>8219</v>
      </c>
      <c r="I1682" t="s">
        <v>8224</v>
      </c>
      <c r="J1682" t="s">
        <v>8246</v>
      </c>
      <c r="K1682">
        <v>1336751220</v>
      </c>
      <c r="L1682" s="11">
        <f t="shared" si="160"/>
        <v>41040.657638888886</v>
      </c>
      <c r="M1682">
        <v>1331774434</v>
      </c>
      <c r="N1682" s="11">
        <f t="shared" si="161"/>
        <v>40983.055949074071</v>
      </c>
      <c r="O1682" t="b">
        <v>0</v>
      </c>
      <c r="P1682">
        <v>44</v>
      </c>
      <c r="Q1682" t="b">
        <v>1</v>
      </c>
      <c r="R1682" t="s">
        <v>8276</v>
      </c>
      <c r="S1682" t="str">
        <f t="shared" si="158"/>
        <v>music</v>
      </c>
      <c r="T1682" t="str">
        <f t="shared" si="159"/>
        <v>rock</v>
      </c>
    </row>
    <row r="1683" spans="1:20" ht="43.2" x14ac:dyDescent="0.3">
      <c r="A1683">
        <v>1832</v>
      </c>
      <c r="B1683" s="3" t="s">
        <v>1833</v>
      </c>
      <c r="C1683" s="3" t="s">
        <v>5942</v>
      </c>
      <c r="D1683" s="10">
        <v>350</v>
      </c>
      <c r="E1683">
        <v>500</v>
      </c>
      <c r="F1683" s="5">
        <f t="shared" si="156"/>
        <v>1.4285714285714286</v>
      </c>
      <c r="G1683" s="6">
        <f t="shared" si="157"/>
        <v>25</v>
      </c>
      <c r="H1683" t="s">
        <v>8219</v>
      </c>
      <c r="I1683" t="s">
        <v>8224</v>
      </c>
      <c r="J1683" t="s">
        <v>8246</v>
      </c>
      <c r="K1683">
        <v>1299243427</v>
      </c>
      <c r="L1683" s="11">
        <f t="shared" si="160"/>
        <v>40606.539664351854</v>
      </c>
      <c r="M1683">
        <v>1296651427</v>
      </c>
      <c r="N1683" s="11">
        <f t="shared" si="161"/>
        <v>40576.539664351854</v>
      </c>
      <c r="O1683" t="b">
        <v>0</v>
      </c>
      <c r="P1683">
        <v>20</v>
      </c>
      <c r="Q1683" t="b">
        <v>1</v>
      </c>
      <c r="R1683" t="s">
        <v>8276</v>
      </c>
      <c r="S1683" t="str">
        <f t="shared" si="158"/>
        <v>music</v>
      </c>
      <c r="T1683" t="str">
        <f t="shared" si="159"/>
        <v>rock</v>
      </c>
    </row>
    <row r="1684" spans="1:20" ht="28.8" x14ac:dyDescent="0.3">
      <c r="A1684">
        <v>1655</v>
      </c>
      <c r="B1684" s="3" t="s">
        <v>1656</v>
      </c>
      <c r="C1684" s="3" t="s">
        <v>5765</v>
      </c>
      <c r="D1684" s="10">
        <v>1500</v>
      </c>
      <c r="E1684">
        <v>2143</v>
      </c>
      <c r="F1684" s="5">
        <f t="shared" si="156"/>
        <v>1.4286666666666668</v>
      </c>
      <c r="G1684" s="6">
        <f t="shared" si="157"/>
        <v>44.645833333333336</v>
      </c>
      <c r="H1684" t="s">
        <v>8219</v>
      </c>
      <c r="I1684" t="s">
        <v>8224</v>
      </c>
      <c r="J1684" t="s">
        <v>8246</v>
      </c>
      <c r="K1684">
        <v>1333648820</v>
      </c>
      <c r="L1684" s="11">
        <f t="shared" si="160"/>
        <v>41004.750231481477</v>
      </c>
      <c r="M1684">
        <v>1331060420</v>
      </c>
      <c r="N1684" s="11">
        <f t="shared" si="161"/>
        <v>40974.791898148149</v>
      </c>
      <c r="O1684" t="b">
        <v>0</v>
      </c>
      <c r="P1684">
        <v>48</v>
      </c>
      <c r="Q1684" t="b">
        <v>1</v>
      </c>
      <c r="R1684" t="s">
        <v>8292</v>
      </c>
      <c r="S1684" t="str">
        <f t="shared" si="158"/>
        <v>music</v>
      </c>
      <c r="T1684" t="str">
        <f t="shared" si="159"/>
        <v>pop</v>
      </c>
    </row>
    <row r="1685" spans="1:20" ht="43.2" x14ac:dyDescent="0.3">
      <c r="A1685">
        <v>3777</v>
      </c>
      <c r="B1685" s="3" t="s">
        <v>3774</v>
      </c>
      <c r="C1685" s="3" t="s">
        <v>7887</v>
      </c>
      <c r="D1685" s="10">
        <v>2000</v>
      </c>
      <c r="E1685">
        <v>2864</v>
      </c>
      <c r="F1685" s="5">
        <f t="shared" si="156"/>
        <v>1.4319999999999999</v>
      </c>
      <c r="G1685" s="6">
        <f t="shared" si="157"/>
        <v>48.542372881355931</v>
      </c>
      <c r="H1685" t="s">
        <v>8219</v>
      </c>
      <c r="I1685" t="s">
        <v>8224</v>
      </c>
      <c r="J1685" t="s">
        <v>8246</v>
      </c>
      <c r="K1685">
        <v>1411790400</v>
      </c>
      <c r="L1685" s="11">
        <f t="shared" si="160"/>
        <v>41909.166666666664</v>
      </c>
      <c r="M1685">
        <v>1409884821</v>
      </c>
      <c r="N1685" s="11">
        <f t="shared" si="161"/>
        <v>41887.111354166671</v>
      </c>
      <c r="O1685" t="b">
        <v>0</v>
      </c>
      <c r="P1685">
        <v>59</v>
      </c>
      <c r="Q1685" t="b">
        <v>1</v>
      </c>
      <c r="R1685" t="s">
        <v>8305</v>
      </c>
      <c r="S1685" t="str">
        <f t="shared" si="158"/>
        <v>theater</v>
      </c>
      <c r="T1685" t="str">
        <f t="shared" si="159"/>
        <v>musical</v>
      </c>
    </row>
    <row r="1686" spans="1:20" ht="57.6" x14ac:dyDescent="0.3">
      <c r="A1686">
        <v>3026</v>
      </c>
      <c r="B1686" s="3" t="s">
        <v>3026</v>
      </c>
      <c r="C1686" s="3" t="s">
        <v>7136</v>
      </c>
      <c r="D1686" s="10">
        <v>900</v>
      </c>
      <c r="E1686">
        <v>1290</v>
      </c>
      <c r="F1686" s="5">
        <f t="shared" si="156"/>
        <v>1.4333333333333333</v>
      </c>
      <c r="G1686" s="6">
        <f t="shared" si="157"/>
        <v>51.6</v>
      </c>
      <c r="H1686" t="s">
        <v>8219</v>
      </c>
      <c r="I1686" t="s">
        <v>8225</v>
      </c>
      <c r="J1686" t="s">
        <v>8247</v>
      </c>
      <c r="K1686">
        <v>1488538892</v>
      </c>
      <c r="L1686" s="11">
        <f t="shared" si="160"/>
        <v>42797.459398148145</v>
      </c>
      <c r="M1686">
        <v>1487329292</v>
      </c>
      <c r="N1686" s="11">
        <f t="shared" si="161"/>
        <v>42783.459398148145</v>
      </c>
      <c r="O1686" t="b">
        <v>0</v>
      </c>
      <c r="P1686">
        <v>25</v>
      </c>
      <c r="Q1686" t="b">
        <v>1</v>
      </c>
      <c r="R1686" t="s">
        <v>8303</v>
      </c>
      <c r="S1686" t="str">
        <f t="shared" si="158"/>
        <v>theater</v>
      </c>
      <c r="T1686" t="str">
        <f t="shared" si="159"/>
        <v>spaces</v>
      </c>
    </row>
    <row r="1687" spans="1:20" ht="43.2" x14ac:dyDescent="0.3">
      <c r="A1687">
        <v>3820</v>
      </c>
      <c r="B1687" s="3" t="s">
        <v>3817</v>
      </c>
      <c r="C1687" s="3" t="s">
        <v>7929</v>
      </c>
      <c r="D1687" s="10">
        <v>300</v>
      </c>
      <c r="E1687">
        <v>430</v>
      </c>
      <c r="F1687" s="5">
        <f t="shared" si="156"/>
        <v>1.4333333333333333</v>
      </c>
      <c r="G1687" s="6">
        <f t="shared" si="157"/>
        <v>21.5</v>
      </c>
      <c r="H1687" t="s">
        <v>8219</v>
      </c>
      <c r="I1687" t="s">
        <v>8225</v>
      </c>
      <c r="J1687" t="s">
        <v>8247</v>
      </c>
      <c r="K1687">
        <v>1436110717</v>
      </c>
      <c r="L1687" s="11">
        <f t="shared" si="160"/>
        <v>42190.651817129634</v>
      </c>
      <c r="M1687">
        <v>1433518717</v>
      </c>
      <c r="N1687" s="11">
        <f t="shared" si="161"/>
        <v>42160.651817129634</v>
      </c>
      <c r="O1687" t="b">
        <v>0</v>
      </c>
      <c r="P1687">
        <v>20</v>
      </c>
      <c r="Q1687" t="b">
        <v>1</v>
      </c>
      <c r="R1687" t="s">
        <v>8271</v>
      </c>
      <c r="S1687" t="str">
        <f t="shared" si="158"/>
        <v>theater</v>
      </c>
      <c r="T1687" t="str">
        <f t="shared" si="159"/>
        <v>plays</v>
      </c>
    </row>
    <row r="1688" spans="1:20" ht="43.2" x14ac:dyDescent="0.3">
      <c r="A1688">
        <v>2059</v>
      </c>
      <c r="B1688" s="3" t="s">
        <v>2060</v>
      </c>
      <c r="C1688" s="3" t="s">
        <v>6169</v>
      </c>
      <c r="D1688" s="10">
        <v>30000</v>
      </c>
      <c r="E1688">
        <v>43037</v>
      </c>
      <c r="F1688" s="5">
        <f t="shared" si="156"/>
        <v>1.4345666666666668</v>
      </c>
      <c r="G1688" s="6">
        <f t="shared" si="157"/>
        <v>114.76533333333333</v>
      </c>
      <c r="H1688" t="s">
        <v>8219</v>
      </c>
      <c r="I1688" t="s">
        <v>8224</v>
      </c>
      <c r="J1688" t="s">
        <v>8246</v>
      </c>
      <c r="K1688">
        <v>1454277540</v>
      </c>
      <c r="L1688" s="11">
        <f t="shared" si="160"/>
        <v>42400.915972222225</v>
      </c>
      <c r="M1688">
        <v>1450880854</v>
      </c>
      <c r="N1688" s="11">
        <f t="shared" si="161"/>
        <v>42361.602476851855</v>
      </c>
      <c r="O1688" t="b">
        <v>0</v>
      </c>
      <c r="P1688">
        <v>375</v>
      </c>
      <c r="Q1688" t="b">
        <v>1</v>
      </c>
      <c r="R1688" t="s">
        <v>8295</v>
      </c>
      <c r="S1688" t="str">
        <f t="shared" si="158"/>
        <v>technology</v>
      </c>
      <c r="T1688" t="str">
        <f t="shared" si="159"/>
        <v>hardware</v>
      </c>
    </row>
    <row r="1689" spans="1:20" ht="43.2" x14ac:dyDescent="0.3">
      <c r="A1689">
        <v>2620</v>
      </c>
      <c r="B1689" s="3" t="s">
        <v>2620</v>
      </c>
      <c r="C1689" s="3" t="s">
        <v>6730</v>
      </c>
      <c r="D1689" s="10">
        <v>65000</v>
      </c>
      <c r="E1689">
        <v>93374</v>
      </c>
      <c r="F1689" s="5">
        <f t="shared" si="156"/>
        <v>1.436523076923077</v>
      </c>
      <c r="G1689" s="6">
        <f t="shared" si="157"/>
        <v>74.639488409272587</v>
      </c>
      <c r="H1689" t="s">
        <v>8219</v>
      </c>
      <c r="I1689" t="s">
        <v>8226</v>
      </c>
      <c r="J1689" t="s">
        <v>8248</v>
      </c>
      <c r="K1689">
        <v>1444525200</v>
      </c>
      <c r="L1689" s="11">
        <f t="shared" si="160"/>
        <v>42288.041666666672</v>
      </c>
      <c r="M1689">
        <v>1441339242</v>
      </c>
      <c r="N1689" s="11">
        <f t="shared" si="161"/>
        <v>42251.16715277778</v>
      </c>
      <c r="O1689" t="b">
        <v>1</v>
      </c>
      <c r="P1689">
        <v>1251</v>
      </c>
      <c r="Q1689" t="b">
        <v>1</v>
      </c>
      <c r="R1689" t="s">
        <v>8301</v>
      </c>
      <c r="S1689" t="str">
        <f t="shared" si="158"/>
        <v>technology</v>
      </c>
      <c r="T1689" t="str">
        <f t="shared" si="159"/>
        <v>space exploration</v>
      </c>
    </row>
    <row r="1690" spans="1:20" ht="43.2" x14ac:dyDescent="0.3">
      <c r="A1690">
        <v>720</v>
      </c>
      <c r="B1690" s="3" t="s">
        <v>721</v>
      </c>
      <c r="C1690" s="3" t="s">
        <v>4830</v>
      </c>
      <c r="D1690" s="10">
        <v>1900</v>
      </c>
      <c r="E1690">
        <v>2735</v>
      </c>
      <c r="F1690" s="5">
        <f t="shared" si="156"/>
        <v>1.4394736842105262</v>
      </c>
      <c r="G1690" s="6">
        <f t="shared" si="157"/>
        <v>66.707317073170728</v>
      </c>
      <c r="H1690" t="s">
        <v>8219</v>
      </c>
      <c r="I1690" t="s">
        <v>8224</v>
      </c>
      <c r="J1690" t="s">
        <v>8246</v>
      </c>
      <c r="K1690">
        <v>1327851291</v>
      </c>
      <c r="L1690" s="11">
        <f t="shared" si="160"/>
        <v>40937.649201388893</v>
      </c>
      <c r="M1690">
        <v>1325432091</v>
      </c>
      <c r="N1690" s="11">
        <f t="shared" si="161"/>
        <v>40909.649201388893</v>
      </c>
      <c r="O1690" t="b">
        <v>0</v>
      </c>
      <c r="P1690">
        <v>41</v>
      </c>
      <c r="Q1690" t="b">
        <v>1</v>
      </c>
      <c r="R1690" t="s">
        <v>8274</v>
      </c>
      <c r="S1690" t="str">
        <f t="shared" si="158"/>
        <v>publishing</v>
      </c>
      <c r="T1690" t="str">
        <f t="shared" si="159"/>
        <v>nonfiction</v>
      </c>
    </row>
    <row r="1691" spans="1:20" ht="43.2" x14ac:dyDescent="0.3">
      <c r="A1691">
        <v>3558</v>
      </c>
      <c r="B1691" s="3" t="s">
        <v>3557</v>
      </c>
      <c r="C1691" s="3" t="s">
        <v>7668</v>
      </c>
      <c r="D1691" s="10">
        <v>350</v>
      </c>
      <c r="E1691">
        <v>504</v>
      </c>
      <c r="F1691" s="5">
        <f t="shared" si="156"/>
        <v>1.44</v>
      </c>
      <c r="G1691" s="6">
        <f t="shared" si="157"/>
        <v>22.90909090909091</v>
      </c>
      <c r="H1691" t="s">
        <v>8219</v>
      </c>
      <c r="I1691" t="s">
        <v>8225</v>
      </c>
      <c r="J1691" t="s">
        <v>8247</v>
      </c>
      <c r="K1691">
        <v>1435352400</v>
      </c>
      <c r="L1691" s="11">
        <f t="shared" si="160"/>
        <v>42181.875</v>
      </c>
      <c r="M1691">
        <v>1431718575</v>
      </c>
      <c r="N1691" s="11">
        <f t="shared" si="161"/>
        <v>42139.816840277781</v>
      </c>
      <c r="O1691" t="b">
        <v>0</v>
      </c>
      <c r="P1691">
        <v>22</v>
      </c>
      <c r="Q1691" t="b">
        <v>1</v>
      </c>
      <c r="R1691" t="s">
        <v>8271</v>
      </c>
      <c r="S1691" t="str">
        <f t="shared" si="158"/>
        <v>theater</v>
      </c>
      <c r="T1691" t="str">
        <f t="shared" si="159"/>
        <v>plays</v>
      </c>
    </row>
    <row r="1692" spans="1:20" ht="43.2" x14ac:dyDescent="0.3">
      <c r="A1692">
        <v>858</v>
      </c>
      <c r="B1692" s="3" t="s">
        <v>859</v>
      </c>
      <c r="C1692" s="3" t="s">
        <v>4968</v>
      </c>
      <c r="D1692" s="10">
        <v>1200</v>
      </c>
      <c r="E1692">
        <v>1728.07</v>
      </c>
      <c r="F1692" s="5">
        <f t="shared" si="156"/>
        <v>1.4400583333333332</v>
      </c>
      <c r="G1692" s="6">
        <f t="shared" si="157"/>
        <v>22.737763157894737</v>
      </c>
      <c r="H1692" t="s">
        <v>8219</v>
      </c>
      <c r="I1692" t="s">
        <v>8225</v>
      </c>
      <c r="J1692" t="s">
        <v>8247</v>
      </c>
      <c r="K1692">
        <v>1429138740</v>
      </c>
      <c r="L1692" s="11">
        <f t="shared" si="160"/>
        <v>42109.957638888889</v>
      </c>
      <c r="M1692">
        <v>1426528418</v>
      </c>
      <c r="N1692" s="11">
        <f t="shared" si="161"/>
        <v>42079.745578703703</v>
      </c>
      <c r="O1692" t="b">
        <v>0</v>
      </c>
      <c r="P1692">
        <v>76</v>
      </c>
      <c r="Q1692" t="b">
        <v>1</v>
      </c>
      <c r="R1692" t="s">
        <v>8277</v>
      </c>
      <c r="S1692" t="str">
        <f t="shared" si="158"/>
        <v>music</v>
      </c>
      <c r="T1692" t="str">
        <f t="shared" si="159"/>
        <v>metal</v>
      </c>
    </row>
    <row r="1693" spans="1:20" ht="43.2" x14ac:dyDescent="0.3">
      <c r="A1693">
        <v>3296</v>
      </c>
      <c r="B1693" s="3" t="s">
        <v>3296</v>
      </c>
      <c r="C1693" s="3" t="s">
        <v>7406</v>
      </c>
      <c r="D1693" s="10">
        <v>1500</v>
      </c>
      <c r="E1693">
        <v>2161</v>
      </c>
      <c r="F1693" s="5">
        <f t="shared" si="156"/>
        <v>1.4406666666666668</v>
      </c>
      <c r="G1693" s="6">
        <f t="shared" si="157"/>
        <v>45.978723404255319</v>
      </c>
      <c r="H1693" t="s">
        <v>8219</v>
      </c>
      <c r="I1693" t="s">
        <v>8225</v>
      </c>
      <c r="J1693" t="s">
        <v>8247</v>
      </c>
      <c r="K1693">
        <v>1448229600</v>
      </c>
      <c r="L1693" s="11">
        <f t="shared" si="160"/>
        <v>42330.916666666672</v>
      </c>
      <c r="M1693">
        <v>1446401372</v>
      </c>
      <c r="N1693" s="11">
        <f t="shared" si="161"/>
        <v>42309.756620370375</v>
      </c>
      <c r="O1693" t="b">
        <v>0</v>
      </c>
      <c r="P1693">
        <v>47</v>
      </c>
      <c r="Q1693" t="b">
        <v>1</v>
      </c>
      <c r="R1693" t="s">
        <v>8271</v>
      </c>
      <c r="S1693" t="str">
        <f t="shared" si="158"/>
        <v>theater</v>
      </c>
      <c r="T1693" t="str">
        <f t="shared" si="159"/>
        <v>plays</v>
      </c>
    </row>
    <row r="1694" spans="1:20" ht="43.2" x14ac:dyDescent="0.3">
      <c r="A1694">
        <v>640</v>
      </c>
      <c r="B1694" s="3" t="s">
        <v>641</v>
      </c>
      <c r="C1694" s="3" t="s">
        <v>4750</v>
      </c>
      <c r="D1694" s="10">
        <v>70</v>
      </c>
      <c r="E1694">
        <v>101</v>
      </c>
      <c r="F1694" s="5">
        <f t="shared" si="156"/>
        <v>1.4428571428571428</v>
      </c>
      <c r="G1694" s="6">
        <f t="shared" si="157"/>
        <v>50.5</v>
      </c>
      <c r="H1694" t="s">
        <v>8219</v>
      </c>
      <c r="I1694" t="s">
        <v>8230</v>
      </c>
      <c r="J1694" t="s">
        <v>8249</v>
      </c>
      <c r="K1694">
        <v>1480028400</v>
      </c>
      <c r="L1694" s="11">
        <f t="shared" si="160"/>
        <v>42698.958333333328</v>
      </c>
      <c r="M1694">
        <v>1478685915</v>
      </c>
      <c r="N1694" s="11">
        <f t="shared" si="161"/>
        <v>42683.420312500006</v>
      </c>
      <c r="O1694" t="b">
        <v>0</v>
      </c>
      <c r="P1694">
        <v>2</v>
      </c>
      <c r="Q1694" t="b">
        <v>1</v>
      </c>
      <c r="R1694" t="s">
        <v>8273</v>
      </c>
      <c r="S1694" t="str">
        <f t="shared" si="158"/>
        <v>technology</v>
      </c>
      <c r="T1694" t="str">
        <f t="shared" si="159"/>
        <v>wearables</v>
      </c>
    </row>
    <row r="1695" spans="1:20" ht="43.2" x14ac:dyDescent="0.3">
      <c r="A1695">
        <v>2331</v>
      </c>
      <c r="B1695" s="3" t="s">
        <v>2332</v>
      </c>
      <c r="C1695" s="3" t="s">
        <v>6441</v>
      </c>
      <c r="D1695" s="10">
        <v>8000</v>
      </c>
      <c r="E1695">
        <v>11545.1</v>
      </c>
      <c r="F1695" s="5">
        <f t="shared" si="156"/>
        <v>1.4431375</v>
      </c>
      <c r="G1695" s="6">
        <f t="shared" si="157"/>
        <v>40.795406360424032</v>
      </c>
      <c r="H1695" t="s">
        <v>8219</v>
      </c>
      <c r="I1695" t="s">
        <v>8224</v>
      </c>
      <c r="J1695" t="s">
        <v>8246</v>
      </c>
      <c r="K1695">
        <v>1408320490</v>
      </c>
      <c r="L1695" s="11">
        <f t="shared" si="160"/>
        <v>41869.005671296298</v>
      </c>
      <c r="M1695">
        <v>1405728490</v>
      </c>
      <c r="N1695" s="11">
        <f t="shared" si="161"/>
        <v>41839.005671296298</v>
      </c>
      <c r="O1695" t="b">
        <v>1</v>
      </c>
      <c r="P1695">
        <v>283</v>
      </c>
      <c r="Q1695" t="b">
        <v>1</v>
      </c>
      <c r="R1695" t="s">
        <v>8298</v>
      </c>
      <c r="S1695" t="str">
        <f t="shared" si="158"/>
        <v>food</v>
      </c>
      <c r="T1695" t="str">
        <f t="shared" si="159"/>
        <v>small batch</v>
      </c>
    </row>
    <row r="1696" spans="1:20" ht="43.2" x14ac:dyDescent="0.3">
      <c r="A1696">
        <v>790</v>
      </c>
      <c r="B1696" s="3" t="s">
        <v>791</v>
      </c>
      <c r="C1696" s="3" t="s">
        <v>4900</v>
      </c>
      <c r="D1696" s="10">
        <v>10000</v>
      </c>
      <c r="E1696">
        <v>14437.46</v>
      </c>
      <c r="F1696" s="5">
        <f t="shared" si="156"/>
        <v>1.443746</v>
      </c>
      <c r="G1696" s="6">
        <f t="shared" si="157"/>
        <v>92.547820512820508</v>
      </c>
      <c r="H1696" t="s">
        <v>8219</v>
      </c>
      <c r="I1696" t="s">
        <v>8224</v>
      </c>
      <c r="J1696" t="s">
        <v>8246</v>
      </c>
      <c r="K1696">
        <v>1359680939</v>
      </c>
      <c r="L1696" s="11">
        <f t="shared" si="160"/>
        <v>41306.047905092593</v>
      </c>
      <c r="M1696">
        <v>1357088939</v>
      </c>
      <c r="N1696" s="11">
        <f t="shared" si="161"/>
        <v>41276.047905092593</v>
      </c>
      <c r="O1696" t="b">
        <v>0</v>
      </c>
      <c r="P1696">
        <v>156</v>
      </c>
      <c r="Q1696" t="b">
        <v>1</v>
      </c>
      <c r="R1696" t="s">
        <v>8276</v>
      </c>
      <c r="S1696" t="str">
        <f t="shared" si="158"/>
        <v>music</v>
      </c>
      <c r="T1696" t="str">
        <f t="shared" si="159"/>
        <v>rock</v>
      </c>
    </row>
    <row r="1697" spans="1:20" ht="43.2" x14ac:dyDescent="0.3">
      <c r="A1697">
        <v>3612</v>
      </c>
      <c r="B1697" s="3" t="s">
        <v>3611</v>
      </c>
      <c r="C1697" s="3" t="s">
        <v>7722</v>
      </c>
      <c r="D1697" s="10">
        <v>5000</v>
      </c>
      <c r="E1697">
        <v>7220</v>
      </c>
      <c r="F1697" s="5">
        <f t="shared" si="156"/>
        <v>1.444</v>
      </c>
      <c r="G1697" s="6">
        <f t="shared" si="157"/>
        <v>126.66666666666667</v>
      </c>
      <c r="H1697" t="s">
        <v>8219</v>
      </c>
      <c r="I1697" t="s">
        <v>8229</v>
      </c>
      <c r="J1697" t="s">
        <v>8251</v>
      </c>
      <c r="K1697">
        <v>1402334811</v>
      </c>
      <c r="L1697" s="11">
        <f t="shared" si="160"/>
        <v>41799.726979166669</v>
      </c>
      <c r="M1697">
        <v>1401470811</v>
      </c>
      <c r="N1697" s="11">
        <f t="shared" si="161"/>
        <v>41789.726979166669</v>
      </c>
      <c r="O1697" t="b">
        <v>0</v>
      </c>
      <c r="P1697">
        <v>57</v>
      </c>
      <c r="Q1697" t="b">
        <v>1</v>
      </c>
      <c r="R1697" t="s">
        <v>8271</v>
      </c>
      <c r="S1697" t="str">
        <f t="shared" si="158"/>
        <v>theater</v>
      </c>
      <c r="T1697" t="str">
        <f t="shared" si="159"/>
        <v>plays</v>
      </c>
    </row>
    <row r="1698" spans="1:20" ht="43.2" x14ac:dyDescent="0.3">
      <c r="A1698">
        <v>1898</v>
      </c>
      <c r="B1698" s="3" t="s">
        <v>1899</v>
      </c>
      <c r="C1698" s="3" t="s">
        <v>6008</v>
      </c>
      <c r="D1698" s="10">
        <v>1000</v>
      </c>
      <c r="E1698">
        <v>1445</v>
      </c>
      <c r="F1698" s="5">
        <f t="shared" si="156"/>
        <v>1.4450000000000001</v>
      </c>
      <c r="G1698" s="6">
        <f t="shared" si="157"/>
        <v>68.80952380952381</v>
      </c>
      <c r="H1698" t="s">
        <v>8219</v>
      </c>
      <c r="I1698" t="s">
        <v>8224</v>
      </c>
      <c r="J1698" t="s">
        <v>8246</v>
      </c>
      <c r="K1698">
        <v>1454349600</v>
      </c>
      <c r="L1698" s="11">
        <f t="shared" si="160"/>
        <v>42401.75</v>
      </c>
      <c r="M1698">
        <v>1451277473</v>
      </c>
      <c r="N1698" s="11">
        <f t="shared" si="161"/>
        <v>42366.192974537036</v>
      </c>
      <c r="O1698" t="b">
        <v>0</v>
      </c>
      <c r="P1698">
        <v>21</v>
      </c>
      <c r="Q1698" t="b">
        <v>1</v>
      </c>
      <c r="R1698" t="s">
        <v>8279</v>
      </c>
      <c r="S1698" t="str">
        <f t="shared" si="158"/>
        <v>music</v>
      </c>
      <c r="T1698" t="str">
        <f t="shared" si="159"/>
        <v>indie rock</v>
      </c>
    </row>
    <row r="1699" spans="1:20" ht="43.2" x14ac:dyDescent="0.3">
      <c r="A1699">
        <v>2725</v>
      </c>
      <c r="B1699" s="3" t="s">
        <v>2725</v>
      </c>
      <c r="C1699" s="3" t="s">
        <v>6835</v>
      </c>
      <c r="D1699" s="10">
        <v>40000</v>
      </c>
      <c r="E1699">
        <v>57817</v>
      </c>
      <c r="F1699" s="5">
        <f t="shared" si="156"/>
        <v>1.445425</v>
      </c>
      <c r="G1699" s="6">
        <f t="shared" si="157"/>
        <v>511.65486725663715</v>
      </c>
      <c r="H1699" t="s">
        <v>8219</v>
      </c>
      <c r="I1699" t="s">
        <v>8229</v>
      </c>
      <c r="J1699" t="s">
        <v>8251</v>
      </c>
      <c r="K1699">
        <v>1488390735</v>
      </c>
      <c r="L1699" s="11">
        <f t="shared" si="160"/>
        <v>42795.744618055556</v>
      </c>
      <c r="M1699">
        <v>1484070735</v>
      </c>
      <c r="N1699" s="11">
        <f t="shared" si="161"/>
        <v>42745.744618055556</v>
      </c>
      <c r="O1699" t="b">
        <v>0</v>
      </c>
      <c r="P1699">
        <v>113</v>
      </c>
      <c r="Q1699" t="b">
        <v>1</v>
      </c>
      <c r="R1699" t="s">
        <v>8295</v>
      </c>
      <c r="S1699" t="str">
        <f t="shared" si="158"/>
        <v>technology</v>
      </c>
      <c r="T1699" t="str">
        <f t="shared" si="159"/>
        <v>hardware</v>
      </c>
    </row>
    <row r="1700" spans="1:20" ht="43.2" x14ac:dyDescent="0.3">
      <c r="A1700">
        <v>1890</v>
      </c>
      <c r="B1700" s="3" t="s">
        <v>1891</v>
      </c>
      <c r="C1700" s="3" t="s">
        <v>6000</v>
      </c>
      <c r="D1700" s="10">
        <v>12000</v>
      </c>
      <c r="E1700">
        <v>17350.13</v>
      </c>
      <c r="F1700" s="5">
        <f t="shared" si="156"/>
        <v>1.4458441666666668</v>
      </c>
      <c r="G1700" s="6">
        <f t="shared" si="157"/>
        <v>70.5289837398374</v>
      </c>
      <c r="H1700" t="s">
        <v>8219</v>
      </c>
      <c r="I1700" t="s">
        <v>8224</v>
      </c>
      <c r="J1700" t="s">
        <v>8246</v>
      </c>
      <c r="K1700">
        <v>1355597528</v>
      </c>
      <c r="L1700" s="11">
        <f t="shared" si="160"/>
        <v>41258.786203703705</v>
      </c>
      <c r="M1700">
        <v>1353005528</v>
      </c>
      <c r="N1700" s="11">
        <f t="shared" si="161"/>
        <v>41228.786203703705</v>
      </c>
      <c r="O1700" t="b">
        <v>0</v>
      </c>
      <c r="P1700">
        <v>246</v>
      </c>
      <c r="Q1700" t="b">
        <v>1</v>
      </c>
      <c r="R1700" t="s">
        <v>8279</v>
      </c>
      <c r="S1700" t="str">
        <f t="shared" si="158"/>
        <v>music</v>
      </c>
      <c r="T1700" t="str">
        <f t="shared" si="159"/>
        <v>indie rock</v>
      </c>
    </row>
    <row r="1701" spans="1:20" ht="43.2" x14ac:dyDescent="0.3">
      <c r="A1701">
        <v>1607</v>
      </c>
      <c r="B1701" s="3" t="s">
        <v>1608</v>
      </c>
      <c r="C1701" s="3" t="s">
        <v>5717</v>
      </c>
      <c r="D1701" s="10">
        <v>10000</v>
      </c>
      <c r="E1701">
        <v>14511</v>
      </c>
      <c r="F1701" s="5">
        <f t="shared" si="156"/>
        <v>1.4511000000000001</v>
      </c>
      <c r="G1701" s="6">
        <f t="shared" si="157"/>
        <v>70.785365853658533</v>
      </c>
      <c r="H1701" t="s">
        <v>8219</v>
      </c>
      <c r="I1701" t="s">
        <v>8224</v>
      </c>
      <c r="J1701" t="s">
        <v>8246</v>
      </c>
      <c r="K1701">
        <v>1339701851</v>
      </c>
      <c r="L1701" s="11">
        <f t="shared" si="160"/>
        <v>41074.80846064815</v>
      </c>
      <c r="M1701">
        <v>1337887451</v>
      </c>
      <c r="N1701" s="11">
        <f t="shared" si="161"/>
        <v>41053.80846064815</v>
      </c>
      <c r="O1701" t="b">
        <v>0</v>
      </c>
      <c r="P1701">
        <v>205</v>
      </c>
      <c r="Q1701" t="b">
        <v>1</v>
      </c>
      <c r="R1701" t="s">
        <v>8276</v>
      </c>
      <c r="S1701" t="str">
        <f t="shared" si="158"/>
        <v>music</v>
      </c>
      <c r="T1701" t="str">
        <f t="shared" si="159"/>
        <v>rock</v>
      </c>
    </row>
    <row r="1702" spans="1:20" ht="43.2" x14ac:dyDescent="0.3">
      <c r="A1702">
        <v>1533</v>
      </c>
      <c r="B1702" s="3" t="s">
        <v>1534</v>
      </c>
      <c r="C1702" s="3" t="s">
        <v>5643</v>
      </c>
      <c r="D1702" s="10">
        <v>45000</v>
      </c>
      <c r="E1702">
        <v>65313</v>
      </c>
      <c r="F1702" s="5">
        <f t="shared" si="156"/>
        <v>1.4514</v>
      </c>
      <c r="G1702" s="6">
        <f t="shared" si="157"/>
        <v>88.26081081081081</v>
      </c>
      <c r="H1702" t="s">
        <v>8219</v>
      </c>
      <c r="I1702" t="s">
        <v>8224</v>
      </c>
      <c r="J1702" t="s">
        <v>8246</v>
      </c>
      <c r="K1702">
        <v>1462161540</v>
      </c>
      <c r="L1702" s="11">
        <f t="shared" si="160"/>
        <v>42492.165972222225</v>
      </c>
      <c r="M1702">
        <v>1457913777</v>
      </c>
      <c r="N1702" s="11">
        <f t="shared" si="161"/>
        <v>42443.00204861111</v>
      </c>
      <c r="O1702" t="b">
        <v>1</v>
      </c>
      <c r="P1702">
        <v>740</v>
      </c>
      <c r="Q1702" t="b">
        <v>1</v>
      </c>
      <c r="R1702" t="s">
        <v>8285</v>
      </c>
      <c r="S1702" t="str">
        <f t="shared" si="158"/>
        <v>photography</v>
      </c>
      <c r="T1702" t="str">
        <f t="shared" si="159"/>
        <v>photobooks</v>
      </c>
    </row>
    <row r="1703" spans="1:20" ht="43.2" x14ac:dyDescent="0.3">
      <c r="A1703">
        <v>19</v>
      </c>
      <c r="B1703" s="3" t="s">
        <v>21</v>
      </c>
      <c r="C1703" s="3" t="s">
        <v>4130</v>
      </c>
      <c r="D1703" s="10">
        <v>850</v>
      </c>
      <c r="E1703">
        <v>1235</v>
      </c>
      <c r="F1703" s="5">
        <f t="shared" si="156"/>
        <v>1.4529411764705882</v>
      </c>
      <c r="G1703" s="6">
        <f t="shared" si="157"/>
        <v>56.136363636363633</v>
      </c>
      <c r="H1703" t="s">
        <v>8219</v>
      </c>
      <c r="I1703" t="s">
        <v>8224</v>
      </c>
      <c r="J1703" t="s">
        <v>8246</v>
      </c>
      <c r="K1703">
        <v>1437420934</v>
      </c>
      <c r="L1703" s="11">
        <f t="shared" si="160"/>
        <v>42205.816365740742</v>
      </c>
      <c r="M1703">
        <v>1434828934</v>
      </c>
      <c r="N1703" s="11">
        <f t="shared" si="161"/>
        <v>42175.816365740742</v>
      </c>
      <c r="O1703" t="b">
        <v>0</v>
      </c>
      <c r="P1703">
        <v>22</v>
      </c>
      <c r="Q1703" t="b">
        <v>1</v>
      </c>
      <c r="R1703" t="s">
        <v>8265</v>
      </c>
      <c r="S1703" t="str">
        <f t="shared" si="158"/>
        <v>film &amp; video</v>
      </c>
      <c r="T1703" t="str">
        <f t="shared" si="159"/>
        <v>television</v>
      </c>
    </row>
    <row r="1704" spans="1:20" ht="43.2" x14ac:dyDescent="0.3">
      <c r="A1704">
        <v>1038</v>
      </c>
      <c r="B1704" s="3" t="s">
        <v>1039</v>
      </c>
      <c r="C1704" s="3" t="s">
        <v>5148</v>
      </c>
      <c r="D1704" s="10">
        <v>1500</v>
      </c>
      <c r="E1704">
        <v>2180</v>
      </c>
      <c r="F1704" s="5">
        <f t="shared" si="156"/>
        <v>1.4533333333333334</v>
      </c>
      <c r="G1704" s="6">
        <f t="shared" si="157"/>
        <v>35.73770491803279</v>
      </c>
      <c r="H1704" t="s">
        <v>8219</v>
      </c>
      <c r="I1704" t="s">
        <v>8224</v>
      </c>
      <c r="J1704" t="s">
        <v>8246</v>
      </c>
      <c r="K1704">
        <v>1458362023</v>
      </c>
      <c r="L1704" s="11">
        <f t="shared" si="160"/>
        <v>42448.190081018518</v>
      </c>
      <c r="M1704">
        <v>1455773623</v>
      </c>
      <c r="N1704" s="11">
        <f t="shared" si="161"/>
        <v>42418.231747685189</v>
      </c>
      <c r="O1704" t="b">
        <v>0</v>
      </c>
      <c r="P1704">
        <v>61</v>
      </c>
      <c r="Q1704" t="b">
        <v>1</v>
      </c>
      <c r="R1704" t="s">
        <v>8280</v>
      </c>
      <c r="S1704" t="str">
        <f t="shared" si="158"/>
        <v>music</v>
      </c>
      <c r="T1704" t="str">
        <f t="shared" si="159"/>
        <v>electronic music</v>
      </c>
    </row>
    <row r="1705" spans="1:20" ht="43.2" x14ac:dyDescent="0.3">
      <c r="A1705">
        <v>838</v>
      </c>
      <c r="B1705" s="3" t="s">
        <v>839</v>
      </c>
      <c r="C1705" s="3" t="s">
        <v>4948</v>
      </c>
      <c r="D1705" s="10">
        <v>2000</v>
      </c>
      <c r="E1705">
        <v>2908</v>
      </c>
      <c r="F1705" s="5">
        <f t="shared" si="156"/>
        <v>1.454</v>
      </c>
      <c r="G1705" s="6">
        <f t="shared" si="157"/>
        <v>47.672131147540981</v>
      </c>
      <c r="H1705" t="s">
        <v>8219</v>
      </c>
      <c r="I1705" t="s">
        <v>8224</v>
      </c>
      <c r="J1705" t="s">
        <v>8246</v>
      </c>
      <c r="K1705">
        <v>1326835985</v>
      </c>
      <c r="L1705" s="11">
        <f t="shared" si="160"/>
        <v>40925.897974537038</v>
      </c>
      <c r="M1705">
        <v>1324243985</v>
      </c>
      <c r="N1705" s="11">
        <f t="shared" si="161"/>
        <v>40895.897974537038</v>
      </c>
      <c r="O1705" t="b">
        <v>0</v>
      </c>
      <c r="P1705">
        <v>61</v>
      </c>
      <c r="Q1705" t="b">
        <v>1</v>
      </c>
      <c r="R1705" t="s">
        <v>8276</v>
      </c>
      <c r="S1705" t="str">
        <f t="shared" si="158"/>
        <v>music</v>
      </c>
      <c r="T1705" t="str">
        <f t="shared" si="159"/>
        <v>rock</v>
      </c>
    </row>
    <row r="1706" spans="1:20" ht="28.8" x14ac:dyDescent="0.3">
      <c r="A1706">
        <v>1389</v>
      </c>
      <c r="B1706" s="3" t="s">
        <v>1390</v>
      </c>
      <c r="C1706" s="3" t="s">
        <v>5499</v>
      </c>
      <c r="D1706" s="10">
        <v>500</v>
      </c>
      <c r="E1706">
        <v>727</v>
      </c>
      <c r="F1706" s="5">
        <f t="shared" si="156"/>
        <v>1.454</v>
      </c>
      <c r="G1706" s="6">
        <f t="shared" si="157"/>
        <v>21.382352941176471</v>
      </c>
      <c r="H1706" t="s">
        <v>8219</v>
      </c>
      <c r="I1706" t="s">
        <v>8225</v>
      </c>
      <c r="J1706" t="s">
        <v>8247</v>
      </c>
      <c r="K1706">
        <v>1471087957</v>
      </c>
      <c r="L1706" s="11">
        <f t="shared" si="160"/>
        <v>42595.480983796297</v>
      </c>
      <c r="M1706">
        <v>1468495957</v>
      </c>
      <c r="N1706" s="11">
        <f t="shared" si="161"/>
        <v>42565.480983796297</v>
      </c>
      <c r="O1706" t="b">
        <v>0</v>
      </c>
      <c r="P1706">
        <v>34</v>
      </c>
      <c r="Q1706" t="b">
        <v>1</v>
      </c>
      <c r="R1706" t="s">
        <v>8276</v>
      </c>
      <c r="S1706" t="str">
        <f t="shared" si="158"/>
        <v>music</v>
      </c>
      <c r="T1706" t="str">
        <f t="shared" si="159"/>
        <v>rock</v>
      </c>
    </row>
    <row r="1707" spans="1:20" ht="57.6" x14ac:dyDescent="0.3">
      <c r="A1707">
        <v>266</v>
      </c>
      <c r="B1707" s="3" t="s">
        <v>267</v>
      </c>
      <c r="C1707" s="3" t="s">
        <v>4376</v>
      </c>
      <c r="D1707" s="10">
        <v>1000</v>
      </c>
      <c r="E1707">
        <v>1455</v>
      </c>
      <c r="F1707" s="5">
        <f t="shared" si="156"/>
        <v>1.4550000000000001</v>
      </c>
      <c r="G1707" s="6">
        <f t="shared" si="157"/>
        <v>40.416666666666664</v>
      </c>
      <c r="H1707" t="s">
        <v>8219</v>
      </c>
      <c r="I1707" t="s">
        <v>8224</v>
      </c>
      <c r="J1707" t="s">
        <v>8246</v>
      </c>
      <c r="K1707">
        <v>1271994660</v>
      </c>
      <c r="L1707" s="11">
        <f t="shared" si="160"/>
        <v>40291.160416666666</v>
      </c>
      <c r="M1707">
        <v>1264565507</v>
      </c>
      <c r="N1707" s="11">
        <f t="shared" si="161"/>
        <v>40205.174849537041</v>
      </c>
      <c r="O1707" t="b">
        <v>1</v>
      </c>
      <c r="P1707">
        <v>36</v>
      </c>
      <c r="Q1707" t="b">
        <v>1</v>
      </c>
      <c r="R1707" t="s">
        <v>8269</v>
      </c>
      <c r="S1707" t="str">
        <f t="shared" si="158"/>
        <v>film &amp; video</v>
      </c>
      <c r="T1707" t="str">
        <f t="shared" si="159"/>
        <v>documentary</v>
      </c>
    </row>
    <row r="1708" spans="1:20" ht="28.8" x14ac:dyDescent="0.3">
      <c r="A1708">
        <v>1216</v>
      </c>
      <c r="B1708" s="3" t="s">
        <v>1217</v>
      </c>
      <c r="C1708" s="3" t="s">
        <v>5326</v>
      </c>
      <c r="D1708" s="10">
        <v>14000</v>
      </c>
      <c r="E1708">
        <v>20398</v>
      </c>
      <c r="F1708" s="5">
        <f t="shared" si="156"/>
        <v>1.4570000000000001</v>
      </c>
      <c r="G1708" s="6">
        <f t="shared" si="157"/>
        <v>91.882882882882882</v>
      </c>
      <c r="H1708" t="s">
        <v>8219</v>
      </c>
      <c r="I1708" t="s">
        <v>8224</v>
      </c>
      <c r="J1708" t="s">
        <v>8246</v>
      </c>
      <c r="K1708">
        <v>1443826980</v>
      </c>
      <c r="L1708" s="11">
        <f t="shared" si="160"/>
        <v>42279.960416666669</v>
      </c>
      <c r="M1708">
        <v>1441032457</v>
      </c>
      <c r="N1708" s="11">
        <f t="shared" si="161"/>
        <v>42247.616400462968</v>
      </c>
      <c r="O1708" t="b">
        <v>0</v>
      </c>
      <c r="P1708">
        <v>222</v>
      </c>
      <c r="Q1708" t="b">
        <v>1</v>
      </c>
      <c r="R1708" t="s">
        <v>8285</v>
      </c>
      <c r="S1708" t="str">
        <f t="shared" si="158"/>
        <v>photography</v>
      </c>
      <c r="T1708" t="str">
        <f t="shared" si="159"/>
        <v>photobooks</v>
      </c>
    </row>
    <row r="1709" spans="1:20" ht="43.2" x14ac:dyDescent="0.3">
      <c r="A1709">
        <v>1291</v>
      </c>
      <c r="B1709" s="3" t="s">
        <v>1292</v>
      </c>
      <c r="C1709" s="3" t="s">
        <v>5401</v>
      </c>
      <c r="D1709" s="10">
        <v>3000</v>
      </c>
      <c r="E1709">
        <v>4371</v>
      </c>
      <c r="F1709" s="5">
        <f t="shared" si="156"/>
        <v>1.4570000000000001</v>
      </c>
      <c r="G1709" s="6">
        <f t="shared" si="157"/>
        <v>104.07142857142857</v>
      </c>
      <c r="H1709" t="s">
        <v>8219</v>
      </c>
      <c r="I1709" t="s">
        <v>8224</v>
      </c>
      <c r="J1709" t="s">
        <v>8246</v>
      </c>
      <c r="K1709">
        <v>1428390000</v>
      </c>
      <c r="L1709" s="11">
        <f t="shared" si="160"/>
        <v>42101.291666666672</v>
      </c>
      <c r="M1709">
        <v>1425224391</v>
      </c>
      <c r="N1709" s="11">
        <f t="shared" si="161"/>
        <v>42064.652673611112</v>
      </c>
      <c r="O1709" t="b">
        <v>0</v>
      </c>
      <c r="P1709">
        <v>42</v>
      </c>
      <c r="Q1709" t="b">
        <v>1</v>
      </c>
      <c r="R1709" t="s">
        <v>8271</v>
      </c>
      <c r="S1709" t="str">
        <f t="shared" si="158"/>
        <v>theater</v>
      </c>
      <c r="T1709" t="str">
        <f t="shared" si="159"/>
        <v>plays</v>
      </c>
    </row>
    <row r="1710" spans="1:20" ht="28.8" x14ac:dyDescent="0.3">
      <c r="A1710">
        <v>1617</v>
      </c>
      <c r="B1710" s="3" t="s">
        <v>1618</v>
      </c>
      <c r="C1710" s="3" t="s">
        <v>5727</v>
      </c>
      <c r="D1710" s="10">
        <v>7000</v>
      </c>
      <c r="E1710">
        <v>10210</v>
      </c>
      <c r="F1710" s="5">
        <f t="shared" si="156"/>
        <v>1.4585714285714286</v>
      </c>
      <c r="G1710" s="6">
        <f t="shared" si="157"/>
        <v>64.620253164556956</v>
      </c>
      <c r="H1710" t="s">
        <v>8219</v>
      </c>
      <c r="I1710" t="s">
        <v>8224</v>
      </c>
      <c r="J1710" t="s">
        <v>8246</v>
      </c>
      <c r="K1710">
        <v>1383332400</v>
      </c>
      <c r="L1710" s="11">
        <f t="shared" si="160"/>
        <v>41579.791666666664</v>
      </c>
      <c r="M1710">
        <v>1380470188</v>
      </c>
      <c r="N1710" s="11">
        <f t="shared" si="161"/>
        <v>41546.664212962962</v>
      </c>
      <c r="O1710" t="b">
        <v>0</v>
      </c>
      <c r="P1710">
        <v>158</v>
      </c>
      <c r="Q1710" t="b">
        <v>1</v>
      </c>
      <c r="R1710" t="s">
        <v>8276</v>
      </c>
      <c r="S1710" t="str">
        <f t="shared" si="158"/>
        <v>music</v>
      </c>
      <c r="T1710" t="str">
        <f t="shared" si="159"/>
        <v>rock</v>
      </c>
    </row>
    <row r="1711" spans="1:20" ht="43.2" x14ac:dyDescent="0.3">
      <c r="A1711">
        <v>2621</v>
      </c>
      <c r="B1711" s="3" t="s">
        <v>2621</v>
      </c>
      <c r="C1711" s="3" t="s">
        <v>6731</v>
      </c>
      <c r="D1711" s="10">
        <v>15000</v>
      </c>
      <c r="E1711">
        <v>21882</v>
      </c>
      <c r="F1711" s="5">
        <f t="shared" si="156"/>
        <v>1.4588000000000001</v>
      </c>
      <c r="G1711" s="6">
        <f t="shared" si="157"/>
        <v>47.058064516129029</v>
      </c>
      <c r="H1711" t="s">
        <v>8219</v>
      </c>
      <c r="I1711" t="s">
        <v>8224</v>
      </c>
      <c r="J1711" t="s">
        <v>8246</v>
      </c>
      <c r="K1711">
        <v>1432230988</v>
      </c>
      <c r="L1711" s="11">
        <f t="shared" si="160"/>
        <v>42145.74754629629</v>
      </c>
      <c r="M1711">
        <v>1429638988</v>
      </c>
      <c r="N1711" s="11">
        <f t="shared" si="161"/>
        <v>42115.74754629629</v>
      </c>
      <c r="O1711" t="b">
        <v>1</v>
      </c>
      <c r="P1711">
        <v>465</v>
      </c>
      <c r="Q1711" t="b">
        <v>1</v>
      </c>
      <c r="R1711" t="s">
        <v>8301</v>
      </c>
      <c r="S1711" t="str">
        <f t="shared" si="158"/>
        <v>technology</v>
      </c>
      <c r="T1711" t="str">
        <f t="shared" si="159"/>
        <v>space exploration</v>
      </c>
    </row>
    <row r="1712" spans="1:20" ht="28.8" x14ac:dyDescent="0.3">
      <c r="A1712">
        <v>3771</v>
      </c>
      <c r="B1712" s="3" t="s">
        <v>3768</v>
      </c>
      <c r="C1712" s="3" t="s">
        <v>7881</v>
      </c>
      <c r="D1712" s="10">
        <v>1000</v>
      </c>
      <c r="E1712">
        <v>1460</v>
      </c>
      <c r="F1712" s="5">
        <f t="shared" si="156"/>
        <v>1.46</v>
      </c>
      <c r="G1712" s="6">
        <f t="shared" si="157"/>
        <v>38.421052631578945</v>
      </c>
      <c r="H1712" t="s">
        <v>8219</v>
      </c>
      <c r="I1712" t="s">
        <v>8224</v>
      </c>
      <c r="J1712" t="s">
        <v>8246</v>
      </c>
      <c r="K1712">
        <v>1463529600</v>
      </c>
      <c r="L1712" s="11">
        <f t="shared" si="160"/>
        <v>42508</v>
      </c>
      <c r="M1712">
        <v>1462307652</v>
      </c>
      <c r="N1712" s="11">
        <f t="shared" si="161"/>
        <v>42493.857083333336</v>
      </c>
      <c r="O1712" t="b">
        <v>0</v>
      </c>
      <c r="P1712">
        <v>38</v>
      </c>
      <c r="Q1712" t="b">
        <v>1</v>
      </c>
      <c r="R1712" t="s">
        <v>8305</v>
      </c>
      <c r="S1712" t="str">
        <f t="shared" si="158"/>
        <v>theater</v>
      </c>
      <c r="T1712" t="str">
        <f t="shared" si="159"/>
        <v>musical</v>
      </c>
    </row>
    <row r="1713" spans="1:20" ht="43.2" x14ac:dyDescent="0.3">
      <c r="A1713">
        <v>2294</v>
      </c>
      <c r="B1713" s="3" t="s">
        <v>2295</v>
      </c>
      <c r="C1713" s="3" t="s">
        <v>6404</v>
      </c>
      <c r="D1713" s="10">
        <v>5000</v>
      </c>
      <c r="E1713">
        <v>7304.04</v>
      </c>
      <c r="F1713" s="5">
        <f t="shared" si="156"/>
        <v>1.4608079999999999</v>
      </c>
      <c r="G1713" s="6">
        <f t="shared" si="157"/>
        <v>65.214642857142863</v>
      </c>
      <c r="H1713" t="s">
        <v>8219</v>
      </c>
      <c r="I1713" t="s">
        <v>8224</v>
      </c>
      <c r="J1713" t="s">
        <v>8246</v>
      </c>
      <c r="K1713">
        <v>1358702480</v>
      </c>
      <c r="L1713" s="11">
        <f t="shared" si="160"/>
        <v>41294.72314814815</v>
      </c>
      <c r="M1713">
        <v>1356110480</v>
      </c>
      <c r="N1713" s="11">
        <f t="shared" si="161"/>
        <v>41264.72314814815</v>
      </c>
      <c r="O1713" t="b">
        <v>0</v>
      </c>
      <c r="P1713">
        <v>112</v>
      </c>
      <c r="Q1713" t="b">
        <v>1</v>
      </c>
      <c r="R1713" t="s">
        <v>8276</v>
      </c>
      <c r="S1713" t="str">
        <f t="shared" si="158"/>
        <v>music</v>
      </c>
      <c r="T1713" t="str">
        <f t="shared" si="159"/>
        <v>rock</v>
      </c>
    </row>
    <row r="1714" spans="1:20" ht="28.8" x14ac:dyDescent="0.3">
      <c r="A1714">
        <v>2103</v>
      </c>
      <c r="B1714" s="3" t="s">
        <v>2104</v>
      </c>
      <c r="C1714" s="3" t="s">
        <v>6213</v>
      </c>
      <c r="D1714" s="10">
        <v>7777</v>
      </c>
      <c r="E1714">
        <v>11364</v>
      </c>
      <c r="F1714" s="5">
        <f t="shared" si="156"/>
        <v>1.4612318374694613</v>
      </c>
      <c r="G1714" s="6">
        <f t="shared" si="157"/>
        <v>98.817391304347822</v>
      </c>
      <c r="H1714" t="s">
        <v>8219</v>
      </c>
      <c r="I1714" t="s">
        <v>8224</v>
      </c>
      <c r="J1714" t="s">
        <v>8246</v>
      </c>
      <c r="K1714">
        <v>1352488027</v>
      </c>
      <c r="L1714" s="11">
        <f t="shared" si="160"/>
        <v>41222.7966087963</v>
      </c>
      <c r="M1714">
        <v>1349892427</v>
      </c>
      <c r="N1714" s="11">
        <f t="shared" si="161"/>
        <v>41192.754942129628</v>
      </c>
      <c r="O1714" t="b">
        <v>0</v>
      </c>
      <c r="P1714">
        <v>115</v>
      </c>
      <c r="Q1714" t="b">
        <v>1</v>
      </c>
      <c r="R1714" t="s">
        <v>8279</v>
      </c>
      <c r="S1714" t="str">
        <f t="shared" si="158"/>
        <v>music</v>
      </c>
      <c r="T1714" t="str">
        <f t="shared" si="159"/>
        <v>indie rock</v>
      </c>
    </row>
    <row r="1715" spans="1:20" ht="43.2" x14ac:dyDescent="0.3">
      <c r="A1715">
        <v>3328</v>
      </c>
      <c r="B1715" s="3" t="s">
        <v>3328</v>
      </c>
      <c r="C1715" s="3" t="s">
        <v>7438</v>
      </c>
      <c r="D1715" s="10">
        <v>1800</v>
      </c>
      <c r="E1715">
        <v>2635</v>
      </c>
      <c r="F1715" s="5">
        <f t="shared" si="156"/>
        <v>1.4638888888888888</v>
      </c>
      <c r="G1715" s="6">
        <f t="shared" si="157"/>
        <v>292.77777777777777</v>
      </c>
      <c r="H1715" t="s">
        <v>8219</v>
      </c>
      <c r="I1715" t="s">
        <v>8224</v>
      </c>
      <c r="J1715" t="s">
        <v>8246</v>
      </c>
      <c r="K1715">
        <v>1404522000</v>
      </c>
      <c r="L1715" s="11">
        <f t="shared" si="160"/>
        <v>41825.041666666664</v>
      </c>
      <c r="M1715">
        <v>1404308883</v>
      </c>
      <c r="N1715" s="11">
        <f t="shared" si="161"/>
        <v>41822.57503472222</v>
      </c>
      <c r="O1715" t="b">
        <v>0</v>
      </c>
      <c r="P1715">
        <v>9</v>
      </c>
      <c r="Q1715" t="b">
        <v>1</v>
      </c>
      <c r="R1715" t="s">
        <v>8271</v>
      </c>
      <c r="S1715" t="str">
        <f t="shared" si="158"/>
        <v>theater</v>
      </c>
      <c r="T1715" t="str">
        <f t="shared" si="159"/>
        <v>plays</v>
      </c>
    </row>
    <row r="1716" spans="1:20" ht="28.8" x14ac:dyDescent="0.3">
      <c r="A1716">
        <v>2258</v>
      </c>
      <c r="B1716" s="3" t="s">
        <v>2259</v>
      </c>
      <c r="C1716" s="3" t="s">
        <v>6368</v>
      </c>
      <c r="D1716" s="10">
        <v>2200</v>
      </c>
      <c r="E1716">
        <v>3223</v>
      </c>
      <c r="F1716" s="5">
        <f t="shared" si="156"/>
        <v>1.4650000000000001</v>
      </c>
      <c r="G1716" s="6">
        <f t="shared" si="157"/>
        <v>15.721951219512196</v>
      </c>
      <c r="H1716" t="s">
        <v>8219</v>
      </c>
      <c r="I1716" t="s">
        <v>8224</v>
      </c>
      <c r="J1716" t="s">
        <v>8246</v>
      </c>
      <c r="K1716">
        <v>1434045687</v>
      </c>
      <c r="L1716" s="11">
        <f t="shared" si="160"/>
        <v>42166.75100694444</v>
      </c>
      <c r="M1716">
        <v>1431453687</v>
      </c>
      <c r="N1716" s="11">
        <f t="shared" si="161"/>
        <v>42136.75100694444</v>
      </c>
      <c r="O1716" t="b">
        <v>0</v>
      </c>
      <c r="P1716">
        <v>205</v>
      </c>
      <c r="Q1716" t="b">
        <v>1</v>
      </c>
      <c r="R1716" t="s">
        <v>8297</v>
      </c>
      <c r="S1716" t="str">
        <f t="shared" si="158"/>
        <v>games</v>
      </c>
      <c r="T1716" t="str">
        <f t="shared" si="159"/>
        <v>tabletop games</v>
      </c>
    </row>
    <row r="1717" spans="1:20" ht="43.2" x14ac:dyDescent="0.3">
      <c r="A1717">
        <v>3033</v>
      </c>
      <c r="B1717" s="3" t="s">
        <v>3033</v>
      </c>
      <c r="C1717" s="3" t="s">
        <v>7143</v>
      </c>
      <c r="D1717" s="10">
        <v>3000</v>
      </c>
      <c r="E1717">
        <v>4396</v>
      </c>
      <c r="F1717" s="5">
        <f t="shared" si="156"/>
        <v>1.4653333333333334</v>
      </c>
      <c r="G1717" s="6">
        <f t="shared" si="157"/>
        <v>191.13043478260869</v>
      </c>
      <c r="H1717" t="s">
        <v>8219</v>
      </c>
      <c r="I1717" t="s">
        <v>8224</v>
      </c>
      <c r="J1717" t="s">
        <v>8246</v>
      </c>
      <c r="K1717">
        <v>1471487925</v>
      </c>
      <c r="L1717" s="11">
        <f t="shared" si="160"/>
        <v>42600.110243055555</v>
      </c>
      <c r="M1717">
        <v>1468895925</v>
      </c>
      <c r="N1717" s="11">
        <f t="shared" si="161"/>
        <v>42570.110243055555</v>
      </c>
      <c r="O1717" t="b">
        <v>0</v>
      </c>
      <c r="P1717">
        <v>23</v>
      </c>
      <c r="Q1717" t="b">
        <v>1</v>
      </c>
      <c r="R1717" t="s">
        <v>8303</v>
      </c>
      <c r="S1717" t="str">
        <f t="shared" si="158"/>
        <v>theater</v>
      </c>
      <c r="T1717" t="str">
        <f t="shared" si="159"/>
        <v>spaces</v>
      </c>
    </row>
    <row r="1718" spans="1:20" ht="43.2" x14ac:dyDescent="0.3">
      <c r="A1718">
        <v>2983</v>
      </c>
      <c r="B1718" s="3" t="s">
        <v>2983</v>
      </c>
      <c r="C1718" s="3" t="s">
        <v>7093</v>
      </c>
      <c r="D1718" s="10">
        <v>116000</v>
      </c>
      <c r="E1718">
        <v>169985.91</v>
      </c>
      <c r="F1718" s="5">
        <f t="shared" si="156"/>
        <v>1.465395775862069</v>
      </c>
      <c r="G1718" s="6">
        <f t="shared" si="157"/>
        <v>155.23827397260274</v>
      </c>
      <c r="H1718" t="s">
        <v>8219</v>
      </c>
      <c r="I1718" t="s">
        <v>8224</v>
      </c>
      <c r="J1718" t="s">
        <v>8246</v>
      </c>
      <c r="K1718">
        <v>1415722236</v>
      </c>
      <c r="L1718" s="11">
        <f t="shared" si="160"/>
        <v>41954.674027777779</v>
      </c>
      <c r="M1718">
        <v>1410534636</v>
      </c>
      <c r="N1718" s="11">
        <f t="shared" si="161"/>
        <v>41894.632361111115</v>
      </c>
      <c r="O1718" t="b">
        <v>1</v>
      </c>
      <c r="P1718">
        <v>1095</v>
      </c>
      <c r="Q1718" t="b">
        <v>1</v>
      </c>
      <c r="R1718" t="s">
        <v>8303</v>
      </c>
      <c r="S1718" t="str">
        <f t="shared" si="158"/>
        <v>theater</v>
      </c>
      <c r="T1718" t="str">
        <f t="shared" si="159"/>
        <v>spaces</v>
      </c>
    </row>
    <row r="1719" spans="1:20" ht="57.6" x14ac:dyDescent="0.3">
      <c r="A1719">
        <v>2166</v>
      </c>
      <c r="B1719" s="3" t="s">
        <v>2167</v>
      </c>
      <c r="C1719" s="3" t="s">
        <v>6276</v>
      </c>
      <c r="D1719" s="10">
        <v>2000</v>
      </c>
      <c r="E1719">
        <v>2932</v>
      </c>
      <c r="F1719" s="5">
        <f t="shared" si="156"/>
        <v>1.466</v>
      </c>
      <c r="G1719" s="6">
        <f t="shared" si="157"/>
        <v>91.625</v>
      </c>
      <c r="H1719" t="s">
        <v>8219</v>
      </c>
      <c r="I1719" t="s">
        <v>8224</v>
      </c>
      <c r="J1719" t="s">
        <v>8246</v>
      </c>
      <c r="K1719">
        <v>1417813618</v>
      </c>
      <c r="L1719" s="11">
        <f t="shared" si="160"/>
        <v>41978.879837962959</v>
      </c>
      <c r="M1719">
        <v>1413922018</v>
      </c>
      <c r="N1719" s="11">
        <f t="shared" si="161"/>
        <v>41933.838171296295</v>
      </c>
      <c r="O1719" t="b">
        <v>0</v>
      </c>
      <c r="P1719">
        <v>32</v>
      </c>
      <c r="Q1719" t="b">
        <v>1</v>
      </c>
      <c r="R1719" t="s">
        <v>8276</v>
      </c>
      <c r="S1719" t="str">
        <f t="shared" si="158"/>
        <v>music</v>
      </c>
      <c r="T1719" t="str">
        <f t="shared" si="159"/>
        <v>rock</v>
      </c>
    </row>
    <row r="1720" spans="1:20" ht="43.2" x14ac:dyDescent="0.3">
      <c r="A1720">
        <v>655</v>
      </c>
      <c r="B1720" s="3" t="s">
        <v>656</v>
      </c>
      <c r="C1720" s="3" t="s">
        <v>4765</v>
      </c>
      <c r="D1720" s="10">
        <v>8000</v>
      </c>
      <c r="E1720">
        <v>11751</v>
      </c>
      <c r="F1720" s="5">
        <f t="shared" si="156"/>
        <v>1.4688749999999999</v>
      </c>
      <c r="G1720" s="6">
        <f t="shared" si="157"/>
        <v>42.886861313868614</v>
      </c>
      <c r="H1720" t="s">
        <v>8219</v>
      </c>
      <c r="I1720" t="s">
        <v>8224</v>
      </c>
      <c r="J1720" t="s">
        <v>8246</v>
      </c>
      <c r="K1720">
        <v>1426197512</v>
      </c>
      <c r="L1720" s="11">
        <f t="shared" si="160"/>
        <v>42075.915648148148</v>
      </c>
      <c r="M1720">
        <v>1423609112</v>
      </c>
      <c r="N1720" s="11">
        <f t="shared" si="161"/>
        <v>42045.957314814819</v>
      </c>
      <c r="O1720" t="b">
        <v>0</v>
      </c>
      <c r="P1720">
        <v>274</v>
      </c>
      <c r="Q1720" t="b">
        <v>1</v>
      </c>
      <c r="R1720" t="s">
        <v>8273</v>
      </c>
      <c r="S1720" t="str">
        <f t="shared" si="158"/>
        <v>technology</v>
      </c>
      <c r="T1720" t="str">
        <f t="shared" si="159"/>
        <v>wearables</v>
      </c>
    </row>
    <row r="1721" spans="1:20" ht="28.8" x14ac:dyDescent="0.3">
      <c r="A1721">
        <v>2199</v>
      </c>
      <c r="B1721" s="3" t="s">
        <v>2200</v>
      </c>
      <c r="C1721" s="3" t="s">
        <v>6309</v>
      </c>
      <c r="D1721" s="10">
        <v>9000</v>
      </c>
      <c r="E1721">
        <v>13228</v>
      </c>
      <c r="F1721" s="5">
        <f t="shared" si="156"/>
        <v>1.4697777777777778</v>
      </c>
      <c r="G1721" s="6">
        <f t="shared" si="157"/>
        <v>52.701195219123505</v>
      </c>
      <c r="H1721" t="s">
        <v>8219</v>
      </c>
      <c r="I1721" t="s">
        <v>8241</v>
      </c>
      <c r="J1721" t="s">
        <v>8249</v>
      </c>
      <c r="K1721">
        <v>1444903198</v>
      </c>
      <c r="L1721" s="11">
        <f t="shared" si="160"/>
        <v>42292.416643518518</v>
      </c>
      <c r="M1721">
        <v>1442311198</v>
      </c>
      <c r="N1721" s="11">
        <f t="shared" si="161"/>
        <v>42262.416643518518</v>
      </c>
      <c r="O1721" t="b">
        <v>1</v>
      </c>
      <c r="P1721">
        <v>251</v>
      </c>
      <c r="Q1721" t="b">
        <v>1</v>
      </c>
      <c r="R1721" t="s">
        <v>8297</v>
      </c>
      <c r="S1721" t="str">
        <f t="shared" si="158"/>
        <v>games</v>
      </c>
      <c r="T1721" t="str">
        <f t="shared" si="159"/>
        <v>tabletop games</v>
      </c>
    </row>
    <row r="1722" spans="1:20" ht="43.2" x14ac:dyDescent="0.3">
      <c r="A1722">
        <v>269</v>
      </c>
      <c r="B1722" s="3" t="s">
        <v>270</v>
      </c>
      <c r="C1722" s="3" t="s">
        <v>4379</v>
      </c>
      <c r="D1722" s="10">
        <v>100000</v>
      </c>
      <c r="E1722">
        <v>147233.76999999999</v>
      </c>
      <c r="F1722" s="5">
        <f t="shared" si="156"/>
        <v>1.4723377</v>
      </c>
      <c r="G1722" s="6">
        <f t="shared" si="157"/>
        <v>92.251735588972423</v>
      </c>
      <c r="H1722" t="s">
        <v>8219</v>
      </c>
      <c r="I1722" t="s">
        <v>8226</v>
      </c>
      <c r="J1722" t="s">
        <v>8248</v>
      </c>
      <c r="K1722">
        <v>1487738622</v>
      </c>
      <c r="L1722" s="11">
        <f t="shared" si="160"/>
        <v>42788.197013888886</v>
      </c>
      <c r="M1722">
        <v>1485146622</v>
      </c>
      <c r="N1722" s="11">
        <f t="shared" si="161"/>
        <v>42758.197013888886</v>
      </c>
      <c r="O1722" t="b">
        <v>1</v>
      </c>
      <c r="P1722">
        <v>1596</v>
      </c>
      <c r="Q1722" t="b">
        <v>1</v>
      </c>
      <c r="R1722" t="s">
        <v>8269</v>
      </c>
      <c r="S1722" t="str">
        <f t="shared" si="158"/>
        <v>film &amp; video</v>
      </c>
      <c r="T1722" t="str">
        <f t="shared" si="159"/>
        <v>documentary</v>
      </c>
    </row>
    <row r="1723" spans="1:20" ht="43.2" x14ac:dyDescent="0.3">
      <c r="A1723">
        <v>1346</v>
      </c>
      <c r="B1723" s="3" t="s">
        <v>1347</v>
      </c>
      <c r="C1723" s="3" t="s">
        <v>5456</v>
      </c>
      <c r="D1723" s="10">
        <v>4900</v>
      </c>
      <c r="E1723">
        <v>7219</v>
      </c>
      <c r="F1723" s="5">
        <f t="shared" si="156"/>
        <v>1.473265306122449</v>
      </c>
      <c r="G1723" s="6">
        <f t="shared" si="157"/>
        <v>48.449664429530202</v>
      </c>
      <c r="H1723" t="s">
        <v>8219</v>
      </c>
      <c r="I1723" t="s">
        <v>8224</v>
      </c>
      <c r="J1723" t="s">
        <v>8246</v>
      </c>
      <c r="K1723">
        <v>1372297751</v>
      </c>
      <c r="L1723" s="11">
        <f t="shared" si="160"/>
        <v>41452.075821759259</v>
      </c>
      <c r="M1723">
        <v>1369705751</v>
      </c>
      <c r="N1723" s="11">
        <f t="shared" si="161"/>
        <v>41422.075821759259</v>
      </c>
      <c r="O1723" t="b">
        <v>0</v>
      </c>
      <c r="P1723">
        <v>149</v>
      </c>
      <c r="Q1723" t="b">
        <v>1</v>
      </c>
      <c r="R1723" t="s">
        <v>8274</v>
      </c>
      <c r="S1723" t="str">
        <f t="shared" si="158"/>
        <v>publishing</v>
      </c>
      <c r="T1723" t="str">
        <f t="shared" si="159"/>
        <v>nonfiction</v>
      </c>
    </row>
    <row r="1724" spans="1:20" ht="43.2" x14ac:dyDescent="0.3">
      <c r="A1724">
        <v>276</v>
      </c>
      <c r="B1724" s="3" t="s">
        <v>277</v>
      </c>
      <c r="C1724" s="3" t="s">
        <v>4386</v>
      </c>
      <c r="D1724" s="10">
        <v>4000</v>
      </c>
      <c r="E1724">
        <v>5904</v>
      </c>
      <c r="F1724" s="5">
        <f t="shared" si="156"/>
        <v>1.476</v>
      </c>
      <c r="G1724" s="6">
        <f t="shared" si="157"/>
        <v>95.225806451612897</v>
      </c>
      <c r="H1724" t="s">
        <v>8219</v>
      </c>
      <c r="I1724" t="s">
        <v>8224</v>
      </c>
      <c r="J1724" t="s">
        <v>8246</v>
      </c>
      <c r="K1724">
        <v>1335574674</v>
      </c>
      <c r="L1724" s="11">
        <f t="shared" si="160"/>
        <v>41027.040208333332</v>
      </c>
      <c r="M1724">
        <v>1330394274</v>
      </c>
      <c r="N1724" s="11">
        <f t="shared" si="161"/>
        <v>40967.081874999996</v>
      </c>
      <c r="O1724" t="b">
        <v>1</v>
      </c>
      <c r="P1724">
        <v>62</v>
      </c>
      <c r="Q1724" t="b">
        <v>1</v>
      </c>
      <c r="R1724" t="s">
        <v>8269</v>
      </c>
      <c r="S1724" t="str">
        <f t="shared" si="158"/>
        <v>film &amp; video</v>
      </c>
      <c r="T1724" t="str">
        <f t="shared" si="159"/>
        <v>documentary</v>
      </c>
    </row>
    <row r="1725" spans="1:20" ht="43.2" x14ac:dyDescent="0.3">
      <c r="A1725">
        <v>1463</v>
      </c>
      <c r="B1725" s="3" t="s">
        <v>1464</v>
      </c>
      <c r="C1725" s="3" t="s">
        <v>5573</v>
      </c>
      <c r="D1725" s="10">
        <v>600</v>
      </c>
      <c r="E1725">
        <v>886</v>
      </c>
      <c r="F1725" s="5">
        <f t="shared" si="156"/>
        <v>1.4766666666666666</v>
      </c>
      <c r="G1725" s="6">
        <f t="shared" si="157"/>
        <v>35.44</v>
      </c>
      <c r="H1725" t="s">
        <v>8219</v>
      </c>
      <c r="I1725" t="s">
        <v>8224</v>
      </c>
      <c r="J1725" t="s">
        <v>8246</v>
      </c>
      <c r="K1725">
        <v>1365367938</v>
      </c>
      <c r="L1725" s="11">
        <f t="shared" si="160"/>
        <v>41371.869652777779</v>
      </c>
      <c r="M1725">
        <v>1361483538</v>
      </c>
      <c r="N1725" s="11">
        <f t="shared" si="161"/>
        <v>41326.911319444444</v>
      </c>
      <c r="O1725" t="b">
        <v>1</v>
      </c>
      <c r="P1725">
        <v>25</v>
      </c>
      <c r="Q1725" t="b">
        <v>1</v>
      </c>
      <c r="R1725" t="s">
        <v>8288</v>
      </c>
      <c r="S1725" t="str">
        <f t="shared" si="158"/>
        <v>publishing</v>
      </c>
      <c r="T1725" t="str">
        <f t="shared" si="159"/>
        <v>radio &amp; podcasts</v>
      </c>
    </row>
    <row r="1726" spans="1:20" ht="43.2" x14ac:dyDescent="0.3">
      <c r="A1726">
        <v>2117</v>
      </c>
      <c r="B1726" s="3" t="s">
        <v>2118</v>
      </c>
      <c r="C1726" s="3" t="s">
        <v>6227</v>
      </c>
      <c r="D1726" s="10">
        <v>1200</v>
      </c>
      <c r="E1726">
        <v>1773</v>
      </c>
      <c r="F1726" s="5">
        <f t="shared" si="156"/>
        <v>1.4775</v>
      </c>
      <c r="G1726" s="6">
        <f t="shared" si="157"/>
        <v>50.657142857142858</v>
      </c>
      <c r="H1726" t="s">
        <v>8219</v>
      </c>
      <c r="I1726" t="s">
        <v>8224</v>
      </c>
      <c r="J1726" t="s">
        <v>8246</v>
      </c>
      <c r="K1726">
        <v>1445921940</v>
      </c>
      <c r="L1726" s="11">
        <f t="shared" si="160"/>
        <v>42304.207638888889</v>
      </c>
      <c r="M1726">
        <v>1444699549</v>
      </c>
      <c r="N1726" s="11">
        <f t="shared" si="161"/>
        <v>42290.059594907405</v>
      </c>
      <c r="O1726" t="b">
        <v>0</v>
      </c>
      <c r="P1726">
        <v>35</v>
      </c>
      <c r="Q1726" t="b">
        <v>1</v>
      </c>
      <c r="R1726" t="s">
        <v>8279</v>
      </c>
      <c r="S1726" t="str">
        <f t="shared" si="158"/>
        <v>music</v>
      </c>
      <c r="T1726" t="str">
        <f t="shared" si="159"/>
        <v>indie rock</v>
      </c>
    </row>
    <row r="1727" spans="1:20" ht="43.2" x14ac:dyDescent="0.3">
      <c r="A1727">
        <v>2738</v>
      </c>
      <c r="B1727" s="3" t="s">
        <v>2738</v>
      </c>
      <c r="C1727" s="3" t="s">
        <v>6848</v>
      </c>
      <c r="D1727" s="10">
        <v>5000</v>
      </c>
      <c r="E1727">
        <v>7397</v>
      </c>
      <c r="F1727" s="5">
        <f t="shared" si="156"/>
        <v>1.4794</v>
      </c>
      <c r="G1727" s="6">
        <f t="shared" si="157"/>
        <v>493.13333333333333</v>
      </c>
      <c r="H1727" t="s">
        <v>8219</v>
      </c>
      <c r="I1727" t="s">
        <v>8224</v>
      </c>
      <c r="J1727" t="s">
        <v>8246</v>
      </c>
      <c r="K1727">
        <v>1478402804</v>
      </c>
      <c r="L1727" s="11">
        <f t="shared" si="160"/>
        <v>42680.143564814818</v>
      </c>
      <c r="M1727">
        <v>1473218804</v>
      </c>
      <c r="N1727" s="11">
        <f t="shared" si="161"/>
        <v>42620.143564814818</v>
      </c>
      <c r="O1727" t="b">
        <v>0</v>
      </c>
      <c r="P1727">
        <v>15</v>
      </c>
      <c r="Q1727" t="b">
        <v>1</v>
      </c>
      <c r="R1727" t="s">
        <v>8295</v>
      </c>
      <c r="S1727" t="str">
        <f t="shared" si="158"/>
        <v>technology</v>
      </c>
      <c r="T1727" t="str">
        <f t="shared" si="159"/>
        <v>hardware</v>
      </c>
    </row>
    <row r="1728" spans="1:20" ht="43.2" x14ac:dyDescent="0.3">
      <c r="A1728">
        <v>743</v>
      </c>
      <c r="B1728" s="3" t="s">
        <v>744</v>
      </c>
      <c r="C1728" s="3" t="s">
        <v>4853</v>
      </c>
      <c r="D1728" s="10">
        <v>550</v>
      </c>
      <c r="E1728">
        <v>814</v>
      </c>
      <c r="F1728" s="5">
        <f t="shared" si="156"/>
        <v>1.48</v>
      </c>
      <c r="G1728" s="6">
        <f t="shared" si="157"/>
        <v>54.266666666666666</v>
      </c>
      <c r="H1728" t="s">
        <v>8219</v>
      </c>
      <c r="I1728" t="s">
        <v>8224</v>
      </c>
      <c r="J1728" t="s">
        <v>8246</v>
      </c>
      <c r="K1728">
        <v>1334610000</v>
      </c>
      <c r="L1728" s="11">
        <f t="shared" si="160"/>
        <v>41015.875</v>
      </c>
      <c r="M1728">
        <v>1332435685</v>
      </c>
      <c r="N1728" s="11">
        <f t="shared" si="161"/>
        <v>40990.709317129629</v>
      </c>
      <c r="O1728" t="b">
        <v>0</v>
      </c>
      <c r="P1728">
        <v>15</v>
      </c>
      <c r="Q1728" t="b">
        <v>1</v>
      </c>
      <c r="R1728" t="s">
        <v>8274</v>
      </c>
      <c r="S1728" t="str">
        <f t="shared" si="158"/>
        <v>publishing</v>
      </c>
      <c r="T1728" t="str">
        <f t="shared" si="159"/>
        <v>nonfiction</v>
      </c>
    </row>
    <row r="1729" spans="1:20" ht="28.8" x14ac:dyDescent="0.3">
      <c r="A1729">
        <v>2063</v>
      </c>
      <c r="B1729" s="3" t="s">
        <v>2064</v>
      </c>
      <c r="C1729" s="3" t="s">
        <v>6173</v>
      </c>
      <c r="D1729" s="10">
        <v>4000</v>
      </c>
      <c r="E1729">
        <v>5922</v>
      </c>
      <c r="F1729" s="5">
        <f t="shared" si="156"/>
        <v>1.4804999999999999</v>
      </c>
      <c r="G1729" s="6">
        <f t="shared" si="157"/>
        <v>120.85714285714286</v>
      </c>
      <c r="H1729" t="s">
        <v>8219</v>
      </c>
      <c r="I1729" t="s">
        <v>8236</v>
      </c>
      <c r="J1729" t="s">
        <v>8249</v>
      </c>
      <c r="K1729">
        <v>1463333701</v>
      </c>
      <c r="L1729" s="11">
        <f t="shared" si="160"/>
        <v>42505.73265046296</v>
      </c>
      <c r="M1729">
        <v>1460482501</v>
      </c>
      <c r="N1729" s="11">
        <f t="shared" si="161"/>
        <v>42472.73265046296</v>
      </c>
      <c r="O1729" t="b">
        <v>0</v>
      </c>
      <c r="P1729">
        <v>49</v>
      </c>
      <c r="Q1729" t="b">
        <v>1</v>
      </c>
      <c r="R1729" t="s">
        <v>8295</v>
      </c>
      <c r="S1729" t="str">
        <f t="shared" si="158"/>
        <v>technology</v>
      </c>
      <c r="T1729" t="str">
        <f t="shared" si="159"/>
        <v>hardware</v>
      </c>
    </row>
    <row r="1730" spans="1:20" ht="57.6" x14ac:dyDescent="0.3">
      <c r="A1730">
        <v>1746</v>
      </c>
      <c r="B1730" s="3" t="s">
        <v>1747</v>
      </c>
      <c r="C1730" s="3" t="s">
        <v>5856</v>
      </c>
      <c r="D1730" s="10">
        <v>15000</v>
      </c>
      <c r="E1730">
        <v>22215</v>
      </c>
      <c r="F1730" s="5">
        <f t="shared" ref="F1730:F1793" si="162">E1730/D1730</f>
        <v>1.4810000000000001</v>
      </c>
      <c r="G1730" s="6">
        <f t="shared" ref="G1730:G1793" si="163">E1730/P1730</f>
        <v>207.61682242990653</v>
      </c>
      <c r="H1730" t="s">
        <v>8219</v>
      </c>
      <c r="I1730" t="s">
        <v>8224</v>
      </c>
      <c r="J1730" t="s">
        <v>8246</v>
      </c>
      <c r="K1730">
        <v>1479952800</v>
      </c>
      <c r="L1730" s="11">
        <f t="shared" si="160"/>
        <v>42698.083333333328</v>
      </c>
      <c r="M1730">
        <v>1477368867</v>
      </c>
      <c r="N1730" s="11">
        <f t="shared" si="161"/>
        <v>42668.176701388889</v>
      </c>
      <c r="O1730" t="b">
        <v>0</v>
      </c>
      <c r="P1730">
        <v>107</v>
      </c>
      <c r="Q1730" t="b">
        <v>1</v>
      </c>
      <c r="R1730" t="s">
        <v>8285</v>
      </c>
      <c r="S1730" t="str">
        <f t="shared" ref="S1730:S1793" si="164">LEFT(R1730,FIND("/",R1730)-1)</f>
        <v>photography</v>
      </c>
      <c r="T1730" t="str">
        <f t="shared" ref="T1730:T1793" si="165">RIGHT(R1730,LEN(R1730)-FIND("/",R1730))</f>
        <v>photobooks</v>
      </c>
    </row>
    <row r="1731" spans="1:20" ht="43.2" x14ac:dyDescent="0.3">
      <c r="A1731">
        <v>783</v>
      </c>
      <c r="B1731" s="3" t="s">
        <v>784</v>
      </c>
      <c r="C1731" s="3" t="s">
        <v>4893</v>
      </c>
      <c r="D1731" s="10">
        <v>1500</v>
      </c>
      <c r="E1731">
        <v>2222</v>
      </c>
      <c r="F1731" s="5">
        <f t="shared" si="162"/>
        <v>1.4813333333333334</v>
      </c>
      <c r="G1731" s="6">
        <f t="shared" si="163"/>
        <v>63.485714285714288</v>
      </c>
      <c r="H1731" t="s">
        <v>8219</v>
      </c>
      <c r="I1731" t="s">
        <v>8224</v>
      </c>
      <c r="J1731" t="s">
        <v>8246</v>
      </c>
      <c r="K1731">
        <v>1335564000</v>
      </c>
      <c r="L1731" s="11">
        <f t="shared" ref="L1731:L1794" si="166">(((K1731/60)/60)/24)+DATE(1970,1,1)</f>
        <v>41026.916666666664</v>
      </c>
      <c r="M1731">
        <v>1332182049</v>
      </c>
      <c r="N1731" s="11">
        <f t="shared" ref="N1731:N1794" si="167">(((M1731/60)/60)/24)+DATE(1970,1,1)</f>
        <v>40987.773715277777</v>
      </c>
      <c r="O1731" t="b">
        <v>0</v>
      </c>
      <c r="P1731">
        <v>35</v>
      </c>
      <c r="Q1731" t="b">
        <v>1</v>
      </c>
      <c r="R1731" t="s">
        <v>8276</v>
      </c>
      <c r="S1731" t="str">
        <f t="shared" si="164"/>
        <v>music</v>
      </c>
      <c r="T1731" t="str">
        <f t="shared" si="165"/>
        <v>rock</v>
      </c>
    </row>
    <row r="1732" spans="1:20" ht="43.2" x14ac:dyDescent="0.3">
      <c r="A1732">
        <v>61</v>
      </c>
      <c r="B1732" s="3" t="s">
        <v>63</v>
      </c>
      <c r="C1732" s="3" t="s">
        <v>4172</v>
      </c>
      <c r="D1732" s="10">
        <v>5000</v>
      </c>
      <c r="E1732">
        <v>7415</v>
      </c>
      <c r="F1732" s="5">
        <f t="shared" si="162"/>
        <v>1.4830000000000001</v>
      </c>
      <c r="G1732" s="6">
        <f t="shared" si="163"/>
        <v>322.39130434782606</v>
      </c>
      <c r="H1732" t="s">
        <v>8219</v>
      </c>
      <c r="I1732" t="s">
        <v>8224</v>
      </c>
      <c r="J1732" t="s">
        <v>8246</v>
      </c>
      <c r="K1732">
        <v>1370547157</v>
      </c>
      <c r="L1732" s="11">
        <f t="shared" si="166"/>
        <v>41431.814317129632</v>
      </c>
      <c r="M1732">
        <v>1368646357</v>
      </c>
      <c r="N1732" s="11">
        <f t="shared" si="167"/>
        <v>41409.814317129632</v>
      </c>
      <c r="O1732" t="b">
        <v>0</v>
      </c>
      <c r="P1732">
        <v>23</v>
      </c>
      <c r="Q1732" t="b">
        <v>1</v>
      </c>
      <c r="R1732" t="s">
        <v>8266</v>
      </c>
      <c r="S1732" t="str">
        <f t="shared" si="164"/>
        <v>film &amp; video</v>
      </c>
      <c r="T1732" t="str">
        <f t="shared" si="165"/>
        <v>shorts</v>
      </c>
    </row>
    <row r="1733" spans="1:20" ht="43.2" x14ac:dyDescent="0.3">
      <c r="A1733">
        <v>2048</v>
      </c>
      <c r="B1733" s="3" t="s">
        <v>2049</v>
      </c>
      <c r="C1733" s="3" t="s">
        <v>6158</v>
      </c>
      <c r="D1733" s="10">
        <v>85000</v>
      </c>
      <c r="E1733">
        <v>126082.45</v>
      </c>
      <c r="F1733" s="5">
        <f t="shared" si="162"/>
        <v>1.4833229411764706</v>
      </c>
      <c r="G1733" s="6">
        <f t="shared" si="163"/>
        <v>91.82989803350327</v>
      </c>
      <c r="H1733" t="s">
        <v>8219</v>
      </c>
      <c r="I1733" t="s">
        <v>8224</v>
      </c>
      <c r="J1733" t="s">
        <v>8246</v>
      </c>
      <c r="K1733">
        <v>1369323491</v>
      </c>
      <c r="L1733" s="11">
        <f t="shared" si="166"/>
        <v>41417.651516203703</v>
      </c>
      <c r="M1733">
        <v>1366731491</v>
      </c>
      <c r="N1733" s="11">
        <f t="shared" si="167"/>
        <v>41387.651516203703</v>
      </c>
      <c r="O1733" t="b">
        <v>0</v>
      </c>
      <c r="P1733">
        <v>1373</v>
      </c>
      <c r="Q1733" t="b">
        <v>1</v>
      </c>
      <c r="R1733" t="s">
        <v>8295</v>
      </c>
      <c r="S1733" t="str">
        <f t="shared" si="164"/>
        <v>technology</v>
      </c>
      <c r="T1733" t="str">
        <f t="shared" si="165"/>
        <v>hardware</v>
      </c>
    </row>
    <row r="1734" spans="1:20" ht="43.2" x14ac:dyDescent="0.3">
      <c r="A1734">
        <v>3562</v>
      </c>
      <c r="B1734" s="3" t="s">
        <v>3561</v>
      </c>
      <c r="C1734" s="3" t="s">
        <v>7672</v>
      </c>
      <c r="D1734" s="10">
        <v>315</v>
      </c>
      <c r="E1734">
        <v>469</v>
      </c>
      <c r="F1734" s="5">
        <f t="shared" si="162"/>
        <v>1.4888888888888889</v>
      </c>
      <c r="G1734" s="6">
        <f t="shared" si="163"/>
        <v>15.129032258064516</v>
      </c>
      <c r="H1734" t="s">
        <v>8219</v>
      </c>
      <c r="I1734" t="s">
        <v>8225</v>
      </c>
      <c r="J1734" t="s">
        <v>8247</v>
      </c>
      <c r="K1734">
        <v>1457906400</v>
      </c>
      <c r="L1734" s="11">
        <f t="shared" si="166"/>
        <v>42442.916666666672</v>
      </c>
      <c r="M1734">
        <v>1457115427</v>
      </c>
      <c r="N1734" s="11">
        <f t="shared" si="167"/>
        <v>42433.761886574073</v>
      </c>
      <c r="O1734" t="b">
        <v>0</v>
      </c>
      <c r="P1734">
        <v>31</v>
      </c>
      <c r="Q1734" t="b">
        <v>1</v>
      </c>
      <c r="R1734" t="s">
        <v>8271</v>
      </c>
      <c r="S1734" t="str">
        <f t="shared" si="164"/>
        <v>theater</v>
      </c>
      <c r="T1734" t="str">
        <f t="shared" si="165"/>
        <v>plays</v>
      </c>
    </row>
    <row r="1735" spans="1:20" ht="43.2" x14ac:dyDescent="0.3">
      <c r="A1735">
        <v>3047</v>
      </c>
      <c r="B1735" s="3" t="s">
        <v>3047</v>
      </c>
      <c r="C1735" s="3" t="s">
        <v>7157</v>
      </c>
      <c r="D1735" s="10">
        <v>500</v>
      </c>
      <c r="E1735">
        <v>745</v>
      </c>
      <c r="F1735" s="5">
        <f t="shared" si="162"/>
        <v>1.49</v>
      </c>
      <c r="G1735" s="6">
        <f t="shared" si="163"/>
        <v>37.25</v>
      </c>
      <c r="H1735" t="s">
        <v>8219</v>
      </c>
      <c r="I1735" t="s">
        <v>8224</v>
      </c>
      <c r="J1735" t="s">
        <v>8246</v>
      </c>
      <c r="K1735">
        <v>1461762960</v>
      </c>
      <c r="L1735" s="11">
        <f t="shared" si="166"/>
        <v>42487.552777777775</v>
      </c>
      <c r="M1735">
        <v>1457999054</v>
      </c>
      <c r="N1735" s="11">
        <f t="shared" si="167"/>
        <v>42443.989050925928</v>
      </c>
      <c r="O1735" t="b">
        <v>0</v>
      </c>
      <c r="P1735">
        <v>20</v>
      </c>
      <c r="Q1735" t="b">
        <v>1</v>
      </c>
      <c r="R1735" t="s">
        <v>8303</v>
      </c>
      <c r="S1735" t="str">
        <f t="shared" si="164"/>
        <v>theater</v>
      </c>
      <c r="T1735" t="str">
        <f t="shared" si="165"/>
        <v>spaces</v>
      </c>
    </row>
    <row r="1736" spans="1:20" ht="43.2" x14ac:dyDescent="0.3">
      <c r="A1736">
        <v>2296</v>
      </c>
      <c r="B1736" s="3" t="s">
        <v>2297</v>
      </c>
      <c r="C1736" s="3" t="s">
        <v>6406</v>
      </c>
      <c r="D1736" s="10">
        <v>7000</v>
      </c>
      <c r="E1736">
        <v>10435</v>
      </c>
      <c r="F1736" s="5">
        <f t="shared" si="162"/>
        <v>1.4907142857142857</v>
      </c>
      <c r="G1736" s="6">
        <f t="shared" si="163"/>
        <v>71.965517241379317</v>
      </c>
      <c r="H1736" t="s">
        <v>8219</v>
      </c>
      <c r="I1736" t="s">
        <v>8224</v>
      </c>
      <c r="J1736" t="s">
        <v>8246</v>
      </c>
      <c r="K1736">
        <v>1330018426</v>
      </c>
      <c r="L1736" s="11">
        <f t="shared" si="166"/>
        <v>40962.731782407405</v>
      </c>
      <c r="M1736">
        <v>1326994426</v>
      </c>
      <c r="N1736" s="11">
        <f t="shared" si="167"/>
        <v>40927.731782407405</v>
      </c>
      <c r="O1736" t="b">
        <v>0</v>
      </c>
      <c r="P1736">
        <v>145</v>
      </c>
      <c r="Q1736" t="b">
        <v>1</v>
      </c>
      <c r="R1736" t="s">
        <v>8276</v>
      </c>
      <c r="S1736" t="str">
        <f t="shared" si="164"/>
        <v>music</v>
      </c>
      <c r="T1736" t="str">
        <f t="shared" si="165"/>
        <v>rock</v>
      </c>
    </row>
    <row r="1737" spans="1:20" ht="43.2" x14ac:dyDescent="0.3">
      <c r="A1737">
        <v>1946</v>
      </c>
      <c r="B1737" s="3" t="s">
        <v>1947</v>
      </c>
      <c r="C1737" s="3" t="s">
        <v>6056</v>
      </c>
      <c r="D1737" s="10">
        <v>7500</v>
      </c>
      <c r="E1737">
        <v>11231</v>
      </c>
      <c r="F1737" s="5">
        <f t="shared" si="162"/>
        <v>1.4974666666666667</v>
      </c>
      <c r="G1737" s="6">
        <f t="shared" si="163"/>
        <v>160.44285714285715</v>
      </c>
      <c r="H1737" t="s">
        <v>8219</v>
      </c>
      <c r="I1737" t="s">
        <v>8224</v>
      </c>
      <c r="J1737" t="s">
        <v>8246</v>
      </c>
      <c r="K1737">
        <v>1397961361</v>
      </c>
      <c r="L1737" s="11">
        <f t="shared" si="166"/>
        <v>41749.108344907407</v>
      </c>
      <c r="M1737">
        <v>1392780961</v>
      </c>
      <c r="N1737" s="11">
        <f t="shared" si="167"/>
        <v>41689.150011574071</v>
      </c>
      <c r="O1737" t="b">
        <v>1</v>
      </c>
      <c r="P1737">
        <v>70</v>
      </c>
      <c r="Q1737" t="b">
        <v>1</v>
      </c>
      <c r="R1737" t="s">
        <v>8295</v>
      </c>
      <c r="S1737" t="str">
        <f t="shared" si="164"/>
        <v>technology</v>
      </c>
      <c r="T1737" t="str">
        <f t="shared" si="165"/>
        <v>hardware</v>
      </c>
    </row>
    <row r="1738" spans="1:20" ht="57.6" x14ac:dyDescent="0.3">
      <c r="A1738">
        <v>2794</v>
      </c>
      <c r="B1738" s="3" t="s">
        <v>2794</v>
      </c>
      <c r="C1738" s="3" t="s">
        <v>6904</v>
      </c>
      <c r="D1738" s="10">
        <v>50</v>
      </c>
      <c r="E1738">
        <v>75</v>
      </c>
      <c r="F1738" s="5">
        <f t="shared" si="162"/>
        <v>1.5</v>
      </c>
      <c r="G1738" s="6">
        <f t="shared" si="163"/>
        <v>25</v>
      </c>
      <c r="H1738" t="s">
        <v>8219</v>
      </c>
      <c r="I1738" t="s">
        <v>8225</v>
      </c>
      <c r="J1738" t="s">
        <v>8247</v>
      </c>
      <c r="K1738">
        <v>1457031600</v>
      </c>
      <c r="L1738" s="11">
        <f t="shared" si="166"/>
        <v>42432.791666666672</v>
      </c>
      <c r="M1738">
        <v>1455640559</v>
      </c>
      <c r="N1738" s="11">
        <f t="shared" si="167"/>
        <v>42416.691655092596</v>
      </c>
      <c r="O1738" t="b">
        <v>0</v>
      </c>
      <c r="P1738">
        <v>3</v>
      </c>
      <c r="Q1738" t="b">
        <v>1</v>
      </c>
      <c r="R1738" t="s">
        <v>8271</v>
      </c>
      <c r="S1738" t="str">
        <f t="shared" si="164"/>
        <v>theater</v>
      </c>
      <c r="T1738" t="str">
        <f t="shared" si="165"/>
        <v>plays</v>
      </c>
    </row>
    <row r="1739" spans="1:20" ht="28.8" x14ac:dyDescent="0.3">
      <c r="A1739">
        <v>3470</v>
      </c>
      <c r="B1739" s="3" t="s">
        <v>3469</v>
      </c>
      <c r="C1739" s="3" t="s">
        <v>7580</v>
      </c>
      <c r="D1739" s="10">
        <v>250</v>
      </c>
      <c r="E1739">
        <v>375</v>
      </c>
      <c r="F1739" s="5">
        <f t="shared" si="162"/>
        <v>1.5</v>
      </c>
      <c r="G1739" s="6">
        <f t="shared" si="163"/>
        <v>41.666666666666664</v>
      </c>
      <c r="H1739" t="s">
        <v>8219</v>
      </c>
      <c r="I1739" t="s">
        <v>8224</v>
      </c>
      <c r="J1739" t="s">
        <v>8246</v>
      </c>
      <c r="K1739">
        <v>1468618680</v>
      </c>
      <c r="L1739" s="11">
        <f t="shared" si="166"/>
        <v>42566.901388888888</v>
      </c>
      <c r="M1739">
        <v>1465345902</v>
      </c>
      <c r="N1739" s="11">
        <f t="shared" si="167"/>
        <v>42529.022013888884</v>
      </c>
      <c r="O1739" t="b">
        <v>0</v>
      </c>
      <c r="P1739">
        <v>9</v>
      </c>
      <c r="Q1739" t="b">
        <v>1</v>
      </c>
      <c r="R1739" t="s">
        <v>8271</v>
      </c>
      <c r="S1739" t="str">
        <f t="shared" si="164"/>
        <v>theater</v>
      </c>
      <c r="T1739" t="str">
        <f t="shared" si="165"/>
        <v>plays</v>
      </c>
    </row>
    <row r="1740" spans="1:20" ht="43.2" x14ac:dyDescent="0.3">
      <c r="A1740">
        <v>1513</v>
      </c>
      <c r="B1740" s="3" t="s">
        <v>1514</v>
      </c>
      <c r="C1740" s="3" t="s">
        <v>5623</v>
      </c>
      <c r="D1740" s="10">
        <v>8000</v>
      </c>
      <c r="E1740">
        <v>12001.5</v>
      </c>
      <c r="F1740" s="5">
        <f t="shared" si="162"/>
        <v>1.5001875</v>
      </c>
      <c r="G1740" s="6">
        <f t="shared" si="163"/>
        <v>55.82093023255814</v>
      </c>
      <c r="H1740" t="s">
        <v>8219</v>
      </c>
      <c r="I1740" t="s">
        <v>8225</v>
      </c>
      <c r="J1740" t="s">
        <v>8247</v>
      </c>
      <c r="K1740">
        <v>1405523866</v>
      </c>
      <c r="L1740" s="11">
        <f t="shared" si="166"/>
        <v>41836.637337962966</v>
      </c>
      <c r="M1740">
        <v>1402931866</v>
      </c>
      <c r="N1740" s="11">
        <f t="shared" si="167"/>
        <v>41806.637337962966</v>
      </c>
      <c r="O1740" t="b">
        <v>1</v>
      </c>
      <c r="P1740">
        <v>215</v>
      </c>
      <c r="Q1740" t="b">
        <v>1</v>
      </c>
      <c r="R1740" t="s">
        <v>8285</v>
      </c>
      <c r="S1740" t="str">
        <f t="shared" si="164"/>
        <v>photography</v>
      </c>
      <c r="T1740" t="str">
        <f t="shared" si="165"/>
        <v>photobooks</v>
      </c>
    </row>
    <row r="1741" spans="1:20" ht="28.8" x14ac:dyDescent="0.3">
      <c r="A1741">
        <v>278</v>
      </c>
      <c r="B1741" s="3" t="s">
        <v>279</v>
      </c>
      <c r="C1741" s="3" t="s">
        <v>4388</v>
      </c>
      <c r="D1741" s="10">
        <v>27000</v>
      </c>
      <c r="E1741">
        <v>40594</v>
      </c>
      <c r="F1741" s="5">
        <f t="shared" si="162"/>
        <v>1.5034814814814814</v>
      </c>
      <c r="G1741" s="6">
        <f t="shared" si="163"/>
        <v>97.816867469879512</v>
      </c>
      <c r="H1741" t="s">
        <v>8219</v>
      </c>
      <c r="I1741" t="s">
        <v>8224</v>
      </c>
      <c r="J1741" t="s">
        <v>8246</v>
      </c>
      <c r="K1741">
        <v>1350003539</v>
      </c>
      <c r="L1741" s="11">
        <f t="shared" si="166"/>
        <v>41194.040960648148</v>
      </c>
      <c r="M1741">
        <v>1347411539</v>
      </c>
      <c r="N1741" s="11">
        <f t="shared" si="167"/>
        <v>41164.040960648148</v>
      </c>
      <c r="O1741" t="b">
        <v>1</v>
      </c>
      <c r="P1741">
        <v>415</v>
      </c>
      <c r="Q1741" t="b">
        <v>1</v>
      </c>
      <c r="R1741" t="s">
        <v>8269</v>
      </c>
      <c r="S1741" t="str">
        <f t="shared" si="164"/>
        <v>film &amp; video</v>
      </c>
      <c r="T1741" t="str">
        <f t="shared" si="165"/>
        <v>documentary</v>
      </c>
    </row>
    <row r="1742" spans="1:20" ht="43.2" x14ac:dyDescent="0.3">
      <c r="A1742">
        <v>3785</v>
      </c>
      <c r="B1742" s="3" t="s">
        <v>3782</v>
      </c>
      <c r="C1742" s="3" t="s">
        <v>7895</v>
      </c>
      <c r="D1742" s="10">
        <v>2000</v>
      </c>
      <c r="E1742">
        <v>3015</v>
      </c>
      <c r="F1742" s="5">
        <f t="shared" si="162"/>
        <v>1.5075000000000001</v>
      </c>
      <c r="G1742" s="6">
        <f t="shared" si="163"/>
        <v>100.5</v>
      </c>
      <c r="H1742" t="s">
        <v>8219</v>
      </c>
      <c r="I1742" t="s">
        <v>8225</v>
      </c>
      <c r="J1742" t="s">
        <v>8247</v>
      </c>
      <c r="K1742">
        <v>1470132180</v>
      </c>
      <c r="L1742" s="11">
        <f t="shared" si="166"/>
        <v>42584.418749999997</v>
      </c>
      <c r="M1742">
        <v>1467040769</v>
      </c>
      <c r="N1742" s="11">
        <f t="shared" si="167"/>
        <v>42548.63853009259</v>
      </c>
      <c r="O1742" t="b">
        <v>0</v>
      </c>
      <c r="P1742">
        <v>30</v>
      </c>
      <c r="Q1742" t="b">
        <v>1</v>
      </c>
      <c r="R1742" t="s">
        <v>8305</v>
      </c>
      <c r="S1742" t="str">
        <f t="shared" si="164"/>
        <v>theater</v>
      </c>
      <c r="T1742" t="str">
        <f t="shared" si="165"/>
        <v>musical</v>
      </c>
    </row>
    <row r="1743" spans="1:20" ht="28.8" x14ac:dyDescent="0.3">
      <c r="A1743">
        <v>2209</v>
      </c>
      <c r="B1743" s="3" t="s">
        <v>2210</v>
      </c>
      <c r="C1743" s="3" t="s">
        <v>6319</v>
      </c>
      <c r="D1743" s="10">
        <v>500</v>
      </c>
      <c r="E1743">
        <v>754</v>
      </c>
      <c r="F1743" s="5">
        <f t="shared" si="162"/>
        <v>1.508</v>
      </c>
      <c r="G1743" s="6">
        <f t="shared" si="163"/>
        <v>50.266666666666666</v>
      </c>
      <c r="H1743" t="s">
        <v>8219</v>
      </c>
      <c r="I1743" t="s">
        <v>8225</v>
      </c>
      <c r="J1743" t="s">
        <v>8247</v>
      </c>
      <c r="K1743">
        <v>1397516400</v>
      </c>
      <c r="L1743" s="11">
        <f t="shared" si="166"/>
        <v>41743.958333333336</v>
      </c>
      <c r="M1743">
        <v>1396524644</v>
      </c>
      <c r="N1743" s="11">
        <f t="shared" si="167"/>
        <v>41732.479675925926</v>
      </c>
      <c r="O1743" t="b">
        <v>0</v>
      </c>
      <c r="P1743">
        <v>15</v>
      </c>
      <c r="Q1743" t="b">
        <v>1</v>
      </c>
      <c r="R1743" t="s">
        <v>8280</v>
      </c>
      <c r="S1743" t="str">
        <f t="shared" si="164"/>
        <v>music</v>
      </c>
      <c r="T1743" t="str">
        <f t="shared" si="165"/>
        <v>electronic music</v>
      </c>
    </row>
    <row r="1744" spans="1:20" ht="43.2" x14ac:dyDescent="0.3">
      <c r="A1744">
        <v>1248</v>
      </c>
      <c r="B1744" s="3" t="s">
        <v>1249</v>
      </c>
      <c r="C1744" s="3" t="s">
        <v>5358</v>
      </c>
      <c r="D1744" s="10">
        <v>2500</v>
      </c>
      <c r="E1744">
        <v>3791</v>
      </c>
      <c r="F1744" s="5">
        <f t="shared" si="162"/>
        <v>1.5164</v>
      </c>
      <c r="G1744" s="6">
        <f t="shared" si="163"/>
        <v>64.254237288135599</v>
      </c>
      <c r="H1744" t="s">
        <v>8219</v>
      </c>
      <c r="I1744" t="s">
        <v>8224</v>
      </c>
      <c r="J1744" t="s">
        <v>8246</v>
      </c>
      <c r="K1744">
        <v>1402642740</v>
      </c>
      <c r="L1744" s="11">
        <f t="shared" si="166"/>
        <v>41803.290972222225</v>
      </c>
      <c r="M1744">
        <v>1399563953</v>
      </c>
      <c r="N1744" s="11">
        <f t="shared" si="167"/>
        <v>41767.656863425924</v>
      </c>
      <c r="O1744" t="b">
        <v>1</v>
      </c>
      <c r="P1744">
        <v>59</v>
      </c>
      <c r="Q1744" t="b">
        <v>1</v>
      </c>
      <c r="R1744" t="s">
        <v>8276</v>
      </c>
      <c r="S1744" t="str">
        <f t="shared" si="164"/>
        <v>music</v>
      </c>
      <c r="T1744" t="str">
        <f t="shared" si="165"/>
        <v>rock</v>
      </c>
    </row>
    <row r="1745" spans="1:20" ht="43.2" x14ac:dyDescent="0.3">
      <c r="A1745">
        <v>812</v>
      </c>
      <c r="B1745" s="3" t="s">
        <v>813</v>
      </c>
      <c r="C1745" s="3" t="s">
        <v>4922</v>
      </c>
      <c r="D1745" s="10">
        <v>600</v>
      </c>
      <c r="E1745">
        <v>911</v>
      </c>
      <c r="F1745" s="5">
        <f t="shared" si="162"/>
        <v>1.5183333333333333</v>
      </c>
      <c r="G1745" s="6">
        <f t="shared" si="163"/>
        <v>27.606060606060606</v>
      </c>
      <c r="H1745" t="s">
        <v>8219</v>
      </c>
      <c r="I1745" t="s">
        <v>8224</v>
      </c>
      <c r="J1745" t="s">
        <v>8246</v>
      </c>
      <c r="K1745">
        <v>1362146280</v>
      </c>
      <c r="L1745" s="11">
        <f t="shared" si="166"/>
        <v>41334.581944444442</v>
      </c>
      <c r="M1745">
        <v>1357604752</v>
      </c>
      <c r="N1745" s="11">
        <f t="shared" si="167"/>
        <v>41282.017962962964</v>
      </c>
      <c r="O1745" t="b">
        <v>0</v>
      </c>
      <c r="P1745">
        <v>33</v>
      </c>
      <c r="Q1745" t="b">
        <v>1</v>
      </c>
      <c r="R1745" t="s">
        <v>8276</v>
      </c>
      <c r="S1745" t="str">
        <f t="shared" si="164"/>
        <v>music</v>
      </c>
      <c r="T1745" t="str">
        <f t="shared" si="165"/>
        <v>rock</v>
      </c>
    </row>
    <row r="1746" spans="1:20" ht="43.2" x14ac:dyDescent="0.3">
      <c r="A1746">
        <v>2205</v>
      </c>
      <c r="B1746" s="3" t="s">
        <v>2206</v>
      </c>
      <c r="C1746" s="3" t="s">
        <v>6315</v>
      </c>
      <c r="D1746" s="10">
        <v>750</v>
      </c>
      <c r="E1746">
        <v>1140</v>
      </c>
      <c r="F1746" s="5">
        <f t="shared" si="162"/>
        <v>1.52</v>
      </c>
      <c r="G1746" s="6">
        <f t="shared" si="163"/>
        <v>42.222222222222221</v>
      </c>
      <c r="H1746" t="s">
        <v>8219</v>
      </c>
      <c r="I1746" t="s">
        <v>8224</v>
      </c>
      <c r="J1746" t="s">
        <v>8246</v>
      </c>
      <c r="K1746">
        <v>1338579789</v>
      </c>
      <c r="L1746" s="11">
        <f t="shared" si="166"/>
        <v>41061.82163194444</v>
      </c>
      <c r="M1746">
        <v>1335987789</v>
      </c>
      <c r="N1746" s="11">
        <f t="shared" si="167"/>
        <v>41031.82163194444</v>
      </c>
      <c r="O1746" t="b">
        <v>0</v>
      </c>
      <c r="P1746">
        <v>27</v>
      </c>
      <c r="Q1746" t="b">
        <v>1</v>
      </c>
      <c r="R1746" t="s">
        <v>8280</v>
      </c>
      <c r="S1746" t="str">
        <f t="shared" si="164"/>
        <v>music</v>
      </c>
      <c r="T1746" t="str">
        <f t="shared" si="165"/>
        <v>electronic music</v>
      </c>
    </row>
    <row r="1747" spans="1:20" ht="43.2" x14ac:dyDescent="0.3">
      <c r="A1747">
        <v>3450</v>
      </c>
      <c r="B1747" s="3" t="s">
        <v>3449</v>
      </c>
      <c r="C1747" s="3" t="s">
        <v>7560</v>
      </c>
      <c r="D1747" s="10">
        <v>500</v>
      </c>
      <c r="E1747">
        <v>760</v>
      </c>
      <c r="F1747" s="5">
        <f t="shared" si="162"/>
        <v>1.52</v>
      </c>
      <c r="G1747" s="6">
        <f t="shared" si="163"/>
        <v>19.487179487179485</v>
      </c>
      <c r="H1747" t="s">
        <v>8219</v>
      </c>
      <c r="I1747" t="s">
        <v>8225</v>
      </c>
      <c r="J1747" t="s">
        <v>8247</v>
      </c>
      <c r="K1747">
        <v>1427990071</v>
      </c>
      <c r="L1747" s="11">
        <f t="shared" si="166"/>
        <v>42096.662858796291</v>
      </c>
      <c r="M1747">
        <v>1422809671</v>
      </c>
      <c r="N1747" s="11">
        <f t="shared" si="167"/>
        <v>42036.704525462963</v>
      </c>
      <c r="O1747" t="b">
        <v>0</v>
      </c>
      <c r="P1747">
        <v>39</v>
      </c>
      <c r="Q1747" t="b">
        <v>1</v>
      </c>
      <c r="R1747" t="s">
        <v>8271</v>
      </c>
      <c r="S1747" t="str">
        <f t="shared" si="164"/>
        <v>theater</v>
      </c>
      <c r="T1747" t="str">
        <f t="shared" si="165"/>
        <v>plays</v>
      </c>
    </row>
    <row r="1748" spans="1:20" ht="43.2" x14ac:dyDescent="0.3">
      <c r="A1748">
        <v>800</v>
      </c>
      <c r="B1748" s="3" t="s">
        <v>801</v>
      </c>
      <c r="C1748" s="3" t="s">
        <v>4910</v>
      </c>
      <c r="D1748" s="10">
        <v>1500</v>
      </c>
      <c r="E1748">
        <v>2282</v>
      </c>
      <c r="F1748" s="5">
        <f t="shared" si="162"/>
        <v>1.5213333333333334</v>
      </c>
      <c r="G1748" s="6">
        <f t="shared" si="163"/>
        <v>40.75</v>
      </c>
      <c r="H1748" t="s">
        <v>8219</v>
      </c>
      <c r="I1748" t="s">
        <v>8225</v>
      </c>
      <c r="J1748" t="s">
        <v>8247</v>
      </c>
      <c r="K1748">
        <v>1410431054</v>
      </c>
      <c r="L1748" s="11">
        <f t="shared" si="166"/>
        <v>41893.433495370373</v>
      </c>
      <c r="M1748">
        <v>1407839054</v>
      </c>
      <c r="N1748" s="11">
        <f t="shared" si="167"/>
        <v>41863.433495370373</v>
      </c>
      <c r="O1748" t="b">
        <v>0</v>
      </c>
      <c r="P1748">
        <v>56</v>
      </c>
      <c r="Q1748" t="b">
        <v>1</v>
      </c>
      <c r="R1748" t="s">
        <v>8276</v>
      </c>
      <c r="S1748" t="str">
        <f t="shared" si="164"/>
        <v>music</v>
      </c>
      <c r="T1748" t="str">
        <f t="shared" si="165"/>
        <v>rock</v>
      </c>
    </row>
    <row r="1749" spans="1:20" ht="43.2" x14ac:dyDescent="0.3">
      <c r="A1749">
        <v>2073</v>
      </c>
      <c r="B1749" s="3" t="s">
        <v>2074</v>
      </c>
      <c r="C1749" s="3" t="s">
        <v>6183</v>
      </c>
      <c r="D1749" s="10">
        <v>100000</v>
      </c>
      <c r="E1749">
        <v>152604.29999999999</v>
      </c>
      <c r="F1749" s="5">
        <f t="shared" si="162"/>
        <v>1.5260429999999998</v>
      </c>
      <c r="G1749" s="6">
        <f t="shared" si="163"/>
        <v>324.69</v>
      </c>
      <c r="H1749" t="s">
        <v>8219</v>
      </c>
      <c r="I1749" t="s">
        <v>8224</v>
      </c>
      <c r="J1749" t="s">
        <v>8246</v>
      </c>
      <c r="K1749">
        <v>1431100918</v>
      </c>
      <c r="L1749" s="11">
        <f t="shared" si="166"/>
        <v>42132.668032407411</v>
      </c>
      <c r="M1749">
        <v>1427212918</v>
      </c>
      <c r="N1749" s="11">
        <f t="shared" si="167"/>
        <v>42087.668032407411</v>
      </c>
      <c r="O1749" t="b">
        <v>0</v>
      </c>
      <c r="P1749">
        <v>470</v>
      </c>
      <c r="Q1749" t="b">
        <v>1</v>
      </c>
      <c r="R1749" t="s">
        <v>8295</v>
      </c>
      <c r="S1749" t="str">
        <f t="shared" si="164"/>
        <v>technology</v>
      </c>
      <c r="T1749" t="str">
        <f t="shared" si="165"/>
        <v>hardware</v>
      </c>
    </row>
    <row r="1750" spans="1:20" ht="43.2" x14ac:dyDescent="0.3">
      <c r="A1750">
        <v>270</v>
      </c>
      <c r="B1750" s="3" t="s">
        <v>271</v>
      </c>
      <c r="C1750" s="3" t="s">
        <v>4380</v>
      </c>
      <c r="D1750" s="10">
        <v>2300</v>
      </c>
      <c r="E1750">
        <v>3510</v>
      </c>
      <c r="F1750" s="5">
        <f t="shared" si="162"/>
        <v>1.5260869565217392</v>
      </c>
      <c r="G1750" s="6">
        <f t="shared" si="163"/>
        <v>57.540983606557376</v>
      </c>
      <c r="H1750" t="s">
        <v>8219</v>
      </c>
      <c r="I1750" t="s">
        <v>8224</v>
      </c>
      <c r="J1750" t="s">
        <v>8246</v>
      </c>
      <c r="K1750">
        <v>1306296000</v>
      </c>
      <c r="L1750" s="11">
        <f t="shared" si="166"/>
        <v>40688.166666666664</v>
      </c>
      <c r="M1750">
        <v>1301950070</v>
      </c>
      <c r="N1750" s="11">
        <f t="shared" si="167"/>
        <v>40637.866550925923</v>
      </c>
      <c r="O1750" t="b">
        <v>1</v>
      </c>
      <c r="P1750">
        <v>61</v>
      </c>
      <c r="Q1750" t="b">
        <v>1</v>
      </c>
      <c r="R1750" t="s">
        <v>8269</v>
      </c>
      <c r="S1750" t="str">
        <f t="shared" si="164"/>
        <v>film &amp; video</v>
      </c>
      <c r="T1750" t="str">
        <f t="shared" si="165"/>
        <v>documentary</v>
      </c>
    </row>
    <row r="1751" spans="1:20" ht="57.6" x14ac:dyDescent="0.3">
      <c r="A1751">
        <v>3827</v>
      </c>
      <c r="B1751" s="3" t="s">
        <v>3824</v>
      </c>
      <c r="C1751" s="3" t="s">
        <v>7936</v>
      </c>
      <c r="D1751" s="10">
        <v>3000</v>
      </c>
      <c r="E1751">
        <v>4580</v>
      </c>
      <c r="F1751" s="5">
        <f t="shared" si="162"/>
        <v>1.5266666666666666</v>
      </c>
      <c r="G1751" s="6">
        <f t="shared" si="163"/>
        <v>70.461538461538467</v>
      </c>
      <c r="H1751" t="s">
        <v>8219</v>
      </c>
      <c r="I1751" t="s">
        <v>8225</v>
      </c>
      <c r="J1751" t="s">
        <v>8247</v>
      </c>
      <c r="K1751">
        <v>1427414400</v>
      </c>
      <c r="L1751" s="11">
        <f t="shared" si="166"/>
        <v>42090</v>
      </c>
      <c r="M1751">
        <v>1422656201</v>
      </c>
      <c r="N1751" s="11">
        <f t="shared" si="167"/>
        <v>42034.928252314814</v>
      </c>
      <c r="O1751" t="b">
        <v>0</v>
      </c>
      <c r="P1751">
        <v>65</v>
      </c>
      <c r="Q1751" t="b">
        <v>1</v>
      </c>
      <c r="R1751" t="s">
        <v>8271</v>
      </c>
      <c r="S1751" t="str">
        <f t="shared" si="164"/>
        <v>theater</v>
      </c>
      <c r="T1751" t="str">
        <f t="shared" si="165"/>
        <v>plays</v>
      </c>
    </row>
    <row r="1752" spans="1:20" ht="57.6" x14ac:dyDescent="0.3">
      <c r="A1752">
        <v>2181</v>
      </c>
      <c r="B1752" s="3" t="s">
        <v>2182</v>
      </c>
      <c r="C1752" s="3" t="s">
        <v>6291</v>
      </c>
      <c r="D1752" s="10">
        <v>2000</v>
      </c>
      <c r="E1752">
        <v>3062</v>
      </c>
      <c r="F1752" s="5">
        <f t="shared" si="162"/>
        <v>1.5309999999999999</v>
      </c>
      <c r="G1752" s="6">
        <f t="shared" si="163"/>
        <v>57.773584905660378</v>
      </c>
      <c r="H1752" t="s">
        <v>8219</v>
      </c>
      <c r="I1752" t="s">
        <v>8224</v>
      </c>
      <c r="J1752" t="s">
        <v>8246</v>
      </c>
      <c r="K1752">
        <v>1487635653</v>
      </c>
      <c r="L1752" s="11">
        <f t="shared" si="166"/>
        <v>42787.005243055552</v>
      </c>
      <c r="M1752">
        <v>1486426053</v>
      </c>
      <c r="N1752" s="11">
        <f t="shared" si="167"/>
        <v>42773.005243055552</v>
      </c>
      <c r="O1752" t="b">
        <v>0</v>
      </c>
      <c r="P1752">
        <v>53</v>
      </c>
      <c r="Q1752" t="b">
        <v>1</v>
      </c>
      <c r="R1752" t="s">
        <v>8297</v>
      </c>
      <c r="S1752" t="str">
        <f t="shared" si="164"/>
        <v>games</v>
      </c>
      <c r="T1752" t="str">
        <f t="shared" si="165"/>
        <v>tabletop games</v>
      </c>
    </row>
    <row r="1753" spans="1:20" ht="43.2" x14ac:dyDescent="0.3">
      <c r="A1753">
        <v>3452</v>
      </c>
      <c r="B1753" s="3" t="s">
        <v>3451</v>
      </c>
      <c r="C1753" s="3" t="s">
        <v>7562</v>
      </c>
      <c r="D1753" s="10">
        <v>1000</v>
      </c>
      <c r="E1753">
        <v>1532</v>
      </c>
      <c r="F1753" s="5">
        <f t="shared" si="162"/>
        <v>1.532</v>
      </c>
      <c r="G1753" s="6">
        <f t="shared" si="163"/>
        <v>41.405405405405403</v>
      </c>
      <c r="H1753" t="s">
        <v>8219</v>
      </c>
      <c r="I1753" t="s">
        <v>8224</v>
      </c>
      <c r="J1753" t="s">
        <v>8246</v>
      </c>
      <c r="K1753">
        <v>1406087940</v>
      </c>
      <c r="L1753" s="11">
        <f t="shared" si="166"/>
        <v>41843.165972222225</v>
      </c>
      <c r="M1753">
        <v>1404141626</v>
      </c>
      <c r="N1753" s="11">
        <f t="shared" si="167"/>
        <v>41820.639189814814</v>
      </c>
      <c r="O1753" t="b">
        <v>0</v>
      </c>
      <c r="P1753">
        <v>37</v>
      </c>
      <c r="Q1753" t="b">
        <v>1</v>
      </c>
      <c r="R1753" t="s">
        <v>8271</v>
      </c>
      <c r="S1753" t="str">
        <f t="shared" si="164"/>
        <v>theater</v>
      </c>
      <c r="T1753" t="str">
        <f t="shared" si="165"/>
        <v>plays</v>
      </c>
    </row>
    <row r="1754" spans="1:20" ht="28.8" x14ac:dyDescent="0.3">
      <c r="A1754">
        <v>2235</v>
      </c>
      <c r="B1754" s="3" t="s">
        <v>2236</v>
      </c>
      <c r="C1754" s="3" t="s">
        <v>6345</v>
      </c>
      <c r="D1754" s="10">
        <v>13000</v>
      </c>
      <c r="E1754">
        <v>19931</v>
      </c>
      <c r="F1754" s="5">
        <f t="shared" si="162"/>
        <v>1.5331538461538461</v>
      </c>
      <c r="G1754" s="6">
        <f t="shared" si="163"/>
        <v>135.58503401360545</v>
      </c>
      <c r="H1754" t="s">
        <v>8219</v>
      </c>
      <c r="I1754" t="s">
        <v>8229</v>
      </c>
      <c r="J1754" t="s">
        <v>8251</v>
      </c>
      <c r="K1754">
        <v>1427585511</v>
      </c>
      <c r="L1754" s="11">
        <f t="shared" si="166"/>
        <v>42091.980451388896</v>
      </c>
      <c r="M1754">
        <v>1424997111</v>
      </c>
      <c r="N1754" s="11">
        <f t="shared" si="167"/>
        <v>42062.022118055553</v>
      </c>
      <c r="O1754" t="b">
        <v>0</v>
      </c>
      <c r="P1754">
        <v>147</v>
      </c>
      <c r="Q1754" t="b">
        <v>1</v>
      </c>
      <c r="R1754" t="s">
        <v>8297</v>
      </c>
      <c r="S1754" t="str">
        <f t="shared" si="164"/>
        <v>games</v>
      </c>
      <c r="T1754" t="str">
        <f t="shared" si="165"/>
        <v>tabletop games</v>
      </c>
    </row>
    <row r="1755" spans="1:20" ht="43.2" x14ac:dyDescent="0.3">
      <c r="A1755">
        <v>3609</v>
      </c>
      <c r="B1755" s="3" t="s">
        <v>3608</v>
      </c>
      <c r="C1755" s="3" t="s">
        <v>7719</v>
      </c>
      <c r="D1755" s="10">
        <v>1960</v>
      </c>
      <c r="E1755">
        <v>3005</v>
      </c>
      <c r="F1755" s="5">
        <f t="shared" si="162"/>
        <v>1.5331632653061225</v>
      </c>
      <c r="G1755" s="6">
        <f t="shared" si="163"/>
        <v>143.0952380952381</v>
      </c>
      <c r="H1755" t="s">
        <v>8219</v>
      </c>
      <c r="I1755" t="s">
        <v>8225</v>
      </c>
      <c r="J1755" t="s">
        <v>8247</v>
      </c>
      <c r="K1755">
        <v>1459378085</v>
      </c>
      <c r="L1755" s="11">
        <f t="shared" si="166"/>
        <v>42459.950057870374</v>
      </c>
      <c r="M1755">
        <v>1456789685</v>
      </c>
      <c r="N1755" s="11">
        <f t="shared" si="167"/>
        <v>42429.991724537031</v>
      </c>
      <c r="O1755" t="b">
        <v>0</v>
      </c>
      <c r="P1755">
        <v>21</v>
      </c>
      <c r="Q1755" t="b">
        <v>1</v>
      </c>
      <c r="R1755" t="s">
        <v>8271</v>
      </c>
      <c r="S1755" t="str">
        <f t="shared" si="164"/>
        <v>theater</v>
      </c>
      <c r="T1755" t="str">
        <f t="shared" si="165"/>
        <v>plays</v>
      </c>
    </row>
    <row r="1756" spans="1:20" ht="43.2" x14ac:dyDescent="0.3">
      <c r="A1756">
        <v>76</v>
      </c>
      <c r="B1756" s="3" t="s">
        <v>78</v>
      </c>
      <c r="C1756" s="3" t="s">
        <v>4187</v>
      </c>
      <c r="D1756" s="10">
        <v>300</v>
      </c>
      <c r="E1756">
        <v>460</v>
      </c>
      <c r="F1756" s="5">
        <f t="shared" si="162"/>
        <v>1.5333333333333334</v>
      </c>
      <c r="G1756" s="6">
        <f t="shared" si="163"/>
        <v>30.666666666666668</v>
      </c>
      <c r="H1756" t="s">
        <v>8219</v>
      </c>
      <c r="I1756" t="s">
        <v>8224</v>
      </c>
      <c r="J1756" t="s">
        <v>8246</v>
      </c>
      <c r="K1756">
        <v>1325007358</v>
      </c>
      <c r="L1756" s="11">
        <f t="shared" si="166"/>
        <v>40904.733310185184</v>
      </c>
      <c r="M1756">
        <v>1319819758</v>
      </c>
      <c r="N1756" s="11">
        <f t="shared" si="167"/>
        <v>40844.691643518519</v>
      </c>
      <c r="O1756" t="b">
        <v>0</v>
      </c>
      <c r="P1756">
        <v>15</v>
      </c>
      <c r="Q1756" t="b">
        <v>1</v>
      </c>
      <c r="R1756" t="s">
        <v>8266</v>
      </c>
      <c r="S1756" t="str">
        <f t="shared" si="164"/>
        <v>film &amp; video</v>
      </c>
      <c r="T1756" t="str">
        <f t="shared" si="165"/>
        <v>shorts</v>
      </c>
    </row>
    <row r="1757" spans="1:20" ht="43.2" x14ac:dyDescent="0.3">
      <c r="A1757">
        <v>3536</v>
      </c>
      <c r="B1757" s="3" t="s">
        <v>3535</v>
      </c>
      <c r="C1757" s="3" t="s">
        <v>7646</v>
      </c>
      <c r="D1757" s="10">
        <v>150</v>
      </c>
      <c r="E1757">
        <v>230</v>
      </c>
      <c r="F1757" s="5">
        <f t="shared" si="162"/>
        <v>1.5333333333333334</v>
      </c>
      <c r="G1757" s="6">
        <f t="shared" si="163"/>
        <v>13.529411764705882</v>
      </c>
      <c r="H1757" t="s">
        <v>8219</v>
      </c>
      <c r="I1757" t="s">
        <v>8225</v>
      </c>
      <c r="J1757" t="s">
        <v>8247</v>
      </c>
      <c r="K1757">
        <v>1450612740</v>
      </c>
      <c r="L1757" s="11">
        <f t="shared" si="166"/>
        <v>42358.499305555553</v>
      </c>
      <c r="M1757">
        <v>1448040425</v>
      </c>
      <c r="N1757" s="11">
        <f t="shared" si="167"/>
        <v>42328.727141203708</v>
      </c>
      <c r="O1757" t="b">
        <v>0</v>
      </c>
      <c r="P1757">
        <v>17</v>
      </c>
      <c r="Q1757" t="b">
        <v>1</v>
      </c>
      <c r="R1757" t="s">
        <v>8271</v>
      </c>
      <c r="S1757" t="str">
        <f t="shared" si="164"/>
        <v>theater</v>
      </c>
      <c r="T1757" t="str">
        <f t="shared" si="165"/>
        <v>plays</v>
      </c>
    </row>
    <row r="1758" spans="1:20" ht="43.2" x14ac:dyDescent="0.3">
      <c r="A1758">
        <v>3349</v>
      </c>
      <c r="B1758" s="3" t="s">
        <v>3348</v>
      </c>
      <c r="C1758" s="3" t="s">
        <v>7459</v>
      </c>
      <c r="D1758" s="10">
        <v>1000</v>
      </c>
      <c r="E1758">
        <v>1534</v>
      </c>
      <c r="F1758" s="5">
        <f t="shared" si="162"/>
        <v>1.534</v>
      </c>
      <c r="G1758" s="6">
        <f t="shared" si="163"/>
        <v>109.57142857142857</v>
      </c>
      <c r="H1758" t="s">
        <v>8219</v>
      </c>
      <c r="I1758" t="s">
        <v>8224</v>
      </c>
      <c r="J1758" t="s">
        <v>8246</v>
      </c>
      <c r="K1758">
        <v>1465837200</v>
      </c>
      <c r="L1758" s="11">
        <f t="shared" si="166"/>
        <v>42534.708333333328</v>
      </c>
      <c r="M1758">
        <v>1463971172</v>
      </c>
      <c r="N1758" s="11">
        <f t="shared" si="167"/>
        <v>42513.110787037032</v>
      </c>
      <c r="O1758" t="b">
        <v>0</v>
      </c>
      <c r="P1758">
        <v>14</v>
      </c>
      <c r="Q1758" t="b">
        <v>1</v>
      </c>
      <c r="R1758" t="s">
        <v>8271</v>
      </c>
      <c r="S1758" t="str">
        <f t="shared" si="164"/>
        <v>theater</v>
      </c>
      <c r="T1758" t="str">
        <f t="shared" si="165"/>
        <v>plays</v>
      </c>
    </row>
    <row r="1759" spans="1:20" ht="43.2" x14ac:dyDescent="0.3">
      <c r="A1759">
        <v>2056</v>
      </c>
      <c r="B1759" s="3" t="s">
        <v>2057</v>
      </c>
      <c r="C1759" s="3" t="s">
        <v>6166</v>
      </c>
      <c r="D1759" s="10">
        <v>50000</v>
      </c>
      <c r="E1759">
        <v>76726</v>
      </c>
      <c r="F1759" s="5">
        <f t="shared" si="162"/>
        <v>1.5345200000000001</v>
      </c>
      <c r="G1759" s="6">
        <f t="shared" si="163"/>
        <v>138.49458483754512</v>
      </c>
      <c r="H1759" t="s">
        <v>8219</v>
      </c>
      <c r="I1759" t="s">
        <v>8224</v>
      </c>
      <c r="J1759" t="s">
        <v>8246</v>
      </c>
      <c r="K1759">
        <v>1366222542</v>
      </c>
      <c r="L1759" s="11">
        <f t="shared" si="166"/>
        <v>41381.76090277778</v>
      </c>
      <c r="M1759">
        <v>1363630542</v>
      </c>
      <c r="N1759" s="11">
        <f t="shared" si="167"/>
        <v>41351.76090277778</v>
      </c>
      <c r="O1759" t="b">
        <v>0</v>
      </c>
      <c r="P1759">
        <v>554</v>
      </c>
      <c r="Q1759" t="b">
        <v>1</v>
      </c>
      <c r="R1759" t="s">
        <v>8295</v>
      </c>
      <c r="S1759" t="str">
        <f t="shared" si="164"/>
        <v>technology</v>
      </c>
      <c r="T1759" t="str">
        <f t="shared" si="165"/>
        <v>hardware</v>
      </c>
    </row>
    <row r="1760" spans="1:20" ht="57.6" x14ac:dyDescent="0.3">
      <c r="A1760">
        <v>3712</v>
      </c>
      <c r="B1760" s="3" t="s">
        <v>3709</v>
      </c>
      <c r="C1760" s="3" t="s">
        <v>7822</v>
      </c>
      <c r="D1760" s="10">
        <v>7500</v>
      </c>
      <c r="E1760">
        <v>11530</v>
      </c>
      <c r="F1760" s="5">
        <f t="shared" si="162"/>
        <v>1.5373333333333334</v>
      </c>
      <c r="G1760" s="6">
        <f t="shared" si="163"/>
        <v>110.86538461538461</v>
      </c>
      <c r="H1760" t="s">
        <v>8219</v>
      </c>
      <c r="I1760" t="s">
        <v>8224</v>
      </c>
      <c r="J1760" t="s">
        <v>8246</v>
      </c>
      <c r="K1760">
        <v>1433055540</v>
      </c>
      <c r="L1760" s="11">
        <f t="shared" si="166"/>
        <v>42155.290972222225</v>
      </c>
      <c r="M1760">
        <v>1431230867</v>
      </c>
      <c r="N1760" s="11">
        <f t="shared" si="167"/>
        <v>42134.172071759262</v>
      </c>
      <c r="O1760" t="b">
        <v>0</v>
      </c>
      <c r="P1760">
        <v>104</v>
      </c>
      <c r="Q1760" t="b">
        <v>1</v>
      </c>
      <c r="R1760" t="s">
        <v>8271</v>
      </c>
      <c r="S1760" t="str">
        <f t="shared" si="164"/>
        <v>theater</v>
      </c>
      <c r="T1760" t="str">
        <f t="shared" si="165"/>
        <v>plays</v>
      </c>
    </row>
    <row r="1761" spans="1:20" ht="43.2" x14ac:dyDescent="0.3">
      <c r="A1761">
        <v>2279</v>
      </c>
      <c r="B1761" s="3" t="s">
        <v>2280</v>
      </c>
      <c r="C1761" s="3" t="s">
        <v>6389</v>
      </c>
      <c r="D1761" s="10">
        <v>1000</v>
      </c>
      <c r="E1761">
        <v>1538</v>
      </c>
      <c r="F1761" s="5">
        <f t="shared" si="162"/>
        <v>1.538</v>
      </c>
      <c r="G1761" s="6">
        <f t="shared" si="163"/>
        <v>48.0625</v>
      </c>
      <c r="H1761" t="s">
        <v>8219</v>
      </c>
      <c r="I1761" t="s">
        <v>8224</v>
      </c>
      <c r="J1761" t="s">
        <v>8246</v>
      </c>
      <c r="K1761">
        <v>1423022400</v>
      </c>
      <c r="L1761" s="11">
        <f t="shared" si="166"/>
        <v>42039.166666666672</v>
      </c>
      <c r="M1761">
        <v>1421436099</v>
      </c>
      <c r="N1761" s="11">
        <f t="shared" si="167"/>
        <v>42020.806701388887</v>
      </c>
      <c r="O1761" t="b">
        <v>0</v>
      </c>
      <c r="P1761">
        <v>32</v>
      </c>
      <c r="Q1761" t="b">
        <v>1</v>
      </c>
      <c r="R1761" t="s">
        <v>8297</v>
      </c>
      <c r="S1761" t="str">
        <f t="shared" si="164"/>
        <v>games</v>
      </c>
      <c r="T1761" t="str">
        <f t="shared" si="165"/>
        <v>tabletop games</v>
      </c>
    </row>
    <row r="1762" spans="1:20" ht="28.8" x14ac:dyDescent="0.3">
      <c r="A1762">
        <v>2710</v>
      </c>
      <c r="B1762" s="3" t="s">
        <v>2710</v>
      </c>
      <c r="C1762" s="3" t="s">
        <v>6820</v>
      </c>
      <c r="D1762" s="10">
        <v>60000</v>
      </c>
      <c r="E1762">
        <v>92340.21</v>
      </c>
      <c r="F1762" s="5">
        <f t="shared" si="162"/>
        <v>1.5390035000000002</v>
      </c>
      <c r="G1762" s="6">
        <f t="shared" si="163"/>
        <v>84.871516544117654</v>
      </c>
      <c r="H1762" t="s">
        <v>8219</v>
      </c>
      <c r="I1762" t="s">
        <v>8224</v>
      </c>
      <c r="J1762" t="s">
        <v>8246</v>
      </c>
      <c r="K1762">
        <v>1407549600</v>
      </c>
      <c r="L1762" s="11">
        <f t="shared" si="166"/>
        <v>41860.083333333336</v>
      </c>
      <c r="M1762">
        <v>1404797428</v>
      </c>
      <c r="N1762" s="11">
        <f t="shared" si="167"/>
        <v>41828.229490740741</v>
      </c>
      <c r="O1762" t="b">
        <v>1</v>
      </c>
      <c r="P1762">
        <v>1088</v>
      </c>
      <c r="Q1762" t="b">
        <v>1</v>
      </c>
      <c r="R1762" t="s">
        <v>8303</v>
      </c>
      <c r="S1762" t="str">
        <f t="shared" si="164"/>
        <v>theater</v>
      </c>
      <c r="T1762" t="str">
        <f t="shared" si="165"/>
        <v>spaces</v>
      </c>
    </row>
    <row r="1763" spans="1:20" ht="43.2" x14ac:dyDescent="0.3">
      <c r="A1763">
        <v>1855</v>
      </c>
      <c r="B1763" s="3" t="s">
        <v>1856</v>
      </c>
      <c r="C1763" s="3" t="s">
        <v>5965</v>
      </c>
      <c r="D1763" s="10">
        <v>8750</v>
      </c>
      <c r="E1763">
        <v>13480.16</v>
      </c>
      <c r="F1763" s="5">
        <f t="shared" si="162"/>
        <v>1.5405897142857143</v>
      </c>
      <c r="G1763" s="6">
        <f t="shared" si="163"/>
        <v>70.576753926701571</v>
      </c>
      <c r="H1763" t="s">
        <v>8219</v>
      </c>
      <c r="I1763" t="s">
        <v>8229</v>
      </c>
      <c r="J1763" t="s">
        <v>8251</v>
      </c>
      <c r="K1763">
        <v>1389012940</v>
      </c>
      <c r="L1763" s="11">
        <f t="shared" si="166"/>
        <v>41645.538657407407</v>
      </c>
      <c r="M1763">
        <v>1385124940</v>
      </c>
      <c r="N1763" s="11">
        <f t="shared" si="167"/>
        <v>41600.538657407407</v>
      </c>
      <c r="O1763" t="b">
        <v>0</v>
      </c>
      <c r="P1763">
        <v>191</v>
      </c>
      <c r="Q1763" t="b">
        <v>1</v>
      </c>
      <c r="R1763" t="s">
        <v>8276</v>
      </c>
      <c r="S1763" t="str">
        <f t="shared" si="164"/>
        <v>music</v>
      </c>
      <c r="T1763" t="str">
        <f t="shared" si="165"/>
        <v>rock</v>
      </c>
    </row>
    <row r="1764" spans="1:20" ht="43.2" x14ac:dyDescent="0.3">
      <c r="A1764">
        <v>2262</v>
      </c>
      <c r="B1764" s="3" t="s">
        <v>2263</v>
      </c>
      <c r="C1764" s="3" t="s">
        <v>6372</v>
      </c>
      <c r="D1764" s="10">
        <v>3300</v>
      </c>
      <c r="E1764">
        <v>5087</v>
      </c>
      <c r="F1764" s="5">
        <f t="shared" si="162"/>
        <v>1.5415151515151515</v>
      </c>
      <c r="G1764" s="6">
        <f t="shared" si="163"/>
        <v>28.104972375690608</v>
      </c>
      <c r="H1764" t="s">
        <v>8219</v>
      </c>
      <c r="I1764" t="s">
        <v>8224</v>
      </c>
      <c r="J1764" t="s">
        <v>8246</v>
      </c>
      <c r="K1764">
        <v>1416268800</v>
      </c>
      <c r="L1764" s="11">
        <f t="shared" si="166"/>
        <v>41961</v>
      </c>
      <c r="M1764">
        <v>1413295358</v>
      </c>
      <c r="N1764" s="11">
        <f t="shared" si="167"/>
        <v>41926.585162037038</v>
      </c>
      <c r="O1764" t="b">
        <v>0</v>
      </c>
      <c r="P1764">
        <v>181</v>
      </c>
      <c r="Q1764" t="b">
        <v>1</v>
      </c>
      <c r="R1764" t="s">
        <v>8297</v>
      </c>
      <c r="S1764" t="str">
        <f t="shared" si="164"/>
        <v>games</v>
      </c>
      <c r="T1764" t="str">
        <f t="shared" si="165"/>
        <v>tabletop games</v>
      </c>
    </row>
    <row r="1765" spans="1:20" ht="43.2" x14ac:dyDescent="0.3">
      <c r="A1765">
        <v>3272</v>
      </c>
      <c r="B1765" s="3" t="s">
        <v>3272</v>
      </c>
      <c r="C1765" s="3" t="s">
        <v>7382</v>
      </c>
      <c r="D1765" s="10">
        <v>10000</v>
      </c>
      <c r="E1765">
        <v>15443</v>
      </c>
      <c r="F1765" s="5">
        <f t="shared" si="162"/>
        <v>1.5443</v>
      </c>
      <c r="G1765" s="6">
        <f t="shared" si="163"/>
        <v>106.50344827586207</v>
      </c>
      <c r="H1765" t="s">
        <v>8219</v>
      </c>
      <c r="I1765" t="s">
        <v>8224</v>
      </c>
      <c r="J1765" t="s">
        <v>8246</v>
      </c>
      <c r="K1765">
        <v>1446814809</v>
      </c>
      <c r="L1765" s="11">
        <f t="shared" si="166"/>
        <v>42314.541770833333</v>
      </c>
      <c r="M1765">
        <v>1444219209</v>
      </c>
      <c r="N1765" s="11">
        <f t="shared" si="167"/>
        <v>42284.500104166669</v>
      </c>
      <c r="O1765" t="b">
        <v>1</v>
      </c>
      <c r="P1765">
        <v>145</v>
      </c>
      <c r="Q1765" t="b">
        <v>1</v>
      </c>
      <c r="R1765" t="s">
        <v>8271</v>
      </c>
      <c r="S1765" t="str">
        <f t="shared" si="164"/>
        <v>theater</v>
      </c>
      <c r="T1765" t="str">
        <f t="shared" si="165"/>
        <v>plays</v>
      </c>
    </row>
    <row r="1766" spans="1:20" ht="43.2" x14ac:dyDescent="0.3">
      <c r="A1766">
        <v>111</v>
      </c>
      <c r="B1766" s="3" t="s">
        <v>113</v>
      </c>
      <c r="C1766" s="3" t="s">
        <v>4222</v>
      </c>
      <c r="D1766" s="10">
        <v>3500</v>
      </c>
      <c r="E1766">
        <v>5410</v>
      </c>
      <c r="F1766" s="5">
        <f t="shared" si="162"/>
        <v>1.5457142857142858</v>
      </c>
      <c r="G1766" s="6">
        <f t="shared" si="163"/>
        <v>102.0754716981132</v>
      </c>
      <c r="H1766" t="s">
        <v>8219</v>
      </c>
      <c r="I1766" t="s">
        <v>8226</v>
      </c>
      <c r="J1766" t="s">
        <v>8248</v>
      </c>
      <c r="K1766">
        <v>1433059187</v>
      </c>
      <c r="L1766" s="11">
        <f t="shared" si="166"/>
        <v>42155.333182870367</v>
      </c>
      <c r="M1766">
        <v>1430467187</v>
      </c>
      <c r="N1766" s="11">
        <f t="shared" si="167"/>
        <v>42125.333182870367</v>
      </c>
      <c r="O1766" t="b">
        <v>0</v>
      </c>
      <c r="P1766">
        <v>53</v>
      </c>
      <c r="Q1766" t="b">
        <v>1</v>
      </c>
      <c r="R1766" t="s">
        <v>8266</v>
      </c>
      <c r="S1766" t="str">
        <f t="shared" si="164"/>
        <v>film &amp; video</v>
      </c>
      <c r="T1766" t="str">
        <f t="shared" si="165"/>
        <v>shorts</v>
      </c>
    </row>
    <row r="1767" spans="1:20" ht="43.2" x14ac:dyDescent="0.3">
      <c r="A1767">
        <v>2453</v>
      </c>
      <c r="B1767" s="3" t="s">
        <v>2454</v>
      </c>
      <c r="C1767" s="3" t="s">
        <v>6563</v>
      </c>
      <c r="D1767" s="10">
        <v>3000</v>
      </c>
      <c r="E1767">
        <v>4641</v>
      </c>
      <c r="F1767" s="5">
        <f t="shared" si="162"/>
        <v>1.5469999999999999</v>
      </c>
      <c r="G1767" s="6">
        <f t="shared" si="163"/>
        <v>69.268656716417908</v>
      </c>
      <c r="H1767" t="s">
        <v>8219</v>
      </c>
      <c r="I1767" t="s">
        <v>8224</v>
      </c>
      <c r="J1767" t="s">
        <v>8246</v>
      </c>
      <c r="K1767">
        <v>1486053409</v>
      </c>
      <c r="L1767" s="11">
        <f t="shared" si="166"/>
        <v>42768.692233796297</v>
      </c>
      <c r="M1767">
        <v>1483461409</v>
      </c>
      <c r="N1767" s="11">
        <f t="shared" si="167"/>
        <v>42738.692233796297</v>
      </c>
      <c r="O1767" t="b">
        <v>0</v>
      </c>
      <c r="P1767">
        <v>67</v>
      </c>
      <c r="Q1767" t="b">
        <v>1</v>
      </c>
      <c r="R1767" t="s">
        <v>8298</v>
      </c>
      <c r="S1767" t="str">
        <f t="shared" si="164"/>
        <v>food</v>
      </c>
      <c r="T1767" t="str">
        <f t="shared" si="165"/>
        <v>small batch</v>
      </c>
    </row>
    <row r="1768" spans="1:20" ht="43.2" x14ac:dyDescent="0.3">
      <c r="A1768">
        <v>62</v>
      </c>
      <c r="B1768" s="3" t="s">
        <v>64</v>
      </c>
      <c r="C1768" s="3" t="s">
        <v>4173</v>
      </c>
      <c r="D1768" s="10">
        <v>3000</v>
      </c>
      <c r="E1768">
        <v>4642</v>
      </c>
      <c r="F1768" s="5">
        <f t="shared" si="162"/>
        <v>1.5473333333333332</v>
      </c>
      <c r="G1768" s="6">
        <f t="shared" si="163"/>
        <v>96.708333333333329</v>
      </c>
      <c r="H1768" t="s">
        <v>8219</v>
      </c>
      <c r="I1768" t="s">
        <v>8224</v>
      </c>
      <c r="J1768" t="s">
        <v>8246</v>
      </c>
      <c r="K1768">
        <v>1362337878</v>
      </c>
      <c r="L1768" s="11">
        <f t="shared" si="166"/>
        <v>41336.799513888887</v>
      </c>
      <c r="M1768">
        <v>1360177878</v>
      </c>
      <c r="N1768" s="11">
        <f t="shared" si="167"/>
        <v>41311.799513888887</v>
      </c>
      <c r="O1768" t="b">
        <v>0</v>
      </c>
      <c r="P1768">
        <v>48</v>
      </c>
      <c r="Q1768" t="b">
        <v>1</v>
      </c>
      <c r="R1768" t="s">
        <v>8266</v>
      </c>
      <c r="S1768" t="str">
        <f t="shared" si="164"/>
        <v>film &amp; video</v>
      </c>
      <c r="T1768" t="str">
        <f t="shared" si="165"/>
        <v>shorts</v>
      </c>
    </row>
    <row r="1769" spans="1:20" ht="43.2" x14ac:dyDescent="0.3">
      <c r="A1769">
        <v>1278</v>
      </c>
      <c r="B1769" s="3" t="s">
        <v>1279</v>
      </c>
      <c r="C1769" s="3" t="s">
        <v>5388</v>
      </c>
      <c r="D1769" s="10">
        <v>6500</v>
      </c>
      <c r="E1769">
        <v>10071</v>
      </c>
      <c r="F1769" s="5">
        <f t="shared" si="162"/>
        <v>1.5493846153846154</v>
      </c>
      <c r="G1769" s="6">
        <f t="shared" si="163"/>
        <v>53.005263157894738</v>
      </c>
      <c r="H1769" t="s">
        <v>8219</v>
      </c>
      <c r="I1769" t="s">
        <v>8224</v>
      </c>
      <c r="J1769" t="s">
        <v>8246</v>
      </c>
      <c r="K1769">
        <v>1403661600</v>
      </c>
      <c r="L1769" s="11">
        <f t="shared" si="166"/>
        <v>41815.083333333336</v>
      </c>
      <c r="M1769">
        <v>1401196766</v>
      </c>
      <c r="N1769" s="11">
        <f t="shared" si="167"/>
        <v>41786.555162037039</v>
      </c>
      <c r="O1769" t="b">
        <v>1</v>
      </c>
      <c r="P1769">
        <v>190</v>
      </c>
      <c r="Q1769" t="b">
        <v>1</v>
      </c>
      <c r="R1769" t="s">
        <v>8276</v>
      </c>
      <c r="S1769" t="str">
        <f t="shared" si="164"/>
        <v>music</v>
      </c>
      <c r="T1769" t="str">
        <f t="shared" si="165"/>
        <v>rock</v>
      </c>
    </row>
    <row r="1770" spans="1:20" ht="43.2" x14ac:dyDescent="0.3">
      <c r="A1770">
        <v>1274</v>
      </c>
      <c r="B1770" s="3" t="s">
        <v>1275</v>
      </c>
      <c r="C1770" s="3" t="s">
        <v>5384</v>
      </c>
      <c r="D1770" s="10">
        <v>25000</v>
      </c>
      <c r="E1770">
        <v>38743.839999999997</v>
      </c>
      <c r="F1770" s="5">
        <f t="shared" si="162"/>
        <v>1.5497535999999998</v>
      </c>
      <c r="G1770" s="6">
        <f t="shared" si="163"/>
        <v>82.963254817987149</v>
      </c>
      <c r="H1770" t="s">
        <v>8219</v>
      </c>
      <c r="I1770" t="s">
        <v>8224</v>
      </c>
      <c r="J1770" t="s">
        <v>8246</v>
      </c>
      <c r="K1770">
        <v>1346344425</v>
      </c>
      <c r="L1770" s="11">
        <f t="shared" si="166"/>
        <v>41151.690104166664</v>
      </c>
      <c r="M1770">
        <v>1343320425</v>
      </c>
      <c r="N1770" s="11">
        <f t="shared" si="167"/>
        <v>41116.690104166664</v>
      </c>
      <c r="O1770" t="b">
        <v>1</v>
      </c>
      <c r="P1770">
        <v>467</v>
      </c>
      <c r="Q1770" t="b">
        <v>1</v>
      </c>
      <c r="R1770" t="s">
        <v>8276</v>
      </c>
      <c r="S1770" t="str">
        <f t="shared" si="164"/>
        <v>music</v>
      </c>
      <c r="T1770" t="str">
        <f t="shared" si="165"/>
        <v>rock</v>
      </c>
    </row>
    <row r="1771" spans="1:20" ht="28.8" x14ac:dyDescent="0.3">
      <c r="A1771">
        <v>1761</v>
      </c>
      <c r="B1771" s="3" t="s">
        <v>1762</v>
      </c>
      <c r="C1771" s="3" t="s">
        <v>5871</v>
      </c>
      <c r="D1771" s="10">
        <v>100</v>
      </c>
      <c r="E1771">
        <v>155</v>
      </c>
      <c r="F1771" s="5">
        <f t="shared" si="162"/>
        <v>1.55</v>
      </c>
      <c r="G1771" s="6">
        <f t="shared" si="163"/>
        <v>51.666666666666664</v>
      </c>
      <c r="H1771" t="s">
        <v>8219</v>
      </c>
      <c r="I1771" t="s">
        <v>8225</v>
      </c>
      <c r="J1771" t="s">
        <v>8247</v>
      </c>
      <c r="K1771">
        <v>1442065060</v>
      </c>
      <c r="L1771" s="11">
        <f t="shared" si="166"/>
        <v>42259.567824074074</v>
      </c>
      <c r="M1771">
        <v>1437745060</v>
      </c>
      <c r="N1771" s="11">
        <f t="shared" si="167"/>
        <v>42209.567824074074</v>
      </c>
      <c r="O1771" t="b">
        <v>0</v>
      </c>
      <c r="P1771">
        <v>3</v>
      </c>
      <c r="Q1771" t="b">
        <v>1</v>
      </c>
      <c r="R1771" t="s">
        <v>8285</v>
      </c>
      <c r="S1771" t="str">
        <f t="shared" si="164"/>
        <v>photography</v>
      </c>
      <c r="T1771" t="str">
        <f t="shared" si="165"/>
        <v>photobooks</v>
      </c>
    </row>
    <row r="1772" spans="1:20" ht="43.2" x14ac:dyDescent="0.3">
      <c r="A1772">
        <v>3696</v>
      </c>
      <c r="B1772" s="3" t="s">
        <v>3693</v>
      </c>
      <c r="C1772" s="3" t="s">
        <v>7806</v>
      </c>
      <c r="D1772" s="10">
        <v>2000</v>
      </c>
      <c r="E1772">
        <v>3100</v>
      </c>
      <c r="F1772" s="5">
        <f t="shared" si="162"/>
        <v>1.55</v>
      </c>
      <c r="G1772" s="6">
        <f t="shared" si="163"/>
        <v>39.743589743589745</v>
      </c>
      <c r="H1772" t="s">
        <v>8219</v>
      </c>
      <c r="I1772" t="s">
        <v>8225</v>
      </c>
      <c r="J1772" t="s">
        <v>8247</v>
      </c>
      <c r="K1772">
        <v>1423838916</v>
      </c>
      <c r="L1772" s="11">
        <f t="shared" si="166"/>
        <v>42048.617083333331</v>
      </c>
      <c r="M1772">
        <v>1418654916</v>
      </c>
      <c r="N1772" s="11">
        <f t="shared" si="167"/>
        <v>41988.617083333331</v>
      </c>
      <c r="O1772" t="b">
        <v>0</v>
      </c>
      <c r="P1772">
        <v>78</v>
      </c>
      <c r="Q1772" t="b">
        <v>1</v>
      </c>
      <c r="R1772" t="s">
        <v>8271</v>
      </c>
      <c r="S1772" t="str">
        <f t="shared" si="164"/>
        <v>theater</v>
      </c>
      <c r="T1772" t="str">
        <f t="shared" si="165"/>
        <v>plays</v>
      </c>
    </row>
    <row r="1773" spans="1:20" ht="43.2" x14ac:dyDescent="0.3">
      <c r="A1773">
        <v>850</v>
      </c>
      <c r="B1773" s="3" t="s">
        <v>851</v>
      </c>
      <c r="C1773" s="3" t="s">
        <v>4960</v>
      </c>
      <c r="D1773" s="10">
        <v>4000</v>
      </c>
      <c r="E1773">
        <v>6207</v>
      </c>
      <c r="F1773" s="5">
        <f t="shared" si="162"/>
        <v>1.55175</v>
      </c>
      <c r="G1773" s="6">
        <f t="shared" si="163"/>
        <v>46.669172932330824</v>
      </c>
      <c r="H1773" t="s">
        <v>8219</v>
      </c>
      <c r="I1773" t="s">
        <v>8224</v>
      </c>
      <c r="J1773" t="s">
        <v>8246</v>
      </c>
      <c r="K1773">
        <v>1461560340</v>
      </c>
      <c r="L1773" s="11">
        <f t="shared" si="166"/>
        <v>42485.207638888889</v>
      </c>
      <c r="M1773">
        <v>1458762717</v>
      </c>
      <c r="N1773" s="11">
        <f t="shared" si="167"/>
        <v>42452.827743055561</v>
      </c>
      <c r="O1773" t="b">
        <v>0</v>
      </c>
      <c r="P1773">
        <v>133</v>
      </c>
      <c r="Q1773" t="b">
        <v>1</v>
      </c>
      <c r="R1773" t="s">
        <v>8277</v>
      </c>
      <c r="S1773" t="str">
        <f t="shared" si="164"/>
        <v>music</v>
      </c>
      <c r="T1773" t="str">
        <f t="shared" si="165"/>
        <v>metal</v>
      </c>
    </row>
    <row r="1774" spans="1:20" ht="43.2" x14ac:dyDescent="0.3">
      <c r="A1774">
        <v>26</v>
      </c>
      <c r="B1774" s="3" t="s">
        <v>28</v>
      </c>
      <c r="C1774" s="3" t="s">
        <v>4137</v>
      </c>
      <c r="D1774" s="10">
        <v>1250</v>
      </c>
      <c r="E1774">
        <v>1940</v>
      </c>
      <c r="F1774" s="5">
        <f t="shared" si="162"/>
        <v>1.552</v>
      </c>
      <c r="G1774" s="6">
        <f t="shared" si="163"/>
        <v>102.10526315789474</v>
      </c>
      <c r="H1774" t="s">
        <v>8219</v>
      </c>
      <c r="I1774" t="s">
        <v>8224</v>
      </c>
      <c r="J1774" t="s">
        <v>8246</v>
      </c>
      <c r="K1774">
        <v>1408278144</v>
      </c>
      <c r="L1774" s="11">
        <f t="shared" si="166"/>
        <v>41868.515555555554</v>
      </c>
      <c r="M1774">
        <v>1404822144</v>
      </c>
      <c r="N1774" s="11">
        <f t="shared" si="167"/>
        <v>41828.515555555554</v>
      </c>
      <c r="O1774" t="b">
        <v>0</v>
      </c>
      <c r="P1774">
        <v>19</v>
      </c>
      <c r="Q1774" t="b">
        <v>1</v>
      </c>
      <c r="R1774" t="s">
        <v>8265</v>
      </c>
      <c r="S1774" t="str">
        <f t="shared" si="164"/>
        <v>film &amp; video</v>
      </c>
      <c r="T1774" t="str">
        <f t="shared" si="165"/>
        <v>television</v>
      </c>
    </row>
    <row r="1775" spans="1:20" ht="43.2" x14ac:dyDescent="0.3">
      <c r="A1775">
        <v>3486</v>
      </c>
      <c r="B1775" s="3" t="s">
        <v>3485</v>
      </c>
      <c r="C1775" s="3" t="s">
        <v>7596</v>
      </c>
      <c r="D1775" s="10">
        <v>3000</v>
      </c>
      <c r="E1775">
        <v>4656</v>
      </c>
      <c r="F1775" s="5">
        <f t="shared" si="162"/>
        <v>1.552</v>
      </c>
      <c r="G1775" s="6">
        <f t="shared" si="163"/>
        <v>83.142857142857139</v>
      </c>
      <c r="H1775" t="s">
        <v>8219</v>
      </c>
      <c r="I1775" t="s">
        <v>8224</v>
      </c>
      <c r="J1775" t="s">
        <v>8246</v>
      </c>
      <c r="K1775">
        <v>1433314740</v>
      </c>
      <c r="L1775" s="11">
        <f t="shared" si="166"/>
        <v>42158.290972222225</v>
      </c>
      <c r="M1775">
        <v>1430600401</v>
      </c>
      <c r="N1775" s="11">
        <f t="shared" si="167"/>
        <v>42126.87501157407</v>
      </c>
      <c r="O1775" t="b">
        <v>0</v>
      </c>
      <c r="P1775">
        <v>56</v>
      </c>
      <c r="Q1775" t="b">
        <v>1</v>
      </c>
      <c r="R1775" t="s">
        <v>8271</v>
      </c>
      <c r="S1775" t="str">
        <f t="shared" si="164"/>
        <v>theater</v>
      </c>
      <c r="T1775" t="str">
        <f t="shared" si="165"/>
        <v>plays</v>
      </c>
    </row>
    <row r="1776" spans="1:20" ht="43.2" x14ac:dyDescent="0.3">
      <c r="A1776">
        <v>1208</v>
      </c>
      <c r="B1776" s="3" t="s">
        <v>1209</v>
      </c>
      <c r="C1776" s="3" t="s">
        <v>5318</v>
      </c>
      <c r="D1776" s="10">
        <v>10000</v>
      </c>
      <c r="E1776">
        <v>15530</v>
      </c>
      <c r="F1776" s="5">
        <f t="shared" si="162"/>
        <v>1.5529999999999999</v>
      </c>
      <c r="G1776" s="6">
        <f t="shared" si="163"/>
        <v>207.06666666666666</v>
      </c>
      <c r="H1776" t="s">
        <v>8219</v>
      </c>
      <c r="I1776" t="s">
        <v>8224</v>
      </c>
      <c r="J1776" t="s">
        <v>8246</v>
      </c>
      <c r="K1776">
        <v>1458835264</v>
      </c>
      <c r="L1776" s="11">
        <f t="shared" si="166"/>
        <v>42453.667407407411</v>
      </c>
      <c r="M1776">
        <v>1456246864</v>
      </c>
      <c r="N1776" s="11">
        <f t="shared" si="167"/>
        <v>42423.709074074075</v>
      </c>
      <c r="O1776" t="b">
        <v>0</v>
      </c>
      <c r="P1776">
        <v>75</v>
      </c>
      <c r="Q1776" t="b">
        <v>1</v>
      </c>
      <c r="R1776" t="s">
        <v>8285</v>
      </c>
      <c r="S1776" t="str">
        <f t="shared" si="164"/>
        <v>photography</v>
      </c>
      <c r="T1776" t="str">
        <f t="shared" si="165"/>
        <v>photobooks</v>
      </c>
    </row>
    <row r="1777" spans="1:20" ht="57.6" x14ac:dyDescent="0.3">
      <c r="A1777">
        <v>1625</v>
      </c>
      <c r="B1777" s="3" t="s">
        <v>1626</v>
      </c>
      <c r="C1777" s="3" t="s">
        <v>5735</v>
      </c>
      <c r="D1777" s="10">
        <v>7500</v>
      </c>
      <c r="E1777">
        <v>11650</v>
      </c>
      <c r="F1777" s="5">
        <f t="shared" si="162"/>
        <v>1.5533333333333332</v>
      </c>
      <c r="G1777" s="6">
        <f t="shared" si="163"/>
        <v>112.01923076923077</v>
      </c>
      <c r="H1777" t="s">
        <v>8219</v>
      </c>
      <c r="I1777" t="s">
        <v>8224</v>
      </c>
      <c r="J1777" t="s">
        <v>8246</v>
      </c>
      <c r="K1777">
        <v>1347382053</v>
      </c>
      <c r="L1777" s="11">
        <f t="shared" si="166"/>
        <v>41163.699687500004</v>
      </c>
      <c r="M1777">
        <v>1344962853</v>
      </c>
      <c r="N1777" s="11">
        <f t="shared" si="167"/>
        <v>41135.699687500004</v>
      </c>
      <c r="O1777" t="b">
        <v>0</v>
      </c>
      <c r="P1777">
        <v>104</v>
      </c>
      <c r="Q1777" t="b">
        <v>1</v>
      </c>
      <c r="R1777" t="s">
        <v>8276</v>
      </c>
      <c r="S1777" t="str">
        <f t="shared" si="164"/>
        <v>music</v>
      </c>
      <c r="T1777" t="str">
        <f t="shared" si="165"/>
        <v>rock</v>
      </c>
    </row>
    <row r="1778" spans="1:20" ht="57.6" x14ac:dyDescent="0.3">
      <c r="A1778">
        <v>727</v>
      </c>
      <c r="B1778" s="3" t="s">
        <v>728</v>
      </c>
      <c r="C1778" s="3" t="s">
        <v>4837</v>
      </c>
      <c r="D1778" s="10">
        <v>3500</v>
      </c>
      <c r="E1778">
        <v>5443</v>
      </c>
      <c r="F1778" s="5">
        <f t="shared" si="162"/>
        <v>1.5551428571428572</v>
      </c>
      <c r="G1778" s="6">
        <f t="shared" si="163"/>
        <v>36.530201342281877</v>
      </c>
      <c r="H1778" t="s">
        <v>8219</v>
      </c>
      <c r="I1778" t="s">
        <v>8224</v>
      </c>
      <c r="J1778" t="s">
        <v>8246</v>
      </c>
      <c r="K1778">
        <v>1358198400</v>
      </c>
      <c r="L1778" s="11">
        <f t="shared" si="166"/>
        <v>41288.888888888891</v>
      </c>
      <c r="M1778">
        <v>1354580949</v>
      </c>
      <c r="N1778" s="11">
        <f t="shared" si="167"/>
        <v>41247.020243055551</v>
      </c>
      <c r="O1778" t="b">
        <v>0</v>
      </c>
      <c r="P1778">
        <v>149</v>
      </c>
      <c r="Q1778" t="b">
        <v>1</v>
      </c>
      <c r="R1778" t="s">
        <v>8274</v>
      </c>
      <c r="S1778" t="str">
        <f t="shared" si="164"/>
        <v>publishing</v>
      </c>
      <c r="T1778" t="str">
        <f t="shared" si="165"/>
        <v>nonfiction</v>
      </c>
    </row>
    <row r="1779" spans="1:20" ht="43.2" x14ac:dyDescent="0.3">
      <c r="A1779">
        <v>2553</v>
      </c>
      <c r="B1779" s="3" t="s">
        <v>2553</v>
      </c>
      <c r="C1779" s="3" t="s">
        <v>6663</v>
      </c>
      <c r="D1779" s="10">
        <v>1500</v>
      </c>
      <c r="E1779">
        <v>2333</v>
      </c>
      <c r="F1779" s="5">
        <f t="shared" si="162"/>
        <v>1.5553333333333332</v>
      </c>
      <c r="G1779" s="6">
        <f t="shared" si="163"/>
        <v>38.883333333333333</v>
      </c>
      <c r="H1779" t="s">
        <v>8219</v>
      </c>
      <c r="I1779" t="s">
        <v>8224</v>
      </c>
      <c r="J1779" t="s">
        <v>8246</v>
      </c>
      <c r="K1779">
        <v>1348202807</v>
      </c>
      <c r="L1779" s="11">
        <f t="shared" si="166"/>
        <v>41173.199155092596</v>
      </c>
      <c r="M1779">
        <v>1343018807</v>
      </c>
      <c r="N1779" s="11">
        <f t="shared" si="167"/>
        <v>41113.199155092596</v>
      </c>
      <c r="O1779" t="b">
        <v>0</v>
      </c>
      <c r="P1779">
        <v>60</v>
      </c>
      <c r="Q1779" t="b">
        <v>1</v>
      </c>
      <c r="R1779" t="s">
        <v>8300</v>
      </c>
      <c r="S1779" t="str">
        <f t="shared" si="164"/>
        <v>music</v>
      </c>
      <c r="T1779" t="str">
        <f t="shared" si="165"/>
        <v>classical music</v>
      </c>
    </row>
    <row r="1780" spans="1:20" ht="43.2" x14ac:dyDescent="0.3">
      <c r="A1780">
        <v>818</v>
      </c>
      <c r="B1780" s="3" t="s">
        <v>819</v>
      </c>
      <c r="C1780" s="3" t="s">
        <v>4928</v>
      </c>
      <c r="D1780" s="10">
        <v>350</v>
      </c>
      <c r="E1780">
        <v>545</v>
      </c>
      <c r="F1780" s="5">
        <f t="shared" si="162"/>
        <v>1.5571428571428572</v>
      </c>
      <c r="G1780" s="6">
        <f t="shared" si="163"/>
        <v>28.684210526315791</v>
      </c>
      <c r="H1780" t="s">
        <v>8219</v>
      </c>
      <c r="I1780" t="s">
        <v>8224</v>
      </c>
      <c r="J1780" t="s">
        <v>8246</v>
      </c>
      <c r="K1780">
        <v>1344358860</v>
      </c>
      <c r="L1780" s="11">
        <f t="shared" si="166"/>
        <v>41128.709027777775</v>
      </c>
      <c r="M1780">
        <v>1343682681</v>
      </c>
      <c r="N1780" s="11">
        <f t="shared" si="167"/>
        <v>41120.882881944446</v>
      </c>
      <c r="O1780" t="b">
        <v>0</v>
      </c>
      <c r="P1780">
        <v>19</v>
      </c>
      <c r="Q1780" t="b">
        <v>1</v>
      </c>
      <c r="R1780" t="s">
        <v>8276</v>
      </c>
      <c r="S1780" t="str">
        <f t="shared" si="164"/>
        <v>music</v>
      </c>
      <c r="T1780" t="str">
        <f t="shared" si="165"/>
        <v>rock</v>
      </c>
    </row>
    <row r="1781" spans="1:20" ht="43.2" x14ac:dyDescent="0.3">
      <c r="A1781">
        <v>3716</v>
      </c>
      <c r="B1781" s="3" t="s">
        <v>3713</v>
      </c>
      <c r="C1781" s="3" t="s">
        <v>7826</v>
      </c>
      <c r="D1781" s="10">
        <v>800</v>
      </c>
      <c r="E1781">
        <v>1246</v>
      </c>
      <c r="F1781" s="5">
        <f t="shared" si="162"/>
        <v>1.5575000000000001</v>
      </c>
      <c r="G1781" s="6">
        <f t="shared" si="163"/>
        <v>51.916666666666664</v>
      </c>
      <c r="H1781" t="s">
        <v>8219</v>
      </c>
      <c r="I1781" t="s">
        <v>8224</v>
      </c>
      <c r="J1781" t="s">
        <v>8246</v>
      </c>
      <c r="K1781">
        <v>1453411109</v>
      </c>
      <c r="L1781" s="11">
        <f t="shared" si="166"/>
        <v>42390.887835648144</v>
      </c>
      <c r="M1781">
        <v>1450819109</v>
      </c>
      <c r="N1781" s="11">
        <f t="shared" si="167"/>
        <v>42360.887835648144</v>
      </c>
      <c r="O1781" t="b">
        <v>0</v>
      </c>
      <c r="P1781">
        <v>24</v>
      </c>
      <c r="Q1781" t="b">
        <v>1</v>
      </c>
      <c r="R1781" t="s">
        <v>8271</v>
      </c>
      <c r="S1781" t="str">
        <f t="shared" si="164"/>
        <v>theater</v>
      </c>
      <c r="T1781" t="str">
        <f t="shared" si="165"/>
        <v>plays</v>
      </c>
    </row>
    <row r="1782" spans="1:20" ht="43.2" x14ac:dyDescent="0.3">
      <c r="A1782">
        <v>1631</v>
      </c>
      <c r="B1782" s="3" t="s">
        <v>1632</v>
      </c>
      <c r="C1782" s="3" t="s">
        <v>5741</v>
      </c>
      <c r="D1782" s="10">
        <v>10000</v>
      </c>
      <c r="E1782">
        <v>15591</v>
      </c>
      <c r="F1782" s="5">
        <f t="shared" si="162"/>
        <v>1.5590999999999999</v>
      </c>
      <c r="G1782" s="6">
        <f t="shared" si="163"/>
        <v>117.22556390977444</v>
      </c>
      <c r="H1782" t="s">
        <v>8219</v>
      </c>
      <c r="I1782" t="s">
        <v>8224</v>
      </c>
      <c r="J1782" t="s">
        <v>8246</v>
      </c>
      <c r="K1782">
        <v>1350074261</v>
      </c>
      <c r="L1782" s="11">
        <f t="shared" si="166"/>
        <v>41194.859502314815</v>
      </c>
      <c r="M1782">
        <v>1347482261</v>
      </c>
      <c r="N1782" s="11">
        <f t="shared" si="167"/>
        <v>41164.859502314815</v>
      </c>
      <c r="O1782" t="b">
        <v>0</v>
      </c>
      <c r="P1782">
        <v>133</v>
      </c>
      <c r="Q1782" t="b">
        <v>1</v>
      </c>
      <c r="R1782" t="s">
        <v>8276</v>
      </c>
      <c r="S1782" t="str">
        <f t="shared" si="164"/>
        <v>music</v>
      </c>
      <c r="T1782" t="str">
        <f t="shared" si="165"/>
        <v>rock</v>
      </c>
    </row>
    <row r="1783" spans="1:20" ht="43.2" x14ac:dyDescent="0.3">
      <c r="A1783">
        <v>274</v>
      </c>
      <c r="B1783" s="3" t="s">
        <v>275</v>
      </c>
      <c r="C1783" s="3" t="s">
        <v>4384</v>
      </c>
      <c r="D1783" s="10">
        <v>4000</v>
      </c>
      <c r="E1783">
        <v>6240</v>
      </c>
      <c r="F1783" s="5">
        <f t="shared" si="162"/>
        <v>1.56</v>
      </c>
      <c r="G1783" s="6">
        <f t="shared" si="163"/>
        <v>55.221238938053098</v>
      </c>
      <c r="H1783" t="s">
        <v>8219</v>
      </c>
      <c r="I1783" t="s">
        <v>8224</v>
      </c>
      <c r="J1783" t="s">
        <v>8246</v>
      </c>
      <c r="K1783">
        <v>1333609140</v>
      </c>
      <c r="L1783" s="11">
        <f t="shared" si="166"/>
        <v>41004.290972222225</v>
      </c>
      <c r="M1783">
        <v>1330638829</v>
      </c>
      <c r="N1783" s="11">
        <f t="shared" si="167"/>
        <v>40969.912372685183</v>
      </c>
      <c r="O1783" t="b">
        <v>1</v>
      </c>
      <c r="P1783">
        <v>113</v>
      </c>
      <c r="Q1783" t="b">
        <v>1</v>
      </c>
      <c r="R1783" t="s">
        <v>8269</v>
      </c>
      <c r="S1783" t="str">
        <f t="shared" si="164"/>
        <v>film &amp; video</v>
      </c>
      <c r="T1783" t="str">
        <f t="shared" si="165"/>
        <v>documentary</v>
      </c>
    </row>
    <row r="1784" spans="1:20" ht="43.2" x14ac:dyDescent="0.3">
      <c r="A1784">
        <v>280</v>
      </c>
      <c r="B1784" s="3" t="s">
        <v>281</v>
      </c>
      <c r="C1784" s="3" t="s">
        <v>4390</v>
      </c>
      <c r="D1784" s="10">
        <v>75000</v>
      </c>
      <c r="E1784">
        <v>117108</v>
      </c>
      <c r="F1784" s="5">
        <f t="shared" si="162"/>
        <v>1.5614399999999999</v>
      </c>
      <c r="G1784" s="6">
        <f t="shared" si="163"/>
        <v>54.748948106591868</v>
      </c>
      <c r="H1784" t="s">
        <v>8219</v>
      </c>
      <c r="I1784" t="s">
        <v>8224</v>
      </c>
      <c r="J1784" t="s">
        <v>8246</v>
      </c>
      <c r="K1784">
        <v>1401459035</v>
      </c>
      <c r="L1784" s="11">
        <f t="shared" si="166"/>
        <v>41789.590682870366</v>
      </c>
      <c r="M1784">
        <v>1397571035</v>
      </c>
      <c r="N1784" s="11">
        <f t="shared" si="167"/>
        <v>41744.590682870366</v>
      </c>
      <c r="O1784" t="b">
        <v>1</v>
      </c>
      <c r="P1784">
        <v>2139</v>
      </c>
      <c r="Q1784" t="b">
        <v>1</v>
      </c>
      <c r="R1784" t="s">
        <v>8269</v>
      </c>
      <c r="S1784" t="str">
        <f t="shared" si="164"/>
        <v>film &amp; video</v>
      </c>
      <c r="T1784" t="str">
        <f t="shared" si="165"/>
        <v>documentary</v>
      </c>
    </row>
    <row r="1785" spans="1:20" ht="43.2" x14ac:dyDescent="0.3">
      <c r="A1785">
        <v>3534</v>
      </c>
      <c r="B1785" s="3" t="s">
        <v>3533</v>
      </c>
      <c r="C1785" s="3" t="s">
        <v>7644</v>
      </c>
      <c r="D1785" s="10">
        <v>5000</v>
      </c>
      <c r="E1785">
        <v>7810</v>
      </c>
      <c r="F1785" s="5">
        <f t="shared" si="162"/>
        <v>1.5620000000000001</v>
      </c>
      <c r="G1785" s="6">
        <f t="shared" si="163"/>
        <v>38.284313725490193</v>
      </c>
      <c r="H1785" t="s">
        <v>8219</v>
      </c>
      <c r="I1785" t="s">
        <v>8224</v>
      </c>
      <c r="J1785" t="s">
        <v>8246</v>
      </c>
      <c r="K1785">
        <v>1443711623</v>
      </c>
      <c r="L1785" s="11">
        <f t="shared" si="166"/>
        <v>42278.6252662037</v>
      </c>
      <c r="M1785">
        <v>1440687623</v>
      </c>
      <c r="N1785" s="11">
        <f t="shared" si="167"/>
        <v>42243.6252662037</v>
      </c>
      <c r="O1785" t="b">
        <v>0</v>
      </c>
      <c r="P1785">
        <v>204</v>
      </c>
      <c r="Q1785" t="b">
        <v>1</v>
      </c>
      <c r="R1785" t="s">
        <v>8271</v>
      </c>
      <c r="S1785" t="str">
        <f t="shared" si="164"/>
        <v>theater</v>
      </c>
      <c r="T1785" t="str">
        <f t="shared" si="165"/>
        <v>plays</v>
      </c>
    </row>
    <row r="1786" spans="1:20" ht="28.8" x14ac:dyDescent="0.3">
      <c r="A1786">
        <v>2215</v>
      </c>
      <c r="B1786" s="3" t="s">
        <v>2216</v>
      </c>
      <c r="C1786" s="3" t="s">
        <v>6325</v>
      </c>
      <c r="D1786" s="10">
        <v>550</v>
      </c>
      <c r="E1786">
        <v>860</v>
      </c>
      <c r="F1786" s="5">
        <f t="shared" si="162"/>
        <v>1.5636363636363637</v>
      </c>
      <c r="G1786" s="6">
        <f t="shared" si="163"/>
        <v>26.060606060606062</v>
      </c>
      <c r="H1786" t="s">
        <v>8219</v>
      </c>
      <c r="I1786" t="s">
        <v>8224</v>
      </c>
      <c r="J1786" t="s">
        <v>8246</v>
      </c>
      <c r="K1786">
        <v>1331621940</v>
      </c>
      <c r="L1786" s="11">
        <f t="shared" si="166"/>
        <v>40981.290972222225</v>
      </c>
      <c r="M1786">
        <v>1329671572</v>
      </c>
      <c r="N1786" s="11">
        <f t="shared" si="167"/>
        <v>40958.717268518521</v>
      </c>
      <c r="O1786" t="b">
        <v>0</v>
      </c>
      <c r="P1786">
        <v>33</v>
      </c>
      <c r="Q1786" t="b">
        <v>1</v>
      </c>
      <c r="R1786" t="s">
        <v>8280</v>
      </c>
      <c r="S1786" t="str">
        <f t="shared" si="164"/>
        <v>music</v>
      </c>
      <c r="T1786" t="str">
        <f t="shared" si="165"/>
        <v>electronic music</v>
      </c>
    </row>
    <row r="1787" spans="1:20" ht="43.2" x14ac:dyDescent="0.3">
      <c r="A1787">
        <v>2543</v>
      </c>
      <c r="B1787" s="3" t="s">
        <v>2543</v>
      </c>
      <c r="C1787" s="3" t="s">
        <v>6653</v>
      </c>
      <c r="D1787" s="10">
        <v>250</v>
      </c>
      <c r="E1787">
        <v>391</v>
      </c>
      <c r="F1787" s="5">
        <f t="shared" si="162"/>
        <v>1.5640000000000001</v>
      </c>
      <c r="G1787" s="6">
        <f t="shared" si="163"/>
        <v>30.076923076923077</v>
      </c>
      <c r="H1787" t="s">
        <v>8219</v>
      </c>
      <c r="I1787" t="s">
        <v>8224</v>
      </c>
      <c r="J1787" t="s">
        <v>8246</v>
      </c>
      <c r="K1787">
        <v>1293937200</v>
      </c>
      <c r="L1787" s="11">
        <f t="shared" si="166"/>
        <v>40545.125</v>
      </c>
      <c r="M1787">
        <v>1291257298</v>
      </c>
      <c r="N1787" s="11">
        <f t="shared" si="167"/>
        <v>40514.107615740737</v>
      </c>
      <c r="O1787" t="b">
        <v>0</v>
      </c>
      <c r="P1787">
        <v>13</v>
      </c>
      <c r="Q1787" t="b">
        <v>1</v>
      </c>
      <c r="R1787" t="s">
        <v>8300</v>
      </c>
      <c r="S1787" t="str">
        <f t="shared" si="164"/>
        <v>music</v>
      </c>
      <c r="T1787" t="str">
        <f t="shared" si="165"/>
        <v>classical music</v>
      </c>
    </row>
    <row r="1788" spans="1:20" ht="43.2" x14ac:dyDescent="0.3">
      <c r="A1788">
        <v>2523</v>
      </c>
      <c r="B1788" s="3" t="s">
        <v>2523</v>
      </c>
      <c r="C1788" s="3" t="s">
        <v>6633</v>
      </c>
      <c r="D1788" s="10">
        <v>900</v>
      </c>
      <c r="E1788">
        <v>1408</v>
      </c>
      <c r="F1788" s="5">
        <f t="shared" si="162"/>
        <v>1.5644444444444445</v>
      </c>
      <c r="G1788" s="6">
        <f t="shared" si="163"/>
        <v>54.153846153846153</v>
      </c>
      <c r="H1788" t="s">
        <v>8219</v>
      </c>
      <c r="I1788" t="s">
        <v>8224</v>
      </c>
      <c r="J1788" t="s">
        <v>8246</v>
      </c>
      <c r="K1788">
        <v>1416270292</v>
      </c>
      <c r="L1788" s="11">
        <f t="shared" si="166"/>
        <v>41961.017268518524</v>
      </c>
      <c r="M1788">
        <v>1413674692</v>
      </c>
      <c r="N1788" s="11">
        <f t="shared" si="167"/>
        <v>41930.975601851853</v>
      </c>
      <c r="O1788" t="b">
        <v>0</v>
      </c>
      <c r="P1788">
        <v>26</v>
      </c>
      <c r="Q1788" t="b">
        <v>1</v>
      </c>
      <c r="R1788" t="s">
        <v>8300</v>
      </c>
      <c r="S1788" t="str">
        <f t="shared" si="164"/>
        <v>music</v>
      </c>
      <c r="T1788" t="str">
        <f t="shared" si="165"/>
        <v>classical music</v>
      </c>
    </row>
    <row r="1789" spans="1:20" ht="57.6" x14ac:dyDescent="0.3">
      <c r="A1789">
        <v>1959</v>
      </c>
      <c r="B1789" s="3" t="s">
        <v>1960</v>
      </c>
      <c r="C1789" s="3" t="s">
        <v>6069</v>
      </c>
      <c r="D1789" s="10">
        <v>10000</v>
      </c>
      <c r="E1789">
        <v>15673.44</v>
      </c>
      <c r="F1789" s="5">
        <f t="shared" si="162"/>
        <v>1.5673440000000001</v>
      </c>
      <c r="G1789" s="6">
        <f t="shared" si="163"/>
        <v>36.965660377358489</v>
      </c>
      <c r="H1789" t="s">
        <v>8219</v>
      </c>
      <c r="I1789" t="s">
        <v>8224</v>
      </c>
      <c r="J1789" t="s">
        <v>8246</v>
      </c>
      <c r="K1789">
        <v>1412121600</v>
      </c>
      <c r="L1789" s="11">
        <f t="shared" si="166"/>
        <v>41913</v>
      </c>
      <c r="M1789">
        <v>1408565860</v>
      </c>
      <c r="N1789" s="11">
        <f t="shared" si="167"/>
        <v>41871.845601851855</v>
      </c>
      <c r="O1789" t="b">
        <v>1</v>
      </c>
      <c r="P1789">
        <v>424</v>
      </c>
      <c r="Q1789" t="b">
        <v>1</v>
      </c>
      <c r="R1789" t="s">
        <v>8295</v>
      </c>
      <c r="S1789" t="str">
        <f t="shared" si="164"/>
        <v>technology</v>
      </c>
      <c r="T1789" t="str">
        <f t="shared" si="165"/>
        <v>hardware</v>
      </c>
    </row>
    <row r="1790" spans="1:20" ht="43.2" x14ac:dyDescent="0.3">
      <c r="A1790">
        <v>3013</v>
      </c>
      <c r="B1790" s="3" t="s">
        <v>3013</v>
      </c>
      <c r="C1790" s="3" t="s">
        <v>7123</v>
      </c>
      <c r="D1790" s="10">
        <v>10000</v>
      </c>
      <c r="E1790">
        <v>15696</v>
      </c>
      <c r="F1790" s="5">
        <f t="shared" si="162"/>
        <v>1.5696000000000001</v>
      </c>
      <c r="G1790" s="6">
        <f t="shared" si="163"/>
        <v>146.69158878504672</v>
      </c>
      <c r="H1790" t="s">
        <v>8219</v>
      </c>
      <c r="I1790" t="s">
        <v>8224</v>
      </c>
      <c r="J1790" t="s">
        <v>8246</v>
      </c>
      <c r="K1790">
        <v>1434917049</v>
      </c>
      <c r="L1790" s="11">
        <f t="shared" si="166"/>
        <v>42176.836215277777</v>
      </c>
      <c r="M1790">
        <v>1432325049</v>
      </c>
      <c r="N1790" s="11">
        <f t="shared" si="167"/>
        <v>42146.836215277777</v>
      </c>
      <c r="O1790" t="b">
        <v>0</v>
      </c>
      <c r="P1790">
        <v>107</v>
      </c>
      <c r="Q1790" t="b">
        <v>1</v>
      </c>
      <c r="R1790" t="s">
        <v>8303</v>
      </c>
      <c r="S1790" t="str">
        <f t="shared" si="164"/>
        <v>theater</v>
      </c>
      <c r="T1790" t="str">
        <f t="shared" si="165"/>
        <v>spaces</v>
      </c>
    </row>
    <row r="1791" spans="1:20" ht="43.2" x14ac:dyDescent="0.3">
      <c r="A1791">
        <v>2314</v>
      </c>
      <c r="B1791" s="3" t="s">
        <v>2315</v>
      </c>
      <c r="C1791" s="3" t="s">
        <v>6424</v>
      </c>
      <c r="D1791" s="10">
        <v>1200</v>
      </c>
      <c r="E1791">
        <v>1883.64</v>
      </c>
      <c r="F1791" s="5">
        <f t="shared" si="162"/>
        <v>1.5697000000000001</v>
      </c>
      <c r="G1791" s="6">
        <f t="shared" si="163"/>
        <v>37.672800000000002</v>
      </c>
      <c r="H1791" t="s">
        <v>8219</v>
      </c>
      <c r="I1791" t="s">
        <v>8224</v>
      </c>
      <c r="J1791" t="s">
        <v>8246</v>
      </c>
      <c r="K1791">
        <v>1339074857</v>
      </c>
      <c r="L1791" s="11">
        <f t="shared" si="166"/>
        <v>41067.551585648151</v>
      </c>
      <c r="M1791">
        <v>1336482857</v>
      </c>
      <c r="N1791" s="11">
        <f t="shared" si="167"/>
        <v>41037.551585648151</v>
      </c>
      <c r="O1791" t="b">
        <v>1</v>
      </c>
      <c r="P1791">
        <v>50</v>
      </c>
      <c r="Q1791" t="b">
        <v>1</v>
      </c>
      <c r="R1791" t="s">
        <v>8279</v>
      </c>
      <c r="S1791" t="str">
        <f t="shared" si="164"/>
        <v>music</v>
      </c>
      <c r="T1791" t="str">
        <f t="shared" si="165"/>
        <v>indie rock</v>
      </c>
    </row>
    <row r="1792" spans="1:20" ht="43.2" x14ac:dyDescent="0.3">
      <c r="A1792">
        <v>1515</v>
      </c>
      <c r="B1792" s="3" t="s">
        <v>1516</v>
      </c>
      <c r="C1792" s="3" t="s">
        <v>5625</v>
      </c>
      <c r="D1792" s="10">
        <v>300000</v>
      </c>
      <c r="E1792">
        <v>471567</v>
      </c>
      <c r="F1792" s="5">
        <f t="shared" si="162"/>
        <v>1.57189</v>
      </c>
      <c r="G1792" s="6">
        <f t="shared" si="163"/>
        <v>849.67027027027029</v>
      </c>
      <c r="H1792" t="s">
        <v>8219</v>
      </c>
      <c r="I1792" t="s">
        <v>8234</v>
      </c>
      <c r="J1792" t="s">
        <v>8254</v>
      </c>
      <c r="K1792">
        <v>1458104697</v>
      </c>
      <c r="L1792" s="11">
        <f t="shared" si="166"/>
        <v>42445.211770833332</v>
      </c>
      <c r="M1792">
        <v>1455516297</v>
      </c>
      <c r="N1792" s="11">
        <f t="shared" si="167"/>
        <v>42415.253437499996</v>
      </c>
      <c r="O1792" t="b">
        <v>1</v>
      </c>
      <c r="P1792">
        <v>555</v>
      </c>
      <c r="Q1792" t="b">
        <v>1</v>
      </c>
      <c r="R1792" t="s">
        <v>8285</v>
      </c>
      <c r="S1792" t="str">
        <f t="shared" si="164"/>
        <v>photography</v>
      </c>
      <c r="T1792" t="str">
        <f t="shared" si="165"/>
        <v>photobooks</v>
      </c>
    </row>
    <row r="1793" spans="1:20" ht="43.2" x14ac:dyDescent="0.3">
      <c r="A1793">
        <v>279</v>
      </c>
      <c r="B1793" s="3" t="s">
        <v>280</v>
      </c>
      <c r="C1793" s="3" t="s">
        <v>4389</v>
      </c>
      <c r="D1793" s="10">
        <v>17000</v>
      </c>
      <c r="E1793">
        <v>26744.11</v>
      </c>
      <c r="F1793" s="5">
        <f t="shared" si="162"/>
        <v>1.5731829411764706</v>
      </c>
      <c r="G1793" s="6">
        <f t="shared" si="163"/>
        <v>87.685606557377056</v>
      </c>
      <c r="H1793" t="s">
        <v>8219</v>
      </c>
      <c r="I1793" t="s">
        <v>8224</v>
      </c>
      <c r="J1793" t="s">
        <v>8246</v>
      </c>
      <c r="K1793">
        <v>1488160860</v>
      </c>
      <c r="L1793" s="11">
        <f t="shared" si="166"/>
        <v>42793.084027777775</v>
      </c>
      <c r="M1793">
        <v>1485237096</v>
      </c>
      <c r="N1793" s="11">
        <f t="shared" si="167"/>
        <v>42759.244166666671</v>
      </c>
      <c r="O1793" t="b">
        <v>1</v>
      </c>
      <c r="P1793">
        <v>305</v>
      </c>
      <c r="Q1793" t="b">
        <v>1</v>
      </c>
      <c r="R1793" t="s">
        <v>8269</v>
      </c>
      <c r="S1793" t="str">
        <f t="shared" si="164"/>
        <v>film &amp; video</v>
      </c>
      <c r="T1793" t="str">
        <f t="shared" si="165"/>
        <v>documentary</v>
      </c>
    </row>
    <row r="1794" spans="1:20" ht="43.2" x14ac:dyDescent="0.3">
      <c r="A1794">
        <v>2227</v>
      </c>
      <c r="B1794" s="3" t="s">
        <v>2228</v>
      </c>
      <c r="C1794" s="3" t="s">
        <v>6337</v>
      </c>
      <c r="D1794" s="10">
        <v>13000</v>
      </c>
      <c r="E1794">
        <v>20459</v>
      </c>
      <c r="F1794" s="5">
        <f t="shared" ref="F1794:F1857" si="168">E1794/D1794</f>
        <v>1.5737692307692308</v>
      </c>
      <c r="G1794" s="6">
        <f t="shared" ref="G1794:G1857" si="169">E1794/P1794</f>
        <v>67.970099667774093</v>
      </c>
      <c r="H1794" t="s">
        <v>8219</v>
      </c>
      <c r="I1794" t="s">
        <v>8225</v>
      </c>
      <c r="J1794" t="s">
        <v>8247</v>
      </c>
      <c r="K1794">
        <v>1384374155</v>
      </c>
      <c r="L1794" s="11">
        <f t="shared" si="166"/>
        <v>41591.849016203705</v>
      </c>
      <c r="M1794">
        <v>1381778555</v>
      </c>
      <c r="N1794" s="11">
        <f t="shared" si="167"/>
        <v>41561.807349537034</v>
      </c>
      <c r="O1794" t="b">
        <v>0</v>
      </c>
      <c r="P1794">
        <v>301</v>
      </c>
      <c r="Q1794" t="b">
        <v>1</v>
      </c>
      <c r="R1794" t="s">
        <v>8297</v>
      </c>
      <c r="S1794" t="str">
        <f t="shared" ref="S1794:S1857" si="170">LEFT(R1794,FIND("/",R1794)-1)</f>
        <v>games</v>
      </c>
      <c r="T1794" t="str">
        <f t="shared" ref="T1794:T1857" si="171">RIGHT(R1794,LEN(R1794)-FIND("/",R1794))</f>
        <v>tabletop games</v>
      </c>
    </row>
    <row r="1795" spans="1:20" ht="43.2" x14ac:dyDescent="0.3">
      <c r="A1795">
        <v>2630</v>
      </c>
      <c r="B1795" s="3" t="s">
        <v>2630</v>
      </c>
      <c r="C1795" s="3" t="s">
        <v>6740</v>
      </c>
      <c r="D1795" s="10">
        <v>2000</v>
      </c>
      <c r="E1795">
        <v>3158</v>
      </c>
      <c r="F1795" s="5">
        <f t="shared" si="168"/>
        <v>1.579</v>
      </c>
      <c r="G1795" s="6">
        <f t="shared" si="169"/>
        <v>38.987654320987652</v>
      </c>
      <c r="H1795" t="s">
        <v>8219</v>
      </c>
      <c r="I1795" t="s">
        <v>8226</v>
      </c>
      <c r="J1795" t="s">
        <v>8248</v>
      </c>
      <c r="K1795">
        <v>1467280800</v>
      </c>
      <c r="L1795" s="11">
        <f t="shared" ref="L1795:L1858" si="172">(((K1795/60)/60)/24)+DATE(1970,1,1)</f>
        <v>42551.416666666672</v>
      </c>
      <c r="M1795">
        <v>1464921112</v>
      </c>
      <c r="N1795" s="11">
        <f t="shared" ref="N1795:N1858" si="173">(((M1795/60)/60)/24)+DATE(1970,1,1)</f>
        <v>42524.105462962965</v>
      </c>
      <c r="O1795" t="b">
        <v>0</v>
      </c>
      <c r="P1795">
        <v>81</v>
      </c>
      <c r="Q1795" t="b">
        <v>1</v>
      </c>
      <c r="R1795" t="s">
        <v>8301</v>
      </c>
      <c r="S1795" t="str">
        <f t="shared" si="170"/>
        <v>technology</v>
      </c>
      <c r="T1795" t="str">
        <f t="shared" si="171"/>
        <v>space exploration</v>
      </c>
    </row>
    <row r="1796" spans="1:20" ht="43.2" x14ac:dyDescent="0.3">
      <c r="A1796">
        <v>3010</v>
      </c>
      <c r="B1796" s="3" t="s">
        <v>3010</v>
      </c>
      <c r="C1796" s="3" t="s">
        <v>7120</v>
      </c>
      <c r="D1796" s="10">
        <v>1500</v>
      </c>
      <c r="E1796">
        <v>2370</v>
      </c>
      <c r="F1796" s="5">
        <f t="shared" si="168"/>
        <v>1.58</v>
      </c>
      <c r="G1796" s="6">
        <f t="shared" si="169"/>
        <v>158</v>
      </c>
      <c r="H1796" t="s">
        <v>8219</v>
      </c>
      <c r="I1796" t="s">
        <v>8224</v>
      </c>
      <c r="J1796" t="s">
        <v>8246</v>
      </c>
      <c r="K1796">
        <v>1424548719</v>
      </c>
      <c r="L1796" s="11">
        <f t="shared" si="172"/>
        <v>42056.832395833335</v>
      </c>
      <c r="M1796">
        <v>1419364719</v>
      </c>
      <c r="N1796" s="11">
        <f t="shared" si="173"/>
        <v>41996.832395833335</v>
      </c>
      <c r="O1796" t="b">
        <v>0</v>
      </c>
      <c r="P1796">
        <v>15</v>
      </c>
      <c r="Q1796" t="b">
        <v>1</v>
      </c>
      <c r="R1796" t="s">
        <v>8303</v>
      </c>
      <c r="S1796" t="str">
        <f t="shared" si="170"/>
        <v>theater</v>
      </c>
      <c r="T1796" t="str">
        <f t="shared" si="171"/>
        <v>spaces</v>
      </c>
    </row>
    <row r="1797" spans="1:20" ht="43.2" x14ac:dyDescent="0.3">
      <c r="A1797">
        <v>3491</v>
      </c>
      <c r="B1797" s="3" t="s">
        <v>3490</v>
      </c>
      <c r="C1797" s="3" t="s">
        <v>7601</v>
      </c>
      <c r="D1797" s="10">
        <v>500</v>
      </c>
      <c r="E1797">
        <v>791</v>
      </c>
      <c r="F1797" s="5">
        <f t="shared" si="168"/>
        <v>1.5820000000000001</v>
      </c>
      <c r="G1797" s="6">
        <f t="shared" si="169"/>
        <v>79.099999999999994</v>
      </c>
      <c r="H1797" t="s">
        <v>8219</v>
      </c>
      <c r="I1797" t="s">
        <v>8224</v>
      </c>
      <c r="J1797" t="s">
        <v>8246</v>
      </c>
      <c r="K1797">
        <v>1431928784</v>
      </c>
      <c r="L1797" s="11">
        <f t="shared" si="172"/>
        <v>42142.249814814815</v>
      </c>
      <c r="M1797">
        <v>1430114384</v>
      </c>
      <c r="N1797" s="11">
        <f t="shared" si="173"/>
        <v>42121.249814814815</v>
      </c>
      <c r="O1797" t="b">
        <v>0</v>
      </c>
      <c r="P1797">
        <v>10</v>
      </c>
      <c r="Q1797" t="b">
        <v>1</v>
      </c>
      <c r="R1797" t="s">
        <v>8271</v>
      </c>
      <c r="S1797" t="str">
        <f t="shared" si="170"/>
        <v>theater</v>
      </c>
      <c r="T1797" t="str">
        <f t="shared" si="171"/>
        <v>plays</v>
      </c>
    </row>
    <row r="1798" spans="1:20" ht="43.2" x14ac:dyDescent="0.3">
      <c r="A1798">
        <v>739</v>
      </c>
      <c r="B1798" s="3" t="s">
        <v>740</v>
      </c>
      <c r="C1798" s="3" t="s">
        <v>4849</v>
      </c>
      <c r="D1798" s="10">
        <v>6000</v>
      </c>
      <c r="E1798">
        <v>9500</v>
      </c>
      <c r="F1798" s="5">
        <f t="shared" si="168"/>
        <v>1.5833333333333333</v>
      </c>
      <c r="G1798" s="6">
        <f t="shared" si="169"/>
        <v>68.345323741007192</v>
      </c>
      <c r="H1798" t="s">
        <v>8219</v>
      </c>
      <c r="I1798" t="s">
        <v>8224</v>
      </c>
      <c r="J1798" t="s">
        <v>8246</v>
      </c>
      <c r="K1798">
        <v>1407758629</v>
      </c>
      <c r="L1798" s="11">
        <f t="shared" si="172"/>
        <v>41862.502650462964</v>
      </c>
      <c r="M1798">
        <v>1404907429</v>
      </c>
      <c r="N1798" s="11">
        <f t="shared" si="173"/>
        <v>41829.502650462964</v>
      </c>
      <c r="O1798" t="b">
        <v>0</v>
      </c>
      <c r="P1798">
        <v>139</v>
      </c>
      <c r="Q1798" t="b">
        <v>1</v>
      </c>
      <c r="R1798" t="s">
        <v>8274</v>
      </c>
      <c r="S1798" t="str">
        <f t="shared" si="170"/>
        <v>publishing</v>
      </c>
      <c r="T1798" t="str">
        <f t="shared" si="171"/>
        <v>nonfiction</v>
      </c>
    </row>
    <row r="1799" spans="1:20" ht="28.8" x14ac:dyDescent="0.3">
      <c r="A1799">
        <v>1219</v>
      </c>
      <c r="B1799" s="3" t="s">
        <v>1220</v>
      </c>
      <c r="C1799" s="3" t="s">
        <v>5329</v>
      </c>
      <c r="D1799" s="10">
        <v>16350</v>
      </c>
      <c r="E1799">
        <v>26024</v>
      </c>
      <c r="F1799" s="5">
        <f t="shared" si="168"/>
        <v>1.5916819571865444</v>
      </c>
      <c r="G1799" s="6">
        <f t="shared" si="169"/>
        <v>102.86166007905139</v>
      </c>
      <c r="H1799" t="s">
        <v>8219</v>
      </c>
      <c r="I1799" t="s">
        <v>8224</v>
      </c>
      <c r="J1799" t="s">
        <v>8246</v>
      </c>
      <c r="K1799">
        <v>1476961513</v>
      </c>
      <c r="L1799" s="11">
        <f t="shared" si="172"/>
        <v>42663.461956018517</v>
      </c>
      <c r="M1799">
        <v>1474369513</v>
      </c>
      <c r="N1799" s="11">
        <f t="shared" si="173"/>
        <v>42633.461956018517</v>
      </c>
      <c r="O1799" t="b">
        <v>0</v>
      </c>
      <c r="P1799">
        <v>253</v>
      </c>
      <c r="Q1799" t="b">
        <v>1</v>
      </c>
      <c r="R1799" t="s">
        <v>8285</v>
      </c>
      <c r="S1799" t="str">
        <f t="shared" si="170"/>
        <v>photography</v>
      </c>
      <c r="T1799" t="str">
        <f t="shared" si="171"/>
        <v>photobooks</v>
      </c>
    </row>
    <row r="1800" spans="1:20" ht="43.2" x14ac:dyDescent="0.3">
      <c r="A1800">
        <v>2666</v>
      </c>
      <c r="B1800" s="3" t="s">
        <v>2666</v>
      </c>
      <c r="C1800" s="3" t="s">
        <v>6776</v>
      </c>
      <c r="D1800" s="10">
        <v>10000</v>
      </c>
      <c r="E1800">
        <v>15929.51</v>
      </c>
      <c r="F1800" s="5">
        <f t="shared" si="168"/>
        <v>1.592951</v>
      </c>
      <c r="G1800" s="6">
        <f t="shared" si="169"/>
        <v>77.327718446601949</v>
      </c>
      <c r="H1800" t="s">
        <v>8219</v>
      </c>
      <c r="I1800" t="s">
        <v>8224</v>
      </c>
      <c r="J1800" t="s">
        <v>8246</v>
      </c>
      <c r="K1800">
        <v>1443214800</v>
      </c>
      <c r="L1800" s="11">
        <f t="shared" si="172"/>
        <v>42272.875</v>
      </c>
      <c r="M1800">
        <v>1440008439</v>
      </c>
      <c r="N1800" s="11">
        <f t="shared" si="173"/>
        <v>42235.764340277776</v>
      </c>
      <c r="O1800" t="b">
        <v>0</v>
      </c>
      <c r="P1800">
        <v>206</v>
      </c>
      <c r="Q1800" t="b">
        <v>1</v>
      </c>
      <c r="R1800" t="s">
        <v>8302</v>
      </c>
      <c r="S1800" t="str">
        <f t="shared" si="170"/>
        <v>technology</v>
      </c>
      <c r="T1800" t="str">
        <f t="shared" si="171"/>
        <v>makerspaces</v>
      </c>
    </row>
    <row r="1801" spans="1:20" ht="28.8" x14ac:dyDescent="0.3">
      <c r="A1801">
        <v>3309</v>
      </c>
      <c r="B1801" s="3" t="s">
        <v>3309</v>
      </c>
      <c r="C1801" s="3" t="s">
        <v>7419</v>
      </c>
      <c r="D1801" s="10">
        <v>350</v>
      </c>
      <c r="E1801">
        <v>558</v>
      </c>
      <c r="F1801" s="5">
        <f t="shared" si="168"/>
        <v>1.5942857142857143</v>
      </c>
      <c r="G1801" s="6">
        <f t="shared" si="169"/>
        <v>18</v>
      </c>
      <c r="H1801" t="s">
        <v>8219</v>
      </c>
      <c r="I1801" t="s">
        <v>8225</v>
      </c>
      <c r="J1801" t="s">
        <v>8247</v>
      </c>
      <c r="K1801">
        <v>1476632178</v>
      </c>
      <c r="L1801" s="11">
        <f t="shared" si="172"/>
        <v>42659.650208333333</v>
      </c>
      <c r="M1801">
        <v>1473953778</v>
      </c>
      <c r="N1801" s="11">
        <f t="shared" si="173"/>
        <v>42628.650208333333</v>
      </c>
      <c r="O1801" t="b">
        <v>0</v>
      </c>
      <c r="P1801">
        <v>31</v>
      </c>
      <c r="Q1801" t="b">
        <v>1</v>
      </c>
      <c r="R1801" t="s">
        <v>8271</v>
      </c>
      <c r="S1801" t="str">
        <f t="shared" si="170"/>
        <v>theater</v>
      </c>
      <c r="T1801" t="str">
        <f t="shared" si="171"/>
        <v>plays</v>
      </c>
    </row>
    <row r="1802" spans="1:20" ht="43.2" x14ac:dyDescent="0.3">
      <c r="A1802">
        <v>3483</v>
      </c>
      <c r="B1802" s="3" t="s">
        <v>3482</v>
      </c>
      <c r="C1802" s="3" t="s">
        <v>7593</v>
      </c>
      <c r="D1802" s="10">
        <v>3350</v>
      </c>
      <c r="E1802">
        <v>5358</v>
      </c>
      <c r="F1802" s="5">
        <f t="shared" si="168"/>
        <v>1.599402985074627</v>
      </c>
      <c r="G1802" s="6">
        <f t="shared" si="169"/>
        <v>40.285714285714285</v>
      </c>
      <c r="H1802" t="s">
        <v>8219</v>
      </c>
      <c r="I1802" t="s">
        <v>8224</v>
      </c>
      <c r="J1802" t="s">
        <v>8246</v>
      </c>
      <c r="K1802">
        <v>1404403381</v>
      </c>
      <c r="L1802" s="11">
        <f t="shared" si="172"/>
        <v>41823.668761574074</v>
      </c>
      <c r="M1802">
        <v>1401811381</v>
      </c>
      <c r="N1802" s="11">
        <f t="shared" si="173"/>
        <v>41793.668761574074</v>
      </c>
      <c r="O1802" t="b">
        <v>0</v>
      </c>
      <c r="P1802">
        <v>133</v>
      </c>
      <c r="Q1802" t="b">
        <v>1</v>
      </c>
      <c r="R1802" t="s">
        <v>8271</v>
      </c>
      <c r="S1802" t="str">
        <f t="shared" si="170"/>
        <v>theater</v>
      </c>
      <c r="T1802" t="str">
        <f t="shared" si="171"/>
        <v>plays</v>
      </c>
    </row>
    <row r="1803" spans="1:20" ht="43.2" x14ac:dyDescent="0.3">
      <c r="A1803">
        <v>13</v>
      </c>
      <c r="B1803" s="3" t="s">
        <v>15</v>
      </c>
      <c r="C1803" s="3" t="s">
        <v>4124</v>
      </c>
      <c r="D1803" s="10">
        <v>3500</v>
      </c>
      <c r="E1803">
        <v>5599</v>
      </c>
      <c r="F1803" s="5">
        <f t="shared" si="168"/>
        <v>1.5997142857142856</v>
      </c>
      <c r="G1803" s="6">
        <f t="shared" si="169"/>
        <v>109.78431372549019</v>
      </c>
      <c r="H1803" t="s">
        <v>8219</v>
      </c>
      <c r="I1803" t="s">
        <v>8224</v>
      </c>
      <c r="J1803" t="s">
        <v>8246</v>
      </c>
      <c r="K1803">
        <v>1466713620</v>
      </c>
      <c r="L1803" s="11">
        <f t="shared" si="172"/>
        <v>42544.852083333331</v>
      </c>
      <c r="M1803">
        <v>1463588109</v>
      </c>
      <c r="N1803" s="11">
        <f t="shared" si="173"/>
        <v>42508.677187499998</v>
      </c>
      <c r="O1803" t="b">
        <v>0</v>
      </c>
      <c r="P1803">
        <v>51</v>
      </c>
      <c r="Q1803" t="b">
        <v>1</v>
      </c>
      <c r="R1803" t="s">
        <v>8265</v>
      </c>
      <c r="S1803" t="str">
        <f t="shared" si="170"/>
        <v>film &amp; video</v>
      </c>
      <c r="T1803" t="str">
        <f t="shared" si="171"/>
        <v>television</v>
      </c>
    </row>
    <row r="1804" spans="1:20" ht="28.8" x14ac:dyDescent="0.3">
      <c r="A1804">
        <v>813</v>
      </c>
      <c r="B1804" s="3" t="s">
        <v>814</v>
      </c>
      <c r="C1804" s="3" t="s">
        <v>4923</v>
      </c>
      <c r="D1804" s="10">
        <v>1500</v>
      </c>
      <c r="E1804">
        <v>2399.94</v>
      </c>
      <c r="F1804" s="5">
        <f t="shared" si="168"/>
        <v>1.59996</v>
      </c>
      <c r="G1804" s="6">
        <f t="shared" si="169"/>
        <v>24.999375000000001</v>
      </c>
      <c r="H1804" t="s">
        <v>8219</v>
      </c>
      <c r="I1804" t="s">
        <v>8224</v>
      </c>
      <c r="J1804" t="s">
        <v>8246</v>
      </c>
      <c r="K1804">
        <v>1342825365</v>
      </c>
      <c r="L1804" s="11">
        <f t="shared" si="172"/>
        <v>41110.960243055553</v>
      </c>
      <c r="M1804">
        <v>1340233365</v>
      </c>
      <c r="N1804" s="11">
        <f t="shared" si="173"/>
        <v>41080.960243055553</v>
      </c>
      <c r="O1804" t="b">
        <v>0</v>
      </c>
      <c r="P1804">
        <v>96</v>
      </c>
      <c r="Q1804" t="b">
        <v>1</v>
      </c>
      <c r="R1804" t="s">
        <v>8276</v>
      </c>
      <c r="S1804" t="str">
        <f t="shared" si="170"/>
        <v>music</v>
      </c>
      <c r="T1804" t="str">
        <f t="shared" si="171"/>
        <v>rock</v>
      </c>
    </row>
    <row r="1805" spans="1:20" ht="43.2" x14ac:dyDescent="0.3">
      <c r="A1805">
        <v>732</v>
      </c>
      <c r="B1805" s="3" t="s">
        <v>733</v>
      </c>
      <c r="C1805" s="3" t="s">
        <v>4842</v>
      </c>
      <c r="D1805" s="10">
        <v>40</v>
      </c>
      <c r="E1805">
        <v>64</v>
      </c>
      <c r="F1805" s="5">
        <f t="shared" si="168"/>
        <v>1.6</v>
      </c>
      <c r="G1805" s="6">
        <f t="shared" si="169"/>
        <v>4.9230769230769234</v>
      </c>
      <c r="H1805" t="s">
        <v>8219</v>
      </c>
      <c r="I1805" t="s">
        <v>8225</v>
      </c>
      <c r="J1805" t="s">
        <v>8247</v>
      </c>
      <c r="K1805">
        <v>1380449461</v>
      </c>
      <c r="L1805" s="11">
        <f t="shared" si="172"/>
        <v>41546.424317129626</v>
      </c>
      <c r="M1805">
        <v>1375265461</v>
      </c>
      <c r="N1805" s="11">
        <f t="shared" si="173"/>
        <v>41486.424317129626</v>
      </c>
      <c r="O1805" t="b">
        <v>0</v>
      </c>
      <c r="P1805">
        <v>13</v>
      </c>
      <c r="Q1805" t="b">
        <v>1</v>
      </c>
      <c r="R1805" t="s">
        <v>8274</v>
      </c>
      <c r="S1805" t="str">
        <f t="shared" si="170"/>
        <v>publishing</v>
      </c>
      <c r="T1805" t="str">
        <f t="shared" si="171"/>
        <v>nonfiction</v>
      </c>
    </row>
    <row r="1806" spans="1:20" ht="43.2" x14ac:dyDescent="0.3">
      <c r="A1806">
        <v>3835</v>
      </c>
      <c r="B1806" s="3" t="s">
        <v>3832</v>
      </c>
      <c r="C1806" s="3" t="s">
        <v>7944</v>
      </c>
      <c r="D1806" s="10">
        <v>200</v>
      </c>
      <c r="E1806">
        <v>320</v>
      </c>
      <c r="F1806" s="5">
        <f t="shared" si="168"/>
        <v>1.6</v>
      </c>
      <c r="G1806" s="6">
        <f t="shared" si="169"/>
        <v>40</v>
      </c>
      <c r="H1806" t="s">
        <v>8219</v>
      </c>
      <c r="I1806" t="s">
        <v>8225</v>
      </c>
      <c r="J1806" t="s">
        <v>8247</v>
      </c>
      <c r="K1806">
        <v>1461278208</v>
      </c>
      <c r="L1806" s="11">
        <f t="shared" si="172"/>
        <v>42481.94222222222</v>
      </c>
      <c r="M1806">
        <v>1459463808</v>
      </c>
      <c r="N1806" s="11">
        <f t="shared" si="173"/>
        <v>42460.94222222222</v>
      </c>
      <c r="O1806" t="b">
        <v>0</v>
      </c>
      <c r="P1806">
        <v>8</v>
      </c>
      <c r="Q1806" t="b">
        <v>1</v>
      </c>
      <c r="R1806" t="s">
        <v>8271</v>
      </c>
      <c r="S1806" t="str">
        <f t="shared" si="170"/>
        <v>theater</v>
      </c>
      <c r="T1806" t="str">
        <f t="shared" si="171"/>
        <v>plays</v>
      </c>
    </row>
    <row r="1807" spans="1:20" ht="43.2" x14ac:dyDescent="0.3">
      <c r="A1807">
        <v>3166</v>
      </c>
      <c r="B1807" s="3" t="s">
        <v>3166</v>
      </c>
      <c r="C1807" s="3" t="s">
        <v>7276</v>
      </c>
      <c r="D1807" s="10">
        <v>35000</v>
      </c>
      <c r="E1807">
        <v>56079.83</v>
      </c>
      <c r="F1807" s="5">
        <f t="shared" si="168"/>
        <v>1.6022808571428573</v>
      </c>
      <c r="G1807" s="6">
        <f t="shared" si="169"/>
        <v>60.300892473118282</v>
      </c>
      <c r="H1807" t="s">
        <v>8219</v>
      </c>
      <c r="I1807" t="s">
        <v>8224</v>
      </c>
      <c r="J1807" t="s">
        <v>8246</v>
      </c>
      <c r="K1807">
        <v>1416988740</v>
      </c>
      <c r="L1807" s="11">
        <f t="shared" si="172"/>
        <v>41969.332638888889</v>
      </c>
      <c r="M1807">
        <v>1414514153</v>
      </c>
      <c r="N1807" s="11">
        <f t="shared" si="173"/>
        <v>41940.69158564815</v>
      </c>
      <c r="O1807" t="b">
        <v>1</v>
      </c>
      <c r="P1807">
        <v>930</v>
      </c>
      <c r="Q1807" t="b">
        <v>1</v>
      </c>
      <c r="R1807" t="s">
        <v>8271</v>
      </c>
      <c r="S1807" t="str">
        <f t="shared" si="170"/>
        <v>theater</v>
      </c>
      <c r="T1807" t="str">
        <f t="shared" si="171"/>
        <v>plays</v>
      </c>
    </row>
    <row r="1808" spans="1:20" ht="43.2" x14ac:dyDescent="0.3">
      <c r="A1808">
        <v>1188</v>
      </c>
      <c r="B1808" s="3" t="s">
        <v>1189</v>
      </c>
      <c r="C1808" s="3" t="s">
        <v>5298</v>
      </c>
      <c r="D1808" s="10">
        <v>2000</v>
      </c>
      <c r="E1808">
        <v>3211</v>
      </c>
      <c r="F1808" s="5">
        <f t="shared" si="168"/>
        <v>1.6054999999999999</v>
      </c>
      <c r="G1808" s="6">
        <f t="shared" si="169"/>
        <v>37.776470588235291</v>
      </c>
      <c r="H1808" t="s">
        <v>8219</v>
      </c>
      <c r="I1808" t="s">
        <v>8229</v>
      </c>
      <c r="J1808" t="s">
        <v>8251</v>
      </c>
      <c r="K1808">
        <v>1482943740</v>
      </c>
      <c r="L1808" s="11">
        <f t="shared" si="172"/>
        <v>42732.700694444444</v>
      </c>
      <c r="M1808">
        <v>1481129340</v>
      </c>
      <c r="N1808" s="11">
        <f t="shared" si="173"/>
        <v>42711.700694444444</v>
      </c>
      <c r="O1808" t="b">
        <v>0</v>
      </c>
      <c r="P1808">
        <v>85</v>
      </c>
      <c r="Q1808" t="b">
        <v>1</v>
      </c>
      <c r="R1808" t="s">
        <v>8285</v>
      </c>
      <c r="S1808" t="str">
        <f t="shared" si="170"/>
        <v>photography</v>
      </c>
      <c r="T1808" t="str">
        <f t="shared" si="171"/>
        <v>photobooks</v>
      </c>
    </row>
    <row r="1809" spans="1:20" ht="43.2" x14ac:dyDescent="0.3">
      <c r="A1809">
        <v>1666</v>
      </c>
      <c r="B1809" s="3" t="s">
        <v>1667</v>
      </c>
      <c r="C1809" s="3" t="s">
        <v>5776</v>
      </c>
      <c r="D1809" s="10">
        <v>2500</v>
      </c>
      <c r="E1809">
        <v>4022</v>
      </c>
      <c r="F1809" s="5">
        <f t="shared" si="168"/>
        <v>1.6088</v>
      </c>
      <c r="G1809" s="6">
        <f t="shared" si="169"/>
        <v>41.04081632653061</v>
      </c>
      <c r="H1809" t="s">
        <v>8219</v>
      </c>
      <c r="I1809" t="s">
        <v>8224</v>
      </c>
      <c r="J1809" t="s">
        <v>8246</v>
      </c>
      <c r="K1809">
        <v>1364447073</v>
      </c>
      <c r="L1809" s="11">
        <f t="shared" si="172"/>
        <v>41361.211493055554</v>
      </c>
      <c r="M1809">
        <v>1361858673</v>
      </c>
      <c r="N1809" s="11">
        <f t="shared" si="173"/>
        <v>41331.253159722226</v>
      </c>
      <c r="O1809" t="b">
        <v>0</v>
      </c>
      <c r="P1809">
        <v>98</v>
      </c>
      <c r="Q1809" t="b">
        <v>1</v>
      </c>
      <c r="R1809" t="s">
        <v>8292</v>
      </c>
      <c r="S1809" t="str">
        <f t="shared" si="170"/>
        <v>music</v>
      </c>
      <c r="T1809" t="str">
        <f t="shared" si="171"/>
        <v>pop</v>
      </c>
    </row>
    <row r="1810" spans="1:20" ht="43.2" x14ac:dyDescent="0.3">
      <c r="A1810">
        <v>3231</v>
      </c>
      <c r="B1810" s="3" t="s">
        <v>3231</v>
      </c>
      <c r="C1810" s="3" t="s">
        <v>7341</v>
      </c>
      <c r="D1810" s="10">
        <v>1000</v>
      </c>
      <c r="E1810">
        <v>1610</v>
      </c>
      <c r="F1810" s="5">
        <f t="shared" si="168"/>
        <v>1.61</v>
      </c>
      <c r="G1810" s="6">
        <f t="shared" si="169"/>
        <v>57.5</v>
      </c>
      <c r="H1810" t="s">
        <v>8219</v>
      </c>
      <c r="I1810" t="s">
        <v>8224</v>
      </c>
      <c r="J1810" t="s">
        <v>8246</v>
      </c>
      <c r="K1810">
        <v>1460846347</v>
      </c>
      <c r="L1810" s="11">
        <f t="shared" si="172"/>
        <v>42476.943831018521</v>
      </c>
      <c r="M1810">
        <v>1458254347</v>
      </c>
      <c r="N1810" s="11">
        <f t="shared" si="173"/>
        <v>42446.943831018521</v>
      </c>
      <c r="O1810" t="b">
        <v>0</v>
      </c>
      <c r="P1810">
        <v>28</v>
      </c>
      <c r="Q1810" t="b">
        <v>1</v>
      </c>
      <c r="R1810" t="s">
        <v>8271</v>
      </c>
      <c r="S1810" t="str">
        <f t="shared" si="170"/>
        <v>theater</v>
      </c>
      <c r="T1810" t="str">
        <f t="shared" si="171"/>
        <v>plays</v>
      </c>
    </row>
    <row r="1811" spans="1:20" ht="43.2" x14ac:dyDescent="0.3">
      <c r="A1811">
        <v>2179</v>
      </c>
      <c r="B1811" s="3" t="s">
        <v>2180</v>
      </c>
      <c r="C1811" s="3" t="s">
        <v>6289</v>
      </c>
      <c r="D1811" s="10">
        <v>1000</v>
      </c>
      <c r="E1811">
        <v>1614</v>
      </c>
      <c r="F1811" s="5">
        <f t="shared" si="168"/>
        <v>1.6140000000000001</v>
      </c>
      <c r="G1811" s="6">
        <f t="shared" si="169"/>
        <v>76.857142857142861</v>
      </c>
      <c r="H1811" t="s">
        <v>8219</v>
      </c>
      <c r="I1811" t="s">
        <v>8224</v>
      </c>
      <c r="J1811" t="s">
        <v>8246</v>
      </c>
      <c r="K1811">
        <v>1428725192</v>
      </c>
      <c r="L1811" s="11">
        <f t="shared" si="172"/>
        <v>42105.171203703707</v>
      </c>
      <c r="M1811">
        <v>1426133192</v>
      </c>
      <c r="N1811" s="11">
        <f t="shared" si="173"/>
        <v>42075.171203703707</v>
      </c>
      <c r="O1811" t="b">
        <v>0</v>
      </c>
      <c r="P1811">
        <v>21</v>
      </c>
      <c r="Q1811" t="b">
        <v>1</v>
      </c>
      <c r="R1811" t="s">
        <v>8276</v>
      </c>
      <c r="S1811" t="str">
        <f t="shared" si="170"/>
        <v>music</v>
      </c>
      <c r="T1811" t="str">
        <f t="shared" si="171"/>
        <v>rock</v>
      </c>
    </row>
    <row r="1812" spans="1:20" ht="57.6" x14ac:dyDescent="0.3">
      <c r="A1812">
        <v>2023</v>
      </c>
      <c r="B1812" s="3" t="s">
        <v>2024</v>
      </c>
      <c r="C1812" s="3" t="s">
        <v>6133</v>
      </c>
      <c r="D1812" s="10">
        <v>100000</v>
      </c>
      <c r="E1812">
        <v>161459</v>
      </c>
      <c r="F1812" s="5">
        <f t="shared" si="168"/>
        <v>1.61459</v>
      </c>
      <c r="G1812" s="6">
        <f t="shared" si="169"/>
        <v>457.39093484419266</v>
      </c>
      <c r="H1812" t="s">
        <v>8219</v>
      </c>
      <c r="I1812" t="s">
        <v>8224</v>
      </c>
      <c r="J1812" t="s">
        <v>8246</v>
      </c>
      <c r="K1812">
        <v>1434017153</v>
      </c>
      <c r="L1812" s="11">
        <f t="shared" si="172"/>
        <v>42166.420752314814</v>
      </c>
      <c r="M1812">
        <v>1431425153</v>
      </c>
      <c r="N1812" s="11">
        <f t="shared" si="173"/>
        <v>42136.420752314814</v>
      </c>
      <c r="O1812" t="b">
        <v>1</v>
      </c>
      <c r="P1812">
        <v>353</v>
      </c>
      <c r="Q1812" t="b">
        <v>1</v>
      </c>
      <c r="R1812" t="s">
        <v>8295</v>
      </c>
      <c r="S1812" t="str">
        <f t="shared" si="170"/>
        <v>technology</v>
      </c>
      <c r="T1812" t="str">
        <f t="shared" si="171"/>
        <v>hardware</v>
      </c>
    </row>
    <row r="1813" spans="1:20" ht="43.2" x14ac:dyDescent="0.3">
      <c r="A1813">
        <v>1517</v>
      </c>
      <c r="B1813" s="3" t="s">
        <v>1518</v>
      </c>
      <c r="C1813" s="3" t="s">
        <v>5627</v>
      </c>
      <c r="D1813" s="10">
        <v>15000</v>
      </c>
      <c r="E1813">
        <v>24297</v>
      </c>
      <c r="F1813" s="5">
        <f t="shared" si="168"/>
        <v>1.6197999999999999</v>
      </c>
      <c r="G1813" s="6">
        <f t="shared" si="169"/>
        <v>39.507317073170732</v>
      </c>
      <c r="H1813" t="s">
        <v>8219</v>
      </c>
      <c r="I1813" t="s">
        <v>8224</v>
      </c>
      <c r="J1813" t="s">
        <v>8246</v>
      </c>
      <c r="K1813">
        <v>1417845600</v>
      </c>
      <c r="L1813" s="11">
        <f t="shared" si="172"/>
        <v>41979.25</v>
      </c>
      <c r="M1813">
        <v>1415194553</v>
      </c>
      <c r="N1813" s="11">
        <f t="shared" si="173"/>
        <v>41948.56658564815</v>
      </c>
      <c r="O1813" t="b">
        <v>1</v>
      </c>
      <c r="P1813">
        <v>615</v>
      </c>
      <c r="Q1813" t="b">
        <v>1</v>
      </c>
      <c r="R1813" t="s">
        <v>8285</v>
      </c>
      <c r="S1813" t="str">
        <f t="shared" si="170"/>
        <v>photography</v>
      </c>
      <c r="T1813" t="str">
        <f t="shared" si="171"/>
        <v>photobooks</v>
      </c>
    </row>
    <row r="1814" spans="1:20" ht="43.2" x14ac:dyDescent="0.3">
      <c r="A1814">
        <v>1275</v>
      </c>
      <c r="B1814" s="3" t="s">
        <v>1276</v>
      </c>
      <c r="C1814" s="3" t="s">
        <v>5385</v>
      </c>
      <c r="D1814" s="10">
        <v>15000</v>
      </c>
      <c r="E1814">
        <v>24321.1</v>
      </c>
      <c r="F1814" s="5">
        <f t="shared" si="168"/>
        <v>1.6214066666666667</v>
      </c>
      <c r="G1814" s="6">
        <f t="shared" si="169"/>
        <v>62.522107969151669</v>
      </c>
      <c r="H1814" t="s">
        <v>8219</v>
      </c>
      <c r="I1814" t="s">
        <v>8224</v>
      </c>
      <c r="J1814" t="s">
        <v>8246</v>
      </c>
      <c r="K1814">
        <v>1375908587</v>
      </c>
      <c r="L1814" s="11">
        <f t="shared" si="172"/>
        <v>41493.867905092593</v>
      </c>
      <c r="M1814">
        <v>1372884587</v>
      </c>
      <c r="N1814" s="11">
        <f t="shared" si="173"/>
        <v>41458.867905092593</v>
      </c>
      <c r="O1814" t="b">
        <v>1</v>
      </c>
      <c r="P1814">
        <v>389</v>
      </c>
      <c r="Q1814" t="b">
        <v>1</v>
      </c>
      <c r="R1814" t="s">
        <v>8276</v>
      </c>
      <c r="S1814" t="str">
        <f t="shared" si="170"/>
        <v>music</v>
      </c>
      <c r="T1814" t="str">
        <f t="shared" si="171"/>
        <v>rock</v>
      </c>
    </row>
    <row r="1815" spans="1:20" ht="43.2" x14ac:dyDescent="0.3">
      <c r="A1815">
        <v>3610</v>
      </c>
      <c r="B1815" s="3" t="s">
        <v>3609</v>
      </c>
      <c r="C1815" s="3" t="s">
        <v>7720</v>
      </c>
      <c r="D1815" s="10">
        <v>1000</v>
      </c>
      <c r="E1815">
        <v>1623</v>
      </c>
      <c r="F1815" s="5">
        <f t="shared" si="168"/>
        <v>1.623</v>
      </c>
      <c r="G1815" s="6">
        <f t="shared" si="169"/>
        <v>52.354838709677416</v>
      </c>
      <c r="H1815" t="s">
        <v>8219</v>
      </c>
      <c r="I1815" t="s">
        <v>8225</v>
      </c>
      <c r="J1815" t="s">
        <v>8247</v>
      </c>
      <c r="K1815">
        <v>1439806936</v>
      </c>
      <c r="L1815" s="11">
        <f t="shared" si="172"/>
        <v>42233.432129629626</v>
      </c>
      <c r="M1815">
        <v>1437214936</v>
      </c>
      <c r="N1815" s="11">
        <f t="shared" si="173"/>
        <v>42203.432129629626</v>
      </c>
      <c r="O1815" t="b">
        <v>0</v>
      </c>
      <c r="P1815">
        <v>31</v>
      </c>
      <c r="Q1815" t="b">
        <v>1</v>
      </c>
      <c r="R1815" t="s">
        <v>8271</v>
      </c>
      <c r="S1815" t="str">
        <f t="shared" si="170"/>
        <v>theater</v>
      </c>
      <c r="T1815" t="str">
        <f t="shared" si="171"/>
        <v>plays</v>
      </c>
    </row>
    <row r="1816" spans="1:20" ht="43.2" x14ac:dyDescent="0.3">
      <c r="A1816">
        <v>2969</v>
      </c>
      <c r="B1816" s="3" t="s">
        <v>2969</v>
      </c>
      <c r="C1816" s="3" t="s">
        <v>7079</v>
      </c>
      <c r="D1816" s="10">
        <v>1000</v>
      </c>
      <c r="E1816">
        <v>1625</v>
      </c>
      <c r="F1816" s="5">
        <f t="shared" si="168"/>
        <v>1.625</v>
      </c>
      <c r="G1816" s="6">
        <f t="shared" si="169"/>
        <v>95.588235294117652</v>
      </c>
      <c r="H1816" t="s">
        <v>8219</v>
      </c>
      <c r="I1816" t="s">
        <v>8229</v>
      </c>
      <c r="J1816" t="s">
        <v>8251</v>
      </c>
      <c r="K1816">
        <v>1430693460</v>
      </c>
      <c r="L1816" s="11">
        <f t="shared" si="172"/>
        <v>42127.952083333337</v>
      </c>
      <c r="M1816">
        <v>1428087153</v>
      </c>
      <c r="N1816" s="11">
        <f t="shared" si="173"/>
        <v>42097.786493055552</v>
      </c>
      <c r="O1816" t="b">
        <v>0</v>
      </c>
      <c r="P1816">
        <v>17</v>
      </c>
      <c r="Q1816" t="b">
        <v>1</v>
      </c>
      <c r="R1816" t="s">
        <v>8271</v>
      </c>
      <c r="S1816" t="str">
        <f t="shared" si="170"/>
        <v>theater</v>
      </c>
      <c r="T1816" t="str">
        <f t="shared" si="171"/>
        <v>plays</v>
      </c>
    </row>
    <row r="1817" spans="1:20" ht="43.2" x14ac:dyDescent="0.3">
      <c r="A1817">
        <v>2222</v>
      </c>
      <c r="B1817" s="3" t="s">
        <v>2223</v>
      </c>
      <c r="C1817" s="3" t="s">
        <v>6332</v>
      </c>
      <c r="D1817" s="10">
        <v>500</v>
      </c>
      <c r="E1817">
        <v>813</v>
      </c>
      <c r="F1817" s="5">
        <f t="shared" si="168"/>
        <v>1.6259999999999999</v>
      </c>
      <c r="G1817" s="6">
        <f t="shared" si="169"/>
        <v>27.1</v>
      </c>
      <c r="H1817" t="s">
        <v>8219</v>
      </c>
      <c r="I1817" t="s">
        <v>8224</v>
      </c>
      <c r="J1817" t="s">
        <v>8246</v>
      </c>
      <c r="K1817">
        <v>1327776847</v>
      </c>
      <c r="L1817" s="11">
        <f t="shared" si="172"/>
        <v>40936.787581018521</v>
      </c>
      <c r="M1817">
        <v>1325184847</v>
      </c>
      <c r="N1817" s="11">
        <f t="shared" si="173"/>
        <v>40906.787581018521</v>
      </c>
      <c r="O1817" t="b">
        <v>0</v>
      </c>
      <c r="P1817">
        <v>30</v>
      </c>
      <c r="Q1817" t="b">
        <v>1</v>
      </c>
      <c r="R1817" t="s">
        <v>8297</v>
      </c>
      <c r="S1817" t="str">
        <f t="shared" si="170"/>
        <v>games</v>
      </c>
      <c r="T1817" t="str">
        <f t="shared" si="171"/>
        <v>tabletop games</v>
      </c>
    </row>
    <row r="1818" spans="1:20" ht="57.6" x14ac:dyDescent="0.3">
      <c r="A1818">
        <v>3165</v>
      </c>
      <c r="B1818" s="3" t="s">
        <v>3165</v>
      </c>
      <c r="C1818" s="3" t="s">
        <v>7275</v>
      </c>
      <c r="D1818" s="10">
        <v>750</v>
      </c>
      <c r="E1818">
        <v>1220</v>
      </c>
      <c r="F1818" s="5">
        <f t="shared" si="168"/>
        <v>1.6266666666666667</v>
      </c>
      <c r="G1818" s="6">
        <f t="shared" si="169"/>
        <v>58.095238095238095</v>
      </c>
      <c r="H1818" t="s">
        <v>8219</v>
      </c>
      <c r="I1818" t="s">
        <v>8224</v>
      </c>
      <c r="J1818" t="s">
        <v>8246</v>
      </c>
      <c r="K1818">
        <v>1304395140</v>
      </c>
      <c r="L1818" s="11">
        <f t="shared" si="172"/>
        <v>40666.165972222225</v>
      </c>
      <c r="M1818">
        <v>1302493760</v>
      </c>
      <c r="N1818" s="11">
        <f t="shared" si="173"/>
        <v>40644.159259259257</v>
      </c>
      <c r="O1818" t="b">
        <v>1</v>
      </c>
      <c r="P1818">
        <v>21</v>
      </c>
      <c r="Q1818" t="b">
        <v>1</v>
      </c>
      <c r="R1818" t="s">
        <v>8271</v>
      </c>
      <c r="S1818" t="str">
        <f t="shared" si="170"/>
        <v>theater</v>
      </c>
      <c r="T1818" t="str">
        <f t="shared" si="171"/>
        <v>plays</v>
      </c>
    </row>
    <row r="1819" spans="1:20" x14ac:dyDescent="0.3">
      <c r="A1819">
        <v>1464</v>
      </c>
      <c r="B1819" s="3" t="s">
        <v>1465</v>
      </c>
      <c r="C1819" s="3" t="s">
        <v>5574</v>
      </c>
      <c r="D1819" s="10">
        <v>5000</v>
      </c>
      <c r="E1819">
        <v>8160</v>
      </c>
      <c r="F1819" s="5">
        <f t="shared" si="168"/>
        <v>1.6319999999999999</v>
      </c>
      <c r="G1819" s="6">
        <f t="shared" si="169"/>
        <v>34.871794871794869</v>
      </c>
      <c r="H1819" t="s">
        <v>8219</v>
      </c>
      <c r="I1819" t="s">
        <v>8224</v>
      </c>
      <c r="J1819" t="s">
        <v>8246</v>
      </c>
      <c r="K1819">
        <v>1361029958</v>
      </c>
      <c r="L1819" s="11">
        <f t="shared" si="172"/>
        <v>41321.661550925928</v>
      </c>
      <c r="M1819">
        <v>1358437958</v>
      </c>
      <c r="N1819" s="11">
        <f t="shared" si="173"/>
        <v>41291.661550925928</v>
      </c>
      <c r="O1819" t="b">
        <v>1</v>
      </c>
      <c r="P1819">
        <v>234</v>
      </c>
      <c r="Q1819" t="b">
        <v>1</v>
      </c>
      <c r="R1819" t="s">
        <v>8288</v>
      </c>
      <c r="S1819" t="str">
        <f t="shared" si="170"/>
        <v>publishing</v>
      </c>
      <c r="T1819" t="str">
        <f t="shared" si="171"/>
        <v>radio &amp; podcasts</v>
      </c>
    </row>
    <row r="1820" spans="1:20" ht="43.2" x14ac:dyDescent="0.3">
      <c r="A1820">
        <v>2639</v>
      </c>
      <c r="B1820" s="3" t="s">
        <v>2639</v>
      </c>
      <c r="C1820" s="3" t="s">
        <v>6749</v>
      </c>
      <c r="D1820" s="10">
        <v>300</v>
      </c>
      <c r="E1820">
        <v>492</v>
      </c>
      <c r="F1820" s="5">
        <f t="shared" si="168"/>
        <v>1.64</v>
      </c>
      <c r="G1820" s="6">
        <f t="shared" si="169"/>
        <v>10.040816326530612</v>
      </c>
      <c r="H1820" t="s">
        <v>8219</v>
      </c>
      <c r="I1820" t="s">
        <v>8225</v>
      </c>
      <c r="J1820" t="s">
        <v>8247</v>
      </c>
      <c r="K1820">
        <v>1424378748</v>
      </c>
      <c r="L1820" s="11">
        <f t="shared" si="172"/>
        <v>42054.86513888889</v>
      </c>
      <c r="M1820">
        <v>1421786748</v>
      </c>
      <c r="N1820" s="11">
        <f t="shared" si="173"/>
        <v>42024.86513888889</v>
      </c>
      <c r="O1820" t="b">
        <v>0</v>
      </c>
      <c r="P1820">
        <v>49</v>
      </c>
      <c r="Q1820" t="b">
        <v>1</v>
      </c>
      <c r="R1820" t="s">
        <v>8301</v>
      </c>
      <c r="S1820" t="str">
        <f t="shared" si="170"/>
        <v>technology</v>
      </c>
      <c r="T1820" t="str">
        <f t="shared" si="171"/>
        <v>space exploration</v>
      </c>
    </row>
    <row r="1821" spans="1:20" ht="43.2" x14ac:dyDescent="0.3">
      <c r="A1821">
        <v>3265</v>
      </c>
      <c r="B1821" s="3" t="s">
        <v>3265</v>
      </c>
      <c r="C1821" s="3" t="s">
        <v>7375</v>
      </c>
      <c r="D1821" s="10">
        <v>2700</v>
      </c>
      <c r="E1821">
        <v>4428</v>
      </c>
      <c r="F1821" s="5">
        <f t="shared" si="168"/>
        <v>1.64</v>
      </c>
      <c r="G1821" s="6">
        <f t="shared" si="169"/>
        <v>70.285714285714292</v>
      </c>
      <c r="H1821" t="s">
        <v>8219</v>
      </c>
      <c r="I1821" t="s">
        <v>8241</v>
      </c>
      <c r="J1821" t="s">
        <v>8249</v>
      </c>
      <c r="K1821">
        <v>1449162000</v>
      </c>
      <c r="L1821" s="11">
        <f t="shared" si="172"/>
        <v>42341.708333333328</v>
      </c>
      <c r="M1821">
        <v>1446570315</v>
      </c>
      <c r="N1821" s="11">
        <f t="shared" si="173"/>
        <v>42311.711979166663</v>
      </c>
      <c r="O1821" t="b">
        <v>1</v>
      </c>
      <c r="P1821">
        <v>63</v>
      </c>
      <c r="Q1821" t="b">
        <v>1</v>
      </c>
      <c r="R1821" t="s">
        <v>8271</v>
      </c>
      <c r="S1821" t="str">
        <f t="shared" si="170"/>
        <v>theater</v>
      </c>
      <c r="T1821" t="str">
        <f t="shared" si="171"/>
        <v>plays</v>
      </c>
    </row>
    <row r="1822" spans="1:20" ht="57.6" x14ac:dyDescent="0.3">
      <c r="A1822">
        <v>12</v>
      </c>
      <c r="B1822" s="3" t="s">
        <v>14</v>
      </c>
      <c r="C1822" s="3" t="s">
        <v>4123</v>
      </c>
      <c r="D1822" s="10">
        <v>30000</v>
      </c>
      <c r="E1822">
        <v>49588</v>
      </c>
      <c r="F1822" s="5">
        <f t="shared" si="168"/>
        <v>1.6529333333333334</v>
      </c>
      <c r="G1822" s="6">
        <f t="shared" si="169"/>
        <v>59.961305925030231</v>
      </c>
      <c r="H1822" t="s">
        <v>8219</v>
      </c>
      <c r="I1822" t="s">
        <v>8224</v>
      </c>
      <c r="J1822" t="s">
        <v>8246</v>
      </c>
      <c r="K1822">
        <v>1405479600</v>
      </c>
      <c r="L1822" s="11">
        <f t="shared" si="172"/>
        <v>41836.125</v>
      </c>
      <c r="M1822">
        <v>1401642425</v>
      </c>
      <c r="N1822" s="11">
        <f t="shared" si="173"/>
        <v>41791.713252314818</v>
      </c>
      <c r="O1822" t="b">
        <v>0</v>
      </c>
      <c r="P1822">
        <v>827</v>
      </c>
      <c r="Q1822" t="b">
        <v>1</v>
      </c>
      <c r="R1822" t="s">
        <v>8265</v>
      </c>
      <c r="S1822" t="str">
        <f t="shared" si="170"/>
        <v>film &amp; video</v>
      </c>
      <c r="T1822" t="str">
        <f t="shared" si="171"/>
        <v>television</v>
      </c>
    </row>
    <row r="1823" spans="1:20" ht="43.2" x14ac:dyDescent="0.3">
      <c r="A1823">
        <v>1760</v>
      </c>
      <c r="B1823" s="3" t="s">
        <v>1761</v>
      </c>
      <c r="C1823" s="3" t="s">
        <v>5870</v>
      </c>
      <c r="D1823" s="10">
        <v>5000</v>
      </c>
      <c r="E1823">
        <v>8272</v>
      </c>
      <c r="F1823" s="5">
        <f t="shared" si="168"/>
        <v>1.6544000000000001</v>
      </c>
      <c r="G1823" s="6">
        <f t="shared" si="169"/>
        <v>81.098039215686271</v>
      </c>
      <c r="H1823" t="s">
        <v>8219</v>
      </c>
      <c r="I1823" t="s">
        <v>8224</v>
      </c>
      <c r="J1823" t="s">
        <v>8246</v>
      </c>
      <c r="K1823">
        <v>1456416513</v>
      </c>
      <c r="L1823" s="11">
        <f t="shared" si="172"/>
        <v>42425.67260416667</v>
      </c>
      <c r="M1823">
        <v>1454688513</v>
      </c>
      <c r="N1823" s="11">
        <f t="shared" si="173"/>
        <v>42405.67260416667</v>
      </c>
      <c r="O1823" t="b">
        <v>0</v>
      </c>
      <c r="P1823">
        <v>102</v>
      </c>
      <c r="Q1823" t="b">
        <v>1</v>
      </c>
      <c r="R1823" t="s">
        <v>8285</v>
      </c>
      <c r="S1823" t="str">
        <f t="shared" si="170"/>
        <v>photography</v>
      </c>
      <c r="T1823" t="str">
        <f t="shared" si="171"/>
        <v>photobooks</v>
      </c>
    </row>
    <row r="1824" spans="1:20" ht="57.6" x14ac:dyDescent="0.3">
      <c r="A1824">
        <v>1888</v>
      </c>
      <c r="B1824" s="3" t="s">
        <v>1889</v>
      </c>
      <c r="C1824" s="3" t="s">
        <v>5998</v>
      </c>
      <c r="D1824" s="10">
        <v>2500</v>
      </c>
      <c r="E1824">
        <v>4152</v>
      </c>
      <c r="F1824" s="5">
        <f t="shared" si="168"/>
        <v>1.6608000000000001</v>
      </c>
      <c r="G1824" s="6">
        <f t="shared" si="169"/>
        <v>46.651685393258425</v>
      </c>
      <c r="H1824" t="s">
        <v>8219</v>
      </c>
      <c r="I1824" t="s">
        <v>8224</v>
      </c>
      <c r="J1824" t="s">
        <v>8246</v>
      </c>
      <c r="K1824">
        <v>1275368340</v>
      </c>
      <c r="L1824" s="11">
        <f t="shared" si="172"/>
        <v>40330.207638888889</v>
      </c>
      <c r="M1824">
        <v>1272692732</v>
      </c>
      <c r="N1824" s="11">
        <f t="shared" si="173"/>
        <v>40299.239953703705</v>
      </c>
      <c r="O1824" t="b">
        <v>0</v>
      </c>
      <c r="P1824">
        <v>89</v>
      </c>
      <c r="Q1824" t="b">
        <v>1</v>
      </c>
      <c r="R1824" t="s">
        <v>8279</v>
      </c>
      <c r="S1824" t="str">
        <f t="shared" si="170"/>
        <v>music</v>
      </c>
      <c r="T1824" t="str">
        <f t="shared" si="171"/>
        <v>indie rock</v>
      </c>
    </row>
    <row r="1825" spans="1:20" ht="28.8" x14ac:dyDescent="0.3">
      <c r="A1825">
        <v>2637</v>
      </c>
      <c r="B1825" s="3" t="s">
        <v>2637</v>
      </c>
      <c r="C1825" s="3" t="s">
        <v>6747</v>
      </c>
      <c r="D1825" s="10">
        <v>500</v>
      </c>
      <c r="E1825">
        <v>831</v>
      </c>
      <c r="F1825" s="5">
        <f t="shared" si="168"/>
        <v>1.6619999999999999</v>
      </c>
      <c r="G1825" s="6">
        <f t="shared" si="169"/>
        <v>31.96153846153846</v>
      </c>
      <c r="H1825" t="s">
        <v>8219</v>
      </c>
      <c r="I1825" t="s">
        <v>8224</v>
      </c>
      <c r="J1825" t="s">
        <v>8246</v>
      </c>
      <c r="K1825">
        <v>1476277875</v>
      </c>
      <c r="L1825" s="11">
        <f t="shared" si="172"/>
        <v>42655.549479166672</v>
      </c>
      <c r="M1825">
        <v>1474895475</v>
      </c>
      <c r="N1825" s="11">
        <f t="shared" si="173"/>
        <v>42639.549479166672</v>
      </c>
      <c r="O1825" t="b">
        <v>0</v>
      </c>
      <c r="P1825">
        <v>26</v>
      </c>
      <c r="Q1825" t="b">
        <v>1</v>
      </c>
      <c r="R1825" t="s">
        <v>8301</v>
      </c>
      <c r="S1825" t="str">
        <f t="shared" si="170"/>
        <v>technology</v>
      </c>
      <c r="T1825" t="str">
        <f t="shared" si="171"/>
        <v>space exploration</v>
      </c>
    </row>
    <row r="1826" spans="1:20" ht="28.8" x14ac:dyDescent="0.3">
      <c r="A1826">
        <v>1501</v>
      </c>
      <c r="B1826" s="3" t="s">
        <v>1502</v>
      </c>
      <c r="C1826" s="3" t="s">
        <v>5611</v>
      </c>
      <c r="D1826" s="10">
        <v>52000</v>
      </c>
      <c r="E1826">
        <v>86492</v>
      </c>
      <c r="F1826" s="5">
        <f t="shared" si="168"/>
        <v>1.6633076923076924</v>
      </c>
      <c r="G1826" s="6">
        <f t="shared" si="169"/>
        <v>97.731073446327684</v>
      </c>
      <c r="H1826" t="s">
        <v>8219</v>
      </c>
      <c r="I1826" t="s">
        <v>8229</v>
      </c>
      <c r="J1826" t="s">
        <v>8251</v>
      </c>
      <c r="K1826">
        <v>1436364023</v>
      </c>
      <c r="L1826" s="11">
        <f t="shared" si="172"/>
        <v>42193.583599537036</v>
      </c>
      <c r="M1826">
        <v>1433772023</v>
      </c>
      <c r="N1826" s="11">
        <f t="shared" si="173"/>
        <v>42163.583599537036</v>
      </c>
      <c r="O1826" t="b">
        <v>1</v>
      </c>
      <c r="P1826">
        <v>885</v>
      </c>
      <c r="Q1826" t="b">
        <v>1</v>
      </c>
      <c r="R1826" t="s">
        <v>8285</v>
      </c>
      <c r="S1826" t="str">
        <f t="shared" si="170"/>
        <v>photography</v>
      </c>
      <c r="T1826" t="str">
        <f t="shared" si="171"/>
        <v>photobooks</v>
      </c>
    </row>
    <row r="1827" spans="1:20" ht="43.2" x14ac:dyDescent="0.3">
      <c r="A1827">
        <v>3048</v>
      </c>
      <c r="B1827" s="3" t="s">
        <v>3048</v>
      </c>
      <c r="C1827" s="3" t="s">
        <v>7158</v>
      </c>
      <c r="D1827" s="10">
        <v>5000</v>
      </c>
      <c r="E1827">
        <v>8320</v>
      </c>
      <c r="F1827" s="5">
        <f t="shared" si="168"/>
        <v>1.6639999999999999</v>
      </c>
      <c r="G1827" s="6">
        <f t="shared" si="169"/>
        <v>177.02127659574469</v>
      </c>
      <c r="H1827" t="s">
        <v>8219</v>
      </c>
      <c r="I1827" t="s">
        <v>8224</v>
      </c>
      <c r="J1827" t="s">
        <v>8246</v>
      </c>
      <c r="K1827">
        <v>1420060920</v>
      </c>
      <c r="L1827" s="11">
        <f t="shared" si="172"/>
        <v>42004.890277777777</v>
      </c>
      <c r="M1827">
        <v>1417556262</v>
      </c>
      <c r="N1827" s="11">
        <f t="shared" si="173"/>
        <v>41975.901180555549</v>
      </c>
      <c r="O1827" t="b">
        <v>0</v>
      </c>
      <c r="P1827">
        <v>47</v>
      </c>
      <c r="Q1827" t="b">
        <v>1</v>
      </c>
      <c r="R1827" t="s">
        <v>8303</v>
      </c>
      <c r="S1827" t="str">
        <f t="shared" si="170"/>
        <v>theater</v>
      </c>
      <c r="T1827" t="str">
        <f t="shared" si="171"/>
        <v>spaces</v>
      </c>
    </row>
    <row r="1828" spans="1:20" ht="43.2" x14ac:dyDescent="0.3">
      <c r="A1828">
        <v>1264</v>
      </c>
      <c r="B1828" s="3" t="s">
        <v>1265</v>
      </c>
      <c r="C1828" s="3" t="s">
        <v>5374</v>
      </c>
      <c r="D1828" s="10">
        <v>650</v>
      </c>
      <c r="E1828">
        <v>1082</v>
      </c>
      <c r="F1828" s="5">
        <f t="shared" si="168"/>
        <v>1.6646153846153846</v>
      </c>
      <c r="G1828" s="6">
        <f t="shared" si="169"/>
        <v>31.823529411764707</v>
      </c>
      <c r="H1828" t="s">
        <v>8219</v>
      </c>
      <c r="I1828" t="s">
        <v>8224</v>
      </c>
      <c r="J1828" t="s">
        <v>8246</v>
      </c>
      <c r="K1828">
        <v>1383062083</v>
      </c>
      <c r="L1828" s="11">
        <f t="shared" si="172"/>
        <v>41576.662997685184</v>
      </c>
      <c r="M1828">
        <v>1380556483</v>
      </c>
      <c r="N1828" s="11">
        <f t="shared" si="173"/>
        <v>41547.662997685184</v>
      </c>
      <c r="O1828" t="b">
        <v>1</v>
      </c>
      <c r="P1828">
        <v>34</v>
      </c>
      <c r="Q1828" t="b">
        <v>1</v>
      </c>
      <c r="R1828" t="s">
        <v>8276</v>
      </c>
      <c r="S1828" t="str">
        <f t="shared" si="170"/>
        <v>music</v>
      </c>
      <c r="T1828" t="str">
        <f t="shared" si="171"/>
        <v>rock</v>
      </c>
    </row>
    <row r="1829" spans="1:20" ht="43.2" x14ac:dyDescent="0.3">
      <c r="A1829">
        <v>35</v>
      </c>
      <c r="B1829" s="3" t="s">
        <v>37</v>
      </c>
      <c r="C1829" s="3" t="s">
        <v>4146</v>
      </c>
      <c r="D1829" s="10">
        <v>1000</v>
      </c>
      <c r="E1829">
        <v>1665</v>
      </c>
      <c r="F1829" s="5">
        <f t="shared" si="168"/>
        <v>1.665</v>
      </c>
      <c r="G1829" s="6">
        <f t="shared" si="169"/>
        <v>59.464285714285715</v>
      </c>
      <c r="H1829" t="s">
        <v>8219</v>
      </c>
      <c r="I1829" t="s">
        <v>8224</v>
      </c>
      <c r="J1829" t="s">
        <v>8246</v>
      </c>
      <c r="K1829">
        <v>1430179200</v>
      </c>
      <c r="L1829" s="11">
        <f t="shared" si="172"/>
        <v>42122</v>
      </c>
      <c r="M1829">
        <v>1428130814</v>
      </c>
      <c r="N1829" s="11">
        <f t="shared" si="173"/>
        <v>42098.291828703703</v>
      </c>
      <c r="O1829" t="b">
        <v>0</v>
      </c>
      <c r="P1829">
        <v>28</v>
      </c>
      <c r="Q1829" t="b">
        <v>1</v>
      </c>
      <c r="R1829" t="s">
        <v>8265</v>
      </c>
      <c r="S1829" t="str">
        <f t="shared" si="170"/>
        <v>film &amp; video</v>
      </c>
      <c r="T1829" t="str">
        <f t="shared" si="171"/>
        <v>television</v>
      </c>
    </row>
    <row r="1830" spans="1:20" ht="43.2" x14ac:dyDescent="0.3">
      <c r="A1830">
        <v>1829</v>
      </c>
      <c r="B1830" s="3" t="s">
        <v>1830</v>
      </c>
      <c r="C1830" s="3" t="s">
        <v>5939</v>
      </c>
      <c r="D1830" s="10">
        <v>1500</v>
      </c>
      <c r="E1830">
        <v>2500.25</v>
      </c>
      <c r="F1830" s="5">
        <f t="shared" si="168"/>
        <v>1.6668333333333334</v>
      </c>
      <c r="G1830" s="6">
        <f t="shared" si="169"/>
        <v>75.765151515151516</v>
      </c>
      <c r="H1830" t="s">
        <v>8219</v>
      </c>
      <c r="I1830" t="s">
        <v>8224</v>
      </c>
      <c r="J1830" t="s">
        <v>8246</v>
      </c>
      <c r="K1830">
        <v>1295647200</v>
      </c>
      <c r="L1830" s="11">
        <f t="shared" si="172"/>
        <v>40564.916666666664</v>
      </c>
      <c r="M1830">
        <v>1291428371</v>
      </c>
      <c r="N1830" s="11">
        <f t="shared" si="173"/>
        <v>40516.087627314817</v>
      </c>
      <c r="O1830" t="b">
        <v>0</v>
      </c>
      <c r="P1830">
        <v>33</v>
      </c>
      <c r="Q1830" t="b">
        <v>1</v>
      </c>
      <c r="R1830" t="s">
        <v>8276</v>
      </c>
      <c r="S1830" t="str">
        <f t="shared" si="170"/>
        <v>music</v>
      </c>
      <c r="T1830" t="str">
        <f t="shared" si="171"/>
        <v>rock</v>
      </c>
    </row>
    <row r="1831" spans="1:20" ht="43.2" x14ac:dyDescent="0.3">
      <c r="A1831">
        <v>2055</v>
      </c>
      <c r="B1831" s="3" t="s">
        <v>2056</v>
      </c>
      <c r="C1831" s="3" t="s">
        <v>6165</v>
      </c>
      <c r="D1831" s="10">
        <v>6000</v>
      </c>
      <c r="E1831">
        <v>10045</v>
      </c>
      <c r="F1831" s="5">
        <f t="shared" si="168"/>
        <v>1.6741666666666666</v>
      </c>
      <c r="G1831" s="6">
        <f t="shared" si="169"/>
        <v>99.455445544554451</v>
      </c>
      <c r="H1831" t="s">
        <v>8219</v>
      </c>
      <c r="I1831" t="s">
        <v>8224</v>
      </c>
      <c r="J1831" t="s">
        <v>8246</v>
      </c>
      <c r="K1831">
        <v>1417579200</v>
      </c>
      <c r="L1831" s="11">
        <f t="shared" si="172"/>
        <v>41976.166666666672</v>
      </c>
      <c r="M1831">
        <v>1415031043</v>
      </c>
      <c r="N1831" s="11">
        <f t="shared" si="173"/>
        <v>41946.674108796295</v>
      </c>
      <c r="O1831" t="b">
        <v>0</v>
      </c>
      <c r="P1831">
        <v>101</v>
      </c>
      <c r="Q1831" t="b">
        <v>1</v>
      </c>
      <c r="R1831" t="s">
        <v>8295</v>
      </c>
      <c r="S1831" t="str">
        <f t="shared" si="170"/>
        <v>technology</v>
      </c>
      <c r="T1831" t="str">
        <f t="shared" si="171"/>
        <v>hardware</v>
      </c>
    </row>
    <row r="1832" spans="1:20" ht="43.2" x14ac:dyDescent="0.3">
      <c r="A1832">
        <v>1400</v>
      </c>
      <c r="B1832" s="3" t="s">
        <v>1401</v>
      </c>
      <c r="C1832" s="3" t="s">
        <v>5510</v>
      </c>
      <c r="D1832" s="10">
        <v>350</v>
      </c>
      <c r="E1832">
        <v>586</v>
      </c>
      <c r="F1832" s="5">
        <f t="shared" si="168"/>
        <v>1.6742857142857144</v>
      </c>
      <c r="G1832" s="6">
        <f t="shared" si="169"/>
        <v>17.235294117647058</v>
      </c>
      <c r="H1832" t="s">
        <v>8219</v>
      </c>
      <c r="I1832" t="s">
        <v>8225</v>
      </c>
      <c r="J1832" t="s">
        <v>8247</v>
      </c>
      <c r="K1832">
        <v>1465709400</v>
      </c>
      <c r="L1832" s="11">
        <f t="shared" si="172"/>
        <v>42533.229166666672</v>
      </c>
      <c r="M1832">
        <v>1462695073</v>
      </c>
      <c r="N1832" s="11">
        <f t="shared" si="173"/>
        <v>42498.341122685189</v>
      </c>
      <c r="O1832" t="b">
        <v>0</v>
      </c>
      <c r="P1832">
        <v>34</v>
      </c>
      <c r="Q1832" t="b">
        <v>1</v>
      </c>
      <c r="R1832" t="s">
        <v>8276</v>
      </c>
      <c r="S1832" t="str">
        <f t="shared" si="170"/>
        <v>music</v>
      </c>
      <c r="T1832" t="str">
        <f t="shared" si="171"/>
        <v>rock</v>
      </c>
    </row>
    <row r="1833" spans="1:20" ht="28.8" x14ac:dyDescent="0.3">
      <c r="A1833">
        <v>1957</v>
      </c>
      <c r="B1833" s="3" t="s">
        <v>1958</v>
      </c>
      <c r="C1833" s="3" t="s">
        <v>6067</v>
      </c>
      <c r="D1833" s="10">
        <v>30000</v>
      </c>
      <c r="E1833">
        <v>50251.41</v>
      </c>
      <c r="F1833" s="5">
        <f t="shared" si="168"/>
        <v>1.6750470000000002</v>
      </c>
      <c r="G1833" s="6">
        <f t="shared" si="169"/>
        <v>76.138500000000008</v>
      </c>
      <c r="H1833" t="s">
        <v>8219</v>
      </c>
      <c r="I1833" t="s">
        <v>8224</v>
      </c>
      <c r="J1833" t="s">
        <v>8246</v>
      </c>
      <c r="K1833">
        <v>1351304513</v>
      </c>
      <c r="L1833" s="11">
        <f t="shared" si="172"/>
        <v>41209.098530092589</v>
      </c>
      <c r="M1833">
        <v>1348712513</v>
      </c>
      <c r="N1833" s="11">
        <f t="shared" si="173"/>
        <v>41179.098530092589</v>
      </c>
      <c r="O1833" t="b">
        <v>1</v>
      </c>
      <c r="P1833">
        <v>660</v>
      </c>
      <c r="Q1833" t="b">
        <v>1</v>
      </c>
      <c r="R1833" t="s">
        <v>8295</v>
      </c>
      <c r="S1833" t="str">
        <f t="shared" si="170"/>
        <v>technology</v>
      </c>
      <c r="T1833" t="str">
        <f t="shared" si="171"/>
        <v>hardware</v>
      </c>
    </row>
    <row r="1834" spans="1:20" ht="57.6" x14ac:dyDescent="0.3">
      <c r="A1834">
        <v>2446</v>
      </c>
      <c r="B1834" s="3" t="s">
        <v>2447</v>
      </c>
      <c r="C1834" s="3" t="s">
        <v>6556</v>
      </c>
      <c r="D1834" s="10">
        <v>5000</v>
      </c>
      <c r="E1834">
        <v>8399</v>
      </c>
      <c r="F1834" s="5">
        <f t="shared" si="168"/>
        <v>1.6798</v>
      </c>
      <c r="G1834" s="6">
        <f t="shared" si="169"/>
        <v>75.666666666666671</v>
      </c>
      <c r="H1834" t="s">
        <v>8219</v>
      </c>
      <c r="I1834" t="s">
        <v>8224</v>
      </c>
      <c r="J1834" t="s">
        <v>8246</v>
      </c>
      <c r="K1834">
        <v>1480174071</v>
      </c>
      <c r="L1834" s="11">
        <f t="shared" si="172"/>
        <v>42700.64434027778</v>
      </c>
      <c r="M1834">
        <v>1477578471</v>
      </c>
      <c r="N1834" s="11">
        <f t="shared" si="173"/>
        <v>42670.602673611109</v>
      </c>
      <c r="O1834" t="b">
        <v>0</v>
      </c>
      <c r="P1834">
        <v>111</v>
      </c>
      <c r="Q1834" t="b">
        <v>1</v>
      </c>
      <c r="R1834" t="s">
        <v>8298</v>
      </c>
      <c r="S1834" t="str">
        <f t="shared" si="170"/>
        <v>food</v>
      </c>
      <c r="T1834" t="str">
        <f t="shared" si="171"/>
        <v>small batch</v>
      </c>
    </row>
    <row r="1835" spans="1:20" ht="28.8" x14ac:dyDescent="0.3">
      <c r="A1835">
        <v>3028</v>
      </c>
      <c r="B1835" s="3" t="s">
        <v>3028</v>
      </c>
      <c r="C1835" s="3" t="s">
        <v>7138</v>
      </c>
      <c r="D1835" s="10">
        <v>5000</v>
      </c>
      <c r="E1835">
        <v>8401</v>
      </c>
      <c r="F1835" s="5">
        <f t="shared" si="168"/>
        <v>1.6801999999999999</v>
      </c>
      <c r="G1835" s="6">
        <f t="shared" si="169"/>
        <v>84.858585858585855</v>
      </c>
      <c r="H1835" t="s">
        <v>8219</v>
      </c>
      <c r="I1835" t="s">
        <v>8224</v>
      </c>
      <c r="J1835" t="s">
        <v>8246</v>
      </c>
      <c r="K1835">
        <v>1471242025</v>
      </c>
      <c r="L1835" s="11">
        <f t="shared" si="172"/>
        <v>42597.264178240745</v>
      </c>
      <c r="M1835">
        <v>1468650025</v>
      </c>
      <c r="N1835" s="11">
        <f t="shared" si="173"/>
        <v>42567.264178240745</v>
      </c>
      <c r="O1835" t="b">
        <v>0</v>
      </c>
      <c r="P1835">
        <v>99</v>
      </c>
      <c r="Q1835" t="b">
        <v>1</v>
      </c>
      <c r="R1835" t="s">
        <v>8303</v>
      </c>
      <c r="S1835" t="str">
        <f t="shared" si="170"/>
        <v>theater</v>
      </c>
      <c r="T1835" t="str">
        <f t="shared" si="171"/>
        <v>spaces</v>
      </c>
    </row>
    <row r="1836" spans="1:20" ht="28.8" x14ac:dyDescent="0.3">
      <c r="A1836">
        <v>2058</v>
      </c>
      <c r="B1836" s="3" t="s">
        <v>2059</v>
      </c>
      <c r="C1836" s="3" t="s">
        <v>6168</v>
      </c>
      <c r="D1836" s="10">
        <v>2560</v>
      </c>
      <c r="E1836">
        <v>4308</v>
      </c>
      <c r="F1836" s="5">
        <f t="shared" si="168"/>
        <v>1.6828125</v>
      </c>
      <c r="G1836" s="6">
        <f t="shared" si="169"/>
        <v>10.507317073170732</v>
      </c>
      <c r="H1836" t="s">
        <v>8219</v>
      </c>
      <c r="I1836" t="s">
        <v>8225</v>
      </c>
      <c r="J1836" t="s">
        <v>8247</v>
      </c>
      <c r="K1836">
        <v>1425326400</v>
      </c>
      <c r="L1836" s="11">
        <f t="shared" si="172"/>
        <v>42065.833333333328</v>
      </c>
      <c r="M1836">
        <v>1421916830</v>
      </c>
      <c r="N1836" s="11">
        <f t="shared" si="173"/>
        <v>42026.370717592596</v>
      </c>
      <c r="O1836" t="b">
        <v>0</v>
      </c>
      <c r="P1836">
        <v>410</v>
      </c>
      <c r="Q1836" t="b">
        <v>1</v>
      </c>
      <c r="R1836" t="s">
        <v>8295</v>
      </c>
      <c r="S1836" t="str">
        <f t="shared" si="170"/>
        <v>technology</v>
      </c>
      <c r="T1836" t="str">
        <f t="shared" si="171"/>
        <v>hardware</v>
      </c>
    </row>
    <row r="1837" spans="1:20" ht="43.2" x14ac:dyDescent="0.3">
      <c r="A1837">
        <v>2249</v>
      </c>
      <c r="B1837" s="3" t="s">
        <v>2250</v>
      </c>
      <c r="C1837" s="3" t="s">
        <v>6359</v>
      </c>
      <c r="D1837" s="10">
        <v>3500</v>
      </c>
      <c r="E1837">
        <v>5907</v>
      </c>
      <c r="F1837" s="5">
        <f t="shared" si="168"/>
        <v>1.6877142857142857</v>
      </c>
      <c r="G1837" s="6">
        <f t="shared" si="169"/>
        <v>32.81666666666667</v>
      </c>
      <c r="H1837" t="s">
        <v>8219</v>
      </c>
      <c r="I1837" t="s">
        <v>8224</v>
      </c>
      <c r="J1837" t="s">
        <v>8246</v>
      </c>
      <c r="K1837">
        <v>1364917965</v>
      </c>
      <c r="L1837" s="11">
        <f t="shared" si="172"/>
        <v>41366.661631944444</v>
      </c>
      <c r="M1837">
        <v>1362329565</v>
      </c>
      <c r="N1837" s="11">
        <f t="shared" si="173"/>
        <v>41336.703298611108</v>
      </c>
      <c r="O1837" t="b">
        <v>0</v>
      </c>
      <c r="P1837">
        <v>180</v>
      </c>
      <c r="Q1837" t="b">
        <v>1</v>
      </c>
      <c r="R1837" t="s">
        <v>8297</v>
      </c>
      <c r="S1837" t="str">
        <f t="shared" si="170"/>
        <v>games</v>
      </c>
      <c r="T1837" t="str">
        <f t="shared" si="171"/>
        <v>tabletop games</v>
      </c>
    </row>
    <row r="1838" spans="1:20" ht="57.6" x14ac:dyDescent="0.3">
      <c r="A1838">
        <v>3521</v>
      </c>
      <c r="B1838" s="3" t="s">
        <v>3520</v>
      </c>
      <c r="C1838" s="3" t="s">
        <v>7631</v>
      </c>
      <c r="D1838" s="10">
        <v>350</v>
      </c>
      <c r="E1838">
        <v>593</v>
      </c>
      <c r="F1838" s="5">
        <f t="shared" si="168"/>
        <v>1.6942857142857144</v>
      </c>
      <c r="G1838" s="6">
        <f t="shared" si="169"/>
        <v>45.615384615384613</v>
      </c>
      <c r="H1838" t="s">
        <v>8219</v>
      </c>
      <c r="I1838" t="s">
        <v>8224</v>
      </c>
      <c r="J1838" t="s">
        <v>8246</v>
      </c>
      <c r="K1838">
        <v>1411980020</v>
      </c>
      <c r="L1838" s="11">
        <f t="shared" si="172"/>
        <v>41911.361342592594</v>
      </c>
      <c r="M1838">
        <v>1409388020</v>
      </c>
      <c r="N1838" s="11">
        <f t="shared" si="173"/>
        <v>41881.361342592594</v>
      </c>
      <c r="O1838" t="b">
        <v>0</v>
      </c>
      <c r="P1838">
        <v>13</v>
      </c>
      <c r="Q1838" t="b">
        <v>1</v>
      </c>
      <c r="R1838" t="s">
        <v>8271</v>
      </c>
      <c r="S1838" t="str">
        <f t="shared" si="170"/>
        <v>theater</v>
      </c>
      <c r="T1838" t="str">
        <f t="shared" si="171"/>
        <v>plays</v>
      </c>
    </row>
    <row r="1839" spans="1:20" ht="43.2" x14ac:dyDescent="0.3">
      <c r="A1839">
        <v>2615</v>
      </c>
      <c r="B1839" s="3" t="s">
        <v>2615</v>
      </c>
      <c r="C1839" s="3" t="s">
        <v>6725</v>
      </c>
      <c r="D1839" s="10">
        <v>2001</v>
      </c>
      <c r="E1839">
        <v>3397</v>
      </c>
      <c r="F1839" s="5">
        <f t="shared" si="168"/>
        <v>1.6976511744127936</v>
      </c>
      <c r="G1839" s="6">
        <f t="shared" si="169"/>
        <v>47.180555555555557</v>
      </c>
      <c r="H1839" t="s">
        <v>8219</v>
      </c>
      <c r="I1839" t="s">
        <v>8225</v>
      </c>
      <c r="J1839" t="s">
        <v>8247</v>
      </c>
      <c r="K1839">
        <v>1462017600</v>
      </c>
      <c r="L1839" s="11">
        <f t="shared" si="172"/>
        <v>42490.5</v>
      </c>
      <c r="M1839">
        <v>1458820564</v>
      </c>
      <c r="N1839" s="11">
        <f t="shared" si="173"/>
        <v>42453.49726851852</v>
      </c>
      <c r="O1839" t="b">
        <v>0</v>
      </c>
      <c r="P1839">
        <v>72</v>
      </c>
      <c r="Q1839" t="b">
        <v>1</v>
      </c>
      <c r="R1839" t="s">
        <v>8301</v>
      </c>
      <c r="S1839" t="str">
        <f t="shared" si="170"/>
        <v>technology</v>
      </c>
      <c r="T1839" t="str">
        <f t="shared" si="171"/>
        <v>space exploration</v>
      </c>
    </row>
    <row r="1840" spans="1:20" ht="43.2" x14ac:dyDescent="0.3">
      <c r="A1840">
        <v>1640</v>
      </c>
      <c r="B1840" s="3" t="s">
        <v>1641</v>
      </c>
      <c r="C1840" s="3" t="s">
        <v>5750</v>
      </c>
      <c r="D1840" s="10">
        <v>400</v>
      </c>
      <c r="E1840">
        <v>679.44</v>
      </c>
      <c r="F1840" s="5">
        <f t="shared" si="168"/>
        <v>1.6986000000000001</v>
      </c>
      <c r="G1840" s="6">
        <f t="shared" si="169"/>
        <v>39.967058823529413</v>
      </c>
      <c r="H1840" t="s">
        <v>8219</v>
      </c>
      <c r="I1840" t="s">
        <v>8224</v>
      </c>
      <c r="J1840" t="s">
        <v>8246</v>
      </c>
      <c r="K1840">
        <v>1280800740</v>
      </c>
      <c r="L1840" s="11">
        <f t="shared" si="172"/>
        <v>40393.082638888889</v>
      </c>
      <c r="M1840">
        <v>1279603955</v>
      </c>
      <c r="N1840" s="11">
        <f t="shared" si="173"/>
        <v>40379.23096064815</v>
      </c>
      <c r="O1840" t="b">
        <v>0</v>
      </c>
      <c r="P1840">
        <v>17</v>
      </c>
      <c r="Q1840" t="b">
        <v>1</v>
      </c>
      <c r="R1840" t="s">
        <v>8276</v>
      </c>
      <c r="S1840" t="str">
        <f t="shared" si="170"/>
        <v>music</v>
      </c>
      <c r="T1840" t="str">
        <f t="shared" si="171"/>
        <v>rock</v>
      </c>
    </row>
    <row r="1841" spans="1:20" ht="43.2" x14ac:dyDescent="0.3">
      <c r="A1841">
        <v>2834</v>
      </c>
      <c r="B1841" s="3" t="s">
        <v>2834</v>
      </c>
      <c r="C1841" s="3" t="s">
        <v>6944</v>
      </c>
      <c r="D1841" s="10">
        <v>800</v>
      </c>
      <c r="E1841">
        <v>1360</v>
      </c>
      <c r="F1841" s="5">
        <f t="shared" si="168"/>
        <v>1.7</v>
      </c>
      <c r="G1841" s="6">
        <f t="shared" si="169"/>
        <v>64.761904761904759</v>
      </c>
      <c r="H1841" t="s">
        <v>8219</v>
      </c>
      <c r="I1841" t="s">
        <v>8225</v>
      </c>
      <c r="J1841" t="s">
        <v>8247</v>
      </c>
      <c r="K1841">
        <v>1422658930</v>
      </c>
      <c r="L1841" s="11">
        <f t="shared" si="172"/>
        <v>42034.959837962961</v>
      </c>
      <c r="M1841">
        <v>1421362930</v>
      </c>
      <c r="N1841" s="11">
        <f t="shared" si="173"/>
        <v>42019.959837962961</v>
      </c>
      <c r="O1841" t="b">
        <v>0</v>
      </c>
      <c r="P1841">
        <v>21</v>
      </c>
      <c r="Q1841" t="b">
        <v>1</v>
      </c>
      <c r="R1841" t="s">
        <v>8271</v>
      </c>
      <c r="S1841" t="str">
        <f t="shared" si="170"/>
        <v>theater</v>
      </c>
      <c r="T1841" t="str">
        <f t="shared" si="171"/>
        <v>plays</v>
      </c>
    </row>
    <row r="1842" spans="1:20" ht="43.2" x14ac:dyDescent="0.3">
      <c r="A1842">
        <v>346</v>
      </c>
      <c r="B1842" s="3" t="s">
        <v>347</v>
      </c>
      <c r="C1842" s="3" t="s">
        <v>4456</v>
      </c>
      <c r="D1842" s="10">
        <v>10000</v>
      </c>
      <c r="E1842">
        <v>17028.88</v>
      </c>
      <c r="F1842" s="5">
        <f t="shared" si="168"/>
        <v>1.7028880000000002</v>
      </c>
      <c r="G1842" s="6">
        <f t="shared" si="169"/>
        <v>90.579148936170213</v>
      </c>
      <c r="H1842" t="s">
        <v>8219</v>
      </c>
      <c r="I1842" t="s">
        <v>8224</v>
      </c>
      <c r="J1842" t="s">
        <v>8246</v>
      </c>
      <c r="K1842">
        <v>1444824021</v>
      </c>
      <c r="L1842" s="11">
        <f t="shared" si="172"/>
        <v>42291.500243055561</v>
      </c>
      <c r="M1842">
        <v>1442232021</v>
      </c>
      <c r="N1842" s="11">
        <f t="shared" si="173"/>
        <v>42261.500243055561</v>
      </c>
      <c r="O1842" t="b">
        <v>1</v>
      </c>
      <c r="P1842">
        <v>188</v>
      </c>
      <c r="Q1842" t="b">
        <v>1</v>
      </c>
      <c r="R1842" t="s">
        <v>8269</v>
      </c>
      <c r="S1842" t="str">
        <f t="shared" si="170"/>
        <v>film &amp; video</v>
      </c>
      <c r="T1842" t="str">
        <f t="shared" si="171"/>
        <v>documentary</v>
      </c>
    </row>
    <row r="1843" spans="1:20" ht="43.2" x14ac:dyDescent="0.3">
      <c r="A1843">
        <v>2730</v>
      </c>
      <c r="B1843" s="3" t="s">
        <v>2730</v>
      </c>
      <c r="C1843" s="3" t="s">
        <v>6840</v>
      </c>
      <c r="D1843" s="10">
        <v>27000</v>
      </c>
      <c r="E1843">
        <v>45979.01</v>
      </c>
      <c r="F1843" s="5">
        <f t="shared" si="168"/>
        <v>1.7029262962962963</v>
      </c>
      <c r="G1843" s="6">
        <f t="shared" si="169"/>
        <v>67.417903225806455</v>
      </c>
      <c r="H1843" t="s">
        <v>8219</v>
      </c>
      <c r="I1843" t="s">
        <v>8224</v>
      </c>
      <c r="J1843" t="s">
        <v>8246</v>
      </c>
      <c r="K1843">
        <v>1366635575</v>
      </c>
      <c r="L1843" s="11">
        <f t="shared" si="172"/>
        <v>41386.541377314818</v>
      </c>
      <c r="M1843">
        <v>1363611575</v>
      </c>
      <c r="N1843" s="11">
        <f t="shared" si="173"/>
        <v>41351.541377314818</v>
      </c>
      <c r="O1843" t="b">
        <v>0</v>
      </c>
      <c r="P1843">
        <v>682</v>
      </c>
      <c r="Q1843" t="b">
        <v>1</v>
      </c>
      <c r="R1843" t="s">
        <v>8295</v>
      </c>
      <c r="S1843" t="str">
        <f t="shared" si="170"/>
        <v>technology</v>
      </c>
      <c r="T1843" t="str">
        <f t="shared" si="171"/>
        <v>hardware</v>
      </c>
    </row>
    <row r="1844" spans="1:20" ht="57.6" x14ac:dyDescent="0.3">
      <c r="A1844">
        <v>3293</v>
      </c>
      <c r="B1844" s="3" t="s">
        <v>3293</v>
      </c>
      <c r="C1844" s="3" t="s">
        <v>7403</v>
      </c>
      <c r="D1844" s="10">
        <v>4500</v>
      </c>
      <c r="E1844">
        <v>7670</v>
      </c>
      <c r="F1844" s="5">
        <f t="shared" si="168"/>
        <v>1.7044444444444444</v>
      </c>
      <c r="G1844" s="6">
        <f t="shared" si="169"/>
        <v>84.285714285714292</v>
      </c>
      <c r="H1844" t="s">
        <v>8219</v>
      </c>
      <c r="I1844" t="s">
        <v>8228</v>
      </c>
      <c r="J1844" t="s">
        <v>8250</v>
      </c>
      <c r="K1844">
        <v>1488622352</v>
      </c>
      <c r="L1844" s="11">
        <f t="shared" si="172"/>
        <v>42798.425370370373</v>
      </c>
      <c r="M1844">
        <v>1486030352</v>
      </c>
      <c r="N1844" s="11">
        <f t="shared" si="173"/>
        <v>42768.425370370373</v>
      </c>
      <c r="O1844" t="b">
        <v>0</v>
      </c>
      <c r="P1844">
        <v>91</v>
      </c>
      <c r="Q1844" t="b">
        <v>1</v>
      </c>
      <c r="R1844" t="s">
        <v>8271</v>
      </c>
      <c r="S1844" t="str">
        <f t="shared" si="170"/>
        <v>theater</v>
      </c>
      <c r="T1844" t="str">
        <f t="shared" si="171"/>
        <v>plays</v>
      </c>
    </row>
    <row r="1845" spans="1:20" ht="43.2" x14ac:dyDescent="0.3">
      <c r="A1845">
        <v>3449</v>
      </c>
      <c r="B1845" s="3" t="s">
        <v>3448</v>
      </c>
      <c r="C1845" s="3" t="s">
        <v>7559</v>
      </c>
      <c r="D1845" s="10">
        <v>800</v>
      </c>
      <c r="E1845">
        <v>1365</v>
      </c>
      <c r="F1845" s="5">
        <f t="shared" si="168"/>
        <v>1.70625</v>
      </c>
      <c r="G1845" s="6">
        <f t="shared" si="169"/>
        <v>68.25</v>
      </c>
      <c r="H1845" t="s">
        <v>8219</v>
      </c>
      <c r="I1845" t="s">
        <v>8224</v>
      </c>
      <c r="J1845" t="s">
        <v>8246</v>
      </c>
      <c r="K1845">
        <v>1468036800</v>
      </c>
      <c r="L1845" s="11">
        <f t="shared" si="172"/>
        <v>42560.166666666672</v>
      </c>
      <c r="M1845">
        <v>1465607738</v>
      </c>
      <c r="N1845" s="11">
        <f t="shared" si="173"/>
        <v>42532.052523148144</v>
      </c>
      <c r="O1845" t="b">
        <v>0</v>
      </c>
      <c r="P1845">
        <v>20</v>
      </c>
      <c r="Q1845" t="b">
        <v>1</v>
      </c>
      <c r="R1845" t="s">
        <v>8271</v>
      </c>
      <c r="S1845" t="str">
        <f t="shared" si="170"/>
        <v>theater</v>
      </c>
      <c r="T1845" t="str">
        <f t="shared" si="171"/>
        <v>plays</v>
      </c>
    </row>
    <row r="1846" spans="1:20" ht="43.2" x14ac:dyDescent="0.3">
      <c r="A1846">
        <v>2302</v>
      </c>
      <c r="B1846" s="3" t="s">
        <v>2303</v>
      </c>
      <c r="C1846" s="3" t="s">
        <v>6412</v>
      </c>
      <c r="D1846" s="10">
        <v>2300</v>
      </c>
      <c r="E1846">
        <v>3925</v>
      </c>
      <c r="F1846" s="5">
        <f t="shared" si="168"/>
        <v>1.7065217391304348</v>
      </c>
      <c r="G1846" s="6">
        <f t="shared" si="169"/>
        <v>46.176470588235297</v>
      </c>
      <c r="H1846" t="s">
        <v>8219</v>
      </c>
      <c r="I1846" t="s">
        <v>8224</v>
      </c>
      <c r="J1846" t="s">
        <v>8246</v>
      </c>
      <c r="K1846">
        <v>1388473200</v>
      </c>
      <c r="L1846" s="11">
        <f t="shared" si="172"/>
        <v>41639.291666666664</v>
      </c>
      <c r="M1846">
        <v>1385585434</v>
      </c>
      <c r="N1846" s="11">
        <f t="shared" si="173"/>
        <v>41605.868449074071</v>
      </c>
      <c r="O1846" t="b">
        <v>1</v>
      </c>
      <c r="P1846">
        <v>85</v>
      </c>
      <c r="Q1846" t="b">
        <v>1</v>
      </c>
      <c r="R1846" t="s">
        <v>8279</v>
      </c>
      <c r="S1846" t="str">
        <f t="shared" si="170"/>
        <v>music</v>
      </c>
      <c r="T1846" t="str">
        <f t="shared" si="171"/>
        <v>indie rock</v>
      </c>
    </row>
    <row r="1847" spans="1:20" ht="43.2" x14ac:dyDescent="0.3">
      <c r="A1847">
        <v>3603</v>
      </c>
      <c r="B1847" s="3" t="s">
        <v>3602</v>
      </c>
      <c r="C1847" s="3" t="s">
        <v>7713</v>
      </c>
      <c r="D1847" s="10">
        <v>1500</v>
      </c>
      <c r="E1847">
        <v>2560</v>
      </c>
      <c r="F1847" s="5">
        <f t="shared" si="168"/>
        <v>1.7066666666666668</v>
      </c>
      <c r="G1847" s="6">
        <f t="shared" si="169"/>
        <v>44.912280701754383</v>
      </c>
      <c r="H1847" t="s">
        <v>8219</v>
      </c>
      <c r="I1847" t="s">
        <v>8224</v>
      </c>
      <c r="J1847" t="s">
        <v>8246</v>
      </c>
      <c r="K1847">
        <v>1446759880</v>
      </c>
      <c r="L1847" s="11">
        <f t="shared" si="172"/>
        <v>42313.906018518523</v>
      </c>
      <c r="M1847">
        <v>1444164280</v>
      </c>
      <c r="N1847" s="11">
        <f t="shared" si="173"/>
        <v>42283.864351851851</v>
      </c>
      <c r="O1847" t="b">
        <v>0</v>
      </c>
      <c r="P1847">
        <v>57</v>
      </c>
      <c r="Q1847" t="b">
        <v>1</v>
      </c>
      <c r="R1847" t="s">
        <v>8271</v>
      </c>
      <c r="S1847" t="str">
        <f t="shared" si="170"/>
        <v>theater</v>
      </c>
      <c r="T1847" t="str">
        <f t="shared" si="171"/>
        <v>plays</v>
      </c>
    </row>
    <row r="1848" spans="1:20" ht="28.8" x14ac:dyDescent="0.3">
      <c r="A1848">
        <v>2668</v>
      </c>
      <c r="B1848" s="3" t="s">
        <v>2668</v>
      </c>
      <c r="C1848" s="3" t="s">
        <v>6778</v>
      </c>
      <c r="D1848" s="10">
        <v>1000</v>
      </c>
      <c r="E1848">
        <v>1707</v>
      </c>
      <c r="F1848" s="5">
        <f t="shared" si="168"/>
        <v>1.7070000000000001</v>
      </c>
      <c r="G1848" s="6">
        <f t="shared" si="169"/>
        <v>60.964285714285715</v>
      </c>
      <c r="H1848" t="s">
        <v>8219</v>
      </c>
      <c r="I1848" t="s">
        <v>8229</v>
      </c>
      <c r="J1848" t="s">
        <v>8251</v>
      </c>
      <c r="K1848">
        <v>1447079520</v>
      </c>
      <c r="L1848" s="11">
        <f t="shared" si="172"/>
        <v>42317.60555555555</v>
      </c>
      <c r="M1848">
        <v>1443449265</v>
      </c>
      <c r="N1848" s="11">
        <f t="shared" si="173"/>
        <v>42275.588715277772</v>
      </c>
      <c r="O1848" t="b">
        <v>0</v>
      </c>
      <c r="P1848">
        <v>28</v>
      </c>
      <c r="Q1848" t="b">
        <v>1</v>
      </c>
      <c r="R1848" t="s">
        <v>8302</v>
      </c>
      <c r="S1848" t="str">
        <f t="shared" si="170"/>
        <v>technology</v>
      </c>
      <c r="T1848" t="str">
        <f t="shared" si="171"/>
        <v>makerspaces</v>
      </c>
    </row>
    <row r="1849" spans="1:20" ht="43.2" x14ac:dyDescent="0.3">
      <c r="A1849">
        <v>1940</v>
      </c>
      <c r="B1849" s="3" t="s">
        <v>1941</v>
      </c>
      <c r="C1849" s="3" t="s">
        <v>6050</v>
      </c>
      <c r="D1849" s="10">
        <v>650</v>
      </c>
      <c r="E1849">
        <v>1111</v>
      </c>
      <c r="F1849" s="5">
        <f t="shared" si="168"/>
        <v>1.7092307692307693</v>
      </c>
      <c r="G1849" s="6">
        <f t="shared" si="169"/>
        <v>35.838709677419352</v>
      </c>
      <c r="H1849" t="s">
        <v>8219</v>
      </c>
      <c r="I1849" t="s">
        <v>8224</v>
      </c>
      <c r="J1849" t="s">
        <v>8246</v>
      </c>
      <c r="K1849">
        <v>1308110340</v>
      </c>
      <c r="L1849" s="11">
        <f t="shared" si="172"/>
        <v>40709.165972222225</v>
      </c>
      <c r="M1849">
        <v>1304770233</v>
      </c>
      <c r="N1849" s="11">
        <f t="shared" si="173"/>
        <v>40670.507326388892</v>
      </c>
      <c r="O1849" t="b">
        <v>0</v>
      </c>
      <c r="P1849">
        <v>31</v>
      </c>
      <c r="Q1849" t="b">
        <v>1</v>
      </c>
      <c r="R1849" t="s">
        <v>8279</v>
      </c>
      <c r="S1849" t="str">
        <f t="shared" si="170"/>
        <v>music</v>
      </c>
      <c r="T1849" t="str">
        <f t="shared" si="171"/>
        <v>indie rock</v>
      </c>
    </row>
    <row r="1850" spans="1:20" ht="43.2" x14ac:dyDescent="0.3">
      <c r="A1850">
        <v>2229</v>
      </c>
      <c r="B1850" s="3" t="s">
        <v>2230</v>
      </c>
      <c r="C1850" s="3" t="s">
        <v>6339</v>
      </c>
      <c r="D1850" s="10">
        <v>8012</v>
      </c>
      <c r="E1850">
        <v>13704.33</v>
      </c>
      <c r="F1850" s="5">
        <f t="shared" si="168"/>
        <v>1.7104755366949576</v>
      </c>
      <c r="G1850" s="6">
        <f t="shared" si="169"/>
        <v>25.42547309833024</v>
      </c>
      <c r="H1850" t="s">
        <v>8219</v>
      </c>
      <c r="I1850" t="s">
        <v>8224</v>
      </c>
      <c r="J1850" t="s">
        <v>8246</v>
      </c>
      <c r="K1850">
        <v>1378180800</v>
      </c>
      <c r="L1850" s="11">
        <f t="shared" si="172"/>
        <v>41520.166666666664</v>
      </c>
      <c r="M1850">
        <v>1375113391</v>
      </c>
      <c r="N1850" s="11">
        <f t="shared" si="173"/>
        <v>41484.664247685185</v>
      </c>
      <c r="O1850" t="b">
        <v>0</v>
      </c>
      <c r="P1850">
        <v>539</v>
      </c>
      <c r="Q1850" t="b">
        <v>1</v>
      </c>
      <c r="R1850" t="s">
        <v>8297</v>
      </c>
      <c r="S1850" t="str">
        <f t="shared" si="170"/>
        <v>games</v>
      </c>
      <c r="T1850" t="str">
        <f t="shared" si="171"/>
        <v>tabletop games</v>
      </c>
    </row>
    <row r="1851" spans="1:20" ht="57.6" x14ac:dyDescent="0.3">
      <c r="A1851">
        <v>1375</v>
      </c>
      <c r="B1851" s="3" t="s">
        <v>1376</v>
      </c>
      <c r="C1851" s="3" t="s">
        <v>5485</v>
      </c>
      <c r="D1851" s="10">
        <v>4000</v>
      </c>
      <c r="E1851">
        <v>6853</v>
      </c>
      <c r="F1851" s="5">
        <f t="shared" si="168"/>
        <v>1.7132499999999999</v>
      </c>
      <c r="G1851" s="6">
        <f t="shared" si="169"/>
        <v>62.871559633027523</v>
      </c>
      <c r="H1851" t="s">
        <v>8219</v>
      </c>
      <c r="I1851" t="s">
        <v>8230</v>
      </c>
      <c r="J1851" t="s">
        <v>8249</v>
      </c>
      <c r="K1851">
        <v>1484444119</v>
      </c>
      <c r="L1851" s="11">
        <f t="shared" si="172"/>
        <v>42750.066192129627</v>
      </c>
      <c r="M1851">
        <v>1481852119</v>
      </c>
      <c r="N1851" s="11">
        <f t="shared" si="173"/>
        <v>42720.066192129627</v>
      </c>
      <c r="O1851" t="b">
        <v>0</v>
      </c>
      <c r="P1851">
        <v>109</v>
      </c>
      <c r="Q1851" t="b">
        <v>1</v>
      </c>
      <c r="R1851" t="s">
        <v>8276</v>
      </c>
      <c r="S1851" t="str">
        <f t="shared" si="170"/>
        <v>music</v>
      </c>
      <c r="T1851" t="str">
        <f t="shared" si="171"/>
        <v>rock</v>
      </c>
    </row>
    <row r="1852" spans="1:20" ht="28.8" x14ac:dyDescent="0.3">
      <c r="A1852">
        <v>2477</v>
      </c>
      <c r="B1852" s="3" t="s">
        <v>824</v>
      </c>
      <c r="C1852" s="3" t="s">
        <v>6587</v>
      </c>
      <c r="D1852" s="10">
        <v>750</v>
      </c>
      <c r="E1852">
        <v>1285</v>
      </c>
      <c r="F1852" s="5">
        <f t="shared" si="168"/>
        <v>1.7133333333333334</v>
      </c>
      <c r="G1852" s="6">
        <f t="shared" si="169"/>
        <v>31.341463414634145</v>
      </c>
      <c r="H1852" t="s">
        <v>8219</v>
      </c>
      <c r="I1852" t="s">
        <v>8224</v>
      </c>
      <c r="J1852" t="s">
        <v>8246</v>
      </c>
      <c r="K1852">
        <v>1344789345</v>
      </c>
      <c r="L1852" s="11">
        <f t="shared" si="172"/>
        <v>41133.691493055558</v>
      </c>
      <c r="M1852">
        <v>1340901345</v>
      </c>
      <c r="N1852" s="11">
        <f t="shared" si="173"/>
        <v>41088.691493055558</v>
      </c>
      <c r="O1852" t="b">
        <v>0</v>
      </c>
      <c r="P1852">
        <v>41</v>
      </c>
      <c r="Q1852" t="b">
        <v>1</v>
      </c>
      <c r="R1852" t="s">
        <v>8279</v>
      </c>
      <c r="S1852" t="str">
        <f t="shared" si="170"/>
        <v>music</v>
      </c>
      <c r="T1852" t="str">
        <f t="shared" si="171"/>
        <v>indie rock</v>
      </c>
    </row>
    <row r="1853" spans="1:20" ht="43.2" x14ac:dyDescent="0.3">
      <c r="A1853">
        <v>2976</v>
      </c>
      <c r="B1853" s="3" t="s">
        <v>2976</v>
      </c>
      <c r="C1853" s="3" t="s">
        <v>7086</v>
      </c>
      <c r="D1853" s="10">
        <v>70</v>
      </c>
      <c r="E1853">
        <v>120</v>
      </c>
      <c r="F1853" s="5">
        <f t="shared" si="168"/>
        <v>1.7142857142857142</v>
      </c>
      <c r="G1853" s="6">
        <f t="shared" si="169"/>
        <v>8.5714285714285712</v>
      </c>
      <c r="H1853" t="s">
        <v>8219</v>
      </c>
      <c r="I1853" t="s">
        <v>8225</v>
      </c>
      <c r="J1853" t="s">
        <v>8247</v>
      </c>
      <c r="K1853">
        <v>1457870400</v>
      </c>
      <c r="L1853" s="11">
        <f t="shared" si="172"/>
        <v>42442.5</v>
      </c>
      <c r="M1853">
        <v>1456421530</v>
      </c>
      <c r="N1853" s="11">
        <f t="shared" si="173"/>
        <v>42425.730671296296</v>
      </c>
      <c r="O1853" t="b">
        <v>0</v>
      </c>
      <c r="P1853">
        <v>14</v>
      </c>
      <c r="Q1853" t="b">
        <v>1</v>
      </c>
      <c r="R1853" t="s">
        <v>8271</v>
      </c>
      <c r="S1853" t="str">
        <f t="shared" si="170"/>
        <v>theater</v>
      </c>
      <c r="T1853" t="str">
        <f t="shared" si="171"/>
        <v>plays</v>
      </c>
    </row>
    <row r="1854" spans="1:20" ht="43.2" x14ac:dyDescent="0.3">
      <c r="A1854">
        <v>3343</v>
      </c>
      <c r="B1854" s="3" t="s">
        <v>3343</v>
      </c>
      <c r="C1854" s="3" t="s">
        <v>7453</v>
      </c>
      <c r="D1854" s="10">
        <v>700</v>
      </c>
      <c r="E1854">
        <v>1200</v>
      </c>
      <c r="F1854" s="5">
        <f t="shared" si="168"/>
        <v>1.7142857142857142</v>
      </c>
      <c r="G1854" s="6">
        <f t="shared" si="169"/>
        <v>52.173913043478258</v>
      </c>
      <c r="H1854" t="s">
        <v>8219</v>
      </c>
      <c r="I1854" t="s">
        <v>8225</v>
      </c>
      <c r="J1854" t="s">
        <v>8247</v>
      </c>
      <c r="K1854">
        <v>1460553480</v>
      </c>
      <c r="L1854" s="11">
        <f t="shared" si="172"/>
        <v>42473.554166666669</v>
      </c>
      <c r="M1854">
        <v>1458770384</v>
      </c>
      <c r="N1854" s="11">
        <f t="shared" si="173"/>
        <v>42452.916481481487</v>
      </c>
      <c r="O1854" t="b">
        <v>0</v>
      </c>
      <c r="P1854">
        <v>23</v>
      </c>
      <c r="Q1854" t="b">
        <v>1</v>
      </c>
      <c r="R1854" t="s">
        <v>8271</v>
      </c>
      <c r="S1854" t="str">
        <f t="shared" si="170"/>
        <v>theater</v>
      </c>
      <c r="T1854" t="str">
        <f t="shared" si="171"/>
        <v>plays</v>
      </c>
    </row>
    <row r="1855" spans="1:20" ht="57.6" x14ac:dyDescent="0.3">
      <c r="A1855">
        <v>3178</v>
      </c>
      <c r="B1855" s="3" t="s">
        <v>3178</v>
      </c>
      <c r="C1855" s="3" t="s">
        <v>7288</v>
      </c>
      <c r="D1855" s="10">
        <v>1500</v>
      </c>
      <c r="E1855">
        <v>2576</v>
      </c>
      <c r="F1855" s="5">
        <f t="shared" si="168"/>
        <v>1.7173333333333334</v>
      </c>
      <c r="G1855" s="6">
        <f t="shared" si="169"/>
        <v>33.025641025641029</v>
      </c>
      <c r="H1855" t="s">
        <v>8219</v>
      </c>
      <c r="I1855" t="s">
        <v>8225</v>
      </c>
      <c r="J1855" t="s">
        <v>8247</v>
      </c>
      <c r="K1855">
        <v>1405521075</v>
      </c>
      <c r="L1855" s="11">
        <f t="shared" si="172"/>
        <v>41836.605034722219</v>
      </c>
      <c r="M1855">
        <v>1402929075</v>
      </c>
      <c r="N1855" s="11">
        <f t="shared" si="173"/>
        <v>41806.605034722219</v>
      </c>
      <c r="O1855" t="b">
        <v>1</v>
      </c>
      <c r="P1855">
        <v>78</v>
      </c>
      <c r="Q1855" t="b">
        <v>1</v>
      </c>
      <c r="R1855" t="s">
        <v>8271</v>
      </c>
      <c r="S1855" t="str">
        <f t="shared" si="170"/>
        <v>theater</v>
      </c>
      <c r="T1855" t="str">
        <f t="shared" si="171"/>
        <v>plays</v>
      </c>
    </row>
    <row r="1856" spans="1:20" ht="43.2" x14ac:dyDescent="0.3">
      <c r="A1856">
        <v>2612</v>
      </c>
      <c r="B1856" s="3" t="s">
        <v>2612</v>
      </c>
      <c r="C1856" s="3" t="s">
        <v>6722</v>
      </c>
      <c r="D1856" s="10">
        <v>10000</v>
      </c>
      <c r="E1856">
        <v>17176.13</v>
      </c>
      <c r="F1856" s="5">
        <f t="shared" si="168"/>
        <v>1.7176130000000001</v>
      </c>
      <c r="G1856" s="6">
        <f t="shared" si="169"/>
        <v>58.422210884353746</v>
      </c>
      <c r="H1856" t="s">
        <v>8219</v>
      </c>
      <c r="I1856" t="s">
        <v>8224</v>
      </c>
      <c r="J1856" t="s">
        <v>8246</v>
      </c>
      <c r="K1856">
        <v>1420773970</v>
      </c>
      <c r="L1856" s="11">
        <f t="shared" si="172"/>
        <v>42013.143171296295</v>
      </c>
      <c r="M1856">
        <v>1418095570</v>
      </c>
      <c r="N1856" s="11">
        <f t="shared" si="173"/>
        <v>41982.143171296295</v>
      </c>
      <c r="O1856" t="b">
        <v>1</v>
      </c>
      <c r="P1856">
        <v>294</v>
      </c>
      <c r="Q1856" t="b">
        <v>1</v>
      </c>
      <c r="R1856" t="s">
        <v>8301</v>
      </c>
      <c r="S1856" t="str">
        <f t="shared" si="170"/>
        <v>technology</v>
      </c>
      <c r="T1856" t="str">
        <f t="shared" si="171"/>
        <v>space exploration</v>
      </c>
    </row>
    <row r="1857" spans="1:20" ht="28.8" x14ac:dyDescent="0.3">
      <c r="A1857">
        <v>2996</v>
      </c>
      <c r="B1857" s="3" t="s">
        <v>2996</v>
      </c>
      <c r="C1857" s="3" t="s">
        <v>7106</v>
      </c>
      <c r="D1857" s="10">
        <v>35000</v>
      </c>
      <c r="E1857">
        <v>60180</v>
      </c>
      <c r="F1857" s="5">
        <f t="shared" si="168"/>
        <v>1.7194285714285715</v>
      </c>
      <c r="G1857" s="6">
        <f t="shared" si="169"/>
        <v>153.5204081632653</v>
      </c>
      <c r="H1857" t="s">
        <v>8219</v>
      </c>
      <c r="I1857" t="s">
        <v>8224</v>
      </c>
      <c r="J1857" t="s">
        <v>8246</v>
      </c>
      <c r="K1857">
        <v>1432677240</v>
      </c>
      <c r="L1857" s="11">
        <f t="shared" si="172"/>
        <v>42150.912500000006</v>
      </c>
      <c r="M1857">
        <v>1427493240</v>
      </c>
      <c r="N1857" s="11">
        <f t="shared" si="173"/>
        <v>42090.912500000006</v>
      </c>
      <c r="O1857" t="b">
        <v>0</v>
      </c>
      <c r="P1857">
        <v>392</v>
      </c>
      <c r="Q1857" t="b">
        <v>1</v>
      </c>
      <c r="R1857" t="s">
        <v>8303</v>
      </c>
      <c r="S1857" t="str">
        <f t="shared" si="170"/>
        <v>theater</v>
      </c>
      <c r="T1857" t="str">
        <f t="shared" si="171"/>
        <v>spaces</v>
      </c>
    </row>
    <row r="1858" spans="1:20" ht="43.2" x14ac:dyDescent="0.3">
      <c r="A1858">
        <v>1218</v>
      </c>
      <c r="B1858" s="3" t="s">
        <v>1219</v>
      </c>
      <c r="C1858" s="3" t="s">
        <v>5328</v>
      </c>
      <c r="D1858" s="10">
        <v>9000</v>
      </c>
      <c r="E1858">
        <v>15505</v>
      </c>
      <c r="F1858" s="5">
        <f t="shared" ref="F1858:F1921" si="174">E1858/D1858</f>
        <v>1.7227777777777777</v>
      </c>
      <c r="G1858" s="6">
        <f t="shared" ref="G1858:G1921" si="175">E1858/P1858</f>
        <v>174.2134831460674</v>
      </c>
      <c r="H1858" t="s">
        <v>8219</v>
      </c>
      <c r="I1858" t="s">
        <v>8224</v>
      </c>
      <c r="J1858" t="s">
        <v>8246</v>
      </c>
      <c r="K1858">
        <v>1446346800</v>
      </c>
      <c r="L1858" s="11">
        <f t="shared" si="172"/>
        <v>42309.125</v>
      </c>
      <c r="M1858">
        <v>1443714800</v>
      </c>
      <c r="N1858" s="11">
        <f t="shared" si="173"/>
        <v>42278.662037037036</v>
      </c>
      <c r="O1858" t="b">
        <v>0</v>
      </c>
      <c r="P1858">
        <v>89</v>
      </c>
      <c r="Q1858" t="b">
        <v>1</v>
      </c>
      <c r="R1858" t="s">
        <v>8285</v>
      </c>
      <c r="S1858" t="str">
        <f t="shared" ref="S1858:S1921" si="176">LEFT(R1858,FIND("/",R1858)-1)</f>
        <v>photography</v>
      </c>
      <c r="T1858" t="str">
        <f t="shared" ref="T1858:T1921" si="177">RIGHT(R1858,LEN(R1858)-FIND("/",R1858))</f>
        <v>photobooks</v>
      </c>
    </row>
    <row r="1859" spans="1:20" ht="43.2" x14ac:dyDescent="0.3">
      <c r="A1859">
        <v>1933</v>
      </c>
      <c r="B1859" s="3" t="s">
        <v>1934</v>
      </c>
      <c r="C1859" s="3" t="s">
        <v>6043</v>
      </c>
      <c r="D1859" s="10">
        <v>6000</v>
      </c>
      <c r="E1859">
        <v>10346</v>
      </c>
      <c r="F1859" s="5">
        <f t="shared" si="174"/>
        <v>1.7243333333333333</v>
      </c>
      <c r="G1859" s="6">
        <f t="shared" si="175"/>
        <v>94.054545454545448</v>
      </c>
      <c r="H1859" t="s">
        <v>8219</v>
      </c>
      <c r="I1859" t="s">
        <v>8224</v>
      </c>
      <c r="J1859" t="s">
        <v>8246</v>
      </c>
      <c r="K1859">
        <v>1411787307</v>
      </c>
      <c r="L1859" s="11">
        <f t="shared" ref="L1859:L1922" si="178">(((K1859/60)/60)/24)+DATE(1970,1,1)</f>
        <v>41909.130868055552</v>
      </c>
      <c r="M1859">
        <v>1409195307</v>
      </c>
      <c r="N1859" s="11">
        <f t="shared" ref="N1859:N1922" si="179">(((M1859/60)/60)/24)+DATE(1970,1,1)</f>
        <v>41879.130868055552</v>
      </c>
      <c r="O1859" t="b">
        <v>0</v>
      </c>
      <c r="P1859">
        <v>110</v>
      </c>
      <c r="Q1859" t="b">
        <v>1</v>
      </c>
      <c r="R1859" t="s">
        <v>8279</v>
      </c>
      <c r="S1859" t="str">
        <f t="shared" si="176"/>
        <v>music</v>
      </c>
      <c r="T1859" t="str">
        <f t="shared" si="177"/>
        <v>indie rock</v>
      </c>
    </row>
    <row r="1860" spans="1:20" ht="43.2" x14ac:dyDescent="0.3">
      <c r="A1860">
        <v>1881</v>
      </c>
      <c r="B1860" s="3" t="s">
        <v>1882</v>
      </c>
      <c r="C1860" s="3" t="s">
        <v>5991</v>
      </c>
      <c r="D1860" s="10">
        <v>2000</v>
      </c>
      <c r="E1860">
        <v>3453.69</v>
      </c>
      <c r="F1860" s="5">
        <f t="shared" si="174"/>
        <v>1.726845</v>
      </c>
      <c r="G1860" s="6">
        <f t="shared" si="175"/>
        <v>49.338428571428572</v>
      </c>
      <c r="H1860" t="s">
        <v>8219</v>
      </c>
      <c r="I1860" t="s">
        <v>8224</v>
      </c>
      <c r="J1860" t="s">
        <v>8246</v>
      </c>
      <c r="K1860">
        <v>1425955189</v>
      </c>
      <c r="L1860" s="11">
        <f t="shared" si="178"/>
        <v>42073.110983796301</v>
      </c>
      <c r="M1860">
        <v>1423366789</v>
      </c>
      <c r="N1860" s="11">
        <f t="shared" si="179"/>
        <v>42043.152650462958</v>
      </c>
      <c r="O1860" t="b">
        <v>0</v>
      </c>
      <c r="P1860">
        <v>70</v>
      </c>
      <c r="Q1860" t="b">
        <v>1</v>
      </c>
      <c r="R1860" t="s">
        <v>8279</v>
      </c>
      <c r="S1860" t="str">
        <f t="shared" si="176"/>
        <v>music</v>
      </c>
      <c r="T1860" t="str">
        <f t="shared" si="177"/>
        <v>indie rock</v>
      </c>
    </row>
    <row r="1861" spans="1:20" ht="43.2" x14ac:dyDescent="0.3">
      <c r="A1861">
        <v>2291</v>
      </c>
      <c r="B1861" s="3" t="s">
        <v>2292</v>
      </c>
      <c r="C1861" s="3" t="s">
        <v>6401</v>
      </c>
      <c r="D1861" s="10">
        <v>2500</v>
      </c>
      <c r="E1861">
        <v>4320</v>
      </c>
      <c r="F1861" s="5">
        <f t="shared" si="174"/>
        <v>1.728</v>
      </c>
      <c r="G1861" s="6">
        <f t="shared" si="175"/>
        <v>100.46511627906976</v>
      </c>
      <c r="H1861" t="s">
        <v>8219</v>
      </c>
      <c r="I1861" t="s">
        <v>8224</v>
      </c>
      <c r="J1861" t="s">
        <v>8246</v>
      </c>
      <c r="K1861">
        <v>1335153600</v>
      </c>
      <c r="L1861" s="11">
        <f t="shared" si="178"/>
        <v>41022.166666666664</v>
      </c>
      <c r="M1861">
        <v>1332199618</v>
      </c>
      <c r="N1861" s="11">
        <f t="shared" si="179"/>
        <v>40987.977060185185</v>
      </c>
      <c r="O1861" t="b">
        <v>0</v>
      </c>
      <c r="P1861">
        <v>43</v>
      </c>
      <c r="Q1861" t="b">
        <v>1</v>
      </c>
      <c r="R1861" t="s">
        <v>8276</v>
      </c>
      <c r="S1861" t="str">
        <f t="shared" si="176"/>
        <v>music</v>
      </c>
      <c r="T1861" t="str">
        <f t="shared" si="177"/>
        <v>rock</v>
      </c>
    </row>
    <row r="1862" spans="1:20" ht="57.6" x14ac:dyDescent="0.3">
      <c r="A1862">
        <v>2445</v>
      </c>
      <c r="B1862" s="3" t="s">
        <v>2446</v>
      </c>
      <c r="C1862" s="3" t="s">
        <v>6555</v>
      </c>
      <c r="D1862" s="10">
        <v>5000</v>
      </c>
      <c r="E1862">
        <v>8640</v>
      </c>
      <c r="F1862" s="5">
        <f t="shared" si="174"/>
        <v>1.728</v>
      </c>
      <c r="G1862" s="6">
        <f t="shared" si="175"/>
        <v>75.130434782608702</v>
      </c>
      <c r="H1862" t="s">
        <v>8219</v>
      </c>
      <c r="I1862" t="s">
        <v>8224</v>
      </c>
      <c r="J1862" t="s">
        <v>8246</v>
      </c>
      <c r="K1862">
        <v>1443242021</v>
      </c>
      <c r="L1862" s="11">
        <f t="shared" si="178"/>
        <v>42273.190057870372</v>
      </c>
      <c r="M1862">
        <v>1440650021</v>
      </c>
      <c r="N1862" s="11">
        <f t="shared" si="179"/>
        <v>42243.190057870372</v>
      </c>
      <c r="O1862" t="b">
        <v>0</v>
      </c>
      <c r="P1862">
        <v>115</v>
      </c>
      <c r="Q1862" t="b">
        <v>1</v>
      </c>
      <c r="R1862" t="s">
        <v>8298</v>
      </c>
      <c r="S1862" t="str">
        <f t="shared" si="176"/>
        <v>food</v>
      </c>
      <c r="T1862" t="str">
        <f t="shared" si="177"/>
        <v>small batch</v>
      </c>
    </row>
    <row r="1863" spans="1:20" ht="28.8" x14ac:dyDescent="0.3">
      <c r="A1863">
        <v>1360</v>
      </c>
      <c r="B1863" s="3" t="s">
        <v>1361</v>
      </c>
      <c r="C1863" s="3" t="s">
        <v>5470</v>
      </c>
      <c r="D1863" s="10">
        <v>1500</v>
      </c>
      <c r="E1863">
        <v>2598</v>
      </c>
      <c r="F1863" s="5">
        <f t="shared" si="174"/>
        <v>1.732</v>
      </c>
      <c r="G1863" s="6">
        <f t="shared" si="175"/>
        <v>32.074074074074076</v>
      </c>
      <c r="H1863" t="s">
        <v>8219</v>
      </c>
      <c r="I1863" t="s">
        <v>8224</v>
      </c>
      <c r="J1863" t="s">
        <v>8246</v>
      </c>
      <c r="K1863">
        <v>1343943420</v>
      </c>
      <c r="L1863" s="11">
        <f t="shared" si="178"/>
        <v>41123.900694444441</v>
      </c>
      <c r="M1863">
        <v>1341524220</v>
      </c>
      <c r="N1863" s="11">
        <f t="shared" si="179"/>
        <v>41095.900694444441</v>
      </c>
      <c r="O1863" t="b">
        <v>0</v>
      </c>
      <c r="P1863">
        <v>81</v>
      </c>
      <c r="Q1863" t="b">
        <v>1</v>
      </c>
      <c r="R1863" t="s">
        <v>8274</v>
      </c>
      <c r="S1863" t="str">
        <f t="shared" si="176"/>
        <v>publishing</v>
      </c>
      <c r="T1863" t="str">
        <f t="shared" si="177"/>
        <v>nonfiction</v>
      </c>
    </row>
    <row r="1864" spans="1:20" ht="43.2" x14ac:dyDescent="0.3">
      <c r="A1864">
        <v>64</v>
      </c>
      <c r="B1864" s="3" t="s">
        <v>66</v>
      </c>
      <c r="C1864" s="3" t="s">
        <v>4175</v>
      </c>
      <c r="D1864" s="10">
        <v>1200</v>
      </c>
      <c r="E1864">
        <v>2080</v>
      </c>
      <c r="F1864" s="5">
        <f t="shared" si="174"/>
        <v>1.7333333333333334</v>
      </c>
      <c r="G1864" s="6">
        <f t="shared" si="175"/>
        <v>86.666666666666671</v>
      </c>
      <c r="H1864" t="s">
        <v>8219</v>
      </c>
      <c r="I1864" t="s">
        <v>8224</v>
      </c>
      <c r="J1864" t="s">
        <v>8246</v>
      </c>
      <c r="K1864">
        <v>1373243181</v>
      </c>
      <c r="L1864" s="11">
        <f t="shared" si="178"/>
        <v>41463.01829861111</v>
      </c>
      <c r="M1864">
        <v>1370651181</v>
      </c>
      <c r="N1864" s="11">
        <f t="shared" si="179"/>
        <v>41433.01829861111</v>
      </c>
      <c r="O1864" t="b">
        <v>0</v>
      </c>
      <c r="P1864">
        <v>24</v>
      </c>
      <c r="Q1864" t="b">
        <v>1</v>
      </c>
      <c r="R1864" t="s">
        <v>8266</v>
      </c>
      <c r="S1864" t="str">
        <f t="shared" si="176"/>
        <v>film &amp; video</v>
      </c>
      <c r="T1864" t="str">
        <f t="shared" si="177"/>
        <v>shorts</v>
      </c>
    </row>
    <row r="1865" spans="1:20" ht="43.2" x14ac:dyDescent="0.3">
      <c r="A1865">
        <v>357</v>
      </c>
      <c r="B1865" s="3" t="s">
        <v>358</v>
      </c>
      <c r="C1865" s="3" t="s">
        <v>4467</v>
      </c>
      <c r="D1865" s="10">
        <v>15000</v>
      </c>
      <c r="E1865">
        <v>26100</v>
      </c>
      <c r="F1865" s="5">
        <f t="shared" si="174"/>
        <v>1.74</v>
      </c>
      <c r="G1865" s="6">
        <f t="shared" si="175"/>
        <v>86.138613861386133</v>
      </c>
      <c r="H1865" t="s">
        <v>8219</v>
      </c>
      <c r="I1865" t="s">
        <v>8224</v>
      </c>
      <c r="J1865" t="s">
        <v>8246</v>
      </c>
      <c r="K1865">
        <v>1429852797</v>
      </c>
      <c r="L1865" s="11">
        <f t="shared" si="178"/>
        <v>42118.222187499996</v>
      </c>
      <c r="M1865">
        <v>1426396797</v>
      </c>
      <c r="N1865" s="11">
        <f t="shared" si="179"/>
        <v>42078.222187499996</v>
      </c>
      <c r="O1865" t="b">
        <v>1</v>
      </c>
      <c r="P1865">
        <v>303</v>
      </c>
      <c r="Q1865" t="b">
        <v>1</v>
      </c>
      <c r="R1865" t="s">
        <v>8269</v>
      </c>
      <c r="S1865" t="str">
        <f t="shared" si="176"/>
        <v>film &amp; video</v>
      </c>
      <c r="T1865" t="str">
        <f t="shared" si="177"/>
        <v>documentary</v>
      </c>
    </row>
    <row r="1866" spans="1:20" ht="43.2" x14ac:dyDescent="0.3">
      <c r="A1866">
        <v>1525</v>
      </c>
      <c r="B1866" s="3" t="s">
        <v>1526</v>
      </c>
      <c r="C1866" s="3" t="s">
        <v>5635</v>
      </c>
      <c r="D1866" s="10">
        <v>2600</v>
      </c>
      <c r="E1866">
        <v>4524.1499999999996</v>
      </c>
      <c r="F1866" s="5">
        <f t="shared" si="174"/>
        <v>1.7400576923076922</v>
      </c>
      <c r="G1866" s="6">
        <f t="shared" si="175"/>
        <v>32.315357142857138</v>
      </c>
      <c r="H1866" t="s">
        <v>8219</v>
      </c>
      <c r="I1866" t="s">
        <v>8224</v>
      </c>
      <c r="J1866" t="s">
        <v>8246</v>
      </c>
      <c r="K1866">
        <v>1471539138</v>
      </c>
      <c r="L1866" s="11">
        <f t="shared" si="178"/>
        <v>42600.702986111108</v>
      </c>
      <c r="M1866">
        <v>1468947138</v>
      </c>
      <c r="N1866" s="11">
        <f t="shared" si="179"/>
        <v>42570.702986111108</v>
      </c>
      <c r="O1866" t="b">
        <v>1</v>
      </c>
      <c r="P1866">
        <v>140</v>
      </c>
      <c r="Q1866" t="b">
        <v>1</v>
      </c>
      <c r="R1866" t="s">
        <v>8285</v>
      </c>
      <c r="S1866" t="str">
        <f t="shared" si="176"/>
        <v>photography</v>
      </c>
      <c r="T1866" t="str">
        <f t="shared" si="177"/>
        <v>photobooks</v>
      </c>
    </row>
    <row r="1867" spans="1:20" ht="43.2" x14ac:dyDescent="0.3">
      <c r="A1867">
        <v>1653</v>
      </c>
      <c r="B1867" s="3" t="s">
        <v>1654</v>
      </c>
      <c r="C1867" s="3" t="s">
        <v>5763</v>
      </c>
      <c r="D1867" s="10">
        <v>5000</v>
      </c>
      <c r="E1867">
        <v>8711.52</v>
      </c>
      <c r="F1867" s="5">
        <f t="shared" si="174"/>
        <v>1.7423040000000001</v>
      </c>
      <c r="G1867" s="6">
        <f t="shared" si="175"/>
        <v>51.854285714285716</v>
      </c>
      <c r="H1867" t="s">
        <v>8219</v>
      </c>
      <c r="I1867" t="s">
        <v>8224</v>
      </c>
      <c r="J1867" t="s">
        <v>8246</v>
      </c>
      <c r="K1867">
        <v>1303675296</v>
      </c>
      <c r="L1867" s="11">
        <f t="shared" si="178"/>
        <v>40657.834444444445</v>
      </c>
      <c r="M1867">
        <v>1300996896</v>
      </c>
      <c r="N1867" s="11">
        <f t="shared" si="179"/>
        <v>40626.834444444445</v>
      </c>
      <c r="O1867" t="b">
        <v>0</v>
      </c>
      <c r="P1867">
        <v>168</v>
      </c>
      <c r="Q1867" t="b">
        <v>1</v>
      </c>
      <c r="R1867" t="s">
        <v>8292</v>
      </c>
      <c r="S1867" t="str">
        <f t="shared" si="176"/>
        <v>music</v>
      </c>
      <c r="T1867" t="str">
        <f t="shared" si="177"/>
        <v>pop</v>
      </c>
    </row>
    <row r="1868" spans="1:20" ht="57.6" x14ac:dyDescent="0.3">
      <c r="A1868">
        <v>3654</v>
      </c>
      <c r="B1868" s="3" t="s">
        <v>3651</v>
      </c>
      <c r="C1868" s="3" t="s">
        <v>7764</v>
      </c>
      <c r="D1868" s="10">
        <v>1500</v>
      </c>
      <c r="E1868">
        <v>2616</v>
      </c>
      <c r="F1868" s="5">
        <f t="shared" si="174"/>
        <v>1.744</v>
      </c>
      <c r="G1868" s="6">
        <f t="shared" si="175"/>
        <v>68.84210526315789</v>
      </c>
      <c r="H1868" t="s">
        <v>8219</v>
      </c>
      <c r="I1868" t="s">
        <v>8225</v>
      </c>
      <c r="J1868" t="s">
        <v>8247</v>
      </c>
      <c r="K1868">
        <v>1459702800</v>
      </c>
      <c r="L1868" s="11">
        <f t="shared" si="178"/>
        <v>42463.708333333328</v>
      </c>
      <c r="M1868">
        <v>1457690386</v>
      </c>
      <c r="N1868" s="11">
        <f t="shared" si="179"/>
        <v>42440.416504629626</v>
      </c>
      <c r="O1868" t="b">
        <v>0</v>
      </c>
      <c r="P1868">
        <v>38</v>
      </c>
      <c r="Q1868" t="b">
        <v>1</v>
      </c>
      <c r="R1868" t="s">
        <v>8271</v>
      </c>
      <c r="S1868" t="str">
        <f t="shared" si="176"/>
        <v>theater</v>
      </c>
      <c r="T1868" t="str">
        <f t="shared" si="177"/>
        <v>plays</v>
      </c>
    </row>
    <row r="1869" spans="1:20" ht="43.2" x14ac:dyDescent="0.3">
      <c r="A1869">
        <v>2973</v>
      </c>
      <c r="B1869" s="3" t="s">
        <v>2973</v>
      </c>
      <c r="C1869" s="3" t="s">
        <v>7083</v>
      </c>
      <c r="D1869" s="10">
        <v>5000</v>
      </c>
      <c r="E1869">
        <v>8740</v>
      </c>
      <c r="F1869" s="5">
        <f t="shared" si="174"/>
        <v>1.748</v>
      </c>
      <c r="G1869" s="6">
        <f t="shared" si="175"/>
        <v>264.84848484848487</v>
      </c>
      <c r="H1869" t="s">
        <v>8219</v>
      </c>
      <c r="I1869" t="s">
        <v>8224</v>
      </c>
      <c r="J1869" t="s">
        <v>8246</v>
      </c>
      <c r="K1869">
        <v>1451620800</v>
      </c>
      <c r="L1869" s="11">
        <f t="shared" si="178"/>
        <v>42370.166666666672</v>
      </c>
      <c r="M1869">
        <v>1449171508</v>
      </c>
      <c r="N1869" s="11">
        <f t="shared" si="179"/>
        <v>42341.818379629629</v>
      </c>
      <c r="O1869" t="b">
        <v>0</v>
      </c>
      <c r="P1869">
        <v>33</v>
      </c>
      <c r="Q1869" t="b">
        <v>1</v>
      </c>
      <c r="R1869" t="s">
        <v>8271</v>
      </c>
      <c r="S1869" t="str">
        <f t="shared" si="176"/>
        <v>theater</v>
      </c>
      <c r="T1869" t="str">
        <f t="shared" si="177"/>
        <v>plays</v>
      </c>
    </row>
    <row r="1870" spans="1:20" ht="57.6" x14ac:dyDescent="0.3">
      <c r="A1870">
        <v>1679</v>
      </c>
      <c r="B1870" s="3" t="s">
        <v>1680</v>
      </c>
      <c r="C1870" s="3" t="s">
        <v>5789</v>
      </c>
      <c r="D1870" s="10">
        <v>2000</v>
      </c>
      <c r="E1870">
        <v>3500</v>
      </c>
      <c r="F1870" s="5">
        <f t="shared" si="174"/>
        <v>1.75</v>
      </c>
      <c r="G1870" s="6">
        <f t="shared" si="175"/>
        <v>62.5</v>
      </c>
      <c r="H1870" t="s">
        <v>8219</v>
      </c>
      <c r="I1870" t="s">
        <v>8224</v>
      </c>
      <c r="J1870" t="s">
        <v>8246</v>
      </c>
      <c r="K1870">
        <v>1311298745</v>
      </c>
      <c r="L1870" s="11">
        <f t="shared" si="178"/>
        <v>40746.068807870368</v>
      </c>
      <c r="M1870">
        <v>1309311545</v>
      </c>
      <c r="N1870" s="11">
        <f t="shared" si="179"/>
        <v>40723.068807870368</v>
      </c>
      <c r="O1870" t="b">
        <v>0</v>
      </c>
      <c r="P1870">
        <v>56</v>
      </c>
      <c r="Q1870" t="b">
        <v>1</v>
      </c>
      <c r="R1870" t="s">
        <v>8292</v>
      </c>
      <c r="S1870" t="str">
        <f t="shared" si="176"/>
        <v>music</v>
      </c>
      <c r="T1870" t="str">
        <f t="shared" si="177"/>
        <v>pop</v>
      </c>
    </row>
    <row r="1871" spans="1:20" ht="57.6" x14ac:dyDescent="0.3">
      <c r="A1871">
        <v>3255</v>
      </c>
      <c r="B1871" s="3" t="s">
        <v>3255</v>
      </c>
      <c r="C1871" s="3" t="s">
        <v>7365</v>
      </c>
      <c r="D1871" s="10">
        <v>300</v>
      </c>
      <c r="E1871">
        <v>525</v>
      </c>
      <c r="F1871" s="5">
        <f t="shared" si="174"/>
        <v>1.75</v>
      </c>
      <c r="G1871" s="6">
        <f t="shared" si="175"/>
        <v>29.166666666666668</v>
      </c>
      <c r="H1871" t="s">
        <v>8219</v>
      </c>
      <c r="I1871" t="s">
        <v>8225</v>
      </c>
      <c r="J1871" t="s">
        <v>8247</v>
      </c>
      <c r="K1871">
        <v>1412706375</v>
      </c>
      <c r="L1871" s="11">
        <f t="shared" si="178"/>
        <v>41919.768229166664</v>
      </c>
      <c r="M1871">
        <v>1410114375</v>
      </c>
      <c r="N1871" s="11">
        <f t="shared" si="179"/>
        <v>41889.768229166664</v>
      </c>
      <c r="O1871" t="b">
        <v>1</v>
      </c>
      <c r="P1871">
        <v>18</v>
      </c>
      <c r="Q1871" t="b">
        <v>1</v>
      </c>
      <c r="R1871" t="s">
        <v>8271</v>
      </c>
      <c r="S1871" t="str">
        <f t="shared" si="176"/>
        <v>theater</v>
      </c>
      <c r="T1871" t="str">
        <f t="shared" si="177"/>
        <v>plays</v>
      </c>
    </row>
    <row r="1872" spans="1:20" ht="43.2" x14ac:dyDescent="0.3">
      <c r="A1872">
        <v>3591</v>
      </c>
      <c r="B1872" s="3" t="s">
        <v>3590</v>
      </c>
      <c r="C1872" s="3" t="s">
        <v>7701</v>
      </c>
      <c r="D1872" s="10">
        <v>700</v>
      </c>
      <c r="E1872">
        <v>1225</v>
      </c>
      <c r="F1872" s="5">
        <f t="shared" si="174"/>
        <v>1.75</v>
      </c>
      <c r="G1872" s="6">
        <f t="shared" si="175"/>
        <v>68.055555555555557</v>
      </c>
      <c r="H1872" t="s">
        <v>8219</v>
      </c>
      <c r="I1872" t="s">
        <v>8224</v>
      </c>
      <c r="J1872" t="s">
        <v>8246</v>
      </c>
      <c r="K1872">
        <v>1422075540</v>
      </c>
      <c r="L1872" s="11">
        <f t="shared" si="178"/>
        <v>42028.207638888889</v>
      </c>
      <c r="M1872">
        <v>1419979544</v>
      </c>
      <c r="N1872" s="11">
        <f t="shared" si="179"/>
        <v>42003.948425925926</v>
      </c>
      <c r="O1872" t="b">
        <v>0</v>
      </c>
      <c r="P1872">
        <v>18</v>
      </c>
      <c r="Q1872" t="b">
        <v>1</v>
      </c>
      <c r="R1872" t="s">
        <v>8271</v>
      </c>
      <c r="S1872" t="str">
        <f t="shared" si="176"/>
        <v>theater</v>
      </c>
      <c r="T1872" t="str">
        <f t="shared" si="177"/>
        <v>plays</v>
      </c>
    </row>
    <row r="1873" spans="1:20" ht="57.6" x14ac:dyDescent="0.3">
      <c r="A1873">
        <v>3306</v>
      </c>
      <c r="B1873" s="3" t="s">
        <v>3306</v>
      </c>
      <c r="C1873" s="3" t="s">
        <v>7416</v>
      </c>
      <c r="D1873" s="10">
        <v>1500</v>
      </c>
      <c r="E1873">
        <v>2630</v>
      </c>
      <c r="F1873" s="5">
        <f t="shared" si="174"/>
        <v>1.7533333333333334</v>
      </c>
      <c r="G1873" s="6">
        <f t="shared" si="175"/>
        <v>48.703703703703702</v>
      </c>
      <c r="H1873" t="s">
        <v>8219</v>
      </c>
      <c r="I1873" t="s">
        <v>8224</v>
      </c>
      <c r="J1873" t="s">
        <v>8246</v>
      </c>
      <c r="K1873">
        <v>1465527600</v>
      </c>
      <c r="L1873" s="11">
        <f t="shared" si="178"/>
        <v>42531.125</v>
      </c>
      <c r="M1873">
        <v>1462252542</v>
      </c>
      <c r="N1873" s="11">
        <f t="shared" si="179"/>
        <v>42493.219236111108</v>
      </c>
      <c r="O1873" t="b">
        <v>0</v>
      </c>
      <c r="P1873">
        <v>54</v>
      </c>
      <c r="Q1873" t="b">
        <v>1</v>
      </c>
      <c r="R1873" t="s">
        <v>8271</v>
      </c>
      <c r="S1873" t="str">
        <f t="shared" si="176"/>
        <v>theater</v>
      </c>
      <c r="T1873" t="str">
        <f t="shared" si="177"/>
        <v>plays</v>
      </c>
    </row>
    <row r="1874" spans="1:20" ht="28.8" x14ac:dyDescent="0.3">
      <c r="A1874">
        <v>2313</v>
      </c>
      <c r="B1874" s="3" t="s">
        <v>2314</v>
      </c>
      <c r="C1874" s="3" t="s">
        <v>6423</v>
      </c>
      <c r="D1874" s="10">
        <v>5000</v>
      </c>
      <c r="E1874">
        <v>8792.02</v>
      </c>
      <c r="F1874" s="5">
        <f t="shared" si="174"/>
        <v>1.7584040000000001</v>
      </c>
      <c r="G1874" s="6">
        <f t="shared" si="175"/>
        <v>56.000127388535034</v>
      </c>
      <c r="H1874" t="s">
        <v>8219</v>
      </c>
      <c r="I1874" t="s">
        <v>8224</v>
      </c>
      <c r="J1874" t="s">
        <v>8246</v>
      </c>
      <c r="K1874">
        <v>1336086026</v>
      </c>
      <c r="L1874" s="11">
        <f t="shared" si="178"/>
        <v>41032.958634259259</v>
      </c>
      <c r="M1874">
        <v>1333494026</v>
      </c>
      <c r="N1874" s="11">
        <f t="shared" si="179"/>
        <v>41002.958634259259</v>
      </c>
      <c r="O1874" t="b">
        <v>1</v>
      </c>
      <c r="P1874">
        <v>157</v>
      </c>
      <c r="Q1874" t="b">
        <v>1</v>
      </c>
      <c r="R1874" t="s">
        <v>8279</v>
      </c>
      <c r="S1874" t="str">
        <f t="shared" si="176"/>
        <v>music</v>
      </c>
      <c r="T1874" t="str">
        <f t="shared" si="177"/>
        <v>indie rock</v>
      </c>
    </row>
    <row r="1875" spans="1:20" ht="57.6" x14ac:dyDescent="0.3">
      <c r="A1875">
        <v>1531</v>
      </c>
      <c r="B1875" s="3" t="s">
        <v>1532</v>
      </c>
      <c r="C1875" s="3" t="s">
        <v>5641</v>
      </c>
      <c r="D1875" s="10">
        <v>2350</v>
      </c>
      <c r="E1875">
        <v>4135</v>
      </c>
      <c r="F1875" s="5">
        <f t="shared" si="174"/>
        <v>1.7595744680851064</v>
      </c>
      <c r="G1875" s="6">
        <f t="shared" si="175"/>
        <v>56.643835616438359</v>
      </c>
      <c r="H1875" t="s">
        <v>8219</v>
      </c>
      <c r="I1875" t="s">
        <v>8224</v>
      </c>
      <c r="J1875" t="s">
        <v>8246</v>
      </c>
      <c r="K1875">
        <v>1417402800</v>
      </c>
      <c r="L1875" s="11">
        <f t="shared" si="178"/>
        <v>41974.125</v>
      </c>
      <c r="M1875">
        <v>1414610126</v>
      </c>
      <c r="N1875" s="11">
        <f t="shared" si="179"/>
        <v>41941.802384259259</v>
      </c>
      <c r="O1875" t="b">
        <v>1</v>
      </c>
      <c r="P1875">
        <v>73</v>
      </c>
      <c r="Q1875" t="b">
        <v>1</v>
      </c>
      <c r="R1875" t="s">
        <v>8285</v>
      </c>
      <c r="S1875" t="str">
        <f t="shared" si="176"/>
        <v>photography</v>
      </c>
      <c r="T1875" t="str">
        <f t="shared" si="177"/>
        <v>photobooks</v>
      </c>
    </row>
    <row r="1876" spans="1:20" ht="28.8" x14ac:dyDescent="0.3">
      <c r="A1876">
        <v>287</v>
      </c>
      <c r="B1876" s="3" t="s">
        <v>288</v>
      </c>
      <c r="C1876" s="3" t="s">
        <v>4397</v>
      </c>
      <c r="D1876" s="10">
        <v>15000</v>
      </c>
      <c r="E1876">
        <v>26445</v>
      </c>
      <c r="F1876" s="5">
        <f t="shared" si="174"/>
        <v>1.7629999999999999</v>
      </c>
      <c r="G1876" s="6">
        <f t="shared" si="175"/>
        <v>91.189655172413794</v>
      </c>
      <c r="H1876" t="s">
        <v>8219</v>
      </c>
      <c r="I1876" t="s">
        <v>8224</v>
      </c>
      <c r="J1876" t="s">
        <v>8246</v>
      </c>
      <c r="K1876">
        <v>1351828800</v>
      </c>
      <c r="L1876" s="11">
        <f t="shared" si="178"/>
        <v>41215.166666666664</v>
      </c>
      <c r="M1876">
        <v>1349160018</v>
      </c>
      <c r="N1876" s="11">
        <f t="shared" si="179"/>
        <v>41184.277986111112</v>
      </c>
      <c r="O1876" t="b">
        <v>1</v>
      </c>
      <c r="P1876">
        <v>290</v>
      </c>
      <c r="Q1876" t="b">
        <v>1</v>
      </c>
      <c r="R1876" t="s">
        <v>8269</v>
      </c>
      <c r="S1876" t="str">
        <f t="shared" si="176"/>
        <v>film &amp; video</v>
      </c>
      <c r="T1876" t="str">
        <f t="shared" si="177"/>
        <v>documentary</v>
      </c>
    </row>
    <row r="1877" spans="1:20" x14ac:dyDescent="0.3">
      <c r="A1877">
        <v>2989</v>
      </c>
      <c r="B1877" s="3" t="s">
        <v>2989</v>
      </c>
      <c r="C1877" s="3" t="s">
        <v>7099</v>
      </c>
      <c r="D1877" s="10">
        <v>20000</v>
      </c>
      <c r="E1877">
        <v>35307</v>
      </c>
      <c r="F1877" s="5">
        <f t="shared" si="174"/>
        <v>1.76535</v>
      </c>
      <c r="G1877" s="6">
        <f t="shared" si="175"/>
        <v>96.997252747252745</v>
      </c>
      <c r="H1877" t="s">
        <v>8219</v>
      </c>
      <c r="I1877" t="s">
        <v>8224</v>
      </c>
      <c r="J1877" t="s">
        <v>8246</v>
      </c>
      <c r="K1877">
        <v>1450673940</v>
      </c>
      <c r="L1877" s="11">
        <f t="shared" si="178"/>
        <v>42359.207638888889</v>
      </c>
      <c r="M1877">
        <v>1448756962</v>
      </c>
      <c r="N1877" s="11">
        <f t="shared" si="179"/>
        <v>42337.02039351852</v>
      </c>
      <c r="O1877" t="b">
        <v>0</v>
      </c>
      <c r="P1877">
        <v>364</v>
      </c>
      <c r="Q1877" t="b">
        <v>1</v>
      </c>
      <c r="R1877" t="s">
        <v>8303</v>
      </c>
      <c r="S1877" t="str">
        <f t="shared" si="176"/>
        <v>theater</v>
      </c>
      <c r="T1877" t="str">
        <f t="shared" si="177"/>
        <v>spaces</v>
      </c>
    </row>
    <row r="1878" spans="1:20" ht="43.2" x14ac:dyDescent="0.3">
      <c r="A1878">
        <v>272</v>
      </c>
      <c r="B1878" s="3" t="s">
        <v>273</v>
      </c>
      <c r="C1878" s="3" t="s">
        <v>4382</v>
      </c>
      <c r="D1878" s="10">
        <v>3000</v>
      </c>
      <c r="E1878">
        <v>5323.01</v>
      </c>
      <c r="F1878" s="5">
        <f t="shared" si="174"/>
        <v>1.7743366666666667</v>
      </c>
      <c r="G1878" s="6">
        <f t="shared" si="175"/>
        <v>81.892461538461546</v>
      </c>
      <c r="H1878" t="s">
        <v>8219</v>
      </c>
      <c r="I1878" t="s">
        <v>8224</v>
      </c>
      <c r="J1878" t="s">
        <v>8246</v>
      </c>
      <c r="K1878">
        <v>1272480540</v>
      </c>
      <c r="L1878" s="11">
        <f t="shared" si="178"/>
        <v>40296.78402777778</v>
      </c>
      <c r="M1878">
        <v>1267220191</v>
      </c>
      <c r="N1878" s="11">
        <f t="shared" si="179"/>
        <v>40235.900358796294</v>
      </c>
      <c r="O1878" t="b">
        <v>1</v>
      </c>
      <c r="P1878">
        <v>65</v>
      </c>
      <c r="Q1878" t="b">
        <v>1</v>
      </c>
      <c r="R1878" t="s">
        <v>8269</v>
      </c>
      <c r="S1878" t="str">
        <f t="shared" si="176"/>
        <v>film &amp; video</v>
      </c>
      <c r="T1878" t="str">
        <f t="shared" si="177"/>
        <v>documentary</v>
      </c>
    </row>
    <row r="1879" spans="1:20" ht="43.2" x14ac:dyDescent="0.3">
      <c r="A1879">
        <v>2033</v>
      </c>
      <c r="B1879" s="3" t="s">
        <v>2034</v>
      </c>
      <c r="C1879" s="3" t="s">
        <v>6143</v>
      </c>
      <c r="D1879" s="10">
        <v>25000</v>
      </c>
      <c r="E1879">
        <v>44669</v>
      </c>
      <c r="F1879" s="5">
        <f t="shared" si="174"/>
        <v>1.7867599999999999</v>
      </c>
      <c r="G1879" s="6">
        <f t="shared" si="175"/>
        <v>282.71518987341773</v>
      </c>
      <c r="H1879" t="s">
        <v>8219</v>
      </c>
      <c r="I1879" t="s">
        <v>8224</v>
      </c>
      <c r="J1879" t="s">
        <v>8246</v>
      </c>
      <c r="K1879">
        <v>1398477518</v>
      </c>
      <c r="L1879" s="11">
        <f t="shared" si="178"/>
        <v>41755.082384259258</v>
      </c>
      <c r="M1879">
        <v>1395885518</v>
      </c>
      <c r="N1879" s="11">
        <f t="shared" si="179"/>
        <v>41725.082384259258</v>
      </c>
      <c r="O1879" t="b">
        <v>1</v>
      </c>
      <c r="P1879">
        <v>158</v>
      </c>
      <c r="Q1879" t="b">
        <v>1</v>
      </c>
      <c r="R1879" t="s">
        <v>8295</v>
      </c>
      <c r="S1879" t="str">
        <f t="shared" si="176"/>
        <v>technology</v>
      </c>
      <c r="T1879" t="str">
        <f t="shared" si="177"/>
        <v>hardware</v>
      </c>
    </row>
    <row r="1880" spans="1:20" ht="57.6" x14ac:dyDescent="0.3">
      <c r="A1880">
        <v>299</v>
      </c>
      <c r="B1880" s="3" t="s">
        <v>300</v>
      </c>
      <c r="C1880" s="3" t="s">
        <v>4409</v>
      </c>
      <c r="D1880" s="10">
        <v>10000</v>
      </c>
      <c r="E1880">
        <v>17895.25</v>
      </c>
      <c r="F1880" s="5">
        <f t="shared" si="174"/>
        <v>1.789525</v>
      </c>
      <c r="G1880" s="6">
        <f t="shared" si="175"/>
        <v>73.341188524590166</v>
      </c>
      <c r="H1880" t="s">
        <v>8219</v>
      </c>
      <c r="I1880" t="s">
        <v>8224</v>
      </c>
      <c r="J1880" t="s">
        <v>8246</v>
      </c>
      <c r="K1880">
        <v>1289975060</v>
      </c>
      <c r="L1880" s="11">
        <f t="shared" si="178"/>
        <v>40499.266898148147</v>
      </c>
      <c r="M1880">
        <v>1287379460</v>
      </c>
      <c r="N1880" s="11">
        <f t="shared" si="179"/>
        <v>40469.225231481483</v>
      </c>
      <c r="O1880" t="b">
        <v>1</v>
      </c>
      <c r="P1880">
        <v>244</v>
      </c>
      <c r="Q1880" t="b">
        <v>1</v>
      </c>
      <c r="R1880" t="s">
        <v>8269</v>
      </c>
      <c r="S1880" t="str">
        <f t="shared" si="176"/>
        <v>film &amp; video</v>
      </c>
      <c r="T1880" t="str">
        <f t="shared" si="177"/>
        <v>documentary</v>
      </c>
    </row>
    <row r="1881" spans="1:20" ht="43.2" x14ac:dyDescent="0.3">
      <c r="A1881">
        <v>745</v>
      </c>
      <c r="B1881" s="3" t="s">
        <v>746</v>
      </c>
      <c r="C1881" s="3" t="s">
        <v>4855</v>
      </c>
      <c r="D1881" s="10">
        <v>2220</v>
      </c>
      <c r="E1881">
        <v>3976</v>
      </c>
      <c r="F1881" s="5">
        <f t="shared" si="174"/>
        <v>1.7909909909909909</v>
      </c>
      <c r="G1881" s="6">
        <f t="shared" si="175"/>
        <v>53.729729729729726</v>
      </c>
      <c r="H1881" t="s">
        <v>8219</v>
      </c>
      <c r="I1881" t="s">
        <v>8224</v>
      </c>
      <c r="J1881" t="s">
        <v>8246</v>
      </c>
      <c r="K1881">
        <v>1367588645</v>
      </c>
      <c r="L1881" s="11">
        <f t="shared" si="178"/>
        <v>41397.572280092594</v>
      </c>
      <c r="M1881">
        <v>1364996645</v>
      </c>
      <c r="N1881" s="11">
        <f t="shared" si="179"/>
        <v>41367.572280092594</v>
      </c>
      <c r="O1881" t="b">
        <v>0</v>
      </c>
      <c r="P1881">
        <v>74</v>
      </c>
      <c r="Q1881" t="b">
        <v>1</v>
      </c>
      <c r="R1881" t="s">
        <v>8274</v>
      </c>
      <c r="S1881" t="str">
        <f t="shared" si="176"/>
        <v>publishing</v>
      </c>
      <c r="T1881" t="str">
        <f t="shared" si="177"/>
        <v>nonfiction</v>
      </c>
    </row>
    <row r="1882" spans="1:20" ht="43.2" x14ac:dyDescent="0.3">
      <c r="A1882">
        <v>823</v>
      </c>
      <c r="B1882" s="3" t="s">
        <v>824</v>
      </c>
      <c r="C1882" s="3" t="s">
        <v>4933</v>
      </c>
      <c r="D1882" s="10">
        <v>800</v>
      </c>
      <c r="E1882">
        <v>1436</v>
      </c>
      <c r="F1882" s="5">
        <f t="shared" si="174"/>
        <v>1.7949999999999999</v>
      </c>
      <c r="G1882" s="6">
        <f t="shared" si="175"/>
        <v>43.515151515151516</v>
      </c>
      <c r="H1882" t="s">
        <v>8219</v>
      </c>
      <c r="I1882" t="s">
        <v>8224</v>
      </c>
      <c r="J1882" t="s">
        <v>8246</v>
      </c>
      <c r="K1882">
        <v>1427062852</v>
      </c>
      <c r="L1882" s="11">
        <f t="shared" si="178"/>
        <v>42085.931157407409</v>
      </c>
      <c r="M1882">
        <v>1424474452</v>
      </c>
      <c r="N1882" s="11">
        <f t="shared" si="179"/>
        <v>42055.972824074073</v>
      </c>
      <c r="O1882" t="b">
        <v>0</v>
      </c>
      <c r="P1882">
        <v>33</v>
      </c>
      <c r="Q1882" t="b">
        <v>1</v>
      </c>
      <c r="R1882" t="s">
        <v>8276</v>
      </c>
      <c r="S1882" t="str">
        <f t="shared" si="176"/>
        <v>music</v>
      </c>
      <c r="T1882" t="str">
        <f t="shared" si="177"/>
        <v>rock</v>
      </c>
    </row>
    <row r="1883" spans="1:20" ht="43.2" x14ac:dyDescent="0.3">
      <c r="A1883">
        <v>1537</v>
      </c>
      <c r="B1883" s="3" t="s">
        <v>1538</v>
      </c>
      <c r="C1883" s="3" t="s">
        <v>5647</v>
      </c>
      <c r="D1883" s="10">
        <v>12000</v>
      </c>
      <c r="E1883">
        <v>21588</v>
      </c>
      <c r="F1883" s="5">
        <f t="shared" si="174"/>
        <v>1.7989999999999999</v>
      </c>
      <c r="G1883" s="6">
        <f t="shared" si="175"/>
        <v>96.375</v>
      </c>
      <c r="H1883" t="s">
        <v>8219</v>
      </c>
      <c r="I1883" t="s">
        <v>8236</v>
      </c>
      <c r="J1883" t="s">
        <v>8249</v>
      </c>
      <c r="K1883">
        <v>1470506400</v>
      </c>
      <c r="L1883" s="11">
        <f t="shared" si="178"/>
        <v>42588.75</v>
      </c>
      <c r="M1883">
        <v>1467358427</v>
      </c>
      <c r="N1883" s="11">
        <f t="shared" si="179"/>
        <v>42552.315127314811</v>
      </c>
      <c r="O1883" t="b">
        <v>1</v>
      </c>
      <c r="P1883">
        <v>224</v>
      </c>
      <c r="Q1883" t="b">
        <v>1</v>
      </c>
      <c r="R1883" t="s">
        <v>8285</v>
      </c>
      <c r="S1883" t="str">
        <f t="shared" si="176"/>
        <v>photography</v>
      </c>
      <c r="T1883" t="str">
        <f t="shared" si="177"/>
        <v>photobooks</v>
      </c>
    </row>
    <row r="1884" spans="1:20" ht="28.8" x14ac:dyDescent="0.3">
      <c r="A1884">
        <v>3007</v>
      </c>
      <c r="B1884" s="3" t="s">
        <v>3007</v>
      </c>
      <c r="C1884" s="3" t="s">
        <v>7117</v>
      </c>
      <c r="D1884" s="10">
        <v>600</v>
      </c>
      <c r="E1884">
        <v>1080</v>
      </c>
      <c r="F1884" s="5">
        <f t="shared" si="174"/>
        <v>1.8</v>
      </c>
      <c r="G1884" s="6">
        <f t="shared" si="175"/>
        <v>54</v>
      </c>
      <c r="H1884" t="s">
        <v>8219</v>
      </c>
      <c r="I1884" t="s">
        <v>8224</v>
      </c>
      <c r="J1884" t="s">
        <v>8246</v>
      </c>
      <c r="K1884">
        <v>1429938683</v>
      </c>
      <c r="L1884" s="11">
        <f t="shared" si="178"/>
        <v>42119.216238425928</v>
      </c>
      <c r="M1884">
        <v>1428124283</v>
      </c>
      <c r="N1884" s="11">
        <f t="shared" si="179"/>
        <v>42098.216238425928</v>
      </c>
      <c r="O1884" t="b">
        <v>0</v>
      </c>
      <c r="P1884">
        <v>20</v>
      </c>
      <c r="Q1884" t="b">
        <v>1</v>
      </c>
      <c r="R1884" t="s">
        <v>8303</v>
      </c>
      <c r="S1884" t="str">
        <f t="shared" si="176"/>
        <v>theater</v>
      </c>
      <c r="T1884" t="str">
        <f t="shared" si="177"/>
        <v>spaces</v>
      </c>
    </row>
    <row r="1885" spans="1:20" ht="43.2" x14ac:dyDescent="0.3">
      <c r="A1885">
        <v>3508</v>
      </c>
      <c r="B1885" s="3" t="s">
        <v>3507</v>
      </c>
      <c r="C1885" s="3" t="s">
        <v>7618</v>
      </c>
      <c r="D1885" s="10">
        <v>100</v>
      </c>
      <c r="E1885">
        <v>180</v>
      </c>
      <c r="F1885" s="5">
        <f t="shared" si="174"/>
        <v>1.8</v>
      </c>
      <c r="G1885" s="6">
        <f t="shared" si="175"/>
        <v>12</v>
      </c>
      <c r="H1885" t="s">
        <v>8219</v>
      </c>
      <c r="I1885" t="s">
        <v>8225</v>
      </c>
      <c r="J1885" t="s">
        <v>8247</v>
      </c>
      <c r="K1885">
        <v>1462914000</v>
      </c>
      <c r="L1885" s="11">
        <f t="shared" si="178"/>
        <v>42500.875</v>
      </c>
      <c r="M1885">
        <v>1460914253</v>
      </c>
      <c r="N1885" s="11">
        <f t="shared" si="179"/>
        <v>42477.729780092588</v>
      </c>
      <c r="O1885" t="b">
        <v>0</v>
      </c>
      <c r="P1885">
        <v>15</v>
      </c>
      <c r="Q1885" t="b">
        <v>1</v>
      </c>
      <c r="R1885" t="s">
        <v>8271</v>
      </c>
      <c r="S1885" t="str">
        <f t="shared" si="176"/>
        <v>theater</v>
      </c>
      <c r="T1885" t="str">
        <f t="shared" si="177"/>
        <v>plays</v>
      </c>
    </row>
    <row r="1886" spans="1:20" ht="57.6" x14ac:dyDescent="0.3">
      <c r="A1886">
        <v>2264</v>
      </c>
      <c r="B1886" s="3" t="s">
        <v>2265</v>
      </c>
      <c r="C1886" s="3" t="s">
        <v>6374</v>
      </c>
      <c r="D1886" s="10">
        <v>6000</v>
      </c>
      <c r="E1886">
        <v>10802</v>
      </c>
      <c r="F1886" s="5">
        <f t="shared" si="174"/>
        <v>1.8003333333333333</v>
      </c>
      <c r="G1886" s="6">
        <f t="shared" si="175"/>
        <v>24.274157303370785</v>
      </c>
      <c r="H1886" t="s">
        <v>8219</v>
      </c>
      <c r="I1886" t="s">
        <v>8224</v>
      </c>
      <c r="J1886" t="s">
        <v>8246</v>
      </c>
      <c r="K1886">
        <v>1463972400</v>
      </c>
      <c r="L1886" s="11">
        <f t="shared" si="178"/>
        <v>42513.125</v>
      </c>
      <c r="M1886">
        <v>1462543114</v>
      </c>
      <c r="N1886" s="11">
        <f t="shared" si="179"/>
        <v>42496.582337962958</v>
      </c>
      <c r="O1886" t="b">
        <v>0</v>
      </c>
      <c r="P1886">
        <v>445</v>
      </c>
      <c r="Q1886" t="b">
        <v>1</v>
      </c>
      <c r="R1886" t="s">
        <v>8297</v>
      </c>
      <c r="S1886" t="str">
        <f t="shared" si="176"/>
        <v>games</v>
      </c>
      <c r="T1886" t="str">
        <f t="shared" si="177"/>
        <v>tabletop games</v>
      </c>
    </row>
    <row r="1887" spans="1:20" ht="28.8" x14ac:dyDescent="0.3">
      <c r="A1887">
        <v>2465</v>
      </c>
      <c r="B1887" s="3" t="s">
        <v>2466</v>
      </c>
      <c r="C1887" s="3" t="s">
        <v>6575</v>
      </c>
      <c r="D1887" s="10">
        <v>700</v>
      </c>
      <c r="E1887">
        <v>1261</v>
      </c>
      <c r="F1887" s="5">
        <f t="shared" si="174"/>
        <v>1.8014285714285714</v>
      </c>
      <c r="G1887" s="6">
        <f t="shared" si="175"/>
        <v>26.270833333333332</v>
      </c>
      <c r="H1887" t="s">
        <v>8219</v>
      </c>
      <c r="I1887" t="s">
        <v>8224</v>
      </c>
      <c r="J1887" t="s">
        <v>8246</v>
      </c>
      <c r="K1887">
        <v>1348420548</v>
      </c>
      <c r="L1887" s="11">
        <f t="shared" si="178"/>
        <v>41175.719305555554</v>
      </c>
      <c r="M1887">
        <v>1345828548</v>
      </c>
      <c r="N1887" s="11">
        <f t="shared" si="179"/>
        <v>41145.719305555554</v>
      </c>
      <c r="O1887" t="b">
        <v>0</v>
      </c>
      <c r="P1887">
        <v>48</v>
      </c>
      <c r="Q1887" t="b">
        <v>1</v>
      </c>
      <c r="R1887" t="s">
        <v>8279</v>
      </c>
      <c r="S1887" t="str">
        <f t="shared" si="176"/>
        <v>music</v>
      </c>
      <c r="T1887" t="str">
        <f t="shared" si="177"/>
        <v>indie rock</v>
      </c>
    </row>
    <row r="1888" spans="1:20" ht="43.2" x14ac:dyDescent="0.3">
      <c r="A1888">
        <v>3537</v>
      </c>
      <c r="B1888" s="3" t="s">
        <v>3536</v>
      </c>
      <c r="C1888" s="3" t="s">
        <v>7647</v>
      </c>
      <c r="D1888" s="10">
        <v>675</v>
      </c>
      <c r="E1888">
        <v>1218</v>
      </c>
      <c r="F1888" s="5">
        <f t="shared" si="174"/>
        <v>1.8044444444444445</v>
      </c>
      <c r="G1888" s="6">
        <f t="shared" si="175"/>
        <v>43.5</v>
      </c>
      <c r="H1888" t="s">
        <v>8219</v>
      </c>
      <c r="I1888" t="s">
        <v>8229</v>
      </c>
      <c r="J1888" t="s">
        <v>8251</v>
      </c>
      <c r="K1888">
        <v>1416211140</v>
      </c>
      <c r="L1888" s="11">
        <f t="shared" si="178"/>
        <v>41960.332638888889</v>
      </c>
      <c r="M1888">
        <v>1413016216</v>
      </c>
      <c r="N1888" s="11">
        <f t="shared" si="179"/>
        <v>41923.354351851849</v>
      </c>
      <c r="O1888" t="b">
        <v>0</v>
      </c>
      <c r="P1888">
        <v>28</v>
      </c>
      <c r="Q1888" t="b">
        <v>1</v>
      </c>
      <c r="R1888" t="s">
        <v>8271</v>
      </c>
      <c r="S1888" t="str">
        <f t="shared" si="176"/>
        <v>theater</v>
      </c>
      <c r="T1888" t="str">
        <f t="shared" si="177"/>
        <v>plays</v>
      </c>
    </row>
    <row r="1889" spans="1:20" ht="43.2" x14ac:dyDescent="0.3">
      <c r="A1889">
        <v>785</v>
      </c>
      <c r="B1889" s="3" t="s">
        <v>786</v>
      </c>
      <c r="C1889" s="3" t="s">
        <v>4895</v>
      </c>
      <c r="D1889" s="10">
        <v>500</v>
      </c>
      <c r="E1889">
        <v>903.14</v>
      </c>
      <c r="F1889" s="5">
        <f t="shared" si="174"/>
        <v>1.8062799999999999</v>
      </c>
      <c r="G1889" s="6">
        <f t="shared" si="175"/>
        <v>31.142758620689655</v>
      </c>
      <c r="H1889" t="s">
        <v>8219</v>
      </c>
      <c r="I1889" t="s">
        <v>8224</v>
      </c>
      <c r="J1889" t="s">
        <v>8246</v>
      </c>
      <c r="K1889">
        <v>1362060915</v>
      </c>
      <c r="L1889" s="11">
        <f t="shared" si="178"/>
        <v>41333.593923611108</v>
      </c>
      <c r="M1889">
        <v>1359468915</v>
      </c>
      <c r="N1889" s="11">
        <f t="shared" si="179"/>
        <v>41303.593923611108</v>
      </c>
      <c r="O1889" t="b">
        <v>0</v>
      </c>
      <c r="P1889">
        <v>29</v>
      </c>
      <c r="Q1889" t="b">
        <v>1</v>
      </c>
      <c r="R1889" t="s">
        <v>8276</v>
      </c>
      <c r="S1889" t="str">
        <f t="shared" si="176"/>
        <v>music</v>
      </c>
      <c r="T1889" t="str">
        <f t="shared" si="177"/>
        <v>rock</v>
      </c>
    </row>
    <row r="1890" spans="1:20" ht="43.2" x14ac:dyDescent="0.3">
      <c r="A1890">
        <v>2170</v>
      </c>
      <c r="B1890" s="3" t="s">
        <v>2171</v>
      </c>
      <c r="C1890" s="3" t="s">
        <v>6280</v>
      </c>
      <c r="D1890" s="10">
        <v>350</v>
      </c>
      <c r="E1890">
        <v>633</v>
      </c>
      <c r="F1890" s="5">
        <f t="shared" si="174"/>
        <v>1.8085714285714285</v>
      </c>
      <c r="G1890" s="6">
        <f t="shared" si="175"/>
        <v>33.315789473684212</v>
      </c>
      <c r="H1890" t="s">
        <v>8219</v>
      </c>
      <c r="I1890" t="s">
        <v>8224</v>
      </c>
      <c r="J1890" t="s">
        <v>8246</v>
      </c>
      <c r="K1890">
        <v>1440266422</v>
      </c>
      <c r="L1890" s="11">
        <f t="shared" si="178"/>
        <v>42238.750254629631</v>
      </c>
      <c r="M1890">
        <v>1436810422</v>
      </c>
      <c r="N1890" s="11">
        <f t="shared" si="179"/>
        <v>42198.750254629631</v>
      </c>
      <c r="O1890" t="b">
        <v>0</v>
      </c>
      <c r="P1890">
        <v>19</v>
      </c>
      <c r="Q1890" t="b">
        <v>1</v>
      </c>
      <c r="R1890" t="s">
        <v>8276</v>
      </c>
      <c r="S1890" t="str">
        <f t="shared" si="176"/>
        <v>music</v>
      </c>
      <c r="T1890" t="str">
        <f t="shared" si="177"/>
        <v>rock</v>
      </c>
    </row>
    <row r="1891" spans="1:20" ht="43.2" x14ac:dyDescent="0.3">
      <c r="A1891">
        <v>2456</v>
      </c>
      <c r="B1891" s="3" t="s">
        <v>2457</v>
      </c>
      <c r="C1891" s="3" t="s">
        <v>6566</v>
      </c>
      <c r="D1891" s="10">
        <v>1500</v>
      </c>
      <c r="E1891">
        <v>2713</v>
      </c>
      <c r="F1891" s="5">
        <f t="shared" si="174"/>
        <v>1.8086666666666666</v>
      </c>
      <c r="G1891" s="6">
        <f t="shared" si="175"/>
        <v>40.492537313432834</v>
      </c>
      <c r="H1891" t="s">
        <v>8219</v>
      </c>
      <c r="I1891" t="s">
        <v>8224</v>
      </c>
      <c r="J1891" t="s">
        <v>8246</v>
      </c>
      <c r="K1891">
        <v>1488063839</v>
      </c>
      <c r="L1891" s="11">
        <f t="shared" si="178"/>
        <v>42791.961099537039</v>
      </c>
      <c r="M1891">
        <v>1485471839</v>
      </c>
      <c r="N1891" s="11">
        <f t="shared" si="179"/>
        <v>42761.961099537039</v>
      </c>
      <c r="O1891" t="b">
        <v>0</v>
      </c>
      <c r="P1891">
        <v>67</v>
      </c>
      <c r="Q1891" t="b">
        <v>1</v>
      </c>
      <c r="R1891" t="s">
        <v>8298</v>
      </c>
      <c r="S1891" t="str">
        <f t="shared" si="176"/>
        <v>food</v>
      </c>
      <c r="T1891" t="str">
        <f t="shared" si="177"/>
        <v>small batch</v>
      </c>
    </row>
    <row r="1892" spans="1:20" ht="57.6" x14ac:dyDescent="0.3">
      <c r="A1892">
        <v>389</v>
      </c>
      <c r="B1892" s="3" t="s">
        <v>390</v>
      </c>
      <c r="C1892" s="3" t="s">
        <v>4499</v>
      </c>
      <c r="D1892" s="10">
        <v>68000</v>
      </c>
      <c r="E1892">
        <v>123444.12</v>
      </c>
      <c r="F1892" s="5">
        <f t="shared" si="174"/>
        <v>1.8153547058823529</v>
      </c>
      <c r="G1892" s="6">
        <f t="shared" si="175"/>
        <v>81.75107284768211</v>
      </c>
      <c r="H1892" t="s">
        <v>8219</v>
      </c>
      <c r="I1892" t="s">
        <v>8224</v>
      </c>
      <c r="J1892" t="s">
        <v>8246</v>
      </c>
      <c r="K1892">
        <v>1394233140</v>
      </c>
      <c r="L1892" s="11">
        <f t="shared" si="178"/>
        <v>41705.957638888889</v>
      </c>
      <c r="M1892">
        <v>1391477450</v>
      </c>
      <c r="N1892" s="11">
        <f t="shared" si="179"/>
        <v>41674.063078703701</v>
      </c>
      <c r="O1892" t="b">
        <v>0</v>
      </c>
      <c r="P1892">
        <v>1510</v>
      </c>
      <c r="Q1892" t="b">
        <v>1</v>
      </c>
      <c r="R1892" t="s">
        <v>8269</v>
      </c>
      <c r="S1892" t="str">
        <f t="shared" si="176"/>
        <v>film &amp; video</v>
      </c>
      <c r="T1892" t="str">
        <f t="shared" si="177"/>
        <v>documentary</v>
      </c>
    </row>
    <row r="1893" spans="1:20" ht="43.2" x14ac:dyDescent="0.3">
      <c r="A1893">
        <v>2041</v>
      </c>
      <c r="B1893" s="3" t="s">
        <v>2042</v>
      </c>
      <c r="C1893" s="3" t="s">
        <v>6151</v>
      </c>
      <c r="D1893" s="10">
        <v>9500</v>
      </c>
      <c r="E1893">
        <v>17277</v>
      </c>
      <c r="F1893" s="5">
        <f t="shared" si="174"/>
        <v>1.8186315789473684</v>
      </c>
      <c r="G1893" s="6">
        <f t="shared" si="175"/>
        <v>143.97499999999999</v>
      </c>
      <c r="H1893" t="s">
        <v>8219</v>
      </c>
      <c r="I1893" t="s">
        <v>8224</v>
      </c>
      <c r="J1893" t="s">
        <v>8246</v>
      </c>
      <c r="K1893">
        <v>1478785027</v>
      </c>
      <c r="L1893" s="11">
        <f t="shared" si="178"/>
        <v>42684.567442129628</v>
      </c>
      <c r="M1893">
        <v>1476189427</v>
      </c>
      <c r="N1893" s="11">
        <f t="shared" si="179"/>
        <v>42654.525775462964</v>
      </c>
      <c r="O1893" t="b">
        <v>0</v>
      </c>
      <c r="P1893">
        <v>120</v>
      </c>
      <c r="Q1893" t="b">
        <v>1</v>
      </c>
      <c r="R1893" t="s">
        <v>8295</v>
      </c>
      <c r="S1893" t="str">
        <f t="shared" si="176"/>
        <v>technology</v>
      </c>
      <c r="T1893" t="str">
        <f t="shared" si="177"/>
        <v>hardware</v>
      </c>
    </row>
    <row r="1894" spans="1:20" ht="43.2" x14ac:dyDescent="0.3">
      <c r="A1894">
        <v>2455</v>
      </c>
      <c r="B1894" s="3" t="s">
        <v>2456</v>
      </c>
      <c r="C1894" s="3" t="s">
        <v>6565</v>
      </c>
      <c r="D1894" s="10">
        <v>300</v>
      </c>
      <c r="E1894">
        <v>546</v>
      </c>
      <c r="F1894" s="5">
        <f t="shared" si="174"/>
        <v>1.82</v>
      </c>
      <c r="G1894" s="6">
        <f t="shared" si="175"/>
        <v>34.125</v>
      </c>
      <c r="H1894" t="s">
        <v>8219</v>
      </c>
      <c r="I1894" t="s">
        <v>8224</v>
      </c>
      <c r="J1894" t="s">
        <v>8246</v>
      </c>
      <c r="K1894">
        <v>1461177950</v>
      </c>
      <c r="L1894" s="11">
        <f t="shared" si="178"/>
        <v>42480.781828703708</v>
      </c>
      <c r="M1894">
        <v>1458758750</v>
      </c>
      <c r="N1894" s="11">
        <f t="shared" si="179"/>
        <v>42452.781828703708</v>
      </c>
      <c r="O1894" t="b">
        <v>0</v>
      </c>
      <c r="P1894">
        <v>16</v>
      </c>
      <c r="Q1894" t="b">
        <v>1</v>
      </c>
      <c r="R1894" t="s">
        <v>8298</v>
      </c>
      <c r="S1894" t="str">
        <f t="shared" si="176"/>
        <v>food</v>
      </c>
      <c r="T1894" t="str">
        <f t="shared" si="177"/>
        <v>small batch</v>
      </c>
    </row>
    <row r="1895" spans="1:20" ht="43.2" x14ac:dyDescent="0.3">
      <c r="A1895">
        <v>1356</v>
      </c>
      <c r="B1895" s="3" t="s">
        <v>1357</v>
      </c>
      <c r="C1895" s="3" t="s">
        <v>5466</v>
      </c>
      <c r="D1895" s="10">
        <v>3400</v>
      </c>
      <c r="E1895">
        <v>6215.56</v>
      </c>
      <c r="F1895" s="5">
        <f t="shared" si="174"/>
        <v>1.8281058823529412</v>
      </c>
      <c r="G1895" s="6">
        <f t="shared" si="175"/>
        <v>71.443218390804603</v>
      </c>
      <c r="H1895" t="s">
        <v>8219</v>
      </c>
      <c r="I1895" t="s">
        <v>8224</v>
      </c>
      <c r="J1895" t="s">
        <v>8246</v>
      </c>
      <c r="K1895">
        <v>1372985760</v>
      </c>
      <c r="L1895" s="11">
        <f t="shared" si="178"/>
        <v>41460.038888888892</v>
      </c>
      <c r="M1895">
        <v>1370393760</v>
      </c>
      <c r="N1895" s="11">
        <f t="shared" si="179"/>
        <v>41430.038888888892</v>
      </c>
      <c r="O1895" t="b">
        <v>0</v>
      </c>
      <c r="P1895">
        <v>87</v>
      </c>
      <c r="Q1895" t="b">
        <v>1</v>
      </c>
      <c r="R1895" t="s">
        <v>8274</v>
      </c>
      <c r="S1895" t="str">
        <f t="shared" si="176"/>
        <v>publishing</v>
      </c>
      <c r="T1895" t="str">
        <f t="shared" si="177"/>
        <v>nonfiction</v>
      </c>
    </row>
    <row r="1896" spans="1:20" ht="43.2" x14ac:dyDescent="0.3">
      <c r="A1896">
        <v>37</v>
      </c>
      <c r="B1896" s="3" t="s">
        <v>39</v>
      </c>
      <c r="C1896" s="3" t="s">
        <v>4148</v>
      </c>
      <c r="D1896" s="10">
        <v>22000</v>
      </c>
      <c r="E1896">
        <v>40357</v>
      </c>
      <c r="F1896" s="5">
        <f t="shared" si="174"/>
        <v>1.8344090909090909</v>
      </c>
      <c r="G1896" s="6">
        <f t="shared" si="175"/>
        <v>159.51383399209487</v>
      </c>
      <c r="H1896" t="s">
        <v>8219</v>
      </c>
      <c r="I1896" t="s">
        <v>8224</v>
      </c>
      <c r="J1896" t="s">
        <v>8246</v>
      </c>
      <c r="K1896">
        <v>1425055079</v>
      </c>
      <c r="L1896" s="11">
        <f t="shared" si="178"/>
        <v>42062.693043981482</v>
      </c>
      <c r="M1896">
        <v>1422463079</v>
      </c>
      <c r="N1896" s="11">
        <f t="shared" si="179"/>
        <v>42032.693043981482</v>
      </c>
      <c r="O1896" t="b">
        <v>0</v>
      </c>
      <c r="P1896">
        <v>253</v>
      </c>
      <c r="Q1896" t="b">
        <v>1</v>
      </c>
      <c r="R1896" t="s">
        <v>8265</v>
      </c>
      <c r="S1896" t="str">
        <f t="shared" si="176"/>
        <v>film &amp; video</v>
      </c>
      <c r="T1896" t="str">
        <f t="shared" si="177"/>
        <v>television</v>
      </c>
    </row>
    <row r="1897" spans="1:20" ht="28.8" x14ac:dyDescent="0.3">
      <c r="A1897">
        <v>3395</v>
      </c>
      <c r="B1897" s="3" t="s">
        <v>3394</v>
      </c>
      <c r="C1897" s="3" t="s">
        <v>7505</v>
      </c>
      <c r="D1897" s="10">
        <v>500</v>
      </c>
      <c r="E1897">
        <v>920</v>
      </c>
      <c r="F1897" s="5">
        <f t="shared" si="174"/>
        <v>1.84</v>
      </c>
      <c r="G1897" s="6">
        <f t="shared" si="175"/>
        <v>24.210526315789473</v>
      </c>
      <c r="H1897" t="s">
        <v>8219</v>
      </c>
      <c r="I1897" t="s">
        <v>8225</v>
      </c>
      <c r="J1897" t="s">
        <v>8247</v>
      </c>
      <c r="K1897">
        <v>1433009400</v>
      </c>
      <c r="L1897" s="11">
        <f t="shared" si="178"/>
        <v>42154.756944444445</v>
      </c>
      <c r="M1897">
        <v>1431795944</v>
      </c>
      <c r="N1897" s="11">
        <f t="shared" si="179"/>
        <v>42140.712314814817</v>
      </c>
      <c r="O1897" t="b">
        <v>0</v>
      </c>
      <c r="P1897">
        <v>38</v>
      </c>
      <c r="Q1897" t="b">
        <v>1</v>
      </c>
      <c r="R1897" t="s">
        <v>8271</v>
      </c>
      <c r="S1897" t="str">
        <f t="shared" si="176"/>
        <v>theater</v>
      </c>
      <c r="T1897" t="str">
        <f t="shared" si="177"/>
        <v>plays</v>
      </c>
    </row>
    <row r="1898" spans="1:20" ht="57.6" x14ac:dyDescent="0.3">
      <c r="A1898">
        <v>3605</v>
      </c>
      <c r="B1898" s="3" t="s">
        <v>3604</v>
      </c>
      <c r="C1898" s="3" t="s">
        <v>7715</v>
      </c>
      <c r="D1898" s="10">
        <v>250</v>
      </c>
      <c r="E1898">
        <v>460</v>
      </c>
      <c r="F1898" s="5">
        <f t="shared" si="174"/>
        <v>1.84</v>
      </c>
      <c r="G1898" s="6">
        <f t="shared" si="175"/>
        <v>30.666666666666668</v>
      </c>
      <c r="H1898" t="s">
        <v>8219</v>
      </c>
      <c r="I1898" t="s">
        <v>8225</v>
      </c>
      <c r="J1898" t="s">
        <v>8247</v>
      </c>
      <c r="K1898">
        <v>1455390126</v>
      </c>
      <c r="L1898" s="11">
        <f t="shared" si="178"/>
        <v>42413.793124999997</v>
      </c>
      <c r="M1898">
        <v>1452798126</v>
      </c>
      <c r="N1898" s="11">
        <f t="shared" si="179"/>
        <v>42383.793124999997</v>
      </c>
      <c r="O1898" t="b">
        <v>0</v>
      </c>
      <c r="P1898">
        <v>15</v>
      </c>
      <c r="Q1898" t="b">
        <v>1</v>
      </c>
      <c r="R1898" t="s">
        <v>8271</v>
      </c>
      <c r="S1898" t="str">
        <f t="shared" si="176"/>
        <v>theater</v>
      </c>
      <c r="T1898" t="str">
        <f t="shared" si="177"/>
        <v>plays</v>
      </c>
    </row>
    <row r="1899" spans="1:20" ht="43.2" x14ac:dyDescent="0.3">
      <c r="A1899">
        <v>252</v>
      </c>
      <c r="B1899" s="3" t="s">
        <v>253</v>
      </c>
      <c r="C1899" s="3" t="s">
        <v>4362</v>
      </c>
      <c r="D1899" s="10">
        <v>5000</v>
      </c>
      <c r="E1899">
        <v>9228</v>
      </c>
      <c r="F1899" s="5">
        <f t="shared" si="174"/>
        <v>1.8455999999999999</v>
      </c>
      <c r="G1899" s="6">
        <f t="shared" si="175"/>
        <v>85.444444444444443</v>
      </c>
      <c r="H1899" t="s">
        <v>8219</v>
      </c>
      <c r="I1899" t="s">
        <v>8224</v>
      </c>
      <c r="J1899" t="s">
        <v>8246</v>
      </c>
      <c r="K1899">
        <v>1275364740</v>
      </c>
      <c r="L1899" s="11">
        <f t="shared" si="178"/>
        <v>40330.165972222225</v>
      </c>
      <c r="M1899">
        <v>1269878058</v>
      </c>
      <c r="N1899" s="11">
        <f t="shared" si="179"/>
        <v>40266.662708333337</v>
      </c>
      <c r="O1899" t="b">
        <v>1</v>
      </c>
      <c r="P1899">
        <v>108</v>
      </c>
      <c r="Q1899" t="b">
        <v>1</v>
      </c>
      <c r="R1899" t="s">
        <v>8269</v>
      </c>
      <c r="S1899" t="str">
        <f t="shared" si="176"/>
        <v>film &amp; video</v>
      </c>
      <c r="T1899" t="str">
        <f t="shared" si="177"/>
        <v>documentary</v>
      </c>
    </row>
    <row r="1900" spans="1:20" ht="43.2" x14ac:dyDescent="0.3">
      <c r="A1900">
        <v>2190</v>
      </c>
      <c r="B1900" s="3" t="s">
        <v>2191</v>
      </c>
      <c r="C1900" s="3" t="s">
        <v>6300</v>
      </c>
      <c r="D1900" s="10">
        <v>19000</v>
      </c>
      <c r="E1900">
        <v>35076</v>
      </c>
      <c r="F1900" s="5">
        <f t="shared" si="174"/>
        <v>1.8461052631578947</v>
      </c>
      <c r="G1900" s="6">
        <f t="shared" si="175"/>
        <v>65.318435754189949</v>
      </c>
      <c r="H1900" t="s">
        <v>8219</v>
      </c>
      <c r="I1900" t="s">
        <v>8224</v>
      </c>
      <c r="J1900" t="s">
        <v>8246</v>
      </c>
      <c r="K1900">
        <v>1458716340</v>
      </c>
      <c r="L1900" s="11">
        <f t="shared" si="178"/>
        <v>42452.290972222225</v>
      </c>
      <c r="M1900">
        <v>1455721204</v>
      </c>
      <c r="N1900" s="11">
        <f t="shared" si="179"/>
        <v>42417.625046296293</v>
      </c>
      <c r="O1900" t="b">
        <v>0</v>
      </c>
      <c r="P1900">
        <v>537</v>
      </c>
      <c r="Q1900" t="b">
        <v>1</v>
      </c>
      <c r="R1900" t="s">
        <v>8297</v>
      </c>
      <c r="S1900" t="str">
        <f t="shared" si="176"/>
        <v>games</v>
      </c>
      <c r="T1900" t="str">
        <f t="shared" si="177"/>
        <v>tabletop games</v>
      </c>
    </row>
    <row r="1901" spans="1:20" ht="43.2" x14ac:dyDescent="0.3">
      <c r="A1901">
        <v>2281</v>
      </c>
      <c r="B1901" s="3" t="s">
        <v>2282</v>
      </c>
      <c r="C1901" s="3" t="s">
        <v>6391</v>
      </c>
      <c r="D1901" s="10">
        <v>300</v>
      </c>
      <c r="E1901">
        <v>555</v>
      </c>
      <c r="F1901" s="5">
        <f t="shared" si="174"/>
        <v>1.85</v>
      </c>
      <c r="G1901" s="6">
        <f t="shared" si="175"/>
        <v>50.454545454545453</v>
      </c>
      <c r="H1901" t="s">
        <v>8219</v>
      </c>
      <c r="I1901" t="s">
        <v>8224</v>
      </c>
      <c r="J1901" t="s">
        <v>8246</v>
      </c>
      <c r="K1901">
        <v>1311576600</v>
      </c>
      <c r="L1901" s="11">
        <f t="shared" si="178"/>
        <v>40749.284722222219</v>
      </c>
      <c r="M1901">
        <v>1306219897</v>
      </c>
      <c r="N1901" s="11">
        <f t="shared" si="179"/>
        <v>40687.285844907405</v>
      </c>
      <c r="O1901" t="b">
        <v>0</v>
      </c>
      <c r="P1901">
        <v>11</v>
      </c>
      <c r="Q1901" t="b">
        <v>1</v>
      </c>
      <c r="R1901" t="s">
        <v>8276</v>
      </c>
      <c r="S1901" t="str">
        <f t="shared" si="176"/>
        <v>music</v>
      </c>
      <c r="T1901" t="str">
        <f t="shared" si="177"/>
        <v>rock</v>
      </c>
    </row>
    <row r="1902" spans="1:20" ht="28.8" x14ac:dyDescent="0.3">
      <c r="A1902">
        <v>2282</v>
      </c>
      <c r="B1902" s="3" t="s">
        <v>2283</v>
      </c>
      <c r="C1902" s="3" t="s">
        <v>6392</v>
      </c>
      <c r="D1902" s="10">
        <v>750</v>
      </c>
      <c r="E1902">
        <v>1390</v>
      </c>
      <c r="F1902" s="5">
        <f t="shared" si="174"/>
        <v>1.8533333333333333</v>
      </c>
      <c r="G1902" s="6">
        <f t="shared" si="175"/>
        <v>115.83333333333333</v>
      </c>
      <c r="H1902" t="s">
        <v>8219</v>
      </c>
      <c r="I1902" t="s">
        <v>8224</v>
      </c>
      <c r="J1902" t="s">
        <v>8246</v>
      </c>
      <c r="K1902">
        <v>1452744686</v>
      </c>
      <c r="L1902" s="11">
        <f t="shared" si="178"/>
        <v>42383.17460648148</v>
      </c>
      <c r="M1902">
        <v>1447560686</v>
      </c>
      <c r="N1902" s="11">
        <f t="shared" si="179"/>
        <v>42323.17460648148</v>
      </c>
      <c r="O1902" t="b">
        <v>0</v>
      </c>
      <c r="P1902">
        <v>12</v>
      </c>
      <c r="Q1902" t="b">
        <v>1</v>
      </c>
      <c r="R1902" t="s">
        <v>8276</v>
      </c>
      <c r="S1902" t="str">
        <f t="shared" si="176"/>
        <v>music</v>
      </c>
      <c r="T1902" t="str">
        <f t="shared" si="177"/>
        <v>rock</v>
      </c>
    </row>
    <row r="1903" spans="1:20" ht="43.2" x14ac:dyDescent="0.3">
      <c r="A1903">
        <v>3443</v>
      </c>
      <c r="B1903" s="3" t="s">
        <v>3442</v>
      </c>
      <c r="C1903" s="3" t="s">
        <v>7553</v>
      </c>
      <c r="D1903" s="10">
        <v>1000</v>
      </c>
      <c r="E1903">
        <v>1855</v>
      </c>
      <c r="F1903" s="5">
        <f t="shared" si="174"/>
        <v>1.855</v>
      </c>
      <c r="G1903" s="6">
        <f t="shared" si="175"/>
        <v>41.222222222222221</v>
      </c>
      <c r="H1903" t="s">
        <v>8219</v>
      </c>
      <c r="I1903" t="s">
        <v>8224</v>
      </c>
      <c r="J1903" t="s">
        <v>8246</v>
      </c>
      <c r="K1903">
        <v>1410266146</v>
      </c>
      <c r="L1903" s="11">
        <f t="shared" si="178"/>
        <v>41891.524837962963</v>
      </c>
      <c r="M1903">
        <v>1407674146</v>
      </c>
      <c r="N1903" s="11">
        <f t="shared" si="179"/>
        <v>41861.524837962963</v>
      </c>
      <c r="O1903" t="b">
        <v>0</v>
      </c>
      <c r="P1903">
        <v>45</v>
      </c>
      <c r="Q1903" t="b">
        <v>1</v>
      </c>
      <c r="R1903" t="s">
        <v>8271</v>
      </c>
      <c r="S1903" t="str">
        <f t="shared" si="176"/>
        <v>theater</v>
      </c>
      <c r="T1903" t="str">
        <f t="shared" si="177"/>
        <v>plays</v>
      </c>
    </row>
    <row r="1904" spans="1:20" ht="43.2" x14ac:dyDescent="0.3">
      <c r="A1904">
        <v>3707</v>
      </c>
      <c r="B1904" s="3" t="s">
        <v>3704</v>
      </c>
      <c r="C1904" s="3" t="s">
        <v>7817</v>
      </c>
      <c r="D1904" s="10">
        <v>1000</v>
      </c>
      <c r="E1904">
        <v>1860</v>
      </c>
      <c r="F1904" s="5">
        <f t="shared" si="174"/>
        <v>1.86</v>
      </c>
      <c r="G1904" s="6">
        <f t="shared" si="175"/>
        <v>80.869565217391298</v>
      </c>
      <c r="H1904" t="s">
        <v>8219</v>
      </c>
      <c r="I1904" t="s">
        <v>8224</v>
      </c>
      <c r="J1904" t="s">
        <v>8246</v>
      </c>
      <c r="K1904">
        <v>1469165160</v>
      </c>
      <c r="L1904" s="11">
        <f t="shared" si="178"/>
        <v>42573.226388888885</v>
      </c>
      <c r="M1904">
        <v>1467335378</v>
      </c>
      <c r="N1904" s="11">
        <f t="shared" si="179"/>
        <v>42552.048356481479</v>
      </c>
      <c r="O1904" t="b">
        <v>0</v>
      </c>
      <c r="P1904">
        <v>23</v>
      </c>
      <c r="Q1904" t="b">
        <v>1</v>
      </c>
      <c r="R1904" t="s">
        <v>8271</v>
      </c>
      <c r="S1904" t="str">
        <f t="shared" si="176"/>
        <v>theater</v>
      </c>
      <c r="T1904" t="str">
        <f t="shared" si="177"/>
        <v>plays</v>
      </c>
    </row>
    <row r="1905" spans="1:20" ht="43.2" x14ac:dyDescent="0.3">
      <c r="A1905">
        <v>2835</v>
      </c>
      <c r="B1905" s="3" t="s">
        <v>2835</v>
      </c>
      <c r="C1905" s="3" t="s">
        <v>6945</v>
      </c>
      <c r="D1905" s="10">
        <v>1000</v>
      </c>
      <c r="E1905">
        <v>1870.99</v>
      </c>
      <c r="F1905" s="5">
        <f t="shared" si="174"/>
        <v>1.8709899999999999</v>
      </c>
      <c r="G1905" s="6">
        <f t="shared" si="175"/>
        <v>20.118172043010752</v>
      </c>
      <c r="H1905" t="s">
        <v>8219</v>
      </c>
      <c r="I1905" t="s">
        <v>8225</v>
      </c>
      <c r="J1905" t="s">
        <v>8247</v>
      </c>
      <c r="K1905">
        <v>1449273600</v>
      </c>
      <c r="L1905" s="11">
        <f t="shared" si="178"/>
        <v>42343</v>
      </c>
      <c r="M1905">
        <v>1446742417</v>
      </c>
      <c r="N1905" s="11">
        <f t="shared" si="179"/>
        <v>42313.703900462962</v>
      </c>
      <c r="O1905" t="b">
        <v>0</v>
      </c>
      <c r="P1905">
        <v>93</v>
      </c>
      <c r="Q1905" t="b">
        <v>1</v>
      </c>
      <c r="R1905" t="s">
        <v>8271</v>
      </c>
      <c r="S1905" t="str">
        <f t="shared" si="176"/>
        <v>theater</v>
      </c>
      <c r="T1905" t="str">
        <f t="shared" si="177"/>
        <v>plays</v>
      </c>
    </row>
    <row r="1906" spans="1:20" ht="43.2" x14ac:dyDescent="0.3">
      <c r="A1906">
        <v>1937</v>
      </c>
      <c r="B1906" s="3" t="s">
        <v>1938</v>
      </c>
      <c r="C1906" s="3" t="s">
        <v>6047</v>
      </c>
      <c r="D1906" s="10">
        <v>600</v>
      </c>
      <c r="E1906">
        <v>1123.47</v>
      </c>
      <c r="F1906" s="5">
        <f t="shared" si="174"/>
        <v>1.8724499999999999</v>
      </c>
      <c r="G1906" s="6">
        <f t="shared" si="175"/>
        <v>38.740344827586206</v>
      </c>
      <c r="H1906" t="s">
        <v>8219</v>
      </c>
      <c r="I1906" t="s">
        <v>8224</v>
      </c>
      <c r="J1906" t="s">
        <v>8246</v>
      </c>
      <c r="K1906">
        <v>1339732740</v>
      </c>
      <c r="L1906" s="11">
        <f t="shared" si="178"/>
        <v>41075.165972222225</v>
      </c>
      <c r="M1906">
        <v>1338346281</v>
      </c>
      <c r="N1906" s="11">
        <f t="shared" si="179"/>
        <v>41059.118993055556</v>
      </c>
      <c r="O1906" t="b">
        <v>0</v>
      </c>
      <c r="P1906">
        <v>29</v>
      </c>
      <c r="Q1906" t="b">
        <v>1</v>
      </c>
      <c r="R1906" t="s">
        <v>8279</v>
      </c>
      <c r="S1906" t="str">
        <f t="shared" si="176"/>
        <v>music</v>
      </c>
      <c r="T1906" t="str">
        <f t="shared" si="177"/>
        <v>indie rock</v>
      </c>
    </row>
    <row r="1907" spans="1:20" ht="57.6" x14ac:dyDescent="0.3">
      <c r="A1907">
        <v>2636</v>
      </c>
      <c r="B1907" s="3" t="s">
        <v>2636</v>
      </c>
      <c r="C1907" s="3" t="s">
        <v>6746</v>
      </c>
      <c r="D1907" s="10">
        <v>1000</v>
      </c>
      <c r="E1907">
        <v>1873</v>
      </c>
      <c r="F1907" s="5">
        <f t="shared" si="174"/>
        <v>1.873</v>
      </c>
      <c r="G1907" s="6">
        <f t="shared" si="175"/>
        <v>37.46</v>
      </c>
      <c r="H1907" t="s">
        <v>8219</v>
      </c>
      <c r="I1907" t="s">
        <v>8224</v>
      </c>
      <c r="J1907" t="s">
        <v>8246</v>
      </c>
      <c r="K1907">
        <v>1476579600</v>
      </c>
      <c r="L1907" s="11">
        <f t="shared" si="178"/>
        <v>42659.041666666672</v>
      </c>
      <c r="M1907">
        <v>1474641914</v>
      </c>
      <c r="N1907" s="11">
        <f t="shared" si="179"/>
        <v>42636.614745370374</v>
      </c>
      <c r="O1907" t="b">
        <v>0</v>
      </c>
      <c r="P1907">
        <v>50</v>
      </c>
      <c r="Q1907" t="b">
        <v>1</v>
      </c>
      <c r="R1907" t="s">
        <v>8301</v>
      </c>
      <c r="S1907" t="str">
        <f t="shared" si="176"/>
        <v>technology</v>
      </c>
      <c r="T1907" t="str">
        <f t="shared" si="177"/>
        <v>space exploration</v>
      </c>
    </row>
    <row r="1908" spans="1:20" ht="43.2" x14ac:dyDescent="0.3">
      <c r="A1908">
        <v>2619</v>
      </c>
      <c r="B1908" s="3" t="s">
        <v>2619</v>
      </c>
      <c r="C1908" s="3" t="s">
        <v>6729</v>
      </c>
      <c r="D1908" s="10">
        <v>1000</v>
      </c>
      <c r="E1908">
        <v>1884</v>
      </c>
      <c r="F1908" s="5">
        <f t="shared" si="174"/>
        <v>1.8839999999999999</v>
      </c>
      <c r="G1908" s="6">
        <f t="shared" si="175"/>
        <v>35.547169811320757</v>
      </c>
      <c r="H1908" t="s">
        <v>8219</v>
      </c>
      <c r="I1908" t="s">
        <v>8224</v>
      </c>
      <c r="J1908" t="s">
        <v>8246</v>
      </c>
      <c r="K1908">
        <v>1445598000</v>
      </c>
      <c r="L1908" s="11">
        <f t="shared" si="178"/>
        <v>42300.458333333328</v>
      </c>
      <c r="M1908">
        <v>1443302004</v>
      </c>
      <c r="N1908" s="11">
        <f t="shared" si="179"/>
        <v>42273.884305555555</v>
      </c>
      <c r="O1908" t="b">
        <v>1</v>
      </c>
      <c r="P1908">
        <v>53</v>
      </c>
      <c r="Q1908" t="b">
        <v>1</v>
      </c>
      <c r="R1908" t="s">
        <v>8301</v>
      </c>
      <c r="S1908" t="str">
        <f t="shared" si="176"/>
        <v>technology</v>
      </c>
      <c r="T1908" t="str">
        <f t="shared" si="177"/>
        <v>space exploration</v>
      </c>
    </row>
    <row r="1909" spans="1:20" ht="43.2" x14ac:dyDescent="0.3">
      <c r="A1909">
        <v>3155</v>
      </c>
      <c r="B1909" s="3" t="s">
        <v>3155</v>
      </c>
      <c r="C1909" s="3" t="s">
        <v>7265</v>
      </c>
      <c r="D1909" s="10">
        <v>5000</v>
      </c>
      <c r="E1909">
        <v>9425.23</v>
      </c>
      <c r="F1909" s="5">
        <f t="shared" si="174"/>
        <v>1.885046</v>
      </c>
      <c r="G1909" s="6">
        <f t="shared" si="175"/>
        <v>31.209370860927152</v>
      </c>
      <c r="H1909" t="s">
        <v>8219</v>
      </c>
      <c r="I1909" t="s">
        <v>8225</v>
      </c>
      <c r="J1909" t="s">
        <v>8247</v>
      </c>
      <c r="K1909">
        <v>1356004725</v>
      </c>
      <c r="L1909" s="11">
        <f t="shared" si="178"/>
        <v>41263.499131944445</v>
      </c>
      <c r="M1909">
        <v>1353412725</v>
      </c>
      <c r="N1909" s="11">
        <f t="shared" si="179"/>
        <v>41233.499131944445</v>
      </c>
      <c r="O1909" t="b">
        <v>1</v>
      </c>
      <c r="P1909">
        <v>302</v>
      </c>
      <c r="Q1909" t="b">
        <v>1</v>
      </c>
      <c r="R1909" t="s">
        <v>8271</v>
      </c>
      <c r="S1909" t="str">
        <f t="shared" si="176"/>
        <v>theater</v>
      </c>
      <c r="T1909" t="str">
        <f t="shared" si="177"/>
        <v>plays</v>
      </c>
    </row>
    <row r="1910" spans="1:20" ht="43.2" x14ac:dyDescent="0.3">
      <c r="A1910">
        <v>1475</v>
      </c>
      <c r="B1910" s="3" t="s">
        <v>1476</v>
      </c>
      <c r="C1910" s="3" t="s">
        <v>5585</v>
      </c>
      <c r="D1910" s="10">
        <v>15000</v>
      </c>
      <c r="E1910">
        <v>28300.45</v>
      </c>
      <c r="F1910" s="5">
        <f t="shared" si="174"/>
        <v>1.8866966666666667</v>
      </c>
      <c r="G1910" s="6">
        <f t="shared" si="175"/>
        <v>64.173356009070289</v>
      </c>
      <c r="H1910" t="s">
        <v>8219</v>
      </c>
      <c r="I1910" t="s">
        <v>8224</v>
      </c>
      <c r="J1910" t="s">
        <v>8246</v>
      </c>
      <c r="K1910">
        <v>1419051540</v>
      </c>
      <c r="L1910" s="11">
        <f t="shared" si="178"/>
        <v>41993.207638888889</v>
      </c>
      <c r="M1910">
        <v>1416244863</v>
      </c>
      <c r="N1910" s="11">
        <f t="shared" si="179"/>
        <v>41960.722951388889</v>
      </c>
      <c r="O1910" t="b">
        <v>1</v>
      </c>
      <c r="P1910">
        <v>441</v>
      </c>
      <c r="Q1910" t="b">
        <v>1</v>
      </c>
      <c r="R1910" t="s">
        <v>8288</v>
      </c>
      <c r="S1910" t="str">
        <f t="shared" si="176"/>
        <v>publishing</v>
      </c>
      <c r="T1910" t="str">
        <f t="shared" si="177"/>
        <v>radio &amp; podcasts</v>
      </c>
    </row>
    <row r="1911" spans="1:20" ht="43.2" x14ac:dyDescent="0.3">
      <c r="A1911">
        <v>1374</v>
      </c>
      <c r="B1911" s="3" t="s">
        <v>1375</v>
      </c>
      <c r="C1911" s="3" t="s">
        <v>5484</v>
      </c>
      <c r="D1911" s="10">
        <v>1500</v>
      </c>
      <c r="E1911">
        <v>2842</v>
      </c>
      <c r="F1911" s="5">
        <f t="shared" si="174"/>
        <v>1.8946666666666667</v>
      </c>
      <c r="G1911" s="6">
        <f t="shared" si="175"/>
        <v>43.060606060606062</v>
      </c>
      <c r="H1911" t="s">
        <v>8219</v>
      </c>
      <c r="I1911" t="s">
        <v>8224</v>
      </c>
      <c r="J1911" t="s">
        <v>8246</v>
      </c>
      <c r="K1911">
        <v>1458874388</v>
      </c>
      <c r="L1911" s="11">
        <f t="shared" si="178"/>
        <v>42454.12023148148</v>
      </c>
      <c r="M1911">
        <v>1456285988</v>
      </c>
      <c r="N1911" s="11">
        <f t="shared" si="179"/>
        <v>42424.161898148144</v>
      </c>
      <c r="O1911" t="b">
        <v>0</v>
      </c>
      <c r="P1911">
        <v>66</v>
      </c>
      <c r="Q1911" t="b">
        <v>1</v>
      </c>
      <c r="R1911" t="s">
        <v>8276</v>
      </c>
      <c r="S1911" t="str">
        <f t="shared" si="176"/>
        <v>music</v>
      </c>
      <c r="T1911" t="str">
        <f t="shared" si="177"/>
        <v>rock</v>
      </c>
    </row>
    <row r="1912" spans="1:20" ht="43.2" x14ac:dyDescent="0.3">
      <c r="A1912">
        <v>3460</v>
      </c>
      <c r="B1912" s="3" t="s">
        <v>3459</v>
      </c>
      <c r="C1912" s="3" t="s">
        <v>7570</v>
      </c>
      <c r="D1912" s="10">
        <v>500</v>
      </c>
      <c r="E1912">
        <v>950</v>
      </c>
      <c r="F1912" s="5">
        <f t="shared" si="174"/>
        <v>1.9</v>
      </c>
      <c r="G1912" s="6">
        <f t="shared" si="175"/>
        <v>50</v>
      </c>
      <c r="H1912" t="s">
        <v>8219</v>
      </c>
      <c r="I1912" t="s">
        <v>8225</v>
      </c>
      <c r="J1912" t="s">
        <v>8247</v>
      </c>
      <c r="K1912">
        <v>1408106352</v>
      </c>
      <c r="L1912" s="11">
        <f t="shared" si="178"/>
        <v>41866.527222222219</v>
      </c>
      <c r="M1912">
        <v>1406896752</v>
      </c>
      <c r="N1912" s="11">
        <f t="shared" si="179"/>
        <v>41852.527222222219</v>
      </c>
      <c r="O1912" t="b">
        <v>0</v>
      </c>
      <c r="P1912">
        <v>19</v>
      </c>
      <c r="Q1912" t="b">
        <v>1</v>
      </c>
      <c r="R1912" t="s">
        <v>8271</v>
      </c>
      <c r="S1912" t="str">
        <f t="shared" si="176"/>
        <v>theater</v>
      </c>
      <c r="T1912" t="str">
        <f t="shared" si="177"/>
        <v>plays</v>
      </c>
    </row>
    <row r="1913" spans="1:20" ht="57.6" x14ac:dyDescent="0.3">
      <c r="A1913">
        <v>3046</v>
      </c>
      <c r="B1913" s="3" t="s">
        <v>3046</v>
      </c>
      <c r="C1913" s="3" t="s">
        <v>7156</v>
      </c>
      <c r="D1913" s="10">
        <v>7900</v>
      </c>
      <c r="E1913">
        <v>15077</v>
      </c>
      <c r="F1913" s="5">
        <f t="shared" si="174"/>
        <v>1.9084810126582279</v>
      </c>
      <c r="G1913" s="6">
        <f t="shared" si="175"/>
        <v>259.94827586206895</v>
      </c>
      <c r="H1913" t="s">
        <v>8219</v>
      </c>
      <c r="I1913" t="s">
        <v>8224</v>
      </c>
      <c r="J1913" t="s">
        <v>8246</v>
      </c>
      <c r="K1913">
        <v>1410324720</v>
      </c>
      <c r="L1913" s="11">
        <f t="shared" si="178"/>
        <v>41892.202777777777</v>
      </c>
      <c r="M1913">
        <v>1407784586</v>
      </c>
      <c r="N1913" s="11">
        <f t="shared" si="179"/>
        <v>41862.803078703706</v>
      </c>
      <c r="O1913" t="b">
        <v>0</v>
      </c>
      <c r="P1913">
        <v>58</v>
      </c>
      <c r="Q1913" t="b">
        <v>1</v>
      </c>
      <c r="R1913" t="s">
        <v>8303</v>
      </c>
      <c r="S1913" t="str">
        <f t="shared" si="176"/>
        <v>theater</v>
      </c>
      <c r="T1913" t="str">
        <f t="shared" si="177"/>
        <v>spaces</v>
      </c>
    </row>
    <row r="1914" spans="1:20" ht="43.2" x14ac:dyDescent="0.3">
      <c r="A1914">
        <v>258</v>
      </c>
      <c r="B1914" s="3" t="s">
        <v>259</v>
      </c>
      <c r="C1914" s="3" t="s">
        <v>4368</v>
      </c>
      <c r="D1914" s="10">
        <v>30000</v>
      </c>
      <c r="E1914">
        <v>57342</v>
      </c>
      <c r="F1914" s="5">
        <f t="shared" si="174"/>
        <v>1.9114</v>
      </c>
      <c r="G1914" s="6">
        <f t="shared" si="175"/>
        <v>83.345930232558146</v>
      </c>
      <c r="H1914" t="s">
        <v>8219</v>
      </c>
      <c r="I1914" t="s">
        <v>8224</v>
      </c>
      <c r="J1914" t="s">
        <v>8246</v>
      </c>
      <c r="K1914">
        <v>1308359666</v>
      </c>
      <c r="L1914" s="11">
        <f t="shared" si="178"/>
        <v>40712.051689814813</v>
      </c>
      <c r="M1914">
        <v>1305767666</v>
      </c>
      <c r="N1914" s="11">
        <f t="shared" si="179"/>
        <v>40682.051689814813</v>
      </c>
      <c r="O1914" t="b">
        <v>1</v>
      </c>
      <c r="P1914">
        <v>688</v>
      </c>
      <c r="Q1914" t="b">
        <v>1</v>
      </c>
      <c r="R1914" t="s">
        <v>8269</v>
      </c>
      <c r="S1914" t="str">
        <f t="shared" si="176"/>
        <v>film &amp; video</v>
      </c>
      <c r="T1914" t="str">
        <f t="shared" si="177"/>
        <v>documentary</v>
      </c>
    </row>
    <row r="1915" spans="1:20" ht="43.2" x14ac:dyDescent="0.3">
      <c r="A1915">
        <v>2064</v>
      </c>
      <c r="B1915" s="3" t="s">
        <v>2065</v>
      </c>
      <c r="C1915" s="3" t="s">
        <v>6174</v>
      </c>
      <c r="D1915" s="10">
        <v>261962</v>
      </c>
      <c r="E1915">
        <v>500784.27</v>
      </c>
      <c r="F1915" s="5">
        <f t="shared" si="174"/>
        <v>1.9116676082790633</v>
      </c>
      <c r="G1915" s="6">
        <f t="shared" si="175"/>
        <v>86.163845492085343</v>
      </c>
      <c r="H1915" t="s">
        <v>8219</v>
      </c>
      <c r="I1915" t="s">
        <v>8224</v>
      </c>
      <c r="J1915" t="s">
        <v>8246</v>
      </c>
      <c r="K1915">
        <v>1370001600</v>
      </c>
      <c r="L1915" s="11">
        <f t="shared" si="178"/>
        <v>41425.5</v>
      </c>
      <c r="M1915">
        <v>1366879523</v>
      </c>
      <c r="N1915" s="11">
        <f t="shared" si="179"/>
        <v>41389.364849537036</v>
      </c>
      <c r="O1915" t="b">
        <v>0</v>
      </c>
      <c r="P1915">
        <v>5812</v>
      </c>
      <c r="Q1915" t="b">
        <v>1</v>
      </c>
      <c r="R1915" t="s">
        <v>8295</v>
      </c>
      <c r="S1915" t="str">
        <f t="shared" si="176"/>
        <v>technology</v>
      </c>
      <c r="T1915" t="str">
        <f t="shared" si="177"/>
        <v>hardware</v>
      </c>
    </row>
    <row r="1916" spans="1:20" ht="43.2" x14ac:dyDescent="0.3">
      <c r="A1916">
        <v>3456</v>
      </c>
      <c r="B1916" s="3" t="s">
        <v>3455</v>
      </c>
      <c r="C1916" s="3" t="s">
        <v>7566</v>
      </c>
      <c r="D1916" s="10">
        <v>3000</v>
      </c>
      <c r="E1916">
        <v>5739</v>
      </c>
      <c r="F1916" s="5">
        <f t="shared" si="174"/>
        <v>1.913</v>
      </c>
      <c r="G1916" s="6">
        <f t="shared" si="175"/>
        <v>358.6875</v>
      </c>
      <c r="H1916" t="s">
        <v>8219</v>
      </c>
      <c r="I1916" t="s">
        <v>8224</v>
      </c>
      <c r="J1916" t="s">
        <v>8246</v>
      </c>
      <c r="K1916">
        <v>1406876340</v>
      </c>
      <c r="L1916" s="11">
        <f t="shared" si="178"/>
        <v>41852.290972222225</v>
      </c>
      <c r="M1916">
        <v>1404190567</v>
      </c>
      <c r="N1916" s="11">
        <f t="shared" si="179"/>
        <v>41821.205636574072</v>
      </c>
      <c r="O1916" t="b">
        <v>0</v>
      </c>
      <c r="P1916">
        <v>16</v>
      </c>
      <c r="Q1916" t="b">
        <v>1</v>
      </c>
      <c r="R1916" t="s">
        <v>8271</v>
      </c>
      <c r="S1916" t="str">
        <f t="shared" si="176"/>
        <v>theater</v>
      </c>
      <c r="T1916" t="str">
        <f t="shared" si="177"/>
        <v>plays</v>
      </c>
    </row>
    <row r="1917" spans="1:20" ht="43.2" x14ac:dyDescent="0.3">
      <c r="A1917">
        <v>2020</v>
      </c>
      <c r="B1917" s="3" t="s">
        <v>2021</v>
      </c>
      <c r="C1917" s="3" t="s">
        <v>6130</v>
      </c>
      <c r="D1917" s="10">
        <v>1500</v>
      </c>
      <c r="E1917">
        <v>2885</v>
      </c>
      <c r="F1917" s="5">
        <f t="shared" si="174"/>
        <v>1.9233333333333333</v>
      </c>
      <c r="G1917" s="6">
        <f t="shared" si="175"/>
        <v>23.647540983606557</v>
      </c>
      <c r="H1917" t="s">
        <v>8219</v>
      </c>
      <c r="I1917" t="s">
        <v>8224</v>
      </c>
      <c r="J1917" t="s">
        <v>8246</v>
      </c>
      <c r="K1917">
        <v>1400108640</v>
      </c>
      <c r="L1917" s="11">
        <f t="shared" si="178"/>
        <v>41773.961111111108</v>
      </c>
      <c r="M1917">
        <v>1396923624</v>
      </c>
      <c r="N1917" s="11">
        <f t="shared" si="179"/>
        <v>41737.097499999996</v>
      </c>
      <c r="O1917" t="b">
        <v>1</v>
      </c>
      <c r="P1917">
        <v>122</v>
      </c>
      <c r="Q1917" t="b">
        <v>1</v>
      </c>
      <c r="R1917" t="s">
        <v>8295</v>
      </c>
      <c r="S1917" t="str">
        <f t="shared" si="176"/>
        <v>technology</v>
      </c>
      <c r="T1917" t="str">
        <f t="shared" si="177"/>
        <v>hardware</v>
      </c>
    </row>
    <row r="1918" spans="1:20" ht="43.2" x14ac:dyDescent="0.3">
      <c r="A1918">
        <v>1962</v>
      </c>
      <c r="B1918" s="3" t="s">
        <v>1963</v>
      </c>
      <c r="C1918" s="3" t="s">
        <v>6072</v>
      </c>
      <c r="D1918" s="10">
        <v>10000</v>
      </c>
      <c r="E1918">
        <v>19292.5</v>
      </c>
      <c r="F1918" s="5">
        <f t="shared" si="174"/>
        <v>1.9292499999999999</v>
      </c>
      <c r="G1918" s="6">
        <f t="shared" si="175"/>
        <v>63.04738562091503</v>
      </c>
      <c r="H1918" t="s">
        <v>8219</v>
      </c>
      <c r="I1918" t="s">
        <v>8224</v>
      </c>
      <c r="J1918" t="s">
        <v>8246</v>
      </c>
      <c r="K1918">
        <v>1400006636</v>
      </c>
      <c r="L1918" s="11">
        <f t="shared" si="178"/>
        <v>41772.780509259261</v>
      </c>
      <c r="M1918">
        <v>1397414636</v>
      </c>
      <c r="N1918" s="11">
        <f t="shared" si="179"/>
        <v>41742.780509259261</v>
      </c>
      <c r="O1918" t="b">
        <v>1</v>
      </c>
      <c r="P1918">
        <v>306</v>
      </c>
      <c r="Q1918" t="b">
        <v>1</v>
      </c>
      <c r="R1918" t="s">
        <v>8295</v>
      </c>
      <c r="S1918" t="str">
        <f t="shared" si="176"/>
        <v>technology</v>
      </c>
      <c r="T1918" t="str">
        <f t="shared" si="177"/>
        <v>hardware</v>
      </c>
    </row>
    <row r="1919" spans="1:20" ht="57.6" x14ac:dyDescent="0.3">
      <c r="A1919">
        <v>844</v>
      </c>
      <c r="B1919" s="3" t="s">
        <v>845</v>
      </c>
      <c r="C1919" s="3" t="s">
        <v>4954</v>
      </c>
      <c r="D1919" s="10">
        <v>3000</v>
      </c>
      <c r="E1919">
        <v>5824</v>
      </c>
      <c r="F1919" s="5">
        <f t="shared" si="174"/>
        <v>1.9413333333333334</v>
      </c>
      <c r="G1919" s="6">
        <f t="shared" si="175"/>
        <v>36.628930817610062</v>
      </c>
      <c r="H1919" t="s">
        <v>8219</v>
      </c>
      <c r="I1919" t="s">
        <v>8224</v>
      </c>
      <c r="J1919" t="s">
        <v>8246</v>
      </c>
      <c r="K1919">
        <v>1414817940</v>
      </c>
      <c r="L1919" s="11">
        <f t="shared" si="178"/>
        <v>41944.207638888889</v>
      </c>
      <c r="M1919">
        <v>1411489552</v>
      </c>
      <c r="N1919" s="11">
        <f t="shared" si="179"/>
        <v>41905.684629629628</v>
      </c>
      <c r="O1919" t="b">
        <v>1</v>
      </c>
      <c r="P1919">
        <v>159</v>
      </c>
      <c r="Q1919" t="b">
        <v>1</v>
      </c>
      <c r="R1919" t="s">
        <v>8277</v>
      </c>
      <c r="S1919" t="str">
        <f t="shared" si="176"/>
        <v>music</v>
      </c>
      <c r="T1919" t="str">
        <f t="shared" si="177"/>
        <v>metal</v>
      </c>
    </row>
    <row r="1920" spans="1:20" ht="43.2" x14ac:dyDescent="0.3">
      <c r="A1920">
        <v>2545</v>
      </c>
      <c r="B1920" s="3" t="s">
        <v>2545</v>
      </c>
      <c r="C1920" s="3" t="s">
        <v>6655</v>
      </c>
      <c r="D1920" s="10">
        <v>2000</v>
      </c>
      <c r="E1920">
        <v>3906</v>
      </c>
      <c r="F1920" s="5">
        <f t="shared" si="174"/>
        <v>1.9530000000000001</v>
      </c>
      <c r="G1920" s="6">
        <f t="shared" si="175"/>
        <v>64.032786885245898</v>
      </c>
      <c r="H1920" t="s">
        <v>8219</v>
      </c>
      <c r="I1920" t="s">
        <v>8224</v>
      </c>
      <c r="J1920" t="s">
        <v>8246</v>
      </c>
      <c r="K1920">
        <v>1424997000</v>
      </c>
      <c r="L1920" s="11">
        <f t="shared" si="178"/>
        <v>42062.020833333328</v>
      </c>
      <c r="M1920">
        <v>1421983138</v>
      </c>
      <c r="N1920" s="11">
        <f t="shared" si="179"/>
        <v>42027.13817129629</v>
      </c>
      <c r="O1920" t="b">
        <v>0</v>
      </c>
      <c r="P1920">
        <v>61</v>
      </c>
      <c r="Q1920" t="b">
        <v>1</v>
      </c>
      <c r="R1920" t="s">
        <v>8300</v>
      </c>
      <c r="S1920" t="str">
        <f t="shared" si="176"/>
        <v>music</v>
      </c>
      <c r="T1920" t="str">
        <f t="shared" si="177"/>
        <v>classical music</v>
      </c>
    </row>
    <row r="1921" spans="1:20" ht="57.6" x14ac:dyDescent="0.3">
      <c r="A1921">
        <v>1926</v>
      </c>
      <c r="B1921" s="3" t="s">
        <v>1927</v>
      </c>
      <c r="C1921" s="3" t="s">
        <v>6036</v>
      </c>
      <c r="D1921" s="10">
        <v>1500</v>
      </c>
      <c r="E1921">
        <v>2930.69</v>
      </c>
      <c r="F1921" s="5">
        <f t="shared" si="174"/>
        <v>1.9537933333333333</v>
      </c>
      <c r="G1921" s="6">
        <f t="shared" si="175"/>
        <v>27.3896261682243</v>
      </c>
      <c r="H1921" t="s">
        <v>8219</v>
      </c>
      <c r="I1921" t="s">
        <v>8224</v>
      </c>
      <c r="J1921" t="s">
        <v>8246</v>
      </c>
      <c r="K1921">
        <v>1288657560</v>
      </c>
      <c r="L1921" s="11">
        <f t="shared" si="178"/>
        <v>40484.018055555556</v>
      </c>
      <c r="M1921">
        <v>1286319256</v>
      </c>
      <c r="N1921" s="11">
        <f t="shared" si="179"/>
        <v>40456.954351851848</v>
      </c>
      <c r="O1921" t="b">
        <v>0</v>
      </c>
      <c r="P1921">
        <v>107</v>
      </c>
      <c r="Q1921" t="b">
        <v>1</v>
      </c>
      <c r="R1921" t="s">
        <v>8279</v>
      </c>
      <c r="S1921" t="str">
        <f t="shared" si="176"/>
        <v>music</v>
      </c>
      <c r="T1921" t="str">
        <f t="shared" si="177"/>
        <v>indie rock</v>
      </c>
    </row>
    <row r="1922" spans="1:20" ht="43.2" x14ac:dyDescent="0.3">
      <c r="A1922">
        <v>2211</v>
      </c>
      <c r="B1922" s="3" t="s">
        <v>2212</v>
      </c>
      <c r="C1922" s="3" t="s">
        <v>6321</v>
      </c>
      <c r="D1922" s="10">
        <v>2500</v>
      </c>
      <c r="E1922">
        <v>4890</v>
      </c>
      <c r="F1922" s="5">
        <f t="shared" ref="F1922:F1985" si="180">E1922/D1922</f>
        <v>1.956</v>
      </c>
      <c r="G1922" s="6">
        <f t="shared" ref="G1922:G1985" si="181">E1922/P1922</f>
        <v>40.75</v>
      </c>
      <c r="H1922" t="s">
        <v>8219</v>
      </c>
      <c r="I1922" t="s">
        <v>8224</v>
      </c>
      <c r="J1922" t="s">
        <v>8246</v>
      </c>
      <c r="K1922">
        <v>1397113140</v>
      </c>
      <c r="L1922" s="11">
        <f t="shared" si="178"/>
        <v>41739.290972222225</v>
      </c>
      <c r="M1922">
        <v>1395168625</v>
      </c>
      <c r="N1922" s="11">
        <f t="shared" si="179"/>
        <v>41716.785011574073</v>
      </c>
      <c r="O1922" t="b">
        <v>0</v>
      </c>
      <c r="P1922">
        <v>120</v>
      </c>
      <c r="Q1922" t="b">
        <v>1</v>
      </c>
      <c r="R1922" t="s">
        <v>8280</v>
      </c>
      <c r="S1922" t="str">
        <f t="shared" ref="S1922:S1985" si="182">LEFT(R1922,FIND("/",R1922)-1)</f>
        <v>music</v>
      </c>
      <c r="T1922" t="str">
        <f t="shared" ref="T1922:T1985" si="183">RIGHT(R1922,LEN(R1922)-FIND("/",R1922))</f>
        <v>electronic music</v>
      </c>
    </row>
    <row r="1923" spans="1:20" ht="43.2" x14ac:dyDescent="0.3">
      <c r="A1923">
        <v>2060</v>
      </c>
      <c r="B1923" s="3" t="s">
        <v>2061</v>
      </c>
      <c r="C1923" s="3" t="s">
        <v>6170</v>
      </c>
      <c r="D1923" s="10">
        <v>25000</v>
      </c>
      <c r="E1923">
        <v>49100</v>
      </c>
      <c r="F1923" s="5">
        <f t="shared" si="180"/>
        <v>1.964</v>
      </c>
      <c r="G1923" s="6">
        <f t="shared" si="181"/>
        <v>35.997067448680355</v>
      </c>
      <c r="H1923" t="s">
        <v>8219</v>
      </c>
      <c r="I1923" t="s">
        <v>8224</v>
      </c>
      <c r="J1923" t="s">
        <v>8246</v>
      </c>
      <c r="K1923">
        <v>1406129150</v>
      </c>
      <c r="L1923" s="11">
        <f t="shared" ref="L1923:L1986" si="184">(((K1923/60)/60)/24)+DATE(1970,1,1)</f>
        <v>41843.642939814818</v>
      </c>
      <c r="M1923">
        <v>1400945150</v>
      </c>
      <c r="N1923" s="11">
        <f t="shared" ref="N1923:N1986" si="185">(((M1923/60)/60)/24)+DATE(1970,1,1)</f>
        <v>41783.642939814818</v>
      </c>
      <c r="O1923" t="b">
        <v>0</v>
      </c>
      <c r="P1923">
        <v>1364</v>
      </c>
      <c r="Q1923" t="b">
        <v>1</v>
      </c>
      <c r="R1923" t="s">
        <v>8295</v>
      </c>
      <c r="S1923" t="str">
        <f t="shared" si="182"/>
        <v>technology</v>
      </c>
      <c r="T1923" t="str">
        <f t="shared" si="183"/>
        <v>hardware</v>
      </c>
    </row>
    <row r="1924" spans="1:20" ht="43.2" x14ac:dyDescent="0.3">
      <c r="A1924">
        <v>81</v>
      </c>
      <c r="B1924" s="3" t="s">
        <v>83</v>
      </c>
      <c r="C1924" s="3" t="s">
        <v>4192</v>
      </c>
      <c r="D1924" s="10">
        <v>750</v>
      </c>
      <c r="E1924">
        <v>1485</v>
      </c>
      <c r="F1924" s="5">
        <f t="shared" si="180"/>
        <v>1.98</v>
      </c>
      <c r="G1924" s="6">
        <f t="shared" si="181"/>
        <v>53.035714285714285</v>
      </c>
      <c r="H1924" t="s">
        <v>8219</v>
      </c>
      <c r="I1924" t="s">
        <v>8224</v>
      </c>
      <c r="J1924" t="s">
        <v>8246</v>
      </c>
      <c r="K1924">
        <v>1342234920</v>
      </c>
      <c r="L1924" s="11">
        <f t="shared" si="184"/>
        <v>41104.126388888886</v>
      </c>
      <c r="M1924">
        <v>1341892127</v>
      </c>
      <c r="N1924" s="11">
        <f t="shared" si="185"/>
        <v>41100.158877314818</v>
      </c>
      <c r="O1924" t="b">
        <v>0</v>
      </c>
      <c r="P1924">
        <v>28</v>
      </c>
      <c r="Q1924" t="b">
        <v>1</v>
      </c>
      <c r="R1924" t="s">
        <v>8266</v>
      </c>
      <c r="S1924" t="str">
        <f t="shared" si="182"/>
        <v>film &amp; video</v>
      </c>
      <c r="T1924" t="str">
        <f t="shared" si="183"/>
        <v>shorts</v>
      </c>
    </row>
    <row r="1925" spans="1:20" ht="43.2" x14ac:dyDescent="0.3">
      <c r="A1925">
        <v>1952</v>
      </c>
      <c r="B1925" s="3" t="s">
        <v>1953</v>
      </c>
      <c r="C1925" s="3" t="s">
        <v>6062</v>
      </c>
      <c r="D1925" s="10">
        <v>35000</v>
      </c>
      <c r="E1925">
        <v>69465.33</v>
      </c>
      <c r="F1925" s="5">
        <f t="shared" si="180"/>
        <v>1.9847237142857144</v>
      </c>
      <c r="G1925" s="6">
        <f t="shared" si="181"/>
        <v>101.85532258064516</v>
      </c>
      <c r="H1925" t="s">
        <v>8219</v>
      </c>
      <c r="I1925" t="s">
        <v>8229</v>
      </c>
      <c r="J1925" t="s">
        <v>8251</v>
      </c>
      <c r="K1925">
        <v>1381934015</v>
      </c>
      <c r="L1925" s="11">
        <f t="shared" si="184"/>
        <v>41563.60665509259</v>
      </c>
      <c r="M1925">
        <v>1378737215</v>
      </c>
      <c r="N1925" s="11">
        <f t="shared" si="185"/>
        <v>41526.60665509259</v>
      </c>
      <c r="O1925" t="b">
        <v>1</v>
      </c>
      <c r="P1925">
        <v>682</v>
      </c>
      <c r="Q1925" t="b">
        <v>1</v>
      </c>
      <c r="R1925" t="s">
        <v>8295</v>
      </c>
      <c r="S1925" t="str">
        <f t="shared" si="182"/>
        <v>technology</v>
      </c>
      <c r="T1925" t="str">
        <f t="shared" si="183"/>
        <v>hardware</v>
      </c>
    </row>
    <row r="1926" spans="1:20" ht="43.2" x14ac:dyDescent="0.3">
      <c r="A1926">
        <v>1254</v>
      </c>
      <c r="B1926" s="3" t="s">
        <v>1255</v>
      </c>
      <c r="C1926" s="3" t="s">
        <v>5364</v>
      </c>
      <c r="D1926" s="10">
        <v>6700</v>
      </c>
      <c r="E1926">
        <v>13323</v>
      </c>
      <c r="F1926" s="5">
        <f t="shared" si="180"/>
        <v>1.9885074626865671</v>
      </c>
      <c r="G1926" s="6">
        <f t="shared" si="181"/>
        <v>94.489361702127653</v>
      </c>
      <c r="H1926" t="s">
        <v>8219</v>
      </c>
      <c r="I1926" t="s">
        <v>8224</v>
      </c>
      <c r="J1926" t="s">
        <v>8246</v>
      </c>
      <c r="K1926">
        <v>1293857940</v>
      </c>
      <c r="L1926" s="11">
        <f t="shared" si="184"/>
        <v>40544.207638888889</v>
      </c>
      <c r="M1926">
        <v>1288968886</v>
      </c>
      <c r="N1926" s="11">
        <f t="shared" si="185"/>
        <v>40487.621365740742</v>
      </c>
      <c r="O1926" t="b">
        <v>1</v>
      </c>
      <c r="P1926">
        <v>141</v>
      </c>
      <c r="Q1926" t="b">
        <v>1</v>
      </c>
      <c r="R1926" t="s">
        <v>8276</v>
      </c>
      <c r="S1926" t="str">
        <f t="shared" si="182"/>
        <v>music</v>
      </c>
      <c r="T1926" t="str">
        <f t="shared" si="183"/>
        <v>rock</v>
      </c>
    </row>
    <row r="1927" spans="1:20" ht="43.2" x14ac:dyDescent="0.3">
      <c r="A1927">
        <v>2065</v>
      </c>
      <c r="B1927" s="3" t="s">
        <v>2066</v>
      </c>
      <c r="C1927" s="3" t="s">
        <v>6175</v>
      </c>
      <c r="D1927" s="10">
        <v>40000</v>
      </c>
      <c r="E1927">
        <v>79686.05</v>
      </c>
      <c r="F1927" s="5">
        <f t="shared" si="180"/>
        <v>1.99215125</v>
      </c>
      <c r="G1927" s="6">
        <f t="shared" si="181"/>
        <v>51.212114395886893</v>
      </c>
      <c r="H1927" t="s">
        <v>8219</v>
      </c>
      <c r="I1927" t="s">
        <v>8225</v>
      </c>
      <c r="J1927" t="s">
        <v>8247</v>
      </c>
      <c r="K1927">
        <v>1387958429</v>
      </c>
      <c r="L1927" s="11">
        <f t="shared" si="184"/>
        <v>41633.333668981482</v>
      </c>
      <c r="M1927">
        <v>1385366429</v>
      </c>
      <c r="N1927" s="11">
        <f t="shared" si="185"/>
        <v>41603.333668981482</v>
      </c>
      <c r="O1927" t="b">
        <v>0</v>
      </c>
      <c r="P1927">
        <v>1556</v>
      </c>
      <c r="Q1927" t="b">
        <v>1</v>
      </c>
      <c r="R1927" t="s">
        <v>8295</v>
      </c>
      <c r="S1927" t="str">
        <f t="shared" si="182"/>
        <v>technology</v>
      </c>
      <c r="T1927" t="str">
        <f t="shared" si="183"/>
        <v>hardware</v>
      </c>
    </row>
    <row r="1928" spans="1:20" ht="43.2" x14ac:dyDescent="0.3">
      <c r="A1928">
        <v>1202</v>
      </c>
      <c r="B1928" s="3" t="s">
        <v>1203</v>
      </c>
      <c r="C1928" s="3" t="s">
        <v>5312</v>
      </c>
      <c r="D1928" s="10">
        <v>25000</v>
      </c>
      <c r="E1928">
        <v>49811</v>
      </c>
      <c r="F1928" s="5">
        <f t="shared" si="180"/>
        <v>1.99244</v>
      </c>
      <c r="G1928" s="6">
        <f t="shared" si="181"/>
        <v>183.80442804428046</v>
      </c>
      <c r="H1928" t="s">
        <v>8219</v>
      </c>
      <c r="I1928" t="s">
        <v>8226</v>
      </c>
      <c r="J1928" t="s">
        <v>8248</v>
      </c>
      <c r="K1928">
        <v>1435388154</v>
      </c>
      <c r="L1928" s="11">
        <f t="shared" si="184"/>
        <v>42182.288819444439</v>
      </c>
      <c r="M1928">
        <v>1432796154</v>
      </c>
      <c r="N1928" s="11">
        <f t="shared" si="185"/>
        <v>42152.288819444439</v>
      </c>
      <c r="O1928" t="b">
        <v>0</v>
      </c>
      <c r="P1928">
        <v>271</v>
      </c>
      <c r="Q1928" t="b">
        <v>1</v>
      </c>
      <c r="R1928" t="s">
        <v>8285</v>
      </c>
      <c r="S1928" t="str">
        <f t="shared" si="182"/>
        <v>photography</v>
      </c>
      <c r="T1928" t="str">
        <f t="shared" si="183"/>
        <v>photobooks</v>
      </c>
    </row>
    <row r="1929" spans="1:20" ht="57.6" x14ac:dyDescent="0.3">
      <c r="A1929">
        <v>2213</v>
      </c>
      <c r="B1929" s="3" t="s">
        <v>2214</v>
      </c>
      <c r="C1929" s="3" t="s">
        <v>6323</v>
      </c>
      <c r="D1929" s="10">
        <v>5</v>
      </c>
      <c r="E1929">
        <v>10</v>
      </c>
      <c r="F1929" s="5">
        <f t="shared" si="180"/>
        <v>2</v>
      </c>
      <c r="G1929" s="6">
        <f t="shared" si="181"/>
        <v>10</v>
      </c>
      <c r="H1929" t="s">
        <v>8219</v>
      </c>
      <c r="I1929" t="s">
        <v>8224</v>
      </c>
      <c r="J1929" t="s">
        <v>8246</v>
      </c>
      <c r="K1929">
        <v>1431719379</v>
      </c>
      <c r="L1929" s="11">
        <f t="shared" si="184"/>
        <v>42139.826145833329</v>
      </c>
      <c r="M1929">
        <v>1429127379</v>
      </c>
      <c r="N1929" s="11">
        <f t="shared" si="185"/>
        <v>42109.826145833329</v>
      </c>
      <c r="O1929" t="b">
        <v>0</v>
      </c>
      <c r="P1929">
        <v>1</v>
      </c>
      <c r="Q1929" t="b">
        <v>1</v>
      </c>
      <c r="R1929" t="s">
        <v>8280</v>
      </c>
      <c r="S1929" t="str">
        <f t="shared" si="182"/>
        <v>music</v>
      </c>
      <c r="T1929" t="str">
        <f t="shared" si="183"/>
        <v>electronic music</v>
      </c>
    </row>
    <row r="1930" spans="1:20" ht="57.6" x14ac:dyDescent="0.3">
      <c r="A1930">
        <v>1250</v>
      </c>
      <c r="B1930" s="3" t="s">
        <v>1251</v>
      </c>
      <c r="C1930" s="3" t="s">
        <v>5360</v>
      </c>
      <c r="D1930" s="10">
        <v>30000</v>
      </c>
      <c r="E1930">
        <v>60046</v>
      </c>
      <c r="F1930" s="5">
        <f t="shared" si="180"/>
        <v>2.0015333333333332</v>
      </c>
      <c r="G1930" s="6">
        <f t="shared" si="181"/>
        <v>118.2007874015748</v>
      </c>
      <c r="H1930" t="s">
        <v>8219</v>
      </c>
      <c r="I1930" t="s">
        <v>8224</v>
      </c>
      <c r="J1930" t="s">
        <v>8246</v>
      </c>
      <c r="K1930">
        <v>1410017131</v>
      </c>
      <c r="L1930" s="11">
        <f t="shared" si="184"/>
        <v>41888.64271990741</v>
      </c>
      <c r="M1930">
        <v>1406129131</v>
      </c>
      <c r="N1930" s="11">
        <f t="shared" si="185"/>
        <v>41843.64271990741</v>
      </c>
      <c r="O1930" t="b">
        <v>1</v>
      </c>
      <c r="P1930">
        <v>508</v>
      </c>
      <c r="Q1930" t="b">
        <v>1</v>
      </c>
      <c r="R1930" t="s">
        <v>8276</v>
      </c>
      <c r="S1930" t="str">
        <f t="shared" si="182"/>
        <v>music</v>
      </c>
      <c r="T1930" t="str">
        <f t="shared" si="183"/>
        <v>rock</v>
      </c>
    </row>
    <row r="1931" spans="1:20" ht="28.8" x14ac:dyDescent="0.3">
      <c r="A1931">
        <v>1836</v>
      </c>
      <c r="B1931" s="3" t="s">
        <v>1837</v>
      </c>
      <c r="C1931" s="3" t="s">
        <v>5946</v>
      </c>
      <c r="D1931" s="10">
        <v>5000</v>
      </c>
      <c r="E1931">
        <v>10017</v>
      </c>
      <c r="F1931" s="5">
        <f t="shared" si="180"/>
        <v>2.0034000000000001</v>
      </c>
      <c r="G1931" s="6">
        <f t="shared" si="181"/>
        <v>182.12727272727273</v>
      </c>
      <c r="H1931" t="s">
        <v>8219</v>
      </c>
      <c r="I1931" t="s">
        <v>8224</v>
      </c>
      <c r="J1931" t="s">
        <v>8246</v>
      </c>
      <c r="K1931">
        <v>1361129129</v>
      </c>
      <c r="L1931" s="11">
        <f t="shared" si="184"/>
        <v>41322.809363425928</v>
      </c>
      <c r="M1931">
        <v>1359660329</v>
      </c>
      <c r="N1931" s="11">
        <f t="shared" si="185"/>
        <v>41305.809363425928</v>
      </c>
      <c r="O1931" t="b">
        <v>0</v>
      </c>
      <c r="P1931">
        <v>55</v>
      </c>
      <c r="Q1931" t="b">
        <v>1</v>
      </c>
      <c r="R1931" t="s">
        <v>8276</v>
      </c>
      <c r="S1931" t="str">
        <f t="shared" si="182"/>
        <v>music</v>
      </c>
      <c r="T1931" t="str">
        <f t="shared" si="183"/>
        <v>rock</v>
      </c>
    </row>
    <row r="1932" spans="1:20" ht="43.2" x14ac:dyDescent="0.3">
      <c r="A1932">
        <v>1950</v>
      </c>
      <c r="B1932" s="3" t="s">
        <v>1951</v>
      </c>
      <c r="C1932" s="3" t="s">
        <v>6060</v>
      </c>
      <c r="D1932" s="10">
        <v>48000</v>
      </c>
      <c r="E1932">
        <v>96248.960000000006</v>
      </c>
      <c r="F1932" s="5">
        <f t="shared" si="180"/>
        <v>2.0051866666666669</v>
      </c>
      <c r="G1932" s="6">
        <f t="shared" si="181"/>
        <v>51.3054157782516</v>
      </c>
      <c r="H1932" t="s">
        <v>8219</v>
      </c>
      <c r="I1932" t="s">
        <v>8224</v>
      </c>
      <c r="J1932" t="s">
        <v>8246</v>
      </c>
      <c r="K1932">
        <v>1303446073</v>
      </c>
      <c r="L1932" s="11">
        <f t="shared" si="184"/>
        <v>40655.181400462963</v>
      </c>
      <c r="M1932">
        <v>1300767673</v>
      </c>
      <c r="N1932" s="11">
        <f t="shared" si="185"/>
        <v>40624.181400462963</v>
      </c>
      <c r="O1932" t="b">
        <v>1</v>
      </c>
      <c r="P1932">
        <v>1876</v>
      </c>
      <c r="Q1932" t="b">
        <v>1</v>
      </c>
      <c r="R1932" t="s">
        <v>8295</v>
      </c>
      <c r="S1932" t="str">
        <f t="shared" si="182"/>
        <v>technology</v>
      </c>
      <c r="T1932" t="str">
        <f t="shared" si="183"/>
        <v>hardware</v>
      </c>
    </row>
    <row r="1933" spans="1:20" ht="43.2" x14ac:dyDescent="0.3">
      <c r="A1933">
        <v>2025</v>
      </c>
      <c r="B1933" s="3" t="s">
        <v>2026</v>
      </c>
      <c r="C1933" s="3" t="s">
        <v>6135</v>
      </c>
      <c r="D1933" s="10">
        <v>80000</v>
      </c>
      <c r="E1933">
        <v>160920</v>
      </c>
      <c r="F1933" s="5">
        <f t="shared" si="180"/>
        <v>2.0114999999999998</v>
      </c>
      <c r="G1933" s="6">
        <f t="shared" si="181"/>
        <v>220.74074074074073</v>
      </c>
      <c r="H1933" t="s">
        <v>8219</v>
      </c>
      <c r="I1933" t="s">
        <v>8236</v>
      </c>
      <c r="J1933" t="s">
        <v>8249</v>
      </c>
      <c r="K1933">
        <v>1433996746</v>
      </c>
      <c r="L1933" s="11">
        <f t="shared" si="184"/>
        <v>42166.184560185182</v>
      </c>
      <c r="M1933">
        <v>1431404746</v>
      </c>
      <c r="N1933" s="11">
        <f t="shared" si="185"/>
        <v>42136.184560185182</v>
      </c>
      <c r="O1933" t="b">
        <v>1</v>
      </c>
      <c r="P1933">
        <v>729</v>
      </c>
      <c r="Q1933" t="b">
        <v>1</v>
      </c>
      <c r="R1933" t="s">
        <v>8295</v>
      </c>
      <c r="S1933" t="str">
        <f t="shared" si="182"/>
        <v>technology</v>
      </c>
      <c r="T1933" t="str">
        <f t="shared" si="183"/>
        <v>hardware</v>
      </c>
    </row>
    <row r="1934" spans="1:20" ht="43.2" x14ac:dyDescent="0.3">
      <c r="A1934">
        <v>1750</v>
      </c>
      <c r="B1934" s="3" t="s">
        <v>1751</v>
      </c>
      <c r="C1934" s="3" t="s">
        <v>5860</v>
      </c>
      <c r="D1934" s="10">
        <v>5000</v>
      </c>
      <c r="E1934">
        <v>10081</v>
      </c>
      <c r="F1934" s="5">
        <f t="shared" si="180"/>
        <v>2.0162</v>
      </c>
      <c r="G1934" s="6">
        <f t="shared" si="181"/>
        <v>80.647999999999996</v>
      </c>
      <c r="H1934" t="s">
        <v>8219</v>
      </c>
      <c r="I1934" t="s">
        <v>8224</v>
      </c>
      <c r="J1934" t="s">
        <v>8246</v>
      </c>
      <c r="K1934">
        <v>1461096304</v>
      </c>
      <c r="L1934" s="11">
        <f t="shared" si="184"/>
        <v>42479.836851851855</v>
      </c>
      <c r="M1934">
        <v>1458936304</v>
      </c>
      <c r="N1934" s="11">
        <f t="shared" si="185"/>
        <v>42454.836851851855</v>
      </c>
      <c r="O1934" t="b">
        <v>0</v>
      </c>
      <c r="P1934">
        <v>125</v>
      </c>
      <c r="Q1934" t="b">
        <v>1</v>
      </c>
      <c r="R1934" t="s">
        <v>8285</v>
      </c>
      <c r="S1934" t="str">
        <f t="shared" si="182"/>
        <v>photography</v>
      </c>
      <c r="T1934" t="str">
        <f t="shared" si="183"/>
        <v>photobooks</v>
      </c>
    </row>
    <row r="1935" spans="1:20" ht="43.2" x14ac:dyDescent="0.3">
      <c r="A1935">
        <v>1674</v>
      </c>
      <c r="B1935" s="3" t="s">
        <v>1675</v>
      </c>
      <c r="C1935" s="3" t="s">
        <v>5784</v>
      </c>
      <c r="D1935" s="10">
        <v>5000</v>
      </c>
      <c r="E1935">
        <v>10085</v>
      </c>
      <c r="F1935" s="5">
        <f t="shared" si="180"/>
        <v>2.0169999999999999</v>
      </c>
      <c r="G1935" s="6">
        <f t="shared" si="181"/>
        <v>89.247787610619469</v>
      </c>
      <c r="H1935" t="s">
        <v>8219</v>
      </c>
      <c r="I1935" t="s">
        <v>8224</v>
      </c>
      <c r="J1935" t="s">
        <v>8246</v>
      </c>
      <c r="K1935">
        <v>1471503540</v>
      </c>
      <c r="L1935" s="11">
        <f t="shared" si="184"/>
        <v>42600.290972222225</v>
      </c>
      <c r="M1935">
        <v>1468852306</v>
      </c>
      <c r="N1935" s="11">
        <f t="shared" si="185"/>
        <v>42569.605393518519</v>
      </c>
      <c r="O1935" t="b">
        <v>0</v>
      </c>
      <c r="P1935">
        <v>113</v>
      </c>
      <c r="Q1935" t="b">
        <v>1</v>
      </c>
      <c r="R1935" t="s">
        <v>8292</v>
      </c>
      <c r="S1935" t="str">
        <f t="shared" si="182"/>
        <v>music</v>
      </c>
      <c r="T1935" t="str">
        <f t="shared" si="183"/>
        <v>pop</v>
      </c>
    </row>
    <row r="1936" spans="1:20" ht="28.8" x14ac:dyDescent="0.3">
      <c r="A1936">
        <v>2728</v>
      </c>
      <c r="B1936" s="3" t="s">
        <v>2728</v>
      </c>
      <c r="C1936" s="3" t="s">
        <v>6838</v>
      </c>
      <c r="D1936" s="10">
        <v>15000</v>
      </c>
      <c r="E1936">
        <v>30274</v>
      </c>
      <c r="F1936" s="5">
        <f t="shared" si="180"/>
        <v>2.0182666666666669</v>
      </c>
      <c r="G1936" s="6">
        <f t="shared" si="181"/>
        <v>77.229591836734699</v>
      </c>
      <c r="H1936" t="s">
        <v>8219</v>
      </c>
      <c r="I1936" t="s">
        <v>8224</v>
      </c>
      <c r="J1936" t="s">
        <v>8246</v>
      </c>
      <c r="K1936">
        <v>1451485434</v>
      </c>
      <c r="L1936" s="11">
        <f t="shared" si="184"/>
        <v>42368.59993055556</v>
      </c>
      <c r="M1936">
        <v>1448461434</v>
      </c>
      <c r="N1936" s="11">
        <f t="shared" si="185"/>
        <v>42333.59993055556</v>
      </c>
      <c r="O1936" t="b">
        <v>0</v>
      </c>
      <c r="P1936">
        <v>392</v>
      </c>
      <c r="Q1936" t="b">
        <v>1</v>
      </c>
      <c r="R1936" t="s">
        <v>8295</v>
      </c>
      <c r="S1936" t="str">
        <f t="shared" si="182"/>
        <v>technology</v>
      </c>
      <c r="T1936" t="str">
        <f t="shared" si="183"/>
        <v>hardware</v>
      </c>
    </row>
    <row r="1937" spans="1:20" ht="43.2" x14ac:dyDescent="0.3">
      <c r="A1937">
        <v>3462</v>
      </c>
      <c r="B1937" s="3" t="s">
        <v>3461</v>
      </c>
      <c r="C1937" s="3" t="s">
        <v>7572</v>
      </c>
      <c r="D1937" s="10">
        <v>250</v>
      </c>
      <c r="E1937">
        <v>505</v>
      </c>
      <c r="F1937" s="5">
        <f t="shared" si="180"/>
        <v>2.02</v>
      </c>
      <c r="G1937" s="6">
        <f t="shared" si="181"/>
        <v>29.705882352941178</v>
      </c>
      <c r="H1937" t="s">
        <v>8219</v>
      </c>
      <c r="I1937" t="s">
        <v>8224</v>
      </c>
      <c r="J1937" t="s">
        <v>8246</v>
      </c>
      <c r="K1937">
        <v>1436551200</v>
      </c>
      <c r="L1937" s="11">
        <f t="shared" si="184"/>
        <v>42195.75</v>
      </c>
      <c r="M1937">
        <v>1435181628</v>
      </c>
      <c r="N1937" s="11">
        <f t="shared" si="185"/>
        <v>42179.898472222223</v>
      </c>
      <c r="O1937" t="b">
        <v>0</v>
      </c>
      <c r="P1937">
        <v>17</v>
      </c>
      <c r="Q1937" t="b">
        <v>1</v>
      </c>
      <c r="R1937" t="s">
        <v>8271</v>
      </c>
      <c r="S1937" t="str">
        <f t="shared" si="182"/>
        <v>theater</v>
      </c>
      <c r="T1937" t="str">
        <f t="shared" si="183"/>
        <v>plays</v>
      </c>
    </row>
    <row r="1938" spans="1:20" ht="43.2" x14ac:dyDescent="0.3">
      <c r="A1938">
        <v>3599</v>
      </c>
      <c r="B1938" s="3" t="s">
        <v>3598</v>
      </c>
      <c r="C1938" s="3" t="s">
        <v>7709</v>
      </c>
      <c r="D1938" s="10">
        <v>500</v>
      </c>
      <c r="E1938">
        <v>1010</v>
      </c>
      <c r="F1938" s="5">
        <f t="shared" si="180"/>
        <v>2.02</v>
      </c>
      <c r="G1938" s="6">
        <f t="shared" si="181"/>
        <v>59.411764705882355</v>
      </c>
      <c r="H1938" t="s">
        <v>8219</v>
      </c>
      <c r="I1938" t="s">
        <v>8224</v>
      </c>
      <c r="J1938" t="s">
        <v>8246</v>
      </c>
      <c r="K1938">
        <v>1440892800</v>
      </c>
      <c r="L1938" s="11">
        <f t="shared" si="184"/>
        <v>42246</v>
      </c>
      <c r="M1938">
        <v>1438715077</v>
      </c>
      <c r="N1938" s="11">
        <f t="shared" si="185"/>
        <v>42220.79487268519</v>
      </c>
      <c r="O1938" t="b">
        <v>0</v>
      </c>
      <c r="P1938">
        <v>17</v>
      </c>
      <c r="Q1938" t="b">
        <v>1</v>
      </c>
      <c r="R1938" t="s">
        <v>8271</v>
      </c>
      <c r="S1938" t="str">
        <f t="shared" si="182"/>
        <v>theater</v>
      </c>
      <c r="T1938" t="str">
        <f t="shared" si="183"/>
        <v>plays</v>
      </c>
    </row>
    <row r="1939" spans="1:20" ht="57.6" x14ac:dyDescent="0.3">
      <c r="A1939">
        <v>2057</v>
      </c>
      <c r="B1939" s="3" t="s">
        <v>2058</v>
      </c>
      <c r="C1939" s="3" t="s">
        <v>6167</v>
      </c>
      <c r="D1939" s="10">
        <v>15000</v>
      </c>
      <c r="E1939">
        <v>30334.83</v>
      </c>
      <c r="F1939" s="5">
        <f t="shared" si="180"/>
        <v>2.022322</v>
      </c>
      <c r="G1939" s="6">
        <f t="shared" si="181"/>
        <v>45.547792792792798</v>
      </c>
      <c r="H1939" t="s">
        <v>8219</v>
      </c>
      <c r="I1939" t="s">
        <v>8225</v>
      </c>
      <c r="J1939" t="s">
        <v>8247</v>
      </c>
      <c r="K1939">
        <v>1456487532</v>
      </c>
      <c r="L1939" s="11">
        <f t="shared" si="184"/>
        <v>42426.494583333333</v>
      </c>
      <c r="M1939">
        <v>1453895532</v>
      </c>
      <c r="N1939" s="11">
        <f t="shared" si="185"/>
        <v>42396.494583333333</v>
      </c>
      <c r="O1939" t="b">
        <v>0</v>
      </c>
      <c r="P1939">
        <v>666</v>
      </c>
      <c r="Q1939" t="b">
        <v>1</v>
      </c>
      <c r="R1939" t="s">
        <v>8295</v>
      </c>
      <c r="S1939" t="str">
        <f t="shared" si="182"/>
        <v>technology</v>
      </c>
      <c r="T1939" t="str">
        <f t="shared" si="183"/>
        <v>hardware</v>
      </c>
    </row>
    <row r="1940" spans="1:20" ht="43.2" x14ac:dyDescent="0.3">
      <c r="A1940">
        <v>1255</v>
      </c>
      <c r="B1940" s="3" t="s">
        <v>1256</v>
      </c>
      <c r="C1940" s="3" t="s">
        <v>5365</v>
      </c>
      <c r="D1940" s="10">
        <v>3000</v>
      </c>
      <c r="E1940">
        <v>6071</v>
      </c>
      <c r="F1940" s="5">
        <f t="shared" si="180"/>
        <v>2.0236666666666667</v>
      </c>
      <c r="G1940" s="6">
        <f t="shared" si="181"/>
        <v>55.697247706422019</v>
      </c>
      <c r="H1940" t="s">
        <v>8219</v>
      </c>
      <c r="I1940" t="s">
        <v>8224</v>
      </c>
      <c r="J1940" t="s">
        <v>8246</v>
      </c>
      <c r="K1940">
        <v>1385932652</v>
      </c>
      <c r="L1940" s="11">
        <f t="shared" si="184"/>
        <v>41609.887175925927</v>
      </c>
      <c r="M1940">
        <v>1383337052</v>
      </c>
      <c r="N1940" s="11">
        <f t="shared" si="185"/>
        <v>41579.845509259263</v>
      </c>
      <c r="O1940" t="b">
        <v>1</v>
      </c>
      <c r="P1940">
        <v>109</v>
      </c>
      <c r="Q1940" t="b">
        <v>1</v>
      </c>
      <c r="R1940" t="s">
        <v>8276</v>
      </c>
      <c r="S1940" t="str">
        <f t="shared" si="182"/>
        <v>music</v>
      </c>
      <c r="T1940" t="str">
        <f t="shared" si="183"/>
        <v>rock</v>
      </c>
    </row>
    <row r="1941" spans="1:20" ht="43.2" x14ac:dyDescent="0.3">
      <c r="A1941">
        <v>2443</v>
      </c>
      <c r="B1941" s="3" t="s">
        <v>2444</v>
      </c>
      <c r="C1941" s="3" t="s">
        <v>6553</v>
      </c>
      <c r="D1941" s="10">
        <v>20000</v>
      </c>
      <c r="E1941">
        <v>40502.99</v>
      </c>
      <c r="F1941" s="5">
        <f t="shared" si="180"/>
        <v>2.0251494999999999</v>
      </c>
      <c r="G1941" s="6">
        <f t="shared" si="181"/>
        <v>130.23469453376205</v>
      </c>
      <c r="H1941" t="s">
        <v>8219</v>
      </c>
      <c r="I1941" t="s">
        <v>8224</v>
      </c>
      <c r="J1941" t="s">
        <v>8246</v>
      </c>
      <c r="K1941">
        <v>1408114822</v>
      </c>
      <c r="L1941" s="11">
        <f t="shared" si="184"/>
        <v>41866.625254629631</v>
      </c>
      <c r="M1941">
        <v>1405522822</v>
      </c>
      <c r="N1941" s="11">
        <f t="shared" si="185"/>
        <v>41836.625254629631</v>
      </c>
      <c r="O1941" t="b">
        <v>0</v>
      </c>
      <c r="P1941">
        <v>311</v>
      </c>
      <c r="Q1941" t="b">
        <v>1</v>
      </c>
      <c r="R1941" t="s">
        <v>8298</v>
      </c>
      <c r="S1941" t="str">
        <f t="shared" si="182"/>
        <v>food</v>
      </c>
      <c r="T1941" t="str">
        <f t="shared" si="183"/>
        <v>small batch</v>
      </c>
    </row>
    <row r="1942" spans="1:20" ht="43.2" x14ac:dyDescent="0.3">
      <c r="A1942">
        <v>2499</v>
      </c>
      <c r="B1942" s="3" t="s">
        <v>2499</v>
      </c>
      <c r="C1942" s="3" t="s">
        <v>6609</v>
      </c>
      <c r="D1942" s="10">
        <v>4000</v>
      </c>
      <c r="E1942">
        <v>8105</v>
      </c>
      <c r="F1942" s="5">
        <f t="shared" si="180"/>
        <v>2.0262500000000001</v>
      </c>
      <c r="G1942" s="6">
        <f t="shared" si="181"/>
        <v>47.676470588235297</v>
      </c>
      <c r="H1942" t="s">
        <v>8219</v>
      </c>
      <c r="I1942" t="s">
        <v>8224</v>
      </c>
      <c r="J1942" t="s">
        <v>8246</v>
      </c>
      <c r="K1942">
        <v>1356976800</v>
      </c>
      <c r="L1942" s="11">
        <f t="shared" si="184"/>
        <v>41274.75</v>
      </c>
      <c r="M1942">
        <v>1352820837</v>
      </c>
      <c r="N1942" s="11">
        <f t="shared" si="185"/>
        <v>41226.648576388885</v>
      </c>
      <c r="O1942" t="b">
        <v>0</v>
      </c>
      <c r="P1942">
        <v>170</v>
      </c>
      <c r="Q1942" t="b">
        <v>1</v>
      </c>
      <c r="R1942" t="s">
        <v>8279</v>
      </c>
      <c r="S1942" t="str">
        <f t="shared" si="182"/>
        <v>music</v>
      </c>
      <c r="T1942" t="str">
        <f t="shared" si="183"/>
        <v>indie rock</v>
      </c>
    </row>
    <row r="1943" spans="1:20" x14ac:dyDescent="0.3">
      <c r="A1943">
        <v>1378</v>
      </c>
      <c r="B1943" s="3" t="s">
        <v>1379</v>
      </c>
      <c r="C1943" s="3" t="s">
        <v>5488</v>
      </c>
      <c r="D1943" s="10">
        <v>2000</v>
      </c>
      <c r="E1943">
        <v>4067</v>
      </c>
      <c r="F1943" s="5">
        <f t="shared" si="180"/>
        <v>2.0335000000000001</v>
      </c>
      <c r="G1943" s="6">
        <f t="shared" si="181"/>
        <v>30.578947368421051</v>
      </c>
      <c r="H1943" t="s">
        <v>8219</v>
      </c>
      <c r="I1943" t="s">
        <v>8225</v>
      </c>
      <c r="J1943" t="s">
        <v>8247</v>
      </c>
      <c r="K1943">
        <v>1470075210</v>
      </c>
      <c r="L1943" s="11">
        <f t="shared" si="184"/>
        <v>42583.759374999994</v>
      </c>
      <c r="M1943">
        <v>1468779210</v>
      </c>
      <c r="N1943" s="11">
        <f t="shared" si="185"/>
        <v>42568.759374999994</v>
      </c>
      <c r="O1943" t="b">
        <v>0</v>
      </c>
      <c r="P1943">
        <v>133</v>
      </c>
      <c r="Q1943" t="b">
        <v>1</v>
      </c>
      <c r="R1943" t="s">
        <v>8276</v>
      </c>
      <c r="S1943" t="str">
        <f t="shared" si="182"/>
        <v>music</v>
      </c>
      <c r="T1943" t="str">
        <f t="shared" si="183"/>
        <v>rock</v>
      </c>
    </row>
    <row r="1944" spans="1:20" ht="43.2" x14ac:dyDescent="0.3">
      <c r="A1944">
        <v>788</v>
      </c>
      <c r="B1944" s="3" t="s">
        <v>789</v>
      </c>
      <c r="C1944" s="3" t="s">
        <v>4898</v>
      </c>
      <c r="D1944" s="10">
        <v>1000</v>
      </c>
      <c r="E1944">
        <v>2035.05</v>
      </c>
      <c r="F1944" s="5">
        <f t="shared" si="180"/>
        <v>2.03505</v>
      </c>
      <c r="G1944" s="6">
        <f t="shared" si="181"/>
        <v>59.85441176470588</v>
      </c>
      <c r="H1944" t="s">
        <v>8219</v>
      </c>
      <c r="I1944" t="s">
        <v>8224</v>
      </c>
      <c r="J1944" t="s">
        <v>8246</v>
      </c>
      <c r="K1944">
        <v>1341633540</v>
      </c>
      <c r="L1944" s="11">
        <f t="shared" si="184"/>
        <v>41097.165972222225</v>
      </c>
      <c r="M1944">
        <v>1338336588</v>
      </c>
      <c r="N1944" s="11">
        <f t="shared" si="185"/>
        <v>41059.006805555553</v>
      </c>
      <c r="O1944" t="b">
        <v>0</v>
      </c>
      <c r="P1944">
        <v>34</v>
      </c>
      <c r="Q1944" t="b">
        <v>1</v>
      </c>
      <c r="R1944" t="s">
        <v>8276</v>
      </c>
      <c r="S1944" t="str">
        <f t="shared" si="182"/>
        <v>music</v>
      </c>
      <c r="T1944" t="str">
        <f t="shared" si="183"/>
        <v>rock</v>
      </c>
    </row>
    <row r="1945" spans="1:20" ht="43.2" x14ac:dyDescent="0.3">
      <c r="A1945">
        <v>1349</v>
      </c>
      <c r="B1945" s="3" t="s">
        <v>1350</v>
      </c>
      <c r="C1945" s="3" t="s">
        <v>5459</v>
      </c>
      <c r="D1945" s="10">
        <v>5000</v>
      </c>
      <c r="E1945">
        <v>10210</v>
      </c>
      <c r="F1945" s="5">
        <f t="shared" si="180"/>
        <v>2.0419999999999998</v>
      </c>
      <c r="G1945" s="6">
        <f t="shared" si="181"/>
        <v>59.360465116279073</v>
      </c>
      <c r="H1945" t="s">
        <v>8219</v>
      </c>
      <c r="I1945" t="s">
        <v>8229</v>
      </c>
      <c r="J1945" t="s">
        <v>8251</v>
      </c>
      <c r="K1945">
        <v>1450249140</v>
      </c>
      <c r="L1945" s="11">
        <f t="shared" si="184"/>
        <v>42354.290972222225</v>
      </c>
      <c r="M1945">
        <v>1447055935</v>
      </c>
      <c r="N1945" s="11">
        <f t="shared" si="185"/>
        <v>42317.33258101852</v>
      </c>
      <c r="O1945" t="b">
        <v>0</v>
      </c>
      <c r="P1945">
        <v>172</v>
      </c>
      <c r="Q1945" t="b">
        <v>1</v>
      </c>
      <c r="R1945" t="s">
        <v>8274</v>
      </c>
      <c r="S1945" t="str">
        <f t="shared" si="182"/>
        <v>publishing</v>
      </c>
      <c r="T1945" t="str">
        <f t="shared" si="183"/>
        <v>nonfiction</v>
      </c>
    </row>
    <row r="1946" spans="1:20" ht="43.2" x14ac:dyDescent="0.3">
      <c r="A1946">
        <v>1839</v>
      </c>
      <c r="B1946" s="3" t="s">
        <v>1840</v>
      </c>
      <c r="C1946" s="3" t="s">
        <v>5949</v>
      </c>
      <c r="D1946" s="10">
        <v>1000</v>
      </c>
      <c r="E1946">
        <v>2053</v>
      </c>
      <c r="F1946" s="5">
        <f t="shared" si="180"/>
        <v>2.0529999999999999</v>
      </c>
      <c r="G1946" s="6">
        <f t="shared" si="181"/>
        <v>45.62222222222222</v>
      </c>
      <c r="H1946" t="s">
        <v>8219</v>
      </c>
      <c r="I1946" t="s">
        <v>8224</v>
      </c>
      <c r="J1946" t="s">
        <v>8246</v>
      </c>
      <c r="K1946">
        <v>1475342382</v>
      </c>
      <c r="L1946" s="11">
        <f t="shared" si="184"/>
        <v>42644.722013888888</v>
      </c>
      <c r="M1946">
        <v>1472750382</v>
      </c>
      <c r="N1946" s="11">
        <f t="shared" si="185"/>
        <v>42614.722013888888</v>
      </c>
      <c r="O1946" t="b">
        <v>0</v>
      </c>
      <c r="P1946">
        <v>45</v>
      </c>
      <c r="Q1946" t="b">
        <v>1</v>
      </c>
      <c r="R1946" t="s">
        <v>8276</v>
      </c>
      <c r="S1946" t="str">
        <f t="shared" si="182"/>
        <v>music</v>
      </c>
      <c r="T1946" t="str">
        <f t="shared" si="183"/>
        <v>rock</v>
      </c>
    </row>
    <row r="1947" spans="1:20" ht="28.8" x14ac:dyDescent="0.3">
      <c r="A1947">
        <v>1518</v>
      </c>
      <c r="B1947" s="3" t="s">
        <v>1519</v>
      </c>
      <c r="C1947" s="3" t="s">
        <v>5628</v>
      </c>
      <c r="D1947" s="10">
        <v>15000</v>
      </c>
      <c r="E1947">
        <v>30805</v>
      </c>
      <c r="F1947" s="5">
        <f t="shared" si="180"/>
        <v>2.0536666666666665</v>
      </c>
      <c r="G1947" s="6">
        <f t="shared" si="181"/>
        <v>130.52966101694915</v>
      </c>
      <c r="H1947" t="s">
        <v>8219</v>
      </c>
      <c r="I1947" t="s">
        <v>8224</v>
      </c>
      <c r="J1947" t="s">
        <v>8246</v>
      </c>
      <c r="K1947">
        <v>1401565252</v>
      </c>
      <c r="L1947" s="11">
        <f t="shared" si="184"/>
        <v>41790.8200462963</v>
      </c>
      <c r="M1947">
        <v>1398973252</v>
      </c>
      <c r="N1947" s="11">
        <f t="shared" si="185"/>
        <v>41760.8200462963</v>
      </c>
      <c r="O1947" t="b">
        <v>1</v>
      </c>
      <c r="P1947">
        <v>236</v>
      </c>
      <c r="Q1947" t="b">
        <v>1</v>
      </c>
      <c r="R1947" t="s">
        <v>8285</v>
      </c>
      <c r="S1947" t="str">
        <f t="shared" si="182"/>
        <v>photography</v>
      </c>
      <c r="T1947" t="str">
        <f t="shared" si="183"/>
        <v>photobooks</v>
      </c>
    </row>
    <row r="1948" spans="1:20" ht="43.2" x14ac:dyDescent="0.3">
      <c r="A1948">
        <v>1020</v>
      </c>
      <c r="B1948" s="3" t="s">
        <v>1021</v>
      </c>
      <c r="C1948" s="3" t="s">
        <v>5130</v>
      </c>
      <c r="D1948" s="10">
        <v>1550</v>
      </c>
      <c r="E1948">
        <v>3186</v>
      </c>
      <c r="F1948" s="5">
        <f t="shared" si="180"/>
        <v>2.0554838709677421</v>
      </c>
      <c r="G1948" s="6">
        <f t="shared" si="181"/>
        <v>106.2</v>
      </c>
      <c r="H1948" t="s">
        <v>8219</v>
      </c>
      <c r="I1948" t="s">
        <v>8229</v>
      </c>
      <c r="J1948" t="s">
        <v>8251</v>
      </c>
      <c r="K1948">
        <v>1433206020</v>
      </c>
      <c r="L1948" s="11">
        <f t="shared" si="184"/>
        <v>42157.032638888893</v>
      </c>
      <c r="M1948">
        <v>1430617209</v>
      </c>
      <c r="N1948" s="11">
        <f t="shared" si="185"/>
        <v>42127.069548611107</v>
      </c>
      <c r="O1948" t="b">
        <v>0</v>
      </c>
      <c r="P1948">
        <v>30</v>
      </c>
      <c r="Q1948" t="b">
        <v>1</v>
      </c>
      <c r="R1948" t="s">
        <v>8280</v>
      </c>
      <c r="S1948" t="str">
        <f t="shared" si="182"/>
        <v>music</v>
      </c>
      <c r="T1948" t="str">
        <f t="shared" si="183"/>
        <v>electronic music</v>
      </c>
    </row>
    <row r="1949" spans="1:20" ht="43.2" x14ac:dyDescent="0.3">
      <c r="A1949">
        <v>383</v>
      </c>
      <c r="B1949" s="3" t="s">
        <v>384</v>
      </c>
      <c r="C1949" s="3" t="s">
        <v>4493</v>
      </c>
      <c r="D1949" s="10">
        <v>999</v>
      </c>
      <c r="E1949">
        <v>2065</v>
      </c>
      <c r="F1949" s="5">
        <f t="shared" si="180"/>
        <v>2.0670670670670672</v>
      </c>
      <c r="G1949" s="6">
        <f t="shared" si="181"/>
        <v>43.020833333333336</v>
      </c>
      <c r="H1949" t="s">
        <v>8219</v>
      </c>
      <c r="I1949" t="s">
        <v>8224</v>
      </c>
      <c r="J1949" t="s">
        <v>8246</v>
      </c>
      <c r="K1949">
        <v>1400467759</v>
      </c>
      <c r="L1949" s="11">
        <f t="shared" si="184"/>
        <v>41778.117581018516</v>
      </c>
      <c r="M1949">
        <v>1398480559</v>
      </c>
      <c r="N1949" s="11">
        <f t="shared" si="185"/>
        <v>41755.117581018516</v>
      </c>
      <c r="O1949" t="b">
        <v>0</v>
      </c>
      <c r="P1949">
        <v>48</v>
      </c>
      <c r="Q1949" t="b">
        <v>1</v>
      </c>
      <c r="R1949" t="s">
        <v>8269</v>
      </c>
      <c r="S1949" t="str">
        <f t="shared" si="182"/>
        <v>film &amp; video</v>
      </c>
      <c r="T1949" t="str">
        <f t="shared" si="183"/>
        <v>documentary</v>
      </c>
    </row>
    <row r="1950" spans="1:20" ht="43.2" x14ac:dyDescent="0.3">
      <c r="A1950">
        <v>1966</v>
      </c>
      <c r="B1950" s="3" t="s">
        <v>1967</v>
      </c>
      <c r="C1950" s="3" t="s">
        <v>6076</v>
      </c>
      <c r="D1950" s="10">
        <v>100000</v>
      </c>
      <c r="E1950">
        <v>206743.09</v>
      </c>
      <c r="F1950" s="5">
        <f t="shared" si="180"/>
        <v>2.0674309000000002</v>
      </c>
      <c r="G1950" s="6">
        <f t="shared" si="181"/>
        <v>136.6444745538665</v>
      </c>
      <c r="H1950" t="s">
        <v>8219</v>
      </c>
      <c r="I1950" t="s">
        <v>8224</v>
      </c>
      <c r="J1950" t="s">
        <v>8246</v>
      </c>
      <c r="K1950">
        <v>1408021098</v>
      </c>
      <c r="L1950" s="11">
        <f t="shared" si="184"/>
        <v>41865.540486111109</v>
      </c>
      <c r="M1950">
        <v>1405429098</v>
      </c>
      <c r="N1950" s="11">
        <f t="shared" si="185"/>
        <v>41835.540486111109</v>
      </c>
      <c r="O1950" t="b">
        <v>1</v>
      </c>
      <c r="P1950">
        <v>1513</v>
      </c>
      <c r="Q1950" t="b">
        <v>1</v>
      </c>
      <c r="R1950" t="s">
        <v>8295</v>
      </c>
      <c r="S1950" t="str">
        <f t="shared" si="182"/>
        <v>technology</v>
      </c>
      <c r="T1950" t="str">
        <f t="shared" si="183"/>
        <v>hardware</v>
      </c>
    </row>
    <row r="1951" spans="1:20" ht="43.2" x14ac:dyDescent="0.3">
      <c r="A1951">
        <v>1524</v>
      </c>
      <c r="B1951" s="3" t="s">
        <v>1525</v>
      </c>
      <c r="C1951" s="3" t="s">
        <v>5634</v>
      </c>
      <c r="D1951" s="10">
        <v>3000</v>
      </c>
      <c r="E1951">
        <v>6210</v>
      </c>
      <c r="F1951" s="5">
        <f t="shared" si="180"/>
        <v>2.0699999999999998</v>
      </c>
      <c r="G1951" s="6">
        <f t="shared" si="181"/>
        <v>221.78571428571428</v>
      </c>
      <c r="H1951" t="s">
        <v>8219</v>
      </c>
      <c r="I1951" t="s">
        <v>8235</v>
      </c>
      <c r="J1951" t="s">
        <v>8255</v>
      </c>
      <c r="K1951">
        <v>1487592090</v>
      </c>
      <c r="L1951" s="11">
        <f t="shared" si="184"/>
        <v>42786.501041666663</v>
      </c>
      <c r="M1951">
        <v>1485000090</v>
      </c>
      <c r="N1951" s="11">
        <f t="shared" si="185"/>
        <v>42756.501041666663</v>
      </c>
      <c r="O1951" t="b">
        <v>1</v>
      </c>
      <c r="P1951">
        <v>28</v>
      </c>
      <c r="Q1951" t="b">
        <v>1</v>
      </c>
      <c r="R1951" t="s">
        <v>8285</v>
      </c>
      <c r="S1951" t="str">
        <f t="shared" si="182"/>
        <v>photography</v>
      </c>
      <c r="T1951" t="str">
        <f t="shared" si="183"/>
        <v>photobooks</v>
      </c>
    </row>
    <row r="1952" spans="1:20" ht="28.8" x14ac:dyDescent="0.3">
      <c r="A1952">
        <v>1975</v>
      </c>
      <c r="B1952" s="3" t="s">
        <v>1976</v>
      </c>
      <c r="C1952" s="3" t="s">
        <v>6085</v>
      </c>
      <c r="D1952" s="10">
        <v>16000</v>
      </c>
      <c r="E1952">
        <v>33393.339999999997</v>
      </c>
      <c r="F1952" s="5">
        <f t="shared" si="180"/>
        <v>2.0870837499999997</v>
      </c>
      <c r="G1952" s="6">
        <f t="shared" si="181"/>
        <v>131.98948616600788</v>
      </c>
      <c r="H1952" t="s">
        <v>8219</v>
      </c>
      <c r="I1952" t="s">
        <v>8224</v>
      </c>
      <c r="J1952" t="s">
        <v>8246</v>
      </c>
      <c r="K1952">
        <v>1362938851</v>
      </c>
      <c r="L1952" s="11">
        <f t="shared" si="184"/>
        <v>41343.755219907405</v>
      </c>
      <c r="M1952">
        <v>1360346851</v>
      </c>
      <c r="N1952" s="11">
        <f t="shared" si="185"/>
        <v>41313.755219907405</v>
      </c>
      <c r="O1952" t="b">
        <v>1</v>
      </c>
      <c r="P1952">
        <v>253</v>
      </c>
      <c r="Q1952" t="b">
        <v>1</v>
      </c>
      <c r="R1952" t="s">
        <v>8295</v>
      </c>
      <c r="S1952" t="str">
        <f t="shared" si="182"/>
        <v>technology</v>
      </c>
      <c r="T1952" t="str">
        <f t="shared" si="183"/>
        <v>hardware</v>
      </c>
    </row>
    <row r="1953" spans="1:20" ht="28.8" x14ac:dyDescent="0.3">
      <c r="A1953">
        <v>3719</v>
      </c>
      <c r="B1953" s="3" t="s">
        <v>3716</v>
      </c>
      <c r="C1953" s="3" t="s">
        <v>7829</v>
      </c>
      <c r="D1953" s="10">
        <v>200</v>
      </c>
      <c r="E1953">
        <v>420</v>
      </c>
      <c r="F1953" s="5">
        <f t="shared" si="180"/>
        <v>2.1</v>
      </c>
      <c r="G1953" s="6">
        <f t="shared" si="181"/>
        <v>105</v>
      </c>
      <c r="H1953" t="s">
        <v>8219</v>
      </c>
      <c r="I1953" t="s">
        <v>8225</v>
      </c>
      <c r="J1953" t="s">
        <v>8247</v>
      </c>
      <c r="K1953">
        <v>1434994266</v>
      </c>
      <c r="L1953" s="11">
        <f t="shared" si="184"/>
        <v>42177.729930555557</v>
      </c>
      <c r="M1953">
        <v>1432402266</v>
      </c>
      <c r="N1953" s="11">
        <f t="shared" si="185"/>
        <v>42147.729930555557</v>
      </c>
      <c r="O1953" t="b">
        <v>0</v>
      </c>
      <c r="P1953">
        <v>4</v>
      </c>
      <c r="Q1953" t="b">
        <v>1</v>
      </c>
      <c r="R1953" t="s">
        <v>8271</v>
      </c>
      <c r="S1953" t="str">
        <f t="shared" si="182"/>
        <v>theater</v>
      </c>
      <c r="T1953" t="str">
        <f t="shared" si="183"/>
        <v>plays</v>
      </c>
    </row>
    <row r="1954" spans="1:20" ht="43.2" x14ac:dyDescent="0.3">
      <c r="A1954">
        <v>3314</v>
      </c>
      <c r="B1954" s="3" t="s">
        <v>3314</v>
      </c>
      <c r="C1954" s="3" t="s">
        <v>7424</v>
      </c>
      <c r="D1954" s="10">
        <v>800</v>
      </c>
      <c r="E1954">
        <v>1686</v>
      </c>
      <c r="F1954" s="5">
        <f t="shared" si="180"/>
        <v>2.1074999999999999</v>
      </c>
      <c r="G1954" s="6">
        <f t="shared" si="181"/>
        <v>29.068965517241381</v>
      </c>
      <c r="H1954" t="s">
        <v>8219</v>
      </c>
      <c r="I1954" t="s">
        <v>8225</v>
      </c>
      <c r="J1954" t="s">
        <v>8247</v>
      </c>
      <c r="K1954">
        <v>1431115500</v>
      </c>
      <c r="L1954" s="11">
        <f t="shared" si="184"/>
        <v>42132.836805555555</v>
      </c>
      <c r="M1954">
        <v>1428733511</v>
      </c>
      <c r="N1954" s="11">
        <f t="shared" si="185"/>
        <v>42105.267488425925</v>
      </c>
      <c r="O1954" t="b">
        <v>0</v>
      </c>
      <c r="P1954">
        <v>58</v>
      </c>
      <c r="Q1954" t="b">
        <v>1</v>
      </c>
      <c r="R1954" t="s">
        <v>8271</v>
      </c>
      <c r="S1954" t="str">
        <f t="shared" si="182"/>
        <v>theater</v>
      </c>
      <c r="T1954" t="str">
        <f t="shared" si="183"/>
        <v>plays</v>
      </c>
    </row>
    <row r="1955" spans="1:20" ht="43.2" x14ac:dyDescent="0.3">
      <c r="A1955">
        <v>3408</v>
      </c>
      <c r="B1955" s="3" t="s">
        <v>3407</v>
      </c>
      <c r="C1955" s="3" t="s">
        <v>7518</v>
      </c>
      <c r="D1955" s="10">
        <v>500</v>
      </c>
      <c r="E1955">
        <v>1055</v>
      </c>
      <c r="F1955" s="5">
        <f t="shared" si="180"/>
        <v>2.11</v>
      </c>
      <c r="G1955" s="6">
        <f t="shared" si="181"/>
        <v>58.611111111111114</v>
      </c>
      <c r="H1955" t="s">
        <v>8219</v>
      </c>
      <c r="I1955" t="s">
        <v>8224</v>
      </c>
      <c r="J1955" t="s">
        <v>8246</v>
      </c>
      <c r="K1955">
        <v>1405727304</v>
      </c>
      <c r="L1955" s="11">
        <f t="shared" si="184"/>
        <v>41838.991944444446</v>
      </c>
      <c r="M1955">
        <v>1403135304</v>
      </c>
      <c r="N1955" s="11">
        <f t="shared" si="185"/>
        <v>41808.991944444446</v>
      </c>
      <c r="O1955" t="b">
        <v>0</v>
      </c>
      <c r="P1955">
        <v>18</v>
      </c>
      <c r="Q1955" t="b">
        <v>1</v>
      </c>
      <c r="R1955" t="s">
        <v>8271</v>
      </c>
      <c r="S1955" t="str">
        <f t="shared" si="182"/>
        <v>theater</v>
      </c>
      <c r="T1955" t="str">
        <f t="shared" si="183"/>
        <v>plays</v>
      </c>
    </row>
    <row r="1956" spans="1:20" ht="43.2" x14ac:dyDescent="0.3">
      <c r="A1956">
        <v>2035</v>
      </c>
      <c r="B1956" s="3" t="s">
        <v>2036</v>
      </c>
      <c r="C1956" s="3" t="s">
        <v>6145</v>
      </c>
      <c r="D1956" s="10">
        <v>80000</v>
      </c>
      <c r="E1956">
        <v>168829.14</v>
      </c>
      <c r="F1956" s="5">
        <f t="shared" si="180"/>
        <v>2.1103642500000004</v>
      </c>
      <c r="G1956" s="6">
        <f t="shared" si="181"/>
        <v>262.15704968944101</v>
      </c>
      <c r="H1956" t="s">
        <v>8219</v>
      </c>
      <c r="I1956" t="s">
        <v>8224</v>
      </c>
      <c r="J1956" t="s">
        <v>8246</v>
      </c>
      <c r="K1956">
        <v>1450486800</v>
      </c>
      <c r="L1956" s="11">
        <f t="shared" si="184"/>
        <v>42357.041666666672</v>
      </c>
      <c r="M1956">
        <v>1446562807</v>
      </c>
      <c r="N1956" s="11">
        <f t="shared" si="185"/>
        <v>42311.625081018516</v>
      </c>
      <c r="O1956" t="b">
        <v>1</v>
      </c>
      <c r="P1956">
        <v>644</v>
      </c>
      <c r="Q1956" t="b">
        <v>1</v>
      </c>
      <c r="R1956" t="s">
        <v>8295</v>
      </c>
      <c r="S1956" t="str">
        <f t="shared" si="182"/>
        <v>technology</v>
      </c>
      <c r="T1956" t="str">
        <f t="shared" si="183"/>
        <v>hardware</v>
      </c>
    </row>
    <row r="1957" spans="1:20" ht="43.2" x14ac:dyDescent="0.3">
      <c r="A1957">
        <v>1283</v>
      </c>
      <c r="B1957" s="3" t="s">
        <v>1284</v>
      </c>
      <c r="C1957" s="3" t="s">
        <v>5393</v>
      </c>
      <c r="D1957" s="10">
        <v>1000</v>
      </c>
      <c r="E1957">
        <v>2110.5</v>
      </c>
      <c r="F1957" s="5">
        <f t="shared" si="180"/>
        <v>2.1105</v>
      </c>
      <c r="G1957" s="6">
        <f t="shared" si="181"/>
        <v>95.931818181818187</v>
      </c>
      <c r="H1957" t="s">
        <v>8219</v>
      </c>
      <c r="I1957" t="s">
        <v>8224</v>
      </c>
      <c r="J1957" t="s">
        <v>8246</v>
      </c>
      <c r="K1957">
        <v>1362974400</v>
      </c>
      <c r="L1957" s="11">
        <f t="shared" si="184"/>
        <v>41344.166666666664</v>
      </c>
      <c r="M1957">
        <v>1360948389</v>
      </c>
      <c r="N1957" s="11">
        <f t="shared" si="185"/>
        <v>41320.717465277776</v>
      </c>
      <c r="O1957" t="b">
        <v>1</v>
      </c>
      <c r="P1957">
        <v>22</v>
      </c>
      <c r="Q1957" t="b">
        <v>1</v>
      </c>
      <c r="R1957" t="s">
        <v>8276</v>
      </c>
      <c r="S1957" t="str">
        <f t="shared" si="182"/>
        <v>music</v>
      </c>
      <c r="T1957" t="str">
        <f t="shared" si="183"/>
        <v>rock</v>
      </c>
    </row>
    <row r="1958" spans="1:20" ht="43.2" x14ac:dyDescent="0.3">
      <c r="A1958">
        <v>2333</v>
      </c>
      <c r="B1958" s="3" t="s">
        <v>2334</v>
      </c>
      <c r="C1958" s="3" t="s">
        <v>6443</v>
      </c>
      <c r="D1958" s="10">
        <v>600</v>
      </c>
      <c r="E1958">
        <v>1273</v>
      </c>
      <c r="F1958" s="5">
        <f t="shared" si="180"/>
        <v>2.1216666666666666</v>
      </c>
      <c r="G1958" s="6">
        <f t="shared" si="181"/>
        <v>13.542553191489361</v>
      </c>
      <c r="H1958" t="s">
        <v>8219</v>
      </c>
      <c r="I1958" t="s">
        <v>8224</v>
      </c>
      <c r="J1958" t="s">
        <v>8246</v>
      </c>
      <c r="K1958">
        <v>1401385800</v>
      </c>
      <c r="L1958" s="11">
        <f t="shared" si="184"/>
        <v>41788.743055555555</v>
      </c>
      <c r="M1958">
        <v>1399563390</v>
      </c>
      <c r="N1958" s="11">
        <f t="shared" si="185"/>
        <v>41767.650347222225</v>
      </c>
      <c r="O1958" t="b">
        <v>1</v>
      </c>
      <c r="P1958">
        <v>94</v>
      </c>
      <c r="Q1958" t="b">
        <v>1</v>
      </c>
      <c r="R1958" t="s">
        <v>8298</v>
      </c>
      <c r="S1958" t="str">
        <f t="shared" si="182"/>
        <v>food</v>
      </c>
      <c r="T1958" t="str">
        <f t="shared" si="183"/>
        <v>small batch</v>
      </c>
    </row>
    <row r="1959" spans="1:20" ht="43.2" x14ac:dyDescent="0.3">
      <c r="A1959">
        <v>1383</v>
      </c>
      <c r="B1959" s="3" t="s">
        <v>1384</v>
      </c>
      <c r="C1959" s="3" t="s">
        <v>5493</v>
      </c>
      <c r="D1959" s="10">
        <v>2200</v>
      </c>
      <c r="E1959">
        <v>4673</v>
      </c>
      <c r="F1959" s="5">
        <f t="shared" si="180"/>
        <v>2.124090909090909</v>
      </c>
      <c r="G1959" s="6">
        <f t="shared" si="181"/>
        <v>50.247311827956992</v>
      </c>
      <c r="H1959" t="s">
        <v>8219</v>
      </c>
      <c r="I1959" t="s">
        <v>8229</v>
      </c>
      <c r="J1959" t="s">
        <v>8251</v>
      </c>
      <c r="K1959">
        <v>1482457678</v>
      </c>
      <c r="L1959" s="11">
        <f t="shared" si="184"/>
        <v>42727.074976851851</v>
      </c>
      <c r="M1959">
        <v>1480729678</v>
      </c>
      <c r="N1959" s="11">
        <f t="shared" si="185"/>
        <v>42707.074976851851</v>
      </c>
      <c r="O1959" t="b">
        <v>0</v>
      </c>
      <c r="P1959">
        <v>93</v>
      </c>
      <c r="Q1959" t="b">
        <v>1</v>
      </c>
      <c r="R1959" t="s">
        <v>8276</v>
      </c>
      <c r="S1959" t="str">
        <f t="shared" si="182"/>
        <v>music</v>
      </c>
      <c r="T1959" t="str">
        <f t="shared" si="183"/>
        <v>rock</v>
      </c>
    </row>
    <row r="1960" spans="1:20" ht="43.2" x14ac:dyDescent="0.3">
      <c r="A1960">
        <v>1951</v>
      </c>
      <c r="B1960" s="3" t="s">
        <v>1952</v>
      </c>
      <c r="C1960" s="3" t="s">
        <v>6061</v>
      </c>
      <c r="D1960" s="10">
        <v>50000</v>
      </c>
      <c r="E1960">
        <v>106222</v>
      </c>
      <c r="F1960" s="5">
        <f t="shared" si="180"/>
        <v>2.1244399999999999</v>
      </c>
      <c r="G1960" s="6">
        <f t="shared" si="181"/>
        <v>127.36450839328538</v>
      </c>
      <c r="H1960" t="s">
        <v>8219</v>
      </c>
      <c r="I1960" t="s">
        <v>8224</v>
      </c>
      <c r="J1960" t="s">
        <v>8246</v>
      </c>
      <c r="K1960">
        <v>1478516737</v>
      </c>
      <c r="L1960" s="11">
        <f t="shared" si="184"/>
        <v>42681.462233796294</v>
      </c>
      <c r="M1960">
        <v>1475921137</v>
      </c>
      <c r="N1960" s="11">
        <f t="shared" si="185"/>
        <v>42651.420567129629</v>
      </c>
      <c r="O1960" t="b">
        <v>1</v>
      </c>
      <c r="P1960">
        <v>834</v>
      </c>
      <c r="Q1960" t="b">
        <v>1</v>
      </c>
      <c r="R1960" t="s">
        <v>8295</v>
      </c>
      <c r="S1960" t="str">
        <f t="shared" si="182"/>
        <v>technology</v>
      </c>
      <c r="T1960" t="str">
        <f t="shared" si="183"/>
        <v>hardware</v>
      </c>
    </row>
    <row r="1961" spans="1:20" ht="43.2" x14ac:dyDescent="0.3">
      <c r="A1961">
        <v>1258</v>
      </c>
      <c r="B1961" s="3" t="s">
        <v>1259</v>
      </c>
      <c r="C1961" s="3" t="s">
        <v>5368</v>
      </c>
      <c r="D1961" s="10">
        <v>12000</v>
      </c>
      <c r="E1961">
        <v>25577.56</v>
      </c>
      <c r="F1961" s="5">
        <f t="shared" si="180"/>
        <v>2.1314633333333335</v>
      </c>
      <c r="G1961" s="6">
        <f t="shared" si="181"/>
        <v>38.175462686567165</v>
      </c>
      <c r="H1961" t="s">
        <v>8219</v>
      </c>
      <c r="I1961" t="s">
        <v>8224</v>
      </c>
      <c r="J1961" t="s">
        <v>8246</v>
      </c>
      <c r="K1961">
        <v>1377960012</v>
      </c>
      <c r="L1961" s="11">
        <f t="shared" si="184"/>
        <v>41517.611250000002</v>
      </c>
      <c r="M1961">
        <v>1375368012</v>
      </c>
      <c r="N1961" s="11">
        <f t="shared" si="185"/>
        <v>41487.611250000002</v>
      </c>
      <c r="O1961" t="b">
        <v>1</v>
      </c>
      <c r="P1961">
        <v>670</v>
      </c>
      <c r="Q1961" t="b">
        <v>1</v>
      </c>
      <c r="R1961" t="s">
        <v>8276</v>
      </c>
      <c r="S1961" t="str">
        <f t="shared" si="182"/>
        <v>music</v>
      </c>
      <c r="T1961" t="str">
        <f t="shared" si="183"/>
        <v>rock</v>
      </c>
    </row>
    <row r="1962" spans="1:20" ht="57.6" x14ac:dyDescent="0.3">
      <c r="A1962">
        <v>3037</v>
      </c>
      <c r="B1962" s="3" t="s">
        <v>3037</v>
      </c>
      <c r="C1962" s="3" t="s">
        <v>7147</v>
      </c>
      <c r="D1962" s="10">
        <v>500</v>
      </c>
      <c r="E1962">
        <v>1066</v>
      </c>
      <c r="F1962" s="5">
        <f t="shared" si="180"/>
        <v>2.1320000000000001</v>
      </c>
      <c r="G1962" s="6">
        <f t="shared" si="181"/>
        <v>33.3125</v>
      </c>
      <c r="H1962" t="s">
        <v>8219</v>
      </c>
      <c r="I1962" t="s">
        <v>8224</v>
      </c>
      <c r="J1962" t="s">
        <v>8246</v>
      </c>
      <c r="K1962">
        <v>1285995540</v>
      </c>
      <c r="L1962" s="11">
        <f t="shared" si="184"/>
        <v>40453.207638888889</v>
      </c>
      <c r="M1962">
        <v>1279574773</v>
      </c>
      <c r="N1962" s="11">
        <f t="shared" si="185"/>
        <v>40378.893206018518</v>
      </c>
      <c r="O1962" t="b">
        <v>0</v>
      </c>
      <c r="P1962">
        <v>32</v>
      </c>
      <c r="Q1962" t="b">
        <v>1</v>
      </c>
      <c r="R1962" t="s">
        <v>8303</v>
      </c>
      <c r="S1962" t="str">
        <f t="shared" si="182"/>
        <v>theater</v>
      </c>
      <c r="T1962" t="str">
        <f t="shared" si="183"/>
        <v>spaces</v>
      </c>
    </row>
    <row r="1963" spans="1:20" ht="43.2" x14ac:dyDescent="0.3">
      <c r="A1963">
        <v>656</v>
      </c>
      <c r="B1963" s="3" t="s">
        <v>657</v>
      </c>
      <c r="C1963" s="3" t="s">
        <v>4766</v>
      </c>
      <c r="D1963" s="10">
        <v>5000</v>
      </c>
      <c r="E1963">
        <v>10678</v>
      </c>
      <c r="F1963" s="5">
        <f t="shared" si="180"/>
        <v>2.1356000000000002</v>
      </c>
      <c r="G1963" s="6">
        <f t="shared" si="181"/>
        <v>122.73563218390805</v>
      </c>
      <c r="H1963" t="s">
        <v>8219</v>
      </c>
      <c r="I1963" t="s">
        <v>8224</v>
      </c>
      <c r="J1963" t="s">
        <v>8246</v>
      </c>
      <c r="K1963">
        <v>1460917119</v>
      </c>
      <c r="L1963" s="11">
        <f t="shared" si="184"/>
        <v>42477.762951388882</v>
      </c>
      <c r="M1963">
        <v>1455736719</v>
      </c>
      <c r="N1963" s="11">
        <f t="shared" si="185"/>
        <v>42417.804618055554</v>
      </c>
      <c r="O1963" t="b">
        <v>0</v>
      </c>
      <c r="P1963">
        <v>87</v>
      </c>
      <c r="Q1963" t="b">
        <v>1</v>
      </c>
      <c r="R1963" t="s">
        <v>8273</v>
      </c>
      <c r="S1963" t="str">
        <f t="shared" si="182"/>
        <v>technology</v>
      </c>
      <c r="T1963" t="str">
        <f t="shared" si="183"/>
        <v>wearables</v>
      </c>
    </row>
    <row r="1964" spans="1:20" ht="57.6" x14ac:dyDescent="0.3">
      <c r="A1964">
        <v>387</v>
      </c>
      <c r="B1964" s="3" t="s">
        <v>388</v>
      </c>
      <c r="C1964" s="3" t="s">
        <v>4497</v>
      </c>
      <c r="D1964" s="10">
        <v>38000</v>
      </c>
      <c r="E1964">
        <v>81316</v>
      </c>
      <c r="F1964" s="5">
        <f t="shared" si="180"/>
        <v>2.1398947368421051</v>
      </c>
      <c r="G1964" s="6">
        <f t="shared" si="181"/>
        <v>144.69039145907473</v>
      </c>
      <c r="H1964" t="s">
        <v>8219</v>
      </c>
      <c r="I1964" t="s">
        <v>8224</v>
      </c>
      <c r="J1964" t="s">
        <v>8246</v>
      </c>
      <c r="K1964">
        <v>1439618400</v>
      </c>
      <c r="L1964" s="11">
        <f t="shared" si="184"/>
        <v>42231.25</v>
      </c>
      <c r="M1964">
        <v>1436976858</v>
      </c>
      <c r="N1964" s="11">
        <f t="shared" si="185"/>
        <v>42200.67659722222</v>
      </c>
      <c r="O1964" t="b">
        <v>0</v>
      </c>
      <c r="P1964">
        <v>562</v>
      </c>
      <c r="Q1964" t="b">
        <v>1</v>
      </c>
      <c r="R1964" t="s">
        <v>8269</v>
      </c>
      <c r="S1964" t="str">
        <f t="shared" si="182"/>
        <v>film &amp; video</v>
      </c>
      <c r="T1964" t="str">
        <f t="shared" si="183"/>
        <v>documentary</v>
      </c>
    </row>
    <row r="1965" spans="1:20" ht="43.2" x14ac:dyDescent="0.3">
      <c r="A1965">
        <v>3471</v>
      </c>
      <c r="B1965" s="3" t="s">
        <v>3470</v>
      </c>
      <c r="C1965" s="3" t="s">
        <v>7581</v>
      </c>
      <c r="D1965" s="10">
        <v>500</v>
      </c>
      <c r="E1965">
        <v>1073</v>
      </c>
      <c r="F1965" s="5">
        <f t="shared" si="180"/>
        <v>2.1459999999999999</v>
      </c>
      <c r="G1965" s="6">
        <f t="shared" si="181"/>
        <v>35.766666666666666</v>
      </c>
      <c r="H1965" t="s">
        <v>8219</v>
      </c>
      <c r="I1965" t="s">
        <v>8225</v>
      </c>
      <c r="J1965" t="s">
        <v>8247</v>
      </c>
      <c r="K1965">
        <v>1409515200</v>
      </c>
      <c r="L1965" s="11">
        <f t="shared" si="184"/>
        <v>41882.833333333336</v>
      </c>
      <c r="M1965">
        <v>1405971690</v>
      </c>
      <c r="N1965" s="11">
        <f t="shared" si="185"/>
        <v>41841.820486111108</v>
      </c>
      <c r="O1965" t="b">
        <v>0</v>
      </c>
      <c r="P1965">
        <v>30</v>
      </c>
      <c r="Q1965" t="b">
        <v>1</v>
      </c>
      <c r="R1965" t="s">
        <v>8271</v>
      </c>
      <c r="S1965" t="str">
        <f t="shared" si="182"/>
        <v>theater</v>
      </c>
      <c r="T1965" t="str">
        <f t="shared" si="183"/>
        <v>plays</v>
      </c>
    </row>
    <row r="1966" spans="1:20" ht="57.6" x14ac:dyDescent="0.3">
      <c r="A1966">
        <v>1507</v>
      </c>
      <c r="B1966" s="3" t="s">
        <v>1508</v>
      </c>
      <c r="C1966" s="3" t="s">
        <v>5617</v>
      </c>
      <c r="D1966" s="10">
        <v>1200</v>
      </c>
      <c r="E1966">
        <v>2580</v>
      </c>
      <c r="F1966" s="5">
        <f t="shared" si="180"/>
        <v>2.15</v>
      </c>
      <c r="G1966" s="6">
        <f t="shared" si="181"/>
        <v>78.181818181818187</v>
      </c>
      <c r="H1966" t="s">
        <v>8219</v>
      </c>
      <c r="I1966" t="s">
        <v>8224</v>
      </c>
      <c r="J1966" t="s">
        <v>8246</v>
      </c>
      <c r="K1966">
        <v>1273911000</v>
      </c>
      <c r="L1966" s="11">
        <f t="shared" si="184"/>
        <v>40313.340277777781</v>
      </c>
      <c r="M1966">
        <v>1268822909</v>
      </c>
      <c r="N1966" s="11">
        <f t="shared" si="185"/>
        <v>40254.450335648151</v>
      </c>
      <c r="O1966" t="b">
        <v>1</v>
      </c>
      <c r="P1966">
        <v>33</v>
      </c>
      <c r="Q1966" t="b">
        <v>1</v>
      </c>
      <c r="R1966" t="s">
        <v>8285</v>
      </c>
      <c r="S1966" t="str">
        <f t="shared" si="182"/>
        <v>photography</v>
      </c>
      <c r="T1966" t="str">
        <f t="shared" si="183"/>
        <v>photobooks</v>
      </c>
    </row>
    <row r="1967" spans="1:20" ht="43.2" x14ac:dyDescent="0.3">
      <c r="A1967">
        <v>2002</v>
      </c>
      <c r="B1967" s="3" t="s">
        <v>2003</v>
      </c>
      <c r="C1967" s="3" t="s">
        <v>6112</v>
      </c>
      <c r="D1967" s="10">
        <v>50000</v>
      </c>
      <c r="E1967">
        <v>108397.11</v>
      </c>
      <c r="F1967" s="5">
        <f t="shared" si="180"/>
        <v>2.1679422000000002</v>
      </c>
      <c r="G1967" s="6">
        <f t="shared" si="181"/>
        <v>78.834261818181815</v>
      </c>
      <c r="H1967" t="s">
        <v>8219</v>
      </c>
      <c r="I1967" t="s">
        <v>8224</v>
      </c>
      <c r="J1967" t="s">
        <v>8246</v>
      </c>
      <c r="K1967">
        <v>1485191143</v>
      </c>
      <c r="L1967" s="11">
        <f t="shared" si="184"/>
        <v>42758.71230324074</v>
      </c>
      <c r="M1967">
        <v>1482599143</v>
      </c>
      <c r="N1967" s="11">
        <f t="shared" si="185"/>
        <v>42728.71230324074</v>
      </c>
      <c r="O1967" t="b">
        <v>1</v>
      </c>
      <c r="P1967">
        <v>1375</v>
      </c>
      <c r="Q1967" t="b">
        <v>1</v>
      </c>
      <c r="R1967" t="s">
        <v>8295</v>
      </c>
      <c r="S1967" t="str">
        <f t="shared" si="182"/>
        <v>technology</v>
      </c>
      <c r="T1967" t="str">
        <f t="shared" si="183"/>
        <v>hardware</v>
      </c>
    </row>
    <row r="1968" spans="1:20" ht="57.6" x14ac:dyDescent="0.3">
      <c r="A1968">
        <v>856</v>
      </c>
      <c r="B1968" s="3" t="s">
        <v>857</v>
      </c>
      <c r="C1968" s="3" t="s">
        <v>4966</v>
      </c>
      <c r="D1968" s="10">
        <v>250</v>
      </c>
      <c r="E1968">
        <v>545</v>
      </c>
      <c r="F1968" s="5">
        <f t="shared" si="180"/>
        <v>2.1800000000000002</v>
      </c>
      <c r="G1968" s="6">
        <f t="shared" si="181"/>
        <v>19.464285714285715</v>
      </c>
      <c r="H1968" t="s">
        <v>8219</v>
      </c>
      <c r="I1968" t="s">
        <v>8236</v>
      </c>
      <c r="J1968" t="s">
        <v>8249</v>
      </c>
      <c r="K1968">
        <v>1477422000</v>
      </c>
      <c r="L1968" s="11">
        <f t="shared" si="184"/>
        <v>42668.791666666672</v>
      </c>
      <c r="M1968">
        <v>1472282956</v>
      </c>
      <c r="N1968" s="11">
        <f t="shared" si="185"/>
        <v>42609.311990740738</v>
      </c>
      <c r="O1968" t="b">
        <v>0</v>
      </c>
      <c r="P1968">
        <v>28</v>
      </c>
      <c r="Q1968" t="b">
        <v>1</v>
      </c>
      <c r="R1968" t="s">
        <v>8277</v>
      </c>
      <c r="S1968" t="str">
        <f t="shared" si="182"/>
        <v>music</v>
      </c>
      <c r="T1968" t="str">
        <f t="shared" si="183"/>
        <v>metal</v>
      </c>
    </row>
    <row r="1969" spans="1:20" ht="43.2" x14ac:dyDescent="0.3">
      <c r="A1969">
        <v>3362</v>
      </c>
      <c r="B1969" s="3" t="s">
        <v>3361</v>
      </c>
      <c r="C1969" s="3" t="s">
        <v>7472</v>
      </c>
      <c r="D1969" s="10">
        <v>500</v>
      </c>
      <c r="E1969">
        <v>1090</v>
      </c>
      <c r="F1969" s="5">
        <f t="shared" si="180"/>
        <v>2.1800000000000002</v>
      </c>
      <c r="G1969" s="6">
        <f t="shared" si="181"/>
        <v>54.5</v>
      </c>
      <c r="H1969" t="s">
        <v>8219</v>
      </c>
      <c r="I1969" t="s">
        <v>8224</v>
      </c>
      <c r="J1969" t="s">
        <v>8246</v>
      </c>
      <c r="K1969">
        <v>1425704100</v>
      </c>
      <c r="L1969" s="11">
        <f t="shared" si="184"/>
        <v>42070.204861111109</v>
      </c>
      <c r="M1969">
        <v>1424484717</v>
      </c>
      <c r="N1969" s="11">
        <f t="shared" si="185"/>
        <v>42056.091631944444</v>
      </c>
      <c r="O1969" t="b">
        <v>0</v>
      </c>
      <c r="P1969">
        <v>20</v>
      </c>
      <c r="Q1969" t="b">
        <v>1</v>
      </c>
      <c r="R1969" t="s">
        <v>8271</v>
      </c>
      <c r="S1969" t="str">
        <f t="shared" si="182"/>
        <v>theater</v>
      </c>
      <c r="T1969" t="str">
        <f t="shared" si="183"/>
        <v>plays</v>
      </c>
    </row>
    <row r="1970" spans="1:20" ht="43.2" x14ac:dyDescent="0.3">
      <c r="A1970">
        <v>2066</v>
      </c>
      <c r="B1970" s="3" t="s">
        <v>2067</v>
      </c>
      <c r="C1970" s="3" t="s">
        <v>6176</v>
      </c>
      <c r="D1970" s="10">
        <v>2000</v>
      </c>
      <c r="E1970">
        <v>4372</v>
      </c>
      <c r="F1970" s="5">
        <f t="shared" si="180"/>
        <v>2.1859999999999999</v>
      </c>
      <c r="G1970" s="6">
        <f t="shared" si="181"/>
        <v>67.261538461538464</v>
      </c>
      <c r="H1970" t="s">
        <v>8219</v>
      </c>
      <c r="I1970" t="s">
        <v>8224</v>
      </c>
      <c r="J1970" t="s">
        <v>8246</v>
      </c>
      <c r="K1970">
        <v>1408818683</v>
      </c>
      <c r="L1970" s="11">
        <f t="shared" si="184"/>
        <v>41874.771793981483</v>
      </c>
      <c r="M1970">
        <v>1406226683</v>
      </c>
      <c r="N1970" s="11">
        <f t="shared" si="185"/>
        <v>41844.771793981483</v>
      </c>
      <c r="O1970" t="b">
        <v>0</v>
      </c>
      <c r="P1970">
        <v>65</v>
      </c>
      <c r="Q1970" t="b">
        <v>1</v>
      </c>
      <c r="R1970" t="s">
        <v>8295</v>
      </c>
      <c r="S1970" t="str">
        <f t="shared" si="182"/>
        <v>technology</v>
      </c>
      <c r="T1970" t="str">
        <f t="shared" si="183"/>
        <v>hardware</v>
      </c>
    </row>
    <row r="1971" spans="1:20" ht="28.8" x14ac:dyDescent="0.3">
      <c r="A1971">
        <v>1386</v>
      </c>
      <c r="B1971" s="3" t="s">
        <v>1387</v>
      </c>
      <c r="C1971" s="3" t="s">
        <v>5496</v>
      </c>
      <c r="D1971" s="10">
        <v>400</v>
      </c>
      <c r="E1971">
        <v>875</v>
      </c>
      <c r="F1971" s="5">
        <f t="shared" si="180"/>
        <v>2.1875</v>
      </c>
      <c r="G1971" s="6">
        <f t="shared" si="181"/>
        <v>62.5</v>
      </c>
      <c r="H1971" t="s">
        <v>8219</v>
      </c>
      <c r="I1971" t="s">
        <v>8224</v>
      </c>
      <c r="J1971" t="s">
        <v>8246</v>
      </c>
      <c r="K1971">
        <v>1438183889</v>
      </c>
      <c r="L1971" s="11">
        <f t="shared" si="184"/>
        <v>42214.646863425922</v>
      </c>
      <c r="M1971">
        <v>1435591889</v>
      </c>
      <c r="N1971" s="11">
        <f t="shared" si="185"/>
        <v>42184.646863425922</v>
      </c>
      <c r="O1971" t="b">
        <v>0</v>
      </c>
      <c r="P1971">
        <v>14</v>
      </c>
      <c r="Q1971" t="b">
        <v>1</v>
      </c>
      <c r="R1971" t="s">
        <v>8276</v>
      </c>
      <c r="S1971" t="str">
        <f t="shared" si="182"/>
        <v>music</v>
      </c>
      <c r="T1971" t="str">
        <f t="shared" si="183"/>
        <v>rock</v>
      </c>
    </row>
    <row r="1972" spans="1:20" ht="43.2" x14ac:dyDescent="0.3">
      <c r="A1972">
        <v>109</v>
      </c>
      <c r="B1972" s="3" t="s">
        <v>111</v>
      </c>
      <c r="C1972" s="3" t="s">
        <v>4220</v>
      </c>
      <c r="D1972" s="10">
        <v>1000</v>
      </c>
      <c r="E1972">
        <v>2195</v>
      </c>
      <c r="F1972" s="5">
        <f t="shared" si="180"/>
        <v>2.1949999999999998</v>
      </c>
      <c r="G1972" s="6">
        <f t="shared" si="181"/>
        <v>46.702127659574465</v>
      </c>
      <c r="H1972" t="s">
        <v>8219</v>
      </c>
      <c r="I1972" t="s">
        <v>8224</v>
      </c>
      <c r="J1972" t="s">
        <v>8246</v>
      </c>
      <c r="K1972">
        <v>1298680630</v>
      </c>
      <c r="L1972" s="11">
        <f t="shared" si="184"/>
        <v>40600.025810185187</v>
      </c>
      <c r="M1972">
        <v>1296088630</v>
      </c>
      <c r="N1972" s="11">
        <f t="shared" si="185"/>
        <v>40570.025810185187</v>
      </c>
      <c r="O1972" t="b">
        <v>0</v>
      </c>
      <c r="P1972">
        <v>47</v>
      </c>
      <c r="Q1972" t="b">
        <v>1</v>
      </c>
      <c r="R1972" t="s">
        <v>8266</v>
      </c>
      <c r="S1972" t="str">
        <f t="shared" si="182"/>
        <v>film &amp; video</v>
      </c>
      <c r="T1972" t="str">
        <f t="shared" si="183"/>
        <v>shorts</v>
      </c>
    </row>
    <row r="1973" spans="1:20" ht="43.2" x14ac:dyDescent="0.3">
      <c r="A1973">
        <v>2273</v>
      </c>
      <c r="B1973" s="3" t="s">
        <v>2274</v>
      </c>
      <c r="C1973" s="3" t="s">
        <v>6383</v>
      </c>
      <c r="D1973" s="10">
        <v>2500</v>
      </c>
      <c r="E1973">
        <v>5509</v>
      </c>
      <c r="F1973" s="5">
        <f t="shared" si="180"/>
        <v>2.2035999999999998</v>
      </c>
      <c r="G1973" s="6">
        <f t="shared" si="181"/>
        <v>37.476190476190474</v>
      </c>
      <c r="H1973" t="s">
        <v>8219</v>
      </c>
      <c r="I1973" t="s">
        <v>8229</v>
      </c>
      <c r="J1973" t="s">
        <v>8251</v>
      </c>
      <c r="K1973">
        <v>1489320642</v>
      </c>
      <c r="L1973" s="11">
        <f t="shared" si="184"/>
        <v>42806.507430555561</v>
      </c>
      <c r="M1973">
        <v>1487164242</v>
      </c>
      <c r="N1973" s="11">
        <f t="shared" si="185"/>
        <v>42781.549097222218</v>
      </c>
      <c r="O1973" t="b">
        <v>0</v>
      </c>
      <c r="P1973">
        <v>147</v>
      </c>
      <c r="Q1973" t="b">
        <v>1</v>
      </c>
      <c r="R1973" t="s">
        <v>8297</v>
      </c>
      <c r="S1973" t="str">
        <f t="shared" si="182"/>
        <v>games</v>
      </c>
      <c r="T1973" t="str">
        <f t="shared" si="183"/>
        <v>tabletop games</v>
      </c>
    </row>
    <row r="1974" spans="1:20" ht="43.2" x14ac:dyDescent="0.3">
      <c r="A1974">
        <v>3366</v>
      </c>
      <c r="B1974" s="3" t="s">
        <v>3365</v>
      </c>
      <c r="C1974" s="3" t="s">
        <v>7476</v>
      </c>
      <c r="D1974" s="10">
        <v>500</v>
      </c>
      <c r="E1974">
        <v>1105</v>
      </c>
      <c r="F1974" s="5">
        <f t="shared" si="180"/>
        <v>2.21</v>
      </c>
      <c r="G1974" s="6">
        <f t="shared" si="181"/>
        <v>61.388888888888886</v>
      </c>
      <c r="H1974" t="s">
        <v>8219</v>
      </c>
      <c r="I1974" t="s">
        <v>8224</v>
      </c>
      <c r="J1974" t="s">
        <v>8246</v>
      </c>
      <c r="K1974">
        <v>1431481037</v>
      </c>
      <c r="L1974" s="11">
        <f t="shared" si="184"/>
        <v>42137.067557870367</v>
      </c>
      <c r="M1974">
        <v>1428889037</v>
      </c>
      <c r="N1974" s="11">
        <f t="shared" si="185"/>
        <v>42107.067557870367</v>
      </c>
      <c r="O1974" t="b">
        <v>0</v>
      </c>
      <c r="P1974">
        <v>18</v>
      </c>
      <c r="Q1974" t="b">
        <v>1</v>
      </c>
      <c r="R1974" t="s">
        <v>8271</v>
      </c>
      <c r="S1974" t="str">
        <f t="shared" si="182"/>
        <v>theater</v>
      </c>
      <c r="T1974" t="str">
        <f t="shared" si="183"/>
        <v>plays</v>
      </c>
    </row>
    <row r="1975" spans="1:20" ht="43.2" x14ac:dyDescent="0.3">
      <c r="A1975">
        <v>2256</v>
      </c>
      <c r="B1975" s="3" t="s">
        <v>2257</v>
      </c>
      <c r="C1975" s="3" t="s">
        <v>6366</v>
      </c>
      <c r="D1975" s="10">
        <v>480</v>
      </c>
      <c r="E1975">
        <v>1069</v>
      </c>
      <c r="F1975" s="5">
        <f t="shared" si="180"/>
        <v>2.2270833333333333</v>
      </c>
      <c r="G1975" s="6">
        <f t="shared" si="181"/>
        <v>21.38</v>
      </c>
      <c r="H1975" t="s">
        <v>8219</v>
      </c>
      <c r="I1975" t="s">
        <v>8225</v>
      </c>
      <c r="J1975" t="s">
        <v>8247</v>
      </c>
      <c r="K1975">
        <v>1479811846</v>
      </c>
      <c r="L1975" s="11">
        <f t="shared" si="184"/>
        <v>42696.451921296291</v>
      </c>
      <c r="M1975">
        <v>1478602246</v>
      </c>
      <c r="N1975" s="11">
        <f t="shared" si="185"/>
        <v>42682.451921296291</v>
      </c>
      <c r="O1975" t="b">
        <v>0</v>
      </c>
      <c r="P1975">
        <v>50</v>
      </c>
      <c r="Q1975" t="b">
        <v>1</v>
      </c>
      <c r="R1975" t="s">
        <v>8297</v>
      </c>
      <c r="S1975" t="str">
        <f t="shared" si="182"/>
        <v>games</v>
      </c>
      <c r="T1975" t="str">
        <f t="shared" si="183"/>
        <v>tabletop games</v>
      </c>
    </row>
    <row r="1976" spans="1:20" ht="43.2" x14ac:dyDescent="0.3">
      <c r="A1976">
        <v>3391</v>
      </c>
      <c r="B1976" s="3" t="s">
        <v>3390</v>
      </c>
      <c r="C1976" s="3" t="s">
        <v>7501</v>
      </c>
      <c r="D1976" s="10">
        <v>500</v>
      </c>
      <c r="E1976">
        <v>1115</v>
      </c>
      <c r="F1976" s="5">
        <f t="shared" si="180"/>
        <v>2.23</v>
      </c>
      <c r="G1976" s="6">
        <f t="shared" si="181"/>
        <v>61.944444444444443</v>
      </c>
      <c r="H1976" t="s">
        <v>8219</v>
      </c>
      <c r="I1976" t="s">
        <v>8224</v>
      </c>
      <c r="J1976" t="s">
        <v>8246</v>
      </c>
      <c r="K1976">
        <v>1407536880</v>
      </c>
      <c r="L1976" s="11">
        <f t="shared" si="184"/>
        <v>41859.936111111114</v>
      </c>
      <c r="M1976">
        <v>1404997548</v>
      </c>
      <c r="N1976" s="11">
        <f t="shared" si="185"/>
        <v>41830.545694444445</v>
      </c>
      <c r="O1976" t="b">
        <v>0</v>
      </c>
      <c r="P1976">
        <v>18</v>
      </c>
      <c r="Q1976" t="b">
        <v>1</v>
      </c>
      <c r="R1976" t="s">
        <v>8271</v>
      </c>
      <c r="S1976" t="str">
        <f t="shared" si="182"/>
        <v>theater</v>
      </c>
      <c r="T1976" t="str">
        <f t="shared" si="183"/>
        <v>plays</v>
      </c>
    </row>
    <row r="1977" spans="1:20" ht="43.2" x14ac:dyDescent="0.3">
      <c r="A1977">
        <v>2608</v>
      </c>
      <c r="B1977" s="3" t="s">
        <v>2608</v>
      </c>
      <c r="C1977" s="3" t="s">
        <v>6718</v>
      </c>
      <c r="D1977" s="10">
        <v>8000</v>
      </c>
      <c r="E1977">
        <v>17914</v>
      </c>
      <c r="F1977" s="5">
        <f t="shared" si="180"/>
        <v>2.2392500000000002</v>
      </c>
      <c r="G1977" s="6">
        <f t="shared" si="181"/>
        <v>58.92763157894737</v>
      </c>
      <c r="H1977" t="s">
        <v>8219</v>
      </c>
      <c r="I1977" t="s">
        <v>8224</v>
      </c>
      <c r="J1977" t="s">
        <v>8246</v>
      </c>
      <c r="K1977">
        <v>1489536000</v>
      </c>
      <c r="L1977" s="11">
        <f t="shared" si="184"/>
        <v>42809</v>
      </c>
      <c r="M1977">
        <v>1485976468</v>
      </c>
      <c r="N1977" s="11">
        <f t="shared" si="185"/>
        <v>42767.801712962959</v>
      </c>
      <c r="O1977" t="b">
        <v>1</v>
      </c>
      <c r="P1977">
        <v>304</v>
      </c>
      <c r="Q1977" t="b">
        <v>1</v>
      </c>
      <c r="R1977" t="s">
        <v>8301</v>
      </c>
      <c r="S1977" t="str">
        <f t="shared" si="182"/>
        <v>technology</v>
      </c>
      <c r="T1977" t="str">
        <f t="shared" si="183"/>
        <v>space exploration</v>
      </c>
    </row>
    <row r="1978" spans="1:20" ht="43.2" x14ac:dyDescent="0.3">
      <c r="A1978">
        <v>3830</v>
      </c>
      <c r="B1978" s="3" t="s">
        <v>3827</v>
      </c>
      <c r="C1978" s="3" t="s">
        <v>7939</v>
      </c>
      <c r="D1978" s="10">
        <v>100</v>
      </c>
      <c r="E1978">
        <v>225</v>
      </c>
      <c r="F1978" s="5">
        <f t="shared" si="180"/>
        <v>2.25</v>
      </c>
      <c r="G1978" s="6">
        <f t="shared" si="181"/>
        <v>75</v>
      </c>
      <c r="H1978" t="s">
        <v>8219</v>
      </c>
      <c r="I1978" t="s">
        <v>8224</v>
      </c>
      <c r="J1978" t="s">
        <v>8246</v>
      </c>
      <c r="K1978">
        <v>1464371211</v>
      </c>
      <c r="L1978" s="11">
        <f t="shared" si="184"/>
        <v>42517.740868055553</v>
      </c>
      <c r="M1978">
        <v>1463161611</v>
      </c>
      <c r="N1978" s="11">
        <f t="shared" si="185"/>
        <v>42503.740868055553</v>
      </c>
      <c r="O1978" t="b">
        <v>0</v>
      </c>
      <c r="P1978">
        <v>3</v>
      </c>
      <c r="Q1978" t="b">
        <v>1</v>
      </c>
      <c r="R1978" t="s">
        <v>8271</v>
      </c>
      <c r="S1978" t="str">
        <f t="shared" si="182"/>
        <v>theater</v>
      </c>
      <c r="T1978" t="str">
        <f t="shared" si="183"/>
        <v>plays</v>
      </c>
    </row>
    <row r="1979" spans="1:20" ht="43.2" x14ac:dyDescent="0.3">
      <c r="A1979">
        <v>2115</v>
      </c>
      <c r="B1979" s="3" t="s">
        <v>2116</v>
      </c>
      <c r="C1979" s="3" t="s">
        <v>6225</v>
      </c>
      <c r="D1979" s="10">
        <v>1500</v>
      </c>
      <c r="E1979">
        <v>3385</v>
      </c>
      <c r="F1979" s="5">
        <f t="shared" si="180"/>
        <v>2.2566666666666668</v>
      </c>
      <c r="G1979" s="6">
        <f t="shared" si="181"/>
        <v>94.027777777777771</v>
      </c>
      <c r="H1979" t="s">
        <v>8219</v>
      </c>
      <c r="I1979" t="s">
        <v>8224</v>
      </c>
      <c r="J1979" t="s">
        <v>8246</v>
      </c>
      <c r="K1979">
        <v>1298167001</v>
      </c>
      <c r="L1979" s="11">
        <f t="shared" si="184"/>
        <v>40594.081030092595</v>
      </c>
      <c r="M1979">
        <v>1295575001</v>
      </c>
      <c r="N1979" s="11">
        <f t="shared" si="185"/>
        <v>40564.081030092595</v>
      </c>
      <c r="O1979" t="b">
        <v>0</v>
      </c>
      <c r="P1979">
        <v>36</v>
      </c>
      <c r="Q1979" t="b">
        <v>1</v>
      </c>
      <c r="R1979" t="s">
        <v>8279</v>
      </c>
      <c r="S1979" t="str">
        <f t="shared" si="182"/>
        <v>music</v>
      </c>
      <c r="T1979" t="str">
        <f t="shared" si="183"/>
        <v>indie rock</v>
      </c>
    </row>
    <row r="1980" spans="1:20" ht="43.2" x14ac:dyDescent="0.3">
      <c r="A1980">
        <v>1953</v>
      </c>
      <c r="B1980" s="3" t="s">
        <v>1954</v>
      </c>
      <c r="C1980" s="3" t="s">
        <v>6063</v>
      </c>
      <c r="D1980" s="10">
        <v>15000</v>
      </c>
      <c r="E1980">
        <v>33892</v>
      </c>
      <c r="F1980" s="5">
        <f t="shared" si="180"/>
        <v>2.2594666666666665</v>
      </c>
      <c r="G1980" s="6">
        <f t="shared" si="181"/>
        <v>230.55782312925169</v>
      </c>
      <c r="H1980" t="s">
        <v>8219</v>
      </c>
      <c r="I1980" t="s">
        <v>8224</v>
      </c>
      <c r="J1980" t="s">
        <v>8246</v>
      </c>
      <c r="K1980">
        <v>1330657200</v>
      </c>
      <c r="L1980" s="11">
        <f t="shared" si="184"/>
        <v>40970.125</v>
      </c>
      <c r="M1980">
        <v>1328158065</v>
      </c>
      <c r="N1980" s="11">
        <f t="shared" si="185"/>
        <v>40941.199826388889</v>
      </c>
      <c r="O1980" t="b">
        <v>1</v>
      </c>
      <c r="P1980">
        <v>147</v>
      </c>
      <c r="Q1980" t="b">
        <v>1</v>
      </c>
      <c r="R1980" t="s">
        <v>8295</v>
      </c>
      <c r="S1980" t="str">
        <f t="shared" si="182"/>
        <v>technology</v>
      </c>
      <c r="T1980" t="str">
        <f t="shared" si="183"/>
        <v>hardware</v>
      </c>
    </row>
    <row r="1981" spans="1:20" ht="43.2" x14ac:dyDescent="0.3">
      <c r="A1981">
        <v>2030</v>
      </c>
      <c r="B1981" s="3" t="s">
        <v>2031</v>
      </c>
      <c r="C1981" s="3" t="s">
        <v>6140</v>
      </c>
      <c r="D1981" s="10">
        <v>32768</v>
      </c>
      <c r="E1981">
        <v>74134</v>
      </c>
      <c r="F1981" s="5">
        <f t="shared" si="180"/>
        <v>2.26239013671875</v>
      </c>
      <c r="G1981" s="6">
        <f t="shared" si="181"/>
        <v>118.6144</v>
      </c>
      <c r="H1981" t="s">
        <v>8219</v>
      </c>
      <c r="I1981" t="s">
        <v>8225</v>
      </c>
      <c r="J1981" t="s">
        <v>8247</v>
      </c>
      <c r="K1981">
        <v>1354233296</v>
      </c>
      <c r="L1981" s="11">
        <f t="shared" si="184"/>
        <v>41242.996481481481</v>
      </c>
      <c r="M1981">
        <v>1351641296</v>
      </c>
      <c r="N1981" s="11">
        <f t="shared" si="185"/>
        <v>41212.996481481481</v>
      </c>
      <c r="O1981" t="b">
        <v>1</v>
      </c>
      <c r="P1981">
        <v>625</v>
      </c>
      <c r="Q1981" t="b">
        <v>1</v>
      </c>
      <c r="R1981" t="s">
        <v>8295</v>
      </c>
      <c r="S1981" t="str">
        <f t="shared" si="182"/>
        <v>technology</v>
      </c>
      <c r="T1981" t="str">
        <f t="shared" si="183"/>
        <v>hardware</v>
      </c>
    </row>
    <row r="1982" spans="1:20" ht="43.2" x14ac:dyDescent="0.3">
      <c r="A1982">
        <v>3818</v>
      </c>
      <c r="B1982" s="3" t="s">
        <v>3815</v>
      </c>
      <c r="C1982" s="3" t="s">
        <v>7928</v>
      </c>
      <c r="D1982" s="10">
        <v>250</v>
      </c>
      <c r="E1982">
        <v>570</v>
      </c>
      <c r="F1982" s="5">
        <f t="shared" si="180"/>
        <v>2.2799999999999998</v>
      </c>
      <c r="G1982" s="6">
        <f t="shared" si="181"/>
        <v>57</v>
      </c>
      <c r="H1982" t="s">
        <v>8219</v>
      </c>
      <c r="I1982" t="s">
        <v>8224</v>
      </c>
      <c r="J1982" t="s">
        <v>8246</v>
      </c>
      <c r="K1982">
        <v>1426187582</v>
      </c>
      <c r="L1982" s="11">
        <f t="shared" si="184"/>
        <v>42075.800717592589</v>
      </c>
      <c r="M1982">
        <v>1423599182</v>
      </c>
      <c r="N1982" s="11">
        <f t="shared" si="185"/>
        <v>42045.84238425926</v>
      </c>
      <c r="O1982" t="b">
        <v>0</v>
      </c>
      <c r="P1982">
        <v>10</v>
      </c>
      <c r="Q1982" t="b">
        <v>1</v>
      </c>
      <c r="R1982" t="s">
        <v>8271</v>
      </c>
      <c r="S1982" t="str">
        <f t="shared" si="182"/>
        <v>theater</v>
      </c>
      <c r="T1982" t="str">
        <f t="shared" si="183"/>
        <v>plays</v>
      </c>
    </row>
    <row r="1983" spans="1:20" ht="43.2" x14ac:dyDescent="0.3">
      <c r="A1983">
        <v>285</v>
      </c>
      <c r="B1983" s="3" t="s">
        <v>286</v>
      </c>
      <c r="C1983" s="3" t="s">
        <v>4395</v>
      </c>
      <c r="D1983" s="10">
        <v>14000</v>
      </c>
      <c r="E1983">
        <v>32035.51</v>
      </c>
      <c r="F1983" s="5">
        <f t="shared" si="180"/>
        <v>2.2882507142857142</v>
      </c>
      <c r="G1983" s="6">
        <f t="shared" si="181"/>
        <v>56.901438721136763</v>
      </c>
      <c r="H1983" t="s">
        <v>8219</v>
      </c>
      <c r="I1983" t="s">
        <v>8224</v>
      </c>
      <c r="J1983" t="s">
        <v>8246</v>
      </c>
      <c r="K1983">
        <v>1379614128</v>
      </c>
      <c r="L1983" s="11">
        <f t="shared" si="184"/>
        <v>41536.756111111114</v>
      </c>
      <c r="M1983">
        <v>1377022128</v>
      </c>
      <c r="N1983" s="11">
        <f t="shared" si="185"/>
        <v>41506.756111111114</v>
      </c>
      <c r="O1983" t="b">
        <v>1</v>
      </c>
      <c r="P1983">
        <v>563</v>
      </c>
      <c r="Q1983" t="b">
        <v>1</v>
      </c>
      <c r="R1983" t="s">
        <v>8269</v>
      </c>
      <c r="S1983" t="str">
        <f t="shared" si="182"/>
        <v>film &amp; video</v>
      </c>
      <c r="T1983" t="str">
        <f t="shared" si="183"/>
        <v>documentary</v>
      </c>
    </row>
    <row r="1984" spans="1:20" ht="28.8" x14ac:dyDescent="0.3">
      <c r="A1984">
        <v>304</v>
      </c>
      <c r="B1984" s="3" t="s">
        <v>305</v>
      </c>
      <c r="C1984" s="3" t="s">
        <v>4414</v>
      </c>
      <c r="D1984" s="10">
        <v>3400</v>
      </c>
      <c r="E1984">
        <v>7876</v>
      </c>
      <c r="F1984" s="5">
        <f t="shared" si="180"/>
        <v>2.3164705882352941</v>
      </c>
      <c r="G1984" s="6">
        <f t="shared" si="181"/>
        <v>106.43243243243244</v>
      </c>
      <c r="H1984" t="s">
        <v>8219</v>
      </c>
      <c r="I1984" t="s">
        <v>8224</v>
      </c>
      <c r="J1984" t="s">
        <v>8246</v>
      </c>
      <c r="K1984">
        <v>1346464800</v>
      </c>
      <c r="L1984" s="11">
        <f t="shared" si="184"/>
        <v>41153.083333333336</v>
      </c>
      <c r="M1984">
        <v>1343096197</v>
      </c>
      <c r="N1984" s="11">
        <f t="shared" si="185"/>
        <v>41114.094872685186</v>
      </c>
      <c r="O1984" t="b">
        <v>1</v>
      </c>
      <c r="P1984">
        <v>74</v>
      </c>
      <c r="Q1984" t="b">
        <v>1</v>
      </c>
      <c r="R1984" t="s">
        <v>8269</v>
      </c>
      <c r="S1984" t="str">
        <f t="shared" si="182"/>
        <v>film &amp; video</v>
      </c>
      <c r="T1984" t="str">
        <f t="shared" si="183"/>
        <v>documentary</v>
      </c>
    </row>
    <row r="1985" spans="1:20" ht="43.2" x14ac:dyDescent="0.3">
      <c r="A1985">
        <v>2708</v>
      </c>
      <c r="B1985" s="3" t="s">
        <v>2708</v>
      </c>
      <c r="C1985" s="3" t="s">
        <v>6818</v>
      </c>
      <c r="D1985" s="10">
        <v>20000</v>
      </c>
      <c r="E1985">
        <v>46643.07</v>
      </c>
      <c r="F1985" s="5">
        <f t="shared" si="180"/>
        <v>2.3321535</v>
      </c>
      <c r="G1985" s="6">
        <f t="shared" si="181"/>
        <v>44.464318398474738</v>
      </c>
      <c r="H1985" t="s">
        <v>8219</v>
      </c>
      <c r="I1985" t="s">
        <v>8225</v>
      </c>
      <c r="J1985" t="s">
        <v>8247</v>
      </c>
      <c r="K1985">
        <v>1469119526</v>
      </c>
      <c r="L1985" s="11">
        <f t="shared" si="184"/>
        <v>42572.698217592595</v>
      </c>
      <c r="M1985">
        <v>1463935526</v>
      </c>
      <c r="N1985" s="11">
        <f t="shared" si="185"/>
        <v>42512.698217592595</v>
      </c>
      <c r="O1985" t="b">
        <v>1</v>
      </c>
      <c r="P1985">
        <v>1049</v>
      </c>
      <c r="Q1985" t="b">
        <v>1</v>
      </c>
      <c r="R1985" t="s">
        <v>8303</v>
      </c>
      <c r="S1985" t="str">
        <f t="shared" si="182"/>
        <v>theater</v>
      </c>
      <c r="T1985" t="str">
        <f t="shared" si="183"/>
        <v>spaces</v>
      </c>
    </row>
    <row r="1986" spans="1:20" ht="28.8" x14ac:dyDescent="0.3">
      <c r="A1986">
        <v>831</v>
      </c>
      <c r="B1986" s="3" t="s">
        <v>832</v>
      </c>
      <c r="C1986" s="3" t="s">
        <v>4941</v>
      </c>
      <c r="D1986" s="10">
        <v>1500</v>
      </c>
      <c r="E1986">
        <v>3500</v>
      </c>
      <c r="F1986" s="5">
        <f t="shared" ref="F1986:F2049" si="186">E1986/D1986</f>
        <v>2.3333333333333335</v>
      </c>
      <c r="G1986" s="6">
        <f t="shared" ref="G1986:G2049" si="187">E1986/P1986</f>
        <v>175</v>
      </c>
      <c r="H1986" t="s">
        <v>8219</v>
      </c>
      <c r="I1986" t="s">
        <v>8224</v>
      </c>
      <c r="J1986" t="s">
        <v>8246</v>
      </c>
      <c r="K1986">
        <v>1335540694</v>
      </c>
      <c r="L1986" s="11">
        <f t="shared" si="184"/>
        <v>41026.646921296298</v>
      </c>
      <c r="M1986">
        <v>1332948694</v>
      </c>
      <c r="N1986" s="11">
        <f t="shared" si="185"/>
        <v>40996.646921296298</v>
      </c>
      <c r="O1986" t="b">
        <v>0</v>
      </c>
      <c r="P1986">
        <v>20</v>
      </c>
      <c r="Q1986" t="b">
        <v>1</v>
      </c>
      <c r="R1986" t="s">
        <v>8276</v>
      </c>
      <c r="S1986" t="str">
        <f t="shared" ref="S1986:S2049" si="188">LEFT(R1986,FIND("/",R1986)-1)</f>
        <v>music</v>
      </c>
      <c r="T1986" t="str">
        <f t="shared" ref="T1986:T2049" si="189">RIGHT(R1986,LEN(R1986)-FIND("/",R1986))</f>
        <v>rock</v>
      </c>
    </row>
    <row r="1987" spans="1:20" ht="43.2" x14ac:dyDescent="0.3">
      <c r="A1987">
        <v>2004</v>
      </c>
      <c r="B1987" s="3" t="s">
        <v>2005</v>
      </c>
      <c r="C1987" s="3" t="s">
        <v>6114</v>
      </c>
      <c r="D1987" s="10">
        <v>50000</v>
      </c>
      <c r="E1987">
        <v>117210.24000000001</v>
      </c>
      <c r="F1987" s="5">
        <f t="shared" si="186"/>
        <v>2.3442048</v>
      </c>
      <c r="G1987" s="6">
        <f t="shared" si="187"/>
        <v>331.10237288135596</v>
      </c>
      <c r="H1987" t="s">
        <v>8219</v>
      </c>
      <c r="I1987" t="s">
        <v>8224</v>
      </c>
      <c r="J1987" t="s">
        <v>8246</v>
      </c>
      <c r="K1987">
        <v>1405002663</v>
      </c>
      <c r="L1987" s="11">
        <f t="shared" ref="L1987:L2050" si="190">(((K1987/60)/60)/24)+DATE(1970,1,1)</f>
        <v>41830.604895833334</v>
      </c>
      <c r="M1987">
        <v>1402410663</v>
      </c>
      <c r="N1987" s="11">
        <f t="shared" ref="N1987:N2050" si="191">(((M1987/60)/60)/24)+DATE(1970,1,1)</f>
        <v>41800.604895833334</v>
      </c>
      <c r="O1987" t="b">
        <v>1</v>
      </c>
      <c r="P1987">
        <v>354</v>
      </c>
      <c r="Q1987" t="b">
        <v>1</v>
      </c>
      <c r="R1987" t="s">
        <v>8295</v>
      </c>
      <c r="S1987" t="str">
        <f t="shared" si="188"/>
        <v>technology</v>
      </c>
      <c r="T1987" t="str">
        <f t="shared" si="189"/>
        <v>hardware</v>
      </c>
    </row>
    <row r="1988" spans="1:20" ht="43.2" x14ac:dyDescent="0.3">
      <c r="A1988">
        <v>2012</v>
      </c>
      <c r="B1988" s="3" t="s">
        <v>2013</v>
      </c>
      <c r="C1988" s="3" t="s">
        <v>6122</v>
      </c>
      <c r="D1988" s="10">
        <v>5000</v>
      </c>
      <c r="E1988">
        <v>11745</v>
      </c>
      <c r="F1988" s="5">
        <f t="shared" si="186"/>
        <v>2.3490000000000002</v>
      </c>
      <c r="G1988" s="6">
        <f t="shared" si="187"/>
        <v>64.180327868852459</v>
      </c>
      <c r="H1988" t="s">
        <v>8219</v>
      </c>
      <c r="I1988" t="s">
        <v>8224</v>
      </c>
      <c r="J1988" t="s">
        <v>8246</v>
      </c>
      <c r="K1988">
        <v>1423165441</v>
      </c>
      <c r="L1988" s="11">
        <f t="shared" si="190"/>
        <v>42040.822233796294</v>
      </c>
      <c r="M1988">
        <v>1420573441</v>
      </c>
      <c r="N1988" s="11">
        <f t="shared" si="191"/>
        <v>42010.822233796294</v>
      </c>
      <c r="O1988" t="b">
        <v>1</v>
      </c>
      <c r="P1988">
        <v>183</v>
      </c>
      <c r="Q1988" t="b">
        <v>1</v>
      </c>
      <c r="R1988" t="s">
        <v>8295</v>
      </c>
      <c r="S1988" t="str">
        <f t="shared" si="188"/>
        <v>technology</v>
      </c>
      <c r="T1988" t="str">
        <f t="shared" si="189"/>
        <v>hardware</v>
      </c>
    </row>
    <row r="1989" spans="1:20" ht="43.2" x14ac:dyDescent="0.3">
      <c r="A1989">
        <v>1023</v>
      </c>
      <c r="B1989" s="3" t="s">
        <v>1024</v>
      </c>
      <c r="C1989" s="3" t="s">
        <v>5133</v>
      </c>
      <c r="D1989" s="10">
        <v>2000</v>
      </c>
      <c r="E1989">
        <v>4743</v>
      </c>
      <c r="F1989" s="5">
        <f t="shared" si="186"/>
        <v>2.3715000000000002</v>
      </c>
      <c r="G1989" s="6">
        <f t="shared" si="187"/>
        <v>36.206106870229007</v>
      </c>
      <c r="H1989" t="s">
        <v>8219</v>
      </c>
      <c r="I1989" t="s">
        <v>8225</v>
      </c>
      <c r="J1989" t="s">
        <v>8247</v>
      </c>
      <c r="K1989">
        <v>1434837861</v>
      </c>
      <c r="L1989" s="11">
        <f t="shared" si="190"/>
        <v>42175.919687500005</v>
      </c>
      <c r="M1989">
        <v>1432245861</v>
      </c>
      <c r="N1989" s="11">
        <f t="shared" si="191"/>
        <v>42145.919687500005</v>
      </c>
      <c r="O1989" t="b">
        <v>0</v>
      </c>
      <c r="P1989">
        <v>131</v>
      </c>
      <c r="Q1989" t="b">
        <v>1</v>
      </c>
      <c r="R1989" t="s">
        <v>8280</v>
      </c>
      <c r="S1989" t="str">
        <f t="shared" si="188"/>
        <v>music</v>
      </c>
      <c r="T1989" t="str">
        <f t="shared" si="189"/>
        <v>electronic music</v>
      </c>
    </row>
    <row r="1990" spans="1:20" ht="43.2" x14ac:dyDescent="0.3">
      <c r="A1990">
        <v>757</v>
      </c>
      <c r="B1990" s="3" t="s">
        <v>758</v>
      </c>
      <c r="C1990" s="3" t="s">
        <v>4867</v>
      </c>
      <c r="D1990" s="10">
        <v>250</v>
      </c>
      <c r="E1990">
        <v>595</v>
      </c>
      <c r="F1990" s="5">
        <f t="shared" si="186"/>
        <v>2.38</v>
      </c>
      <c r="G1990" s="6">
        <f t="shared" si="187"/>
        <v>33.055555555555557</v>
      </c>
      <c r="H1990" t="s">
        <v>8219</v>
      </c>
      <c r="I1990" t="s">
        <v>8224</v>
      </c>
      <c r="J1990" t="s">
        <v>8246</v>
      </c>
      <c r="K1990">
        <v>1354756714</v>
      </c>
      <c r="L1990" s="11">
        <f t="shared" si="190"/>
        <v>41249.054560185185</v>
      </c>
      <c r="M1990">
        <v>1353547114</v>
      </c>
      <c r="N1990" s="11">
        <f t="shared" si="191"/>
        <v>41235.054560185185</v>
      </c>
      <c r="O1990" t="b">
        <v>0</v>
      </c>
      <c r="P1990">
        <v>18</v>
      </c>
      <c r="Q1990" t="b">
        <v>1</v>
      </c>
      <c r="R1990" t="s">
        <v>8274</v>
      </c>
      <c r="S1990" t="str">
        <f t="shared" si="188"/>
        <v>publishing</v>
      </c>
      <c r="T1990" t="str">
        <f t="shared" si="189"/>
        <v>nonfiction</v>
      </c>
    </row>
    <row r="1991" spans="1:20" ht="43.2" x14ac:dyDescent="0.3">
      <c r="A1991">
        <v>3718</v>
      </c>
      <c r="B1991" s="3" t="s">
        <v>3715</v>
      </c>
      <c r="C1991" s="3" t="s">
        <v>7828</v>
      </c>
      <c r="D1991" s="10">
        <v>500</v>
      </c>
      <c r="E1991">
        <v>1197</v>
      </c>
      <c r="F1991" s="5">
        <f t="shared" si="186"/>
        <v>2.3940000000000001</v>
      </c>
      <c r="G1991" s="6">
        <f t="shared" si="187"/>
        <v>26.021739130434781</v>
      </c>
      <c r="H1991" t="s">
        <v>8219</v>
      </c>
      <c r="I1991" t="s">
        <v>8225</v>
      </c>
      <c r="J1991" t="s">
        <v>8247</v>
      </c>
      <c r="K1991">
        <v>1425057075</v>
      </c>
      <c r="L1991" s="11">
        <f t="shared" si="190"/>
        <v>42062.716145833328</v>
      </c>
      <c r="M1991">
        <v>1422465075</v>
      </c>
      <c r="N1991" s="11">
        <f t="shared" si="191"/>
        <v>42032.716145833328</v>
      </c>
      <c r="O1991" t="b">
        <v>0</v>
      </c>
      <c r="P1991">
        <v>46</v>
      </c>
      <c r="Q1991" t="b">
        <v>1</v>
      </c>
      <c r="R1991" t="s">
        <v>8271</v>
      </c>
      <c r="S1991" t="str">
        <f t="shared" si="188"/>
        <v>theater</v>
      </c>
      <c r="T1991" t="str">
        <f t="shared" si="189"/>
        <v>plays</v>
      </c>
    </row>
    <row r="1992" spans="1:20" ht="28.8" x14ac:dyDescent="0.3">
      <c r="A1992">
        <v>262</v>
      </c>
      <c r="B1992" s="3" t="s">
        <v>263</v>
      </c>
      <c r="C1992" s="3" t="s">
        <v>4372</v>
      </c>
      <c r="D1992" s="10">
        <v>2500</v>
      </c>
      <c r="E1992">
        <v>6000</v>
      </c>
      <c r="F1992" s="5">
        <f t="shared" si="186"/>
        <v>2.4</v>
      </c>
      <c r="G1992" s="6">
        <f t="shared" si="187"/>
        <v>41.379310344827587</v>
      </c>
      <c r="H1992" t="s">
        <v>8219</v>
      </c>
      <c r="I1992" t="s">
        <v>8224</v>
      </c>
      <c r="J1992" t="s">
        <v>8246</v>
      </c>
      <c r="K1992">
        <v>1298699828</v>
      </c>
      <c r="L1992" s="11">
        <f t="shared" si="190"/>
        <v>40600.24800925926</v>
      </c>
      <c r="M1992">
        <v>1294811828</v>
      </c>
      <c r="N1992" s="11">
        <f t="shared" si="191"/>
        <v>40555.24800925926</v>
      </c>
      <c r="O1992" t="b">
        <v>1</v>
      </c>
      <c r="P1992">
        <v>145</v>
      </c>
      <c r="Q1992" t="b">
        <v>1</v>
      </c>
      <c r="R1992" t="s">
        <v>8269</v>
      </c>
      <c r="S1992" t="str">
        <f t="shared" si="188"/>
        <v>film &amp; video</v>
      </c>
      <c r="T1992" t="str">
        <f t="shared" si="189"/>
        <v>documentary</v>
      </c>
    </row>
    <row r="1993" spans="1:20" ht="43.2" x14ac:dyDescent="0.3">
      <c r="A1993">
        <v>1923</v>
      </c>
      <c r="B1993" s="3" t="s">
        <v>1924</v>
      </c>
      <c r="C1993" s="3" t="s">
        <v>6033</v>
      </c>
      <c r="D1993" s="10">
        <v>125</v>
      </c>
      <c r="E1993">
        <v>301</v>
      </c>
      <c r="F1993" s="5">
        <f t="shared" si="186"/>
        <v>2.4079999999999999</v>
      </c>
      <c r="G1993" s="6">
        <f t="shared" si="187"/>
        <v>23.153846153846153</v>
      </c>
      <c r="H1993" t="s">
        <v>8219</v>
      </c>
      <c r="I1993" t="s">
        <v>8224</v>
      </c>
      <c r="J1993" t="s">
        <v>8246</v>
      </c>
      <c r="K1993">
        <v>1317099540</v>
      </c>
      <c r="L1993" s="11">
        <f t="shared" si="190"/>
        <v>40813.207638888889</v>
      </c>
      <c r="M1993">
        <v>1313612532</v>
      </c>
      <c r="N1993" s="11">
        <f t="shared" si="191"/>
        <v>40772.848749999997</v>
      </c>
      <c r="O1993" t="b">
        <v>0</v>
      </c>
      <c r="P1993">
        <v>13</v>
      </c>
      <c r="Q1993" t="b">
        <v>1</v>
      </c>
      <c r="R1993" t="s">
        <v>8279</v>
      </c>
      <c r="S1993" t="str">
        <f t="shared" si="188"/>
        <v>music</v>
      </c>
      <c r="T1993" t="str">
        <f t="shared" si="189"/>
        <v>indie rock</v>
      </c>
    </row>
    <row r="1994" spans="1:20" ht="72" x14ac:dyDescent="0.3">
      <c r="A1994">
        <v>1287</v>
      </c>
      <c r="B1994" s="3" t="s">
        <v>1288</v>
      </c>
      <c r="C1994" s="3" t="s">
        <v>5397</v>
      </c>
      <c r="D1994" s="10">
        <v>250</v>
      </c>
      <c r="E1994">
        <v>605</v>
      </c>
      <c r="F1994" s="5">
        <f t="shared" si="186"/>
        <v>2.42</v>
      </c>
      <c r="G1994" s="6">
        <f t="shared" si="187"/>
        <v>24.2</v>
      </c>
      <c r="H1994" t="s">
        <v>8219</v>
      </c>
      <c r="I1994" t="s">
        <v>8225</v>
      </c>
      <c r="J1994" t="s">
        <v>8247</v>
      </c>
      <c r="K1994">
        <v>1434120856</v>
      </c>
      <c r="L1994" s="11">
        <f t="shared" si="190"/>
        <v>42167.621018518519</v>
      </c>
      <c r="M1994">
        <v>1428936856</v>
      </c>
      <c r="N1994" s="11">
        <f t="shared" si="191"/>
        <v>42107.621018518519</v>
      </c>
      <c r="O1994" t="b">
        <v>0</v>
      </c>
      <c r="P1994">
        <v>25</v>
      </c>
      <c r="Q1994" t="b">
        <v>1</v>
      </c>
      <c r="R1994" t="s">
        <v>8271</v>
      </c>
      <c r="S1994" t="str">
        <f t="shared" si="188"/>
        <v>theater</v>
      </c>
      <c r="T1994" t="str">
        <f t="shared" si="189"/>
        <v>plays</v>
      </c>
    </row>
    <row r="1995" spans="1:20" ht="43.2" x14ac:dyDescent="0.3">
      <c r="A1995">
        <v>2815</v>
      </c>
      <c r="B1995" s="3" t="s">
        <v>2815</v>
      </c>
      <c r="C1995" s="3" t="s">
        <v>6925</v>
      </c>
      <c r="D1995" s="10">
        <v>250</v>
      </c>
      <c r="E1995">
        <v>605</v>
      </c>
      <c r="F1995" s="5">
        <f t="shared" si="186"/>
        <v>2.42</v>
      </c>
      <c r="G1995" s="6">
        <f t="shared" si="187"/>
        <v>43.214285714285715</v>
      </c>
      <c r="H1995" t="s">
        <v>8219</v>
      </c>
      <c r="I1995" t="s">
        <v>8229</v>
      </c>
      <c r="J1995" t="s">
        <v>8251</v>
      </c>
      <c r="K1995">
        <v>1470595109</v>
      </c>
      <c r="L1995" s="11">
        <f t="shared" si="190"/>
        <v>42589.776724537034</v>
      </c>
      <c r="M1995">
        <v>1468003109</v>
      </c>
      <c r="N1995" s="11">
        <f t="shared" si="191"/>
        <v>42559.776724537034</v>
      </c>
      <c r="O1995" t="b">
        <v>0</v>
      </c>
      <c r="P1995">
        <v>14</v>
      </c>
      <c r="Q1995" t="b">
        <v>1</v>
      </c>
      <c r="R1995" t="s">
        <v>8271</v>
      </c>
      <c r="S1995" t="str">
        <f t="shared" si="188"/>
        <v>theater</v>
      </c>
      <c r="T1995" t="str">
        <f t="shared" si="189"/>
        <v>plays</v>
      </c>
    </row>
    <row r="1996" spans="1:20" ht="43.2" x14ac:dyDescent="0.3">
      <c r="A1996">
        <v>2224</v>
      </c>
      <c r="B1996" s="3" t="s">
        <v>2225</v>
      </c>
      <c r="C1996" s="3" t="s">
        <v>6334</v>
      </c>
      <c r="D1996" s="10">
        <v>10000</v>
      </c>
      <c r="E1996">
        <v>24315</v>
      </c>
      <c r="F1996" s="5">
        <f t="shared" si="186"/>
        <v>2.4315000000000002</v>
      </c>
      <c r="G1996" s="6">
        <f t="shared" si="187"/>
        <v>82.145270270270274</v>
      </c>
      <c r="H1996" t="s">
        <v>8219</v>
      </c>
      <c r="I1996" t="s">
        <v>8224</v>
      </c>
      <c r="J1996" t="s">
        <v>8246</v>
      </c>
      <c r="K1996">
        <v>1477767600</v>
      </c>
      <c r="L1996" s="11">
        <f t="shared" si="190"/>
        <v>42672.791666666672</v>
      </c>
      <c r="M1996">
        <v>1475337675</v>
      </c>
      <c r="N1996" s="11">
        <f t="shared" si="191"/>
        <v>42644.667534722219</v>
      </c>
      <c r="O1996" t="b">
        <v>0</v>
      </c>
      <c r="P1996">
        <v>296</v>
      </c>
      <c r="Q1996" t="b">
        <v>1</v>
      </c>
      <c r="R1996" t="s">
        <v>8297</v>
      </c>
      <c r="S1996" t="str">
        <f t="shared" si="188"/>
        <v>games</v>
      </c>
      <c r="T1996" t="str">
        <f t="shared" si="189"/>
        <v>tabletop games</v>
      </c>
    </row>
    <row r="1997" spans="1:20" ht="43.2" x14ac:dyDescent="0.3">
      <c r="A1997">
        <v>2737</v>
      </c>
      <c r="B1997" s="3" t="s">
        <v>2737</v>
      </c>
      <c r="C1997" s="3" t="s">
        <v>6847</v>
      </c>
      <c r="D1997" s="10">
        <v>30000</v>
      </c>
      <c r="E1997">
        <v>73818.240000000005</v>
      </c>
      <c r="F1997" s="5">
        <f t="shared" si="186"/>
        <v>2.4606080000000001</v>
      </c>
      <c r="G1997" s="6">
        <f t="shared" si="187"/>
        <v>161.88210526315791</v>
      </c>
      <c r="H1997" t="s">
        <v>8219</v>
      </c>
      <c r="I1997" t="s">
        <v>8224</v>
      </c>
      <c r="J1997" t="s">
        <v>8246</v>
      </c>
      <c r="K1997">
        <v>1389812400</v>
      </c>
      <c r="L1997" s="11">
        <f t="shared" si="190"/>
        <v>41654.791666666664</v>
      </c>
      <c r="M1997">
        <v>1386108087</v>
      </c>
      <c r="N1997" s="11">
        <f t="shared" si="191"/>
        <v>41611.917673611111</v>
      </c>
      <c r="O1997" t="b">
        <v>0</v>
      </c>
      <c r="P1997">
        <v>456</v>
      </c>
      <c r="Q1997" t="b">
        <v>1</v>
      </c>
      <c r="R1997" t="s">
        <v>8295</v>
      </c>
      <c r="S1997" t="str">
        <f t="shared" si="188"/>
        <v>technology</v>
      </c>
      <c r="T1997" t="str">
        <f t="shared" si="189"/>
        <v>hardware</v>
      </c>
    </row>
    <row r="1998" spans="1:20" ht="43.2" x14ac:dyDescent="0.3">
      <c r="A1998">
        <v>3024</v>
      </c>
      <c r="B1998" s="3" t="s">
        <v>3024</v>
      </c>
      <c r="C1998" s="3" t="s">
        <v>7134</v>
      </c>
      <c r="D1998" s="10">
        <v>5000</v>
      </c>
      <c r="E1998">
        <v>12321</v>
      </c>
      <c r="F1998" s="5">
        <f t="shared" si="186"/>
        <v>2.4641999999999999</v>
      </c>
      <c r="G1998" s="6">
        <f t="shared" si="187"/>
        <v>67.697802197802204</v>
      </c>
      <c r="H1998" t="s">
        <v>8219</v>
      </c>
      <c r="I1998" t="s">
        <v>8224</v>
      </c>
      <c r="J1998" t="s">
        <v>8246</v>
      </c>
      <c r="K1998">
        <v>1349567475</v>
      </c>
      <c r="L1998" s="11">
        <f t="shared" si="190"/>
        <v>41188.993923611109</v>
      </c>
      <c r="M1998">
        <v>1346975475</v>
      </c>
      <c r="N1998" s="11">
        <f t="shared" si="191"/>
        <v>41158.993923611109</v>
      </c>
      <c r="O1998" t="b">
        <v>0</v>
      </c>
      <c r="P1998">
        <v>182</v>
      </c>
      <c r="Q1998" t="b">
        <v>1</v>
      </c>
      <c r="R1998" t="s">
        <v>8303</v>
      </c>
      <c r="S1998" t="str">
        <f t="shared" si="188"/>
        <v>theater</v>
      </c>
      <c r="T1998" t="str">
        <f t="shared" si="189"/>
        <v>spaces</v>
      </c>
    </row>
    <row r="1999" spans="1:20" ht="43.2" x14ac:dyDescent="0.3">
      <c r="A1999">
        <v>108</v>
      </c>
      <c r="B1999" s="3" t="s">
        <v>110</v>
      </c>
      <c r="C1999" s="3" t="s">
        <v>4219</v>
      </c>
      <c r="D1999" s="10">
        <v>1500</v>
      </c>
      <c r="E1999">
        <v>3700</v>
      </c>
      <c r="F1999" s="5">
        <f t="shared" si="186"/>
        <v>2.4666666666666668</v>
      </c>
      <c r="G1999" s="6">
        <f t="shared" si="187"/>
        <v>78.723404255319153</v>
      </c>
      <c r="H1999" t="s">
        <v>8219</v>
      </c>
      <c r="I1999" t="s">
        <v>8224</v>
      </c>
      <c r="J1999" t="s">
        <v>8246</v>
      </c>
      <c r="K1999">
        <v>1370011370</v>
      </c>
      <c r="L1999" s="11">
        <f t="shared" si="190"/>
        <v>41425.613078703704</v>
      </c>
      <c r="M1999">
        <v>1364827370</v>
      </c>
      <c r="N1999" s="11">
        <f t="shared" si="191"/>
        <v>41365.613078703704</v>
      </c>
      <c r="O1999" t="b">
        <v>0</v>
      </c>
      <c r="P1999">
        <v>47</v>
      </c>
      <c r="Q1999" t="b">
        <v>1</v>
      </c>
      <c r="R1999" t="s">
        <v>8266</v>
      </c>
      <c r="S1999" t="str">
        <f t="shared" si="188"/>
        <v>film &amp; video</v>
      </c>
      <c r="T1999" t="str">
        <f t="shared" si="189"/>
        <v>shorts</v>
      </c>
    </row>
    <row r="2000" spans="1:20" ht="57.6" x14ac:dyDescent="0.3">
      <c r="A2000">
        <v>2006</v>
      </c>
      <c r="B2000" s="3" t="s">
        <v>2007</v>
      </c>
      <c r="C2000" s="3" t="s">
        <v>6116</v>
      </c>
      <c r="D2000" s="10">
        <v>50000</v>
      </c>
      <c r="E2000">
        <v>123920</v>
      </c>
      <c r="F2000" s="5">
        <f t="shared" si="186"/>
        <v>2.4784000000000002</v>
      </c>
      <c r="G2000" s="6">
        <f t="shared" si="187"/>
        <v>408.97689768976898</v>
      </c>
      <c r="H2000" t="s">
        <v>8219</v>
      </c>
      <c r="I2000" t="s">
        <v>8224</v>
      </c>
      <c r="J2000" t="s">
        <v>8246</v>
      </c>
      <c r="K2000">
        <v>1417611645</v>
      </c>
      <c r="L2000" s="11">
        <f t="shared" si="190"/>
        <v>41976.542187500003</v>
      </c>
      <c r="M2000">
        <v>1414584045</v>
      </c>
      <c r="N2000" s="11">
        <f t="shared" si="191"/>
        <v>41941.500520833331</v>
      </c>
      <c r="O2000" t="b">
        <v>1</v>
      </c>
      <c r="P2000">
        <v>303</v>
      </c>
      <c r="Q2000" t="b">
        <v>1</v>
      </c>
      <c r="R2000" t="s">
        <v>8295</v>
      </c>
      <c r="S2000" t="str">
        <f t="shared" si="188"/>
        <v>technology</v>
      </c>
      <c r="T2000" t="str">
        <f t="shared" si="189"/>
        <v>hardware</v>
      </c>
    </row>
    <row r="2001" spans="1:20" ht="28.8" x14ac:dyDescent="0.3">
      <c r="A2001">
        <v>2040</v>
      </c>
      <c r="B2001" s="3" t="s">
        <v>2041</v>
      </c>
      <c r="C2001" s="3" t="s">
        <v>6150</v>
      </c>
      <c r="D2001" s="10">
        <v>3000</v>
      </c>
      <c r="E2001">
        <v>7445.14</v>
      </c>
      <c r="F2001" s="5">
        <f t="shared" si="186"/>
        <v>2.4817133333333334</v>
      </c>
      <c r="G2001" s="6">
        <f t="shared" si="187"/>
        <v>27.472841328413285</v>
      </c>
      <c r="H2001" t="s">
        <v>8219</v>
      </c>
      <c r="I2001" t="s">
        <v>8224</v>
      </c>
      <c r="J2001" t="s">
        <v>8246</v>
      </c>
      <c r="K2001">
        <v>1384557303</v>
      </c>
      <c r="L2001" s="11">
        <f t="shared" si="190"/>
        <v>41593.968784722223</v>
      </c>
      <c r="M2001">
        <v>1383257703</v>
      </c>
      <c r="N2001" s="11">
        <f t="shared" si="191"/>
        <v>41578.927118055559</v>
      </c>
      <c r="O2001" t="b">
        <v>1</v>
      </c>
      <c r="P2001">
        <v>271</v>
      </c>
      <c r="Q2001" t="b">
        <v>1</v>
      </c>
      <c r="R2001" t="s">
        <v>8295</v>
      </c>
      <c r="S2001" t="str">
        <f t="shared" si="188"/>
        <v>technology</v>
      </c>
      <c r="T2001" t="str">
        <f t="shared" si="189"/>
        <v>hardware</v>
      </c>
    </row>
    <row r="2002" spans="1:20" ht="43.2" x14ac:dyDescent="0.3">
      <c r="A2002">
        <v>2175</v>
      </c>
      <c r="B2002" s="3" t="s">
        <v>2176</v>
      </c>
      <c r="C2002" s="3" t="s">
        <v>6285</v>
      </c>
      <c r="D2002" s="10">
        <v>700</v>
      </c>
      <c r="E2002">
        <v>1750</v>
      </c>
      <c r="F2002" s="5">
        <f t="shared" si="186"/>
        <v>2.5</v>
      </c>
      <c r="G2002" s="6">
        <f t="shared" si="187"/>
        <v>67.307692307692307</v>
      </c>
      <c r="H2002" t="s">
        <v>8219</v>
      </c>
      <c r="I2002" t="s">
        <v>8224</v>
      </c>
      <c r="J2002" t="s">
        <v>8246</v>
      </c>
      <c r="K2002">
        <v>1469059986</v>
      </c>
      <c r="L2002" s="11">
        <f t="shared" si="190"/>
        <v>42572.009097222224</v>
      </c>
      <c r="M2002">
        <v>1468455186</v>
      </c>
      <c r="N2002" s="11">
        <f t="shared" si="191"/>
        <v>42565.009097222224</v>
      </c>
      <c r="O2002" t="b">
        <v>0</v>
      </c>
      <c r="P2002">
        <v>26</v>
      </c>
      <c r="Q2002" t="b">
        <v>1</v>
      </c>
      <c r="R2002" t="s">
        <v>8276</v>
      </c>
      <c r="S2002" t="str">
        <f t="shared" si="188"/>
        <v>music</v>
      </c>
      <c r="T2002" t="str">
        <f t="shared" si="189"/>
        <v>rock</v>
      </c>
    </row>
    <row r="2003" spans="1:20" ht="57.6" x14ac:dyDescent="0.3">
      <c r="A2003">
        <v>1536</v>
      </c>
      <c r="B2003" s="3" t="s">
        <v>1537</v>
      </c>
      <c r="C2003" s="3" t="s">
        <v>5646</v>
      </c>
      <c r="D2003" s="10">
        <v>12000</v>
      </c>
      <c r="E2003">
        <v>30037.01</v>
      </c>
      <c r="F2003" s="5">
        <f t="shared" si="186"/>
        <v>2.5030841666666666</v>
      </c>
      <c r="G2003" s="6">
        <f t="shared" si="187"/>
        <v>66.015406593406595</v>
      </c>
      <c r="H2003" t="s">
        <v>8219</v>
      </c>
      <c r="I2003" t="s">
        <v>8224</v>
      </c>
      <c r="J2003" t="s">
        <v>8246</v>
      </c>
      <c r="K2003">
        <v>1440702910</v>
      </c>
      <c r="L2003" s="11">
        <f t="shared" si="190"/>
        <v>42243.802199074074</v>
      </c>
      <c r="M2003">
        <v>1438110910</v>
      </c>
      <c r="N2003" s="11">
        <f t="shared" si="191"/>
        <v>42213.802199074074</v>
      </c>
      <c r="O2003" t="b">
        <v>1</v>
      </c>
      <c r="P2003">
        <v>455</v>
      </c>
      <c r="Q2003" t="b">
        <v>1</v>
      </c>
      <c r="R2003" t="s">
        <v>8285</v>
      </c>
      <c r="S2003" t="str">
        <f t="shared" si="188"/>
        <v>photography</v>
      </c>
      <c r="T2003" t="str">
        <f t="shared" si="189"/>
        <v>photobooks</v>
      </c>
    </row>
    <row r="2004" spans="1:20" ht="43.2" x14ac:dyDescent="0.3">
      <c r="A2004">
        <v>3652</v>
      </c>
      <c r="B2004" s="3" t="s">
        <v>2867</v>
      </c>
      <c r="C2004" s="3" t="s">
        <v>7762</v>
      </c>
      <c r="D2004" s="10">
        <v>300</v>
      </c>
      <c r="E2004">
        <v>752</v>
      </c>
      <c r="F2004" s="5">
        <f t="shared" si="186"/>
        <v>2.5066666666666668</v>
      </c>
      <c r="G2004" s="6">
        <f t="shared" si="187"/>
        <v>44.235294117647058</v>
      </c>
      <c r="H2004" t="s">
        <v>8219</v>
      </c>
      <c r="I2004" t="s">
        <v>8229</v>
      </c>
      <c r="J2004" t="s">
        <v>8251</v>
      </c>
      <c r="K2004">
        <v>1472097540</v>
      </c>
      <c r="L2004" s="11">
        <f t="shared" si="190"/>
        <v>42607.165972222225</v>
      </c>
      <c r="M2004">
        <v>1471188502</v>
      </c>
      <c r="N2004" s="11">
        <f t="shared" si="191"/>
        <v>42596.644699074073</v>
      </c>
      <c r="O2004" t="b">
        <v>0</v>
      </c>
      <c r="P2004">
        <v>17</v>
      </c>
      <c r="Q2004" t="b">
        <v>1</v>
      </c>
      <c r="R2004" t="s">
        <v>8271</v>
      </c>
      <c r="S2004" t="str">
        <f t="shared" si="188"/>
        <v>theater</v>
      </c>
      <c r="T2004" t="str">
        <f t="shared" si="189"/>
        <v>plays</v>
      </c>
    </row>
    <row r="2005" spans="1:20" ht="28.8" x14ac:dyDescent="0.3">
      <c r="A2005">
        <v>1376</v>
      </c>
      <c r="B2005" s="3" t="s">
        <v>1377</v>
      </c>
      <c r="C2005" s="3" t="s">
        <v>5486</v>
      </c>
      <c r="D2005" s="10">
        <v>3700</v>
      </c>
      <c r="E2005">
        <v>9342</v>
      </c>
      <c r="F2005" s="5">
        <f t="shared" si="186"/>
        <v>2.5248648648648651</v>
      </c>
      <c r="G2005" s="6">
        <f t="shared" si="187"/>
        <v>55.607142857142854</v>
      </c>
      <c r="H2005" t="s">
        <v>8219</v>
      </c>
      <c r="I2005" t="s">
        <v>8225</v>
      </c>
      <c r="J2005" t="s">
        <v>8247</v>
      </c>
      <c r="K2005">
        <v>1480784606</v>
      </c>
      <c r="L2005" s="11">
        <f t="shared" si="190"/>
        <v>42707.710717592592</v>
      </c>
      <c r="M2005">
        <v>1478189006</v>
      </c>
      <c r="N2005" s="11">
        <f t="shared" si="191"/>
        <v>42677.669050925921</v>
      </c>
      <c r="O2005" t="b">
        <v>0</v>
      </c>
      <c r="P2005">
        <v>168</v>
      </c>
      <c r="Q2005" t="b">
        <v>1</v>
      </c>
      <c r="R2005" t="s">
        <v>8276</v>
      </c>
      <c r="S2005" t="str">
        <f t="shared" si="188"/>
        <v>music</v>
      </c>
      <c r="T2005" t="str">
        <f t="shared" si="189"/>
        <v>rock</v>
      </c>
    </row>
    <row r="2006" spans="1:20" ht="43.2" x14ac:dyDescent="0.3">
      <c r="A2006">
        <v>2722</v>
      </c>
      <c r="B2006" s="3" t="s">
        <v>2722</v>
      </c>
      <c r="C2006" s="3" t="s">
        <v>6832</v>
      </c>
      <c r="D2006" s="10">
        <v>5000</v>
      </c>
      <c r="E2006">
        <v>12627</v>
      </c>
      <c r="F2006" s="5">
        <f t="shared" si="186"/>
        <v>2.5253999999999999</v>
      </c>
      <c r="G2006" s="6">
        <f t="shared" si="187"/>
        <v>68.254054054054052</v>
      </c>
      <c r="H2006" t="s">
        <v>8219</v>
      </c>
      <c r="I2006" t="s">
        <v>8224</v>
      </c>
      <c r="J2006" t="s">
        <v>8246</v>
      </c>
      <c r="K2006">
        <v>1485722053</v>
      </c>
      <c r="L2006" s="11">
        <f t="shared" si="190"/>
        <v>42764.857094907406</v>
      </c>
      <c r="M2006">
        <v>1480538053</v>
      </c>
      <c r="N2006" s="11">
        <f t="shared" si="191"/>
        <v>42704.857094907406</v>
      </c>
      <c r="O2006" t="b">
        <v>0</v>
      </c>
      <c r="P2006">
        <v>185</v>
      </c>
      <c r="Q2006" t="b">
        <v>1</v>
      </c>
      <c r="R2006" t="s">
        <v>8295</v>
      </c>
      <c r="S2006" t="str">
        <f t="shared" si="188"/>
        <v>technology</v>
      </c>
      <c r="T2006" t="str">
        <f t="shared" si="189"/>
        <v>hardware</v>
      </c>
    </row>
    <row r="2007" spans="1:20" ht="57.6" x14ac:dyDescent="0.3">
      <c r="A2007">
        <v>1197</v>
      </c>
      <c r="B2007" s="3" t="s">
        <v>1198</v>
      </c>
      <c r="C2007" s="3" t="s">
        <v>5307</v>
      </c>
      <c r="D2007" s="10">
        <v>15000</v>
      </c>
      <c r="E2007">
        <v>37994</v>
      </c>
      <c r="F2007" s="5">
        <f t="shared" si="186"/>
        <v>2.5329333333333333</v>
      </c>
      <c r="G2007" s="6">
        <f t="shared" si="187"/>
        <v>121</v>
      </c>
      <c r="H2007" t="s">
        <v>8219</v>
      </c>
      <c r="I2007" t="s">
        <v>8224</v>
      </c>
      <c r="J2007" t="s">
        <v>8246</v>
      </c>
      <c r="K2007">
        <v>1465797540</v>
      </c>
      <c r="L2007" s="11">
        <f t="shared" si="190"/>
        <v>42534.249305555553</v>
      </c>
      <c r="M2007">
        <v>1463155034</v>
      </c>
      <c r="N2007" s="11">
        <f t="shared" si="191"/>
        <v>42503.66474537037</v>
      </c>
      <c r="O2007" t="b">
        <v>0</v>
      </c>
      <c r="P2007">
        <v>314</v>
      </c>
      <c r="Q2007" t="b">
        <v>1</v>
      </c>
      <c r="R2007" t="s">
        <v>8285</v>
      </c>
      <c r="S2007" t="str">
        <f t="shared" si="188"/>
        <v>photography</v>
      </c>
      <c r="T2007" t="str">
        <f t="shared" si="189"/>
        <v>photobooks</v>
      </c>
    </row>
    <row r="2008" spans="1:20" ht="43.2" x14ac:dyDescent="0.3">
      <c r="A2008">
        <v>2105</v>
      </c>
      <c r="B2008" s="3" t="s">
        <v>2106</v>
      </c>
      <c r="C2008" s="3" t="s">
        <v>6215</v>
      </c>
      <c r="D2008" s="10">
        <v>2000</v>
      </c>
      <c r="E2008">
        <v>5080</v>
      </c>
      <c r="F2008" s="5">
        <f t="shared" si="186"/>
        <v>2.54</v>
      </c>
      <c r="G2008" s="6">
        <f t="shared" si="187"/>
        <v>51.313131313131315</v>
      </c>
      <c r="H2008" t="s">
        <v>8219</v>
      </c>
      <c r="I2008" t="s">
        <v>8224</v>
      </c>
      <c r="J2008" t="s">
        <v>8246</v>
      </c>
      <c r="K2008">
        <v>1416542400</v>
      </c>
      <c r="L2008" s="11">
        <f t="shared" si="190"/>
        <v>41964.166666666672</v>
      </c>
      <c r="M2008">
        <v>1415472953</v>
      </c>
      <c r="N2008" s="11">
        <f t="shared" si="191"/>
        <v>41951.788807870369</v>
      </c>
      <c r="O2008" t="b">
        <v>0</v>
      </c>
      <c r="P2008">
        <v>99</v>
      </c>
      <c r="Q2008" t="b">
        <v>1</v>
      </c>
      <c r="R2008" t="s">
        <v>8279</v>
      </c>
      <c r="S2008" t="str">
        <f t="shared" si="188"/>
        <v>music</v>
      </c>
      <c r="T2008" t="str">
        <f t="shared" si="189"/>
        <v>indie rock</v>
      </c>
    </row>
    <row r="2009" spans="1:20" ht="28.8" x14ac:dyDescent="0.3">
      <c r="A2009">
        <v>1210</v>
      </c>
      <c r="B2009" s="3" t="s">
        <v>1211</v>
      </c>
      <c r="C2009" s="3" t="s">
        <v>5320</v>
      </c>
      <c r="D2009" s="10">
        <v>20000</v>
      </c>
      <c r="E2009">
        <v>50863</v>
      </c>
      <c r="F2009" s="5">
        <f t="shared" si="186"/>
        <v>2.5431499999999998</v>
      </c>
      <c r="G2009" s="6">
        <f t="shared" si="187"/>
        <v>493.81553398058253</v>
      </c>
      <c r="H2009" t="s">
        <v>8219</v>
      </c>
      <c r="I2009" t="s">
        <v>8235</v>
      </c>
      <c r="J2009" t="s">
        <v>8255</v>
      </c>
      <c r="K2009">
        <v>1433106000</v>
      </c>
      <c r="L2009" s="11">
        <f t="shared" si="190"/>
        <v>42155.875</v>
      </c>
      <c r="M2009">
        <v>1431124572</v>
      </c>
      <c r="N2009" s="11">
        <f t="shared" si="191"/>
        <v>42132.941805555558</v>
      </c>
      <c r="O2009" t="b">
        <v>0</v>
      </c>
      <c r="P2009">
        <v>103</v>
      </c>
      <c r="Q2009" t="b">
        <v>1</v>
      </c>
      <c r="R2009" t="s">
        <v>8285</v>
      </c>
      <c r="S2009" t="str">
        <f t="shared" si="188"/>
        <v>photography</v>
      </c>
      <c r="T2009" t="str">
        <f t="shared" si="189"/>
        <v>photobooks</v>
      </c>
    </row>
    <row r="2010" spans="1:20" ht="57.6" x14ac:dyDescent="0.3">
      <c r="A2010">
        <v>2328</v>
      </c>
      <c r="B2010" s="3" t="s">
        <v>2329</v>
      </c>
      <c r="C2010" s="3" t="s">
        <v>6438</v>
      </c>
      <c r="D2010" s="10">
        <v>10000</v>
      </c>
      <c r="E2010">
        <v>25445</v>
      </c>
      <c r="F2010" s="5">
        <f t="shared" si="186"/>
        <v>2.5445000000000002</v>
      </c>
      <c r="G2010" s="6">
        <f t="shared" si="187"/>
        <v>47.383612662942269</v>
      </c>
      <c r="H2010" t="s">
        <v>8219</v>
      </c>
      <c r="I2010" t="s">
        <v>8224</v>
      </c>
      <c r="J2010" t="s">
        <v>8246</v>
      </c>
      <c r="K2010">
        <v>1434307537</v>
      </c>
      <c r="L2010" s="11">
        <f t="shared" si="190"/>
        <v>42169.781678240746</v>
      </c>
      <c r="M2010">
        <v>1431715537</v>
      </c>
      <c r="N2010" s="11">
        <f t="shared" si="191"/>
        <v>42139.781678240746</v>
      </c>
      <c r="O2010" t="b">
        <v>1</v>
      </c>
      <c r="P2010">
        <v>537</v>
      </c>
      <c r="Q2010" t="b">
        <v>1</v>
      </c>
      <c r="R2010" t="s">
        <v>8298</v>
      </c>
      <c r="S2010" t="str">
        <f t="shared" si="188"/>
        <v>food</v>
      </c>
      <c r="T2010" t="str">
        <f t="shared" si="189"/>
        <v>small batch</v>
      </c>
    </row>
    <row r="2011" spans="1:20" ht="57.6" x14ac:dyDescent="0.3">
      <c r="A2011">
        <v>382</v>
      </c>
      <c r="B2011" s="3" t="s">
        <v>383</v>
      </c>
      <c r="C2011" s="3" t="s">
        <v>4492</v>
      </c>
      <c r="D2011" s="10">
        <v>600</v>
      </c>
      <c r="E2011">
        <v>1535</v>
      </c>
      <c r="F2011" s="5">
        <f t="shared" si="186"/>
        <v>2.5583333333333331</v>
      </c>
      <c r="G2011" s="6">
        <f t="shared" si="187"/>
        <v>69.772727272727266</v>
      </c>
      <c r="H2011" t="s">
        <v>8219</v>
      </c>
      <c r="I2011" t="s">
        <v>8224</v>
      </c>
      <c r="J2011" t="s">
        <v>8246</v>
      </c>
      <c r="K2011">
        <v>1346950900</v>
      </c>
      <c r="L2011" s="11">
        <f t="shared" si="190"/>
        <v>41158.709490740745</v>
      </c>
      <c r="M2011">
        <v>1345741300</v>
      </c>
      <c r="N2011" s="11">
        <f t="shared" si="191"/>
        <v>41144.709490740745</v>
      </c>
      <c r="O2011" t="b">
        <v>0</v>
      </c>
      <c r="P2011">
        <v>22</v>
      </c>
      <c r="Q2011" t="b">
        <v>1</v>
      </c>
      <c r="R2011" t="s">
        <v>8269</v>
      </c>
      <c r="S2011" t="str">
        <f t="shared" si="188"/>
        <v>film &amp; video</v>
      </c>
      <c r="T2011" t="str">
        <f t="shared" si="189"/>
        <v>documentary</v>
      </c>
    </row>
    <row r="2012" spans="1:20" ht="43.2" x14ac:dyDescent="0.3">
      <c r="A2012">
        <v>1973</v>
      </c>
      <c r="B2012" s="3" t="s">
        <v>1974</v>
      </c>
      <c r="C2012" s="3" t="s">
        <v>6083</v>
      </c>
      <c r="D2012" s="10">
        <v>198000</v>
      </c>
      <c r="E2012">
        <v>508525.01</v>
      </c>
      <c r="F2012" s="5">
        <f t="shared" si="186"/>
        <v>2.5683081313131315</v>
      </c>
      <c r="G2012" s="6">
        <f t="shared" si="187"/>
        <v>247.94003412969283</v>
      </c>
      <c r="H2012" t="s">
        <v>8219</v>
      </c>
      <c r="I2012" t="s">
        <v>8224</v>
      </c>
      <c r="J2012" t="s">
        <v>8246</v>
      </c>
      <c r="K2012">
        <v>1470466800</v>
      </c>
      <c r="L2012" s="11">
        <f t="shared" si="190"/>
        <v>42588.291666666672</v>
      </c>
      <c r="M2012">
        <v>1467134464</v>
      </c>
      <c r="N2012" s="11">
        <f t="shared" si="191"/>
        <v>42549.722962962958</v>
      </c>
      <c r="O2012" t="b">
        <v>1</v>
      </c>
      <c r="P2012">
        <v>2051</v>
      </c>
      <c r="Q2012" t="b">
        <v>1</v>
      </c>
      <c r="R2012" t="s">
        <v>8295</v>
      </c>
      <c r="S2012" t="str">
        <f t="shared" si="188"/>
        <v>technology</v>
      </c>
      <c r="T2012" t="str">
        <f t="shared" si="189"/>
        <v>hardware</v>
      </c>
    </row>
    <row r="2013" spans="1:20" ht="43.2" x14ac:dyDescent="0.3">
      <c r="A2013">
        <v>1964</v>
      </c>
      <c r="B2013" s="3" t="s">
        <v>1965</v>
      </c>
      <c r="C2013" s="3" t="s">
        <v>6074</v>
      </c>
      <c r="D2013" s="10">
        <v>89200</v>
      </c>
      <c r="E2013">
        <v>231543.12</v>
      </c>
      <c r="F2013" s="5">
        <f t="shared" si="186"/>
        <v>2.5957748878923765</v>
      </c>
      <c r="G2013" s="6">
        <f t="shared" si="187"/>
        <v>180.75185011709601</v>
      </c>
      <c r="H2013" t="s">
        <v>8219</v>
      </c>
      <c r="I2013" t="s">
        <v>8237</v>
      </c>
      <c r="J2013" t="s">
        <v>8249</v>
      </c>
      <c r="K2013">
        <v>1461306772</v>
      </c>
      <c r="L2013" s="11">
        <f t="shared" si="190"/>
        <v>42482.272824074069</v>
      </c>
      <c r="M2013">
        <v>1458714772</v>
      </c>
      <c r="N2013" s="11">
        <f t="shared" si="191"/>
        <v>42452.272824074069</v>
      </c>
      <c r="O2013" t="b">
        <v>1</v>
      </c>
      <c r="P2013">
        <v>1281</v>
      </c>
      <c r="Q2013" t="b">
        <v>1</v>
      </c>
      <c r="R2013" t="s">
        <v>8295</v>
      </c>
      <c r="S2013" t="str">
        <f t="shared" si="188"/>
        <v>technology</v>
      </c>
      <c r="T2013" t="str">
        <f t="shared" si="189"/>
        <v>hardware</v>
      </c>
    </row>
    <row r="2014" spans="1:20" ht="28.8" x14ac:dyDescent="0.3">
      <c r="A2014">
        <v>1752</v>
      </c>
      <c r="B2014" s="3" t="s">
        <v>1753</v>
      </c>
      <c r="C2014" s="3" t="s">
        <v>5862</v>
      </c>
      <c r="D2014" s="10">
        <v>1200</v>
      </c>
      <c r="E2014">
        <v>3122</v>
      </c>
      <c r="F2014" s="5">
        <f t="shared" si="186"/>
        <v>2.6016666666666666</v>
      </c>
      <c r="G2014" s="6">
        <f t="shared" si="187"/>
        <v>34.68888888888889</v>
      </c>
      <c r="H2014" t="s">
        <v>8219</v>
      </c>
      <c r="I2014" t="s">
        <v>8225</v>
      </c>
      <c r="J2014" t="s">
        <v>8247</v>
      </c>
      <c r="K2014">
        <v>1476425082</v>
      </c>
      <c r="L2014" s="11">
        <f t="shared" si="190"/>
        <v>42657.253263888888</v>
      </c>
      <c r="M2014">
        <v>1473833082</v>
      </c>
      <c r="N2014" s="11">
        <f t="shared" si="191"/>
        <v>42627.253263888888</v>
      </c>
      <c r="O2014" t="b">
        <v>0</v>
      </c>
      <c r="P2014">
        <v>90</v>
      </c>
      <c r="Q2014" t="b">
        <v>1</v>
      </c>
      <c r="R2014" t="s">
        <v>8285</v>
      </c>
      <c r="S2014" t="str">
        <f t="shared" si="188"/>
        <v>photography</v>
      </c>
      <c r="T2014" t="str">
        <f t="shared" si="189"/>
        <v>photobooks</v>
      </c>
    </row>
    <row r="2015" spans="1:20" ht="43.2" x14ac:dyDescent="0.3">
      <c r="A2015">
        <v>1198</v>
      </c>
      <c r="B2015" s="3" t="s">
        <v>1199</v>
      </c>
      <c r="C2015" s="3" t="s">
        <v>5308</v>
      </c>
      <c r="D2015" s="10">
        <v>3500</v>
      </c>
      <c r="E2015">
        <v>9121</v>
      </c>
      <c r="F2015" s="5">
        <f t="shared" si="186"/>
        <v>2.6059999999999999</v>
      </c>
      <c r="G2015" s="6">
        <f t="shared" si="187"/>
        <v>54.616766467065865</v>
      </c>
      <c r="H2015" t="s">
        <v>8219</v>
      </c>
      <c r="I2015" t="s">
        <v>8224</v>
      </c>
      <c r="J2015" t="s">
        <v>8246</v>
      </c>
      <c r="K2015">
        <v>1451530800</v>
      </c>
      <c r="L2015" s="11">
        <f t="shared" si="190"/>
        <v>42369.125</v>
      </c>
      <c r="M2015">
        <v>1448463086</v>
      </c>
      <c r="N2015" s="11">
        <f t="shared" si="191"/>
        <v>42333.619050925925</v>
      </c>
      <c r="O2015" t="b">
        <v>0</v>
      </c>
      <c r="P2015">
        <v>167</v>
      </c>
      <c r="Q2015" t="b">
        <v>1</v>
      </c>
      <c r="R2015" t="s">
        <v>8285</v>
      </c>
      <c r="S2015" t="str">
        <f t="shared" si="188"/>
        <v>photography</v>
      </c>
      <c r="T2015" t="str">
        <f t="shared" si="189"/>
        <v>photobooks</v>
      </c>
    </row>
    <row r="2016" spans="1:20" ht="43.2" x14ac:dyDescent="0.3">
      <c r="A2016">
        <v>1965</v>
      </c>
      <c r="B2016" s="3" t="s">
        <v>1966</v>
      </c>
      <c r="C2016" s="3" t="s">
        <v>6075</v>
      </c>
      <c r="D2016" s="10">
        <v>5000</v>
      </c>
      <c r="E2016">
        <v>13114</v>
      </c>
      <c r="F2016" s="5">
        <f t="shared" si="186"/>
        <v>2.6227999999999998</v>
      </c>
      <c r="G2016" s="6">
        <f t="shared" si="187"/>
        <v>127.32038834951456</v>
      </c>
      <c r="H2016" t="s">
        <v>8219</v>
      </c>
      <c r="I2016" t="s">
        <v>8224</v>
      </c>
      <c r="J2016" t="s">
        <v>8246</v>
      </c>
      <c r="K2016">
        <v>1326330000</v>
      </c>
      <c r="L2016" s="11">
        <f t="shared" si="190"/>
        <v>40920.041666666664</v>
      </c>
      <c r="M2016">
        <v>1324433310</v>
      </c>
      <c r="N2016" s="11">
        <f t="shared" si="191"/>
        <v>40898.089236111111</v>
      </c>
      <c r="O2016" t="b">
        <v>1</v>
      </c>
      <c r="P2016">
        <v>103</v>
      </c>
      <c r="Q2016" t="b">
        <v>1</v>
      </c>
      <c r="R2016" t="s">
        <v>8295</v>
      </c>
      <c r="S2016" t="str">
        <f t="shared" si="188"/>
        <v>technology</v>
      </c>
      <c r="T2016" t="str">
        <f t="shared" si="189"/>
        <v>hardware</v>
      </c>
    </row>
    <row r="2017" spans="1:20" ht="43.2" x14ac:dyDescent="0.3">
      <c r="A2017">
        <v>1833</v>
      </c>
      <c r="B2017" s="3" t="s">
        <v>1834</v>
      </c>
      <c r="C2017" s="3" t="s">
        <v>5943</v>
      </c>
      <c r="D2017" s="10">
        <v>400</v>
      </c>
      <c r="E2017">
        <v>1050</v>
      </c>
      <c r="F2017" s="5">
        <f t="shared" si="186"/>
        <v>2.625</v>
      </c>
      <c r="G2017" s="6">
        <f t="shared" si="187"/>
        <v>42</v>
      </c>
      <c r="H2017" t="s">
        <v>8219</v>
      </c>
      <c r="I2017" t="s">
        <v>8224</v>
      </c>
      <c r="J2017" t="s">
        <v>8246</v>
      </c>
      <c r="K2017">
        <v>1362211140</v>
      </c>
      <c r="L2017" s="11">
        <f t="shared" si="190"/>
        <v>41335.332638888889</v>
      </c>
      <c r="M2017">
        <v>1359421403</v>
      </c>
      <c r="N2017" s="11">
        <f t="shared" si="191"/>
        <v>41303.044016203705</v>
      </c>
      <c r="O2017" t="b">
        <v>0</v>
      </c>
      <c r="P2017">
        <v>25</v>
      </c>
      <c r="Q2017" t="b">
        <v>1</v>
      </c>
      <c r="R2017" t="s">
        <v>8276</v>
      </c>
      <c r="S2017" t="str">
        <f t="shared" si="188"/>
        <v>music</v>
      </c>
      <c r="T2017" t="str">
        <f t="shared" si="189"/>
        <v>rock</v>
      </c>
    </row>
    <row r="2018" spans="1:20" ht="43.2" x14ac:dyDescent="0.3">
      <c r="A2018">
        <v>1971</v>
      </c>
      <c r="B2018" s="3" t="s">
        <v>1972</v>
      </c>
      <c r="C2018" s="3" t="s">
        <v>6081</v>
      </c>
      <c r="D2018" s="10">
        <v>400000</v>
      </c>
      <c r="E2018">
        <v>1052110.8700000001</v>
      </c>
      <c r="F2018" s="5">
        <f t="shared" si="186"/>
        <v>2.6302771750000002</v>
      </c>
      <c r="G2018" s="6">
        <f t="shared" si="187"/>
        <v>272.35590732591254</v>
      </c>
      <c r="H2018" t="s">
        <v>8219</v>
      </c>
      <c r="I2018" t="s">
        <v>8224</v>
      </c>
      <c r="J2018" t="s">
        <v>8246</v>
      </c>
      <c r="K2018">
        <v>1384488000</v>
      </c>
      <c r="L2018" s="11">
        <f t="shared" si="190"/>
        <v>41593.166666666664</v>
      </c>
      <c r="M2018">
        <v>1381752061</v>
      </c>
      <c r="N2018" s="11">
        <f t="shared" si="191"/>
        <v>41561.500706018516</v>
      </c>
      <c r="O2018" t="b">
        <v>1</v>
      </c>
      <c r="P2018">
        <v>3863</v>
      </c>
      <c r="Q2018" t="b">
        <v>1</v>
      </c>
      <c r="R2018" t="s">
        <v>8295</v>
      </c>
      <c r="S2018" t="str">
        <f t="shared" si="188"/>
        <v>technology</v>
      </c>
      <c r="T2018" t="str">
        <f t="shared" si="189"/>
        <v>hardware</v>
      </c>
    </row>
    <row r="2019" spans="1:20" ht="43.2" x14ac:dyDescent="0.3">
      <c r="A2019">
        <v>2715</v>
      </c>
      <c r="B2019" s="3" t="s">
        <v>2715</v>
      </c>
      <c r="C2019" s="3" t="s">
        <v>6825</v>
      </c>
      <c r="D2019" s="10">
        <v>12000</v>
      </c>
      <c r="E2019">
        <v>31754.69</v>
      </c>
      <c r="F2019" s="5">
        <f t="shared" si="186"/>
        <v>2.6462241666666664</v>
      </c>
      <c r="G2019" s="6">
        <f t="shared" si="187"/>
        <v>57.631016333938291</v>
      </c>
      <c r="H2019" t="s">
        <v>8219</v>
      </c>
      <c r="I2019" t="s">
        <v>8224</v>
      </c>
      <c r="J2019" t="s">
        <v>8246</v>
      </c>
      <c r="K2019">
        <v>1456047228</v>
      </c>
      <c r="L2019" s="11">
        <f t="shared" si="190"/>
        <v>42421.398472222223</v>
      </c>
      <c r="M2019">
        <v>1453109628</v>
      </c>
      <c r="N2019" s="11">
        <f t="shared" si="191"/>
        <v>42387.398472222223</v>
      </c>
      <c r="O2019" t="b">
        <v>1</v>
      </c>
      <c r="P2019">
        <v>551</v>
      </c>
      <c r="Q2019" t="b">
        <v>1</v>
      </c>
      <c r="R2019" t="s">
        <v>8303</v>
      </c>
      <c r="S2019" t="str">
        <f t="shared" si="188"/>
        <v>theater</v>
      </c>
      <c r="T2019" t="str">
        <f t="shared" si="189"/>
        <v>spaces</v>
      </c>
    </row>
    <row r="2020" spans="1:20" ht="43.2" x14ac:dyDescent="0.3">
      <c r="A2020">
        <v>1630</v>
      </c>
      <c r="B2020" s="3" t="s">
        <v>1631</v>
      </c>
      <c r="C2020" s="3" t="s">
        <v>5740</v>
      </c>
      <c r="D2020" s="10">
        <v>4000</v>
      </c>
      <c r="E2020">
        <v>10610</v>
      </c>
      <c r="F2020" s="5">
        <f t="shared" si="186"/>
        <v>2.6524999999999999</v>
      </c>
      <c r="G2020" s="6">
        <f t="shared" si="187"/>
        <v>84.206349206349202</v>
      </c>
      <c r="H2020" t="s">
        <v>8219</v>
      </c>
      <c r="I2020" t="s">
        <v>8224</v>
      </c>
      <c r="J2020" t="s">
        <v>8246</v>
      </c>
      <c r="K2020">
        <v>1330671540</v>
      </c>
      <c r="L2020" s="11">
        <f t="shared" si="190"/>
        <v>40970.290972222225</v>
      </c>
      <c r="M2020">
        <v>1328040375</v>
      </c>
      <c r="N2020" s="11">
        <f t="shared" si="191"/>
        <v>40939.837673611109</v>
      </c>
      <c r="O2020" t="b">
        <v>0</v>
      </c>
      <c r="P2020">
        <v>126</v>
      </c>
      <c r="Q2020" t="b">
        <v>1</v>
      </c>
      <c r="R2020" t="s">
        <v>8276</v>
      </c>
      <c r="S2020" t="str">
        <f t="shared" si="188"/>
        <v>music</v>
      </c>
      <c r="T2020" t="str">
        <f t="shared" si="189"/>
        <v>rock</v>
      </c>
    </row>
    <row r="2021" spans="1:20" ht="43.2" x14ac:dyDescent="0.3">
      <c r="A2021">
        <v>2486</v>
      </c>
      <c r="B2021" s="3" t="s">
        <v>2486</v>
      </c>
      <c r="C2021" s="3" t="s">
        <v>6596</v>
      </c>
      <c r="D2021" s="10">
        <v>300</v>
      </c>
      <c r="E2021">
        <v>797</v>
      </c>
      <c r="F2021" s="5">
        <f t="shared" si="186"/>
        <v>2.6566666666666667</v>
      </c>
      <c r="G2021" s="6">
        <f t="shared" si="187"/>
        <v>26.566666666666666</v>
      </c>
      <c r="H2021" t="s">
        <v>8219</v>
      </c>
      <c r="I2021" t="s">
        <v>8224</v>
      </c>
      <c r="J2021" t="s">
        <v>8246</v>
      </c>
      <c r="K2021">
        <v>1335113976</v>
      </c>
      <c r="L2021" s="11">
        <f t="shared" si="190"/>
        <v>41021.708055555559</v>
      </c>
      <c r="M2021">
        <v>1332521976</v>
      </c>
      <c r="N2021" s="11">
        <f t="shared" si="191"/>
        <v>40991.708055555559</v>
      </c>
      <c r="O2021" t="b">
        <v>0</v>
      </c>
      <c r="P2021">
        <v>30</v>
      </c>
      <c r="Q2021" t="b">
        <v>1</v>
      </c>
      <c r="R2021" t="s">
        <v>8279</v>
      </c>
      <c r="S2021" t="str">
        <f t="shared" si="188"/>
        <v>music</v>
      </c>
      <c r="T2021" t="str">
        <f t="shared" si="189"/>
        <v>indie rock</v>
      </c>
    </row>
    <row r="2022" spans="1:20" ht="43.2" x14ac:dyDescent="0.3">
      <c r="A2022">
        <v>843</v>
      </c>
      <c r="B2022" s="3" t="s">
        <v>844</v>
      </c>
      <c r="C2022" s="3" t="s">
        <v>4953</v>
      </c>
      <c r="D2022" s="10">
        <v>3000</v>
      </c>
      <c r="E2022">
        <v>8014</v>
      </c>
      <c r="F2022" s="5">
        <f t="shared" si="186"/>
        <v>2.6713333333333331</v>
      </c>
      <c r="G2022" s="6">
        <f t="shared" si="187"/>
        <v>63.102362204724407</v>
      </c>
      <c r="H2022" t="s">
        <v>8219</v>
      </c>
      <c r="I2022" t="s">
        <v>8224</v>
      </c>
      <c r="J2022" t="s">
        <v>8246</v>
      </c>
      <c r="K2022">
        <v>1481184000</v>
      </c>
      <c r="L2022" s="11">
        <f t="shared" si="190"/>
        <v>42712.333333333328</v>
      </c>
      <c r="M2022">
        <v>1479708680</v>
      </c>
      <c r="N2022" s="11">
        <f t="shared" si="191"/>
        <v>42695.257870370369</v>
      </c>
      <c r="O2022" t="b">
        <v>0</v>
      </c>
      <c r="P2022">
        <v>127</v>
      </c>
      <c r="Q2022" t="b">
        <v>1</v>
      </c>
      <c r="R2022" t="s">
        <v>8277</v>
      </c>
      <c r="S2022" t="str">
        <f t="shared" si="188"/>
        <v>music</v>
      </c>
      <c r="T2022" t="str">
        <f t="shared" si="189"/>
        <v>metal</v>
      </c>
    </row>
    <row r="2023" spans="1:20" ht="43.2" x14ac:dyDescent="0.3">
      <c r="A2023">
        <v>654</v>
      </c>
      <c r="B2023" s="3" t="s">
        <v>655</v>
      </c>
      <c r="C2023" s="3" t="s">
        <v>4764</v>
      </c>
      <c r="D2023" s="10">
        <v>12000</v>
      </c>
      <c r="E2023">
        <v>32075</v>
      </c>
      <c r="F2023" s="5">
        <f t="shared" si="186"/>
        <v>2.6729166666666666</v>
      </c>
      <c r="G2023" s="6">
        <f t="shared" si="187"/>
        <v>31.663376110562684</v>
      </c>
      <c r="H2023" t="s">
        <v>8219</v>
      </c>
      <c r="I2023" t="s">
        <v>8224</v>
      </c>
      <c r="J2023" t="s">
        <v>8246</v>
      </c>
      <c r="K2023">
        <v>1436396313</v>
      </c>
      <c r="L2023" s="11">
        <f t="shared" si="190"/>
        <v>42193.957326388889</v>
      </c>
      <c r="M2023">
        <v>1433804313</v>
      </c>
      <c r="N2023" s="11">
        <f t="shared" si="191"/>
        <v>42163.957326388889</v>
      </c>
      <c r="O2023" t="b">
        <v>0</v>
      </c>
      <c r="P2023">
        <v>1013</v>
      </c>
      <c r="Q2023" t="b">
        <v>1</v>
      </c>
      <c r="R2023" t="s">
        <v>8273</v>
      </c>
      <c r="S2023" t="str">
        <f t="shared" si="188"/>
        <v>technology</v>
      </c>
      <c r="T2023" t="str">
        <f t="shared" si="189"/>
        <v>wearables</v>
      </c>
    </row>
    <row r="2024" spans="1:20" ht="28.8" x14ac:dyDescent="0.3">
      <c r="A2024">
        <v>1196</v>
      </c>
      <c r="B2024" s="3" t="s">
        <v>1197</v>
      </c>
      <c r="C2024" s="3" t="s">
        <v>5306</v>
      </c>
      <c r="D2024" s="10">
        <v>14500</v>
      </c>
      <c r="E2024">
        <v>39137</v>
      </c>
      <c r="F2024" s="5">
        <f t="shared" si="186"/>
        <v>2.6991034482758622</v>
      </c>
      <c r="G2024" s="6">
        <f t="shared" si="187"/>
        <v>76.439453125</v>
      </c>
      <c r="H2024" t="s">
        <v>8219</v>
      </c>
      <c r="I2024" t="s">
        <v>8225</v>
      </c>
      <c r="J2024" t="s">
        <v>8247</v>
      </c>
      <c r="K2024">
        <v>1450467539</v>
      </c>
      <c r="L2024" s="11">
        <f t="shared" si="190"/>
        <v>42356.818738425922</v>
      </c>
      <c r="M2024">
        <v>1447875539</v>
      </c>
      <c r="N2024" s="11">
        <f t="shared" si="191"/>
        <v>42326.818738425922</v>
      </c>
      <c r="O2024" t="b">
        <v>0</v>
      </c>
      <c r="P2024">
        <v>512</v>
      </c>
      <c r="Q2024" t="b">
        <v>1</v>
      </c>
      <c r="R2024" t="s">
        <v>8285</v>
      </c>
      <c r="S2024" t="str">
        <f t="shared" si="188"/>
        <v>photography</v>
      </c>
      <c r="T2024" t="str">
        <f t="shared" si="189"/>
        <v>photobooks</v>
      </c>
    </row>
    <row r="2025" spans="1:20" ht="43.2" x14ac:dyDescent="0.3">
      <c r="A2025">
        <v>2240</v>
      </c>
      <c r="B2025" s="3" t="s">
        <v>2241</v>
      </c>
      <c r="C2025" s="3" t="s">
        <v>6350</v>
      </c>
      <c r="D2025" s="10">
        <v>5000</v>
      </c>
      <c r="E2025">
        <v>13534</v>
      </c>
      <c r="F2025" s="5">
        <f t="shared" si="186"/>
        <v>2.7067999999999999</v>
      </c>
      <c r="G2025" s="6">
        <f t="shared" si="187"/>
        <v>140.97916666666666</v>
      </c>
      <c r="H2025" t="s">
        <v>8219</v>
      </c>
      <c r="I2025" t="s">
        <v>8224</v>
      </c>
      <c r="J2025" t="s">
        <v>8246</v>
      </c>
      <c r="K2025">
        <v>1461354544</v>
      </c>
      <c r="L2025" s="11">
        <f t="shared" si="190"/>
        <v>42482.825740740736</v>
      </c>
      <c r="M2025">
        <v>1458762544</v>
      </c>
      <c r="N2025" s="11">
        <f t="shared" si="191"/>
        <v>42452.825740740736</v>
      </c>
      <c r="O2025" t="b">
        <v>0</v>
      </c>
      <c r="P2025">
        <v>96</v>
      </c>
      <c r="Q2025" t="b">
        <v>1</v>
      </c>
      <c r="R2025" t="s">
        <v>8297</v>
      </c>
      <c r="S2025" t="str">
        <f t="shared" si="188"/>
        <v>games</v>
      </c>
      <c r="T2025" t="str">
        <f t="shared" si="189"/>
        <v>tabletop games</v>
      </c>
    </row>
    <row r="2026" spans="1:20" ht="28.8" x14ac:dyDescent="0.3">
      <c r="A2026">
        <v>2278</v>
      </c>
      <c r="B2026" s="3" t="s">
        <v>2279</v>
      </c>
      <c r="C2026" s="3" t="s">
        <v>6388</v>
      </c>
      <c r="D2026" s="10">
        <v>2000</v>
      </c>
      <c r="E2026">
        <v>5414</v>
      </c>
      <c r="F2026" s="5">
        <f t="shared" si="186"/>
        <v>2.7069999999999999</v>
      </c>
      <c r="G2026" s="6">
        <f t="shared" si="187"/>
        <v>53.078431372549019</v>
      </c>
      <c r="H2026" t="s">
        <v>8219</v>
      </c>
      <c r="I2026" t="s">
        <v>8237</v>
      </c>
      <c r="J2026" t="s">
        <v>8249</v>
      </c>
      <c r="K2026">
        <v>1451861940</v>
      </c>
      <c r="L2026" s="11">
        <f t="shared" si="190"/>
        <v>42372.957638888889</v>
      </c>
      <c r="M2026">
        <v>1448902867</v>
      </c>
      <c r="N2026" s="11">
        <f t="shared" si="191"/>
        <v>42338.709108796291</v>
      </c>
      <c r="O2026" t="b">
        <v>0</v>
      </c>
      <c r="P2026">
        <v>102</v>
      </c>
      <c r="Q2026" t="b">
        <v>1</v>
      </c>
      <c r="R2026" t="s">
        <v>8297</v>
      </c>
      <c r="S2026" t="str">
        <f t="shared" si="188"/>
        <v>games</v>
      </c>
      <c r="T2026" t="str">
        <f t="shared" si="189"/>
        <v>tabletop games</v>
      </c>
    </row>
    <row r="2027" spans="1:20" ht="28.8" x14ac:dyDescent="0.3">
      <c r="A2027">
        <v>1610</v>
      </c>
      <c r="B2027" s="3" t="s">
        <v>1611</v>
      </c>
      <c r="C2027" s="3" t="s">
        <v>5720</v>
      </c>
      <c r="D2027" s="10">
        <v>2000</v>
      </c>
      <c r="E2027">
        <v>5437</v>
      </c>
      <c r="F2027" s="5">
        <f t="shared" si="186"/>
        <v>2.7185000000000001</v>
      </c>
      <c r="G2027" s="6">
        <f t="shared" si="187"/>
        <v>48.544642857142854</v>
      </c>
      <c r="H2027" t="s">
        <v>8219</v>
      </c>
      <c r="I2027" t="s">
        <v>8224</v>
      </c>
      <c r="J2027" t="s">
        <v>8246</v>
      </c>
      <c r="K2027">
        <v>1355609510</v>
      </c>
      <c r="L2027" s="11">
        <f t="shared" si="190"/>
        <v>41258.924884259257</v>
      </c>
      <c r="M2027">
        <v>1353017510</v>
      </c>
      <c r="N2027" s="11">
        <f t="shared" si="191"/>
        <v>41228.924884259257</v>
      </c>
      <c r="O2027" t="b">
        <v>0</v>
      </c>
      <c r="P2027">
        <v>112</v>
      </c>
      <c r="Q2027" t="b">
        <v>1</v>
      </c>
      <c r="R2027" t="s">
        <v>8276</v>
      </c>
      <c r="S2027" t="str">
        <f t="shared" si="188"/>
        <v>music</v>
      </c>
      <c r="T2027" t="str">
        <f t="shared" si="189"/>
        <v>rock</v>
      </c>
    </row>
    <row r="2028" spans="1:20" ht="43.2" x14ac:dyDescent="0.3">
      <c r="A2028">
        <v>2252</v>
      </c>
      <c r="B2028" s="3" t="s">
        <v>2253</v>
      </c>
      <c r="C2028" s="3" t="s">
        <v>6362</v>
      </c>
      <c r="D2028" s="10">
        <v>9000</v>
      </c>
      <c r="E2028">
        <v>24505</v>
      </c>
      <c r="F2028" s="5">
        <f t="shared" si="186"/>
        <v>2.722777777777778</v>
      </c>
      <c r="G2028" s="6">
        <f t="shared" si="187"/>
        <v>98.413654618473899</v>
      </c>
      <c r="H2028" t="s">
        <v>8219</v>
      </c>
      <c r="I2028" t="s">
        <v>8227</v>
      </c>
      <c r="J2028" t="s">
        <v>8249</v>
      </c>
      <c r="K2028">
        <v>1470469938</v>
      </c>
      <c r="L2028" s="11">
        <f t="shared" si="190"/>
        <v>42588.327986111108</v>
      </c>
      <c r="M2028">
        <v>1469173938</v>
      </c>
      <c r="N2028" s="11">
        <f t="shared" si="191"/>
        <v>42573.327986111108</v>
      </c>
      <c r="O2028" t="b">
        <v>0</v>
      </c>
      <c r="P2028">
        <v>249</v>
      </c>
      <c r="Q2028" t="b">
        <v>1</v>
      </c>
      <c r="R2028" t="s">
        <v>8297</v>
      </c>
      <c r="S2028" t="str">
        <f t="shared" si="188"/>
        <v>games</v>
      </c>
      <c r="T2028" t="str">
        <f t="shared" si="189"/>
        <v>tabletop games</v>
      </c>
    </row>
    <row r="2029" spans="1:20" ht="43.2" x14ac:dyDescent="0.3">
      <c r="A2029">
        <v>1504</v>
      </c>
      <c r="B2029" s="3" t="s">
        <v>1505</v>
      </c>
      <c r="C2029" s="3" t="s">
        <v>5614</v>
      </c>
      <c r="D2029" s="10">
        <v>6500</v>
      </c>
      <c r="E2029">
        <v>18066</v>
      </c>
      <c r="F2029" s="5">
        <f t="shared" si="186"/>
        <v>2.7793846153846156</v>
      </c>
      <c r="G2029" s="6">
        <f t="shared" si="187"/>
        <v>67.159851301115239</v>
      </c>
      <c r="H2029" t="s">
        <v>8219</v>
      </c>
      <c r="I2029" t="s">
        <v>8225</v>
      </c>
      <c r="J2029" t="s">
        <v>8247</v>
      </c>
      <c r="K2029">
        <v>1402389180</v>
      </c>
      <c r="L2029" s="11">
        <f t="shared" si="190"/>
        <v>41800.356249999997</v>
      </c>
      <c r="M2029">
        <v>1399996024</v>
      </c>
      <c r="N2029" s="11">
        <f t="shared" si="191"/>
        <v>41772.657685185186</v>
      </c>
      <c r="O2029" t="b">
        <v>1</v>
      </c>
      <c r="P2029">
        <v>269</v>
      </c>
      <c r="Q2029" t="b">
        <v>1</v>
      </c>
      <c r="R2029" t="s">
        <v>8285</v>
      </c>
      <c r="S2029" t="str">
        <f t="shared" si="188"/>
        <v>photography</v>
      </c>
      <c r="T2029" t="str">
        <f t="shared" si="189"/>
        <v>photobooks</v>
      </c>
    </row>
    <row r="2030" spans="1:20" ht="28.8" x14ac:dyDescent="0.3">
      <c r="A2030">
        <v>645</v>
      </c>
      <c r="B2030" s="3" t="s">
        <v>646</v>
      </c>
      <c r="C2030" s="3" t="s">
        <v>4755</v>
      </c>
      <c r="D2030" s="10">
        <v>2000</v>
      </c>
      <c r="E2030">
        <v>5574</v>
      </c>
      <c r="F2030" s="5">
        <f t="shared" si="186"/>
        <v>2.7869999999999999</v>
      </c>
      <c r="G2030" s="6">
        <f t="shared" si="187"/>
        <v>23.518987341772153</v>
      </c>
      <c r="H2030" t="s">
        <v>8219</v>
      </c>
      <c r="I2030" t="s">
        <v>8224</v>
      </c>
      <c r="J2030" t="s">
        <v>8246</v>
      </c>
      <c r="K2030">
        <v>1470962274</v>
      </c>
      <c r="L2030" s="11">
        <f t="shared" si="190"/>
        <v>42594.026319444441</v>
      </c>
      <c r="M2030">
        <v>1468370274</v>
      </c>
      <c r="N2030" s="11">
        <f t="shared" si="191"/>
        <v>42564.026319444441</v>
      </c>
      <c r="O2030" t="b">
        <v>0</v>
      </c>
      <c r="P2030">
        <v>237</v>
      </c>
      <c r="Q2030" t="b">
        <v>1</v>
      </c>
      <c r="R2030" t="s">
        <v>8273</v>
      </c>
      <c r="S2030" t="str">
        <f t="shared" si="188"/>
        <v>technology</v>
      </c>
      <c r="T2030" t="str">
        <f t="shared" si="189"/>
        <v>wearables</v>
      </c>
    </row>
    <row r="2031" spans="1:20" ht="28.8" x14ac:dyDescent="0.3">
      <c r="A2031">
        <v>1222</v>
      </c>
      <c r="B2031" s="3" t="s">
        <v>1223</v>
      </c>
      <c r="C2031" s="3" t="s">
        <v>5332</v>
      </c>
      <c r="D2031" s="10">
        <v>4000</v>
      </c>
      <c r="E2031">
        <v>11215</v>
      </c>
      <c r="F2031" s="5">
        <f t="shared" si="186"/>
        <v>2.80375</v>
      </c>
      <c r="G2031" s="6">
        <f t="shared" si="187"/>
        <v>81.268115942028984</v>
      </c>
      <c r="H2031" t="s">
        <v>8219</v>
      </c>
      <c r="I2031" t="s">
        <v>8229</v>
      </c>
      <c r="J2031" t="s">
        <v>8251</v>
      </c>
      <c r="K2031">
        <v>1459483200</v>
      </c>
      <c r="L2031" s="11">
        <f t="shared" si="190"/>
        <v>42461.166666666672</v>
      </c>
      <c r="M2031">
        <v>1456852647</v>
      </c>
      <c r="N2031" s="11">
        <f t="shared" si="191"/>
        <v>42430.720451388886</v>
      </c>
      <c r="O2031" t="b">
        <v>0</v>
      </c>
      <c r="P2031">
        <v>138</v>
      </c>
      <c r="Q2031" t="b">
        <v>1</v>
      </c>
      <c r="R2031" t="s">
        <v>8285</v>
      </c>
      <c r="S2031" t="str">
        <f t="shared" si="188"/>
        <v>photography</v>
      </c>
      <c r="T2031" t="str">
        <f t="shared" si="189"/>
        <v>photobooks</v>
      </c>
    </row>
    <row r="2032" spans="1:20" ht="43.2" x14ac:dyDescent="0.3">
      <c r="A2032">
        <v>2071</v>
      </c>
      <c r="B2032" s="3" t="s">
        <v>2072</v>
      </c>
      <c r="C2032" s="3" t="s">
        <v>6181</v>
      </c>
      <c r="D2032" s="10">
        <v>20000</v>
      </c>
      <c r="E2032">
        <v>56146</v>
      </c>
      <c r="F2032" s="5">
        <f t="shared" si="186"/>
        <v>2.8073000000000001</v>
      </c>
      <c r="G2032" s="6">
        <f t="shared" si="187"/>
        <v>201.96402877697841</v>
      </c>
      <c r="H2032" t="s">
        <v>8219</v>
      </c>
      <c r="I2032" t="s">
        <v>8224</v>
      </c>
      <c r="J2032" t="s">
        <v>8246</v>
      </c>
      <c r="K2032">
        <v>1475390484</v>
      </c>
      <c r="L2032" s="11">
        <f t="shared" si="190"/>
        <v>42645.278749999998</v>
      </c>
      <c r="M2032">
        <v>1471502484</v>
      </c>
      <c r="N2032" s="11">
        <f t="shared" si="191"/>
        <v>42600.278749999998</v>
      </c>
      <c r="O2032" t="b">
        <v>0</v>
      </c>
      <c r="P2032">
        <v>278</v>
      </c>
      <c r="Q2032" t="b">
        <v>1</v>
      </c>
      <c r="R2032" t="s">
        <v>8295</v>
      </c>
      <c r="S2032" t="str">
        <f t="shared" si="188"/>
        <v>technology</v>
      </c>
      <c r="T2032" t="str">
        <f t="shared" si="189"/>
        <v>hardware</v>
      </c>
    </row>
    <row r="2033" spans="1:20" ht="43.2" x14ac:dyDescent="0.3">
      <c r="A2033">
        <v>2021</v>
      </c>
      <c r="B2033" s="3" t="s">
        <v>2022</v>
      </c>
      <c r="C2033" s="3" t="s">
        <v>6131</v>
      </c>
      <c r="D2033" s="10">
        <v>5000</v>
      </c>
      <c r="E2033">
        <v>14055</v>
      </c>
      <c r="F2033" s="5">
        <f t="shared" si="186"/>
        <v>2.8109999999999999</v>
      </c>
      <c r="G2033" s="6">
        <f t="shared" si="187"/>
        <v>147.94736842105263</v>
      </c>
      <c r="H2033" t="s">
        <v>8219</v>
      </c>
      <c r="I2033" t="s">
        <v>8224</v>
      </c>
      <c r="J2033" t="s">
        <v>8246</v>
      </c>
      <c r="K2033">
        <v>1411522897</v>
      </c>
      <c r="L2033" s="11">
        <f t="shared" si="190"/>
        <v>41906.070567129631</v>
      </c>
      <c r="M2033">
        <v>1407634897</v>
      </c>
      <c r="N2033" s="11">
        <f t="shared" si="191"/>
        <v>41861.070567129631</v>
      </c>
      <c r="O2033" t="b">
        <v>1</v>
      </c>
      <c r="P2033">
        <v>95</v>
      </c>
      <c r="Q2033" t="b">
        <v>1</v>
      </c>
      <c r="R2033" t="s">
        <v>8295</v>
      </c>
      <c r="S2033" t="str">
        <f t="shared" si="188"/>
        <v>technology</v>
      </c>
      <c r="T2033" t="str">
        <f t="shared" si="189"/>
        <v>hardware</v>
      </c>
    </row>
    <row r="2034" spans="1:20" ht="28.8" x14ac:dyDescent="0.3">
      <c r="A2034">
        <v>1528</v>
      </c>
      <c r="B2034" s="3" t="s">
        <v>1529</v>
      </c>
      <c r="C2034" s="3" t="s">
        <v>5638</v>
      </c>
      <c r="D2034" s="10">
        <v>3000</v>
      </c>
      <c r="E2034">
        <v>8447</v>
      </c>
      <c r="F2034" s="5">
        <f t="shared" si="186"/>
        <v>2.8156666666666665</v>
      </c>
      <c r="G2034" s="6">
        <f t="shared" si="187"/>
        <v>52.793750000000003</v>
      </c>
      <c r="H2034" t="s">
        <v>8219</v>
      </c>
      <c r="I2034" t="s">
        <v>8224</v>
      </c>
      <c r="J2034" t="s">
        <v>8246</v>
      </c>
      <c r="K2034">
        <v>1485907200</v>
      </c>
      <c r="L2034" s="11">
        <f t="shared" si="190"/>
        <v>42767</v>
      </c>
      <c r="M2034">
        <v>1483292122</v>
      </c>
      <c r="N2034" s="11">
        <f t="shared" si="191"/>
        <v>42736.732893518521</v>
      </c>
      <c r="O2034" t="b">
        <v>1</v>
      </c>
      <c r="P2034">
        <v>160</v>
      </c>
      <c r="Q2034" t="b">
        <v>1</v>
      </c>
      <c r="R2034" t="s">
        <v>8285</v>
      </c>
      <c r="S2034" t="str">
        <f t="shared" si="188"/>
        <v>photography</v>
      </c>
      <c r="T2034" t="str">
        <f t="shared" si="189"/>
        <v>photobooks</v>
      </c>
    </row>
    <row r="2035" spans="1:20" ht="43.2" x14ac:dyDescent="0.3">
      <c r="A2035">
        <v>2271</v>
      </c>
      <c r="B2035" s="3" t="s">
        <v>2272</v>
      </c>
      <c r="C2035" s="3" t="s">
        <v>6381</v>
      </c>
      <c r="D2035" s="10">
        <v>20000</v>
      </c>
      <c r="E2035">
        <v>56618</v>
      </c>
      <c r="F2035" s="5">
        <f t="shared" si="186"/>
        <v>2.8309000000000002</v>
      </c>
      <c r="G2035" s="6">
        <f t="shared" si="187"/>
        <v>42.63403614457831</v>
      </c>
      <c r="H2035" t="s">
        <v>8219</v>
      </c>
      <c r="I2035" t="s">
        <v>8224</v>
      </c>
      <c r="J2035" t="s">
        <v>8246</v>
      </c>
      <c r="K2035">
        <v>1481328004</v>
      </c>
      <c r="L2035" s="11">
        <f t="shared" si="190"/>
        <v>42714.000046296293</v>
      </c>
      <c r="M2035">
        <v>1478736004</v>
      </c>
      <c r="N2035" s="11">
        <f t="shared" si="191"/>
        <v>42684.000046296293</v>
      </c>
      <c r="O2035" t="b">
        <v>0</v>
      </c>
      <c r="P2035">
        <v>1328</v>
      </c>
      <c r="Q2035" t="b">
        <v>1</v>
      </c>
      <c r="R2035" t="s">
        <v>8297</v>
      </c>
      <c r="S2035" t="str">
        <f t="shared" si="188"/>
        <v>games</v>
      </c>
      <c r="T2035" t="str">
        <f t="shared" si="189"/>
        <v>tabletop games</v>
      </c>
    </row>
    <row r="2036" spans="1:20" ht="43.2" x14ac:dyDescent="0.3">
      <c r="A2036">
        <v>318</v>
      </c>
      <c r="B2036" s="3" t="s">
        <v>319</v>
      </c>
      <c r="C2036" s="3" t="s">
        <v>4428</v>
      </c>
      <c r="D2036" s="10">
        <v>5000</v>
      </c>
      <c r="E2036">
        <v>14166</v>
      </c>
      <c r="F2036" s="5">
        <f t="shared" si="186"/>
        <v>2.8332000000000002</v>
      </c>
      <c r="G2036" s="6">
        <f t="shared" si="187"/>
        <v>49.880281690140848</v>
      </c>
      <c r="H2036" t="s">
        <v>8219</v>
      </c>
      <c r="I2036" t="s">
        <v>8224</v>
      </c>
      <c r="J2036" t="s">
        <v>8246</v>
      </c>
      <c r="K2036">
        <v>1364342151</v>
      </c>
      <c r="L2036" s="11">
        <f t="shared" si="190"/>
        <v>41359.997118055559</v>
      </c>
      <c r="M2036">
        <v>1361753751</v>
      </c>
      <c r="N2036" s="11">
        <f t="shared" si="191"/>
        <v>41330.038784722223</v>
      </c>
      <c r="O2036" t="b">
        <v>1</v>
      </c>
      <c r="P2036">
        <v>284</v>
      </c>
      <c r="Q2036" t="b">
        <v>1</v>
      </c>
      <c r="R2036" t="s">
        <v>8269</v>
      </c>
      <c r="S2036" t="str">
        <f t="shared" si="188"/>
        <v>film &amp; video</v>
      </c>
      <c r="T2036" t="str">
        <f t="shared" si="189"/>
        <v>documentary</v>
      </c>
    </row>
    <row r="2037" spans="1:20" ht="57.6" x14ac:dyDescent="0.3">
      <c r="A2037">
        <v>2184</v>
      </c>
      <c r="B2037" s="3" t="s">
        <v>2185</v>
      </c>
      <c r="C2037" s="3" t="s">
        <v>6294</v>
      </c>
      <c r="D2037" s="10">
        <v>10000</v>
      </c>
      <c r="E2037">
        <v>28474</v>
      </c>
      <c r="F2037" s="5">
        <f t="shared" si="186"/>
        <v>2.8473999999999999</v>
      </c>
      <c r="G2037" s="6">
        <f t="shared" si="187"/>
        <v>107.04511278195488</v>
      </c>
      <c r="H2037" t="s">
        <v>8219</v>
      </c>
      <c r="I2037" t="s">
        <v>8224</v>
      </c>
      <c r="J2037" t="s">
        <v>8246</v>
      </c>
      <c r="K2037">
        <v>1453737600</v>
      </c>
      <c r="L2037" s="11">
        <f t="shared" si="190"/>
        <v>42394.666666666672</v>
      </c>
      <c r="M2037">
        <v>1452530041</v>
      </c>
      <c r="N2037" s="11">
        <f t="shared" si="191"/>
        <v>42380.690289351856</v>
      </c>
      <c r="O2037" t="b">
        <v>1</v>
      </c>
      <c r="P2037">
        <v>266</v>
      </c>
      <c r="Q2037" t="b">
        <v>1</v>
      </c>
      <c r="R2037" t="s">
        <v>8297</v>
      </c>
      <c r="S2037" t="str">
        <f t="shared" si="188"/>
        <v>games</v>
      </c>
      <c r="T2037" t="str">
        <f t="shared" si="189"/>
        <v>tabletop games</v>
      </c>
    </row>
    <row r="2038" spans="1:20" ht="28.8" x14ac:dyDescent="0.3">
      <c r="A2038">
        <v>1968</v>
      </c>
      <c r="B2038" s="3" t="s">
        <v>1969</v>
      </c>
      <c r="C2038" s="3" t="s">
        <v>6078</v>
      </c>
      <c r="D2038" s="10">
        <v>50000</v>
      </c>
      <c r="E2038">
        <v>142483</v>
      </c>
      <c r="F2038" s="5">
        <f t="shared" si="186"/>
        <v>2.8496600000000001</v>
      </c>
      <c r="G2038" s="6">
        <f t="shared" si="187"/>
        <v>279.37843137254902</v>
      </c>
      <c r="H2038" t="s">
        <v>8219</v>
      </c>
      <c r="I2038" t="s">
        <v>8224</v>
      </c>
      <c r="J2038" t="s">
        <v>8246</v>
      </c>
      <c r="K2038">
        <v>1480777515</v>
      </c>
      <c r="L2038" s="11">
        <f t="shared" si="190"/>
        <v>42707.628645833334</v>
      </c>
      <c r="M2038">
        <v>1478095515</v>
      </c>
      <c r="N2038" s="11">
        <f t="shared" si="191"/>
        <v>42676.586979166663</v>
      </c>
      <c r="O2038" t="b">
        <v>1</v>
      </c>
      <c r="P2038">
        <v>510</v>
      </c>
      <c r="Q2038" t="b">
        <v>1</v>
      </c>
      <c r="R2038" t="s">
        <v>8295</v>
      </c>
      <c r="S2038" t="str">
        <f t="shared" si="188"/>
        <v>technology</v>
      </c>
      <c r="T2038" t="str">
        <f t="shared" si="189"/>
        <v>hardware</v>
      </c>
    </row>
    <row r="2039" spans="1:20" ht="43.2" x14ac:dyDescent="0.3">
      <c r="A2039">
        <v>3292</v>
      </c>
      <c r="B2039" s="3" t="s">
        <v>3292</v>
      </c>
      <c r="C2039" s="3" t="s">
        <v>7402</v>
      </c>
      <c r="D2039" s="10">
        <v>101</v>
      </c>
      <c r="E2039">
        <v>289</v>
      </c>
      <c r="F2039" s="5">
        <f t="shared" si="186"/>
        <v>2.8613861386138613</v>
      </c>
      <c r="G2039" s="6">
        <f t="shared" si="187"/>
        <v>19.266666666666666</v>
      </c>
      <c r="H2039" t="s">
        <v>8219</v>
      </c>
      <c r="I2039" t="s">
        <v>8225</v>
      </c>
      <c r="J2039" t="s">
        <v>8247</v>
      </c>
      <c r="K2039">
        <v>1449257348</v>
      </c>
      <c r="L2039" s="11">
        <f t="shared" si="190"/>
        <v>42342.811898148153</v>
      </c>
      <c r="M2039">
        <v>1444069748</v>
      </c>
      <c r="N2039" s="11">
        <f t="shared" si="191"/>
        <v>42282.770231481481</v>
      </c>
      <c r="O2039" t="b">
        <v>0</v>
      </c>
      <c r="P2039">
        <v>15</v>
      </c>
      <c r="Q2039" t="b">
        <v>1</v>
      </c>
      <c r="R2039" t="s">
        <v>8271</v>
      </c>
      <c r="S2039" t="str">
        <f t="shared" si="188"/>
        <v>theater</v>
      </c>
      <c r="T2039" t="str">
        <f t="shared" si="189"/>
        <v>plays</v>
      </c>
    </row>
    <row r="2040" spans="1:20" ht="28.8" x14ac:dyDescent="0.3">
      <c r="A2040">
        <v>2255</v>
      </c>
      <c r="B2040" s="3" t="s">
        <v>2256</v>
      </c>
      <c r="C2040" s="3" t="s">
        <v>6365</v>
      </c>
      <c r="D2040" s="10">
        <v>3950</v>
      </c>
      <c r="E2040">
        <v>11323</v>
      </c>
      <c r="F2040" s="5">
        <f t="shared" si="186"/>
        <v>2.8665822784810127</v>
      </c>
      <c r="G2040" s="6">
        <f t="shared" si="187"/>
        <v>41.782287822878232</v>
      </c>
      <c r="H2040" t="s">
        <v>8219</v>
      </c>
      <c r="I2040" t="s">
        <v>8224</v>
      </c>
      <c r="J2040" t="s">
        <v>8246</v>
      </c>
      <c r="K2040">
        <v>1462661451</v>
      </c>
      <c r="L2040" s="11">
        <f t="shared" si="190"/>
        <v>42497.951979166668</v>
      </c>
      <c r="M2040">
        <v>1460069451</v>
      </c>
      <c r="N2040" s="11">
        <f t="shared" si="191"/>
        <v>42467.951979166668</v>
      </c>
      <c r="O2040" t="b">
        <v>0</v>
      </c>
      <c r="P2040">
        <v>271</v>
      </c>
      <c r="Q2040" t="b">
        <v>1</v>
      </c>
      <c r="R2040" t="s">
        <v>8297</v>
      </c>
      <c r="S2040" t="str">
        <f t="shared" si="188"/>
        <v>games</v>
      </c>
      <c r="T2040" t="str">
        <f t="shared" si="189"/>
        <v>tabletop games</v>
      </c>
    </row>
    <row r="2041" spans="1:20" ht="43.2" x14ac:dyDescent="0.3">
      <c r="A2041">
        <v>3582</v>
      </c>
      <c r="B2041" s="3" t="s">
        <v>3581</v>
      </c>
      <c r="C2041" s="3" t="s">
        <v>7692</v>
      </c>
      <c r="D2041" s="10">
        <v>1000</v>
      </c>
      <c r="E2041">
        <v>2870</v>
      </c>
      <c r="F2041" s="5">
        <f t="shared" si="186"/>
        <v>2.87</v>
      </c>
      <c r="G2041" s="6">
        <f t="shared" si="187"/>
        <v>58.571428571428569</v>
      </c>
      <c r="H2041" t="s">
        <v>8219</v>
      </c>
      <c r="I2041" t="s">
        <v>8224</v>
      </c>
      <c r="J2041" t="s">
        <v>8246</v>
      </c>
      <c r="K2041">
        <v>1459822682</v>
      </c>
      <c r="L2041" s="11">
        <f t="shared" si="190"/>
        <v>42465.095856481479</v>
      </c>
      <c r="M2041">
        <v>1458613082</v>
      </c>
      <c r="N2041" s="11">
        <f t="shared" si="191"/>
        <v>42451.095856481479</v>
      </c>
      <c r="O2041" t="b">
        <v>0</v>
      </c>
      <c r="P2041">
        <v>49</v>
      </c>
      <c r="Q2041" t="b">
        <v>1</v>
      </c>
      <c r="R2041" t="s">
        <v>8271</v>
      </c>
      <c r="S2041" t="str">
        <f t="shared" si="188"/>
        <v>theater</v>
      </c>
      <c r="T2041" t="str">
        <f t="shared" si="189"/>
        <v>plays</v>
      </c>
    </row>
    <row r="2042" spans="1:20" ht="57.6" x14ac:dyDescent="0.3">
      <c r="A2042">
        <v>2079</v>
      </c>
      <c r="B2042" s="3" t="s">
        <v>2080</v>
      </c>
      <c r="C2042" s="3" t="s">
        <v>6189</v>
      </c>
      <c r="D2042" s="10">
        <v>10000</v>
      </c>
      <c r="E2042">
        <v>28817</v>
      </c>
      <c r="F2042" s="5">
        <f t="shared" si="186"/>
        <v>2.8816999999999999</v>
      </c>
      <c r="G2042" s="6">
        <f t="shared" si="187"/>
        <v>47.474464579901152</v>
      </c>
      <c r="H2042" t="s">
        <v>8219</v>
      </c>
      <c r="I2042" t="s">
        <v>8225</v>
      </c>
      <c r="J2042" t="s">
        <v>8247</v>
      </c>
      <c r="K2042">
        <v>1435258800</v>
      </c>
      <c r="L2042" s="11">
        <f t="shared" si="190"/>
        <v>42180.791666666672</v>
      </c>
      <c r="M2042">
        <v>1432659793</v>
      </c>
      <c r="N2042" s="11">
        <f t="shared" si="191"/>
        <v>42150.71056712963</v>
      </c>
      <c r="O2042" t="b">
        <v>0</v>
      </c>
      <c r="P2042">
        <v>607</v>
      </c>
      <c r="Q2042" t="b">
        <v>1</v>
      </c>
      <c r="R2042" t="s">
        <v>8295</v>
      </c>
      <c r="S2042" t="str">
        <f t="shared" si="188"/>
        <v>technology</v>
      </c>
      <c r="T2042" t="str">
        <f t="shared" si="189"/>
        <v>hardware</v>
      </c>
    </row>
    <row r="2043" spans="1:20" ht="43.2" x14ac:dyDescent="0.3">
      <c r="A2043">
        <v>3444</v>
      </c>
      <c r="B2043" s="3" t="s">
        <v>3443</v>
      </c>
      <c r="C2043" s="3" t="s">
        <v>7554</v>
      </c>
      <c r="D2043" s="10">
        <v>300</v>
      </c>
      <c r="E2043">
        <v>867</v>
      </c>
      <c r="F2043" s="5">
        <f t="shared" si="186"/>
        <v>2.89</v>
      </c>
      <c r="G2043" s="6">
        <f t="shared" si="187"/>
        <v>43.35</v>
      </c>
      <c r="H2043" t="s">
        <v>8219</v>
      </c>
      <c r="I2043" t="s">
        <v>8226</v>
      </c>
      <c r="J2043" t="s">
        <v>8248</v>
      </c>
      <c r="K2043">
        <v>1465394340</v>
      </c>
      <c r="L2043" s="11">
        <f t="shared" si="190"/>
        <v>42529.582638888889</v>
      </c>
      <c r="M2043">
        <v>1464677986</v>
      </c>
      <c r="N2043" s="11">
        <f t="shared" si="191"/>
        <v>42521.291504629626</v>
      </c>
      <c r="O2043" t="b">
        <v>0</v>
      </c>
      <c r="P2043">
        <v>20</v>
      </c>
      <c r="Q2043" t="b">
        <v>1</v>
      </c>
      <c r="R2043" t="s">
        <v>8271</v>
      </c>
      <c r="S2043" t="str">
        <f t="shared" si="188"/>
        <v>theater</v>
      </c>
      <c r="T2043" t="str">
        <f t="shared" si="189"/>
        <v>plays</v>
      </c>
    </row>
    <row r="2044" spans="1:20" ht="28.8" x14ac:dyDescent="0.3">
      <c r="A2044">
        <v>1192</v>
      </c>
      <c r="B2044" s="3" t="s">
        <v>1193</v>
      </c>
      <c r="C2044" s="3" t="s">
        <v>5302</v>
      </c>
      <c r="D2044" s="10">
        <v>100</v>
      </c>
      <c r="E2044">
        <v>290</v>
      </c>
      <c r="F2044" s="5">
        <f t="shared" si="186"/>
        <v>2.9</v>
      </c>
      <c r="G2044" s="6">
        <f t="shared" si="187"/>
        <v>19.333333333333332</v>
      </c>
      <c r="H2044" t="s">
        <v>8219</v>
      </c>
      <c r="I2044" t="s">
        <v>8225</v>
      </c>
      <c r="J2044" t="s">
        <v>8247</v>
      </c>
      <c r="K2044">
        <v>1486814978</v>
      </c>
      <c r="L2044" s="11">
        <f t="shared" si="190"/>
        <v>42777.506689814814</v>
      </c>
      <c r="M2044">
        <v>1484222978</v>
      </c>
      <c r="N2044" s="11">
        <f t="shared" si="191"/>
        <v>42747.506689814814</v>
      </c>
      <c r="O2044" t="b">
        <v>0</v>
      </c>
      <c r="P2044">
        <v>15</v>
      </c>
      <c r="Q2044" t="b">
        <v>1</v>
      </c>
      <c r="R2044" t="s">
        <v>8285</v>
      </c>
      <c r="S2044" t="str">
        <f t="shared" si="188"/>
        <v>photography</v>
      </c>
      <c r="T2044" t="str">
        <f t="shared" si="189"/>
        <v>photobooks</v>
      </c>
    </row>
    <row r="2045" spans="1:20" ht="43.2" x14ac:dyDescent="0.3">
      <c r="A2045">
        <v>2214</v>
      </c>
      <c r="B2045" s="3" t="s">
        <v>2215</v>
      </c>
      <c r="C2045" s="3" t="s">
        <v>6324</v>
      </c>
      <c r="D2045" s="10">
        <v>600</v>
      </c>
      <c r="E2045">
        <v>1755.01</v>
      </c>
      <c r="F2045" s="5">
        <f t="shared" si="186"/>
        <v>2.9250166666666666</v>
      </c>
      <c r="G2045" s="6">
        <f t="shared" si="187"/>
        <v>73.125416666666666</v>
      </c>
      <c r="H2045" t="s">
        <v>8219</v>
      </c>
      <c r="I2045" t="s">
        <v>8224</v>
      </c>
      <c r="J2045" t="s">
        <v>8246</v>
      </c>
      <c r="K2045">
        <v>1391713248</v>
      </c>
      <c r="L2045" s="11">
        <f t="shared" si="190"/>
        <v>41676.792222222226</v>
      </c>
      <c r="M2045">
        <v>1389121248</v>
      </c>
      <c r="N2045" s="11">
        <f t="shared" si="191"/>
        <v>41646.792222222226</v>
      </c>
      <c r="O2045" t="b">
        <v>0</v>
      </c>
      <c r="P2045">
        <v>24</v>
      </c>
      <c r="Q2045" t="b">
        <v>1</v>
      </c>
      <c r="R2045" t="s">
        <v>8280</v>
      </c>
      <c r="S2045" t="str">
        <f t="shared" si="188"/>
        <v>music</v>
      </c>
      <c r="T2045" t="str">
        <f t="shared" si="189"/>
        <v>electronic music</v>
      </c>
    </row>
    <row r="2046" spans="1:20" ht="28.8" x14ac:dyDescent="0.3">
      <c r="A2046">
        <v>306</v>
      </c>
      <c r="B2046" s="3" t="s">
        <v>307</v>
      </c>
      <c r="C2046" s="3" t="s">
        <v>4416</v>
      </c>
      <c r="D2046" s="10">
        <v>1000</v>
      </c>
      <c r="E2046">
        <v>2929</v>
      </c>
      <c r="F2046" s="5">
        <f t="shared" si="186"/>
        <v>2.9289999999999998</v>
      </c>
      <c r="G2046" s="6">
        <f t="shared" si="187"/>
        <v>36.612499999999997</v>
      </c>
      <c r="H2046" t="s">
        <v>8219</v>
      </c>
      <c r="I2046" t="s">
        <v>8224</v>
      </c>
      <c r="J2046" t="s">
        <v>8246</v>
      </c>
      <c r="K2046">
        <v>1363806333</v>
      </c>
      <c r="L2046" s="11">
        <f t="shared" si="190"/>
        <v>41353.795520833337</v>
      </c>
      <c r="M2046">
        <v>1362081933</v>
      </c>
      <c r="N2046" s="11">
        <f t="shared" si="191"/>
        <v>41333.837187500001</v>
      </c>
      <c r="O2046" t="b">
        <v>1</v>
      </c>
      <c r="P2046">
        <v>80</v>
      </c>
      <c r="Q2046" t="b">
        <v>1</v>
      </c>
      <c r="R2046" t="s">
        <v>8269</v>
      </c>
      <c r="S2046" t="str">
        <f t="shared" si="188"/>
        <v>film &amp; video</v>
      </c>
      <c r="T2046" t="str">
        <f t="shared" si="189"/>
        <v>documentary</v>
      </c>
    </row>
    <row r="2047" spans="1:20" ht="43.2" x14ac:dyDescent="0.3">
      <c r="A2047">
        <v>1956</v>
      </c>
      <c r="B2047" s="3" t="s">
        <v>1957</v>
      </c>
      <c r="C2047" s="3" t="s">
        <v>6066</v>
      </c>
      <c r="D2047" s="10">
        <v>60000</v>
      </c>
      <c r="E2047">
        <v>176420</v>
      </c>
      <c r="F2047" s="5">
        <f t="shared" si="186"/>
        <v>2.9403333333333332</v>
      </c>
      <c r="G2047" s="6">
        <f t="shared" si="187"/>
        <v>483.34246575342468</v>
      </c>
      <c r="H2047" t="s">
        <v>8219</v>
      </c>
      <c r="I2047" t="s">
        <v>8224</v>
      </c>
      <c r="J2047" t="s">
        <v>8246</v>
      </c>
      <c r="K2047">
        <v>1429391405</v>
      </c>
      <c r="L2047" s="11">
        <f t="shared" si="190"/>
        <v>42112.882002314815</v>
      </c>
      <c r="M2047">
        <v>1425507005</v>
      </c>
      <c r="N2047" s="11">
        <f t="shared" si="191"/>
        <v>42067.923668981486</v>
      </c>
      <c r="O2047" t="b">
        <v>1</v>
      </c>
      <c r="P2047">
        <v>365</v>
      </c>
      <c r="Q2047" t="b">
        <v>1</v>
      </c>
      <c r="R2047" t="s">
        <v>8295</v>
      </c>
      <c r="S2047" t="str">
        <f t="shared" si="188"/>
        <v>technology</v>
      </c>
      <c r="T2047" t="str">
        <f t="shared" si="189"/>
        <v>hardware</v>
      </c>
    </row>
    <row r="2048" spans="1:20" ht="43.2" x14ac:dyDescent="0.3">
      <c r="A2048">
        <v>2339</v>
      </c>
      <c r="B2048" s="3" t="s">
        <v>2340</v>
      </c>
      <c r="C2048" s="3" t="s">
        <v>6449</v>
      </c>
      <c r="D2048" s="10">
        <v>25000</v>
      </c>
      <c r="E2048">
        <v>73552</v>
      </c>
      <c r="F2048" s="5">
        <f t="shared" si="186"/>
        <v>2.9420799999999998</v>
      </c>
      <c r="G2048" s="6">
        <f t="shared" si="187"/>
        <v>66.623188405797094</v>
      </c>
      <c r="H2048" t="s">
        <v>8219</v>
      </c>
      <c r="I2048" t="s">
        <v>8224</v>
      </c>
      <c r="J2048" t="s">
        <v>8246</v>
      </c>
      <c r="K2048">
        <v>1482134340</v>
      </c>
      <c r="L2048" s="11">
        <f t="shared" si="190"/>
        <v>42723.332638888889</v>
      </c>
      <c r="M2048">
        <v>1479496309</v>
      </c>
      <c r="N2048" s="11">
        <f t="shared" si="191"/>
        <v>42692.79987268518</v>
      </c>
      <c r="O2048" t="b">
        <v>1</v>
      </c>
      <c r="P2048">
        <v>1104</v>
      </c>
      <c r="Q2048" t="b">
        <v>1</v>
      </c>
      <c r="R2048" t="s">
        <v>8298</v>
      </c>
      <c r="S2048" t="str">
        <f t="shared" si="188"/>
        <v>food</v>
      </c>
      <c r="T2048" t="str">
        <f t="shared" si="189"/>
        <v>small batch</v>
      </c>
    </row>
    <row r="2049" spans="1:20" ht="43.2" x14ac:dyDescent="0.3">
      <c r="A2049">
        <v>1257</v>
      </c>
      <c r="B2049" s="3" t="s">
        <v>1258</v>
      </c>
      <c r="C2049" s="3" t="s">
        <v>5367</v>
      </c>
      <c r="D2049" s="10">
        <v>5500</v>
      </c>
      <c r="E2049">
        <v>16210</v>
      </c>
      <c r="F2049" s="5">
        <f t="shared" si="186"/>
        <v>2.9472727272727273</v>
      </c>
      <c r="G2049" s="6">
        <f t="shared" si="187"/>
        <v>92.102272727272734</v>
      </c>
      <c r="H2049" t="s">
        <v>8219</v>
      </c>
      <c r="I2049" t="s">
        <v>8224</v>
      </c>
      <c r="J2049" t="s">
        <v>8246</v>
      </c>
      <c r="K2049">
        <v>1301792590</v>
      </c>
      <c r="L2049" s="11">
        <f t="shared" si="190"/>
        <v>40636.043865740743</v>
      </c>
      <c r="M2049">
        <v>1297562590</v>
      </c>
      <c r="N2049" s="11">
        <f t="shared" si="191"/>
        <v>40587.085532407407</v>
      </c>
      <c r="O2049" t="b">
        <v>1</v>
      </c>
      <c r="P2049">
        <v>176</v>
      </c>
      <c r="Q2049" t="b">
        <v>1</v>
      </c>
      <c r="R2049" t="s">
        <v>8276</v>
      </c>
      <c r="S2049" t="str">
        <f t="shared" si="188"/>
        <v>music</v>
      </c>
      <c r="T2049" t="str">
        <f t="shared" si="189"/>
        <v>rock</v>
      </c>
    </row>
    <row r="2050" spans="1:20" ht="43.2" x14ac:dyDescent="0.3">
      <c r="A2050">
        <v>2724</v>
      </c>
      <c r="B2050" s="3" t="s">
        <v>2724</v>
      </c>
      <c r="C2050" s="3" t="s">
        <v>6834</v>
      </c>
      <c r="D2050" s="10">
        <v>2468</v>
      </c>
      <c r="E2050">
        <v>7326.88</v>
      </c>
      <c r="F2050" s="5">
        <f t="shared" ref="F2050:F2113" si="192">E2050/D2050</f>
        <v>2.9687520259319289</v>
      </c>
      <c r="G2050" s="6">
        <f t="shared" ref="G2050:G2113" si="193">E2050/P2050</f>
        <v>7.1902649656526005</v>
      </c>
      <c r="H2050" t="s">
        <v>8219</v>
      </c>
      <c r="I2050" t="s">
        <v>8225</v>
      </c>
      <c r="J2050" t="s">
        <v>8247</v>
      </c>
      <c r="K2050">
        <v>1439625059</v>
      </c>
      <c r="L2050" s="11">
        <f t="shared" si="190"/>
        <v>42231.32707175926</v>
      </c>
      <c r="M2050">
        <v>1436860259</v>
      </c>
      <c r="N2050" s="11">
        <f t="shared" si="191"/>
        <v>42199.32707175926</v>
      </c>
      <c r="O2050" t="b">
        <v>0</v>
      </c>
      <c r="P2050">
        <v>1019</v>
      </c>
      <c r="Q2050" t="b">
        <v>1</v>
      </c>
      <c r="R2050" t="s">
        <v>8295</v>
      </c>
      <c r="S2050" t="str">
        <f t="shared" ref="S2050:S2113" si="194">LEFT(R2050,FIND("/",R2050)-1)</f>
        <v>technology</v>
      </c>
      <c r="T2050" t="str">
        <f t="shared" ref="T2050:T2113" si="195">RIGHT(R2050,LEN(R2050)-FIND("/",R2050))</f>
        <v>hardware</v>
      </c>
    </row>
    <row r="2051" spans="1:20" ht="43.2" x14ac:dyDescent="0.3">
      <c r="A2051">
        <v>2265</v>
      </c>
      <c r="B2051" s="3" t="s">
        <v>2266</v>
      </c>
      <c r="C2051" s="3" t="s">
        <v>6375</v>
      </c>
      <c r="D2051" s="10">
        <v>200</v>
      </c>
      <c r="E2051">
        <v>597</v>
      </c>
      <c r="F2051" s="5">
        <f t="shared" si="192"/>
        <v>2.9849999999999999</v>
      </c>
      <c r="G2051" s="6">
        <f t="shared" si="193"/>
        <v>35.117647058823529</v>
      </c>
      <c r="H2051" t="s">
        <v>8219</v>
      </c>
      <c r="I2051" t="s">
        <v>8225</v>
      </c>
      <c r="J2051" t="s">
        <v>8247</v>
      </c>
      <c r="K2051">
        <v>1479846507</v>
      </c>
      <c r="L2051" s="11">
        <f t="shared" ref="L2051:L2114" si="196">(((K2051/60)/60)/24)+DATE(1970,1,1)</f>
        <v>42696.853090277778</v>
      </c>
      <c r="M2051">
        <v>1479241707</v>
      </c>
      <c r="N2051" s="11">
        <f t="shared" ref="N2051:N2114" si="197">(((M2051/60)/60)/24)+DATE(1970,1,1)</f>
        <v>42689.853090277778</v>
      </c>
      <c r="O2051" t="b">
        <v>0</v>
      </c>
      <c r="P2051">
        <v>17</v>
      </c>
      <c r="Q2051" t="b">
        <v>1</v>
      </c>
      <c r="R2051" t="s">
        <v>8297</v>
      </c>
      <c r="S2051" t="str">
        <f t="shared" si="194"/>
        <v>games</v>
      </c>
      <c r="T2051" t="str">
        <f t="shared" si="195"/>
        <v>tabletop games</v>
      </c>
    </row>
    <row r="2052" spans="1:20" ht="57.6" x14ac:dyDescent="0.3">
      <c r="A2052">
        <v>3708</v>
      </c>
      <c r="B2052" s="3" t="s">
        <v>3705</v>
      </c>
      <c r="C2052" s="3" t="s">
        <v>7818</v>
      </c>
      <c r="D2052" s="10">
        <v>700</v>
      </c>
      <c r="E2052">
        <v>2100</v>
      </c>
      <c r="F2052" s="5">
        <f t="shared" si="192"/>
        <v>3</v>
      </c>
      <c r="G2052" s="6">
        <f t="shared" si="193"/>
        <v>53.846153846153847</v>
      </c>
      <c r="H2052" t="s">
        <v>8219</v>
      </c>
      <c r="I2052" t="s">
        <v>8224</v>
      </c>
      <c r="J2052" t="s">
        <v>8246</v>
      </c>
      <c r="K2052">
        <v>1404444286</v>
      </c>
      <c r="L2052" s="11">
        <f t="shared" si="196"/>
        <v>41824.142199074071</v>
      </c>
      <c r="M2052">
        <v>1403234686</v>
      </c>
      <c r="N2052" s="11">
        <f t="shared" si="197"/>
        <v>41810.142199074071</v>
      </c>
      <c r="O2052" t="b">
        <v>0</v>
      </c>
      <c r="P2052">
        <v>39</v>
      </c>
      <c r="Q2052" t="b">
        <v>1</v>
      </c>
      <c r="R2052" t="s">
        <v>8271</v>
      </c>
      <c r="S2052" t="str">
        <f t="shared" si="194"/>
        <v>theater</v>
      </c>
      <c r="T2052" t="str">
        <f t="shared" si="195"/>
        <v>plays</v>
      </c>
    </row>
    <row r="2053" spans="1:20" ht="43.2" x14ac:dyDescent="0.3">
      <c r="A2053">
        <v>644</v>
      </c>
      <c r="B2053" s="3" t="s">
        <v>645</v>
      </c>
      <c r="C2053" s="3" t="s">
        <v>4754</v>
      </c>
      <c r="D2053" s="10">
        <v>25000</v>
      </c>
      <c r="E2053">
        <v>75029.48</v>
      </c>
      <c r="F2053" s="5">
        <f t="shared" si="192"/>
        <v>3.0011791999999997</v>
      </c>
      <c r="G2053" s="6">
        <f t="shared" si="193"/>
        <v>73.486268364348675</v>
      </c>
      <c r="H2053" t="s">
        <v>8219</v>
      </c>
      <c r="I2053" t="s">
        <v>8224</v>
      </c>
      <c r="J2053" t="s">
        <v>8246</v>
      </c>
      <c r="K2053">
        <v>1414544400</v>
      </c>
      <c r="L2053" s="11">
        <f t="shared" si="196"/>
        <v>41941.041666666664</v>
      </c>
      <c r="M2053">
        <v>1410883139</v>
      </c>
      <c r="N2053" s="11">
        <f t="shared" si="197"/>
        <v>41898.665960648148</v>
      </c>
      <c r="O2053" t="b">
        <v>0</v>
      </c>
      <c r="P2053">
        <v>1021</v>
      </c>
      <c r="Q2053" t="b">
        <v>1</v>
      </c>
      <c r="R2053" t="s">
        <v>8273</v>
      </c>
      <c r="S2053" t="str">
        <f t="shared" si="194"/>
        <v>technology</v>
      </c>
      <c r="T2053" t="str">
        <f t="shared" si="195"/>
        <v>wearables</v>
      </c>
    </row>
    <row r="2054" spans="1:20" ht="43.2" x14ac:dyDescent="0.3">
      <c r="A2054">
        <v>2037</v>
      </c>
      <c r="B2054" s="3" t="s">
        <v>2038</v>
      </c>
      <c r="C2054" s="3" t="s">
        <v>6147</v>
      </c>
      <c r="D2054" s="10">
        <v>10000</v>
      </c>
      <c r="E2054">
        <v>30047.64</v>
      </c>
      <c r="F2054" s="5">
        <f t="shared" si="192"/>
        <v>3.0047639999999998</v>
      </c>
      <c r="G2054" s="6">
        <f t="shared" si="193"/>
        <v>70.041118881118877</v>
      </c>
      <c r="H2054" t="s">
        <v>8219</v>
      </c>
      <c r="I2054" t="s">
        <v>8224</v>
      </c>
      <c r="J2054" t="s">
        <v>8246</v>
      </c>
      <c r="K2054">
        <v>1388383353</v>
      </c>
      <c r="L2054" s="11">
        <f t="shared" si="196"/>
        <v>41638.251770833333</v>
      </c>
      <c r="M2054">
        <v>1383195753</v>
      </c>
      <c r="N2054" s="11">
        <f t="shared" si="197"/>
        <v>41578.210104166668</v>
      </c>
      <c r="O2054" t="b">
        <v>1</v>
      </c>
      <c r="P2054">
        <v>429</v>
      </c>
      <c r="Q2054" t="b">
        <v>1</v>
      </c>
      <c r="R2054" t="s">
        <v>8295</v>
      </c>
      <c r="S2054" t="str">
        <f t="shared" si="194"/>
        <v>technology</v>
      </c>
      <c r="T2054" t="str">
        <f t="shared" si="195"/>
        <v>hardware</v>
      </c>
    </row>
    <row r="2055" spans="1:20" ht="43.2" x14ac:dyDescent="0.3">
      <c r="A2055">
        <v>3025</v>
      </c>
      <c r="B2055" s="3" t="s">
        <v>3025</v>
      </c>
      <c r="C2055" s="3" t="s">
        <v>7135</v>
      </c>
      <c r="D2055" s="10">
        <v>2500</v>
      </c>
      <c r="E2055">
        <v>7555</v>
      </c>
      <c r="F2055" s="5">
        <f t="shared" si="192"/>
        <v>3.0219999999999998</v>
      </c>
      <c r="G2055" s="6">
        <f t="shared" si="193"/>
        <v>52.103448275862071</v>
      </c>
      <c r="H2055" t="s">
        <v>8219</v>
      </c>
      <c r="I2055" t="s">
        <v>8225</v>
      </c>
      <c r="J2055" t="s">
        <v>8247</v>
      </c>
      <c r="K2055">
        <v>1401465600</v>
      </c>
      <c r="L2055" s="11">
        <f t="shared" si="196"/>
        <v>41789.666666666664</v>
      </c>
      <c r="M2055">
        <v>1399032813</v>
      </c>
      <c r="N2055" s="11">
        <f t="shared" si="197"/>
        <v>41761.509409722225</v>
      </c>
      <c r="O2055" t="b">
        <v>0</v>
      </c>
      <c r="P2055">
        <v>145</v>
      </c>
      <c r="Q2055" t="b">
        <v>1</v>
      </c>
      <c r="R2055" t="s">
        <v>8303</v>
      </c>
      <c r="S2055" t="str">
        <f t="shared" si="194"/>
        <v>theater</v>
      </c>
      <c r="T2055" t="str">
        <f t="shared" si="195"/>
        <v>spaces</v>
      </c>
    </row>
    <row r="2056" spans="1:20" ht="43.2" x14ac:dyDescent="0.3">
      <c r="A2056">
        <v>538</v>
      </c>
      <c r="B2056" s="3" t="s">
        <v>539</v>
      </c>
      <c r="C2056" s="3" t="s">
        <v>4648</v>
      </c>
      <c r="D2056" s="10">
        <v>5000</v>
      </c>
      <c r="E2056">
        <v>15121</v>
      </c>
      <c r="F2056" s="5">
        <f t="shared" si="192"/>
        <v>3.0242</v>
      </c>
      <c r="G2056" s="6">
        <f t="shared" si="193"/>
        <v>252.01666666666668</v>
      </c>
      <c r="H2056" t="s">
        <v>8219</v>
      </c>
      <c r="I2056" t="s">
        <v>8224</v>
      </c>
      <c r="J2056" t="s">
        <v>8246</v>
      </c>
      <c r="K2056">
        <v>1463166263</v>
      </c>
      <c r="L2056" s="11">
        <f t="shared" si="196"/>
        <v>42503.794710648144</v>
      </c>
      <c r="M2056">
        <v>1460574263</v>
      </c>
      <c r="N2056" s="11">
        <f t="shared" si="197"/>
        <v>42473.794710648144</v>
      </c>
      <c r="O2056" t="b">
        <v>0</v>
      </c>
      <c r="P2056">
        <v>60</v>
      </c>
      <c r="Q2056" t="b">
        <v>1</v>
      </c>
      <c r="R2056" t="s">
        <v>8271</v>
      </c>
      <c r="S2056" t="str">
        <f t="shared" si="194"/>
        <v>theater</v>
      </c>
      <c r="T2056" t="str">
        <f t="shared" si="195"/>
        <v>plays</v>
      </c>
    </row>
    <row r="2057" spans="1:20" ht="57.6" x14ac:dyDescent="0.3">
      <c r="A2057">
        <v>2609</v>
      </c>
      <c r="B2057" s="3" t="s">
        <v>2609</v>
      </c>
      <c r="C2057" s="3" t="s">
        <v>6719</v>
      </c>
      <c r="D2057" s="10">
        <v>35000</v>
      </c>
      <c r="E2057">
        <v>106330.39</v>
      </c>
      <c r="F2057" s="5">
        <f t="shared" si="192"/>
        <v>3.038011142857143</v>
      </c>
      <c r="G2057" s="6">
        <f t="shared" si="193"/>
        <v>157.29347633136095</v>
      </c>
      <c r="H2057" t="s">
        <v>8219</v>
      </c>
      <c r="I2057" t="s">
        <v>8224</v>
      </c>
      <c r="J2057" t="s">
        <v>8246</v>
      </c>
      <c r="K2057">
        <v>1342330951</v>
      </c>
      <c r="L2057" s="11">
        <f t="shared" si="196"/>
        <v>41105.237858796296</v>
      </c>
      <c r="M2057">
        <v>1339738951</v>
      </c>
      <c r="N2057" s="11">
        <f t="shared" si="197"/>
        <v>41075.237858796296</v>
      </c>
      <c r="O2057" t="b">
        <v>1</v>
      </c>
      <c r="P2057">
        <v>676</v>
      </c>
      <c r="Q2057" t="b">
        <v>1</v>
      </c>
      <c r="R2057" t="s">
        <v>8301</v>
      </c>
      <c r="S2057" t="str">
        <f t="shared" si="194"/>
        <v>technology</v>
      </c>
      <c r="T2057" t="str">
        <f t="shared" si="195"/>
        <v>space exploration</v>
      </c>
    </row>
    <row r="2058" spans="1:20" ht="43.2" x14ac:dyDescent="0.3">
      <c r="A2058">
        <v>2032</v>
      </c>
      <c r="B2058" s="3" t="s">
        <v>2033</v>
      </c>
      <c r="C2058" s="3" t="s">
        <v>6142</v>
      </c>
      <c r="D2058" s="10">
        <v>25000</v>
      </c>
      <c r="E2058">
        <v>76047</v>
      </c>
      <c r="F2058" s="5">
        <f t="shared" si="192"/>
        <v>3.0418799999999999</v>
      </c>
      <c r="G2058" s="6">
        <f t="shared" si="193"/>
        <v>143.21468926553672</v>
      </c>
      <c r="H2058" t="s">
        <v>8219</v>
      </c>
      <c r="I2058" t="s">
        <v>8224</v>
      </c>
      <c r="J2058" t="s">
        <v>8246</v>
      </c>
      <c r="K2058">
        <v>1481778000</v>
      </c>
      <c r="L2058" s="11">
        <f t="shared" si="196"/>
        <v>42719.208333333328</v>
      </c>
      <c r="M2058">
        <v>1479216874</v>
      </c>
      <c r="N2058" s="11">
        <f t="shared" si="197"/>
        <v>42689.565671296295</v>
      </c>
      <c r="O2058" t="b">
        <v>1</v>
      </c>
      <c r="P2058">
        <v>531</v>
      </c>
      <c r="Q2058" t="b">
        <v>1</v>
      </c>
      <c r="R2058" t="s">
        <v>8295</v>
      </c>
      <c r="S2058" t="str">
        <f t="shared" si="194"/>
        <v>technology</v>
      </c>
      <c r="T2058" t="str">
        <f t="shared" si="195"/>
        <v>hardware</v>
      </c>
    </row>
    <row r="2059" spans="1:20" ht="43.2" x14ac:dyDescent="0.3">
      <c r="A2059">
        <v>2009</v>
      </c>
      <c r="B2059" s="3" t="s">
        <v>2010</v>
      </c>
      <c r="C2059" s="3" t="s">
        <v>6119</v>
      </c>
      <c r="D2059" s="10">
        <v>50000</v>
      </c>
      <c r="E2059">
        <v>152579</v>
      </c>
      <c r="F2059" s="5">
        <f t="shared" si="192"/>
        <v>3.05158</v>
      </c>
      <c r="G2059" s="6">
        <f t="shared" si="193"/>
        <v>383.3643216080402</v>
      </c>
      <c r="H2059" t="s">
        <v>8219</v>
      </c>
      <c r="I2059" t="s">
        <v>8236</v>
      </c>
      <c r="J2059" t="s">
        <v>8249</v>
      </c>
      <c r="K2059">
        <v>1479890743</v>
      </c>
      <c r="L2059" s="11">
        <f t="shared" si="196"/>
        <v>42697.365081018521</v>
      </c>
      <c r="M2059">
        <v>1476776743</v>
      </c>
      <c r="N2059" s="11">
        <f t="shared" si="197"/>
        <v>42661.323414351849</v>
      </c>
      <c r="O2059" t="b">
        <v>1</v>
      </c>
      <c r="P2059">
        <v>398</v>
      </c>
      <c r="Q2059" t="b">
        <v>1</v>
      </c>
      <c r="R2059" t="s">
        <v>8295</v>
      </c>
      <c r="S2059" t="str">
        <f t="shared" si="194"/>
        <v>technology</v>
      </c>
      <c r="T2059" t="str">
        <f t="shared" si="195"/>
        <v>hardware</v>
      </c>
    </row>
    <row r="2060" spans="1:20" ht="43.2" x14ac:dyDescent="0.3">
      <c r="A2060">
        <v>246</v>
      </c>
      <c r="B2060" s="3" t="s">
        <v>247</v>
      </c>
      <c r="C2060" s="3" t="s">
        <v>4356</v>
      </c>
      <c r="D2060" s="10">
        <v>5000</v>
      </c>
      <c r="E2060">
        <v>15273</v>
      </c>
      <c r="F2060" s="5">
        <f t="shared" si="192"/>
        <v>3.0546000000000002</v>
      </c>
      <c r="G2060" s="6">
        <f t="shared" si="193"/>
        <v>68.488789237668158</v>
      </c>
      <c r="H2060" t="s">
        <v>8219</v>
      </c>
      <c r="I2060" t="s">
        <v>8224</v>
      </c>
      <c r="J2060" t="s">
        <v>8246</v>
      </c>
      <c r="K2060">
        <v>1292665405</v>
      </c>
      <c r="L2060" s="11">
        <f t="shared" si="196"/>
        <v>40530.405150462961</v>
      </c>
      <c r="M2060">
        <v>1288341805</v>
      </c>
      <c r="N2060" s="11">
        <f t="shared" si="197"/>
        <v>40480.363483796296</v>
      </c>
      <c r="O2060" t="b">
        <v>1</v>
      </c>
      <c r="P2060">
        <v>223</v>
      </c>
      <c r="Q2060" t="b">
        <v>1</v>
      </c>
      <c r="R2060" t="s">
        <v>8269</v>
      </c>
      <c r="S2060" t="str">
        <f t="shared" si="194"/>
        <v>film &amp; video</v>
      </c>
      <c r="T2060" t="str">
        <f t="shared" si="195"/>
        <v>documentary</v>
      </c>
    </row>
    <row r="2061" spans="1:20" ht="57.6" x14ac:dyDescent="0.3">
      <c r="A2061">
        <v>1837</v>
      </c>
      <c r="B2061" s="3" t="s">
        <v>1838</v>
      </c>
      <c r="C2061" s="3" t="s">
        <v>5947</v>
      </c>
      <c r="D2061" s="10">
        <v>600</v>
      </c>
      <c r="E2061">
        <v>1841</v>
      </c>
      <c r="F2061" s="5">
        <f t="shared" si="192"/>
        <v>3.0683333333333334</v>
      </c>
      <c r="G2061" s="6">
        <f t="shared" si="193"/>
        <v>61.366666666666667</v>
      </c>
      <c r="H2061" t="s">
        <v>8219</v>
      </c>
      <c r="I2061" t="s">
        <v>8224</v>
      </c>
      <c r="J2061" t="s">
        <v>8246</v>
      </c>
      <c r="K2061">
        <v>1332029335</v>
      </c>
      <c r="L2061" s="11">
        <f t="shared" si="196"/>
        <v>40986.006192129629</v>
      </c>
      <c r="M2061">
        <v>1326848935</v>
      </c>
      <c r="N2061" s="11">
        <f t="shared" si="197"/>
        <v>40926.047858796301</v>
      </c>
      <c r="O2061" t="b">
        <v>0</v>
      </c>
      <c r="P2061">
        <v>30</v>
      </c>
      <c r="Q2061" t="b">
        <v>1</v>
      </c>
      <c r="R2061" t="s">
        <v>8276</v>
      </c>
      <c r="S2061" t="str">
        <f t="shared" si="194"/>
        <v>music</v>
      </c>
      <c r="T2061" t="str">
        <f t="shared" si="195"/>
        <v>rock</v>
      </c>
    </row>
    <row r="2062" spans="1:20" ht="43.2" x14ac:dyDescent="0.3">
      <c r="A2062">
        <v>43</v>
      </c>
      <c r="B2062" s="3" t="s">
        <v>45</v>
      </c>
      <c r="C2062" s="3" t="s">
        <v>4154</v>
      </c>
      <c r="D2062" s="10">
        <v>10000</v>
      </c>
      <c r="E2062">
        <v>30866</v>
      </c>
      <c r="F2062" s="5">
        <f t="shared" si="192"/>
        <v>3.0865999999999998</v>
      </c>
      <c r="G2062" s="6">
        <f t="shared" si="193"/>
        <v>117.36121673003802</v>
      </c>
      <c r="H2062" t="s">
        <v>8219</v>
      </c>
      <c r="I2062" t="s">
        <v>8224</v>
      </c>
      <c r="J2062" t="s">
        <v>8246</v>
      </c>
      <c r="K2062">
        <v>1405209600</v>
      </c>
      <c r="L2062" s="11">
        <f t="shared" si="196"/>
        <v>41833</v>
      </c>
      <c r="M2062">
        <v>1402599486</v>
      </c>
      <c r="N2062" s="11">
        <f t="shared" si="197"/>
        <v>41802.790347222224</v>
      </c>
      <c r="O2062" t="b">
        <v>0</v>
      </c>
      <c r="P2062">
        <v>263</v>
      </c>
      <c r="Q2062" t="b">
        <v>1</v>
      </c>
      <c r="R2062" t="s">
        <v>8265</v>
      </c>
      <c r="S2062" t="str">
        <f t="shared" si="194"/>
        <v>film &amp; video</v>
      </c>
      <c r="T2062" t="str">
        <f t="shared" si="195"/>
        <v>television</v>
      </c>
    </row>
    <row r="2063" spans="1:20" ht="57.6" x14ac:dyDescent="0.3">
      <c r="A2063">
        <v>2003</v>
      </c>
      <c r="B2063" s="3" t="s">
        <v>2004</v>
      </c>
      <c r="C2063" s="3" t="s">
        <v>6113</v>
      </c>
      <c r="D2063" s="10">
        <v>500</v>
      </c>
      <c r="E2063">
        <v>1560</v>
      </c>
      <c r="F2063" s="5">
        <f t="shared" si="192"/>
        <v>3.12</v>
      </c>
      <c r="G2063" s="6">
        <f t="shared" si="193"/>
        <v>91.764705882352942</v>
      </c>
      <c r="H2063" t="s">
        <v>8219</v>
      </c>
      <c r="I2063" t="s">
        <v>8224</v>
      </c>
      <c r="J2063" t="s">
        <v>8246</v>
      </c>
      <c r="K2063">
        <v>1278111600</v>
      </c>
      <c r="L2063" s="11">
        <f t="shared" si="196"/>
        <v>40361.958333333336</v>
      </c>
      <c r="M2063">
        <v>1276830052</v>
      </c>
      <c r="N2063" s="11">
        <f t="shared" si="197"/>
        <v>40347.125601851854</v>
      </c>
      <c r="O2063" t="b">
        <v>1</v>
      </c>
      <c r="P2063">
        <v>17</v>
      </c>
      <c r="Q2063" t="b">
        <v>1</v>
      </c>
      <c r="R2063" t="s">
        <v>8295</v>
      </c>
      <c r="S2063" t="str">
        <f t="shared" si="194"/>
        <v>technology</v>
      </c>
      <c r="T2063" t="str">
        <f t="shared" si="195"/>
        <v>hardware</v>
      </c>
    </row>
    <row r="2064" spans="1:20" ht="43.2" x14ac:dyDescent="0.3">
      <c r="A2064">
        <v>3353</v>
      </c>
      <c r="B2064" s="3" t="s">
        <v>3352</v>
      </c>
      <c r="C2064" s="3" t="s">
        <v>7463</v>
      </c>
      <c r="D2064" s="10">
        <v>500</v>
      </c>
      <c r="E2064">
        <v>1575</v>
      </c>
      <c r="F2064" s="5">
        <f t="shared" si="192"/>
        <v>3.15</v>
      </c>
      <c r="G2064" s="6">
        <f t="shared" si="193"/>
        <v>35.795454545454547</v>
      </c>
      <c r="H2064" t="s">
        <v>8219</v>
      </c>
      <c r="I2064" t="s">
        <v>8225</v>
      </c>
      <c r="J2064" t="s">
        <v>8247</v>
      </c>
      <c r="K2064">
        <v>1462230000</v>
      </c>
      <c r="L2064" s="11">
        <f t="shared" si="196"/>
        <v>42492.958333333328</v>
      </c>
      <c r="M2064">
        <v>1461061350</v>
      </c>
      <c r="N2064" s="11">
        <f t="shared" si="197"/>
        <v>42479.432291666672</v>
      </c>
      <c r="O2064" t="b">
        <v>0</v>
      </c>
      <c r="P2064">
        <v>44</v>
      </c>
      <c r="Q2064" t="b">
        <v>1</v>
      </c>
      <c r="R2064" t="s">
        <v>8271</v>
      </c>
      <c r="S2064" t="str">
        <f t="shared" si="194"/>
        <v>theater</v>
      </c>
      <c r="T2064" t="str">
        <f t="shared" si="195"/>
        <v>plays</v>
      </c>
    </row>
    <row r="2065" spans="1:20" ht="43.2" x14ac:dyDescent="0.3">
      <c r="A2065">
        <v>736</v>
      </c>
      <c r="B2065" s="3" t="s">
        <v>737</v>
      </c>
      <c r="C2065" s="3" t="s">
        <v>4846</v>
      </c>
      <c r="D2065" s="10">
        <v>3600</v>
      </c>
      <c r="E2065">
        <v>11345</v>
      </c>
      <c r="F2065" s="5">
        <f t="shared" si="192"/>
        <v>3.151388888888889</v>
      </c>
      <c r="G2065" s="6">
        <f t="shared" si="193"/>
        <v>105.04629629629629</v>
      </c>
      <c r="H2065" t="s">
        <v>8219</v>
      </c>
      <c r="I2065" t="s">
        <v>8224</v>
      </c>
      <c r="J2065" t="s">
        <v>8246</v>
      </c>
      <c r="K2065">
        <v>1385009940</v>
      </c>
      <c r="L2065" s="11">
        <f t="shared" si="196"/>
        <v>41599.207638888889</v>
      </c>
      <c r="M2065">
        <v>1383327440</v>
      </c>
      <c r="N2065" s="11">
        <f t="shared" si="197"/>
        <v>41579.734259259261</v>
      </c>
      <c r="O2065" t="b">
        <v>0</v>
      </c>
      <c r="P2065">
        <v>108</v>
      </c>
      <c r="Q2065" t="b">
        <v>1</v>
      </c>
      <c r="R2065" t="s">
        <v>8274</v>
      </c>
      <c r="S2065" t="str">
        <f t="shared" si="194"/>
        <v>publishing</v>
      </c>
      <c r="T2065" t="str">
        <f t="shared" si="195"/>
        <v>nonfiction</v>
      </c>
    </row>
    <row r="2066" spans="1:20" ht="43.2" x14ac:dyDescent="0.3">
      <c r="A2066">
        <v>2070</v>
      </c>
      <c r="B2066" s="3" t="s">
        <v>2071</v>
      </c>
      <c r="C2066" s="3" t="s">
        <v>6180</v>
      </c>
      <c r="D2066" s="10">
        <v>125000</v>
      </c>
      <c r="E2066">
        <v>396659</v>
      </c>
      <c r="F2066" s="5">
        <f t="shared" si="192"/>
        <v>3.1732719999999999</v>
      </c>
      <c r="G2066" s="6">
        <f t="shared" si="193"/>
        <v>259.25424836601309</v>
      </c>
      <c r="H2066" t="s">
        <v>8219</v>
      </c>
      <c r="I2066" t="s">
        <v>8236</v>
      </c>
      <c r="J2066" t="s">
        <v>8249</v>
      </c>
      <c r="K2066">
        <v>1467128723</v>
      </c>
      <c r="L2066" s="11">
        <f t="shared" si="196"/>
        <v>42549.6565162037</v>
      </c>
      <c r="M2066">
        <v>1464536723</v>
      </c>
      <c r="N2066" s="11">
        <f t="shared" si="197"/>
        <v>42519.6565162037</v>
      </c>
      <c r="O2066" t="b">
        <v>0</v>
      </c>
      <c r="P2066">
        <v>1530</v>
      </c>
      <c r="Q2066" t="b">
        <v>1</v>
      </c>
      <c r="R2066" t="s">
        <v>8295</v>
      </c>
      <c r="S2066" t="str">
        <f t="shared" si="194"/>
        <v>technology</v>
      </c>
      <c r="T2066" t="str">
        <f t="shared" si="195"/>
        <v>hardware</v>
      </c>
    </row>
    <row r="2067" spans="1:20" ht="43.2" x14ac:dyDescent="0.3">
      <c r="A2067">
        <v>3001</v>
      </c>
      <c r="B2067" s="3" t="s">
        <v>3001</v>
      </c>
      <c r="C2067" s="3" t="s">
        <v>7111</v>
      </c>
      <c r="D2067" s="10">
        <v>7214</v>
      </c>
      <c r="E2067">
        <v>22991.01</v>
      </c>
      <c r="F2067" s="5">
        <f t="shared" si="192"/>
        <v>3.1869988910451896</v>
      </c>
      <c r="G2067" s="6">
        <f t="shared" si="193"/>
        <v>131.37719999999999</v>
      </c>
      <c r="H2067" t="s">
        <v>8219</v>
      </c>
      <c r="I2067" t="s">
        <v>8224</v>
      </c>
      <c r="J2067" t="s">
        <v>8246</v>
      </c>
      <c r="K2067">
        <v>1468445382</v>
      </c>
      <c r="L2067" s="11">
        <f t="shared" si="196"/>
        <v>42564.895625000005</v>
      </c>
      <c r="M2067">
        <v>1465853382</v>
      </c>
      <c r="N2067" s="11">
        <f t="shared" si="197"/>
        <v>42534.895625000005</v>
      </c>
      <c r="O2067" t="b">
        <v>0</v>
      </c>
      <c r="P2067">
        <v>175</v>
      </c>
      <c r="Q2067" t="b">
        <v>1</v>
      </c>
      <c r="R2067" t="s">
        <v>8303</v>
      </c>
      <c r="S2067" t="str">
        <f t="shared" si="194"/>
        <v>theater</v>
      </c>
      <c r="T2067" t="str">
        <f t="shared" si="195"/>
        <v>spaces</v>
      </c>
    </row>
    <row r="2068" spans="1:20" ht="28.8" x14ac:dyDescent="0.3">
      <c r="A2068">
        <v>2010</v>
      </c>
      <c r="B2068" s="3" t="s">
        <v>2011</v>
      </c>
      <c r="C2068" s="3" t="s">
        <v>6120</v>
      </c>
      <c r="D2068" s="10">
        <v>30000</v>
      </c>
      <c r="E2068">
        <v>96015.9</v>
      </c>
      <c r="F2068" s="5">
        <f t="shared" si="192"/>
        <v>3.2005299999999997</v>
      </c>
      <c r="G2068" s="6">
        <f t="shared" si="193"/>
        <v>55.276856649395505</v>
      </c>
      <c r="H2068" t="s">
        <v>8219</v>
      </c>
      <c r="I2068" t="s">
        <v>8224</v>
      </c>
      <c r="J2068" t="s">
        <v>8246</v>
      </c>
      <c r="K2068">
        <v>1471564491</v>
      </c>
      <c r="L2068" s="11">
        <f t="shared" si="196"/>
        <v>42600.996423611112</v>
      </c>
      <c r="M2068">
        <v>1468972491</v>
      </c>
      <c r="N2068" s="11">
        <f t="shared" si="197"/>
        <v>42570.996423611112</v>
      </c>
      <c r="O2068" t="b">
        <v>1</v>
      </c>
      <c r="P2068">
        <v>1737</v>
      </c>
      <c r="Q2068" t="b">
        <v>1</v>
      </c>
      <c r="R2068" t="s">
        <v>8295</v>
      </c>
      <c r="S2068" t="str">
        <f t="shared" si="194"/>
        <v>technology</v>
      </c>
      <c r="T2068" t="str">
        <f t="shared" si="195"/>
        <v>hardware</v>
      </c>
    </row>
    <row r="2069" spans="1:20" ht="43.2" x14ac:dyDescent="0.3">
      <c r="A2069">
        <v>2266</v>
      </c>
      <c r="B2069" s="3" t="s">
        <v>2267</v>
      </c>
      <c r="C2069" s="3" t="s">
        <v>6376</v>
      </c>
      <c r="D2069" s="10">
        <v>1500</v>
      </c>
      <c r="E2069">
        <v>4804</v>
      </c>
      <c r="F2069" s="5">
        <f t="shared" si="192"/>
        <v>3.2026666666666666</v>
      </c>
      <c r="G2069" s="6">
        <f t="shared" si="193"/>
        <v>24.762886597938145</v>
      </c>
      <c r="H2069" t="s">
        <v>8219</v>
      </c>
      <c r="I2069" t="s">
        <v>8224</v>
      </c>
      <c r="J2069" t="s">
        <v>8246</v>
      </c>
      <c r="K2069">
        <v>1461722400</v>
      </c>
      <c r="L2069" s="11">
        <f t="shared" si="196"/>
        <v>42487.083333333328</v>
      </c>
      <c r="M2069">
        <v>1460235592</v>
      </c>
      <c r="N2069" s="11">
        <f t="shared" si="197"/>
        <v>42469.874907407408</v>
      </c>
      <c r="O2069" t="b">
        <v>0</v>
      </c>
      <c r="P2069">
        <v>194</v>
      </c>
      <c r="Q2069" t="b">
        <v>1</v>
      </c>
      <c r="R2069" t="s">
        <v>8297</v>
      </c>
      <c r="S2069" t="str">
        <f t="shared" si="194"/>
        <v>games</v>
      </c>
      <c r="T2069" t="str">
        <f t="shared" si="195"/>
        <v>tabletop games</v>
      </c>
    </row>
    <row r="2070" spans="1:20" ht="43.2" x14ac:dyDescent="0.3">
      <c r="A2070">
        <v>1194</v>
      </c>
      <c r="B2070" s="3" t="s">
        <v>1195</v>
      </c>
      <c r="C2070" s="3" t="s">
        <v>5304</v>
      </c>
      <c r="D2070" s="10">
        <v>12500</v>
      </c>
      <c r="E2070">
        <v>40280</v>
      </c>
      <c r="F2070" s="5">
        <f t="shared" si="192"/>
        <v>3.2223999999999999</v>
      </c>
      <c r="G2070" s="6">
        <f t="shared" si="193"/>
        <v>56.414565826330531</v>
      </c>
      <c r="H2070" t="s">
        <v>8219</v>
      </c>
      <c r="I2070" t="s">
        <v>8241</v>
      </c>
      <c r="J2070" t="s">
        <v>8249</v>
      </c>
      <c r="K2070">
        <v>1428493379</v>
      </c>
      <c r="L2070" s="11">
        <f t="shared" si="196"/>
        <v>42102.488182870366</v>
      </c>
      <c r="M2070">
        <v>1425901379</v>
      </c>
      <c r="N2070" s="11">
        <f t="shared" si="197"/>
        <v>42072.488182870366</v>
      </c>
      <c r="O2070" t="b">
        <v>0</v>
      </c>
      <c r="P2070">
        <v>714</v>
      </c>
      <c r="Q2070" t="b">
        <v>1</v>
      </c>
      <c r="R2070" t="s">
        <v>8285</v>
      </c>
      <c r="S2070" t="str">
        <f t="shared" si="194"/>
        <v>photography</v>
      </c>
      <c r="T2070" t="str">
        <f t="shared" si="195"/>
        <v>photobooks</v>
      </c>
    </row>
    <row r="2071" spans="1:20" ht="43.2" x14ac:dyDescent="0.3">
      <c r="A2071">
        <v>2602</v>
      </c>
      <c r="B2071" s="3" t="s">
        <v>2602</v>
      </c>
      <c r="C2071" s="3" t="s">
        <v>6712</v>
      </c>
      <c r="D2071" s="10">
        <v>12000</v>
      </c>
      <c r="E2071">
        <v>39131</v>
      </c>
      <c r="F2071" s="5">
        <f t="shared" si="192"/>
        <v>3.2609166666666667</v>
      </c>
      <c r="G2071" s="6">
        <f t="shared" si="193"/>
        <v>80.022494887525568</v>
      </c>
      <c r="H2071" t="s">
        <v>8219</v>
      </c>
      <c r="I2071" t="s">
        <v>8224</v>
      </c>
      <c r="J2071" t="s">
        <v>8246</v>
      </c>
      <c r="K2071">
        <v>1415827200</v>
      </c>
      <c r="L2071" s="11">
        <f t="shared" si="196"/>
        <v>41955.888888888891</v>
      </c>
      <c r="M2071">
        <v>1412358968</v>
      </c>
      <c r="N2071" s="11">
        <f t="shared" si="197"/>
        <v>41915.747314814813</v>
      </c>
      <c r="O2071" t="b">
        <v>1</v>
      </c>
      <c r="P2071">
        <v>489</v>
      </c>
      <c r="Q2071" t="b">
        <v>1</v>
      </c>
      <c r="R2071" t="s">
        <v>8301</v>
      </c>
      <c r="S2071" t="str">
        <f t="shared" si="194"/>
        <v>technology</v>
      </c>
      <c r="T2071" t="str">
        <f t="shared" si="195"/>
        <v>space exploration</v>
      </c>
    </row>
    <row r="2072" spans="1:20" ht="43.2" x14ac:dyDescent="0.3">
      <c r="A2072">
        <v>2260</v>
      </c>
      <c r="B2072" s="3" t="s">
        <v>2261</v>
      </c>
      <c r="C2072" s="3" t="s">
        <v>6370</v>
      </c>
      <c r="D2072" s="10">
        <v>2500</v>
      </c>
      <c r="E2072">
        <v>8173</v>
      </c>
      <c r="F2072" s="5">
        <f t="shared" si="192"/>
        <v>3.2692000000000001</v>
      </c>
      <c r="G2072" s="6">
        <f t="shared" si="193"/>
        <v>97.297619047619051</v>
      </c>
      <c r="H2072" t="s">
        <v>8219</v>
      </c>
      <c r="I2072" t="s">
        <v>8224</v>
      </c>
      <c r="J2072" t="s">
        <v>8246</v>
      </c>
      <c r="K2072">
        <v>1395876250</v>
      </c>
      <c r="L2072" s="11">
        <f t="shared" si="196"/>
        <v>41724.975115740745</v>
      </c>
      <c r="M2072">
        <v>1393287850</v>
      </c>
      <c r="N2072" s="11">
        <f t="shared" si="197"/>
        <v>41695.016782407409</v>
      </c>
      <c r="O2072" t="b">
        <v>0</v>
      </c>
      <c r="P2072">
        <v>84</v>
      </c>
      <c r="Q2072" t="b">
        <v>1</v>
      </c>
      <c r="R2072" t="s">
        <v>8297</v>
      </c>
      <c r="S2072" t="str">
        <f t="shared" si="194"/>
        <v>games</v>
      </c>
      <c r="T2072" t="str">
        <f t="shared" si="195"/>
        <v>tabletop games</v>
      </c>
    </row>
    <row r="2073" spans="1:20" ht="43.2" x14ac:dyDescent="0.3">
      <c r="A2073">
        <v>3811</v>
      </c>
      <c r="B2073" s="3" t="s">
        <v>3808</v>
      </c>
      <c r="C2073" s="3" t="s">
        <v>7921</v>
      </c>
      <c r="D2073" s="10">
        <v>250</v>
      </c>
      <c r="E2073">
        <v>825</v>
      </c>
      <c r="F2073" s="5">
        <f t="shared" si="192"/>
        <v>3.3</v>
      </c>
      <c r="G2073" s="6">
        <f t="shared" si="193"/>
        <v>43.421052631578945</v>
      </c>
      <c r="H2073" t="s">
        <v>8219</v>
      </c>
      <c r="I2073" t="s">
        <v>8225</v>
      </c>
      <c r="J2073" t="s">
        <v>8247</v>
      </c>
      <c r="K2073">
        <v>1464692400</v>
      </c>
      <c r="L2073" s="11">
        <f t="shared" si="196"/>
        <v>42521.458333333328</v>
      </c>
      <c r="M2073">
        <v>1461769373</v>
      </c>
      <c r="N2073" s="11">
        <f t="shared" si="197"/>
        <v>42487.62700231481</v>
      </c>
      <c r="O2073" t="b">
        <v>0</v>
      </c>
      <c r="P2073">
        <v>19</v>
      </c>
      <c r="Q2073" t="b">
        <v>1</v>
      </c>
      <c r="R2073" t="s">
        <v>8271</v>
      </c>
      <c r="S2073" t="str">
        <f t="shared" si="194"/>
        <v>theater</v>
      </c>
      <c r="T2073" t="str">
        <f t="shared" si="195"/>
        <v>plays</v>
      </c>
    </row>
    <row r="2074" spans="1:20" ht="43.2" x14ac:dyDescent="0.3">
      <c r="A2074">
        <v>2233</v>
      </c>
      <c r="B2074" s="3" t="s">
        <v>2234</v>
      </c>
      <c r="C2074" s="3" t="s">
        <v>6343</v>
      </c>
      <c r="D2074" s="10">
        <v>2500</v>
      </c>
      <c r="E2074">
        <v>8301</v>
      </c>
      <c r="F2074" s="5">
        <f t="shared" si="192"/>
        <v>3.3203999999999998</v>
      </c>
      <c r="G2074" s="6">
        <f t="shared" si="193"/>
        <v>21.230179028132991</v>
      </c>
      <c r="H2074" t="s">
        <v>8219</v>
      </c>
      <c r="I2074" t="s">
        <v>8225</v>
      </c>
      <c r="J2074" t="s">
        <v>8247</v>
      </c>
      <c r="K2074">
        <v>1450051200</v>
      </c>
      <c r="L2074" s="11">
        <f t="shared" si="196"/>
        <v>42352</v>
      </c>
      <c r="M2074">
        <v>1448269539</v>
      </c>
      <c r="N2074" s="11">
        <f t="shared" si="197"/>
        <v>42331.378923611104</v>
      </c>
      <c r="O2074" t="b">
        <v>0</v>
      </c>
      <c r="P2074">
        <v>391</v>
      </c>
      <c r="Q2074" t="b">
        <v>1</v>
      </c>
      <c r="R2074" t="s">
        <v>8297</v>
      </c>
      <c r="S2074" t="str">
        <f t="shared" si="194"/>
        <v>games</v>
      </c>
      <c r="T2074" t="str">
        <f t="shared" si="195"/>
        <v>tabletop games</v>
      </c>
    </row>
    <row r="2075" spans="1:20" ht="43.2" x14ac:dyDescent="0.3">
      <c r="A2075">
        <v>3153</v>
      </c>
      <c r="B2075" s="3" t="s">
        <v>3153</v>
      </c>
      <c r="C2075" s="3" t="s">
        <v>7263</v>
      </c>
      <c r="D2075" s="10">
        <v>3000</v>
      </c>
      <c r="E2075">
        <v>10067.5</v>
      </c>
      <c r="F2075" s="5">
        <f t="shared" si="192"/>
        <v>3.3558333333333334</v>
      </c>
      <c r="G2075" s="6">
        <f t="shared" si="193"/>
        <v>41.773858921161825</v>
      </c>
      <c r="H2075" t="s">
        <v>8219</v>
      </c>
      <c r="I2075" t="s">
        <v>8224</v>
      </c>
      <c r="J2075" t="s">
        <v>8246</v>
      </c>
      <c r="K2075">
        <v>1304225940</v>
      </c>
      <c r="L2075" s="11">
        <f t="shared" si="196"/>
        <v>40664.207638888889</v>
      </c>
      <c r="M2075">
        <v>1301542937</v>
      </c>
      <c r="N2075" s="11">
        <f t="shared" si="197"/>
        <v>40633.154363425929</v>
      </c>
      <c r="O2075" t="b">
        <v>1</v>
      </c>
      <c r="P2075">
        <v>241</v>
      </c>
      <c r="Q2075" t="b">
        <v>1</v>
      </c>
      <c r="R2075" t="s">
        <v>8271</v>
      </c>
      <c r="S2075" t="str">
        <f t="shared" si="194"/>
        <v>theater</v>
      </c>
      <c r="T2075" t="str">
        <f t="shared" si="195"/>
        <v>plays</v>
      </c>
    </row>
    <row r="2076" spans="1:20" ht="43.2" x14ac:dyDescent="0.3">
      <c r="A2076">
        <v>3726</v>
      </c>
      <c r="B2076" s="3" t="s">
        <v>3723</v>
      </c>
      <c r="C2076" s="3" t="s">
        <v>7836</v>
      </c>
      <c r="D2076" s="10">
        <v>850</v>
      </c>
      <c r="E2076">
        <v>2879</v>
      </c>
      <c r="F2076" s="5">
        <f t="shared" si="192"/>
        <v>3.3870588235294119</v>
      </c>
      <c r="G2076" s="6">
        <f t="shared" si="193"/>
        <v>62.586956521739133</v>
      </c>
      <c r="H2076" t="s">
        <v>8219</v>
      </c>
      <c r="I2076" t="s">
        <v>8224</v>
      </c>
      <c r="J2076" t="s">
        <v>8246</v>
      </c>
      <c r="K2076">
        <v>1461963600</v>
      </c>
      <c r="L2076" s="11">
        <f t="shared" si="196"/>
        <v>42489.875</v>
      </c>
      <c r="M2076">
        <v>1459567371</v>
      </c>
      <c r="N2076" s="11">
        <f t="shared" si="197"/>
        <v>42462.140868055561</v>
      </c>
      <c r="O2076" t="b">
        <v>0</v>
      </c>
      <c r="P2076">
        <v>46</v>
      </c>
      <c r="Q2076" t="b">
        <v>1</v>
      </c>
      <c r="R2076" t="s">
        <v>8271</v>
      </c>
      <c r="S2076" t="str">
        <f t="shared" si="194"/>
        <v>theater</v>
      </c>
      <c r="T2076" t="str">
        <f t="shared" si="195"/>
        <v>plays</v>
      </c>
    </row>
    <row r="2077" spans="1:20" ht="28.8" x14ac:dyDescent="0.3">
      <c r="A2077">
        <v>1030</v>
      </c>
      <c r="B2077" s="3" t="s">
        <v>1031</v>
      </c>
      <c r="C2077" s="3" t="s">
        <v>5140</v>
      </c>
      <c r="D2077" s="10">
        <v>2000</v>
      </c>
      <c r="E2077">
        <v>6842</v>
      </c>
      <c r="F2077" s="5">
        <f t="shared" si="192"/>
        <v>3.4209999999999998</v>
      </c>
      <c r="G2077" s="6">
        <f t="shared" si="193"/>
        <v>43.031446540880502</v>
      </c>
      <c r="H2077" t="s">
        <v>8219</v>
      </c>
      <c r="I2077" t="s">
        <v>8224</v>
      </c>
      <c r="J2077" t="s">
        <v>8246</v>
      </c>
      <c r="K2077">
        <v>1473680149</v>
      </c>
      <c r="L2077" s="11">
        <f t="shared" si="196"/>
        <v>42625.483206018514</v>
      </c>
      <c r="M2077">
        <v>1472470549</v>
      </c>
      <c r="N2077" s="11">
        <f t="shared" si="197"/>
        <v>42611.483206018514</v>
      </c>
      <c r="O2077" t="b">
        <v>0</v>
      </c>
      <c r="P2077">
        <v>159</v>
      </c>
      <c r="Q2077" t="b">
        <v>1</v>
      </c>
      <c r="R2077" t="s">
        <v>8280</v>
      </c>
      <c r="S2077" t="str">
        <f t="shared" si="194"/>
        <v>music</v>
      </c>
      <c r="T2077" t="str">
        <f t="shared" si="195"/>
        <v>electronic music</v>
      </c>
    </row>
    <row r="2078" spans="1:20" ht="28.8" x14ac:dyDescent="0.3">
      <c r="A2078">
        <v>1976</v>
      </c>
      <c r="B2078" s="3" t="s">
        <v>1977</v>
      </c>
      <c r="C2078" s="3" t="s">
        <v>6086</v>
      </c>
      <c r="D2078" s="10">
        <v>4000</v>
      </c>
      <c r="E2078">
        <v>13864</v>
      </c>
      <c r="F2078" s="5">
        <f t="shared" si="192"/>
        <v>3.4660000000000002</v>
      </c>
      <c r="G2078" s="6">
        <f t="shared" si="193"/>
        <v>29.310782241014799</v>
      </c>
      <c r="H2078" t="s">
        <v>8219</v>
      </c>
      <c r="I2078" t="s">
        <v>8225</v>
      </c>
      <c r="J2078" t="s">
        <v>8247</v>
      </c>
      <c r="K2078">
        <v>1373751325</v>
      </c>
      <c r="L2078" s="11">
        <f t="shared" si="196"/>
        <v>41468.899594907409</v>
      </c>
      <c r="M2078">
        <v>1371159325</v>
      </c>
      <c r="N2078" s="11">
        <f t="shared" si="197"/>
        <v>41438.899594907409</v>
      </c>
      <c r="O2078" t="b">
        <v>1</v>
      </c>
      <c r="P2078">
        <v>473</v>
      </c>
      <c r="Q2078" t="b">
        <v>1</v>
      </c>
      <c r="R2078" t="s">
        <v>8295</v>
      </c>
      <c r="S2078" t="str">
        <f t="shared" si="194"/>
        <v>technology</v>
      </c>
      <c r="T2078" t="str">
        <f t="shared" si="195"/>
        <v>hardware</v>
      </c>
    </row>
    <row r="2079" spans="1:20" ht="43.2" x14ac:dyDescent="0.3">
      <c r="A2079">
        <v>1945</v>
      </c>
      <c r="B2079" s="3" t="s">
        <v>1946</v>
      </c>
      <c r="C2079" s="3" t="s">
        <v>6055</v>
      </c>
      <c r="D2079" s="10">
        <v>100000</v>
      </c>
      <c r="E2079">
        <v>348018</v>
      </c>
      <c r="F2079" s="5">
        <f t="shared" si="192"/>
        <v>3.4801799999999998</v>
      </c>
      <c r="G2079" s="6">
        <f t="shared" si="193"/>
        <v>511.79117647058825</v>
      </c>
      <c r="H2079" t="s">
        <v>8219</v>
      </c>
      <c r="I2079" t="s">
        <v>8227</v>
      </c>
      <c r="J2079" t="s">
        <v>8249</v>
      </c>
      <c r="K2079">
        <v>1436680958</v>
      </c>
      <c r="L2079" s="11">
        <f t="shared" si="196"/>
        <v>42197.251828703709</v>
      </c>
      <c r="M2079">
        <v>1433224958</v>
      </c>
      <c r="N2079" s="11">
        <f t="shared" si="197"/>
        <v>42157.251828703709</v>
      </c>
      <c r="O2079" t="b">
        <v>1</v>
      </c>
      <c r="P2079">
        <v>680</v>
      </c>
      <c r="Q2079" t="b">
        <v>1</v>
      </c>
      <c r="R2079" t="s">
        <v>8295</v>
      </c>
      <c r="S2079" t="str">
        <f t="shared" si="194"/>
        <v>technology</v>
      </c>
      <c r="T2079" t="str">
        <f t="shared" si="195"/>
        <v>hardware</v>
      </c>
    </row>
    <row r="2080" spans="1:20" ht="43.2" x14ac:dyDescent="0.3">
      <c r="A2080">
        <v>2299</v>
      </c>
      <c r="B2080" s="3" t="s">
        <v>2300</v>
      </c>
      <c r="C2080" s="3" t="s">
        <v>6409</v>
      </c>
      <c r="D2080" s="10">
        <v>300</v>
      </c>
      <c r="E2080">
        <v>1050.5</v>
      </c>
      <c r="F2080" s="5">
        <f t="shared" si="192"/>
        <v>3.5016666666666665</v>
      </c>
      <c r="G2080" s="6">
        <f t="shared" si="193"/>
        <v>75.035714285714292</v>
      </c>
      <c r="H2080" t="s">
        <v>8219</v>
      </c>
      <c r="I2080" t="s">
        <v>8224</v>
      </c>
      <c r="J2080" t="s">
        <v>8246</v>
      </c>
      <c r="K2080">
        <v>1296953209</v>
      </c>
      <c r="L2080" s="11">
        <f t="shared" si="196"/>
        <v>40580.032511574071</v>
      </c>
      <c r="M2080">
        <v>1295657209</v>
      </c>
      <c r="N2080" s="11">
        <f t="shared" si="197"/>
        <v>40565.032511574071</v>
      </c>
      <c r="O2080" t="b">
        <v>0</v>
      </c>
      <c r="P2080">
        <v>14</v>
      </c>
      <c r="Q2080" t="b">
        <v>1</v>
      </c>
      <c r="R2080" t="s">
        <v>8276</v>
      </c>
      <c r="S2080" t="str">
        <f t="shared" si="194"/>
        <v>music</v>
      </c>
      <c r="T2080" t="str">
        <f t="shared" si="195"/>
        <v>rock</v>
      </c>
    </row>
    <row r="2081" spans="1:20" ht="43.2" x14ac:dyDescent="0.3">
      <c r="A2081">
        <v>2707</v>
      </c>
      <c r="B2081" s="3" t="s">
        <v>2707</v>
      </c>
      <c r="C2081" s="3" t="s">
        <v>6817</v>
      </c>
      <c r="D2081" s="10">
        <v>8000</v>
      </c>
      <c r="E2081">
        <v>28067.57</v>
      </c>
      <c r="F2081" s="5">
        <f t="shared" si="192"/>
        <v>3.50844625</v>
      </c>
      <c r="G2081" s="6">
        <f t="shared" si="193"/>
        <v>71.237487309644663</v>
      </c>
      <c r="H2081" t="s">
        <v>8219</v>
      </c>
      <c r="I2081" t="s">
        <v>8224</v>
      </c>
      <c r="J2081" t="s">
        <v>8246</v>
      </c>
      <c r="K2081">
        <v>1369637940</v>
      </c>
      <c r="L2081" s="11">
        <f t="shared" si="196"/>
        <v>41421.290972222225</v>
      </c>
      <c r="M2081">
        <v>1367088443</v>
      </c>
      <c r="N2081" s="11">
        <f t="shared" si="197"/>
        <v>41391.782905092594</v>
      </c>
      <c r="O2081" t="b">
        <v>1</v>
      </c>
      <c r="P2081">
        <v>394</v>
      </c>
      <c r="Q2081" t="b">
        <v>1</v>
      </c>
      <c r="R2081" t="s">
        <v>8303</v>
      </c>
      <c r="S2081" t="str">
        <f t="shared" si="194"/>
        <v>theater</v>
      </c>
      <c r="T2081" t="str">
        <f t="shared" si="195"/>
        <v>spaces</v>
      </c>
    </row>
    <row r="2082" spans="1:20" ht="43.2" x14ac:dyDescent="0.3">
      <c r="A2082">
        <v>1021</v>
      </c>
      <c r="B2082" s="3" t="s">
        <v>1022</v>
      </c>
      <c r="C2082" s="3" t="s">
        <v>5131</v>
      </c>
      <c r="D2082" s="10">
        <v>3000</v>
      </c>
      <c r="E2082">
        <v>10554.11</v>
      </c>
      <c r="F2082" s="5">
        <f t="shared" si="192"/>
        <v>3.5180366666666667</v>
      </c>
      <c r="G2082" s="6">
        <f t="shared" si="193"/>
        <v>22.079728033472804</v>
      </c>
      <c r="H2082" t="s">
        <v>8219</v>
      </c>
      <c r="I2082" t="s">
        <v>8224</v>
      </c>
      <c r="J2082" t="s">
        <v>8246</v>
      </c>
      <c r="K2082">
        <v>1445054400</v>
      </c>
      <c r="L2082" s="11">
        <f t="shared" si="196"/>
        <v>42294.166666666672</v>
      </c>
      <c r="M2082">
        <v>1443074571</v>
      </c>
      <c r="N2082" s="11">
        <f t="shared" si="197"/>
        <v>42271.251979166671</v>
      </c>
      <c r="O2082" t="b">
        <v>1</v>
      </c>
      <c r="P2082">
        <v>478</v>
      </c>
      <c r="Q2082" t="b">
        <v>1</v>
      </c>
      <c r="R2082" t="s">
        <v>8280</v>
      </c>
      <c r="S2082" t="str">
        <f t="shared" si="194"/>
        <v>music</v>
      </c>
      <c r="T2082" t="str">
        <f t="shared" si="195"/>
        <v>electronic music</v>
      </c>
    </row>
    <row r="2083" spans="1:20" ht="43.2" x14ac:dyDescent="0.3">
      <c r="A2083">
        <v>2237</v>
      </c>
      <c r="B2083" s="3" t="s">
        <v>2238</v>
      </c>
      <c r="C2083" s="3" t="s">
        <v>6347</v>
      </c>
      <c r="D2083" s="10">
        <v>18000</v>
      </c>
      <c r="E2083">
        <v>63527</v>
      </c>
      <c r="F2083" s="5">
        <f t="shared" si="192"/>
        <v>3.5292777777777777</v>
      </c>
      <c r="G2083" s="6">
        <f t="shared" si="193"/>
        <v>64.625635808748726</v>
      </c>
      <c r="H2083" t="s">
        <v>8219</v>
      </c>
      <c r="I2083" t="s">
        <v>8224</v>
      </c>
      <c r="J2083" t="s">
        <v>8246</v>
      </c>
      <c r="K2083">
        <v>1415779140</v>
      </c>
      <c r="L2083" s="11">
        <f t="shared" si="196"/>
        <v>41955.332638888889</v>
      </c>
      <c r="M2083">
        <v>1412294683</v>
      </c>
      <c r="N2083" s="11">
        <f t="shared" si="197"/>
        <v>41915.003275462965</v>
      </c>
      <c r="O2083" t="b">
        <v>0</v>
      </c>
      <c r="P2083">
        <v>983</v>
      </c>
      <c r="Q2083" t="b">
        <v>1</v>
      </c>
      <c r="R2083" t="s">
        <v>8297</v>
      </c>
      <c r="S2083" t="str">
        <f t="shared" si="194"/>
        <v>games</v>
      </c>
      <c r="T2083" t="str">
        <f t="shared" si="195"/>
        <v>tabletop games</v>
      </c>
    </row>
    <row r="2084" spans="1:20" ht="43.2" x14ac:dyDescent="0.3">
      <c r="A2084">
        <v>2052</v>
      </c>
      <c r="B2084" s="3" t="s">
        <v>2053</v>
      </c>
      <c r="C2084" s="3" t="s">
        <v>6162</v>
      </c>
      <c r="D2084" s="10">
        <v>50000</v>
      </c>
      <c r="E2084">
        <v>176524</v>
      </c>
      <c r="F2084" s="5">
        <f t="shared" si="192"/>
        <v>3.5304799999999998</v>
      </c>
      <c r="G2084" s="6">
        <f t="shared" si="193"/>
        <v>326.29205175600737</v>
      </c>
      <c r="H2084" t="s">
        <v>8219</v>
      </c>
      <c r="I2084" t="s">
        <v>8224</v>
      </c>
      <c r="J2084" t="s">
        <v>8246</v>
      </c>
      <c r="K2084">
        <v>1455933653</v>
      </c>
      <c r="L2084" s="11">
        <f t="shared" si="196"/>
        <v>42420.08394675926</v>
      </c>
      <c r="M2084">
        <v>1452045653</v>
      </c>
      <c r="N2084" s="11">
        <f t="shared" si="197"/>
        <v>42375.08394675926</v>
      </c>
      <c r="O2084" t="b">
        <v>0</v>
      </c>
      <c r="P2084">
        <v>541</v>
      </c>
      <c r="Q2084" t="b">
        <v>1</v>
      </c>
      <c r="R2084" t="s">
        <v>8295</v>
      </c>
      <c r="S2084" t="str">
        <f t="shared" si="194"/>
        <v>technology</v>
      </c>
      <c r="T2084" t="str">
        <f t="shared" si="195"/>
        <v>hardware</v>
      </c>
    </row>
    <row r="2085" spans="1:20" ht="43.2" x14ac:dyDescent="0.3">
      <c r="A2085">
        <v>2633</v>
      </c>
      <c r="B2085" s="3" t="s">
        <v>2633</v>
      </c>
      <c r="C2085" s="3" t="s">
        <v>6743</v>
      </c>
      <c r="D2085" s="10">
        <v>5000</v>
      </c>
      <c r="E2085">
        <v>17731</v>
      </c>
      <c r="F2085" s="5">
        <f t="shared" si="192"/>
        <v>3.5461999999999998</v>
      </c>
      <c r="G2085" s="6">
        <f t="shared" si="193"/>
        <v>89.100502512562812</v>
      </c>
      <c r="H2085" t="s">
        <v>8219</v>
      </c>
      <c r="I2085" t="s">
        <v>8224</v>
      </c>
      <c r="J2085" t="s">
        <v>8246</v>
      </c>
      <c r="K2085">
        <v>1393542000</v>
      </c>
      <c r="L2085" s="11">
        <f t="shared" si="196"/>
        <v>41697.958333333336</v>
      </c>
      <c r="M2085">
        <v>1390938332</v>
      </c>
      <c r="N2085" s="11">
        <f t="shared" si="197"/>
        <v>41667.823287037041</v>
      </c>
      <c r="O2085" t="b">
        <v>0</v>
      </c>
      <c r="P2085">
        <v>199</v>
      </c>
      <c r="Q2085" t="b">
        <v>1</v>
      </c>
      <c r="R2085" t="s">
        <v>8301</v>
      </c>
      <c r="S2085" t="str">
        <f t="shared" si="194"/>
        <v>technology</v>
      </c>
      <c r="T2085" t="str">
        <f t="shared" si="195"/>
        <v>space exploration</v>
      </c>
    </row>
    <row r="2086" spans="1:20" ht="28.8" x14ac:dyDescent="0.3">
      <c r="A2086">
        <v>1980</v>
      </c>
      <c r="B2086" s="3" t="s">
        <v>1981</v>
      </c>
      <c r="C2086" s="3" t="s">
        <v>6090</v>
      </c>
      <c r="D2086" s="10">
        <v>50000</v>
      </c>
      <c r="E2086">
        <v>177412.01</v>
      </c>
      <c r="F2086" s="5">
        <f t="shared" si="192"/>
        <v>3.5482402000000004</v>
      </c>
      <c r="G2086" s="6">
        <f t="shared" si="193"/>
        <v>91.214401028277635</v>
      </c>
      <c r="H2086" t="s">
        <v>8219</v>
      </c>
      <c r="I2086" t="s">
        <v>8236</v>
      </c>
      <c r="J2086" t="s">
        <v>8249</v>
      </c>
      <c r="K2086">
        <v>1459684862</v>
      </c>
      <c r="L2086" s="11">
        <f t="shared" si="196"/>
        <v>42463.500717592593</v>
      </c>
      <c r="M2086">
        <v>1456232462</v>
      </c>
      <c r="N2086" s="11">
        <f t="shared" si="197"/>
        <v>42423.542384259257</v>
      </c>
      <c r="O2086" t="b">
        <v>1</v>
      </c>
      <c r="P2086">
        <v>1945</v>
      </c>
      <c r="Q2086" t="b">
        <v>1</v>
      </c>
      <c r="R2086" t="s">
        <v>8295</v>
      </c>
      <c r="S2086" t="str">
        <f t="shared" si="194"/>
        <v>technology</v>
      </c>
      <c r="T2086" t="str">
        <f t="shared" si="195"/>
        <v>hardware</v>
      </c>
    </row>
    <row r="2087" spans="1:20" ht="43.2" x14ac:dyDescent="0.3">
      <c r="A2087">
        <v>2029</v>
      </c>
      <c r="B2087" s="3" t="s">
        <v>2030</v>
      </c>
      <c r="C2087" s="3" t="s">
        <v>6139</v>
      </c>
      <c r="D2087" s="10">
        <v>2500</v>
      </c>
      <c r="E2087">
        <v>9030</v>
      </c>
      <c r="F2087" s="5">
        <f t="shared" si="192"/>
        <v>3.6120000000000001</v>
      </c>
      <c r="G2087" s="6">
        <f t="shared" si="193"/>
        <v>96.063829787234042</v>
      </c>
      <c r="H2087" t="s">
        <v>8219</v>
      </c>
      <c r="I2087" t="s">
        <v>8224</v>
      </c>
      <c r="J2087" t="s">
        <v>8246</v>
      </c>
      <c r="K2087">
        <v>1409099481</v>
      </c>
      <c r="L2087" s="11">
        <f t="shared" si="196"/>
        <v>41878.021770833337</v>
      </c>
      <c r="M2087">
        <v>1406507481</v>
      </c>
      <c r="N2087" s="11">
        <f t="shared" si="197"/>
        <v>41848.021770833337</v>
      </c>
      <c r="O2087" t="b">
        <v>1</v>
      </c>
      <c r="P2087">
        <v>94</v>
      </c>
      <c r="Q2087" t="b">
        <v>1</v>
      </c>
      <c r="R2087" t="s">
        <v>8295</v>
      </c>
      <c r="S2087" t="str">
        <f t="shared" si="194"/>
        <v>technology</v>
      </c>
      <c r="T2087" t="str">
        <f t="shared" si="195"/>
        <v>hardware</v>
      </c>
    </row>
    <row r="2088" spans="1:20" ht="43.2" x14ac:dyDescent="0.3">
      <c r="A2088">
        <v>1967</v>
      </c>
      <c r="B2088" s="3" t="s">
        <v>1968</v>
      </c>
      <c r="C2088" s="3" t="s">
        <v>6077</v>
      </c>
      <c r="D2088" s="10">
        <v>20000</v>
      </c>
      <c r="E2088">
        <v>74026</v>
      </c>
      <c r="F2088" s="5">
        <f t="shared" si="192"/>
        <v>3.7012999999999998</v>
      </c>
      <c r="G2088" s="6">
        <f t="shared" si="193"/>
        <v>182.78024691358024</v>
      </c>
      <c r="H2088" t="s">
        <v>8219</v>
      </c>
      <c r="I2088" t="s">
        <v>8224</v>
      </c>
      <c r="J2088" t="s">
        <v>8246</v>
      </c>
      <c r="K2088">
        <v>1398959729</v>
      </c>
      <c r="L2088" s="11">
        <f t="shared" si="196"/>
        <v>41760.663530092592</v>
      </c>
      <c r="M2088">
        <v>1396367729</v>
      </c>
      <c r="N2088" s="11">
        <f t="shared" si="197"/>
        <v>41730.663530092592</v>
      </c>
      <c r="O2088" t="b">
        <v>1</v>
      </c>
      <c r="P2088">
        <v>405</v>
      </c>
      <c r="Q2088" t="b">
        <v>1</v>
      </c>
      <c r="R2088" t="s">
        <v>8295</v>
      </c>
      <c r="S2088" t="str">
        <f t="shared" si="194"/>
        <v>technology</v>
      </c>
      <c r="T2088" t="str">
        <f t="shared" si="195"/>
        <v>hardware</v>
      </c>
    </row>
    <row r="2089" spans="1:20" ht="43.2" x14ac:dyDescent="0.3">
      <c r="A2089">
        <v>1974</v>
      </c>
      <c r="B2089" s="3" t="s">
        <v>1975</v>
      </c>
      <c r="C2089" s="3" t="s">
        <v>6084</v>
      </c>
      <c r="D2089" s="10">
        <v>20000</v>
      </c>
      <c r="E2089">
        <v>75099.199999999997</v>
      </c>
      <c r="F2089" s="5">
        <f t="shared" si="192"/>
        <v>3.7549600000000001</v>
      </c>
      <c r="G2089" s="6">
        <f t="shared" si="193"/>
        <v>186.81393034825871</v>
      </c>
      <c r="H2089" t="s">
        <v>8219</v>
      </c>
      <c r="I2089" t="s">
        <v>8225</v>
      </c>
      <c r="J2089" t="s">
        <v>8247</v>
      </c>
      <c r="K2089">
        <v>1376899269</v>
      </c>
      <c r="L2089" s="11">
        <f t="shared" si="196"/>
        <v>41505.334131944444</v>
      </c>
      <c r="M2089">
        <v>1371715269</v>
      </c>
      <c r="N2089" s="11">
        <f t="shared" si="197"/>
        <v>41445.334131944444</v>
      </c>
      <c r="O2089" t="b">
        <v>1</v>
      </c>
      <c r="P2089">
        <v>402</v>
      </c>
      <c r="Q2089" t="b">
        <v>1</v>
      </c>
      <c r="R2089" t="s">
        <v>8295</v>
      </c>
      <c r="S2089" t="str">
        <f t="shared" si="194"/>
        <v>technology</v>
      </c>
      <c r="T2089" t="str">
        <f t="shared" si="195"/>
        <v>hardware</v>
      </c>
    </row>
    <row r="2090" spans="1:20" ht="43.2" x14ac:dyDescent="0.3">
      <c r="A2090">
        <v>2244</v>
      </c>
      <c r="B2090" s="3" t="s">
        <v>2245</v>
      </c>
      <c r="C2090" s="3" t="s">
        <v>6354</v>
      </c>
      <c r="D2090" s="10">
        <v>5000</v>
      </c>
      <c r="E2090">
        <v>18851</v>
      </c>
      <c r="F2090" s="5">
        <f t="shared" si="192"/>
        <v>3.7702</v>
      </c>
      <c r="G2090" s="6">
        <f t="shared" si="193"/>
        <v>65.00344827586207</v>
      </c>
      <c r="H2090" t="s">
        <v>8219</v>
      </c>
      <c r="I2090" t="s">
        <v>8224</v>
      </c>
      <c r="J2090" t="s">
        <v>8246</v>
      </c>
      <c r="K2090">
        <v>1476649800</v>
      </c>
      <c r="L2090" s="11">
        <f t="shared" si="196"/>
        <v>42659.854166666672</v>
      </c>
      <c r="M2090">
        <v>1475609946</v>
      </c>
      <c r="N2090" s="11">
        <f t="shared" si="197"/>
        <v>42647.818819444445</v>
      </c>
      <c r="O2090" t="b">
        <v>0</v>
      </c>
      <c r="P2090">
        <v>290</v>
      </c>
      <c r="Q2090" t="b">
        <v>1</v>
      </c>
      <c r="R2090" t="s">
        <v>8297</v>
      </c>
      <c r="S2090" t="str">
        <f t="shared" si="194"/>
        <v>games</v>
      </c>
      <c r="T2090" t="str">
        <f t="shared" si="195"/>
        <v>tabletop games</v>
      </c>
    </row>
    <row r="2091" spans="1:20" ht="43.2" x14ac:dyDescent="0.3">
      <c r="A2091">
        <v>1344</v>
      </c>
      <c r="B2091" s="3" t="s">
        <v>1345</v>
      </c>
      <c r="C2091" s="3" t="s">
        <v>5454</v>
      </c>
      <c r="D2091" s="10">
        <v>1500</v>
      </c>
      <c r="E2091">
        <v>5666</v>
      </c>
      <c r="F2091" s="5">
        <f t="shared" si="192"/>
        <v>3.7773333333333334</v>
      </c>
      <c r="G2091" s="6">
        <f t="shared" si="193"/>
        <v>40.762589928057551</v>
      </c>
      <c r="H2091" t="s">
        <v>8219</v>
      </c>
      <c r="I2091" t="s">
        <v>8229</v>
      </c>
      <c r="J2091" t="s">
        <v>8251</v>
      </c>
      <c r="K2091">
        <v>1467313039</v>
      </c>
      <c r="L2091" s="11">
        <f t="shared" si="196"/>
        <v>42551.789803240739</v>
      </c>
      <c r="M2091">
        <v>1464807439</v>
      </c>
      <c r="N2091" s="11">
        <f t="shared" si="197"/>
        <v>42522.789803240739</v>
      </c>
      <c r="O2091" t="b">
        <v>0</v>
      </c>
      <c r="P2091">
        <v>139</v>
      </c>
      <c r="Q2091" t="b">
        <v>1</v>
      </c>
      <c r="R2091" t="s">
        <v>8274</v>
      </c>
      <c r="S2091" t="str">
        <f t="shared" si="194"/>
        <v>publishing</v>
      </c>
      <c r="T2091" t="str">
        <f t="shared" si="195"/>
        <v>nonfiction</v>
      </c>
    </row>
    <row r="2092" spans="1:20" ht="43.2" x14ac:dyDescent="0.3">
      <c r="A2092">
        <v>2267</v>
      </c>
      <c r="B2092" s="3" t="s">
        <v>2268</v>
      </c>
      <c r="C2092" s="3" t="s">
        <v>6377</v>
      </c>
      <c r="D2092" s="10">
        <v>20000</v>
      </c>
      <c r="E2092">
        <v>76105</v>
      </c>
      <c r="F2092" s="5">
        <f t="shared" si="192"/>
        <v>3.80525</v>
      </c>
      <c r="G2092" s="6">
        <f t="shared" si="193"/>
        <v>188.37871287128712</v>
      </c>
      <c r="H2092" t="s">
        <v>8219</v>
      </c>
      <c r="I2092" t="s">
        <v>8224</v>
      </c>
      <c r="J2092" t="s">
        <v>8246</v>
      </c>
      <c r="K2092">
        <v>1419123600</v>
      </c>
      <c r="L2092" s="11">
        <f t="shared" si="196"/>
        <v>41994.041666666672</v>
      </c>
      <c r="M2092">
        <v>1416945297</v>
      </c>
      <c r="N2092" s="11">
        <f t="shared" si="197"/>
        <v>41968.829826388886</v>
      </c>
      <c r="O2092" t="b">
        <v>0</v>
      </c>
      <c r="P2092">
        <v>404</v>
      </c>
      <c r="Q2092" t="b">
        <v>1</v>
      </c>
      <c r="R2092" t="s">
        <v>8297</v>
      </c>
      <c r="S2092" t="str">
        <f t="shared" si="194"/>
        <v>games</v>
      </c>
      <c r="T2092" t="str">
        <f t="shared" si="195"/>
        <v>tabletop games</v>
      </c>
    </row>
    <row r="2093" spans="1:20" ht="43.2" x14ac:dyDescent="0.3">
      <c r="A2093">
        <v>2001</v>
      </c>
      <c r="B2093" s="3" t="s">
        <v>2002</v>
      </c>
      <c r="C2093" s="3" t="s">
        <v>6111</v>
      </c>
      <c r="D2093" s="10">
        <v>55000</v>
      </c>
      <c r="E2093">
        <v>210171</v>
      </c>
      <c r="F2093" s="5">
        <f t="shared" si="192"/>
        <v>3.8212909090909091</v>
      </c>
      <c r="G2093" s="6">
        <f t="shared" si="193"/>
        <v>128.38790470372632</v>
      </c>
      <c r="H2093" t="s">
        <v>8219</v>
      </c>
      <c r="I2093" t="s">
        <v>8236</v>
      </c>
      <c r="J2093" t="s">
        <v>8249</v>
      </c>
      <c r="K2093">
        <v>1434139200</v>
      </c>
      <c r="L2093" s="11">
        <f t="shared" si="196"/>
        <v>42167.833333333328</v>
      </c>
      <c r="M2093">
        <v>1431406916</v>
      </c>
      <c r="N2093" s="11">
        <f t="shared" si="197"/>
        <v>42136.209675925929</v>
      </c>
      <c r="O2093" t="b">
        <v>1</v>
      </c>
      <c r="P2093">
        <v>1637</v>
      </c>
      <c r="Q2093" t="b">
        <v>1</v>
      </c>
      <c r="R2093" t="s">
        <v>8295</v>
      </c>
      <c r="S2093" t="str">
        <f t="shared" si="194"/>
        <v>technology</v>
      </c>
      <c r="T2093" t="str">
        <f t="shared" si="195"/>
        <v>hardware</v>
      </c>
    </row>
    <row r="2094" spans="1:20" ht="43.2" x14ac:dyDescent="0.3">
      <c r="A2094">
        <v>2201</v>
      </c>
      <c r="B2094" s="3" t="s">
        <v>2202</v>
      </c>
      <c r="C2094" s="3" t="s">
        <v>6311</v>
      </c>
      <c r="D2094" s="10">
        <v>110</v>
      </c>
      <c r="E2094">
        <v>420.99</v>
      </c>
      <c r="F2094" s="5">
        <f t="shared" si="192"/>
        <v>3.8271818181818182</v>
      </c>
      <c r="G2094" s="6">
        <f t="shared" si="193"/>
        <v>15.035357142857142</v>
      </c>
      <c r="H2094" t="s">
        <v>8219</v>
      </c>
      <c r="I2094" t="s">
        <v>8225</v>
      </c>
      <c r="J2094" t="s">
        <v>8247</v>
      </c>
      <c r="K2094">
        <v>1358367565</v>
      </c>
      <c r="L2094" s="11">
        <f t="shared" si="196"/>
        <v>41290.846817129634</v>
      </c>
      <c r="M2094">
        <v>1357157965</v>
      </c>
      <c r="N2094" s="11">
        <f t="shared" si="197"/>
        <v>41276.846817129634</v>
      </c>
      <c r="O2094" t="b">
        <v>0</v>
      </c>
      <c r="P2094">
        <v>28</v>
      </c>
      <c r="Q2094" t="b">
        <v>1</v>
      </c>
      <c r="R2094" t="s">
        <v>8280</v>
      </c>
      <c r="S2094" t="str">
        <f t="shared" si="194"/>
        <v>music</v>
      </c>
      <c r="T2094" t="str">
        <f t="shared" si="195"/>
        <v>electronic music</v>
      </c>
    </row>
    <row r="2095" spans="1:20" ht="43.2" x14ac:dyDescent="0.3">
      <c r="A2095">
        <v>2739</v>
      </c>
      <c r="B2095" s="3" t="s">
        <v>2739</v>
      </c>
      <c r="C2095" s="3" t="s">
        <v>6849</v>
      </c>
      <c r="D2095" s="10">
        <v>1100</v>
      </c>
      <c r="E2095">
        <v>4225</v>
      </c>
      <c r="F2095" s="5">
        <f t="shared" si="192"/>
        <v>3.8409090909090908</v>
      </c>
      <c r="G2095" s="6">
        <f t="shared" si="193"/>
        <v>22.120418848167539</v>
      </c>
      <c r="H2095" t="s">
        <v>8219</v>
      </c>
      <c r="I2095" t="s">
        <v>8225</v>
      </c>
      <c r="J2095" t="s">
        <v>8247</v>
      </c>
      <c r="K2095">
        <v>1399324717</v>
      </c>
      <c r="L2095" s="11">
        <f t="shared" si="196"/>
        <v>41764.887928240743</v>
      </c>
      <c r="M2095">
        <v>1395436717</v>
      </c>
      <c r="N2095" s="11">
        <f t="shared" si="197"/>
        <v>41719.887928240743</v>
      </c>
      <c r="O2095" t="b">
        <v>0</v>
      </c>
      <c r="P2095">
        <v>191</v>
      </c>
      <c r="Q2095" t="b">
        <v>1</v>
      </c>
      <c r="R2095" t="s">
        <v>8295</v>
      </c>
      <c r="S2095" t="str">
        <f t="shared" si="194"/>
        <v>technology</v>
      </c>
      <c r="T2095" t="str">
        <f t="shared" si="195"/>
        <v>hardware</v>
      </c>
    </row>
    <row r="2096" spans="1:20" ht="43.2" x14ac:dyDescent="0.3">
      <c r="A2096">
        <v>314</v>
      </c>
      <c r="B2096" s="3" t="s">
        <v>315</v>
      </c>
      <c r="C2096" s="3" t="s">
        <v>4424</v>
      </c>
      <c r="D2096" s="10">
        <v>1000</v>
      </c>
      <c r="E2096">
        <v>3851.5</v>
      </c>
      <c r="F2096" s="5">
        <f t="shared" si="192"/>
        <v>3.8515000000000001</v>
      </c>
      <c r="G2096" s="6">
        <f t="shared" si="193"/>
        <v>32.095833333333331</v>
      </c>
      <c r="H2096" t="s">
        <v>8219</v>
      </c>
      <c r="I2096" t="s">
        <v>8224</v>
      </c>
      <c r="J2096" t="s">
        <v>8246</v>
      </c>
      <c r="K2096">
        <v>1362167988</v>
      </c>
      <c r="L2096" s="11">
        <f t="shared" si="196"/>
        <v>41334.833194444444</v>
      </c>
      <c r="M2096">
        <v>1359575988</v>
      </c>
      <c r="N2096" s="11">
        <f t="shared" si="197"/>
        <v>41304.833194444444</v>
      </c>
      <c r="O2096" t="b">
        <v>1</v>
      </c>
      <c r="P2096">
        <v>120</v>
      </c>
      <c r="Q2096" t="b">
        <v>1</v>
      </c>
      <c r="R2096" t="s">
        <v>8269</v>
      </c>
      <c r="S2096" t="str">
        <f t="shared" si="194"/>
        <v>film &amp; video</v>
      </c>
      <c r="T2096" t="str">
        <f t="shared" si="195"/>
        <v>documentary</v>
      </c>
    </row>
    <row r="2097" spans="1:20" ht="57.6" x14ac:dyDescent="0.3">
      <c r="A2097">
        <v>2034</v>
      </c>
      <c r="B2097" s="3" t="s">
        <v>2035</v>
      </c>
      <c r="C2097" s="3" t="s">
        <v>6144</v>
      </c>
      <c r="D2097" s="10">
        <v>78000</v>
      </c>
      <c r="E2097">
        <v>301719.59000000003</v>
      </c>
      <c r="F2097" s="5">
        <f t="shared" si="192"/>
        <v>3.868199871794872</v>
      </c>
      <c r="G2097" s="6">
        <f t="shared" si="193"/>
        <v>593.93620078740162</v>
      </c>
      <c r="H2097" t="s">
        <v>8219</v>
      </c>
      <c r="I2097" t="s">
        <v>8224</v>
      </c>
      <c r="J2097" t="s">
        <v>8246</v>
      </c>
      <c r="K2097">
        <v>1430981880</v>
      </c>
      <c r="L2097" s="11">
        <f t="shared" si="196"/>
        <v>42131.290277777778</v>
      </c>
      <c r="M2097">
        <v>1426216033</v>
      </c>
      <c r="N2097" s="11">
        <f t="shared" si="197"/>
        <v>42076.130011574074</v>
      </c>
      <c r="O2097" t="b">
        <v>1</v>
      </c>
      <c r="P2097">
        <v>508</v>
      </c>
      <c r="Q2097" t="b">
        <v>1</v>
      </c>
      <c r="R2097" t="s">
        <v>8295</v>
      </c>
      <c r="S2097" t="str">
        <f t="shared" si="194"/>
        <v>technology</v>
      </c>
      <c r="T2097" t="str">
        <f t="shared" si="195"/>
        <v>hardware</v>
      </c>
    </row>
    <row r="2098" spans="1:20" ht="43.2" x14ac:dyDescent="0.3">
      <c r="A2098">
        <v>77</v>
      </c>
      <c r="B2098" s="3" t="s">
        <v>79</v>
      </c>
      <c r="C2098" s="3" t="s">
        <v>4188</v>
      </c>
      <c r="D2098" s="10">
        <v>400</v>
      </c>
      <c r="E2098">
        <v>1570</v>
      </c>
      <c r="F2098" s="5">
        <f t="shared" si="192"/>
        <v>3.9249999999999998</v>
      </c>
      <c r="G2098" s="6">
        <f t="shared" si="193"/>
        <v>60.384615384615387</v>
      </c>
      <c r="H2098" t="s">
        <v>8219</v>
      </c>
      <c r="I2098" t="s">
        <v>8224</v>
      </c>
      <c r="J2098" t="s">
        <v>8246</v>
      </c>
      <c r="K2098">
        <v>1337569140</v>
      </c>
      <c r="L2098" s="11">
        <f t="shared" si="196"/>
        <v>41050.124305555553</v>
      </c>
      <c r="M2098">
        <v>1332991717</v>
      </c>
      <c r="N2098" s="11">
        <f t="shared" si="197"/>
        <v>40997.144872685189</v>
      </c>
      <c r="O2098" t="b">
        <v>0</v>
      </c>
      <c r="P2098">
        <v>26</v>
      </c>
      <c r="Q2098" t="b">
        <v>1</v>
      </c>
      <c r="R2098" t="s">
        <v>8266</v>
      </c>
      <c r="S2098" t="str">
        <f t="shared" si="194"/>
        <v>film &amp; video</v>
      </c>
      <c r="T2098" t="str">
        <f t="shared" si="195"/>
        <v>shorts</v>
      </c>
    </row>
    <row r="2099" spans="1:20" ht="43.2" x14ac:dyDescent="0.3">
      <c r="A2099">
        <v>1955</v>
      </c>
      <c r="B2099" s="3" t="s">
        <v>1956</v>
      </c>
      <c r="C2099" s="3" t="s">
        <v>6065</v>
      </c>
      <c r="D2099" s="10">
        <v>42000</v>
      </c>
      <c r="E2099">
        <v>167410.01999999999</v>
      </c>
      <c r="F2099" s="5">
        <f t="shared" si="192"/>
        <v>3.9859528571428569</v>
      </c>
      <c r="G2099" s="6">
        <f t="shared" si="193"/>
        <v>577.27593103448271</v>
      </c>
      <c r="H2099" t="s">
        <v>8219</v>
      </c>
      <c r="I2099" t="s">
        <v>8224</v>
      </c>
      <c r="J2099" t="s">
        <v>8246</v>
      </c>
      <c r="K2099">
        <v>1337799600</v>
      </c>
      <c r="L2099" s="11">
        <f t="shared" si="196"/>
        <v>41052.791666666664</v>
      </c>
      <c r="M2099">
        <v>1334989881</v>
      </c>
      <c r="N2099" s="11">
        <f t="shared" si="197"/>
        <v>41020.271770833337</v>
      </c>
      <c r="O2099" t="b">
        <v>1</v>
      </c>
      <c r="P2099">
        <v>290</v>
      </c>
      <c r="Q2099" t="b">
        <v>1</v>
      </c>
      <c r="R2099" t="s">
        <v>8295</v>
      </c>
      <c r="S2099" t="str">
        <f t="shared" si="194"/>
        <v>technology</v>
      </c>
      <c r="T2099" t="str">
        <f t="shared" si="195"/>
        <v>hardware</v>
      </c>
    </row>
    <row r="2100" spans="1:20" ht="43.2" x14ac:dyDescent="0.3">
      <c r="A2100">
        <v>1977</v>
      </c>
      <c r="B2100" s="3" t="s">
        <v>1978</v>
      </c>
      <c r="C2100" s="3" t="s">
        <v>6087</v>
      </c>
      <c r="D2100" s="10">
        <v>50000</v>
      </c>
      <c r="E2100">
        <v>201165</v>
      </c>
      <c r="F2100" s="5">
        <f t="shared" si="192"/>
        <v>4.0232999999999999</v>
      </c>
      <c r="G2100" s="6">
        <f t="shared" si="193"/>
        <v>245.02436053593178</v>
      </c>
      <c r="H2100" t="s">
        <v>8219</v>
      </c>
      <c r="I2100" t="s">
        <v>8224</v>
      </c>
      <c r="J2100" t="s">
        <v>8246</v>
      </c>
      <c r="K2100">
        <v>1450511940</v>
      </c>
      <c r="L2100" s="11">
        <f t="shared" si="196"/>
        <v>42357.332638888889</v>
      </c>
      <c r="M2100">
        <v>1446527540</v>
      </c>
      <c r="N2100" s="11">
        <f t="shared" si="197"/>
        <v>42311.216898148152</v>
      </c>
      <c r="O2100" t="b">
        <v>1</v>
      </c>
      <c r="P2100">
        <v>821</v>
      </c>
      <c r="Q2100" t="b">
        <v>1</v>
      </c>
      <c r="R2100" t="s">
        <v>8295</v>
      </c>
      <c r="S2100" t="str">
        <f t="shared" si="194"/>
        <v>technology</v>
      </c>
      <c r="T2100" t="str">
        <f t="shared" si="195"/>
        <v>hardware</v>
      </c>
    </row>
    <row r="2101" spans="1:20" ht="57.6" x14ac:dyDescent="0.3">
      <c r="A2101">
        <v>2280</v>
      </c>
      <c r="B2101" s="3" t="s">
        <v>2281</v>
      </c>
      <c r="C2101" s="3" t="s">
        <v>6390</v>
      </c>
      <c r="D2101" s="10">
        <v>9800</v>
      </c>
      <c r="E2101">
        <v>39550.5</v>
      </c>
      <c r="F2101" s="5">
        <f t="shared" si="192"/>
        <v>4.0357653061224488</v>
      </c>
      <c r="G2101" s="6">
        <f t="shared" si="193"/>
        <v>82.396874999999994</v>
      </c>
      <c r="H2101" t="s">
        <v>8219</v>
      </c>
      <c r="I2101" t="s">
        <v>8224</v>
      </c>
      <c r="J2101" t="s">
        <v>8246</v>
      </c>
      <c r="K2101">
        <v>1442501991</v>
      </c>
      <c r="L2101" s="11">
        <f t="shared" si="196"/>
        <v>42264.624895833331</v>
      </c>
      <c r="M2101">
        <v>1439909991</v>
      </c>
      <c r="N2101" s="11">
        <f t="shared" si="197"/>
        <v>42234.624895833331</v>
      </c>
      <c r="O2101" t="b">
        <v>0</v>
      </c>
      <c r="P2101">
        <v>480</v>
      </c>
      <c r="Q2101" t="b">
        <v>1</v>
      </c>
      <c r="R2101" t="s">
        <v>8297</v>
      </c>
      <c r="S2101" t="str">
        <f t="shared" si="194"/>
        <v>games</v>
      </c>
      <c r="T2101" t="str">
        <f t="shared" si="195"/>
        <v>tabletop games</v>
      </c>
    </row>
    <row r="2102" spans="1:20" ht="43.2" x14ac:dyDescent="0.3">
      <c r="A2102">
        <v>2607</v>
      </c>
      <c r="B2102" s="3" t="s">
        <v>2607</v>
      </c>
      <c r="C2102" s="3" t="s">
        <v>6717</v>
      </c>
      <c r="D2102" s="10">
        <v>8000</v>
      </c>
      <c r="E2102">
        <v>32616</v>
      </c>
      <c r="F2102" s="5">
        <f t="shared" si="192"/>
        <v>4.077</v>
      </c>
      <c r="G2102" s="6">
        <f t="shared" si="193"/>
        <v>81.949748743718587</v>
      </c>
      <c r="H2102" t="s">
        <v>8219</v>
      </c>
      <c r="I2102" t="s">
        <v>8224</v>
      </c>
      <c r="J2102" t="s">
        <v>8246</v>
      </c>
      <c r="K2102">
        <v>1439344800</v>
      </c>
      <c r="L2102" s="11">
        <f t="shared" si="196"/>
        <v>42228.083333333328</v>
      </c>
      <c r="M2102">
        <v>1435611572</v>
      </c>
      <c r="N2102" s="11">
        <f t="shared" si="197"/>
        <v>42184.874675925923</v>
      </c>
      <c r="O2102" t="b">
        <v>1</v>
      </c>
      <c r="P2102">
        <v>398</v>
      </c>
      <c r="Q2102" t="b">
        <v>1</v>
      </c>
      <c r="R2102" t="s">
        <v>8301</v>
      </c>
      <c r="S2102" t="str">
        <f t="shared" si="194"/>
        <v>technology</v>
      </c>
      <c r="T2102" t="str">
        <f t="shared" si="195"/>
        <v>space exploration</v>
      </c>
    </row>
    <row r="2103" spans="1:20" ht="43.2" x14ac:dyDescent="0.3">
      <c r="A2103">
        <v>2275</v>
      </c>
      <c r="B2103" s="3" t="s">
        <v>2276</v>
      </c>
      <c r="C2103" s="3" t="s">
        <v>6385</v>
      </c>
      <c r="D2103" s="10">
        <v>650</v>
      </c>
      <c r="E2103">
        <v>2650.5</v>
      </c>
      <c r="F2103" s="5">
        <f t="shared" si="192"/>
        <v>4.0776923076923079</v>
      </c>
      <c r="G2103" s="6">
        <f t="shared" si="193"/>
        <v>33.550632911392405</v>
      </c>
      <c r="H2103" t="s">
        <v>8219</v>
      </c>
      <c r="I2103" t="s">
        <v>8225</v>
      </c>
      <c r="J2103" t="s">
        <v>8247</v>
      </c>
      <c r="K2103">
        <v>1419259679</v>
      </c>
      <c r="L2103" s="11">
        <f t="shared" si="196"/>
        <v>41995.616655092599</v>
      </c>
      <c r="M2103">
        <v>1416667679</v>
      </c>
      <c r="N2103" s="11">
        <f t="shared" si="197"/>
        <v>41965.616655092599</v>
      </c>
      <c r="O2103" t="b">
        <v>0</v>
      </c>
      <c r="P2103">
        <v>79</v>
      </c>
      <c r="Q2103" t="b">
        <v>1</v>
      </c>
      <c r="R2103" t="s">
        <v>8297</v>
      </c>
      <c r="S2103" t="str">
        <f t="shared" si="194"/>
        <v>games</v>
      </c>
      <c r="T2103" t="str">
        <f t="shared" si="195"/>
        <v>tabletop games</v>
      </c>
    </row>
    <row r="2104" spans="1:20" ht="43.2" x14ac:dyDescent="0.3">
      <c r="A2104">
        <v>2188</v>
      </c>
      <c r="B2104" s="3" t="s">
        <v>2189</v>
      </c>
      <c r="C2104" s="3" t="s">
        <v>6298</v>
      </c>
      <c r="D2104" s="10">
        <v>5494</v>
      </c>
      <c r="E2104">
        <v>22645</v>
      </c>
      <c r="F2104" s="5">
        <f t="shared" si="192"/>
        <v>4.1217692027666546</v>
      </c>
      <c r="G2104" s="6">
        <f t="shared" si="193"/>
        <v>44.056420233463037</v>
      </c>
      <c r="H2104" t="s">
        <v>8219</v>
      </c>
      <c r="I2104" t="s">
        <v>8226</v>
      </c>
      <c r="J2104" t="s">
        <v>8248</v>
      </c>
      <c r="K2104">
        <v>1477414800</v>
      </c>
      <c r="L2104" s="11">
        <f t="shared" si="196"/>
        <v>42668.708333333328</v>
      </c>
      <c r="M2104">
        <v>1474380241</v>
      </c>
      <c r="N2104" s="11">
        <f t="shared" si="197"/>
        <v>42633.586122685185</v>
      </c>
      <c r="O2104" t="b">
        <v>0</v>
      </c>
      <c r="P2104">
        <v>514</v>
      </c>
      <c r="Q2104" t="b">
        <v>1</v>
      </c>
      <c r="R2104" t="s">
        <v>8297</v>
      </c>
      <c r="S2104" t="str">
        <f t="shared" si="194"/>
        <v>games</v>
      </c>
      <c r="T2104" t="str">
        <f t="shared" si="195"/>
        <v>tabletop games</v>
      </c>
    </row>
    <row r="2105" spans="1:20" ht="43.2" x14ac:dyDescent="0.3">
      <c r="A2105">
        <v>1534</v>
      </c>
      <c r="B2105" s="3" t="s">
        <v>1535</v>
      </c>
      <c r="C2105" s="3" t="s">
        <v>5644</v>
      </c>
      <c r="D2105" s="10">
        <v>7500</v>
      </c>
      <c r="E2105">
        <v>31330</v>
      </c>
      <c r="F2105" s="5">
        <f t="shared" si="192"/>
        <v>4.1773333333333333</v>
      </c>
      <c r="G2105" s="6">
        <f t="shared" si="193"/>
        <v>84.905149051490511</v>
      </c>
      <c r="H2105" t="s">
        <v>8219</v>
      </c>
      <c r="I2105" t="s">
        <v>8224</v>
      </c>
      <c r="J2105" t="s">
        <v>8246</v>
      </c>
      <c r="K2105">
        <v>1441383062</v>
      </c>
      <c r="L2105" s="11">
        <f t="shared" si="196"/>
        <v>42251.67432870371</v>
      </c>
      <c r="M2105">
        <v>1438791062</v>
      </c>
      <c r="N2105" s="11">
        <f t="shared" si="197"/>
        <v>42221.67432870371</v>
      </c>
      <c r="O2105" t="b">
        <v>1</v>
      </c>
      <c r="P2105">
        <v>369</v>
      </c>
      <c r="Q2105" t="b">
        <v>1</v>
      </c>
      <c r="R2105" t="s">
        <v>8285</v>
      </c>
      <c r="S2105" t="str">
        <f t="shared" si="194"/>
        <v>photography</v>
      </c>
      <c r="T2105" t="str">
        <f t="shared" si="195"/>
        <v>photobooks</v>
      </c>
    </row>
    <row r="2106" spans="1:20" ht="43.2" x14ac:dyDescent="0.3">
      <c r="A2106">
        <v>2038</v>
      </c>
      <c r="B2106" s="3" t="s">
        <v>2039</v>
      </c>
      <c r="C2106" s="3" t="s">
        <v>6148</v>
      </c>
      <c r="D2106" s="10">
        <v>8000</v>
      </c>
      <c r="E2106">
        <v>33641</v>
      </c>
      <c r="F2106" s="5">
        <f t="shared" si="192"/>
        <v>4.2051249999999998</v>
      </c>
      <c r="G2106" s="6">
        <f t="shared" si="193"/>
        <v>164.90686274509804</v>
      </c>
      <c r="H2106" t="s">
        <v>8219</v>
      </c>
      <c r="I2106" t="s">
        <v>8225</v>
      </c>
      <c r="J2106" t="s">
        <v>8247</v>
      </c>
      <c r="K2106">
        <v>1372701600</v>
      </c>
      <c r="L2106" s="11">
        <f t="shared" si="196"/>
        <v>41456.75</v>
      </c>
      <c r="M2106">
        <v>1369895421</v>
      </c>
      <c r="N2106" s="11">
        <f t="shared" si="197"/>
        <v>41424.27107638889</v>
      </c>
      <c r="O2106" t="b">
        <v>1</v>
      </c>
      <c r="P2106">
        <v>204</v>
      </c>
      <c r="Q2106" t="b">
        <v>1</v>
      </c>
      <c r="R2106" t="s">
        <v>8295</v>
      </c>
      <c r="S2106" t="str">
        <f t="shared" si="194"/>
        <v>technology</v>
      </c>
      <c r="T2106" t="str">
        <f t="shared" si="195"/>
        <v>hardware</v>
      </c>
    </row>
    <row r="2107" spans="1:20" ht="43.2" x14ac:dyDescent="0.3">
      <c r="A2107">
        <v>1380</v>
      </c>
      <c r="B2107" s="3" t="s">
        <v>1381</v>
      </c>
      <c r="C2107" s="3" t="s">
        <v>5490</v>
      </c>
      <c r="D2107" s="10">
        <v>25</v>
      </c>
      <c r="E2107">
        <v>106</v>
      </c>
      <c r="F2107" s="5">
        <f t="shared" si="192"/>
        <v>4.24</v>
      </c>
      <c r="G2107" s="6">
        <f t="shared" si="193"/>
        <v>21.2</v>
      </c>
      <c r="H2107" t="s">
        <v>8219</v>
      </c>
      <c r="I2107" t="s">
        <v>8224</v>
      </c>
      <c r="J2107" t="s">
        <v>8246</v>
      </c>
      <c r="K2107">
        <v>1433815200</v>
      </c>
      <c r="L2107" s="11">
        <f t="shared" si="196"/>
        <v>42164.083333333328</v>
      </c>
      <c r="M2107">
        <v>1431886706</v>
      </c>
      <c r="N2107" s="11">
        <f t="shared" si="197"/>
        <v>42141.762800925921</v>
      </c>
      <c r="O2107" t="b">
        <v>0</v>
      </c>
      <c r="P2107">
        <v>5</v>
      </c>
      <c r="Q2107" t="b">
        <v>1</v>
      </c>
      <c r="R2107" t="s">
        <v>8276</v>
      </c>
      <c r="S2107" t="str">
        <f t="shared" si="194"/>
        <v>music</v>
      </c>
      <c r="T2107" t="str">
        <f t="shared" si="195"/>
        <v>rock</v>
      </c>
    </row>
    <row r="2108" spans="1:20" ht="57.6" x14ac:dyDescent="0.3">
      <c r="A2108">
        <v>2447</v>
      </c>
      <c r="B2108" s="3" t="s">
        <v>2448</v>
      </c>
      <c r="C2108" s="3" t="s">
        <v>6557</v>
      </c>
      <c r="D2108" s="10">
        <v>2500</v>
      </c>
      <c r="E2108">
        <v>10680</v>
      </c>
      <c r="F2108" s="5">
        <f t="shared" si="192"/>
        <v>4.2720000000000002</v>
      </c>
      <c r="G2108" s="6">
        <f t="shared" si="193"/>
        <v>31.691394658753708</v>
      </c>
      <c r="H2108" t="s">
        <v>8219</v>
      </c>
      <c r="I2108" t="s">
        <v>8224</v>
      </c>
      <c r="J2108" t="s">
        <v>8246</v>
      </c>
      <c r="K2108">
        <v>1478923200</v>
      </c>
      <c r="L2108" s="11">
        <f t="shared" si="196"/>
        <v>42686.166666666672</v>
      </c>
      <c r="M2108">
        <v>1476184593</v>
      </c>
      <c r="N2108" s="11">
        <f t="shared" si="197"/>
        <v>42654.469826388886</v>
      </c>
      <c r="O2108" t="b">
        <v>0</v>
      </c>
      <c r="P2108">
        <v>337</v>
      </c>
      <c r="Q2108" t="b">
        <v>1</v>
      </c>
      <c r="R2108" t="s">
        <v>8298</v>
      </c>
      <c r="S2108" t="str">
        <f t="shared" si="194"/>
        <v>food</v>
      </c>
      <c r="T2108" t="str">
        <f t="shared" si="195"/>
        <v>small batch</v>
      </c>
    </row>
    <row r="2109" spans="1:20" ht="57.6" x14ac:dyDescent="0.3">
      <c r="A2109">
        <v>2310</v>
      </c>
      <c r="B2109" s="3" t="s">
        <v>2311</v>
      </c>
      <c r="C2109" s="3" t="s">
        <v>6420</v>
      </c>
      <c r="D2109" s="10">
        <v>18500</v>
      </c>
      <c r="E2109">
        <v>79335.360000000001</v>
      </c>
      <c r="F2109" s="5">
        <f t="shared" si="192"/>
        <v>4.288397837837838</v>
      </c>
      <c r="G2109" s="6">
        <f t="shared" si="193"/>
        <v>64.816470588235291</v>
      </c>
      <c r="H2109" t="s">
        <v>8219</v>
      </c>
      <c r="I2109" t="s">
        <v>8224</v>
      </c>
      <c r="J2109" t="s">
        <v>8246</v>
      </c>
      <c r="K2109">
        <v>1363889015</v>
      </c>
      <c r="L2109" s="11">
        <f t="shared" si="196"/>
        <v>41354.752488425926</v>
      </c>
      <c r="M2109">
        <v>1361300615</v>
      </c>
      <c r="N2109" s="11">
        <f t="shared" si="197"/>
        <v>41324.79415509259</v>
      </c>
      <c r="O2109" t="b">
        <v>1</v>
      </c>
      <c r="P2109">
        <v>1224</v>
      </c>
      <c r="Q2109" t="b">
        <v>1</v>
      </c>
      <c r="R2109" t="s">
        <v>8279</v>
      </c>
      <c r="S2109" t="str">
        <f t="shared" si="194"/>
        <v>music</v>
      </c>
      <c r="T2109" t="str">
        <f t="shared" si="195"/>
        <v>indie rock</v>
      </c>
    </row>
    <row r="2110" spans="1:20" ht="57.6" x14ac:dyDescent="0.3">
      <c r="A2110">
        <v>2193</v>
      </c>
      <c r="B2110" s="3" t="s">
        <v>2194</v>
      </c>
      <c r="C2110" s="3" t="s">
        <v>6303</v>
      </c>
      <c r="D2110" s="10">
        <v>15000</v>
      </c>
      <c r="E2110">
        <v>67856</v>
      </c>
      <c r="F2110" s="5">
        <f t="shared" si="192"/>
        <v>4.5237333333333334</v>
      </c>
      <c r="G2110" s="6">
        <f t="shared" si="193"/>
        <v>75.647714604236342</v>
      </c>
      <c r="H2110" t="s">
        <v>8219</v>
      </c>
      <c r="I2110" t="s">
        <v>8224</v>
      </c>
      <c r="J2110" t="s">
        <v>8246</v>
      </c>
      <c r="K2110">
        <v>1479704340</v>
      </c>
      <c r="L2110" s="11">
        <f t="shared" si="196"/>
        <v>42695.207638888889</v>
      </c>
      <c r="M2110">
        <v>1477043072</v>
      </c>
      <c r="N2110" s="11">
        <f t="shared" si="197"/>
        <v>42664.405925925923</v>
      </c>
      <c r="O2110" t="b">
        <v>0</v>
      </c>
      <c r="P2110">
        <v>897</v>
      </c>
      <c r="Q2110" t="b">
        <v>1</v>
      </c>
      <c r="R2110" t="s">
        <v>8297</v>
      </c>
      <c r="S2110" t="str">
        <f t="shared" si="194"/>
        <v>games</v>
      </c>
      <c r="T2110" t="str">
        <f t="shared" si="195"/>
        <v>tabletop games</v>
      </c>
    </row>
    <row r="2111" spans="1:20" ht="43.2" x14ac:dyDescent="0.3">
      <c r="A2111">
        <v>1465</v>
      </c>
      <c r="B2111" s="3" t="s">
        <v>1466</v>
      </c>
      <c r="C2111" s="3" t="s">
        <v>5575</v>
      </c>
      <c r="D2111" s="10">
        <v>30000</v>
      </c>
      <c r="E2111">
        <v>136924.35</v>
      </c>
      <c r="F2111" s="5">
        <f t="shared" si="192"/>
        <v>4.5641449999999999</v>
      </c>
      <c r="G2111" s="6">
        <f t="shared" si="193"/>
        <v>52.622732513451197</v>
      </c>
      <c r="H2111" t="s">
        <v>8219</v>
      </c>
      <c r="I2111" t="s">
        <v>8224</v>
      </c>
      <c r="J2111" t="s">
        <v>8246</v>
      </c>
      <c r="K2111">
        <v>1332385200</v>
      </c>
      <c r="L2111" s="11">
        <f t="shared" si="196"/>
        <v>40990.125</v>
      </c>
      <c r="M2111">
        <v>1329759452</v>
      </c>
      <c r="N2111" s="11">
        <f t="shared" si="197"/>
        <v>40959.734398148146</v>
      </c>
      <c r="O2111" t="b">
        <v>1</v>
      </c>
      <c r="P2111">
        <v>2602</v>
      </c>
      <c r="Q2111" t="b">
        <v>1</v>
      </c>
      <c r="R2111" t="s">
        <v>8288</v>
      </c>
      <c r="S2111" t="str">
        <f t="shared" si="194"/>
        <v>publishing</v>
      </c>
      <c r="T2111" t="str">
        <f t="shared" si="195"/>
        <v>radio &amp; podcasts</v>
      </c>
    </row>
    <row r="2112" spans="1:20" ht="43.2" x14ac:dyDescent="0.3">
      <c r="A2112">
        <v>2994</v>
      </c>
      <c r="B2112" s="3" t="s">
        <v>2994</v>
      </c>
      <c r="C2112" s="3" t="s">
        <v>7104</v>
      </c>
      <c r="D2112" s="10">
        <v>300</v>
      </c>
      <c r="E2112">
        <v>1373.24</v>
      </c>
      <c r="F2112" s="5">
        <f t="shared" si="192"/>
        <v>4.577466666666667</v>
      </c>
      <c r="G2112" s="6">
        <f t="shared" si="193"/>
        <v>23.275254237288134</v>
      </c>
      <c r="H2112" t="s">
        <v>8219</v>
      </c>
      <c r="I2112" t="s">
        <v>8225</v>
      </c>
      <c r="J2112" t="s">
        <v>8247</v>
      </c>
      <c r="K2112">
        <v>1412335772</v>
      </c>
      <c r="L2112" s="11">
        <f t="shared" si="196"/>
        <v>41915.478842592594</v>
      </c>
      <c r="M2112">
        <v>1409743772</v>
      </c>
      <c r="N2112" s="11">
        <f t="shared" si="197"/>
        <v>41885.478842592594</v>
      </c>
      <c r="O2112" t="b">
        <v>0</v>
      </c>
      <c r="P2112">
        <v>59</v>
      </c>
      <c r="Q2112" t="b">
        <v>1</v>
      </c>
      <c r="R2112" t="s">
        <v>8303</v>
      </c>
      <c r="S2112" t="str">
        <f t="shared" si="194"/>
        <v>theater</v>
      </c>
      <c r="T2112" t="str">
        <f t="shared" si="195"/>
        <v>spaces</v>
      </c>
    </row>
    <row r="2113" spans="1:20" ht="43.2" x14ac:dyDescent="0.3">
      <c r="A2113">
        <v>2254</v>
      </c>
      <c r="B2113" s="3" t="s">
        <v>2255</v>
      </c>
      <c r="C2113" s="3" t="s">
        <v>6364</v>
      </c>
      <c r="D2113" s="10">
        <v>500</v>
      </c>
      <c r="E2113">
        <v>2299</v>
      </c>
      <c r="F2113" s="5">
        <f t="shared" si="192"/>
        <v>4.5979999999999999</v>
      </c>
      <c r="G2113" s="6">
        <f t="shared" si="193"/>
        <v>11.67005076142132</v>
      </c>
      <c r="H2113" t="s">
        <v>8219</v>
      </c>
      <c r="I2113" t="s">
        <v>8224</v>
      </c>
      <c r="J2113" t="s">
        <v>8246</v>
      </c>
      <c r="K2113">
        <v>1485271968</v>
      </c>
      <c r="L2113" s="11">
        <f t="shared" si="196"/>
        <v>42759.647777777776</v>
      </c>
      <c r="M2113">
        <v>1484667168</v>
      </c>
      <c r="N2113" s="11">
        <f t="shared" si="197"/>
        <v>42752.647777777776</v>
      </c>
      <c r="O2113" t="b">
        <v>0</v>
      </c>
      <c r="P2113">
        <v>197</v>
      </c>
      <c r="Q2113" t="b">
        <v>1</v>
      </c>
      <c r="R2113" t="s">
        <v>8297</v>
      </c>
      <c r="S2113" t="str">
        <f t="shared" si="194"/>
        <v>games</v>
      </c>
      <c r="T2113" t="str">
        <f t="shared" si="195"/>
        <v>tabletop games</v>
      </c>
    </row>
    <row r="2114" spans="1:20" ht="43.2" x14ac:dyDescent="0.3">
      <c r="A2114">
        <v>2050</v>
      </c>
      <c r="B2114" s="3" t="s">
        <v>2051</v>
      </c>
      <c r="C2114" s="3" t="s">
        <v>6160</v>
      </c>
      <c r="D2114" s="10">
        <v>10000</v>
      </c>
      <c r="E2114">
        <v>47327</v>
      </c>
      <c r="F2114" s="5">
        <f t="shared" ref="F2114:F2177" si="198">E2114/D2114</f>
        <v>4.7327000000000004</v>
      </c>
      <c r="G2114" s="6">
        <f t="shared" ref="G2114:G2177" si="199">E2114/P2114</f>
        <v>278.39411764705881</v>
      </c>
      <c r="H2114" t="s">
        <v>8219</v>
      </c>
      <c r="I2114" t="s">
        <v>8224</v>
      </c>
      <c r="J2114" t="s">
        <v>8246</v>
      </c>
      <c r="K2114">
        <v>1433036578</v>
      </c>
      <c r="L2114" s="11">
        <f t="shared" si="196"/>
        <v>42155.071504629625</v>
      </c>
      <c r="M2114">
        <v>1429580578</v>
      </c>
      <c r="N2114" s="11">
        <f t="shared" si="197"/>
        <v>42115.071504629625</v>
      </c>
      <c r="O2114" t="b">
        <v>0</v>
      </c>
      <c r="P2114">
        <v>170</v>
      </c>
      <c r="Q2114" t="b">
        <v>1</v>
      </c>
      <c r="R2114" t="s">
        <v>8295</v>
      </c>
      <c r="S2114" t="str">
        <f t="shared" ref="S2114:S2177" si="200">LEFT(R2114,FIND("/",R2114)-1)</f>
        <v>technology</v>
      </c>
      <c r="T2114" t="str">
        <f t="shared" ref="T2114:T2177" si="201">RIGHT(R2114,LEN(R2114)-FIND("/",R2114))</f>
        <v>hardware</v>
      </c>
    </row>
    <row r="2115" spans="1:20" ht="43.2" x14ac:dyDescent="0.3">
      <c r="A2115">
        <v>1532</v>
      </c>
      <c r="B2115" s="3" t="s">
        <v>1533</v>
      </c>
      <c r="C2115" s="3" t="s">
        <v>5642</v>
      </c>
      <c r="D2115" s="10">
        <v>5000</v>
      </c>
      <c r="E2115">
        <v>24201</v>
      </c>
      <c r="F2115" s="5">
        <f t="shared" si="198"/>
        <v>4.8402000000000003</v>
      </c>
      <c r="G2115" s="6">
        <f t="shared" si="199"/>
        <v>82.316326530612244</v>
      </c>
      <c r="H2115" t="s">
        <v>8219</v>
      </c>
      <c r="I2115" t="s">
        <v>8226</v>
      </c>
      <c r="J2115" t="s">
        <v>8248</v>
      </c>
      <c r="K2115">
        <v>1455548400</v>
      </c>
      <c r="L2115" s="11">
        <f t="shared" ref="L2115:L2178" si="202">(((K2115/60)/60)/24)+DATE(1970,1,1)</f>
        <v>42415.625</v>
      </c>
      <c r="M2115">
        <v>1453461865</v>
      </c>
      <c r="N2115" s="11">
        <f t="shared" ref="N2115:N2178" si="203">(((M2115/60)/60)/24)+DATE(1970,1,1)</f>
        <v>42391.475289351853</v>
      </c>
      <c r="O2115" t="b">
        <v>1</v>
      </c>
      <c r="P2115">
        <v>294</v>
      </c>
      <c r="Q2115" t="b">
        <v>1</v>
      </c>
      <c r="R2115" t="s">
        <v>8285</v>
      </c>
      <c r="S2115" t="str">
        <f t="shared" si="200"/>
        <v>photography</v>
      </c>
      <c r="T2115" t="str">
        <f t="shared" si="201"/>
        <v>photobooks</v>
      </c>
    </row>
    <row r="2116" spans="1:20" ht="57.6" x14ac:dyDescent="0.3">
      <c r="A2116">
        <v>2019</v>
      </c>
      <c r="B2116" s="3" t="s">
        <v>2020</v>
      </c>
      <c r="C2116" s="3" t="s">
        <v>6129</v>
      </c>
      <c r="D2116" s="10">
        <v>40000</v>
      </c>
      <c r="E2116">
        <v>193963.9</v>
      </c>
      <c r="F2116" s="5">
        <f t="shared" si="198"/>
        <v>4.8490975000000001</v>
      </c>
      <c r="G2116" s="6">
        <f t="shared" si="199"/>
        <v>108.96848314606741</v>
      </c>
      <c r="H2116" t="s">
        <v>8219</v>
      </c>
      <c r="I2116" t="s">
        <v>8224</v>
      </c>
      <c r="J2116" t="s">
        <v>8246</v>
      </c>
      <c r="K2116">
        <v>1474563621</v>
      </c>
      <c r="L2116" s="11">
        <f t="shared" si="202"/>
        <v>42635.70857638889</v>
      </c>
      <c r="M2116">
        <v>1471971621</v>
      </c>
      <c r="N2116" s="11">
        <f t="shared" si="203"/>
        <v>42605.70857638889</v>
      </c>
      <c r="O2116" t="b">
        <v>1</v>
      </c>
      <c r="P2116">
        <v>1780</v>
      </c>
      <c r="Q2116" t="b">
        <v>1</v>
      </c>
      <c r="R2116" t="s">
        <v>8295</v>
      </c>
      <c r="S2116" t="str">
        <f t="shared" si="200"/>
        <v>technology</v>
      </c>
      <c r="T2116" t="str">
        <f t="shared" si="201"/>
        <v>hardware</v>
      </c>
    </row>
    <row r="2117" spans="1:20" ht="43.2" x14ac:dyDescent="0.3">
      <c r="A2117">
        <v>2183</v>
      </c>
      <c r="B2117" s="3" t="s">
        <v>2184</v>
      </c>
      <c r="C2117" s="3" t="s">
        <v>6293</v>
      </c>
      <c r="D2117" s="10">
        <v>1800</v>
      </c>
      <c r="E2117">
        <v>8807</v>
      </c>
      <c r="F2117" s="5">
        <f t="shared" si="198"/>
        <v>4.8927777777777779</v>
      </c>
      <c r="G2117" s="6">
        <f t="shared" si="199"/>
        <v>31.566308243727597</v>
      </c>
      <c r="H2117" t="s">
        <v>8219</v>
      </c>
      <c r="I2117" t="s">
        <v>8224</v>
      </c>
      <c r="J2117" t="s">
        <v>8246</v>
      </c>
      <c r="K2117">
        <v>1486616400</v>
      </c>
      <c r="L2117" s="11">
        <f t="shared" si="202"/>
        <v>42775.208333333328</v>
      </c>
      <c r="M2117">
        <v>1484037977</v>
      </c>
      <c r="N2117" s="11">
        <f t="shared" si="203"/>
        <v>42745.365474537044</v>
      </c>
      <c r="O2117" t="b">
        <v>0</v>
      </c>
      <c r="P2117">
        <v>279</v>
      </c>
      <c r="Q2117" t="b">
        <v>1</v>
      </c>
      <c r="R2117" t="s">
        <v>8297</v>
      </c>
      <c r="S2117" t="str">
        <f t="shared" si="200"/>
        <v>games</v>
      </c>
      <c r="T2117" t="str">
        <f t="shared" si="201"/>
        <v>tabletop games</v>
      </c>
    </row>
    <row r="2118" spans="1:20" ht="43.2" x14ac:dyDescent="0.3">
      <c r="A2118">
        <v>2727</v>
      </c>
      <c r="B2118" s="3" t="s">
        <v>2727</v>
      </c>
      <c r="C2118" s="3" t="s">
        <v>6837</v>
      </c>
      <c r="D2118" s="10">
        <v>10000</v>
      </c>
      <c r="E2118">
        <v>49321</v>
      </c>
      <c r="F2118" s="5">
        <f t="shared" si="198"/>
        <v>4.9321000000000002</v>
      </c>
      <c r="G2118" s="6">
        <f t="shared" si="199"/>
        <v>69.760961810466767</v>
      </c>
      <c r="H2118" t="s">
        <v>8219</v>
      </c>
      <c r="I2118" t="s">
        <v>8224</v>
      </c>
      <c r="J2118" t="s">
        <v>8246</v>
      </c>
      <c r="K2118">
        <v>1438964063</v>
      </c>
      <c r="L2118" s="11">
        <f t="shared" si="202"/>
        <v>42223.676655092597</v>
      </c>
      <c r="M2118">
        <v>1436804063</v>
      </c>
      <c r="N2118" s="11">
        <f t="shared" si="203"/>
        <v>42198.676655092597</v>
      </c>
      <c r="O2118" t="b">
        <v>0</v>
      </c>
      <c r="P2118">
        <v>707</v>
      </c>
      <c r="Q2118" t="b">
        <v>1</v>
      </c>
      <c r="R2118" t="s">
        <v>8295</v>
      </c>
      <c r="S2118" t="str">
        <f t="shared" si="200"/>
        <v>technology</v>
      </c>
      <c r="T2118" t="str">
        <f t="shared" si="201"/>
        <v>hardware</v>
      </c>
    </row>
    <row r="2119" spans="1:20" ht="43.2" x14ac:dyDescent="0.3">
      <c r="A2119">
        <v>2013</v>
      </c>
      <c r="B2119" s="3" t="s">
        <v>2014</v>
      </c>
      <c r="C2119" s="3" t="s">
        <v>6123</v>
      </c>
      <c r="D2119" s="10">
        <v>160000</v>
      </c>
      <c r="E2119">
        <v>791862</v>
      </c>
      <c r="F2119" s="5">
        <f t="shared" si="198"/>
        <v>4.9491375</v>
      </c>
      <c r="G2119" s="6">
        <f t="shared" si="199"/>
        <v>173.57781674704077</v>
      </c>
      <c r="H2119" t="s">
        <v>8219</v>
      </c>
      <c r="I2119" t="s">
        <v>8224</v>
      </c>
      <c r="J2119" t="s">
        <v>8246</v>
      </c>
      <c r="K2119">
        <v>1468019014</v>
      </c>
      <c r="L2119" s="11">
        <f t="shared" si="202"/>
        <v>42559.960810185185</v>
      </c>
      <c r="M2119">
        <v>1462835014</v>
      </c>
      <c r="N2119" s="11">
        <f t="shared" si="203"/>
        <v>42499.960810185185</v>
      </c>
      <c r="O2119" t="b">
        <v>1</v>
      </c>
      <c r="P2119">
        <v>4562</v>
      </c>
      <c r="Q2119" t="b">
        <v>1</v>
      </c>
      <c r="R2119" t="s">
        <v>8295</v>
      </c>
      <c r="S2119" t="str">
        <f t="shared" si="200"/>
        <v>technology</v>
      </c>
      <c r="T2119" t="str">
        <f t="shared" si="201"/>
        <v>hardware</v>
      </c>
    </row>
    <row r="2120" spans="1:20" ht="43.2" x14ac:dyDescent="0.3">
      <c r="A2120">
        <v>2232</v>
      </c>
      <c r="B2120" s="3" t="s">
        <v>2233</v>
      </c>
      <c r="C2120" s="3" t="s">
        <v>6342</v>
      </c>
      <c r="D2120" s="10">
        <v>5000</v>
      </c>
      <c r="E2120">
        <v>24790</v>
      </c>
      <c r="F2120" s="5">
        <f t="shared" si="198"/>
        <v>4.9580000000000002</v>
      </c>
      <c r="G2120" s="6">
        <f t="shared" si="199"/>
        <v>25.091093117408906</v>
      </c>
      <c r="H2120" t="s">
        <v>8219</v>
      </c>
      <c r="I2120" t="s">
        <v>8224</v>
      </c>
      <c r="J2120" t="s">
        <v>8246</v>
      </c>
      <c r="K2120">
        <v>1405738800</v>
      </c>
      <c r="L2120" s="11">
        <f t="shared" si="202"/>
        <v>41839.125</v>
      </c>
      <c r="M2120">
        <v>1402945408</v>
      </c>
      <c r="N2120" s="11">
        <f t="shared" si="203"/>
        <v>41806.794074074074</v>
      </c>
      <c r="O2120" t="b">
        <v>0</v>
      </c>
      <c r="P2120">
        <v>988</v>
      </c>
      <c r="Q2120" t="b">
        <v>1</v>
      </c>
      <c r="R2120" t="s">
        <v>8297</v>
      </c>
      <c r="S2120" t="str">
        <f t="shared" si="200"/>
        <v>games</v>
      </c>
      <c r="T2120" t="str">
        <f t="shared" si="201"/>
        <v>tabletop games</v>
      </c>
    </row>
    <row r="2121" spans="1:20" ht="57.6" x14ac:dyDescent="0.3">
      <c r="A2121">
        <v>1401</v>
      </c>
      <c r="B2121" s="3" t="s">
        <v>1402</v>
      </c>
      <c r="C2121" s="3" t="s">
        <v>5511</v>
      </c>
      <c r="D2121" s="10">
        <v>2500</v>
      </c>
      <c r="E2121">
        <v>12413</v>
      </c>
      <c r="F2121" s="5">
        <f t="shared" si="198"/>
        <v>4.9652000000000003</v>
      </c>
      <c r="G2121" s="6">
        <f t="shared" si="199"/>
        <v>51.720833333333331</v>
      </c>
      <c r="H2121" t="s">
        <v>8219</v>
      </c>
      <c r="I2121" t="s">
        <v>8224</v>
      </c>
      <c r="J2121" t="s">
        <v>8246</v>
      </c>
      <c r="K2121">
        <v>1369612474</v>
      </c>
      <c r="L2121" s="11">
        <f t="shared" si="202"/>
        <v>41420.99622685185</v>
      </c>
      <c r="M2121">
        <v>1367798074</v>
      </c>
      <c r="N2121" s="11">
        <f t="shared" si="203"/>
        <v>41399.99622685185</v>
      </c>
      <c r="O2121" t="b">
        <v>0</v>
      </c>
      <c r="P2121">
        <v>240</v>
      </c>
      <c r="Q2121" t="b">
        <v>1</v>
      </c>
      <c r="R2121" t="s">
        <v>8276</v>
      </c>
      <c r="S2121" t="str">
        <f t="shared" si="200"/>
        <v>music</v>
      </c>
      <c r="T2121" t="str">
        <f t="shared" si="201"/>
        <v>rock</v>
      </c>
    </row>
    <row r="2122" spans="1:20" ht="43.2" x14ac:dyDescent="0.3">
      <c r="A2122">
        <v>2189</v>
      </c>
      <c r="B2122" s="3" t="s">
        <v>2190</v>
      </c>
      <c r="C2122" s="3" t="s">
        <v>6299</v>
      </c>
      <c r="D2122" s="10">
        <v>1200</v>
      </c>
      <c r="E2122">
        <v>6039</v>
      </c>
      <c r="F2122" s="5">
        <f t="shared" si="198"/>
        <v>5.0324999999999998</v>
      </c>
      <c r="G2122" s="6">
        <f t="shared" si="199"/>
        <v>68.625</v>
      </c>
      <c r="H2122" t="s">
        <v>8219</v>
      </c>
      <c r="I2122" t="s">
        <v>8225</v>
      </c>
      <c r="J2122" t="s">
        <v>8247</v>
      </c>
      <c r="K2122">
        <v>1461276000</v>
      </c>
      <c r="L2122" s="11">
        <f t="shared" si="202"/>
        <v>42481.916666666672</v>
      </c>
      <c r="M2122">
        <v>1460055300</v>
      </c>
      <c r="N2122" s="11">
        <f t="shared" si="203"/>
        <v>42467.788194444445</v>
      </c>
      <c r="O2122" t="b">
        <v>0</v>
      </c>
      <c r="P2122">
        <v>88</v>
      </c>
      <c r="Q2122" t="b">
        <v>1</v>
      </c>
      <c r="R2122" t="s">
        <v>8297</v>
      </c>
      <c r="S2122" t="str">
        <f t="shared" si="200"/>
        <v>games</v>
      </c>
      <c r="T2122" t="str">
        <f t="shared" si="201"/>
        <v>tabletop games</v>
      </c>
    </row>
    <row r="2123" spans="1:20" ht="43.2" x14ac:dyDescent="0.3">
      <c r="A2123">
        <v>2043</v>
      </c>
      <c r="B2123" s="3" t="s">
        <v>2044</v>
      </c>
      <c r="C2123" s="3" t="s">
        <v>6153</v>
      </c>
      <c r="D2123" s="10">
        <v>1385</v>
      </c>
      <c r="E2123">
        <v>7011</v>
      </c>
      <c r="F2123" s="5">
        <f t="shared" si="198"/>
        <v>5.0620938628158845</v>
      </c>
      <c r="G2123" s="6">
        <f t="shared" si="199"/>
        <v>36.326424870466319</v>
      </c>
      <c r="H2123" t="s">
        <v>8219</v>
      </c>
      <c r="I2123" t="s">
        <v>8224</v>
      </c>
      <c r="J2123" t="s">
        <v>8246</v>
      </c>
      <c r="K2123">
        <v>1481432340</v>
      </c>
      <c r="L2123" s="11">
        <f t="shared" si="202"/>
        <v>42715.207638888889</v>
      </c>
      <c r="M2123">
        <v>1476764077</v>
      </c>
      <c r="N2123" s="11">
        <f t="shared" si="203"/>
        <v>42661.176817129628</v>
      </c>
      <c r="O2123" t="b">
        <v>0</v>
      </c>
      <c r="P2123">
        <v>193</v>
      </c>
      <c r="Q2123" t="b">
        <v>1</v>
      </c>
      <c r="R2123" t="s">
        <v>8295</v>
      </c>
      <c r="S2123" t="str">
        <f t="shared" si="200"/>
        <v>technology</v>
      </c>
      <c r="T2123" t="str">
        <f t="shared" si="201"/>
        <v>hardware</v>
      </c>
    </row>
    <row r="2124" spans="1:20" ht="43.2" x14ac:dyDescent="0.3">
      <c r="A2124">
        <v>2080</v>
      </c>
      <c r="B2124" s="3" t="s">
        <v>2081</v>
      </c>
      <c r="C2124" s="3" t="s">
        <v>6190</v>
      </c>
      <c r="D2124" s="10">
        <v>1000</v>
      </c>
      <c r="E2124">
        <v>5078</v>
      </c>
      <c r="F2124" s="5">
        <f t="shared" si="198"/>
        <v>5.0780000000000003</v>
      </c>
      <c r="G2124" s="6">
        <f t="shared" si="199"/>
        <v>101.56</v>
      </c>
      <c r="H2124" t="s">
        <v>8219</v>
      </c>
      <c r="I2124" t="s">
        <v>8224</v>
      </c>
      <c r="J2124" t="s">
        <v>8246</v>
      </c>
      <c r="K2124">
        <v>1447286300</v>
      </c>
      <c r="L2124" s="11">
        <f t="shared" si="202"/>
        <v>42319.998842592591</v>
      </c>
      <c r="M2124">
        <v>1444690700</v>
      </c>
      <c r="N2124" s="11">
        <f t="shared" si="203"/>
        <v>42289.957175925927</v>
      </c>
      <c r="O2124" t="b">
        <v>0</v>
      </c>
      <c r="P2124">
        <v>50</v>
      </c>
      <c r="Q2124" t="b">
        <v>1</v>
      </c>
      <c r="R2124" t="s">
        <v>8295</v>
      </c>
      <c r="S2124" t="str">
        <f t="shared" si="200"/>
        <v>technology</v>
      </c>
      <c r="T2124" t="str">
        <f t="shared" si="201"/>
        <v>hardware</v>
      </c>
    </row>
    <row r="2125" spans="1:20" ht="43.2" x14ac:dyDescent="0.3">
      <c r="A2125">
        <v>2336</v>
      </c>
      <c r="B2125" s="3" t="s">
        <v>2337</v>
      </c>
      <c r="C2125" s="3" t="s">
        <v>6446</v>
      </c>
      <c r="D2125" s="10">
        <v>20000</v>
      </c>
      <c r="E2125">
        <v>104146.51</v>
      </c>
      <c r="F2125" s="5">
        <f t="shared" si="198"/>
        <v>5.2073254999999996</v>
      </c>
      <c r="G2125" s="6">
        <f t="shared" si="199"/>
        <v>48.104623556581984</v>
      </c>
      <c r="H2125" t="s">
        <v>8219</v>
      </c>
      <c r="I2125" t="s">
        <v>8224</v>
      </c>
      <c r="J2125" t="s">
        <v>8246</v>
      </c>
      <c r="K2125">
        <v>1394316695</v>
      </c>
      <c r="L2125" s="11">
        <f t="shared" si="202"/>
        <v>41706.924710648149</v>
      </c>
      <c r="M2125">
        <v>1390860695</v>
      </c>
      <c r="N2125" s="11">
        <f t="shared" si="203"/>
        <v>41666.924710648149</v>
      </c>
      <c r="O2125" t="b">
        <v>1</v>
      </c>
      <c r="P2125">
        <v>2165</v>
      </c>
      <c r="Q2125" t="b">
        <v>1</v>
      </c>
      <c r="R2125" t="s">
        <v>8298</v>
      </c>
      <c r="S2125" t="str">
        <f t="shared" si="200"/>
        <v>food</v>
      </c>
      <c r="T2125" t="str">
        <f t="shared" si="201"/>
        <v>small batch</v>
      </c>
    </row>
    <row r="2126" spans="1:20" ht="43.2" x14ac:dyDescent="0.3">
      <c r="A2126">
        <v>2182</v>
      </c>
      <c r="B2126" s="3" t="s">
        <v>2183</v>
      </c>
      <c r="C2126" s="3" t="s">
        <v>6292</v>
      </c>
      <c r="D2126" s="10">
        <v>3000</v>
      </c>
      <c r="E2126">
        <v>15725</v>
      </c>
      <c r="F2126" s="5">
        <f t="shared" si="198"/>
        <v>5.2416666666666663</v>
      </c>
      <c r="G2126" s="6">
        <f t="shared" si="199"/>
        <v>44.171348314606739</v>
      </c>
      <c r="H2126" t="s">
        <v>8219</v>
      </c>
      <c r="I2126" t="s">
        <v>8229</v>
      </c>
      <c r="J2126" t="s">
        <v>8251</v>
      </c>
      <c r="K2126">
        <v>1412285825</v>
      </c>
      <c r="L2126" s="11">
        <f t="shared" si="202"/>
        <v>41914.900752314818</v>
      </c>
      <c r="M2126">
        <v>1409261825</v>
      </c>
      <c r="N2126" s="11">
        <f t="shared" si="203"/>
        <v>41879.900752314818</v>
      </c>
      <c r="O2126" t="b">
        <v>0</v>
      </c>
      <c r="P2126">
        <v>356</v>
      </c>
      <c r="Q2126" t="b">
        <v>1</v>
      </c>
      <c r="R2126" t="s">
        <v>8297</v>
      </c>
      <c r="S2126" t="str">
        <f t="shared" si="200"/>
        <v>games</v>
      </c>
      <c r="T2126" t="str">
        <f t="shared" si="201"/>
        <v>tabletop games</v>
      </c>
    </row>
    <row r="2127" spans="1:20" ht="28.8" x14ac:dyDescent="0.3">
      <c r="A2127">
        <v>2327</v>
      </c>
      <c r="B2127" s="3" t="s">
        <v>2328</v>
      </c>
      <c r="C2127" s="3" t="s">
        <v>6437</v>
      </c>
      <c r="D2127" s="10">
        <v>35000</v>
      </c>
      <c r="E2127">
        <v>184133.01</v>
      </c>
      <c r="F2127" s="5">
        <f t="shared" si="198"/>
        <v>5.2609431428571432</v>
      </c>
      <c r="G2127" s="6">
        <f t="shared" si="199"/>
        <v>54.883162444113267</v>
      </c>
      <c r="H2127" t="s">
        <v>8219</v>
      </c>
      <c r="I2127" t="s">
        <v>8224</v>
      </c>
      <c r="J2127" t="s">
        <v>8246</v>
      </c>
      <c r="K2127">
        <v>1409090440</v>
      </c>
      <c r="L2127" s="11">
        <f t="shared" si="202"/>
        <v>41877.917129629634</v>
      </c>
      <c r="M2127">
        <v>1406066440</v>
      </c>
      <c r="N2127" s="11">
        <f t="shared" si="203"/>
        <v>41842.917129629634</v>
      </c>
      <c r="O2127" t="b">
        <v>1</v>
      </c>
      <c r="P2127">
        <v>3355</v>
      </c>
      <c r="Q2127" t="b">
        <v>1</v>
      </c>
      <c r="R2127" t="s">
        <v>8298</v>
      </c>
      <c r="S2127" t="str">
        <f t="shared" si="200"/>
        <v>food</v>
      </c>
      <c r="T2127" t="str">
        <f t="shared" si="201"/>
        <v>small batch</v>
      </c>
    </row>
    <row r="2128" spans="1:20" ht="43.2" x14ac:dyDescent="0.3">
      <c r="A2128">
        <v>2236</v>
      </c>
      <c r="B2128" s="3" t="s">
        <v>2237</v>
      </c>
      <c r="C2128" s="3" t="s">
        <v>6346</v>
      </c>
      <c r="D2128" s="10">
        <v>2800</v>
      </c>
      <c r="E2128">
        <v>15039</v>
      </c>
      <c r="F2128" s="5">
        <f t="shared" si="198"/>
        <v>5.3710714285714287</v>
      </c>
      <c r="G2128" s="6">
        <f t="shared" si="199"/>
        <v>22.116176470588236</v>
      </c>
      <c r="H2128" t="s">
        <v>8219</v>
      </c>
      <c r="I2128" t="s">
        <v>8224</v>
      </c>
      <c r="J2128" t="s">
        <v>8246</v>
      </c>
      <c r="K2128">
        <v>1454338123</v>
      </c>
      <c r="L2128" s="11">
        <f t="shared" si="202"/>
        <v>42401.617164351846</v>
      </c>
      <c r="M2128">
        <v>1451746123</v>
      </c>
      <c r="N2128" s="11">
        <f t="shared" si="203"/>
        <v>42371.617164351846</v>
      </c>
      <c r="O2128" t="b">
        <v>0</v>
      </c>
      <c r="P2128">
        <v>680</v>
      </c>
      <c r="Q2128" t="b">
        <v>1</v>
      </c>
      <c r="R2128" t="s">
        <v>8297</v>
      </c>
      <c r="S2128" t="str">
        <f t="shared" si="200"/>
        <v>games</v>
      </c>
      <c r="T2128" t="str">
        <f t="shared" si="201"/>
        <v>tabletop games</v>
      </c>
    </row>
    <row r="2129" spans="1:20" ht="57.6" x14ac:dyDescent="0.3">
      <c r="A2129">
        <v>2194</v>
      </c>
      <c r="B2129" s="3" t="s">
        <v>2195</v>
      </c>
      <c r="C2129" s="3" t="s">
        <v>6304</v>
      </c>
      <c r="D2129" s="10">
        <v>10000</v>
      </c>
      <c r="E2129">
        <v>53737</v>
      </c>
      <c r="F2129" s="5">
        <f t="shared" si="198"/>
        <v>5.3737000000000004</v>
      </c>
      <c r="G2129" s="6">
        <f t="shared" si="199"/>
        <v>61.203872437357631</v>
      </c>
      <c r="H2129" t="s">
        <v>8219</v>
      </c>
      <c r="I2129" t="s">
        <v>8224</v>
      </c>
      <c r="J2129" t="s">
        <v>8246</v>
      </c>
      <c r="K2129">
        <v>1459012290</v>
      </c>
      <c r="L2129" s="11">
        <f t="shared" si="202"/>
        <v>42455.716319444444</v>
      </c>
      <c r="M2129">
        <v>1456423890</v>
      </c>
      <c r="N2129" s="11">
        <f t="shared" si="203"/>
        <v>42425.757986111115</v>
      </c>
      <c r="O2129" t="b">
        <v>0</v>
      </c>
      <c r="P2129">
        <v>878</v>
      </c>
      <c r="Q2129" t="b">
        <v>1</v>
      </c>
      <c r="R2129" t="s">
        <v>8297</v>
      </c>
      <c r="S2129" t="str">
        <f t="shared" si="200"/>
        <v>games</v>
      </c>
      <c r="T2129" t="str">
        <f t="shared" si="201"/>
        <v>tabletop games</v>
      </c>
    </row>
    <row r="2130" spans="1:20" ht="43.2" x14ac:dyDescent="0.3">
      <c r="A2130">
        <v>2200</v>
      </c>
      <c r="B2130" s="3" t="s">
        <v>2201</v>
      </c>
      <c r="C2130" s="3" t="s">
        <v>6310</v>
      </c>
      <c r="D2130" s="10">
        <v>2000</v>
      </c>
      <c r="E2130">
        <v>10843</v>
      </c>
      <c r="F2130" s="5">
        <f t="shared" si="198"/>
        <v>5.4215</v>
      </c>
      <c r="G2130" s="6">
        <f t="shared" si="199"/>
        <v>41.228136882129277</v>
      </c>
      <c r="H2130" t="s">
        <v>8219</v>
      </c>
      <c r="I2130" t="s">
        <v>8225</v>
      </c>
      <c r="J2130" t="s">
        <v>8247</v>
      </c>
      <c r="K2130">
        <v>1436151600</v>
      </c>
      <c r="L2130" s="11">
        <f t="shared" si="202"/>
        <v>42191.125</v>
      </c>
      <c r="M2130">
        <v>1433775668</v>
      </c>
      <c r="N2130" s="11">
        <f t="shared" si="203"/>
        <v>42163.625787037032</v>
      </c>
      <c r="O2130" t="b">
        <v>0</v>
      </c>
      <c r="P2130">
        <v>263</v>
      </c>
      <c r="Q2130" t="b">
        <v>1</v>
      </c>
      <c r="R2130" t="s">
        <v>8297</v>
      </c>
      <c r="S2130" t="str">
        <f t="shared" si="200"/>
        <v>games</v>
      </c>
      <c r="T2130" t="str">
        <f t="shared" si="201"/>
        <v>tabletop games</v>
      </c>
    </row>
    <row r="2131" spans="1:20" ht="28.8" x14ac:dyDescent="0.3">
      <c r="A2131">
        <v>2076</v>
      </c>
      <c r="B2131" s="3" t="s">
        <v>2077</v>
      </c>
      <c r="C2131" s="3" t="s">
        <v>6186</v>
      </c>
      <c r="D2131" s="10">
        <v>179000</v>
      </c>
      <c r="E2131">
        <v>972594.99</v>
      </c>
      <c r="F2131" s="5">
        <f t="shared" si="198"/>
        <v>5.4334915642458101</v>
      </c>
      <c r="G2131" s="6">
        <f t="shared" si="199"/>
        <v>116.35303146309367</v>
      </c>
      <c r="H2131" t="s">
        <v>8219</v>
      </c>
      <c r="I2131" t="s">
        <v>8225</v>
      </c>
      <c r="J2131" t="s">
        <v>8247</v>
      </c>
      <c r="K2131">
        <v>1406149689</v>
      </c>
      <c r="L2131" s="11">
        <f t="shared" si="202"/>
        <v>41843.880659722221</v>
      </c>
      <c r="M2131">
        <v>1402693689</v>
      </c>
      <c r="N2131" s="11">
        <f t="shared" si="203"/>
        <v>41803.880659722221</v>
      </c>
      <c r="O2131" t="b">
        <v>0</v>
      </c>
      <c r="P2131">
        <v>8359</v>
      </c>
      <c r="Q2131" t="b">
        <v>1</v>
      </c>
      <c r="R2131" t="s">
        <v>8295</v>
      </c>
      <c r="S2131" t="str">
        <f t="shared" si="200"/>
        <v>technology</v>
      </c>
      <c r="T2131" t="str">
        <f t="shared" si="201"/>
        <v>hardware</v>
      </c>
    </row>
    <row r="2132" spans="1:20" ht="43.2" x14ac:dyDescent="0.3">
      <c r="A2132">
        <v>1512</v>
      </c>
      <c r="B2132" s="3" t="s">
        <v>1513</v>
      </c>
      <c r="C2132" s="3" t="s">
        <v>5622</v>
      </c>
      <c r="D2132" s="10">
        <v>3500</v>
      </c>
      <c r="E2132">
        <v>19557</v>
      </c>
      <c r="F2132" s="5">
        <f t="shared" si="198"/>
        <v>5.5877142857142861</v>
      </c>
      <c r="G2132" s="6">
        <f t="shared" si="199"/>
        <v>58.379104477611939</v>
      </c>
      <c r="H2132" t="s">
        <v>8219</v>
      </c>
      <c r="I2132" t="s">
        <v>8224</v>
      </c>
      <c r="J2132" t="s">
        <v>8246</v>
      </c>
      <c r="K2132">
        <v>1486311939</v>
      </c>
      <c r="L2132" s="11">
        <f t="shared" si="202"/>
        <v>42771.684479166666</v>
      </c>
      <c r="M2132">
        <v>1483719939</v>
      </c>
      <c r="N2132" s="11">
        <f t="shared" si="203"/>
        <v>42741.684479166666</v>
      </c>
      <c r="O2132" t="b">
        <v>1</v>
      </c>
      <c r="P2132">
        <v>335</v>
      </c>
      <c r="Q2132" t="b">
        <v>1</v>
      </c>
      <c r="R2132" t="s">
        <v>8285</v>
      </c>
      <c r="S2132" t="str">
        <f t="shared" si="200"/>
        <v>photography</v>
      </c>
      <c r="T2132" t="str">
        <f t="shared" si="201"/>
        <v>photobooks</v>
      </c>
    </row>
    <row r="2133" spans="1:20" ht="43.2" x14ac:dyDescent="0.3">
      <c r="A2133">
        <v>1969</v>
      </c>
      <c r="B2133" s="3" t="s">
        <v>1970</v>
      </c>
      <c r="C2133" s="3" t="s">
        <v>6079</v>
      </c>
      <c r="D2133" s="10">
        <v>20000</v>
      </c>
      <c r="E2133">
        <v>115816</v>
      </c>
      <c r="F2133" s="5">
        <f t="shared" si="198"/>
        <v>5.7907999999999999</v>
      </c>
      <c r="G2133" s="6">
        <f t="shared" si="199"/>
        <v>61.375728669846318</v>
      </c>
      <c r="H2133" t="s">
        <v>8219</v>
      </c>
      <c r="I2133" t="s">
        <v>8225</v>
      </c>
      <c r="J2133" t="s">
        <v>8247</v>
      </c>
      <c r="K2133">
        <v>1470423668</v>
      </c>
      <c r="L2133" s="11">
        <f t="shared" si="202"/>
        <v>42587.792453703703</v>
      </c>
      <c r="M2133">
        <v>1467831668</v>
      </c>
      <c r="N2133" s="11">
        <f t="shared" si="203"/>
        <v>42557.792453703703</v>
      </c>
      <c r="O2133" t="b">
        <v>1</v>
      </c>
      <c r="P2133">
        <v>1887</v>
      </c>
      <c r="Q2133" t="b">
        <v>1</v>
      </c>
      <c r="R2133" t="s">
        <v>8295</v>
      </c>
      <c r="S2133" t="str">
        <f t="shared" si="200"/>
        <v>technology</v>
      </c>
      <c r="T2133" t="str">
        <f t="shared" si="201"/>
        <v>hardware</v>
      </c>
    </row>
    <row r="2134" spans="1:20" ht="43.2" x14ac:dyDescent="0.3">
      <c r="A2134">
        <v>2024</v>
      </c>
      <c r="B2134" s="3" t="s">
        <v>2025</v>
      </c>
      <c r="C2134" s="3" t="s">
        <v>6134</v>
      </c>
      <c r="D2134" s="10">
        <v>4000</v>
      </c>
      <c r="E2134">
        <v>23414</v>
      </c>
      <c r="F2134" s="5">
        <f t="shared" si="198"/>
        <v>5.8535000000000004</v>
      </c>
      <c r="G2134" s="6">
        <f t="shared" si="199"/>
        <v>222.99047619047619</v>
      </c>
      <c r="H2134" t="s">
        <v>8219</v>
      </c>
      <c r="I2134" t="s">
        <v>8224</v>
      </c>
      <c r="J2134" t="s">
        <v>8246</v>
      </c>
      <c r="K2134">
        <v>1344826800</v>
      </c>
      <c r="L2134" s="11">
        <f t="shared" si="202"/>
        <v>41134.125</v>
      </c>
      <c r="M2134">
        <v>1341875544</v>
      </c>
      <c r="N2134" s="11">
        <f t="shared" si="203"/>
        <v>41099.966944444444</v>
      </c>
      <c r="O2134" t="b">
        <v>1</v>
      </c>
      <c r="P2134">
        <v>105</v>
      </c>
      <c r="Q2134" t="b">
        <v>1</v>
      </c>
      <c r="R2134" t="s">
        <v>8295</v>
      </c>
      <c r="S2134" t="str">
        <f t="shared" si="200"/>
        <v>technology</v>
      </c>
      <c r="T2134" t="str">
        <f t="shared" si="201"/>
        <v>hardware</v>
      </c>
    </row>
    <row r="2135" spans="1:20" ht="57.6" x14ac:dyDescent="0.3">
      <c r="A2135">
        <v>2257</v>
      </c>
      <c r="B2135" s="3" t="s">
        <v>2258</v>
      </c>
      <c r="C2135" s="3" t="s">
        <v>6367</v>
      </c>
      <c r="D2135" s="10">
        <v>2500</v>
      </c>
      <c r="E2135">
        <v>15903.5</v>
      </c>
      <c r="F2135" s="5">
        <f t="shared" si="198"/>
        <v>6.3613999999999997</v>
      </c>
      <c r="G2135" s="6">
        <f t="shared" si="199"/>
        <v>94.103550295857985</v>
      </c>
      <c r="H2135" t="s">
        <v>8219</v>
      </c>
      <c r="I2135" t="s">
        <v>8225</v>
      </c>
      <c r="J2135" t="s">
        <v>8247</v>
      </c>
      <c r="K2135">
        <v>1466377200</v>
      </c>
      <c r="L2135" s="11">
        <f t="shared" si="202"/>
        <v>42540.958333333328</v>
      </c>
      <c r="M2135">
        <v>1463351329</v>
      </c>
      <c r="N2135" s="11">
        <f t="shared" si="203"/>
        <v>42505.936678240745</v>
      </c>
      <c r="O2135" t="b">
        <v>0</v>
      </c>
      <c r="P2135">
        <v>169</v>
      </c>
      <c r="Q2135" t="b">
        <v>1</v>
      </c>
      <c r="R2135" t="s">
        <v>8297</v>
      </c>
      <c r="S2135" t="str">
        <f t="shared" si="200"/>
        <v>games</v>
      </c>
      <c r="T2135" t="str">
        <f t="shared" si="201"/>
        <v>tabletop games</v>
      </c>
    </row>
    <row r="2136" spans="1:20" ht="43.2" x14ac:dyDescent="0.3">
      <c r="A2136">
        <v>2627</v>
      </c>
      <c r="B2136" s="3" t="s">
        <v>2627</v>
      </c>
      <c r="C2136" s="3" t="s">
        <v>6737</v>
      </c>
      <c r="D2136" s="10">
        <v>150</v>
      </c>
      <c r="E2136">
        <v>970</v>
      </c>
      <c r="F2136" s="5">
        <f t="shared" si="198"/>
        <v>6.4666666666666668</v>
      </c>
      <c r="G2136" s="6">
        <f t="shared" si="199"/>
        <v>21.555555555555557</v>
      </c>
      <c r="H2136" t="s">
        <v>8219</v>
      </c>
      <c r="I2136" t="s">
        <v>8224</v>
      </c>
      <c r="J2136" t="s">
        <v>8246</v>
      </c>
      <c r="K2136">
        <v>1448571261</v>
      </c>
      <c r="L2136" s="11">
        <f t="shared" si="202"/>
        <v>42334.871076388896</v>
      </c>
      <c r="M2136">
        <v>1445975661</v>
      </c>
      <c r="N2136" s="11">
        <f t="shared" si="203"/>
        <v>42304.829409722224</v>
      </c>
      <c r="O2136" t="b">
        <v>0</v>
      </c>
      <c r="P2136">
        <v>45</v>
      </c>
      <c r="Q2136" t="b">
        <v>1</v>
      </c>
      <c r="R2136" t="s">
        <v>8301</v>
      </c>
      <c r="S2136" t="str">
        <f t="shared" si="200"/>
        <v>technology</v>
      </c>
      <c r="T2136" t="str">
        <f t="shared" si="201"/>
        <v>space exploration</v>
      </c>
    </row>
    <row r="2137" spans="1:20" ht="57.6" x14ac:dyDescent="0.3">
      <c r="A2137">
        <v>2601</v>
      </c>
      <c r="B2137" s="3" t="s">
        <v>2601</v>
      </c>
      <c r="C2137" s="3" t="s">
        <v>6711</v>
      </c>
      <c r="D2137" s="10">
        <v>500</v>
      </c>
      <c r="E2137">
        <v>3307</v>
      </c>
      <c r="F2137" s="5">
        <f t="shared" si="198"/>
        <v>6.6139999999999999</v>
      </c>
      <c r="G2137" s="6">
        <f t="shared" si="199"/>
        <v>21.900662251655628</v>
      </c>
      <c r="H2137" t="s">
        <v>8219</v>
      </c>
      <c r="I2137" t="s">
        <v>8224</v>
      </c>
      <c r="J2137" t="s">
        <v>8246</v>
      </c>
      <c r="K2137">
        <v>1347508740</v>
      </c>
      <c r="L2137" s="11">
        <f t="shared" si="202"/>
        <v>41165.165972222225</v>
      </c>
      <c r="M2137">
        <v>1346276349</v>
      </c>
      <c r="N2137" s="11">
        <f t="shared" si="203"/>
        <v>41150.902187499996</v>
      </c>
      <c r="O2137" t="b">
        <v>1</v>
      </c>
      <c r="P2137">
        <v>151</v>
      </c>
      <c r="Q2137" t="b">
        <v>1</v>
      </c>
      <c r="R2137" t="s">
        <v>8301</v>
      </c>
      <c r="S2137" t="str">
        <f t="shared" si="200"/>
        <v>technology</v>
      </c>
      <c r="T2137" t="str">
        <f t="shared" si="201"/>
        <v>space exploration</v>
      </c>
    </row>
    <row r="2138" spans="1:20" ht="28.8" x14ac:dyDescent="0.3">
      <c r="A2138">
        <v>1476</v>
      </c>
      <c r="B2138" s="3" t="s">
        <v>1477</v>
      </c>
      <c r="C2138" s="3" t="s">
        <v>5586</v>
      </c>
      <c r="D2138" s="10">
        <v>6000</v>
      </c>
      <c r="E2138">
        <v>39693.279999999999</v>
      </c>
      <c r="F2138" s="5">
        <f t="shared" si="198"/>
        <v>6.6155466666666669</v>
      </c>
      <c r="G2138" s="6">
        <f t="shared" si="199"/>
        <v>43.333275109170302</v>
      </c>
      <c r="H2138" t="s">
        <v>8219</v>
      </c>
      <c r="I2138" t="s">
        <v>8224</v>
      </c>
      <c r="J2138" t="s">
        <v>8246</v>
      </c>
      <c r="K2138">
        <v>1315616422</v>
      </c>
      <c r="L2138" s="11">
        <f t="shared" si="202"/>
        <v>40796.041921296295</v>
      </c>
      <c r="M2138">
        <v>1313024422</v>
      </c>
      <c r="N2138" s="11">
        <f t="shared" si="203"/>
        <v>40766.041921296295</v>
      </c>
      <c r="O2138" t="b">
        <v>1</v>
      </c>
      <c r="P2138">
        <v>916</v>
      </c>
      <c r="Q2138" t="b">
        <v>1</v>
      </c>
      <c r="R2138" t="s">
        <v>8288</v>
      </c>
      <c r="S2138" t="str">
        <f t="shared" si="200"/>
        <v>publishing</v>
      </c>
      <c r="T2138" t="str">
        <f t="shared" si="201"/>
        <v>radio &amp; podcasts</v>
      </c>
    </row>
    <row r="2139" spans="1:20" ht="43.2" x14ac:dyDescent="0.3">
      <c r="A2139">
        <v>1972</v>
      </c>
      <c r="B2139" s="3" t="s">
        <v>1973</v>
      </c>
      <c r="C2139" s="3" t="s">
        <v>6082</v>
      </c>
      <c r="D2139" s="10">
        <v>2500</v>
      </c>
      <c r="E2139">
        <v>16862</v>
      </c>
      <c r="F2139" s="5">
        <f t="shared" si="198"/>
        <v>6.7447999999999997</v>
      </c>
      <c r="G2139" s="6">
        <f t="shared" si="199"/>
        <v>70.848739495798313</v>
      </c>
      <c r="H2139" t="s">
        <v>8219</v>
      </c>
      <c r="I2139" t="s">
        <v>8224</v>
      </c>
      <c r="J2139" t="s">
        <v>8246</v>
      </c>
      <c r="K2139">
        <v>1353201444</v>
      </c>
      <c r="L2139" s="11">
        <f t="shared" si="202"/>
        <v>41231.053749999999</v>
      </c>
      <c r="M2139">
        <v>1350605844</v>
      </c>
      <c r="N2139" s="11">
        <f t="shared" si="203"/>
        <v>41201.012083333335</v>
      </c>
      <c r="O2139" t="b">
        <v>1</v>
      </c>
      <c r="P2139">
        <v>238</v>
      </c>
      <c r="Q2139" t="b">
        <v>1</v>
      </c>
      <c r="R2139" t="s">
        <v>8295</v>
      </c>
      <c r="S2139" t="str">
        <f t="shared" si="200"/>
        <v>technology</v>
      </c>
      <c r="T2139" t="str">
        <f t="shared" si="201"/>
        <v>hardware</v>
      </c>
    </row>
    <row r="2140" spans="1:20" ht="28.8" x14ac:dyDescent="0.3">
      <c r="A2140">
        <v>1954</v>
      </c>
      <c r="B2140" s="3" t="s">
        <v>1955</v>
      </c>
      <c r="C2140" s="3" t="s">
        <v>6064</v>
      </c>
      <c r="D2140" s="10">
        <v>50000</v>
      </c>
      <c r="E2140">
        <v>349474</v>
      </c>
      <c r="F2140" s="5">
        <f t="shared" si="198"/>
        <v>6.9894800000000004</v>
      </c>
      <c r="G2140" s="6">
        <f t="shared" si="199"/>
        <v>842.10602409638557</v>
      </c>
      <c r="H2140" t="s">
        <v>8219</v>
      </c>
      <c r="I2140" t="s">
        <v>8224</v>
      </c>
      <c r="J2140" t="s">
        <v>8246</v>
      </c>
      <c r="K2140">
        <v>1457758800</v>
      </c>
      <c r="L2140" s="11">
        <f t="shared" si="202"/>
        <v>42441.208333333328</v>
      </c>
      <c r="M2140">
        <v>1453730176</v>
      </c>
      <c r="N2140" s="11">
        <f t="shared" si="203"/>
        <v>42394.580740740741</v>
      </c>
      <c r="O2140" t="b">
        <v>1</v>
      </c>
      <c r="P2140">
        <v>415</v>
      </c>
      <c r="Q2140" t="b">
        <v>1</v>
      </c>
      <c r="R2140" t="s">
        <v>8295</v>
      </c>
      <c r="S2140" t="str">
        <f t="shared" si="200"/>
        <v>technology</v>
      </c>
      <c r="T2140" t="str">
        <f t="shared" si="201"/>
        <v>hardware</v>
      </c>
    </row>
    <row r="2141" spans="1:20" ht="28.8" x14ac:dyDescent="0.3">
      <c r="A2141">
        <v>2202</v>
      </c>
      <c r="B2141" s="3" t="s">
        <v>2203</v>
      </c>
      <c r="C2141" s="3" t="s">
        <v>6312</v>
      </c>
      <c r="D2141" s="10">
        <v>4000</v>
      </c>
      <c r="E2141">
        <v>28167.25</v>
      </c>
      <c r="F2141" s="5">
        <f t="shared" si="198"/>
        <v>7.0418124999999998</v>
      </c>
      <c r="G2141" s="6">
        <f t="shared" si="199"/>
        <v>39.066920943134534</v>
      </c>
      <c r="H2141" t="s">
        <v>8219</v>
      </c>
      <c r="I2141" t="s">
        <v>8224</v>
      </c>
      <c r="J2141" t="s">
        <v>8246</v>
      </c>
      <c r="K2141">
        <v>1351801368</v>
      </c>
      <c r="L2141" s="11">
        <f t="shared" si="202"/>
        <v>41214.849166666667</v>
      </c>
      <c r="M2141">
        <v>1349209368</v>
      </c>
      <c r="N2141" s="11">
        <f t="shared" si="203"/>
        <v>41184.849166666667</v>
      </c>
      <c r="O2141" t="b">
        <v>0</v>
      </c>
      <c r="P2141">
        <v>721</v>
      </c>
      <c r="Q2141" t="b">
        <v>1</v>
      </c>
      <c r="R2141" t="s">
        <v>8280</v>
      </c>
      <c r="S2141" t="str">
        <f t="shared" si="200"/>
        <v>music</v>
      </c>
      <c r="T2141" t="str">
        <f t="shared" si="201"/>
        <v>electronic music</v>
      </c>
    </row>
    <row r="2142" spans="1:20" ht="43.2" x14ac:dyDescent="0.3">
      <c r="A2142">
        <v>2270</v>
      </c>
      <c r="B2142" s="3" t="s">
        <v>2271</v>
      </c>
      <c r="C2142" s="3" t="s">
        <v>6380</v>
      </c>
      <c r="D2142" s="10">
        <v>25000</v>
      </c>
      <c r="E2142">
        <v>180062</v>
      </c>
      <c r="F2142" s="5">
        <f t="shared" si="198"/>
        <v>7.2024800000000004</v>
      </c>
      <c r="G2142" s="6">
        <f t="shared" si="199"/>
        <v>107.82155688622754</v>
      </c>
      <c r="H2142" t="s">
        <v>8219</v>
      </c>
      <c r="I2142" t="s">
        <v>8224</v>
      </c>
      <c r="J2142" t="s">
        <v>8246</v>
      </c>
      <c r="K2142">
        <v>1484085540</v>
      </c>
      <c r="L2142" s="11">
        <f t="shared" si="202"/>
        <v>42745.915972222225</v>
      </c>
      <c r="M2142">
        <v>1482353513</v>
      </c>
      <c r="N2142" s="11">
        <f t="shared" si="203"/>
        <v>42725.869363425925</v>
      </c>
      <c r="O2142" t="b">
        <v>0</v>
      </c>
      <c r="P2142">
        <v>1670</v>
      </c>
      <c r="Q2142" t="b">
        <v>1</v>
      </c>
      <c r="R2142" t="s">
        <v>8297</v>
      </c>
      <c r="S2142" t="str">
        <f t="shared" si="200"/>
        <v>games</v>
      </c>
      <c r="T2142" t="str">
        <f t="shared" si="201"/>
        <v>tabletop games</v>
      </c>
    </row>
    <row r="2143" spans="1:20" ht="43.2" x14ac:dyDescent="0.3">
      <c r="A2143">
        <v>2261</v>
      </c>
      <c r="B2143" s="3" t="s">
        <v>2262</v>
      </c>
      <c r="C2143" s="3" t="s">
        <v>6371</v>
      </c>
      <c r="D2143" s="10">
        <v>1000</v>
      </c>
      <c r="E2143">
        <v>7795</v>
      </c>
      <c r="F2143" s="5">
        <f t="shared" si="198"/>
        <v>7.7949999999999999</v>
      </c>
      <c r="G2143" s="6">
        <f t="shared" si="199"/>
        <v>37.11904761904762</v>
      </c>
      <c r="H2143" t="s">
        <v>8219</v>
      </c>
      <c r="I2143" t="s">
        <v>8226</v>
      </c>
      <c r="J2143" t="s">
        <v>8248</v>
      </c>
      <c r="K2143">
        <v>1487093020</v>
      </c>
      <c r="L2143" s="11">
        <f t="shared" si="202"/>
        <v>42780.724768518514</v>
      </c>
      <c r="M2143">
        <v>1485278620</v>
      </c>
      <c r="N2143" s="11">
        <f t="shared" si="203"/>
        <v>42759.724768518514</v>
      </c>
      <c r="O2143" t="b">
        <v>0</v>
      </c>
      <c r="P2143">
        <v>210</v>
      </c>
      <c r="Q2143" t="b">
        <v>1</v>
      </c>
      <c r="R2143" t="s">
        <v>8297</v>
      </c>
      <c r="S2143" t="str">
        <f t="shared" si="200"/>
        <v>games</v>
      </c>
      <c r="T2143" t="str">
        <f t="shared" si="201"/>
        <v>tabletop games</v>
      </c>
    </row>
    <row r="2144" spans="1:20" ht="43.2" x14ac:dyDescent="0.3">
      <c r="A2144">
        <v>1215</v>
      </c>
      <c r="B2144" s="3" t="s">
        <v>1216</v>
      </c>
      <c r="C2144" s="3" t="s">
        <v>5325</v>
      </c>
      <c r="D2144" s="10">
        <v>5000</v>
      </c>
      <c r="E2144">
        <v>39304.01</v>
      </c>
      <c r="F2144" s="5">
        <f t="shared" si="198"/>
        <v>7.8608020000000005</v>
      </c>
      <c r="G2144" s="6">
        <f t="shared" si="199"/>
        <v>71.592003642987251</v>
      </c>
      <c r="H2144" t="s">
        <v>8219</v>
      </c>
      <c r="I2144" t="s">
        <v>8224</v>
      </c>
      <c r="J2144" t="s">
        <v>8246</v>
      </c>
      <c r="K2144">
        <v>1401487756</v>
      </c>
      <c r="L2144" s="11">
        <f t="shared" si="202"/>
        <v>41789.923101851848</v>
      </c>
      <c r="M2144">
        <v>1398895756</v>
      </c>
      <c r="N2144" s="11">
        <f t="shared" si="203"/>
        <v>41759.923101851848</v>
      </c>
      <c r="O2144" t="b">
        <v>0</v>
      </c>
      <c r="P2144">
        <v>549</v>
      </c>
      <c r="Q2144" t="b">
        <v>1</v>
      </c>
      <c r="R2144" t="s">
        <v>8285</v>
      </c>
      <c r="S2144" t="str">
        <f t="shared" si="200"/>
        <v>photography</v>
      </c>
      <c r="T2144" t="str">
        <f t="shared" si="201"/>
        <v>photobooks</v>
      </c>
    </row>
    <row r="2145" spans="1:20" ht="43.2" x14ac:dyDescent="0.3">
      <c r="A2145">
        <v>1944</v>
      </c>
      <c r="B2145" s="3" t="s">
        <v>1945</v>
      </c>
      <c r="C2145" s="3" t="s">
        <v>6054</v>
      </c>
      <c r="D2145" s="10">
        <v>40000</v>
      </c>
      <c r="E2145">
        <v>315222.2</v>
      </c>
      <c r="F2145" s="5">
        <f t="shared" si="198"/>
        <v>7.8805550000000002</v>
      </c>
      <c r="G2145" s="6">
        <f t="shared" si="199"/>
        <v>176.200223588597</v>
      </c>
      <c r="H2145" t="s">
        <v>8219</v>
      </c>
      <c r="I2145" t="s">
        <v>8224</v>
      </c>
      <c r="J2145" t="s">
        <v>8246</v>
      </c>
      <c r="K2145">
        <v>1398952890</v>
      </c>
      <c r="L2145" s="11">
        <f t="shared" si="202"/>
        <v>41760.584374999999</v>
      </c>
      <c r="M2145">
        <v>1396360890</v>
      </c>
      <c r="N2145" s="11">
        <f t="shared" si="203"/>
        <v>41730.584374999999</v>
      </c>
      <c r="O2145" t="b">
        <v>1</v>
      </c>
      <c r="P2145">
        <v>1789</v>
      </c>
      <c r="Q2145" t="b">
        <v>1</v>
      </c>
      <c r="R2145" t="s">
        <v>8295</v>
      </c>
      <c r="S2145" t="str">
        <f t="shared" si="200"/>
        <v>technology</v>
      </c>
      <c r="T2145" t="str">
        <f t="shared" si="201"/>
        <v>hardware</v>
      </c>
    </row>
    <row r="2146" spans="1:20" ht="28.8" x14ac:dyDescent="0.3">
      <c r="A2146">
        <v>1948</v>
      </c>
      <c r="B2146" s="3" t="s">
        <v>1949</v>
      </c>
      <c r="C2146" s="3" t="s">
        <v>6058</v>
      </c>
      <c r="D2146" s="10">
        <v>100000</v>
      </c>
      <c r="E2146">
        <v>800211</v>
      </c>
      <c r="F2146" s="5">
        <f t="shared" si="198"/>
        <v>8.0021100000000001</v>
      </c>
      <c r="G2146" s="6">
        <f t="shared" si="199"/>
        <v>188.50671378091872</v>
      </c>
      <c r="H2146" t="s">
        <v>8219</v>
      </c>
      <c r="I2146" t="s">
        <v>8224</v>
      </c>
      <c r="J2146" t="s">
        <v>8246</v>
      </c>
      <c r="K2146">
        <v>1465232520</v>
      </c>
      <c r="L2146" s="11">
        <f t="shared" si="202"/>
        <v>42527.709722222222</v>
      </c>
      <c r="M2146">
        <v>1460557809</v>
      </c>
      <c r="N2146" s="11">
        <f t="shared" si="203"/>
        <v>42473.604270833333</v>
      </c>
      <c r="O2146" t="b">
        <v>1</v>
      </c>
      <c r="P2146">
        <v>4245</v>
      </c>
      <c r="Q2146" t="b">
        <v>1</v>
      </c>
      <c r="R2146" t="s">
        <v>8295</v>
      </c>
      <c r="S2146" t="str">
        <f t="shared" si="200"/>
        <v>technology</v>
      </c>
      <c r="T2146" t="str">
        <f t="shared" si="201"/>
        <v>hardware</v>
      </c>
    </row>
    <row r="2147" spans="1:20" ht="43.2" x14ac:dyDescent="0.3">
      <c r="A2147">
        <v>2241</v>
      </c>
      <c r="B2147" s="3" t="s">
        <v>2242</v>
      </c>
      <c r="C2147" s="3" t="s">
        <v>6351</v>
      </c>
      <c r="D2147" s="10">
        <v>1000</v>
      </c>
      <c r="E2147">
        <v>8064</v>
      </c>
      <c r="F2147" s="5">
        <f t="shared" si="198"/>
        <v>8.0640000000000001</v>
      </c>
      <c r="G2147" s="6">
        <f t="shared" si="199"/>
        <v>49.472392638036808</v>
      </c>
      <c r="H2147" t="s">
        <v>8219</v>
      </c>
      <c r="I2147" t="s">
        <v>8225</v>
      </c>
      <c r="J2147" t="s">
        <v>8247</v>
      </c>
      <c r="K2147">
        <v>1488484300</v>
      </c>
      <c r="L2147" s="11">
        <f t="shared" si="202"/>
        <v>42796.827546296292</v>
      </c>
      <c r="M2147">
        <v>1485892300</v>
      </c>
      <c r="N2147" s="11">
        <f t="shared" si="203"/>
        <v>42766.827546296292</v>
      </c>
      <c r="O2147" t="b">
        <v>0</v>
      </c>
      <c r="P2147">
        <v>163</v>
      </c>
      <c r="Q2147" t="b">
        <v>1</v>
      </c>
      <c r="R2147" t="s">
        <v>8297</v>
      </c>
      <c r="S2147" t="str">
        <f t="shared" si="200"/>
        <v>games</v>
      </c>
      <c r="T2147" t="str">
        <f t="shared" si="201"/>
        <v>tabletop games</v>
      </c>
    </row>
    <row r="2148" spans="1:20" ht="43.2" x14ac:dyDescent="0.3">
      <c r="A2148">
        <v>2045</v>
      </c>
      <c r="B2148" s="3" t="s">
        <v>2046</v>
      </c>
      <c r="C2148" s="3" t="s">
        <v>6155</v>
      </c>
      <c r="D2148" s="10">
        <v>4900</v>
      </c>
      <c r="E2148">
        <v>40140.01</v>
      </c>
      <c r="F2148" s="5">
        <f t="shared" si="198"/>
        <v>8.1918387755102042</v>
      </c>
      <c r="G2148" s="6">
        <f t="shared" si="199"/>
        <v>152.62361216730039</v>
      </c>
      <c r="H2148" t="s">
        <v>8219</v>
      </c>
      <c r="I2148" t="s">
        <v>8224</v>
      </c>
      <c r="J2148" t="s">
        <v>8246</v>
      </c>
      <c r="K2148">
        <v>1341799647</v>
      </c>
      <c r="L2148" s="11">
        <f t="shared" si="202"/>
        <v>41099.088506944441</v>
      </c>
      <c r="M2148">
        <v>1339207647</v>
      </c>
      <c r="N2148" s="11">
        <f t="shared" si="203"/>
        <v>41069.088506944441</v>
      </c>
      <c r="O2148" t="b">
        <v>0</v>
      </c>
      <c r="P2148">
        <v>263</v>
      </c>
      <c r="Q2148" t="b">
        <v>1</v>
      </c>
      <c r="R2148" t="s">
        <v>8295</v>
      </c>
      <c r="S2148" t="str">
        <f t="shared" si="200"/>
        <v>technology</v>
      </c>
      <c r="T2148" t="str">
        <f t="shared" si="201"/>
        <v>hardware</v>
      </c>
    </row>
    <row r="2149" spans="1:20" ht="43.2" x14ac:dyDescent="0.3">
      <c r="A2149">
        <v>2011</v>
      </c>
      <c r="B2149" s="3" t="s">
        <v>2012</v>
      </c>
      <c r="C2149" s="3" t="s">
        <v>6121</v>
      </c>
      <c r="D2149" s="10">
        <v>50000</v>
      </c>
      <c r="E2149">
        <v>409782</v>
      </c>
      <c r="F2149" s="5">
        <f t="shared" si="198"/>
        <v>8.1956399999999991</v>
      </c>
      <c r="G2149" s="6">
        <f t="shared" si="199"/>
        <v>422.02059732234807</v>
      </c>
      <c r="H2149" t="s">
        <v>8219</v>
      </c>
      <c r="I2149" t="s">
        <v>8239</v>
      </c>
      <c r="J2149" t="s">
        <v>8249</v>
      </c>
      <c r="K2149">
        <v>1452553200</v>
      </c>
      <c r="L2149" s="11">
        <f t="shared" si="202"/>
        <v>42380.958333333328</v>
      </c>
      <c r="M2149">
        <v>1449650173</v>
      </c>
      <c r="N2149" s="11">
        <f t="shared" si="203"/>
        <v>42347.358483796299</v>
      </c>
      <c r="O2149" t="b">
        <v>1</v>
      </c>
      <c r="P2149">
        <v>971</v>
      </c>
      <c r="Q2149" t="b">
        <v>1</v>
      </c>
      <c r="R2149" t="s">
        <v>8295</v>
      </c>
      <c r="S2149" t="str">
        <f t="shared" si="200"/>
        <v>technology</v>
      </c>
      <c r="T2149" t="str">
        <f t="shared" si="201"/>
        <v>hardware</v>
      </c>
    </row>
    <row r="2150" spans="1:20" ht="43.2" x14ac:dyDescent="0.3">
      <c r="A2150">
        <v>2617</v>
      </c>
      <c r="B2150" s="3" t="s">
        <v>2617</v>
      </c>
      <c r="C2150" s="3" t="s">
        <v>6727</v>
      </c>
      <c r="D2150" s="10">
        <v>500</v>
      </c>
      <c r="E2150">
        <v>4388</v>
      </c>
      <c r="F2150" s="5">
        <f t="shared" si="198"/>
        <v>8.7759999999999998</v>
      </c>
      <c r="G2150" s="6">
        <f t="shared" si="199"/>
        <v>27.59748427672956</v>
      </c>
      <c r="H2150" t="s">
        <v>8219</v>
      </c>
      <c r="I2150" t="s">
        <v>8224</v>
      </c>
      <c r="J2150" t="s">
        <v>8246</v>
      </c>
      <c r="K2150">
        <v>1413838751</v>
      </c>
      <c r="L2150" s="11">
        <f t="shared" si="202"/>
        <v>41932.874432870369</v>
      </c>
      <c r="M2150">
        <v>1411246751</v>
      </c>
      <c r="N2150" s="11">
        <f t="shared" si="203"/>
        <v>41902.874432870369</v>
      </c>
      <c r="O2150" t="b">
        <v>1</v>
      </c>
      <c r="P2150">
        <v>159</v>
      </c>
      <c r="Q2150" t="b">
        <v>1</v>
      </c>
      <c r="R2150" t="s">
        <v>8301</v>
      </c>
      <c r="S2150" t="str">
        <f t="shared" si="200"/>
        <v>technology</v>
      </c>
      <c r="T2150" t="str">
        <f t="shared" si="201"/>
        <v>space exploration</v>
      </c>
    </row>
    <row r="2151" spans="1:20" ht="28.8" x14ac:dyDescent="0.3">
      <c r="A2151">
        <v>1762</v>
      </c>
      <c r="B2151" s="3" t="s">
        <v>1763</v>
      </c>
      <c r="C2151" s="3" t="s">
        <v>5872</v>
      </c>
      <c r="D2151" s="10">
        <v>100</v>
      </c>
      <c r="E2151">
        <v>885</v>
      </c>
      <c r="F2151" s="5">
        <f t="shared" si="198"/>
        <v>8.85</v>
      </c>
      <c r="G2151" s="6">
        <f t="shared" si="199"/>
        <v>35.4</v>
      </c>
      <c r="H2151" t="s">
        <v>8219</v>
      </c>
      <c r="I2151" t="s">
        <v>8224</v>
      </c>
      <c r="J2151" t="s">
        <v>8246</v>
      </c>
      <c r="K2151">
        <v>1457739245</v>
      </c>
      <c r="L2151" s="11">
        <f t="shared" si="202"/>
        <v>42440.982002314813</v>
      </c>
      <c r="M2151">
        <v>1455147245</v>
      </c>
      <c r="N2151" s="11">
        <f t="shared" si="203"/>
        <v>42410.982002314813</v>
      </c>
      <c r="O2151" t="b">
        <v>0</v>
      </c>
      <c r="P2151">
        <v>25</v>
      </c>
      <c r="Q2151" t="b">
        <v>1</v>
      </c>
      <c r="R2151" t="s">
        <v>8285</v>
      </c>
      <c r="S2151" t="str">
        <f t="shared" si="200"/>
        <v>photography</v>
      </c>
      <c r="T2151" t="str">
        <f t="shared" si="201"/>
        <v>photobooks</v>
      </c>
    </row>
    <row r="2152" spans="1:20" ht="28.8" x14ac:dyDescent="0.3">
      <c r="A2152">
        <v>2016</v>
      </c>
      <c r="B2152" s="3" t="s">
        <v>2017</v>
      </c>
      <c r="C2152" s="3" t="s">
        <v>6126</v>
      </c>
      <c r="D2152" s="10">
        <v>10000</v>
      </c>
      <c r="E2152">
        <v>92154.22</v>
      </c>
      <c r="F2152" s="5">
        <f t="shared" si="198"/>
        <v>9.2154220000000002</v>
      </c>
      <c r="G2152" s="6">
        <f t="shared" si="199"/>
        <v>192.38876826722338</v>
      </c>
      <c r="H2152" t="s">
        <v>8219</v>
      </c>
      <c r="I2152" t="s">
        <v>8224</v>
      </c>
      <c r="J2152" t="s">
        <v>8246</v>
      </c>
      <c r="K2152">
        <v>1362863299</v>
      </c>
      <c r="L2152" s="11">
        <f t="shared" si="202"/>
        <v>41342.88077546296</v>
      </c>
      <c r="M2152">
        <v>1360271299</v>
      </c>
      <c r="N2152" s="11">
        <f t="shared" si="203"/>
        <v>41312.88077546296</v>
      </c>
      <c r="O2152" t="b">
        <v>1</v>
      </c>
      <c r="P2152">
        <v>479</v>
      </c>
      <c r="Q2152" t="b">
        <v>1</v>
      </c>
      <c r="R2152" t="s">
        <v>8295</v>
      </c>
      <c r="S2152" t="str">
        <f t="shared" si="200"/>
        <v>technology</v>
      </c>
      <c r="T2152" t="str">
        <f t="shared" si="201"/>
        <v>hardware</v>
      </c>
    </row>
    <row r="2153" spans="1:20" ht="43.2" x14ac:dyDescent="0.3">
      <c r="A2153">
        <v>2225</v>
      </c>
      <c r="B2153" s="3" t="s">
        <v>2226</v>
      </c>
      <c r="C2153" s="3" t="s">
        <v>6335</v>
      </c>
      <c r="D2153" s="10">
        <v>21000</v>
      </c>
      <c r="E2153">
        <v>198415.01</v>
      </c>
      <c r="F2153" s="5">
        <f t="shared" si="198"/>
        <v>9.4483338095238096</v>
      </c>
      <c r="G2153" s="6">
        <f t="shared" si="199"/>
        <v>164.79651993355483</v>
      </c>
      <c r="H2153" t="s">
        <v>8219</v>
      </c>
      <c r="I2153" t="s">
        <v>8225</v>
      </c>
      <c r="J2153" t="s">
        <v>8247</v>
      </c>
      <c r="K2153">
        <v>1411326015</v>
      </c>
      <c r="L2153" s="11">
        <f t="shared" si="202"/>
        <v>41903.79184027778</v>
      </c>
      <c r="M2153">
        <v>1408734015</v>
      </c>
      <c r="N2153" s="11">
        <f t="shared" si="203"/>
        <v>41873.79184027778</v>
      </c>
      <c r="O2153" t="b">
        <v>0</v>
      </c>
      <c r="P2153">
        <v>1204</v>
      </c>
      <c r="Q2153" t="b">
        <v>1</v>
      </c>
      <c r="R2153" t="s">
        <v>8297</v>
      </c>
      <c r="S2153" t="str">
        <f t="shared" si="200"/>
        <v>games</v>
      </c>
      <c r="T2153" t="str">
        <f t="shared" si="201"/>
        <v>tabletop games</v>
      </c>
    </row>
    <row r="2154" spans="1:20" ht="43.2" x14ac:dyDescent="0.3">
      <c r="A2154">
        <v>2197</v>
      </c>
      <c r="B2154" s="3" t="s">
        <v>2198</v>
      </c>
      <c r="C2154" s="3" t="s">
        <v>6307</v>
      </c>
      <c r="D2154" s="10">
        <v>30000</v>
      </c>
      <c r="E2154">
        <v>285309.33</v>
      </c>
      <c r="F2154" s="5">
        <f t="shared" si="198"/>
        <v>9.5103109999999997</v>
      </c>
      <c r="G2154" s="6">
        <f t="shared" si="199"/>
        <v>65.891300230946882</v>
      </c>
      <c r="H2154" t="s">
        <v>8219</v>
      </c>
      <c r="I2154" t="s">
        <v>8224</v>
      </c>
      <c r="J2154" t="s">
        <v>8246</v>
      </c>
      <c r="K2154">
        <v>1425132059</v>
      </c>
      <c r="L2154" s="11">
        <f t="shared" si="202"/>
        <v>42063.584016203706</v>
      </c>
      <c r="M2154">
        <v>1422540059</v>
      </c>
      <c r="N2154" s="11">
        <f t="shared" si="203"/>
        <v>42033.584016203706</v>
      </c>
      <c r="O2154" t="b">
        <v>0</v>
      </c>
      <c r="P2154">
        <v>4330</v>
      </c>
      <c r="Q2154" t="b">
        <v>1</v>
      </c>
      <c r="R2154" t="s">
        <v>8297</v>
      </c>
      <c r="S2154" t="str">
        <f t="shared" si="200"/>
        <v>games</v>
      </c>
      <c r="T2154" t="str">
        <f t="shared" si="201"/>
        <v>tabletop games</v>
      </c>
    </row>
    <row r="2155" spans="1:20" ht="57.6" x14ac:dyDescent="0.3">
      <c r="A2155">
        <v>2625</v>
      </c>
      <c r="B2155" s="3" t="s">
        <v>2625</v>
      </c>
      <c r="C2155" s="3" t="s">
        <v>6735</v>
      </c>
      <c r="D2155" s="10">
        <v>150</v>
      </c>
      <c r="E2155">
        <v>1434</v>
      </c>
      <c r="F2155" s="5">
        <f t="shared" si="198"/>
        <v>9.56</v>
      </c>
      <c r="G2155" s="6">
        <f t="shared" si="199"/>
        <v>27.576923076923077</v>
      </c>
      <c r="H2155" t="s">
        <v>8219</v>
      </c>
      <c r="I2155" t="s">
        <v>8236</v>
      </c>
      <c r="J2155" t="s">
        <v>8249</v>
      </c>
      <c r="K2155">
        <v>1478723208</v>
      </c>
      <c r="L2155" s="11">
        <f t="shared" si="202"/>
        <v>42683.851944444439</v>
      </c>
      <c r="M2155">
        <v>1476559608</v>
      </c>
      <c r="N2155" s="11">
        <f t="shared" si="203"/>
        <v>42658.810277777782</v>
      </c>
      <c r="O2155" t="b">
        <v>0</v>
      </c>
      <c r="P2155">
        <v>52</v>
      </c>
      <c r="Q2155" t="b">
        <v>1</v>
      </c>
      <c r="R2155" t="s">
        <v>8301</v>
      </c>
      <c r="S2155" t="str">
        <f t="shared" si="200"/>
        <v>technology</v>
      </c>
      <c r="T2155" t="str">
        <f t="shared" si="201"/>
        <v>space exploration</v>
      </c>
    </row>
    <row r="2156" spans="1:20" ht="43.2" x14ac:dyDescent="0.3">
      <c r="A2156">
        <v>2250</v>
      </c>
      <c r="B2156" s="3" t="s">
        <v>2251</v>
      </c>
      <c r="C2156" s="3" t="s">
        <v>6360</v>
      </c>
      <c r="D2156" s="10">
        <v>25000</v>
      </c>
      <c r="E2156">
        <v>243778</v>
      </c>
      <c r="F2156" s="5">
        <f t="shared" si="198"/>
        <v>9.7511200000000002</v>
      </c>
      <c r="G2156" s="6">
        <f t="shared" si="199"/>
        <v>426.93169877408059</v>
      </c>
      <c r="H2156" t="s">
        <v>8219</v>
      </c>
      <c r="I2156" t="s">
        <v>8224</v>
      </c>
      <c r="J2156" t="s">
        <v>8246</v>
      </c>
      <c r="K2156">
        <v>1480727273</v>
      </c>
      <c r="L2156" s="11">
        <f t="shared" si="202"/>
        <v>42707.0471412037</v>
      </c>
      <c r="M2156">
        <v>1478131673</v>
      </c>
      <c r="N2156" s="11">
        <f t="shared" si="203"/>
        <v>42677.005474537036</v>
      </c>
      <c r="O2156" t="b">
        <v>0</v>
      </c>
      <c r="P2156">
        <v>571</v>
      </c>
      <c r="Q2156" t="b">
        <v>1</v>
      </c>
      <c r="R2156" t="s">
        <v>8297</v>
      </c>
      <c r="S2156" t="str">
        <f t="shared" si="200"/>
        <v>games</v>
      </c>
      <c r="T2156" t="str">
        <f t="shared" si="201"/>
        <v>tabletop games</v>
      </c>
    </row>
    <row r="2157" spans="1:20" ht="43.2" x14ac:dyDescent="0.3">
      <c r="A2157">
        <v>2735</v>
      </c>
      <c r="B2157" s="3" t="s">
        <v>2735</v>
      </c>
      <c r="C2157" s="3" t="s">
        <v>6845</v>
      </c>
      <c r="D2157" s="10">
        <v>750</v>
      </c>
      <c r="E2157">
        <v>7336.01</v>
      </c>
      <c r="F2157" s="5">
        <f t="shared" si="198"/>
        <v>9.7813466666666677</v>
      </c>
      <c r="G2157" s="6">
        <f t="shared" si="199"/>
        <v>21.640147492625371</v>
      </c>
      <c r="H2157" t="s">
        <v>8219</v>
      </c>
      <c r="I2157" t="s">
        <v>8225</v>
      </c>
      <c r="J2157" t="s">
        <v>8247</v>
      </c>
      <c r="K2157">
        <v>1363204800</v>
      </c>
      <c r="L2157" s="11">
        <f t="shared" si="202"/>
        <v>41346.833333333336</v>
      </c>
      <c r="M2157">
        <v>1360551250</v>
      </c>
      <c r="N2157" s="11">
        <f t="shared" si="203"/>
        <v>41316.120949074073</v>
      </c>
      <c r="O2157" t="b">
        <v>0</v>
      </c>
      <c r="P2157">
        <v>339</v>
      </c>
      <c r="Q2157" t="b">
        <v>1</v>
      </c>
      <c r="R2157" t="s">
        <v>8295</v>
      </c>
      <c r="S2157" t="str">
        <f t="shared" si="200"/>
        <v>technology</v>
      </c>
      <c r="T2157" t="str">
        <f t="shared" si="201"/>
        <v>hardware</v>
      </c>
    </row>
    <row r="2158" spans="1:20" ht="43.2" x14ac:dyDescent="0.3">
      <c r="A2158">
        <v>2187</v>
      </c>
      <c r="B2158" s="3" t="s">
        <v>2188</v>
      </c>
      <c r="C2158" s="3" t="s">
        <v>6297</v>
      </c>
      <c r="D2158" s="10">
        <v>20000</v>
      </c>
      <c r="E2158">
        <v>202928.5</v>
      </c>
      <c r="F2158" s="5">
        <f t="shared" si="198"/>
        <v>10.146425000000001</v>
      </c>
      <c r="G2158" s="6">
        <f t="shared" si="199"/>
        <v>56.970381807973048</v>
      </c>
      <c r="H2158" t="s">
        <v>8219</v>
      </c>
      <c r="I2158" t="s">
        <v>8224</v>
      </c>
      <c r="J2158" t="s">
        <v>8246</v>
      </c>
      <c r="K2158">
        <v>1428033540</v>
      </c>
      <c r="L2158" s="11">
        <f t="shared" si="202"/>
        <v>42097.165972222225</v>
      </c>
      <c r="M2158">
        <v>1425531666</v>
      </c>
      <c r="N2158" s="11">
        <f t="shared" si="203"/>
        <v>42068.209097222221</v>
      </c>
      <c r="O2158" t="b">
        <v>1</v>
      </c>
      <c r="P2158">
        <v>3562</v>
      </c>
      <c r="Q2158" t="b">
        <v>1</v>
      </c>
      <c r="R2158" t="s">
        <v>8297</v>
      </c>
      <c r="S2158" t="str">
        <f t="shared" si="200"/>
        <v>games</v>
      </c>
      <c r="T2158" t="str">
        <f t="shared" si="201"/>
        <v>tabletop games</v>
      </c>
    </row>
    <row r="2159" spans="1:20" ht="43.2" x14ac:dyDescent="0.3">
      <c r="A2159">
        <v>1978</v>
      </c>
      <c r="B2159" s="3" t="s">
        <v>1979</v>
      </c>
      <c r="C2159" s="3" t="s">
        <v>6088</v>
      </c>
      <c r="D2159" s="10">
        <v>50000</v>
      </c>
      <c r="E2159">
        <v>513422.57</v>
      </c>
      <c r="F2159" s="5">
        <f t="shared" si="198"/>
        <v>10.2684514</v>
      </c>
      <c r="G2159" s="6">
        <f t="shared" si="199"/>
        <v>1323.2540463917526</v>
      </c>
      <c r="H2159" t="s">
        <v>8219</v>
      </c>
      <c r="I2159" t="s">
        <v>8224</v>
      </c>
      <c r="J2159" t="s">
        <v>8246</v>
      </c>
      <c r="K2159">
        <v>1339484400</v>
      </c>
      <c r="L2159" s="11">
        <f t="shared" si="202"/>
        <v>41072.291666666664</v>
      </c>
      <c r="M2159">
        <v>1336627492</v>
      </c>
      <c r="N2159" s="11">
        <f t="shared" si="203"/>
        <v>41039.225601851853</v>
      </c>
      <c r="O2159" t="b">
        <v>1</v>
      </c>
      <c r="P2159">
        <v>388</v>
      </c>
      <c r="Q2159" t="b">
        <v>1</v>
      </c>
      <c r="R2159" t="s">
        <v>8295</v>
      </c>
      <c r="S2159" t="str">
        <f t="shared" si="200"/>
        <v>technology</v>
      </c>
      <c r="T2159" t="str">
        <f t="shared" si="201"/>
        <v>hardware</v>
      </c>
    </row>
    <row r="2160" spans="1:20" ht="43.2" x14ac:dyDescent="0.3">
      <c r="A2160">
        <v>2192</v>
      </c>
      <c r="B2160" s="3" t="s">
        <v>2193</v>
      </c>
      <c r="C2160" s="3" t="s">
        <v>6302</v>
      </c>
      <c r="D2160" s="10">
        <v>12000</v>
      </c>
      <c r="E2160">
        <v>129748.82</v>
      </c>
      <c r="F2160" s="5">
        <f t="shared" si="198"/>
        <v>10.812401666666668</v>
      </c>
      <c r="G2160" s="6">
        <f t="shared" si="199"/>
        <v>40.070667078443485</v>
      </c>
      <c r="H2160" t="s">
        <v>8219</v>
      </c>
      <c r="I2160" t="s">
        <v>8225</v>
      </c>
      <c r="J2160" t="s">
        <v>8247</v>
      </c>
      <c r="K2160">
        <v>1481842800</v>
      </c>
      <c r="L2160" s="11">
        <f t="shared" si="202"/>
        <v>42719.958333333328</v>
      </c>
      <c r="M2160">
        <v>1479414344</v>
      </c>
      <c r="N2160" s="11">
        <f t="shared" si="203"/>
        <v>42691.8512037037</v>
      </c>
      <c r="O2160" t="b">
        <v>0</v>
      </c>
      <c r="P2160">
        <v>3238</v>
      </c>
      <c r="Q2160" t="b">
        <v>1</v>
      </c>
      <c r="R2160" t="s">
        <v>8297</v>
      </c>
      <c r="S2160" t="str">
        <f t="shared" si="200"/>
        <v>games</v>
      </c>
      <c r="T2160" t="str">
        <f t="shared" si="201"/>
        <v>tabletop games</v>
      </c>
    </row>
    <row r="2161" spans="1:20" ht="43.2" x14ac:dyDescent="0.3">
      <c r="A2161">
        <v>1961</v>
      </c>
      <c r="B2161" s="3" t="s">
        <v>1962</v>
      </c>
      <c r="C2161" s="3" t="s">
        <v>6071</v>
      </c>
      <c r="D2161" s="10">
        <v>10000</v>
      </c>
      <c r="E2161">
        <v>110538.12</v>
      </c>
      <c r="F2161" s="5">
        <f t="shared" si="198"/>
        <v>11.053811999999999</v>
      </c>
      <c r="G2161" s="6">
        <f t="shared" si="199"/>
        <v>67.690214329454989</v>
      </c>
      <c r="H2161" t="s">
        <v>8219</v>
      </c>
      <c r="I2161" t="s">
        <v>8224</v>
      </c>
      <c r="J2161" t="s">
        <v>8246</v>
      </c>
      <c r="K2161">
        <v>1349495940</v>
      </c>
      <c r="L2161" s="11">
        <f t="shared" si="202"/>
        <v>41188.165972222225</v>
      </c>
      <c r="M2161">
        <v>1346042417</v>
      </c>
      <c r="N2161" s="11">
        <f t="shared" si="203"/>
        <v>41148.194641203707</v>
      </c>
      <c r="O2161" t="b">
        <v>1</v>
      </c>
      <c r="P2161">
        <v>1633</v>
      </c>
      <c r="Q2161" t="b">
        <v>1</v>
      </c>
      <c r="R2161" t="s">
        <v>8295</v>
      </c>
      <c r="S2161" t="str">
        <f t="shared" si="200"/>
        <v>technology</v>
      </c>
      <c r="T2161" t="str">
        <f t="shared" si="201"/>
        <v>hardware</v>
      </c>
    </row>
    <row r="2162" spans="1:20" ht="43.2" x14ac:dyDescent="0.3">
      <c r="A2162">
        <v>1970</v>
      </c>
      <c r="B2162" s="3" t="s">
        <v>1971</v>
      </c>
      <c r="C2162" s="3" t="s">
        <v>6080</v>
      </c>
      <c r="D2162" s="10">
        <v>5000</v>
      </c>
      <c r="E2162">
        <v>56590</v>
      </c>
      <c r="F2162" s="5">
        <f t="shared" si="198"/>
        <v>11.318</v>
      </c>
      <c r="G2162" s="6">
        <f t="shared" si="199"/>
        <v>80.727532097004286</v>
      </c>
      <c r="H2162" t="s">
        <v>8219</v>
      </c>
      <c r="I2162" t="s">
        <v>8224</v>
      </c>
      <c r="J2162" t="s">
        <v>8246</v>
      </c>
      <c r="K2162">
        <v>1366429101</v>
      </c>
      <c r="L2162" s="11">
        <f t="shared" si="202"/>
        <v>41384.151631944449</v>
      </c>
      <c r="M2162">
        <v>1361248701</v>
      </c>
      <c r="N2162" s="11">
        <f t="shared" si="203"/>
        <v>41324.193298611113</v>
      </c>
      <c r="O2162" t="b">
        <v>1</v>
      </c>
      <c r="P2162">
        <v>701</v>
      </c>
      <c r="Q2162" t="b">
        <v>1</v>
      </c>
      <c r="R2162" t="s">
        <v>8295</v>
      </c>
      <c r="S2162" t="str">
        <f t="shared" si="200"/>
        <v>technology</v>
      </c>
      <c r="T2162" t="str">
        <f t="shared" si="201"/>
        <v>hardware</v>
      </c>
    </row>
    <row r="2163" spans="1:20" ht="43.2" x14ac:dyDescent="0.3">
      <c r="A2163">
        <v>2234</v>
      </c>
      <c r="B2163" s="3" t="s">
        <v>2235</v>
      </c>
      <c r="C2163" s="3" t="s">
        <v>6344</v>
      </c>
      <c r="D2163" s="10">
        <v>100</v>
      </c>
      <c r="E2163">
        <v>1165</v>
      </c>
      <c r="F2163" s="5">
        <f t="shared" si="198"/>
        <v>11.65</v>
      </c>
      <c r="G2163" s="6">
        <f t="shared" si="199"/>
        <v>41.607142857142854</v>
      </c>
      <c r="H2163" t="s">
        <v>8219</v>
      </c>
      <c r="I2163" t="s">
        <v>8224</v>
      </c>
      <c r="J2163" t="s">
        <v>8246</v>
      </c>
      <c r="K2163">
        <v>1483645647</v>
      </c>
      <c r="L2163" s="11">
        <f t="shared" si="202"/>
        <v>42740.824618055558</v>
      </c>
      <c r="M2163">
        <v>1481053647</v>
      </c>
      <c r="N2163" s="11">
        <f t="shared" si="203"/>
        <v>42710.824618055558</v>
      </c>
      <c r="O2163" t="b">
        <v>0</v>
      </c>
      <c r="P2163">
        <v>28</v>
      </c>
      <c r="Q2163" t="b">
        <v>1</v>
      </c>
      <c r="R2163" t="s">
        <v>8297</v>
      </c>
      <c r="S2163" t="str">
        <f t="shared" si="200"/>
        <v>games</v>
      </c>
      <c r="T2163" t="str">
        <f t="shared" si="201"/>
        <v>tabletop games</v>
      </c>
    </row>
    <row r="2164" spans="1:20" ht="57.6" x14ac:dyDescent="0.3">
      <c r="A2164">
        <v>2228</v>
      </c>
      <c r="B2164" s="3" t="s">
        <v>2229</v>
      </c>
      <c r="C2164" s="3" t="s">
        <v>6338</v>
      </c>
      <c r="D2164" s="10">
        <v>1000</v>
      </c>
      <c r="E2164">
        <v>11744.9</v>
      </c>
      <c r="F2164" s="5">
        <f t="shared" si="198"/>
        <v>11.744899999999999</v>
      </c>
      <c r="G2164" s="6">
        <f t="shared" si="199"/>
        <v>81.561805555555551</v>
      </c>
      <c r="H2164" t="s">
        <v>8219</v>
      </c>
      <c r="I2164" t="s">
        <v>8236</v>
      </c>
      <c r="J2164" t="s">
        <v>8249</v>
      </c>
      <c r="K2164">
        <v>1439707236</v>
      </c>
      <c r="L2164" s="11">
        <f t="shared" si="202"/>
        <v>42232.278194444443</v>
      </c>
      <c r="M2164">
        <v>1437115236</v>
      </c>
      <c r="N2164" s="11">
        <f t="shared" si="203"/>
        <v>42202.278194444443</v>
      </c>
      <c r="O2164" t="b">
        <v>0</v>
      </c>
      <c r="P2164">
        <v>144</v>
      </c>
      <c r="Q2164" t="b">
        <v>1</v>
      </c>
      <c r="R2164" t="s">
        <v>8297</v>
      </c>
      <c r="S2164" t="str">
        <f t="shared" si="200"/>
        <v>games</v>
      </c>
      <c r="T2164" t="str">
        <f t="shared" si="201"/>
        <v>tabletop games</v>
      </c>
    </row>
    <row r="2165" spans="1:20" ht="43.2" x14ac:dyDescent="0.3">
      <c r="A2165">
        <v>1478</v>
      </c>
      <c r="B2165" s="3" t="s">
        <v>1479</v>
      </c>
      <c r="C2165" s="3" t="s">
        <v>5588</v>
      </c>
      <c r="D2165" s="10">
        <v>50000</v>
      </c>
      <c r="E2165">
        <v>590807.11</v>
      </c>
      <c r="F2165" s="5">
        <f t="shared" si="198"/>
        <v>11.8161422</v>
      </c>
      <c r="G2165" s="6">
        <f t="shared" si="199"/>
        <v>29.187190495010373</v>
      </c>
      <c r="H2165" t="s">
        <v>8219</v>
      </c>
      <c r="I2165" t="s">
        <v>8224</v>
      </c>
      <c r="J2165" t="s">
        <v>8246</v>
      </c>
      <c r="K2165">
        <v>1368564913</v>
      </c>
      <c r="L2165" s="11">
        <f t="shared" si="202"/>
        <v>41408.871678240743</v>
      </c>
      <c r="M2165">
        <v>1367355313</v>
      </c>
      <c r="N2165" s="11">
        <f t="shared" si="203"/>
        <v>41394.871678240743</v>
      </c>
      <c r="O2165" t="b">
        <v>1</v>
      </c>
      <c r="P2165">
        <v>20242</v>
      </c>
      <c r="Q2165" t="b">
        <v>1</v>
      </c>
      <c r="R2165" t="s">
        <v>8288</v>
      </c>
      <c r="S2165" t="str">
        <f t="shared" si="200"/>
        <v>publishing</v>
      </c>
      <c r="T2165" t="str">
        <f t="shared" si="201"/>
        <v>radio &amp; podcasts</v>
      </c>
    </row>
    <row r="2166" spans="1:20" ht="43.2" x14ac:dyDescent="0.3">
      <c r="A2166">
        <v>2231</v>
      </c>
      <c r="B2166" s="3" t="s">
        <v>2232</v>
      </c>
      <c r="C2166" s="3" t="s">
        <v>6341</v>
      </c>
      <c r="D2166" s="10">
        <v>2500</v>
      </c>
      <c r="E2166">
        <v>30303.24</v>
      </c>
      <c r="F2166" s="5">
        <f t="shared" si="198"/>
        <v>12.121296000000001</v>
      </c>
      <c r="G2166" s="6">
        <f t="shared" si="199"/>
        <v>27.226630727762803</v>
      </c>
      <c r="H2166" t="s">
        <v>8219</v>
      </c>
      <c r="I2166" t="s">
        <v>8224</v>
      </c>
      <c r="J2166" t="s">
        <v>8246</v>
      </c>
      <c r="K2166">
        <v>1372136400</v>
      </c>
      <c r="L2166" s="11">
        <f t="shared" si="202"/>
        <v>41450.208333333336</v>
      </c>
      <c r="M2166">
        <v>1369864301</v>
      </c>
      <c r="N2166" s="11">
        <f t="shared" si="203"/>
        <v>41423.910891203705</v>
      </c>
      <c r="O2166" t="b">
        <v>0</v>
      </c>
      <c r="P2166">
        <v>1113</v>
      </c>
      <c r="Q2166" t="b">
        <v>1</v>
      </c>
      <c r="R2166" t="s">
        <v>8297</v>
      </c>
      <c r="S2166" t="str">
        <f t="shared" si="200"/>
        <v>games</v>
      </c>
      <c r="T2166" t="str">
        <f t="shared" si="201"/>
        <v>tabletop games</v>
      </c>
    </row>
    <row r="2167" spans="1:20" ht="57.6" x14ac:dyDescent="0.3">
      <c r="A2167">
        <v>1660</v>
      </c>
      <c r="B2167" s="3" t="s">
        <v>1661</v>
      </c>
      <c r="C2167" s="3" t="s">
        <v>5770</v>
      </c>
      <c r="D2167" s="10">
        <v>80</v>
      </c>
      <c r="E2167">
        <v>1003</v>
      </c>
      <c r="F2167" s="5">
        <f t="shared" si="198"/>
        <v>12.5375</v>
      </c>
      <c r="G2167" s="6">
        <f t="shared" si="199"/>
        <v>27.861111111111111</v>
      </c>
      <c r="H2167" t="s">
        <v>8219</v>
      </c>
      <c r="I2167" t="s">
        <v>8237</v>
      </c>
      <c r="J2167" t="s">
        <v>8249</v>
      </c>
      <c r="K2167">
        <v>1462053540</v>
      </c>
      <c r="L2167" s="11">
        <f t="shared" si="202"/>
        <v>42490.915972222225</v>
      </c>
      <c r="M2167">
        <v>1459355950</v>
      </c>
      <c r="N2167" s="11">
        <f t="shared" si="203"/>
        <v>42459.693865740745</v>
      </c>
      <c r="O2167" t="b">
        <v>0</v>
      </c>
      <c r="P2167">
        <v>36</v>
      </c>
      <c r="Q2167" t="b">
        <v>1</v>
      </c>
      <c r="R2167" t="s">
        <v>8292</v>
      </c>
      <c r="S2167" t="str">
        <f t="shared" si="200"/>
        <v>music</v>
      </c>
      <c r="T2167" t="str">
        <f t="shared" si="201"/>
        <v>pop</v>
      </c>
    </row>
    <row r="2168" spans="1:20" ht="43.2" x14ac:dyDescent="0.3">
      <c r="A2168">
        <v>2272</v>
      </c>
      <c r="B2168" s="3" t="s">
        <v>2273</v>
      </c>
      <c r="C2168" s="3" t="s">
        <v>6382</v>
      </c>
      <c r="D2168" s="10">
        <v>1000</v>
      </c>
      <c r="E2168">
        <v>13566</v>
      </c>
      <c r="F2168" s="5">
        <f t="shared" si="198"/>
        <v>13.566000000000001</v>
      </c>
      <c r="G2168" s="6">
        <f t="shared" si="199"/>
        <v>14.370762711864407</v>
      </c>
      <c r="H2168" t="s">
        <v>8219</v>
      </c>
      <c r="I2168" t="s">
        <v>8224</v>
      </c>
      <c r="J2168" t="s">
        <v>8246</v>
      </c>
      <c r="K2168">
        <v>1449506836</v>
      </c>
      <c r="L2168" s="11">
        <f t="shared" si="202"/>
        <v>42345.699490740735</v>
      </c>
      <c r="M2168">
        <v>1446914836</v>
      </c>
      <c r="N2168" s="11">
        <f t="shared" si="203"/>
        <v>42315.699490740735</v>
      </c>
      <c r="O2168" t="b">
        <v>0</v>
      </c>
      <c r="P2168">
        <v>944</v>
      </c>
      <c r="Q2168" t="b">
        <v>1</v>
      </c>
      <c r="R2168" t="s">
        <v>8297</v>
      </c>
      <c r="S2168" t="str">
        <f t="shared" si="200"/>
        <v>games</v>
      </c>
      <c r="T2168" t="str">
        <f t="shared" si="201"/>
        <v>tabletop games</v>
      </c>
    </row>
    <row r="2169" spans="1:20" ht="28.8" x14ac:dyDescent="0.3">
      <c r="A2169">
        <v>2242</v>
      </c>
      <c r="B2169" s="3" t="s">
        <v>2243</v>
      </c>
      <c r="C2169" s="3" t="s">
        <v>6352</v>
      </c>
      <c r="D2169" s="10">
        <v>10000</v>
      </c>
      <c r="E2169">
        <v>136009.76</v>
      </c>
      <c r="F2169" s="5">
        <f t="shared" si="198"/>
        <v>13.600976000000001</v>
      </c>
      <c r="G2169" s="6">
        <f t="shared" si="199"/>
        <v>53.865251485148519</v>
      </c>
      <c r="H2169" t="s">
        <v>8219</v>
      </c>
      <c r="I2169" t="s">
        <v>8224</v>
      </c>
      <c r="J2169" t="s">
        <v>8246</v>
      </c>
      <c r="K2169">
        <v>1385521320</v>
      </c>
      <c r="L2169" s="11">
        <f t="shared" si="202"/>
        <v>41605.126388888886</v>
      </c>
      <c r="M2169">
        <v>1382449733</v>
      </c>
      <c r="N2169" s="11">
        <f t="shared" si="203"/>
        <v>41569.575613425928</v>
      </c>
      <c r="O2169" t="b">
        <v>0</v>
      </c>
      <c r="P2169">
        <v>2525</v>
      </c>
      <c r="Q2169" t="b">
        <v>1</v>
      </c>
      <c r="R2169" t="s">
        <v>8297</v>
      </c>
      <c r="S2169" t="str">
        <f t="shared" si="200"/>
        <v>games</v>
      </c>
      <c r="T2169" t="str">
        <f t="shared" si="201"/>
        <v>tabletop games</v>
      </c>
    </row>
    <row r="2170" spans="1:20" ht="43.2" x14ac:dyDescent="0.3">
      <c r="A2170">
        <v>2624</v>
      </c>
      <c r="B2170" s="3" t="s">
        <v>2624</v>
      </c>
      <c r="C2170" s="3" t="s">
        <v>6734</v>
      </c>
      <c r="D2170" s="10">
        <v>8000</v>
      </c>
      <c r="E2170">
        <v>110353.65</v>
      </c>
      <c r="F2170" s="5">
        <f t="shared" si="198"/>
        <v>13.794206249999998</v>
      </c>
      <c r="G2170" s="6">
        <f t="shared" si="199"/>
        <v>31.820544982698959</v>
      </c>
      <c r="H2170" t="s">
        <v>8219</v>
      </c>
      <c r="I2170" t="s">
        <v>8224</v>
      </c>
      <c r="J2170" t="s">
        <v>8246</v>
      </c>
      <c r="K2170">
        <v>1347530822</v>
      </c>
      <c r="L2170" s="11">
        <f t="shared" si="202"/>
        <v>41165.42155092593</v>
      </c>
      <c r="M2170">
        <v>1345716422</v>
      </c>
      <c r="N2170" s="11">
        <f t="shared" si="203"/>
        <v>41144.42155092593</v>
      </c>
      <c r="O2170" t="b">
        <v>0</v>
      </c>
      <c r="P2170">
        <v>3468</v>
      </c>
      <c r="Q2170" t="b">
        <v>1</v>
      </c>
      <c r="R2170" t="s">
        <v>8301</v>
      </c>
      <c r="S2170" t="str">
        <f t="shared" si="200"/>
        <v>technology</v>
      </c>
      <c r="T2170" t="str">
        <f t="shared" si="201"/>
        <v>space exploration</v>
      </c>
    </row>
    <row r="2171" spans="1:20" ht="43.2" x14ac:dyDescent="0.3">
      <c r="A2171">
        <v>1958</v>
      </c>
      <c r="B2171" s="3" t="s">
        <v>1959</v>
      </c>
      <c r="C2171" s="3" t="s">
        <v>6068</v>
      </c>
      <c r="D2171" s="10">
        <v>7000</v>
      </c>
      <c r="E2171">
        <v>100490.02</v>
      </c>
      <c r="F2171" s="5">
        <f t="shared" si="198"/>
        <v>14.355717142857143</v>
      </c>
      <c r="G2171" s="6">
        <f t="shared" si="199"/>
        <v>74.107684365781708</v>
      </c>
      <c r="H2171" t="s">
        <v>8219</v>
      </c>
      <c r="I2171" t="s">
        <v>8224</v>
      </c>
      <c r="J2171" t="s">
        <v>8246</v>
      </c>
      <c r="K2171">
        <v>1364078561</v>
      </c>
      <c r="L2171" s="11">
        <f t="shared" si="202"/>
        <v>41356.94630787037</v>
      </c>
      <c r="M2171">
        <v>1361490161</v>
      </c>
      <c r="N2171" s="11">
        <f t="shared" si="203"/>
        <v>41326.987974537034</v>
      </c>
      <c r="O2171" t="b">
        <v>1</v>
      </c>
      <c r="P2171">
        <v>1356</v>
      </c>
      <c r="Q2171" t="b">
        <v>1</v>
      </c>
      <c r="R2171" t="s">
        <v>8295</v>
      </c>
      <c r="S2171" t="str">
        <f t="shared" si="200"/>
        <v>technology</v>
      </c>
      <c r="T2171" t="str">
        <f t="shared" si="201"/>
        <v>hardware</v>
      </c>
    </row>
    <row r="2172" spans="1:20" ht="43.2" x14ac:dyDescent="0.3">
      <c r="A2172">
        <v>642</v>
      </c>
      <c r="B2172" s="3" t="s">
        <v>643</v>
      </c>
      <c r="C2172" s="3" t="s">
        <v>4752</v>
      </c>
      <c r="D2172" s="10">
        <v>20000</v>
      </c>
      <c r="E2172">
        <v>292097</v>
      </c>
      <c r="F2172" s="5">
        <f t="shared" si="198"/>
        <v>14.604850000000001</v>
      </c>
      <c r="G2172" s="6">
        <f t="shared" si="199"/>
        <v>134.3592456301748</v>
      </c>
      <c r="H2172" t="s">
        <v>8219</v>
      </c>
      <c r="I2172" t="s">
        <v>8236</v>
      </c>
      <c r="J2172" t="s">
        <v>8249</v>
      </c>
      <c r="K2172">
        <v>1439998674</v>
      </c>
      <c r="L2172" s="11">
        <f t="shared" si="202"/>
        <v>42235.651319444441</v>
      </c>
      <c r="M2172">
        <v>1436888274</v>
      </c>
      <c r="N2172" s="11">
        <f t="shared" si="203"/>
        <v>42199.651319444441</v>
      </c>
      <c r="O2172" t="b">
        <v>0</v>
      </c>
      <c r="P2172">
        <v>2174</v>
      </c>
      <c r="Q2172" t="b">
        <v>1</v>
      </c>
      <c r="R2172" t="s">
        <v>8273</v>
      </c>
      <c r="S2172" t="str">
        <f t="shared" si="200"/>
        <v>technology</v>
      </c>
      <c r="T2172" t="str">
        <f t="shared" si="201"/>
        <v>wearables</v>
      </c>
    </row>
    <row r="2173" spans="1:20" ht="43.2" x14ac:dyDescent="0.3">
      <c r="A2173">
        <v>2721</v>
      </c>
      <c r="B2173" s="3" t="s">
        <v>2721</v>
      </c>
      <c r="C2173" s="3" t="s">
        <v>6831</v>
      </c>
      <c r="D2173" s="10">
        <v>750</v>
      </c>
      <c r="E2173">
        <v>10965</v>
      </c>
      <c r="F2173" s="5">
        <f t="shared" si="198"/>
        <v>14.62</v>
      </c>
      <c r="G2173" s="6">
        <f t="shared" si="199"/>
        <v>40.762081784386616</v>
      </c>
      <c r="H2173" t="s">
        <v>8219</v>
      </c>
      <c r="I2173" t="s">
        <v>8225</v>
      </c>
      <c r="J2173" t="s">
        <v>8247</v>
      </c>
      <c r="K2173">
        <v>1378494000</v>
      </c>
      <c r="L2173" s="11">
        <f t="shared" si="202"/>
        <v>41523.791666666664</v>
      </c>
      <c r="M2173">
        <v>1375880598</v>
      </c>
      <c r="N2173" s="11">
        <f t="shared" si="203"/>
        <v>41493.543958333335</v>
      </c>
      <c r="O2173" t="b">
        <v>0</v>
      </c>
      <c r="P2173">
        <v>269</v>
      </c>
      <c r="Q2173" t="b">
        <v>1</v>
      </c>
      <c r="R2173" t="s">
        <v>8295</v>
      </c>
      <c r="S2173" t="str">
        <f t="shared" si="200"/>
        <v>technology</v>
      </c>
      <c r="T2173" t="str">
        <f t="shared" si="201"/>
        <v>hardware</v>
      </c>
    </row>
    <row r="2174" spans="1:20" ht="43.2" x14ac:dyDescent="0.3">
      <c r="A2174">
        <v>2075</v>
      </c>
      <c r="B2174" s="3" t="s">
        <v>2076</v>
      </c>
      <c r="C2174" s="3" t="s">
        <v>6185</v>
      </c>
      <c r="D2174" s="10">
        <v>9999</v>
      </c>
      <c r="E2174">
        <v>167820.6</v>
      </c>
      <c r="F2174" s="5">
        <f t="shared" si="198"/>
        <v>16.783738373837384</v>
      </c>
      <c r="G2174" s="6">
        <f t="shared" si="199"/>
        <v>20.465926829268295</v>
      </c>
      <c r="H2174" t="s">
        <v>8219</v>
      </c>
      <c r="I2174" t="s">
        <v>8224</v>
      </c>
      <c r="J2174" t="s">
        <v>8246</v>
      </c>
      <c r="K2174">
        <v>1374769288</v>
      </c>
      <c r="L2174" s="11">
        <f t="shared" si="202"/>
        <v>41480.681574074071</v>
      </c>
      <c r="M2174">
        <v>1372177288</v>
      </c>
      <c r="N2174" s="11">
        <f t="shared" si="203"/>
        <v>41450.681574074071</v>
      </c>
      <c r="O2174" t="b">
        <v>0</v>
      </c>
      <c r="P2174">
        <v>8200</v>
      </c>
      <c r="Q2174" t="b">
        <v>1</v>
      </c>
      <c r="R2174" t="s">
        <v>8295</v>
      </c>
      <c r="S2174" t="str">
        <f t="shared" si="200"/>
        <v>technology</v>
      </c>
      <c r="T2174" t="str">
        <f t="shared" si="201"/>
        <v>hardware</v>
      </c>
    </row>
    <row r="2175" spans="1:20" ht="43.2" x14ac:dyDescent="0.3">
      <c r="A2175">
        <v>1943</v>
      </c>
      <c r="B2175" s="3" t="s">
        <v>1944</v>
      </c>
      <c r="C2175" s="3" t="s">
        <v>6053</v>
      </c>
      <c r="D2175" s="10">
        <v>10000</v>
      </c>
      <c r="E2175">
        <v>170525</v>
      </c>
      <c r="F2175" s="5">
        <f t="shared" si="198"/>
        <v>17.052499999999998</v>
      </c>
      <c r="G2175" s="6">
        <f t="shared" si="199"/>
        <v>68.815577078288939</v>
      </c>
      <c r="H2175" t="s">
        <v>8219</v>
      </c>
      <c r="I2175" t="s">
        <v>8224</v>
      </c>
      <c r="J2175" t="s">
        <v>8246</v>
      </c>
      <c r="K2175">
        <v>1470896916</v>
      </c>
      <c r="L2175" s="11">
        <f t="shared" si="202"/>
        <v>42593.269861111112</v>
      </c>
      <c r="M2175">
        <v>1467008916</v>
      </c>
      <c r="N2175" s="11">
        <f t="shared" si="203"/>
        <v>42548.269861111112</v>
      </c>
      <c r="O2175" t="b">
        <v>1</v>
      </c>
      <c r="P2175">
        <v>2478</v>
      </c>
      <c r="Q2175" t="b">
        <v>1</v>
      </c>
      <c r="R2175" t="s">
        <v>8295</v>
      </c>
      <c r="S2175" t="str">
        <f t="shared" si="200"/>
        <v>technology</v>
      </c>
      <c r="T2175" t="str">
        <f t="shared" si="201"/>
        <v>hardware</v>
      </c>
    </row>
    <row r="2176" spans="1:20" ht="43.2" x14ac:dyDescent="0.3">
      <c r="A2176">
        <v>2269</v>
      </c>
      <c r="B2176" s="3" t="s">
        <v>2270</v>
      </c>
      <c r="C2176" s="3" t="s">
        <v>6379</v>
      </c>
      <c r="D2176" s="10">
        <v>2500</v>
      </c>
      <c r="E2176">
        <v>45041</v>
      </c>
      <c r="F2176" s="5">
        <f t="shared" si="198"/>
        <v>18.016400000000001</v>
      </c>
      <c r="G2176" s="6">
        <f t="shared" si="199"/>
        <v>49.934589800443462</v>
      </c>
      <c r="H2176" t="s">
        <v>8219</v>
      </c>
      <c r="I2176" t="s">
        <v>8224</v>
      </c>
      <c r="J2176" t="s">
        <v>8246</v>
      </c>
      <c r="K2176">
        <v>1488862800</v>
      </c>
      <c r="L2176" s="11">
        <f t="shared" si="202"/>
        <v>42801.208333333328</v>
      </c>
      <c r="M2176">
        <v>1486745663</v>
      </c>
      <c r="N2176" s="11">
        <f t="shared" si="203"/>
        <v>42776.704432870371</v>
      </c>
      <c r="O2176" t="b">
        <v>0</v>
      </c>
      <c r="P2176">
        <v>902</v>
      </c>
      <c r="Q2176" t="b">
        <v>1</v>
      </c>
      <c r="R2176" t="s">
        <v>8297</v>
      </c>
      <c r="S2176" t="str">
        <f t="shared" si="200"/>
        <v>games</v>
      </c>
      <c r="T2176" t="str">
        <f t="shared" si="201"/>
        <v>tabletop games</v>
      </c>
    </row>
    <row r="2177" spans="1:20" ht="43.2" x14ac:dyDescent="0.3">
      <c r="A2177">
        <v>2185</v>
      </c>
      <c r="B2177" s="3" t="s">
        <v>2186</v>
      </c>
      <c r="C2177" s="3" t="s">
        <v>6295</v>
      </c>
      <c r="D2177" s="10">
        <v>5000</v>
      </c>
      <c r="E2177">
        <v>92848.5</v>
      </c>
      <c r="F2177" s="5">
        <f t="shared" si="198"/>
        <v>18.569700000000001</v>
      </c>
      <c r="G2177" s="6">
        <f t="shared" si="199"/>
        <v>149.03451043338683</v>
      </c>
      <c r="H2177" t="s">
        <v>8219</v>
      </c>
      <c r="I2177" t="s">
        <v>8225</v>
      </c>
      <c r="J2177" t="s">
        <v>8247</v>
      </c>
      <c r="K2177">
        <v>1364286239</v>
      </c>
      <c r="L2177" s="11">
        <f t="shared" si="202"/>
        <v>41359.349988425929</v>
      </c>
      <c r="M2177">
        <v>1360830239</v>
      </c>
      <c r="N2177" s="11">
        <f t="shared" si="203"/>
        <v>41319.349988425929</v>
      </c>
      <c r="O2177" t="b">
        <v>0</v>
      </c>
      <c r="P2177">
        <v>623</v>
      </c>
      <c r="Q2177" t="b">
        <v>1</v>
      </c>
      <c r="R2177" t="s">
        <v>8297</v>
      </c>
      <c r="S2177" t="str">
        <f t="shared" si="200"/>
        <v>games</v>
      </c>
      <c r="T2177" t="str">
        <f t="shared" si="201"/>
        <v>tabletop games</v>
      </c>
    </row>
    <row r="2178" spans="1:20" ht="43.2" x14ac:dyDescent="0.3">
      <c r="A2178">
        <v>2259</v>
      </c>
      <c r="B2178" s="3" t="s">
        <v>2260</v>
      </c>
      <c r="C2178" s="3" t="s">
        <v>6369</v>
      </c>
      <c r="D2178" s="10">
        <v>1000</v>
      </c>
      <c r="E2178">
        <v>18671</v>
      </c>
      <c r="F2178" s="5">
        <f t="shared" ref="F2178:F2241" si="204">E2178/D2178</f>
        <v>18.670999999999999</v>
      </c>
      <c r="G2178" s="6">
        <f t="shared" ref="G2178:G2241" si="205">E2178/P2178</f>
        <v>90.635922330097088</v>
      </c>
      <c r="H2178" t="s">
        <v>8219</v>
      </c>
      <c r="I2178" t="s">
        <v>8225</v>
      </c>
      <c r="J2178" t="s">
        <v>8247</v>
      </c>
      <c r="K2178">
        <v>1481224736</v>
      </c>
      <c r="L2178" s="11">
        <f t="shared" si="202"/>
        <v>42712.804814814815</v>
      </c>
      <c r="M2178">
        <v>1480360736</v>
      </c>
      <c r="N2178" s="11">
        <f t="shared" si="203"/>
        <v>42702.804814814815</v>
      </c>
      <c r="O2178" t="b">
        <v>0</v>
      </c>
      <c r="P2178">
        <v>206</v>
      </c>
      <c r="Q2178" t="b">
        <v>1</v>
      </c>
      <c r="R2178" t="s">
        <v>8297</v>
      </c>
      <c r="S2178" t="str">
        <f t="shared" ref="S2178:S2241" si="206">LEFT(R2178,FIND("/",R2178)-1)</f>
        <v>games</v>
      </c>
      <c r="T2178" t="str">
        <f t="shared" ref="T2178:T2241" si="207">RIGHT(R2178,LEN(R2178)-FIND("/",R2178))</f>
        <v>tabletop games</v>
      </c>
    </row>
    <row r="2179" spans="1:20" ht="43.2" x14ac:dyDescent="0.3">
      <c r="A2179">
        <v>2245</v>
      </c>
      <c r="B2179" s="3" t="s">
        <v>2246</v>
      </c>
      <c r="C2179" s="3" t="s">
        <v>6355</v>
      </c>
      <c r="D2179" s="10">
        <v>4000</v>
      </c>
      <c r="E2179">
        <v>105881</v>
      </c>
      <c r="F2179" s="5">
        <f t="shared" si="204"/>
        <v>26.47025</v>
      </c>
      <c r="G2179" s="6">
        <f t="shared" si="205"/>
        <v>53.475252525252522</v>
      </c>
      <c r="H2179" t="s">
        <v>8219</v>
      </c>
      <c r="I2179" t="s">
        <v>8224</v>
      </c>
      <c r="J2179" t="s">
        <v>8246</v>
      </c>
      <c r="K2179">
        <v>1393005600</v>
      </c>
      <c r="L2179" s="11">
        <f t="shared" ref="L2179:L2242" si="208">(((K2179/60)/60)/24)+DATE(1970,1,1)</f>
        <v>41691.75</v>
      </c>
      <c r="M2179">
        <v>1390323617</v>
      </c>
      <c r="N2179" s="11">
        <f t="shared" ref="N2179:N2242" si="209">(((M2179/60)/60)/24)+DATE(1970,1,1)</f>
        <v>41660.708530092597</v>
      </c>
      <c r="O2179" t="b">
        <v>0</v>
      </c>
      <c r="P2179">
        <v>1980</v>
      </c>
      <c r="Q2179" t="b">
        <v>1</v>
      </c>
      <c r="R2179" t="s">
        <v>8297</v>
      </c>
      <c r="S2179" t="str">
        <f t="shared" si="206"/>
        <v>games</v>
      </c>
      <c r="T2179" t="str">
        <f t="shared" si="207"/>
        <v>tabletop games</v>
      </c>
    </row>
    <row r="2180" spans="1:20" ht="86.4" x14ac:dyDescent="0.3">
      <c r="A2180">
        <v>78</v>
      </c>
      <c r="B2180" s="3" t="s">
        <v>80</v>
      </c>
      <c r="C2180" s="3" t="s">
        <v>4189</v>
      </c>
      <c r="D2180" s="10">
        <v>50</v>
      </c>
      <c r="E2180">
        <v>1351</v>
      </c>
      <c r="F2180" s="5">
        <f t="shared" si="204"/>
        <v>27.02</v>
      </c>
      <c r="G2180" s="6">
        <f t="shared" si="205"/>
        <v>38.6</v>
      </c>
      <c r="H2180" t="s">
        <v>8219</v>
      </c>
      <c r="I2180" t="s">
        <v>8230</v>
      </c>
      <c r="J2180" t="s">
        <v>8249</v>
      </c>
      <c r="K2180">
        <v>1472751121</v>
      </c>
      <c r="L2180" s="11">
        <f t="shared" si="208"/>
        <v>42614.730567129634</v>
      </c>
      <c r="M2180">
        <v>1471887121</v>
      </c>
      <c r="N2180" s="11">
        <f t="shared" si="209"/>
        <v>42604.730567129634</v>
      </c>
      <c r="O2180" t="b">
        <v>0</v>
      </c>
      <c r="P2180">
        <v>35</v>
      </c>
      <c r="Q2180" t="b">
        <v>1</v>
      </c>
      <c r="R2180" t="s">
        <v>8266</v>
      </c>
      <c r="S2180" t="str">
        <f t="shared" si="206"/>
        <v>film &amp; video</v>
      </c>
      <c r="T2180" t="str">
        <f t="shared" si="207"/>
        <v>shorts</v>
      </c>
    </row>
    <row r="2181" spans="1:20" ht="57.6" x14ac:dyDescent="0.3">
      <c r="A2181">
        <v>2611</v>
      </c>
      <c r="B2181" s="3" t="s">
        <v>2611</v>
      </c>
      <c r="C2181" s="3" t="s">
        <v>6721</v>
      </c>
      <c r="D2181" s="10">
        <v>11000</v>
      </c>
      <c r="E2181">
        <v>306970</v>
      </c>
      <c r="F2181" s="5">
        <f t="shared" si="204"/>
        <v>27.906363636363636</v>
      </c>
      <c r="G2181" s="6">
        <f t="shared" si="205"/>
        <v>83.802893802893806</v>
      </c>
      <c r="H2181" t="s">
        <v>8219</v>
      </c>
      <c r="I2181" t="s">
        <v>8236</v>
      </c>
      <c r="J2181" t="s">
        <v>8249</v>
      </c>
      <c r="K2181">
        <v>1483397940</v>
      </c>
      <c r="L2181" s="11">
        <f t="shared" si="208"/>
        <v>42737.957638888889</v>
      </c>
      <c r="M2181">
        <v>1480493014</v>
      </c>
      <c r="N2181" s="11">
        <f t="shared" si="209"/>
        <v>42704.335810185185</v>
      </c>
      <c r="O2181" t="b">
        <v>1</v>
      </c>
      <c r="P2181">
        <v>3663</v>
      </c>
      <c r="Q2181" t="b">
        <v>1</v>
      </c>
      <c r="R2181" t="s">
        <v>8301</v>
      </c>
      <c r="S2181" t="str">
        <f t="shared" si="206"/>
        <v>technology</v>
      </c>
      <c r="T2181" t="str">
        <f t="shared" si="207"/>
        <v>space exploration</v>
      </c>
    </row>
    <row r="2182" spans="1:20" ht="43.2" x14ac:dyDescent="0.3">
      <c r="A2182">
        <v>3840</v>
      </c>
      <c r="B2182" s="3" t="s">
        <v>3837</v>
      </c>
      <c r="C2182" s="3" t="s">
        <v>7949</v>
      </c>
      <c r="D2182" s="10">
        <v>1</v>
      </c>
      <c r="E2182">
        <v>65</v>
      </c>
      <c r="F2182" s="5">
        <f t="shared" si="204"/>
        <v>65</v>
      </c>
      <c r="G2182" s="6">
        <f t="shared" si="205"/>
        <v>21.666666666666668</v>
      </c>
      <c r="H2182" t="s">
        <v>8219</v>
      </c>
      <c r="I2182" t="s">
        <v>8225</v>
      </c>
      <c r="J2182" t="s">
        <v>8247</v>
      </c>
      <c r="K2182">
        <v>1459180229</v>
      </c>
      <c r="L2182" s="11">
        <f t="shared" si="208"/>
        <v>42457.660057870366</v>
      </c>
      <c r="M2182">
        <v>1457023829</v>
      </c>
      <c r="N2182" s="11">
        <f t="shared" si="209"/>
        <v>42432.701724537037</v>
      </c>
      <c r="O2182" t="b">
        <v>0</v>
      </c>
      <c r="P2182">
        <v>3</v>
      </c>
      <c r="Q2182" t="b">
        <v>1</v>
      </c>
      <c r="R2182" t="s">
        <v>8271</v>
      </c>
      <c r="S2182" t="str">
        <f t="shared" si="206"/>
        <v>theater</v>
      </c>
      <c r="T2182" t="str">
        <f t="shared" si="207"/>
        <v>plays</v>
      </c>
    </row>
    <row r="2183" spans="1:20" ht="43.2" x14ac:dyDescent="0.3">
      <c r="A2183">
        <v>2014</v>
      </c>
      <c r="B2183" s="3" t="s">
        <v>2015</v>
      </c>
      <c r="C2183" s="3" t="s">
        <v>6124</v>
      </c>
      <c r="D2183" s="10">
        <v>30000</v>
      </c>
      <c r="E2183">
        <v>2344134.67</v>
      </c>
      <c r="F2183" s="5">
        <f t="shared" si="204"/>
        <v>78.137822333333332</v>
      </c>
      <c r="G2183" s="6">
        <f t="shared" si="205"/>
        <v>88.601680840609291</v>
      </c>
      <c r="H2183" t="s">
        <v>8219</v>
      </c>
      <c r="I2183" t="s">
        <v>8224</v>
      </c>
      <c r="J2183" t="s">
        <v>8246</v>
      </c>
      <c r="K2183">
        <v>1364184539</v>
      </c>
      <c r="L2183" s="11">
        <f t="shared" si="208"/>
        <v>41358.172905092593</v>
      </c>
      <c r="M2183">
        <v>1361250539</v>
      </c>
      <c r="N2183" s="11">
        <f t="shared" si="209"/>
        <v>41324.214571759258</v>
      </c>
      <c r="O2183" t="b">
        <v>1</v>
      </c>
      <c r="P2183">
        <v>26457</v>
      </c>
      <c r="Q2183" t="b">
        <v>1</v>
      </c>
      <c r="R2183" t="s">
        <v>8295</v>
      </c>
      <c r="S2183" t="str">
        <f t="shared" si="206"/>
        <v>technology</v>
      </c>
      <c r="T2183" t="str">
        <f t="shared" si="207"/>
        <v>hardware</v>
      </c>
    </row>
    <row r="2184" spans="1:20" ht="43.2" x14ac:dyDescent="0.3">
      <c r="A2184">
        <v>1253</v>
      </c>
      <c r="B2184" s="3" t="s">
        <v>1254</v>
      </c>
      <c r="C2184" s="3" t="s">
        <v>5363</v>
      </c>
      <c r="D2184" s="10">
        <v>10</v>
      </c>
      <c r="E2184">
        <v>30383.32</v>
      </c>
      <c r="F2184" s="5">
        <f t="shared" si="204"/>
        <v>3038.3319999999999</v>
      </c>
      <c r="G2184" s="6">
        <f t="shared" si="205"/>
        <v>42.73322081575246</v>
      </c>
      <c r="H2184" t="s">
        <v>8219</v>
      </c>
      <c r="I2184" t="s">
        <v>8224</v>
      </c>
      <c r="J2184" t="s">
        <v>8246</v>
      </c>
      <c r="K2184">
        <v>1409770107</v>
      </c>
      <c r="L2184" s="11">
        <f t="shared" si="208"/>
        <v>41885.783645833333</v>
      </c>
      <c r="M2184">
        <v>1407178107</v>
      </c>
      <c r="N2184" s="11">
        <f t="shared" si="209"/>
        <v>41855.783645833333</v>
      </c>
      <c r="O2184" t="b">
        <v>1</v>
      </c>
      <c r="P2184">
        <v>711</v>
      </c>
      <c r="Q2184" t="b">
        <v>1</v>
      </c>
      <c r="R2184" t="s">
        <v>8276</v>
      </c>
      <c r="S2184" t="str">
        <f t="shared" si="206"/>
        <v>music</v>
      </c>
      <c r="T2184" t="str">
        <f t="shared" si="207"/>
        <v>rock</v>
      </c>
    </row>
    <row r="2185" spans="1:20" ht="43.2" x14ac:dyDescent="0.3">
      <c r="A2185">
        <v>2243</v>
      </c>
      <c r="B2185" s="3" t="s">
        <v>2244</v>
      </c>
      <c r="C2185" s="3" t="s">
        <v>6353</v>
      </c>
      <c r="D2185" s="10">
        <v>1</v>
      </c>
      <c r="E2185">
        <v>9302.5</v>
      </c>
      <c r="F2185" s="5">
        <f t="shared" si="204"/>
        <v>9302.5</v>
      </c>
      <c r="G2185" s="6">
        <f t="shared" si="205"/>
        <v>4.5712530712530715</v>
      </c>
      <c r="H2185" t="s">
        <v>8219</v>
      </c>
      <c r="I2185" t="s">
        <v>8224</v>
      </c>
      <c r="J2185" t="s">
        <v>8246</v>
      </c>
      <c r="K2185">
        <v>1489374000</v>
      </c>
      <c r="L2185" s="11">
        <f t="shared" si="208"/>
        <v>42807.125</v>
      </c>
      <c r="M2185">
        <v>1488823290</v>
      </c>
      <c r="N2185" s="11">
        <f t="shared" si="209"/>
        <v>42800.751041666663</v>
      </c>
      <c r="O2185" t="b">
        <v>0</v>
      </c>
      <c r="P2185">
        <v>2035</v>
      </c>
      <c r="Q2185" t="b">
        <v>1</v>
      </c>
      <c r="R2185" t="s">
        <v>8297</v>
      </c>
      <c r="S2185" t="str">
        <f t="shared" si="206"/>
        <v>games</v>
      </c>
      <c r="T2185" t="str">
        <f t="shared" si="207"/>
        <v>tabletop games</v>
      </c>
    </row>
    <row r="2186" spans="1:20" ht="43.2" x14ac:dyDescent="0.3">
      <c r="A2186">
        <v>2734</v>
      </c>
      <c r="B2186" s="3" t="s">
        <v>2734</v>
      </c>
      <c r="C2186" s="3" t="s">
        <v>6844</v>
      </c>
      <c r="D2186" s="10">
        <v>1</v>
      </c>
      <c r="E2186">
        <v>22603</v>
      </c>
      <c r="F2186" s="5">
        <f t="shared" si="204"/>
        <v>22603</v>
      </c>
      <c r="G2186" s="6">
        <f t="shared" si="205"/>
        <v>138.66871165644173</v>
      </c>
      <c r="H2186" t="s">
        <v>8219</v>
      </c>
      <c r="I2186" t="s">
        <v>8224</v>
      </c>
      <c r="J2186" t="s">
        <v>8246</v>
      </c>
      <c r="K2186">
        <v>1476395940</v>
      </c>
      <c r="L2186" s="11">
        <f t="shared" si="208"/>
        <v>42656.915972222225</v>
      </c>
      <c r="M2186">
        <v>1473782592</v>
      </c>
      <c r="N2186" s="11">
        <f t="shared" si="209"/>
        <v>42626.668888888889</v>
      </c>
      <c r="O2186" t="b">
        <v>0</v>
      </c>
      <c r="P2186">
        <v>163</v>
      </c>
      <c r="Q2186" t="b">
        <v>1</v>
      </c>
      <c r="R2186" t="s">
        <v>8295</v>
      </c>
      <c r="S2186" t="str">
        <f t="shared" si="206"/>
        <v>technology</v>
      </c>
      <c r="T2186" t="str">
        <f t="shared" si="207"/>
        <v>hardware</v>
      </c>
    </row>
    <row r="2187" spans="1:20" ht="43.2" x14ac:dyDescent="0.3">
      <c r="A2187">
        <v>1682</v>
      </c>
      <c r="B2187" s="3" t="s">
        <v>1683</v>
      </c>
      <c r="C2187" s="3" t="s">
        <v>5792</v>
      </c>
      <c r="D2187" s="10">
        <v>6000</v>
      </c>
      <c r="E2187">
        <v>0</v>
      </c>
      <c r="F2187" s="5">
        <f t="shared" si="204"/>
        <v>0</v>
      </c>
      <c r="G2187" s="6" t="e">
        <f t="shared" si="205"/>
        <v>#DIV/0!</v>
      </c>
      <c r="H2187" t="s">
        <v>8222</v>
      </c>
      <c r="I2187" t="s">
        <v>8224</v>
      </c>
      <c r="J2187" t="s">
        <v>8246</v>
      </c>
      <c r="K2187">
        <v>1492142860</v>
      </c>
      <c r="L2187" s="11">
        <f t="shared" si="208"/>
        <v>42839.171990740739</v>
      </c>
      <c r="M2187">
        <v>1486962460</v>
      </c>
      <c r="N2187" s="11">
        <f t="shared" si="209"/>
        <v>42779.21365740741</v>
      </c>
      <c r="O2187" t="b">
        <v>0</v>
      </c>
      <c r="P2187">
        <v>0</v>
      </c>
      <c r="Q2187" t="b">
        <v>0</v>
      </c>
      <c r="R2187" t="s">
        <v>8293</v>
      </c>
      <c r="S2187" t="str">
        <f t="shared" si="206"/>
        <v>music</v>
      </c>
      <c r="T2187" t="str">
        <f t="shared" si="207"/>
        <v>faith</v>
      </c>
    </row>
    <row r="2188" spans="1:20" ht="43.2" x14ac:dyDescent="0.3">
      <c r="A2188">
        <v>1696</v>
      </c>
      <c r="B2188" s="3" t="s">
        <v>1697</v>
      </c>
      <c r="C2188" s="3" t="s">
        <v>5806</v>
      </c>
      <c r="D2188" s="10">
        <v>300000</v>
      </c>
      <c r="E2188">
        <v>0</v>
      </c>
      <c r="F2188" s="5">
        <f t="shared" si="204"/>
        <v>0</v>
      </c>
      <c r="G2188" s="6" t="e">
        <f t="shared" si="205"/>
        <v>#DIV/0!</v>
      </c>
      <c r="H2188" t="s">
        <v>8222</v>
      </c>
      <c r="I2188" t="s">
        <v>8224</v>
      </c>
      <c r="J2188" t="s">
        <v>8246</v>
      </c>
      <c r="K2188">
        <v>1491007211</v>
      </c>
      <c r="L2188" s="11">
        <f t="shared" si="208"/>
        <v>42826.027905092589</v>
      </c>
      <c r="M2188">
        <v>1488418811</v>
      </c>
      <c r="N2188" s="11">
        <f t="shared" si="209"/>
        <v>42796.069571759261</v>
      </c>
      <c r="O2188" t="b">
        <v>0</v>
      </c>
      <c r="P2188">
        <v>0</v>
      </c>
      <c r="Q2188" t="b">
        <v>0</v>
      </c>
      <c r="R2188" t="s">
        <v>8293</v>
      </c>
      <c r="S2188" t="str">
        <f t="shared" si="206"/>
        <v>music</v>
      </c>
      <c r="T2188" t="str">
        <f t="shared" si="207"/>
        <v>faith</v>
      </c>
    </row>
    <row r="2189" spans="1:20" ht="72" x14ac:dyDescent="0.3">
      <c r="A2189">
        <v>1698</v>
      </c>
      <c r="B2189" s="3" t="s">
        <v>1699</v>
      </c>
      <c r="C2189" s="3" t="s">
        <v>5808</v>
      </c>
      <c r="D2189" s="10">
        <v>125000</v>
      </c>
      <c r="E2189">
        <v>0</v>
      </c>
      <c r="F2189" s="5">
        <f t="shared" si="204"/>
        <v>0</v>
      </c>
      <c r="G2189" s="6" t="e">
        <f t="shared" si="205"/>
        <v>#DIV/0!</v>
      </c>
      <c r="H2189" t="s">
        <v>8222</v>
      </c>
      <c r="I2189" t="s">
        <v>8224</v>
      </c>
      <c r="J2189" t="s">
        <v>8246</v>
      </c>
      <c r="K2189">
        <v>1490499180</v>
      </c>
      <c r="L2189" s="11">
        <f t="shared" si="208"/>
        <v>42820.147916666669</v>
      </c>
      <c r="M2189">
        <v>1488430760</v>
      </c>
      <c r="N2189" s="11">
        <f t="shared" si="209"/>
        <v>42796.207870370374</v>
      </c>
      <c r="O2189" t="b">
        <v>0</v>
      </c>
      <c r="P2189">
        <v>0</v>
      </c>
      <c r="Q2189" t="b">
        <v>0</v>
      </c>
      <c r="R2189" t="s">
        <v>8293</v>
      </c>
      <c r="S2189" t="str">
        <f t="shared" si="206"/>
        <v>music</v>
      </c>
      <c r="T2189" t="str">
        <f t="shared" si="207"/>
        <v>faith</v>
      </c>
    </row>
    <row r="2190" spans="1:20" ht="57.6" x14ac:dyDescent="0.3">
      <c r="A2190">
        <v>3138</v>
      </c>
      <c r="B2190" s="3" t="s">
        <v>3138</v>
      </c>
      <c r="C2190" s="3" t="s">
        <v>7248</v>
      </c>
      <c r="D2190" s="10">
        <v>200</v>
      </c>
      <c r="E2190">
        <v>0</v>
      </c>
      <c r="F2190" s="5">
        <f t="shared" si="204"/>
        <v>0</v>
      </c>
      <c r="G2190" s="6" t="e">
        <f t="shared" si="205"/>
        <v>#DIV/0!</v>
      </c>
      <c r="H2190" t="s">
        <v>8222</v>
      </c>
      <c r="I2190" t="s">
        <v>8225</v>
      </c>
      <c r="J2190" t="s">
        <v>8247</v>
      </c>
      <c r="K2190">
        <v>1491233407</v>
      </c>
      <c r="L2190" s="11">
        <f t="shared" si="208"/>
        <v>42828.645914351851</v>
      </c>
      <c r="M2190">
        <v>1489591807</v>
      </c>
      <c r="N2190" s="11">
        <f t="shared" si="209"/>
        <v>42809.645914351851</v>
      </c>
      <c r="O2190" t="b">
        <v>0</v>
      </c>
      <c r="P2190">
        <v>0</v>
      </c>
      <c r="Q2190" t="b">
        <v>0</v>
      </c>
      <c r="R2190" t="s">
        <v>8271</v>
      </c>
      <c r="S2190" t="str">
        <f t="shared" si="206"/>
        <v>theater</v>
      </c>
      <c r="T2190" t="str">
        <f t="shared" si="207"/>
        <v>plays</v>
      </c>
    </row>
    <row r="2191" spans="1:20" ht="57.6" x14ac:dyDescent="0.3">
      <c r="A2191">
        <v>3143</v>
      </c>
      <c r="B2191" s="3" t="s">
        <v>3143</v>
      </c>
      <c r="C2191" s="3" t="s">
        <v>7253</v>
      </c>
      <c r="D2191" s="10">
        <v>700</v>
      </c>
      <c r="E2191">
        <v>0</v>
      </c>
      <c r="F2191" s="5">
        <f t="shared" si="204"/>
        <v>0</v>
      </c>
      <c r="G2191" s="6" t="e">
        <f t="shared" si="205"/>
        <v>#DIV/0!</v>
      </c>
      <c r="H2191" t="s">
        <v>8222</v>
      </c>
      <c r="I2191" t="s">
        <v>8225</v>
      </c>
      <c r="J2191" t="s">
        <v>8247</v>
      </c>
      <c r="K2191">
        <v>1491726956</v>
      </c>
      <c r="L2191" s="11">
        <f t="shared" si="208"/>
        <v>42834.358287037037</v>
      </c>
      <c r="M2191">
        <v>1489480556</v>
      </c>
      <c r="N2191" s="11">
        <f t="shared" si="209"/>
        <v>42808.358287037037</v>
      </c>
      <c r="O2191" t="b">
        <v>0</v>
      </c>
      <c r="P2191">
        <v>0</v>
      </c>
      <c r="Q2191" t="b">
        <v>0</v>
      </c>
      <c r="R2191" t="s">
        <v>8271</v>
      </c>
      <c r="S2191" t="str">
        <f t="shared" si="206"/>
        <v>theater</v>
      </c>
      <c r="T2191" t="str">
        <f t="shared" si="207"/>
        <v>plays</v>
      </c>
    </row>
    <row r="2192" spans="1:20" ht="43.2" x14ac:dyDescent="0.3">
      <c r="A2192">
        <v>3145</v>
      </c>
      <c r="B2192" s="3" t="s">
        <v>3145</v>
      </c>
      <c r="C2192" s="3" t="s">
        <v>7255</v>
      </c>
      <c r="D2192" s="10">
        <v>25000</v>
      </c>
      <c r="E2192">
        <v>0</v>
      </c>
      <c r="F2192" s="5">
        <f t="shared" si="204"/>
        <v>0</v>
      </c>
      <c r="G2192" s="6" t="e">
        <f t="shared" si="205"/>
        <v>#DIV/0!</v>
      </c>
      <c r="H2192" t="s">
        <v>8222</v>
      </c>
      <c r="I2192" t="s">
        <v>8224</v>
      </c>
      <c r="J2192" t="s">
        <v>8246</v>
      </c>
      <c r="K2192">
        <v>1490659134</v>
      </c>
      <c r="L2192" s="11">
        <f t="shared" si="208"/>
        <v>42821.999236111107</v>
      </c>
      <c r="M2192">
        <v>1485478734</v>
      </c>
      <c r="N2192" s="11">
        <f t="shared" si="209"/>
        <v>42762.040902777779</v>
      </c>
      <c r="O2192" t="b">
        <v>0</v>
      </c>
      <c r="P2192">
        <v>0</v>
      </c>
      <c r="Q2192" t="b">
        <v>0</v>
      </c>
      <c r="R2192" t="s">
        <v>8271</v>
      </c>
      <c r="S2192" t="str">
        <f t="shared" si="206"/>
        <v>theater</v>
      </c>
      <c r="T2192" t="str">
        <f t="shared" si="207"/>
        <v>plays</v>
      </c>
    </row>
    <row r="2193" spans="1:20" ht="28.8" x14ac:dyDescent="0.3">
      <c r="A2193">
        <v>3132</v>
      </c>
      <c r="B2193" s="3" t="s">
        <v>3132</v>
      </c>
      <c r="C2193" s="3" t="s">
        <v>7242</v>
      </c>
      <c r="D2193" s="10">
        <v>30000</v>
      </c>
      <c r="E2193">
        <v>10</v>
      </c>
      <c r="F2193" s="5">
        <f t="shared" si="204"/>
        <v>3.3333333333333332E-4</v>
      </c>
      <c r="G2193" s="6">
        <f t="shared" si="205"/>
        <v>10</v>
      </c>
      <c r="H2193" t="s">
        <v>8222</v>
      </c>
      <c r="I2193" t="s">
        <v>8224</v>
      </c>
      <c r="J2193" t="s">
        <v>8246</v>
      </c>
      <c r="K2193">
        <v>1492759460</v>
      </c>
      <c r="L2193" s="11">
        <f t="shared" si="208"/>
        <v>42846.308564814812</v>
      </c>
      <c r="M2193">
        <v>1487579060</v>
      </c>
      <c r="N2193" s="11">
        <f t="shared" si="209"/>
        <v>42786.350231481483</v>
      </c>
      <c r="O2193" t="b">
        <v>0</v>
      </c>
      <c r="P2193">
        <v>1</v>
      </c>
      <c r="Q2193" t="b">
        <v>0</v>
      </c>
      <c r="R2193" t="s">
        <v>8271</v>
      </c>
      <c r="S2193" t="str">
        <f t="shared" si="206"/>
        <v>theater</v>
      </c>
      <c r="T2193" t="str">
        <f t="shared" si="207"/>
        <v>plays</v>
      </c>
    </row>
    <row r="2194" spans="1:20" ht="43.2" x14ac:dyDescent="0.3">
      <c r="A2194">
        <v>1694</v>
      </c>
      <c r="B2194" s="3" t="s">
        <v>1695</v>
      </c>
      <c r="C2194" s="3" t="s">
        <v>5804</v>
      </c>
      <c r="D2194" s="10">
        <v>10000</v>
      </c>
      <c r="E2194">
        <v>5</v>
      </c>
      <c r="F2194" s="5">
        <f t="shared" si="204"/>
        <v>5.0000000000000001E-4</v>
      </c>
      <c r="G2194" s="6">
        <f t="shared" si="205"/>
        <v>5</v>
      </c>
      <c r="H2194" t="s">
        <v>8222</v>
      </c>
      <c r="I2194" t="s">
        <v>8224</v>
      </c>
      <c r="J2194" t="s">
        <v>8246</v>
      </c>
      <c r="K2194">
        <v>1490589360</v>
      </c>
      <c r="L2194" s="11">
        <f t="shared" si="208"/>
        <v>42821.191666666666</v>
      </c>
      <c r="M2194">
        <v>1488038674</v>
      </c>
      <c r="N2194" s="11">
        <f t="shared" si="209"/>
        <v>42791.669837962967</v>
      </c>
      <c r="O2194" t="b">
        <v>0</v>
      </c>
      <c r="P2194">
        <v>1</v>
      </c>
      <c r="Q2194" t="b">
        <v>0</v>
      </c>
      <c r="R2194" t="s">
        <v>8293</v>
      </c>
      <c r="S2194" t="str">
        <f t="shared" si="206"/>
        <v>music</v>
      </c>
      <c r="T2194" t="str">
        <f t="shared" si="207"/>
        <v>faith</v>
      </c>
    </row>
    <row r="2195" spans="1:20" ht="43.2" x14ac:dyDescent="0.3">
      <c r="A2195">
        <v>1686</v>
      </c>
      <c r="B2195" s="3" t="s">
        <v>1687</v>
      </c>
      <c r="C2195" s="3" t="s">
        <v>5796</v>
      </c>
      <c r="D2195" s="10">
        <v>5000</v>
      </c>
      <c r="E2195">
        <v>18</v>
      </c>
      <c r="F2195" s="5">
        <f t="shared" si="204"/>
        <v>3.5999999999999999E-3</v>
      </c>
      <c r="G2195" s="6">
        <f t="shared" si="205"/>
        <v>18</v>
      </c>
      <c r="H2195" t="s">
        <v>8222</v>
      </c>
      <c r="I2195" t="s">
        <v>8229</v>
      </c>
      <c r="J2195" t="s">
        <v>8251</v>
      </c>
      <c r="K2195">
        <v>1493320519</v>
      </c>
      <c r="L2195" s="11">
        <f t="shared" si="208"/>
        <v>42852.802303240736</v>
      </c>
      <c r="M2195">
        <v>1488140119</v>
      </c>
      <c r="N2195" s="11">
        <f t="shared" si="209"/>
        <v>42792.843969907408</v>
      </c>
      <c r="O2195" t="b">
        <v>0</v>
      </c>
      <c r="P2195">
        <v>1</v>
      </c>
      <c r="Q2195" t="b">
        <v>0</v>
      </c>
      <c r="R2195" t="s">
        <v>8293</v>
      </c>
      <c r="S2195" t="str">
        <f t="shared" si="206"/>
        <v>music</v>
      </c>
      <c r="T2195" t="str">
        <f t="shared" si="207"/>
        <v>faith</v>
      </c>
    </row>
    <row r="2196" spans="1:20" ht="43.2" x14ac:dyDescent="0.3">
      <c r="A2196">
        <v>2326</v>
      </c>
      <c r="B2196" s="3" t="s">
        <v>2327</v>
      </c>
      <c r="C2196" s="3" t="s">
        <v>6436</v>
      </c>
      <c r="D2196" s="10">
        <v>15000</v>
      </c>
      <c r="E2196">
        <v>108</v>
      </c>
      <c r="F2196" s="5">
        <f t="shared" si="204"/>
        <v>7.1999999999999998E-3</v>
      </c>
      <c r="G2196" s="6">
        <f t="shared" si="205"/>
        <v>108</v>
      </c>
      <c r="H2196" t="s">
        <v>8222</v>
      </c>
      <c r="I2196" t="s">
        <v>8224</v>
      </c>
      <c r="J2196" t="s">
        <v>8246</v>
      </c>
      <c r="K2196">
        <v>1493571600</v>
      </c>
      <c r="L2196" s="11">
        <f t="shared" si="208"/>
        <v>42855.708333333328</v>
      </c>
      <c r="M2196">
        <v>1489106948</v>
      </c>
      <c r="N2196" s="11">
        <f t="shared" si="209"/>
        <v>42804.034120370372</v>
      </c>
      <c r="O2196" t="b">
        <v>0</v>
      </c>
      <c r="P2196">
        <v>1</v>
      </c>
      <c r="Q2196" t="b">
        <v>0</v>
      </c>
      <c r="R2196" t="s">
        <v>8298</v>
      </c>
      <c r="S2196" t="str">
        <f t="shared" si="206"/>
        <v>food</v>
      </c>
      <c r="T2196" t="str">
        <f t="shared" si="207"/>
        <v>small batch</v>
      </c>
    </row>
    <row r="2197" spans="1:20" ht="43.2" x14ac:dyDescent="0.3">
      <c r="A2197">
        <v>3129</v>
      </c>
      <c r="B2197" s="3" t="s">
        <v>3129</v>
      </c>
      <c r="C2197" s="3" t="s">
        <v>7239</v>
      </c>
      <c r="D2197" s="10">
        <v>1250</v>
      </c>
      <c r="E2197">
        <v>10</v>
      </c>
      <c r="F2197" s="5">
        <f t="shared" si="204"/>
        <v>8.0000000000000002E-3</v>
      </c>
      <c r="G2197" s="6">
        <f t="shared" si="205"/>
        <v>10</v>
      </c>
      <c r="H2197" t="s">
        <v>8222</v>
      </c>
      <c r="I2197" t="s">
        <v>8224</v>
      </c>
      <c r="J2197" t="s">
        <v>8246</v>
      </c>
      <c r="K2197">
        <v>1492542819</v>
      </c>
      <c r="L2197" s="11">
        <f t="shared" si="208"/>
        <v>42843.801145833335</v>
      </c>
      <c r="M2197">
        <v>1489090419</v>
      </c>
      <c r="N2197" s="11">
        <f t="shared" si="209"/>
        <v>42803.842812499999</v>
      </c>
      <c r="O2197" t="b">
        <v>0</v>
      </c>
      <c r="P2197">
        <v>1</v>
      </c>
      <c r="Q2197" t="b">
        <v>0</v>
      </c>
      <c r="R2197" t="s">
        <v>8271</v>
      </c>
      <c r="S2197" t="str">
        <f t="shared" si="206"/>
        <v>theater</v>
      </c>
      <c r="T2197" t="str">
        <f t="shared" si="207"/>
        <v>plays</v>
      </c>
    </row>
    <row r="2198" spans="1:20" ht="57.6" x14ac:dyDescent="0.3">
      <c r="A2198">
        <v>3140</v>
      </c>
      <c r="B2198" s="3" t="s">
        <v>3140</v>
      </c>
      <c r="C2198" s="3" t="s">
        <v>7250</v>
      </c>
      <c r="D2198" s="10">
        <v>10000</v>
      </c>
      <c r="E2198">
        <v>96</v>
      </c>
      <c r="F2198" s="5">
        <f t="shared" si="204"/>
        <v>9.5999999999999992E-3</v>
      </c>
      <c r="G2198" s="6">
        <f t="shared" si="205"/>
        <v>24</v>
      </c>
      <c r="H2198" t="s">
        <v>8222</v>
      </c>
      <c r="I2198" t="s">
        <v>8230</v>
      </c>
      <c r="J2198" t="s">
        <v>8249</v>
      </c>
      <c r="K2198">
        <v>1491581703</v>
      </c>
      <c r="L2198" s="11">
        <f t="shared" si="208"/>
        <v>42832.677118055552</v>
      </c>
      <c r="M2198">
        <v>1488993303</v>
      </c>
      <c r="N2198" s="11">
        <f t="shared" si="209"/>
        <v>42802.718784722223</v>
      </c>
      <c r="O2198" t="b">
        <v>0</v>
      </c>
      <c r="P2198">
        <v>4</v>
      </c>
      <c r="Q2198" t="b">
        <v>0</v>
      </c>
      <c r="R2198" t="s">
        <v>8271</v>
      </c>
      <c r="S2198" t="str">
        <f t="shared" si="206"/>
        <v>theater</v>
      </c>
      <c r="T2198" t="str">
        <f t="shared" si="207"/>
        <v>plays</v>
      </c>
    </row>
    <row r="2199" spans="1:20" ht="43.2" x14ac:dyDescent="0.3">
      <c r="A2199">
        <v>3142</v>
      </c>
      <c r="B2199" s="3" t="s">
        <v>3142</v>
      </c>
      <c r="C2199" s="3" t="s">
        <v>7252</v>
      </c>
      <c r="D2199" s="10">
        <v>2750</v>
      </c>
      <c r="E2199">
        <v>45</v>
      </c>
      <c r="F2199" s="5">
        <f t="shared" si="204"/>
        <v>1.6363636363636365E-2</v>
      </c>
      <c r="G2199" s="6">
        <f t="shared" si="205"/>
        <v>15</v>
      </c>
      <c r="H2199" t="s">
        <v>8222</v>
      </c>
      <c r="I2199" t="s">
        <v>8225</v>
      </c>
      <c r="J2199" t="s">
        <v>8247</v>
      </c>
      <c r="K2199">
        <v>1489922339</v>
      </c>
      <c r="L2199" s="11">
        <f t="shared" si="208"/>
        <v>42813.471516203703</v>
      </c>
      <c r="M2199">
        <v>1487333939</v>
      </c>
      <c r="N2199" s="11">
        <f t="shared" si="209"/>
        <v>42783.513182870374</v>
      </c>
      <c r="O2199" t="b">
        <v>0</v>
      </c>
      <c r="P2199">
        <v>3</v>
      </c>
      <c r="Q2199" t="b">
        <v>0</v>
      </c>
      <c r="R2199" t="s">
        <v>8271</v>
      </c>
      <c r="S2199" t="str">
        <f t="shared" si="206"/>
        <v>theater</v>
      </c>
      <c r="T2199" t="str">
        <f t="shared" si="207"/>
        <v>plays</v>
      </c>
    </row>
    <row r="2200" spans="1:20" ht="43.2" x14ac:dyDescent="0.3">
      <c r="A2200">
        <v>2322</v>
      </c>
      <c r="B2200" s="3" t="s">
        <v>2323</v>
      </c>
      <c r="C2200" s="3" t="s">
        <v>6432</v>
      </c>
      <c r="D2200" s="10">
        <v>2700</v>
      </c>
      <c r="E2200">
        <v>85</v>
      </c>
      <c r="F2200" s="5">
        <f t="shared" si="204"/>
        <v>3.1481481481481478E-2</v>
      </c>
      <c r="G2200" s="6">
        <f t="shared" si="205"/>
        <v>21.25</v>
      </c>
      <c r="H2200" t="s">
        <v>8222</v>
      </c>
      <c r="I2200" t="s">
        <v>8224</v>
      </c>
      <c r="J2200" t="s">
        <v>8246</v>
      </c>
      <c r="K2200">
        <v>1491769769</v>
      </c>
      <c r="L2200" s="11">
        <f t="shared" si="208"/>
        <v>42834.853807870371</v>
      </c>
      <c r="M2200">
        <v>1489181369</v>
      </c>
      <c r="N2200" s="11">
        <f t="shared" si="209"/>
        <v>42804.895474537043</v>
      </c>
      <c r="O2200" t="b">
        <v>0</v>
      </c>
      <c r="P2200">
        <v>4</v>
      </c>
      <c r="Q2200" t="b">
        <v>0</v>
      </c>
      <c r="R2200" t="s">
        <v>8298</v>
      </c>
      <c r="S2200" t="str">
        <f t="shared" si="206"/>
        <v>food</v>
      </c>
      <c r="T2200" t="str">
        <f t="shared" si="207"/>
        <v>small batch</v>
      </c>
    </row>
    <row r="2201" spans="1:20" ht="28.8" x14ac:dyDescent="0.3">
      <c r="A2201">
        <v>3137</v>
      </c>
      <c r="B2201" s="3" t="s">
        <v>3137</v>
      </c>
      <c r="C2201" s="3" t="s">
        <v>7247</v>
      </c>
      <c r="D2201" s="10">
        <v>1500</v>
      </c>
      <c r="E2201">
        <v>50</v>
      </c>
      <c r="F2201" s="5">
        <f t="shared" si="204"/>
        <v>3.3333333333333333E-2</v>
      </c>
      <c r="G2201" s="6">
        <f t="shared" si="205"/>
        <v>50</v>
      </c>
      <c r="H2201" t="s">
        <v>8222</v>
      </c>
      <c r="I2201" t="s">
        <v>8224</v>
      </c>
      <c r="J2201" t="s">
        <v>8246</v>
      </c>
      <c r="K2201">
        <v>1493838720</v>
      </c>
      <c r="L2201" s="11">
        <f t="shared" si="208"/>
        <v>42858.8</v>
      </c>
      <c r="M2201">
        <v>1489439669</v>
      </c>
      <c r="N2201" s="11">
        <f t="shared" si="209"/>
        <v>42807.885057870371</v>
      </c>
      <c r="O2201" t="b">
        <v>0</v>
      </c>
      <c r="P2201">
        <v>1</v>
      </c>
      <c r="Q2201" t="b">
        <v>0</v>
      </c>
      <c r="R2201" t="s">
        <v>8271</v>
      </c>
      <c r="S2201" t="str">
        <f t="shared" si="206"/>
        <v>theater</v>
      </c>
      <c r="T2201" t="str">
        <f t="shared" si="207"/>
        <v>plays</v>
      </c>
    </row>
    <row r="2202" spans="1:20" ht="43.2" x14ac:dyDescent="0.3">
      <c r="A2202">
        <v>3130</v>
      </c>
      <c r="B2202" s="3" t="s">
        <v>3130</v>
      </c>
      <c r="C2202" s="3" t="s">
        <v>7240</v>
      </c>
      <c r="D2202" s="10">
        <v>10000</v>
      </c>
      <c r="E2202">
        <v>375</v>
      </c>
      <c r="F2202" s="5">
        <f t="shared" si="204"/>
        <v>3.7499999999999999E-2</v>
      </c>
      <c r="G2202" s="6">
        <f t="shared" si="205"/>
        <v>93.75</v>
      </c>
      <c r="H2202" t="s">
        <v>8222</v>
      </c>
      <c r="I2202" t="s">
        <v>8224</v>
      </c>
      <c r="J2202" t="s">
        <v>8246</v>
      </c>
      <c r="K2202">
        <v>1492145940</v>
      </c>
      <c r="L2202" s="11">
        <f t="shared" si="208"/>
        <v>42839.207638888889</v>
      </c>
      <c r="M2202">
        <v>1489504916</v>
      </c>
      <c r="N2202" s="11">
        <f t="shared" si="209"/>
        <v>42808.640231481477</v>
      </c>
      <c r="O2202" t="b">
        <v>0</v>
      </c>
      <c r="P2202">
        <v>4</v>
      </c>
      <c r="Q2202" t="b">
        <v>0</v>
      </c>
      <c r="R2202" t="s">
        <v>8271</v>
      </c>
      <c r="S2202" t="str">
        <f t="shared" si="206"/>
        <v>theater</v>
      </c>
      <c r="T2202" t="str">
        <f t="shared" si="207"/>
        <v>plays</v>
      </c>
    </row>
    <row r="2203" spans="1:20" ht="43.2" x14ac:dyDescent="0.3">
      <c r="A2203">
        <v>1699</v>
      </c>
      <c r="B2203" s="3" t="s">
        <v>1700</v>
      </c>
      <c r="C2203" s="3" t="s">
        <v>5809</v>
      </c>
      <c r="D2203" s="10">
        <v>5105</v>
      </c>
      <c r="E2203">
        <v>216</v>
      </c>
      <c r="F2203" s="5">
        <f t="shared" si="204"/>
        <v>4.2311459353574929E-2</v>
      </c>
      <c r="G2203" s="6">
        <f t="shared" si="205"/>
        <v>54</v>
      </c>
      <c r="H2203" t="s">
        <v>8222</v>
      </c>
      <c r="I2203" t="s">
        <v>8224</v>
      </c>
      <c r="J2203" t="s">
        <v>8246</v>
      </c>
      <c r="K2203">
        <v>1491943445</v>
      </c>
      <c r="L2203" s="11">
        <f t="shared" si="208"/>
        <v>42836.863946759258</v>
      </c>
      <c r="M2203">
        <v>1489351445</v>
      </c>
      <c r="N2203" s="11">
        <f t="shared" si="209"/>
        <v>42806.863946759258</v>
      </c>
      <c r="O2203" t="b">
        <v>0</v>
      </c>
      <c r="P2203">
        <v>4</v>
      </c>
      <c r="Q2203" t="b">
        <v>0</v>
      </c>
      <c r="R2203" t="s">
        <v>8293</v>
      </c>
      <c r="S2203" t="str">
        <f t="shared" si="206"/>
        <v>music</v>
      </c>
      <c r="T2203" t="str">
        <f t="shared" si="207"/>
        <v>faith</v>
      </c>
    </row>
    <row r="2204" spans="1:20" ht="43.2" x14ac:dyDescent="0.3">
      <c r="A2204">
        <v>3139</v>
      </c>
      <c r="B2204" s="3" t="s">
        <v>3139</v>
      </c>
      <c r="C2204" s="3" t="s">
        <v>7249</v>
      </c>
      <c r="D2204" s="10">
        <v>50000</v>
      </c>
      <c r="E2204">
        <v>2700</v>
      </c>
      <c r="F2204" s="5">
        <f t="shared" si="204"/>
        <v>5.3999999999999999E-2</v>
      </c>
      <c r="G2204" s="6">
        <f t="shared" si="205"/>
        <v>450</v>
      </c>
      <c r="H2204" t="s">
        <v>8222</v>
      </c>
      <c r="I2204" t="s">
        <v>8238</v>
      </c>
      <c r="J2204" t="s">
        <v>8256</v>
      </c>
      <c r="K2204">
        <v>1490416380</v>
      </c>
      <c r="L2204" s="11">
        <f t="shared" si="208"/>
        <v>42819.189583333333</v>
      </c>
      <c r="M2204">
        <v>1487485760</v>
      </c>
      <c r="N2204" s="11">
        <f t="shared" si="209"/>
        <v>42785.270370370374</v>
      </c>
      <c r="O2204" t="b">
        <v>0</v>
      </c>
      <c r="P2204">
        <v>6</v>
      </c>
      <c r="Q2204" t="b">
        <v>0</v>
      </c>
      <c r="R2204" t="s">
        <v>8271</v>
      </c>
      <c r="S2204" t="str">
        <f t="shared" si="206"/>
        <v>theater</v>
      </c>
      <c r="T2204" t="str">
        <f t="shared" si="207"/>
        <v>plays</v>
      </c>
    </row>
    <row r="2205" spans="1:20" ht="43.2" x14ac:dyDescent="0.3">
      <c r="A2205">
        <v>2704</v>
      </c>
      <c r="B2205" s="3" t="s">
        <v>2704</v>
      </c>
      <c r="C2205" s="3" t="s">
        <v>6814</v>
      </c>
      <c r="D2205" s="10">
        <v>19000</v>
      </c>
      <c r="E2205">
        <v>1145</v>
      </c>
      <c r="F2205" s="5">
        <f t="shared" si="204"/>
        <v>6.0263157894736845E-2</v>
      </c>
      <c r="G2205" s="6">
        <f t="shared" si="205"/>
        <v>163.57142857142858</v>
      </c>
      <c r="H2205" t="s">
        <v>8222</v>
      </c>
      <c r="I2205" t="s">
        <v>8224</v>
      </c>
      <c r="J2205" t="s">
        <v>8246</v>
      </c>
      <c r="K2205">
        <v>1491421314</v>
      </c>
      <c r="L2205" s="11">
        <f t="shared" si="208"/>
        <v>42830.820763888885</v>
      </c>
      <c r="M2205">
        <v>1487709714</v>
      </c>
      <c r="N2205" s="11">
        <f t="shared" si="209"/>
        <v>42787.862430555557</v>
      </c>
      <c r="O2205" t="b">
        <v>0</v>
      </c>
      <c r="P2205">
        <v>7</v>
      </c>
      <c r="Q2205" t="b">
        <v>0</v>
      </c>
      <c r="R2205" t="s">
        <v>8303</v>
      </c>
      <c r="S2205" t="str">
        <f t="shared" si="206"/>
        <v>theater</v>
      </c>
      <c r="T2205" t="str">
        <f t="shared" si="207"/>
        <v>spaces</v>
      </c>
    </row>
    <row r="2206" spans="1:20" ht="43.2" x14ac:dyDescent="0.3">
      <c r="A2206">
        <v>2325</v>
      </c>
      <c r="B2206" s="3" t="s">
        <v>2326</v>
      </c>
      <c r="C2206" s="3" t="s">
        <v>6435</v>
      </c>
      <c r="D2206" s="10">
        <v>1000</v>
      </c>
      <c r="E2206">
        <v>80</v>
      </c>
      <c r="F2206" s="5">
        <f t="shared" si="204"/>
        <v>0.08</v>
      </c>
      <c r="G2206" s="6">
        <f t="shared" si="205"/>
        <v>11.428571428571429</v>
      </c>
      <c r="H2206" t="s">
        <v>8222</v>
      </c>
      <c r="I2206" t="s">
        <v>8224</v>
      </c>
      <c r="J2206" t="s">
        <v>8246</v>
      </c>
      <c r="K2206">
        <v>1490830331</v>
      </c>
      <c r="L2206" s="11">
        <f t="shared" si="208"/>
        <v>42823.980682870373</v>
      </c>
      <c r="M2206">
        <v>1488241931</v>
      </c>
      <c r="N2206" s="11">
        <f t="shared" si="209"/>
        <v>42794.022349537037</v>
      </c>
      <c r="O2206" t="b">
        <v>0</v>
      </c>
      <c r="P2206">
        <v>7</v>
      </c>
      <c r="Q2206" t="b">
        <v>0</v>
      </c>
      <c r="R2206" t="s">
        <v>8298</v>
      </c>
      <c r="S2206" t="str">
        <f t="shared" si="206"/>
        <v>food</v>
      </c>
      <c r="T2206" t="str">
        <f t="shared" si="207"/>
        <v>small batch</v>
      </c>
    </row>
    <row r="2207" spans="1:20" ht="43.2" x14ac:dyDescent="0.3">
      <c r="A2207">
        <v>1693</v>
      </c>
      <c r="B2207" s="3" t="s">
        <v>1694</v>
      </c>
      <c r="C2207" s="3" t="s">
        <v>5803</v>
      </c>
      <c r="D2207" s="10">
        <v>3000</v>
      </c>
      <c r="E2207">
        <v>280</v>
      </c>
      <c r="F2207" s="5">
        <f t="shared" si="204"/>
        <v>9.3333333333333338E-2</v>
      </c>
      <c r="G2207" s="6">
        <f t="shared" si="205"/>
        <v>35</v>
      </c>
      <c r="H2207" t="s">
        <v>8222</v>
      </c>
      <c r="I2207" t="s">
        <v>8225</v>
      </c>
      <c r="J2207" t="s">
        <v>8247</v>
      </c>
      <c r="K2207">
        <v>1491768000</v>
      </c>
      <c r="L2207" s="11">
        <f t="shared" si="208"/>
        <v>42834.833333333328</v>
      </c>
      <c r="M2207">
        <v>1489097112</v>
      </c>
      <c r="N2207" s="11">
        <f t="shared" si="209"/>
        <v>42803.920277777783</v>
      </c>
      <c r="O2207" t="b">
        <v>0</v>
      </c>
      <c r="P2207">
        <v>8</v>
      </c>
      <c r="Q2207" t="b">
        <v>0</v>
      </c>
      <c r="R2207" t="s">
        <v>8293</v>
      </c>
      <c r="S2207" t="str">
        <f t="shared" si="206"/>
        <v>music</v>
      </c>
      <c r="T2207" t="str">
        <f t="shared" si="207"/>
        <v>faith</v>
      </c>
    </row>
    <row r="2208" spans="1:20" ht="43.2" x14ac:dyDescent="0.3">
      <c r="A2208">
        <v>3146</v>
      </c>
      <c r="B2208" s="3" t="s">
        <v>3146</v>
      </c>
      <c r="C2208" s="3" t="s">
        <v>7256</v>
      </c>
      <c r="D2208" s="10">
        <v>50000</v>
      </c>
      <c r="E2208">
        <v>5250</v>
      </c>
      <c r="F2208" s="5">
        <f t="shared" si="204"/>
        <v>0.105</v>
      </c>
      <c r="G2208" s="6">
        <f t="shared" si="205"/>
        <v>437.5</v>
      </c>
      <c r="H2208" t="s">
        <v>8222</v>
      </c>
      <c r="I2208" t="s">
        <v>8238</v>
      </c>
      <c r="J2208" t="s">
        <v>8256</v>
      </c>
      <c r="K2208">
        <v>1492356166</v>
      </c>
      <c r="L2208" s="11">
        <f t="shared" si="208"/>
        <v>42841.640810185185</v>
      </c>
      <c r="M2208">
        <v>1488471766</v>
      </c>
      <c r="N2208" s="11">
        <f t="shared" si="209"/>
        <v>42796.682476851856</v>
      </c>
      <c r="O2208" t="b">
        <v>0</v>
      </c>
      <c r="P2208">
        <v>12</v>
      </c>
      <c r="Q2208" t="b">
        <v>0</v>
      </c>
      <c r="R2208" t="s">
        <v>8271</v>
      </c>
      <c r="S2208" t="str">
        <f t="shared" si="206"/>
        <v>theater</v>
      </c>
      <c r="T2208" t="str">
        <f t="shared" si="207"/>
        <v>plays</v>
      </c>
    </row>
    <row r="2209" spans="1:20" ht="28.8" x14ac:dyDescent="0.3">
      <c r="A2209">
        <v>2705</v>
      </c>
      <c r="B2209" s="3" t="s">
        <v>2705</v>
      </c>
      <c r="C2209" s="3" t="s">
        <v>6815</v>
      </c>
      <c r="D2209" s="10">
        <v>16500</v>
      </c>
      <c r="E2209">
        <v>1739</v>
      </c>
      <c r="F2209" s="5">
        <f t="shared" si="204"/>
        <v>0.10539393939393939</v>
      </c>
      <c r="G2209" s="6">
        <f t="shared" si="205"/>
        <v>217.375</v>
      </c>
      <c r="H2209" t="s">
        <v>8222</v>
      </c>
      <c r="I2209" t="s">
        <v>8224</v>
      </c>
      <c r="J2209" t="s">
        <v>8246</v>
      </c>
      <c r="K2209">
        <v>1490389158</v>
      </c>
      <c r="L2209" s="11">
        <f t="shared" si="208"/>
        <v>42818.874513888892</v>
      </c>
      <c r="M2209">
        <v>1486504758</v>
      </c>
      <c r="N2209" s="11">
        <f t="shared" si="209"/>
        <v>42773.916180555556</v>
      </c>
      <c r="O2209" t="b">
        <v>0</v>
      </c>
      <c r="P2209">
        <v>8</v>
      </c>
      <c r="Q2209" t="b">
        <v>0</v>
      </c>
      <c r="R2209" t="s">
        <v>8303</v>
      </c>
      <c r="S2209" t="str">
        <f t="shared" si="206"/>
        <v>theater</v>
      </c>
      <c r="T2209" t="str">
        <f t="shared" si="207"/>
        <v>spaces</v>
      </c>
    </row>
    <row r="2210" spans="1:20" ht="57.6" x14ac:dyDescent="0.3">
      <c r="A2210">
        <v>1695</v>
      </c>
      <c r="B2210" s="3" t="s">
        <v>1696</v>
      </c>
      <c r="C2210" s="3" t="s">
        <v>5805</v>
      </c>
      <c r="D2210" s="10">
        <v>12000</v>
      </c>
      <c r="E2210">
        <v>1405</v>
      </c>
      <c r="F2210" s="5">
        <f t="shared" si="204"/>
        <v>0.11708333333333333</v>
      </c>
      <c r="G2210" s="6">
        <f t="shared" si="205"/>
        <v>61.086956521739133</v>
      </c>
      <c r="H2210" t="s">
        <v>8222</v>
      </c>
      <c r="I2210" t="s">
        <v>8224</v>
      </c>
      <c r="J2210" t="s">
        <v>8246</v>
      </c>
      <c r="K2210">
        <v>1491786000</v>
      </c>
      <c r="L2210" s="11">
        <f t="shared" si="208"/>
        <v>42835.041666666672</v>
      </c>
      <c r="M2210">
        <v>1488847514</v>
      </c>
      <c r="N2210" s="11">
        <f t="shared" si="209"/>
        <v>42801.031412037039</v>
      </c>
      <c r="O2210" t="b">
        <v>0</v>
      </c>
      <c r="P2210">
        <v>23</v>
      </c>
      <c r="Q2210" t="b">
        <v>0</v>
      </c>
      <c r="R2210" t="s">
        <v>8293</v>
      </c>
      <c r="S2210" t="str">
        <f t="shared" si="206"/>
        <v>music</v>
      </c>
      <c r="T2210" t="str">
        <f t="shared" si="207"/>
        <v>faith</v>
      </c>
    </row>
    <row r="2211" spans="1:20" ht="28.8" x14ac:dyDescent="0.3">
      <c r="A2211">
        <v>3131</v>
      </c>
      <c r="B2211" s="3" t="s">
        <v>3131</v>
      </c>
      <c r="C2211" s="3" t="s">
        <v>7241</v>
      </c>
      <c r="D2211" s="10">
        <v>4100</v>
      </c>
      <c r="E2211">
        <v>645</v>
      </c>
      <c r="F2211" s="5">
        <f t="shared" si="204"/>
        <v>0.15731707317073171</v>
      </c>
      <c r="G2211" s="6">
        <f t="shared" si="205"/>
        <v>53.75</v>
      </c>
      <c r="H2211" t="s">
        <v>8222</v>
      </c>
      <c r="I2211" t="s">
        <v>8224</v>
      </c>
      <c r="J2211" t="s">
        <v>8246</v>
      </c>
      <c r="K2211">
        <v>1491656045</v>
      </c>
      <c r="L2211" s="11">
        <f t="shared" si="208"/>
        <v>42833.537557870368</v>
      </c>
      <c r="M2211">
        <v>1489067645</v>
      </c>
      <c r="N2211" s="11">
        <f t="shared" si="209"/>
        <v>42803.579224537039</v>
      </c>
      <c r="O2211" t="b">
        <v>0</v>
      </c>
      <c r="P2211">
        <v>12</v>
      </c>
      <c r="Q2211" t="b">
        <v>0</v>
      </c>
      <c r="R2211" t="s">
        <v>8271</v>
      </c>
      <c r="S2211" t="str">
        <f t="shared" si="206"/>
        <v>theater</v>
      </c>
      <c r="T2211" t="str">
        <f t="shared" si="207"/>
        <v>plays</v>
      </c>
    </row>
    <row r="2212" spans="1:20" ht="43.2" x14ac:dyDescent="0.3">
      <c r="A2212">
        <v>1697</v>
      </c>
      <c r="B2212" s="3" t="s">
        <v>1698</v>
      </c>
      <c r="C2212" s="3" t="s">
        <v>5807</v>
      </c>
      <c r="D2212" s="10">
        <v>12500</v>
      </c>
      <c r="E2212">
        <v>2526</v>
      </c>
      <c r="F2212" s="5">
        <f t="shared" si="204"/>
        <v>0.20208000000000001</v>
      </c>
      <c r="G2212" s="6">
        <f t="shared" si="205"/>
        <v>114.81818181818181</v>
      </c>
      <c r="H2212" t="s">
        <v>8222</v>
      </c>
      <c r="I2212" t="s">
        <v>8224</v>
      </c>
      <c r="J2212" t="s">
        <v>8246</v>
      </c>
      <c r="K2212">
        <v>1491781648</v>
      </c>
      <c r="L2212" s="11">
        <f t="shared" si="208"/>
        <v>42834.991296296299</v>
      </c>
      <c r="M2212">
        <v>1489193248</v>
      </c>
      <c r="N2212" s="11">
        <f t="shared" si="209"/>
        <v>42805.032962962956</v>
      </c>
      <c r="O2212" t="b">
        <v>0</v>
      </c>
      <c r="P2212">
        <v>22</v>
      </c>
      <c r="Q2212" t="b">
        <v>0</v>
      </c>
      <c r="R2212" t="s">
        <v>8293</v>
      </c>
      <c r="S2212" t="str">
        <f t="shared" si="206"/>
        <v>music</v>
      </c>
      <c r="T2212" t="str">
        <f t="shared" si="207"/>
        <v>faith</v>
      </c>
    </row>
    <row r="2213" spans="1:20" ht="43.2" x14ac:dyDescent="0.3">
      <c r="A2213">
        <v>2324</v>
      </c>
      <c r="B2213" s="3" t="s">
        <v>2325</v>
      </c>
      <c r="C2213" s="3" t="s">
        <v>6434</v>
      </c>
      <c r="D2213" s="10">
        <v>7500</v>
      </c>
      <c r="E2213">
        <v>1555</v>
      </c>
      <c r="F2213" s="5">
        <f t="shared" si="204"/>
        <v>0.20733333333333334</v>
      </c>
      <c r="G2213" s="6">
        <f t="shared" si="205"/>
        <v>25.491803278688526</v>
      </c>
      <c r="H2213" t="s">
        <v>8222</v>
      </c>
      <c r="I2213" t="s">
        <v>8225</v>
      </c>
      <c r="J2213" t="s">
        <v>8247</v>
      </c>
      <c r="K2213">
        <v>1490559285</v>
      </c>
      <c r="L2213" s="11">
        <f t="shared" si="208"/>
        <v>42820.843576388885</v>
      </c>
      <c r="M2213">
        <v>1487970885</v>
      </c>
      <c r="N2213" s="11">
        <f t="shared" si="209"/>
        <v>42790.885243055556</v>
      </c>
      <c r="O2213" t="b">
        <v>0</v>
      </c>
      <c r="P2213">
        <v>61</v>
      </c>
      <c r="Q2213" t="b">
        <v>0</v>
      </c>
      <c r="R2213" t="s">
        <v>8298</v>
      </c>
      <c r="S2213" t="str">
        <f t="shared" si="206"/>
        <v>food</v>
      </c>
      <c r="T2213" t="str">
        <f t="shared" si="207"/>
        <v>small batch</v>
      </c>
    </row>
    <row r="2214" spans="1:20" ht="43.2" x14ac:dyDescent="0.3">
      <c r="A2214">
        <v>3135</v>
      </c>
      <c r="B2214" s="3" t="s">
        <v>3135</v>
      </c>
      <c r="C2214" s="3" t="s">
        <v>7245</v>
      </c>
      <c r="D2214" s="10">
        <v>777</v>
      </c>
      <c r="E2214">
        <v>162</v>
      </c>
      <c r="F2214" s="5">
        <f t="shared" si="204"/>
        <v>0.20849420849420849</v>
      </c>
      <c r="G2214" s="6">
        <f t="shared" si="205"/>
        <v>23.142857142857142</v>
      </c>
      <c r="H2214" t="s">
        <v>8222</v>
      </c>
      <c r="I2214" t="s">
        <v>8224</v>
      </c>
      <c r="J2214" t="s">
        <v>8246</v>
      </c>
      <c r="K2214">
        <v>1491277121</v>
      </c>
      <c r="L2214" s="11">
        <f t="shared" si="208"/>
        <v>42829.151863425926</v>
      </c>
      <c r="M2214">
        <v>1489376321</v>
      </c>
      <c r="N2214" s="11">
        <f t="shared" si="209"/>
        <v>42807.151863425926</v>
      </c>
      <c r="O2214" t="b">
        <v>0</v>
      </c>
      <c r="P2214">
        <v>7</v>
      </c>
      <c r="Q2214" t="b">
        <v>0</v>
      </c>
      <c r="R2214" t="s">
        <v>8271</v>
      </c>
      <c r="S2214" t="str">
        <f t="shared" si="206"/>
        <v>theater</v>
      </c>
      <c r="T2214" t="str">
        <f t="shared" si="207"/>
        <v>plays</v>
      </c>
    </row>
    <row r="2215" spans="1:20" ht="43.2" x14ac:dyDescent="0.3">
      <c r="A2215">
        <v>1683</v>
      </c>
      <c r="B2215" s="3" t="s">
        <v>1684</v>
      </c>
      <c r="C2215" s="3" t="s">
        <v>5793</v>
      </c>
      <c r="D2215" s="10">
        <v>3500</v>
      </c>
      <c r="E2215">
        <v>760</v>
      </c>
      <c r="F2215" s="5">
        <f t="shared" si="204"/>
        <v>0.21714285714285714</v>
      </c>
      <c r="G2215" s="6">
        <f t="shared" si="205"/>
        <v>76</v>
      </c>
      <c r="H2215" t="s">
        <v>8222</v>
      </c>
      <c r="I2215" t="s">
        <v>8230</v>
      </c>
      <c r="J2215" t="s">
        <v>8249</v>
      </c>
      <c r="K2215">
        <v>1491590738</v>
      </c>
      <c r="L2215" s="11">
        <f t="shared" si="208"/>
        <v>42832.781689814816</v>
      </c>
      <c r="M2215">
        <v>1489517138</v>
      </c>
      <c r="N2215" s="11">
        <f t="shared" si="209"/>
        <v>42808.781689814816</v>
      </c>
      <c r="O2215" t="b">
        <v>0</v>
      </c>
      <c r="P2215">
        <v>10</v>
      </c>
      <c r="Q2215" t="b">
        <v>0</v>
      </c>
      <c r="R2215" t="s">
        <v>8293</v>
      </c>
      <c r="S2215" t="str">
        <f t="shared" si="206"/>
        <v>music</v>
      </c>
      <c r="T2215" t="str">
        <f t="shared" si="207"/>
        <v>faith</v>
      </c>
    </row>
    <row r="2216" spans="1:20" ht="43.2" x14ac:dyDescent="0.3">
      <c r="A2216">
        <v>3134</v>
      </c>
      <c r="B2216" s="3" t="s">
        <v>3134</v>
      </c>
      <c r="C2216" s="3" t="s">
        <v>7244</v>
      </c>
      <c r="D2216" s="10">
        <v>1000</v>
      </c>
      <c r="E2216">
        <v>225</v>
      </c>
      <c r="F2216" s="5">
        <f t="shared" si="204"/>
        <v>0.22500000000000001</v>
      </c>
      <c r="G2216" s="6">
        <f t="shared" si="205"/>
        <v>18.75</v>
      </c>
      <c r="H2216" t="s">
        <v>8222</v>
      </c>
      <c r="I2216" t="s">
        <v>8225</v>
      </c>
      <c r="J2216" t="s">
        <v>8247</v>
      </c>
      <c r="K2216">
        <v>1490631419</v>
      </c>
      <c r="L2216" s="11">
        <f t="shared" si="208"/>
        <v>42821.678460648152</v>
      </c>
      <c r="M2216">
        <v>1488820619</v>
      </c>
      <c r="N2216" s="11">
        <f t="shared" si="209"/>
        <v>42800.720127314817</v>
      </c>
      <c r="O2216" t="b">
        <v>0</v>
      </c>
      <c r="P2216">
        <v>12</v>
      </c>
      <c r="Q2216" t="b">
        <v>0</v>
      </c>
      <c r="R2216" t="s">
        <v>8271</v>
      </c>
      <c r="S2216" t="str">
        <f t="shared" si="206"/>
        <v>theater</v>
      </c>
      <c r="T2216" t="str">
        <f t="shared" si="207"/>
        <v>plays</v>
      </c>
    </row>
    <row r="2217" spans="1:20" ht="43.2" x14ac:dyDescent="0.3">
      <c r="A2217">
        <v>1690</v>
      </c>
      <c r="B2217" s="3" t="s">
        <v>1691</v>
      </c>
      <c r="C2217" s="3" t="s">
        <v>5800</v>
      </c>
      <c r="D2217" s="10">
        <v>2500</v>
      </c>
      <c r="E2217">
        <v>635</v>
      </c>
      <c r="F2217" s="5">
        <f t="shared" si="204"/>
        <v>0.254</v>
      </c>
      <c r="G2217" s="6">
        <f t="shared" si="205"/>
        <v>57.727272727272727</v>
      </c>
      <c r="H2217" t="s">
        <v>8222</v>
      </c>
      <c r="I2217" t="s">
        <v>8224</v>
      </c>
      <c r="J2217" t="s">
        <v>8246</v>
      </c>
      <c r="K2217">
        <v>1491470442</v>
      </c>
      <c r="L2217" s="11">
        <f t="shared" si="208"/>
        <v>42831.389374999999</v>
      </c>
      <c r="M2217">
        <v>1488882042</v>
      </c>
      <c r="N2217" s="11">
        <f t="shared" si="209"/>
        <v>42801.43104166667</v>
      </c>
      <c r="O2217" t="b">
        <v>0</v>
      </c>
      <c r="P2217">
        <v>11</v>
      </c>
      <c r="Q2217" t="b">
        <v>0</v>
      </c>
      <c r="R2217" t="s">
        <v>8293</v>
      </c>
      <c r="S2217" t="str">
        <f t="shared" si="206"/>
        <v>music</v>
      </c>
      <c r="T2217" t="str">
        <f t="shared" si="207"/>
        <v>faith</v>
      </c>
    </row>
    <row r="2218" spans="1:20" ht="43.2" x14ac:dyDescent="0.3">
      <c r="A2218">
        <v>1700</v>
      </c>
      <c r="B2218" s="3" t="s">
        <v>1701</v>
      </c>
      <c r="C2218" s="3" t="s">
        <v>5810</v>
      </c>
      <c r="D2218" s="10">
        <v>20000</v>
      </c>
      <c r="E2218">
        <v>5212</v>
      </c>
      <c r="F2218" s="5">
        <f t="shared" si="204"/>
        <v>0.2606</v>
      </c>
      <c r="G2218" s="6">
        <f t="shared" si="205"/>
        <v>65.974683544303801</v>
      </c>
      <c r="H2218" t="s">
        <v>8222</v>
      </c>
      <c r="I2218" t="s">
        <v>8224</v>
      </c>
      <c r="J2218" t="s">
        <v>8246</v>
      </c>
      <c r="K2218">
        <v>1491019200</v>
      </c>
      <c r="L2218" s="11">
        <f t="shared" si="208"/>
        <v>42826.166666666672</v>
      </c>
      <c r="M2218">
        <v>1488418990</v>
      </c>
      <c r="N2218" s="11">
        <f t="shared" si="209"/>
        <v>42796.071643518517</v>
      </c>
      <c r="O2218" t="b">
        <v>0</v>
      </c>
      <c r="P2218">
        <v>79</v>
      </c>
      <c r="Q2218" t="b">
        <v>0</v>
      </c>
      <c r="R2218" t="s">
        <v>8293</v>
      </c>
      <c r="S2218" t="str">
        <f t="shared" si="206"/>
        <v>music</v>
      </c>
      <c r="T2218" t="str">
        <f t="shared" si="207"/>
        <v>faith</v>
      </c>
    </row>
    <row r="2219" spans="1:20" ht="43.2" x14ac:dyDescent="0.3">
      <c r="A2219">
        <v>1687</v>
      </c>
      <c r="B2219" s="3" t="s">
        <v>1688</v>
      </c>
      <c r="C2219" s="3" t="s">
        <v>5797</v>
      </c>
      <c r="D2219" s="10">
        <v>10000</v>
      </c>
      <c r="E2219">
        <v>3125</v>
      </c>
      <c r="F2219" s="5">
        <f t="shared" si="204"/>
        <v>0.3125</v>
      </c>
      <c r="G2219" s="6">
        <f t="shared" si="205"/>
        <v>80.128205128205124</v>
      </c>
      <c r="H2219" t="s">
        <v>8222</v>
      </c>
      <c r="I2219" t="s">
        <v>8224</v>
      </c>
      <c r="J2219" t="s">
        <v>8246</v>
      </c>
      <c r="K2219">
        <v>1491855300</v>
      </c>
      <c r="L2219" s="11">
        <f t="shared" si="208"/>
        <v>42835.84375</v>
      </c>
      <c r="M2219">
        <v>1488935245</v>
      </c>
      <c r="N2219" s="11">
        <f t="shared" si="209"/>
        <v>42802.046817129631</v>
      </c>
      <c r="O2219" t="b">
        <v>0</v>
      </c>
      <c r="P2219">
        <v>39</v>
      </c>
      <c r="Q2219" t="b">
        <v>0</v>
      </c>
      <c r="R2219" t="s">
        <v>8293</v>
      </c>
      <c r="S2219" t="str">
        <f t="shared" si="206"/>
        <v>music</v>
      </c>
      <c r="T2219" t="str">
        <f t="shared" si="207"/>
        <v>faith</v>
      </c>
    </row>
    <row r="2220" spans="1:20" ht="43.2" x14ac:dyDescent="0.3">
      <c r="A2220">
        <v>1691</v>
      </c>
      <c r="B2220" s="3" t="s">
        <v>1692</v>
      </c>
      <c r="C2220" s="3" t="s">
        <v>5801</v>
      </c>
      <c r="D2220" s="10">
        <v>30000</v>
      </c>
      <c r="E2220">
        <v>10042</v>
      </c>
      <c r="F2220" s="5">
        <f t="shared" si="204"/>
        <v>0.33473333333333333</v>
      </c>
      <c r="G2220" s="6">
        <f t="shared" si="205"/>
        <v>264.26315789473682</v>
      </c>
      <c r="H2220" t="s">
        <v>8222</v>
      </c>
      <c r="I2220" t="s">
        <v>8224</v>
      </c>
      <c r="J2220" t="s">
        <v>8246</v>
      </c>
      <c r="K2220">
        <v>1491181200</v>
      </c>
      <c r="L2220" s="11">
        <f t="shared" si="208"/>
        <v>42828.041666666672</v>
      </c>
      <c r="M2220">
        <v>1488387008</v>
      </c>
      <c r="N2220" s="11">
        <f t="shared" si="209"/>
        <v>42795.701481481476</v>
      </c>
      <c r="O2220" t="b">
        <v>0</v>
      </c>
      <c r="P2220">
        <v>38</v>
      </c>
      <c r="Q2220" t="b">
        <v>0</v>
      </c>
      <c r="R2220" t="s">
        <v>8293</v>
      </c>
      <c r="S2220" t="str">
        <f t="shared" si="206"/>
        <v>music</v>
      </c>
      <c r="T2220" t="str">
        <f t="shared" si="207"/>
        <v>faith</v>
      </c>
    </row>
    <row r="2221" spans="1:20" ht="43.2" x14ac:dyDescent="0.3">
      <c r="A2221">
        <v>2702</v>
      </c>
      <c r="B2221" s="3" t="s">
        <v>2702</v>
      </c>
      <c r="C2221" s="3" t="s">
        <v>6812</v>
      </c>
      <c r="D2221" s="10">
        <v>10000</v>
      </c>
      <c r="E2221">
        <v>3441</v>
      </c>
      <c r="F2221" s="5">
        <f t="shared" si="204"/>
        <v>0.34410000000000002</v>
      </c>
      <c r="G2221" s="6">
        <f t="shared" si="205"/>
        <v>132.34615384615384</v>
      </c>
      <c r="H2221" t="s">
        <v>8222</v>
      </c>
      <c r="I2221" t="s">
        <v>8224</v>
      </c>
      <c r="J2221" t="s">
        <v>8246</v>
      </c>
      <c r="K2221">
        <v>1491416077</v>
      </c>
      <c r="L2221" s="11">
        <f t="shared" si="208"/>
        <v>42830.760150462964</v>
      </c>
      <c r="M2221">
        <v>1488827677</v>
      </c>
      <c r="N2221" s="11">
        <f t="shared" si="209"/>
        <v>42800.801817129628</v>
      </c>
      <c r="O2221" t="b">
        <v>1</v>
      </c>
      <c r="P2221">
        <v>26</v>
      </c>
      <c r="Q2221" t="b">
        <v>0</v>
      </c>
      <c r="R2221" t="s">
        <v>8303</v>
      </c>
      <c r="S2221" t="str">
        <f t="shared" si="206"/>
        <v>theater</v>
      </c>
      <c r="T2221" t="str">
        <f t="shared" si="207"/>
        <v>spaces</v>
      </c>
    </row>
    <row r="2222" spans="1:20" ht="43.2" x14ac:dyDescent="0.3">
      <c r="A2222">
        <v>2321</v>
      </c>
      <c r="B2222" s="3" t="s">
        <v>2322</v>
      </c>
      <c r="C2222" s="3" t="s">
        <v>6431</v>
      </c>
      <c r="D2222" s="10">
        <v>10557</v>
      </c>
      <c r="E2222">
        <v>4130</v>
      </c>
      <c r="F2222" s="5">
        <f t="shared" si="204"/>
        <v>0.39120962394619685</v>
      </c>
      <c r="G2222" s="6">
        <f t="shared" si="205"/>
        <v>64.53125</v>
      </c>
      <c r="H2222" t="s">
        <v>8222</v>
      </c>
      <c r="I2222" t="s">
        <v>8239</v>
      </c>
      <c r="J2222" t="s">
        <v>8249</v>
      </c>
      <c r="K2222">
        <v>1491282901</v>
      </c>
      <c r="L2222" s="11">
        <f t="shared" si="208"/>
        <v>42829.21876157407</v>
      </c>
      <c r="M2222">
        <v>1488694501</v>
      </c>
      <c r="N2222" s="11">
        <f t="shared" si="209"/>
        <v>42799.260428240741</v>
      </c>
      <c r="O2222" t="b">
        <v>0</v>
      </c>
      <c r="P2222">
        <v>64</v>
      </c>
      <c r="Q2222" t="b">
        <v>0</v>
      </c>
      <c r="R2222" t="s">
        <v>8298</v>
      </c>
      <c r="S2222" t="str">
        <f t="shared" si="206"/>
        <v>food</v>
      </c>
      <c r="T2222" t="str">
        <f t="shared" si="207"/>
        <v>small batch</v>
      </c>
    </row>
    <row r="2223" spans="1:20" ht="57.6" x14ac:dyDescent="0.3">
      <c r="A2223">
        <v>1688</v>
      </c>
      <c r="B2223" s="3" t="s">
        <v>1689</v>
      </c>
      <c r="C2223" s="3" t="s">
        <v>5798</v>
      </c>
      <c r="D2223" s="10">
        <v>4000</v>
      </c>
      <c r="E2223">
        <v>1772</v>
      </c>
      <c r="F2223" s="5">
        <f t="shared" si="204"/>
        <v>0.443</v>
      </c>
      <c r="G2223" s="6">
        <f t="shared" si="205"/>
        <v>253.14285714285714</v>
      </c>
      <c r="H2223" t="s">
        <v>8222</v>
      </c>
      <c r="I2223" t="s">
        <v>8224</v>
      </c>
      <c r="J2223" t="s">
        <v>8246</v>
      </c>
      <c r="K2223">
        <v>1491738594</v>
      </c>
      <c r="L2223" s="11">
        <f t="shared" si="208"/>
        <v>42834.492986111116</v>
      </c>
      <c r="M2223">
        <v>1489150194</v>
      </c>
      <c r="N2223" s="11">
        <f t="shared" si="209"/>
        <v>42804.534652777773</v>
      </c>
      <c r="O2223" t="b">
        <v>0</v>
      </c>
      <c r="P2223">
        <v>7</v>
      </c>
      <c r="Q2223" t="b">
        <v>0</v>
      </c>
      <c r="R2223" t="s">
        <v>8293</v>
      </c>
      <c r="S2223" t="str">
        <f t="shared" si="206"/>
        <v>music</v>
      </c>
      <c r="T2223" t="str">
        <f t="shared" si="207"/>
        <v>faith</v>
      </c>
    </row>
    <row r="2224" spans="1:20" ht="43.2" x14ac:dyDescent="0.3">
      <c r="A2224">
        <v>2701</v>
      </c>
      <c r="B2224" s="3" t="s">
        <v>2701</v>
      </c>
      <c r="C2224" s="3" t="s">
        <v>6811</v>
      </c>
      <c r="D2224" s="10">
        <v>3400</v>
      </c>
      <c r="E2224">
        <v>1570</v>
      </c>
      <c r="F2224" s="5">
        <f t="shared" si="204"/>
        <v>0.46176470588235297</v>
      </c>
      <c r="G2224" s="6">
        <f t="shared" si="205"/>
        <v>34.130434782608695</v>
      </c>
      <c r="H2224" t="s">
        <v>8222</v>
      </c>
      <c r="I2224" t="s">
        <v>8241</v>
      </c>
      <c r="J2224" t="s">
        <v>8249</v>
      </c>
      <c r="K2224">
        <v>1491586534</v>
      </c>
      <c r="L2224" s="11">
        <f t="shared" si="208"/>
        <v>42832.733032407406</v>
      </c>
      <c r="M2224">
        <v>1488911734</v>
      </c>
      <c r="N2224" s="11">
        <f t="shared" si="209"/>
        <v>42801.774699074071</v>
      </c>
      <c r="O2224" t="b">
        <v>0</v>
      </c>
      <c r="P2224">
        <v>46</v>
      </c>
      <c r="Q2224" t="b">
        <v>0</v>
      </c>
      <c r="R2224" t="s">
        <v>8303</v>
      </c>
      <c r="S2224" t="str">
        <f t="shared" si="206"/>
        <v>theater</v>
      </c>
      <c r="T2224" t="str">
        <f t="shared" si="207"/>
        <v>spaces</v>
      </c>
    </row>
    <row r="2225" spans="1:20" ht="43.2" x14ac:dyDescent="0.3">
      <c r="A2225">
        <v>1692</v>
      </c>
      <c r="B2225" s="3" t="s">
        <v>1693</v>
      </c>
      <c r="C2225" s="3" t="s">
        <v>5802</v>
      </c>
      <c r="D2225" s="10">
        <v>5000</v>
      </c>
      <c r="E2225">
        <v>2390</v>
      </c>
      <c r="F2225" s="5">
        <f t="shared" si="204"/>
        <v>0.47799999999999998</v>
      </c>
      <c r="G2225" s="6">
        <f t="shared" si="205"/>
        <v>159.33333333333334</v>
      </c>
      <c r="H2225" t="s">
        <v>8222</v>
      </c>
      <c r="I2225" t="s">
        <v>8224</v>
      </c>
      <c r="J2225" t="s">
        <v>8246</v>
      </c>
      <c r="K2225">
        <v>1490572740</v>
      </c>
      <c r="L2225" s="11">
        <f t="shared" si="208"/>
        <v>42820.999305555553</v>
      </c>
      <c r="M2225">
        <v>1487734667</v>
      </c>
      <c r="N2225" s="11">
        <f t="shared" si="209"/>
        <v>42788.151238425926</v>
      </c>
      <c r="O2225" t="b">
        <v>0</v>
      </c>
      <c r="P2225">
        <v>15</v>
      </c>
      <c r="Q2225" t="b">
        <v>0</v>
      </c>
      <c r="R2225" t="s">
        <v>8293</v>
      </c>
      <c r="S2225" t="str">
        <f t="shared" si="206"/>
        <v>music</v>
      </c>
      <c r="T2225" t="str">
        <f t="shared" si="207"/>
        <v>faith</v>
      </c>
    </row>
    <row r="2226" spans="1:20" ht="43.2" x14ac:dyDescent="0.3">
      <c r="A2226">
        <v>2323</v>
      </c>
      <c r="B2226" s="3" t="s">
        <v>2324</v>
      </c>
      <c r="C2226" s="3" t="s">
        <v>6433</v>
      </c>
      <c r="D2226" s="10">
        <v>250</v>
      </c>
      <c r="E2226">
        <v>120</v>
      </c>
      <c r="F2226" s="5">
        <f t="shared" si="204"/>
        <v>0.48</v>
      </c>
      <c r="G2226" s="6">
        <f t="shared" si="205"/>
        <v>30</v>
      </c>
      <c r="H2226" t="s">
        <v>8222</v>
      </c>
      <c r="I2226" t="s">
        <v>8224</v>
      </c>
      <c r="J2226" t="s">
        <v>8246</v>
      </c>
      <c r="K2226">
        <v>1490033247</v>
      </c>
      <c r="L2226" s="11">
        <f t="shared" si="208"/>
        <v>42814.755173611105</v>
      </c>
      <c r="M2226">
        <v>1489428447</v>
      </c>
      <c r="N2226" s="11">
        <f t="shared" si="209"/>
        <v>42807.755173611105</v>
      </c>
      <c r="O2226" t="b">
        <v>0</v>
      </c>
      <c r="P2226">
        <v>4</v>
      </c>
      <c r="Q2226" t="b">
        <v>0</v>
      </c>
      <c r="R2226" t="s">
        <v>8298</v>
      </c>
      <c r="S2226" t="str">
        <f t="shared" si="206"/>
        <v>food</v>
      </c>
      <c r="T2226" t="str">
        <f t="shared" si="207"/>
        <v>small batch</v>
      </c>
    </row>
    <row r="2227" spans="1:20" ht="57.6" x14ac:dyDescent="0.3">
      <c r="A2227">
        <v>3141</v>
      </c>
      <c r="B2227" s="3" t="s">
        <v>3141</v>
      </c>
      <c r="C2227" s="3" t="s">
        <v>7251</v>
      </c>
      <c r="D2227" s="10">
        <v>500</v>
      </c>
      <c r="E2227">
        <v>258</v>
      </c>
      <c r="F2227" s="5">
        <f t="shared" si="204"/>
        <v>0.51600000000000001</v>
      </c>
      <c r="G2227" s="6">
        <f t="shared" si="205"/>
        <v>32.25</v>
      </c>
      <c r="H2227" t="s">
        <v>8222</v>
      </c>
      <c r="I2227" t="s">
        <v>8233</v>
      </c>
      <c r="J2227" t="s">
        <v>8249</v>
      </c>
      <c r="K2227">
        <v>1492372800</v>
      </c>
      <c r="L2227" s="11">
        <f t="shared" si="208"/>
        <v>42841.833333333328</v>
      </c>
      <c r="M2227">
        <v>1488823488</v>
      </c>
      <c r="N2227" s="11">
        <f t="shared" si="209"/>
        <v>42800.753333333334</v>
      </c>
      <c r="O2227" t="b">
        <v>0</v>
      </c>
      <c r="P2227">
        <v>8</v>
      </c>
      <c r="Q2227" t="b">
        <v>0</v>
      </c>
      <c r="R2227" t="s">
        <v>8271</v>
      </c>
      <c r="S2227" t="str">
        <f t="shared" si="206"/>
        <v>theater</v>
      </c>
      <c r="T2227" t="str">
        <f t="shared" si="207"/>
        <v>plays</v>
      </c>
    </row>
    <row r="2228" spans="1:20" ht="57.6" x14ac:dyDescent="0.3">
      <c r="A2228">
        <v>3144</v>
      </c>
      <c r="B2228" s="3" t="s">
        <v>3144</v>
      </c>
      <c r="C2228" s="3" t="s">
        <v>7254</v>
      </c>
      <c r="D2228" s="10">
        <v>10000</v>
      </c>
      <c r="E2228">
        <v>7540</v>
      </c>
      <c r="F2228" s="5">
        <f t="shared" si="204"/>
        <v>0.754</v>
      </c>
      <c r="G2228" s="6">
        <f t="shared" si="205"/>
        <v>251.33333333333334</v>
      </c>
      <c r="H2228" t="s">
        <v>8222</v>
      </c>
      <c r="I2228" t="s">
        <v>8224</v>
      </c>
      <c r="J2228" t="s">
        <v>8246</v>
      </c>
      <c r="K2228">
        <v>1489903200</v>
      </c>
      <c r="L2228" s="11">
        <f t="shared" si="208"/>
        <v>42813.25</v>
      </c>
      <c r="M2228">
        <v>1488459307</v>
      </c>
      <c r="N2228" s="11">
        <f t="shared" si="209"/>
        <v>42796.538275462968</v>
      </c>
      <c r="O2228" t="b">
        <v>0</v>
      </c>
      <c r="P2228">
        <v>30</v>
      </c>
      <c r="Q2228" t="b">
        <v>0</v>
      </c>
      <c r="R2228" t="s">
        <v>8271</v>
      </c>
      <c r="S2228" t="str">
        <f t="shared" si="206"/>
        <v>theater</v>
      </c>
      <c r="T2228" t="str">
        <f t="shared" si="207"/>
        <v>plays</v>
      </c>
    </row>
    <row r="2229" spans="1:20" ht="28.8" x14ac:dyDescent="0.3">
      <c r="A2229">
        <v>1689</v>
      </c>
      <c r="B2229" s="3" t="s">
        <v>1690</v>
      </c>
      <c r="C2229" s="3" t="s">
        <v>5799</v>
      </c>
      <c r="D2229" s="10">
        <v>2400</v>
      </c>
      <c r="E2229">
        <v>2400</v>
      </c>
      <c r="F2229" s="5">
        <f t="shared" si="204"/>
        <v>1</v>
      </c>
      <c r="G2229" s="6">
        <f t="shared" si="205"/>
        <v>171.42857142857142</v>
      </c>
      <c r="H2229" t="s">
        <v>8222</v>
      </c>
      <c r="I2229" t="s">
        <v>8224</v>
      </c>
      <c r="J2229" t="s">
        <v>8246</v>
      </c>
      <c r="K2229">
        <v>1489700230</v>
      </c>
      <c r="L2229" s="11">
        <f t="shared" si="208"/>
        <v>42810.900810185187</v>
      </c>
      <c r="M2229">
        <v>1487111830</v>
      </c>
      <c r="N2229" s="11">
        <f t="shared" si="209"/>
        <v>42780.942476851851</v>
      </c>
      <c r="O2229" t="b">
        <v>0</v>
      </c>
      <c r="P2229">
        <v>14</v>
      </c>
      <c r="Q2229" t="b">
        <v>0</v>
      </c>
      <c r="R2229" t="s">
        <v>8293</v>
      </c>
      <c r="S2229" t="str">
        <f t="shared" si="206"/>
        <v>music</v>
      </c>
      <c r="T2229" t="str">
        <f t="shared" si="207"/>
        <v>faith</v>
      </c>
    </row>
    <row r="2230" spans="1:20" ht="43.2" x14ac:dyDescent="0.3">
      <c r="A2230">
        <v>1681</v>
      </c>
      <c r="B2230" s="3" t="s">
        <v>1682</v>
      </c>
      <c r="C2230" s="3" t="s">
        <v>5791</v>
      </c>
      <c r="D2230" s="10">
        <v>65000</v>
      </c>
      <c r="E2230">
        <v>65924.38</v>
      </c>
      <c r="F2230" s="5">
        <f t="shared" si="204"/>
        <v>1.0142212307692309</v>
      </c>
      <c r="G2230" s="6">
        <f t="shared" si="205"/>
        <v>74.575090497737563</v>
      </c>
      <c r="H2230" t="s">
        <v>8222</v>
      </c>
      <c r="I2230" t="s">
        <v>8224</v>
      </c>
      <c r="J2230" t="s">
        <v>8246</v>
      </c>
      <c r="K2230">
        <v>1490752800</v>
      </c>
      <c r="L2230" s="11">
        <f t="shared" si="208"/>
        <v>42823.083333333328</v>
      </c>
      <c r="M2230">
        <v>1486522484</v>
      </c>
      <c r="N2230" s="11">
        <f t="shared" si="209"/>
        <v>42774.121342592596</v>
      </c>
      <c r="O2230" t="b">
        <v>0</v>
      </c>
      <c r="P2230">
        <v>884</v>
      </c>
      <c r="Q2230" t="b">
        <v>0</v>
      </c>
      <c r="R2230" t="s">
        <v>8293</v>
      </c>
      <c r="S2230" t="str">
        <f t="shared" si="206"/>
        <v>music</v>
      </c>
      <c r="T2230" t="str">
        <f t="shared" si="207"/>
        <v>faith</v>
      </c>
    </row>
    <row r="2231" spans="1:20" ht="43.2" x14ac:dyDescent="0.3">
      <c r="A2231">
        <v>1685</v>
      </c>
      <c r="B2231" s="3" t="s">
        <v>1686</v>
      </c>
      <c r="C2231" s="3" t="s">
        <v>5795</v>
      </c>
      <c r="D2231" s="10">
        <v>350</v>
      </c>
      <c r="E2231">
        <v>360</v>
      </c>
      <c r="F2231" s="5">
        <f t="shared" si="204"/>
        <v>1.0285714285714285</v>
      </c>
      <c r="G2231" s="6">
        <f t="shared" si="205"/>
        <v>24</v>
      </c>
      <c r="H2231" t="s">
        <v>8222</v>
      </c>
      <c r="I2231" t="s">
        <v>8224</v>
      </c>
      <c r="J2231" t="s">
        <v>8246</v>
      </c>
      <c r="K2231">
        <v>1490331623</v>
      </c>
      <c r="L2231" s="11">
        <f t="shared" si="208"/>
        <v>42818.208599537036</v>
      </c>
      <c r="M2231">
        <v>1487743223</v>
      </c>
      <c r="N2231" s="11">
        <f t="shared" si="209"/>
        <v>42788.2502662037</v>
      </c>
      <c r="O2231" t="b">
        <v>0</v>
      </c>
      <c r="P2231">
        <v>15</v>
      </c>
      <c r="Q2231" t="b">
        <v>0</v>
      </c>
      <c r="R2231" t="s">
        <v>8293</v>
      </c>
      <c r="S2231" t="str">
        <f t="shared" si="206"/>
        <v>music</v>
      </c>
      <c r="T2231" t="str">
        <f t="shared" si="207"/>
        <v>faith</v>
      </c>
    </row>
    <row r="2232" spans="1:20" ht="28.8" x14ac:dyDescent="0.3">
      <c r="A2232">
        <v>2703</v>
      </c>
      <c r="B2232" s="3" t="s">
        <v>2703</v>
      </c>
      <c r="C2232" s="3" t="s">
        <v>6813</v>
      </c>
      <c r="D2232" s="10">
        <v>40000</v>
      </c>
      <c r="E2232">
        <v>41500</v>
      </c>
      <c r="F2232" s="5">
        <f t="shared" si="204"/>
        <v>1.0375000000000001</v>
      </c>
      <c r="G2232" s="6">
        <f t="shared" si="205"/>
        <v>922.22222222222217</v>
      </c>
      <c r="H2232" t="s">
        <v>8222</v>
      </c>
      <c r="I2232" t="s">
        <v>8238</v>
      </c>
      <c r="J2232" t="s">
        <v>8256</v>
      </c>
      <c r="K2232">
        <v>1490196830</v>
      </c>
      <c r="L2232" s="11">
        <f t="shared" si="208"/>
        <v>42816.648495370369</v>
      </c>
      <c r="M2232">
        <v>1485016430</v>
      </c>
      <c r="N2232" s="11">
        <f t="shared" si="209"/>
        <v>42756.690162037034</v>
      </c>
      <c r="O2232" t="b">
        <v>0</v>
      </c>
      <c r="P2232">
        <v>45</v>
      </c>
      <c r="Q2232" t="b">
        <v>0</v>
      </c>
      <c r="R2232" t="s">
        <v>8303</v>
      </c>
      <c r="S2232" t="str">
        <f t="shared" si="206"/>
        <v>theater</v>
      </c>
      <c r="T2232" t="str">
        <f t="shared" si="207"/>
        <v>spaces</v>
      </c>
    </row>
    <row r="2233" spans="1:20" ht="43.2" x14ac:dyDescent="0.3">
      <c r="A2233">
        <v>3133</v>
      </c>
      <c r="B2233" s="3" t="s">
        <v>3133</v>
      </c>
      <c r="C2233" s="3" t="s">
        <v>7243</v>
      </c>
      <c r="D2233" s="10">
        <v>500</v>
      </c>
      <c r="E2233">
        <v>540</v>
      </c>
      <c r="F2233" s="5">
        <f t="shared" si="204"/>
        <v>1.08</v>
      </c>
      <c r="G2233" s="6">
        <f t="shared" si="205"/>
        <v>33.75</v>
      </c>
      <c r="H2233" t="s">
        <v>8222</v>
      </c>
      <c r="I2233" t="s">
        <v>8225</v>
      </c>
      <c r="J2233" t="s">
        <v>8247</v>
      </c>
      <c r="K2233">
        <v>1490358834</v>
      </c>
      <c r="L2233" s="11">
        <f t="shared" si="208"/>
        <v>42818.523541666669</v>
      </c>
      <c r="M2233">
        <v>1487770434</v>
      </c>
      <c r="N2233" s="11">
        <f t="shared" si="209"/>
        <v>42788.565208333333</v>
      </c>
      <c r="O2233" t="b">
        <v>0</v>
      </c>
      <c r="P2233">
        <v>16</v>
      </c>
      <c r="Q2233" t="b">
        <v>0</v>
      </c>
      <c r="R2233" t="s">
        <v>8271</v>
      </c>
      <c r="S2233" t="str">
        <f t="shared" si="206"/>
        <v>theater</v>
      </c>
      <c r="T2233" t="str">
        <f t="shared" si="207"/>
        <v>plays</v>
      </c>
    </row>
    <row r="2234" spans="1:20" ht="43.2" x14ac:dyDescent="0.3">
      <c r="A2234">
        <v>3128</v>
      </c>
      <c r="B2234" s="3" t="s">
        <v>3128</v>
      </c>
      <c r="C2234" s="3" t="s">
        <v>7238</v>
      </c>
      <c r="D2234" s="10">
        <v>15000</v>
      </c>
      <c r="E2234">
        <v>16291</v>
      </c>
      <c r="F2234" s="5">
        <f t="shared" si="204"/>
        <v>1.0860666666666667</v>
      </c>
      <c r="G2234" s="6">
        <f t="shared" si="205"/>
        <v>139.23931623931625</v>
      </c>
      <c r="H2234" t="s">
        <v>8222</v>
      </c>
      <c r="I2234" t="s">
        <v>8224</v>
      </c>
      <c r="J2234" t="s">
        <v>8246</v>
      </c>
      <c r="K2234">
        <v>1489690141</v>
      </c>
      <c r="L2234" s="11">
        <f t="shared" si="208"/>
        <v>42810.784039351856</v>
      </c>
      <c r="M2234">
        <v>1487101741</v>
      </c>
      <c r="N2234" s="11">
        <f t="shared" si="209"/>
        <v>42780.825706018513</v>
      </c>
      <c r="O2234" t="b">
        <v>0</v>
      </c>
      <c r="P2234">
        <v>117</v>
      </c>
      <c r="Q2234" t="b">
        <v>0</v>
      </c>
      <c r="R2234" t="s">
        <v>8271</v>
      </c>
      <c r="S2234" t="str">
        <f t="shared" si="206"/>
        <v>theater</v>
      </c>
      <c r="T2234" t="str">
        <f t="shared" si="207"/>
        <v>plays</v>
      </c>
    </row>
    <row r="2235" spans="1:20" ht="28.8" x14ac:dyDescent="0.3">
      <c r="A2235">
        <v>1684</v>
      </c>
      <c r="B2235" s="3" t="s">
        <v>1685</v>
      </c>
      <c r="C2235" s="3" t="s">
        <v>5794</v>
      </c>
      <c r="D2235" s="10">
        <v>8000</v>
      </c>
      <c r="E2235">
        <v>8730</v>
      </c>
      <c r="F2235" s="5">
        <f t="shared" si="204"/>
        <v>1.0912500000000001</v>
      </c>
      <c r="G2235" s="6">
        <f t="shared" si="205"/>
        <v>86.43564356435644</v>
      </c>
      <c r="H2235" t="s">
        <v>8222</v>
      </c>
      <c r="I2235" t="s">
        <v>8224</v>
      </c>
      <c r="J2235" t="s">
        <v>8246</v>
      </c>
      <c r="K2235">
        <v>1489775641</v>
      </c>
      <c r="L2235" s="11">
        <f t="shared" si="208"/>
        <v>42811.773622685185</v>
      </c>
      <c r="M2235">
        <v>1487360041</v>
      </c>
      <c r="N2235" s="11">
        <f t="shared" si="209"/>
        <v>42783.815289351856</v>
      </c>
      <c r="O2235" t="b">
        <v>0</v>
      </c>
      <c r="P2235">
        <v>101</v>
      </c>
      <c r="Q2235" t="b">
        <v>0</v>
      </c>
      <c r="R2235" t="s">
        <v>8293</v>
      </c>
      <c r="S2235" t="str">
        <f t="shared" si="206"/>
        <v>music</v>
      </c>
      <c r="T2235" t="str">
        <f t="shared" si="207"/>
        <v>faith</v>
      </c>
    </row>
    <row r="2236" spans="1:20" ht="43.2" x14ac:dyDescent="0.3">
      <c r="A2236">
        <v>3136</v>
      </c>
      <c r="B2236" s="3" t="s">
        <v>3136</v>
      </c>
      <c r="C2236" s="3" t="s">
        <v>7246</v>
      </c>
      <c r="D2236" s="10">
        <v>500</v>
      </c>
      <c r="E2236">
        <v>639</v>
      </c>
      <c r="F2236" s="5">
        <f t="shared" si="204"/>
        <v>1.278</v>
      </c>
      <c r="G2236" s="6">
        <f t="shared" si="205"/>
        <v>29.045454545454547</v>
      </c>
      <c r="H2236" t="s">
        <v>8222</v>
      </c>
      <c r="I2236" t="s">
        <v>8225</v>
      </c>
      <c r="J2236" t="s">
        <v>8247</v>
      </c>
      <c r="K2236">
        <v>1491001140</v>
      </c>
      <c r="L2236" s="11">
        <f t="shared" si="208"/>
        <v>42825.957638888889</v>
      </c>
      <c r="M2236">
        <v>1487847954</v>
      </c>
      <c r="N2236" s="11">
        <f t="shared" si="209"/>
        <v>42789.462430555555</v>
      </c>
      <c r="O2236" t="b">
        <v>0</v>
      </c>
      <c r="P2236">
        <v>22</v>
      </c>
      <c r="Q2236" t="b">
        <v>0</v>
      </c>
      <c r="R2236" t="s">
        <v>8271</v>
      </c>
      <c r="S2236" t="str">
        <f t="shared" si="206"/>
        <v>theater</v>
      </c>
      <c r="T2236" t="str">
        <f t="shared" si="207"/>
        <v>plays</v>
      </c>
    </row>
    <row r="2237" spans="1:20" ht="43.2" x14ac:dyDescent="0.3">
      <c r="A2237">
        <v>160</v>
      </c>
      <c r="B2237" s="3" t="s">
        <v>162</v>
      </c>
      <c r="C2237" s="3" t="s">
        <v>4270</v>
      </c>
      <c r="D2237" s="10">
        <v>5000</v>
      </c>
      <c r="E2237">
        <v>0</v>
      </c>
      <c r="F2237" s="5">
        <f t="shared" si="204"/>
        <v>0</v>
      </c>
      <c r="G2237" s="6" t="e">
        <f t="shared" ca="1" si="205"/>
        <v>#DIV/0!</v>
      </c>
      <c r="H2237" t="s">
        <v>24764</v>
      </c>
      <c r="I2237" t="s">
        <v>8224</v>
      </c>
      <c r="J2237" t="s">
        <v>8246</v>
      </c>
      <c r="K2237">
        <v>1439675691</v>
      </c>
      <c r="L2237" s="11">
        <f t="shared" si="208"/>
        <v>42231.913090277783</v>
      </c>
      <c r="M2237">
        <v>1434491691</v>
      </c>
      <c r="N2237" s="11">
        <f t="shared" si="209"/>
        <v>42171.913090277783</v>
      </c>
      <c r="O2237" t="b">
        <v>0</v>
      </c>
      <c r="P2237">
        <f ca="1">P2237:P37770</f>
        <v>0</v>
      </c>
      <c r="Q2237" t="b">
        <v>0</v>
      </c>
      <c r="R2237" t="s">
        <v>8268</v>
      </c>
      <c r="S2237" t="str">
        <f t="shared" si="206"/>
        <v>film &amp; video</v>
      </c>
      <c r="T2237" t="str">
        <f t="shared" si="207"/>
        <v>drama</v>
      </c>
    </row>
    <row r="2238" spans="1:20" ht="57.6" x14ac:dyDescent="0.3">
      <c r="A2238">
        <v>163</v>
      </c>
      <c r="B2238" s="3" t="s">
        <v>165</v>
      </c>
      <c r="C2238" s="3" t="s">
        <v>4273</v>
      </c>
      <c r="D2238" s="10">
        <v>2000000</v>
      </c>
      <c r="E2238">
        <v>0</v>
      </c>
      <c r="F2238" s="5">
        <f t="shared" si="204"/>
        <v>0</v>
      </c>
      <c r="G2238" s="6" t="e">
        <f t="shared" si="205"/>
        <v>#DIV/0!</v>
      </c>
      <c r="H2238" t="s">
        <v>8221</v>
      </c>
      <c r="I2238" t="s">
        <v>8224</v>
      </c>
      <c r="J2238" t="s">
        <v>8246</v>
      </c>
      <c r="K2238">
        <v>1443657600</v>
      </c>
      <c r="L2238" s="11">
        <f t="shared" si="208"/>
        <v>42278</v>
      </c>
      <c r="M2238">
        <v>1440716654</v>
      </c>
      <c r="N2238" s="11">
        <f t="shared" si="209"/>
        <v>42243.961273148147</v>
      </c>
      <c r="O2238" t="b">
        <v>0</v>
      </c>
      <c r="P2238">
        <v>0</v>
      </c>
      <c r="Q2238" t="b">
        <v>0</v>
      </c>
      <c r="R2238" t="s">
        <v>8268</v>
      </c>
      <c r="S2238" t="str">
        <f t="shared" si="206"/>
        <v>film &amp; video</v>
      </c>
      <c r="T2238" t="str">
        <f t="shared" si="207"/>
        <v>drama</v>
      </c>
    </row>
    <row r="2239" spans="1:20" ht="28.8" x14ac:dyDescent="0.3">
      <c r="A2239">
        <v>165</v>
      </c>
      <c r="B2239" s="3" t="s">
        <v>167</v>
      </c>
      <c r="C2239" s="3" t="s">
        <v>4275</v>
      </c>
      <c r="D2239" s="10">
        <v>17000</v>
      </c>
      <c r="E2239">
        <v>0</v>
      </c>
      <c r="F2239" s="5">
        <f t="shared" si="204"/>
        <v>0</v>
      </c>
      <c r="G2239" s="6" t="e">
        <f t="shared" si="205"/>
        <v>#DIV/0!</v>
      </c>
      <c r="H2239" t="s">
        <v>8221</v>
      </c>
      <c r="I2239" t="s">
        <v>8225</v>
      </c>
      <c r="J2239" t="s">
        <v>8247</v>
      </c>
      <c r="K2239">
        <v>1452613724</v>
      </c>
      <c r="L2239" s="11">
        <f t="shared" si="208"/>
        <v>42381.658842592587</v>
      </c>
      <c r="M2239">
        <v>1450021724</v>
      </c>
      <c r="N2239" s="11">
        <f t="shared" si="209"/>
        <v>42351.658842592587</v>
      </c>
      <c r="O2239" t="b">
        <v>0</v>
      </c>
      <c r="P2239">
        <v>0</v>
      </c>
      <c r="Q2239" t="b">
        <v>0</v>
      </c>
      <c r="R2239" t="s">
        <v>8268</v>
      </c>
      <c r="S2239" t="str">
        <f t="shared" si="206"/>
        <v>film &amp; video</v>
      </c>
      <c r="T2239" t="str">
        <f t="shared" si="207"/>
        <v>drama</v>
      </c>
    </row>
    <row r="2240" spans="1:20" ht="43.2" x14ac:dyDescent="0.3">
      <c r="A2240">
        <v>172</v>
      </c>
      <c r="B2240" s="3" t="s">
        <v>174</v>
      </c>
      <c r="C2240" s="3" t="s">
        <v>4282</v>
      </c>
      <c r="D2240" s="10">
        <v>95000</v>
      </c>
      <c r="E2240">
        <v>0</v>
      </c>
      <c r="F2240" s="5">
        <f t="shared" si="204"/>
        <v>0</v>
      </c>
      <c r="G2240" s="6" t="e">
        <f t="shared" si="205"/>
        <v>#DIV/0!</v>
      </c>
      <c r="H2240" t="s">
        <v>8221</v>
      </c>
      <c r="I2240" t="s">
        <v>8224</v>
      </c>
      <c r="J2240" t="s">
        <v>8246</v>
      </c>
      <c r="K2240">
        <v>1426753723</v>
      </c>
      <c r="L2240" s="11">
        <f t="shared" si="208"/>
        <v>42082.353275462956</v>
      </c>
      <c r="M2240">
        <v>1423733323</v>
      </c>
      <c r="N2240" s="11">
        <f t="shared" si="209"/>
        <v>42047.394942129627</v>
      </c>
      <c r="O2240" t="b">
        <v>0</v>
      </c>
      <c r="P2240">
        <v>0</v>
      </c>
      <c r="Q2240" t="b">
        <v>0</v>
      </c>
      <c r="R2240" t="s">
        <v>8268</v>
      </c>
      <c r="S2240" t="str">
        <f t="shared" si="206"/>
        <v>film &amp; video</v>
      </c>
      <c r="T2240" t="str">
        <f t="shared" si="207"/>
        <v>drama</v>
      </c>
    </row>
    <row r="2241" spans="1:20" ht="43.2" x14ac:dyDescent="0.3">
      <c r="A2241">
        <v>173</v>
      </c>
      <c r="B2241" s="3" t="s">
        <v>175</v>
      </c>
      <c r="C2241" s="3" t="s">
        <v>4283</v>
      </c>
      <c r="D2241" s="10">
        <v>1110</v>
      </c>
      <c r="E2241">
        <v>0</v>
      </c>
      <c r="F2241" s="5">
        <f t="shared" si="204"/>
        <v>0</v>
      </c>
      <c r="G2241" s="6" t="e">
        <f t="shared" si="205"/>
        <v>#DIV/0!</v>
      </c>
      <c r="H2241" t="s">
        <v>8221</v>
      </c>
      <c r="I2241" t="s">
        <v>8225</v>
      </c>
      <c r="J2241" t="s">
        <v>8247</v>
      </c>
      <c r="K2241">
        <v>1425131108</v>
      </c>
      <c r="L2241" s="11">
        <f t="shared" si="208"/>
        <v>42063.573009259257</v>
      </c>
      <c r="M2241">
        <v>1422539108</v>
      </c>
      <c r="N2241" s="11">
        <f t="shared" si="209"/>
        <v>42033.573009259257</v>
      </c>
      <c r="O2241" t="b">
        <v>0</v>
      </c>
      <c r="P2241">
        <v>0</v>
      </c>
      <c r="Q2241" t="b">
        <v>0</v>
      </c>
      <c r="R2241" t="s">
        <v>8268</v>
      </c>
      <c r="S2241" t="str">
        <f t="shared" si="206"/>
        <v>film &amp; video</v>
      </c>
      <c r="T2241" t="str">
        <f t="shared" si="207"/>
        <v>drama</v>
      </c>
    </row>
    <row r="2242" spans="1:20" ht="43.2" x14ac:dyDescent="0.3">
      <c r="A2242">
        <v>174</v>
      </c>
      <c r="B2242" s="3" t="s">
        <v>176</v>
      </c>
      <c r="C2242" s="3" t="s">
        <v>4284</v>
      </c>
      <c r="D2242" s="10">
        <v>6000</v>
      </c>
      <c r="E2242">
        <v>0</v>
      </c>
      <c r="F2242" s="5">
        <f t="shared" ref="F2242:F2305" si="210">E2242/D2242</f>
        <v>0</v>
      </c>
      <c r="G2242" s="6" t="e">
        <f t="shared" ref="G2242:G2305" si="211">E2242/P2242</f>
        <v>#DIV/0!</v>
      </c>
      <c r="H2242" t="s">
        <v>8221</v>
      </c>
      <c r="I2242" t="s">
        <v>8233</v>
      </c>
      <c r="J2242" t="s">
        <v>8249</v>
      </c>
      <c r="K2242">
        <v>1431108776</v>
      </c>
      <c r="L2242" s="11">
        <f t="shared" si="208"/>
        <v>42132.758981481486</v>
      </c>
      <c r="M2242">
        <v>1425924776</v>
      </c>
      <c r="N2242" s="11">
        <f t="shared" si="209"/>
        <v>42072.758981481486</v>
      </c>
      <c r="O2242" t="b">
        <v>0</v>
      </c>
      <c r="P2242">
        <v>0</v>
      </c>
      <c r="Q2242" t="b">
        <v>0</v>
      </c>
      <c r="R2242" t="s">
        <v>8268</v>
      </c>
      <c r="S2242" t="str">
        <f t="shared" ref="S2242:S2305" si="212">LEFT(R2242,FIND("/",R2242)-1)</f>
        <v>film &amp; video</v>
      </c>
      <c r="T2242" t="str">
        <f t="shared" ref="T2242:T2305" si="213">RIGHT(R2242,LEN(R2242)-FIND("/",R2242))</f>
        <v>drama</v>
      </c>
    </row>
    <row r="2243" spans="1:20" ht="43.2" x14ac:dyDescent="0.3">
      <c r="A2243">
        <v>176</v>
      </c>
      <c r="B2243" s="3" t="s">
        <v>178</v>
      </c>
      <c r="C2243" s="3" t="s">
        <v>4286</v>
      </c>
      <c r="D2243" s="10">
        <v>1500</v>
      </c>
      <c r="E2243">
        <v>0</v>
      </c>
      <c r="F2243" s="5">
        <f t="shared" si="210"/>
        <v>0</v>
      </c>
      <c r="G2243" s="6" t="e">
        <f t="shared" si="211"/>
        <v>#DIV/0!</v>
      </c>
      <c r="H2243" t="s">
        <v>8221</v>
      </c>
      <c r="I2243" t="s">
        <v>8224</v>
      </c>
      <c r="J2243" t="s">
        <v>8246</v>
      </c>
      <c r="K2243">
        <v>1438803999</v>
      </c>
      <c r="L2243" s="11">
        <f t="shared" ref="L2243:L2306" si="214">(((K2243/60)/60)/24)+DATE(1970,1,1)</f>
        <v>42221.824062500003</v>
      </c>
      <c r="M2243">
        <v>1436211999</v>
      </c>
      <c r="N2243" s="11">
        <f t="shared" ref="N2243:N2306" si="215">(((M2243/60)/60)/24)+DATE(1970,1,1)</f>
        <v>42191.824062500003</v>
      </c>
      <c r="O2243" t="b">
        <v>0</v>
      </c>
      <c r="P2243">
        <v>0</v>
      </c>
      <c r="Q2243" t="b">
        <v>0</v>
      </c>
      <c r="R2243" t="s">
        <v>8268</v>
      </c>
      <c r="S2243" t="str">
        <f t="shared" si="212"/>
        <v>film &amp; video</v>
      </c>
      <c r="T2243" t="str">
        <f t="shared" si="213"/>
        <v>drama</v>
      </c>
    </row>
    <row r="2244" spans="1:20" ht="28.8" x14ac:dyDescent="0.3">
      <c r="A2244">
        <v>178</v>
      </c>
      <c r="B2244" s="3" t="s">
        <v>180</v>
      </c>
      <c r="C2244" s="3" t="s">
        <v>4288</v>
      </c>
      <c r="D2244" s="10">
        <v>500000</v>
      </c>
      <c r="E2244">
        <v>0</v>
      </c>
      <c r="F2244" s="5">
        <f t="shared" si="210"/>
        <v>0</v>
      </c>
      <c r="G2244" s="6" t="e">
        <f t="shared" si="211"/>
        <v>#DIV/0!</v>
      </c>
      <c r="H2244" t="s">
        <v>8221</v>
      </c>
      <c r="I2244" t="s">
        <v>8227</v>
      </c>
      <c r="J2244" t="s">
        <v>8249</v>
      </c>
      <c r="K2244">
        <v>1448582145</v>
      </c>
      <c r="L2244" s="11">
        <f t="shared" si="214"/>
        <v>42334.997048611112</v>
      </c>
      <c r="M2244">
        <v>1445986545</v>
      </c>
      <c r="N2244" s="11">
        <f t="shared" si="215"/>
        <v>42304.955381944441</v>
      </c>
      <c r="O2244" t="b">
        <v>0</v>
      </c>
      <c r="P2244">
        <v>0</v>
      </c>
      <c r="Q2244" t="b">
        <v>0</v>
      </c>
      <c r="R2244" t="s">
        <v>8268</v>
      </c>
      <c r="S2244" t="str">
        <f t="shared" si="212"/>
        <v>film &amp; video</v>
      </c>
      <c r="T2244" t="str">
        <f t="shared" si="213"/>
        <v>drama</v>
      </c>
    </row>
    <row r="2245" spans="1:20" ht="43.2" x14ac:dyDescent="0.3">
      <c r="A2245">
        <v>182</v>
      </c>
      <c r="B2245" s="3" t="s">
        <v>184</v>
      </c>
      <c r="C2245" s="3" t="s">
        <v>4292</v>
      </c>
      <c r="D2245" s="10">
        <v>1000</v>
      </c>
      <c r="E2245">
        <v>0</v>
      </c>
      <c r="F2245" s="5">
        <f t="shared" si="210"/>
        <v>0</v>
      </c>
      <c r="G2245" s="6" t="e">
        <f t="shared" si="211"/>
        <v>#DIV/0!</v>
      </c>
      <c r="H2245" t="s">
        <v>8221</v>
      </c>
      <c r="I2245" t="s">
        <v>8224</v>
      </c>
      <c r="J2245" t="s">
        <v>8246</v>
      </c>
      <c r="K2245">
        <v>1483748232</v>
      </c>
      <c r="L2245" s="11">
        <f t="shared" si="214"/>
        <v>42742.011944444443</v>
      </c>
      <c r="M2245">
        <v>1481156232</v>
      </c>
      <c r="N2245" s="11">
        <f t="shared" si="215"/>
        <v>42712.011944444443</v>
      </c>
      <c r="O2245" t="b">
        <v>0</v>
      </c>
      <c r="P2245">
        <v>0</v>
      </c>
      <c r="Q2245" t="b">
        <v>0</v>
      </c>
      <c r="R2245" t="s">
        <v>8268</v>
      </c>
      <c r="S2245" t="str">
        <f t="shared" si="212"/>
        <v>film &amp; video</v>
      </c>
      <c r="T2245" t="str">
        <f t="shared" si="213"/>
        <v>drama</v>
      </c>
    </row>
    <row r="2246" spans="1:20" ht="43.2" x14ac:dyDescent="0.3">
      <c r="A2246">
        <v>186</v>
      </c>
      <c r="B2246" s="3" t="s">
        <v>188</v>
      </c>
      <c r="C2246" s="3" t="s">
        <v>4296</v>
      </c>
      <c r="D2246" s="10">
        <v>5000</v>
      </c>
      <c r="E2246">
        <v>0</v>
      </c>
      <c r="F2246" s="5">
        <f t="shared" si="210"/>
        <v>0</v>
      </c>
      <c r="G2246" s="6" t="e">
        <f t="shared" si="211"/>
        <v>#DIV/0!</v>
      </c>
      <c r="H2246" t="s">
        <v>8221</v>
      </c>
      <c r="I2246" t="s">
        <v>8224</v>
      </c>
      <c r="J2246" t="s">
        <v>8246</v>
      </c>
      <c r="K2246">
        <v>1488571200</v>
      </c>
      <c r="L2246" s="11">
        <f t="shared" si="214"/>
        <v>42797.833333333328</v>
      </c>
      <c r="M2246">
        <v>1485977434</v>
      </c>
      <c r="N2246" s="11">
        <f t="shared" si="215"/>
        <v>42767.812893518523</v>
      </c>
      <c r="O2246" t="b">
        <v>0</v>
      </c>
      <c r="P2246">
        <v>0</v>
      </c>
      <c r="Q2246" t="b">
        <v>0</v>
      </c>
      <c r="R2246" t="s">
        <v>8268</v>
      </c>
      <c r="S2246" t="str">
        <f t="shared" si="212"/>
        <v>film &amp; video</v>
      </c>
      <c r="T2246" t="str">
        <f t="shared" si="213"/>
        <v>drama</v>
      </c>
    </row>
    <row r="2247" spans="1:20" ht="43.2" x14ac:dyDescent="0.3">
      <c r="A2247">
        <v>188</v>
      </c>
      <c r="B2247" s="3" t="s">
        <v>190</v>
      </c>
      <c r="C2247" s="3" t="s">
        <v>4298</v>
      </c>
      <c r="D2247" s="10">
        <v>1500</v>
      </c>
      <c r="E2247">
        <v>0</v>
      </c>
      <c r="F2247" s="5">
        <f t="shared" si="210"/>
        <v>0</v>
      </c>
      <c r="G2247" s="6" t="e">
        <f t="shared" si="211"/>
        <v>#DIV/0!</v>
      </c>
      <c r="H2247" t="s">
        <v>8221</v>
      </c>
      <c r="I2247" t="s">
        <v>8224</v>
      </c>
      <c r="J2247" t="s">
        <v>8246</v>
      </c>
      <c r="K2247">
        <v>1409891015</v>
      </c>
      <c r="L2247" s="11">
        <f t="shared" si="214"/>
        <v>41887.18304398148</v>
      </c>
      <c r="M2247">
        <v>1407299015</v>
      </c>
      <c r="N2247" s="11">
        <f t="shared" si="215"/>
        <v>41857.18304398148</v>
      </c>
      <c r="O2247" t="b">
        <v>0</v>
      </c>
      <c r="P2247">
        <v>0</v>
      </c>
      <c r="Q2247" t="b">
        <v>0</v>
      </c>
      <c r="R2247" t="s">
        <v>8268</v>
      </c>
      <c r="S2247" t="str">
        <f t="shared" si="212"/>
        <v>film &amp; video</v>
      </c>
      <c r="T2247" t="str">
        <f t="shared" si="213"/>
        <v>drama</v>
      </c>
    </row>
    <row r="2248" spans="1:20" ht="57.6" x14ac:dyDescent="0.3">
      <c r="A2248">
        <v>193</v>
      </c>
      <c r="B2248" s="3" t="s">
        <v>195</v>
      </c>
      <c r="C2248" s="3" t="s">
        <v>4303</v>
      </c>
      <c r="D2248" s="10">
        <v>1000</v>
      </c>
      <c r="E2248">
        <v>0</v>
      </c>
      <c r="F2248" s="5">
        <f t="shared" si="210"/>
        <v>0</v>
      </c>
      <c r="G2248" s="6" t="e">
        <f t="shared" si="211"/>
        <v>#DIV/0!</v>
      </c>
      <c r="H2248" t="s">
        <v>8221</v>
      </c>
      <c r="I2248" t="s">
        <v>8225</v>
      </c>
      <c r="J2248" t="s">
        <v>8247</v>
      </c>
      <c r="K2248">
        <v>1417217166</v>
      </c>
      <c r="L2248" s="11">
        <f t="shared" si="214"/>
        <v>41971.976458333331</v>
      </c>
      <c r="M2248">
        <v>1412029566</v>
      </c>
      <c r="N2248" s="11">
        <f t="shared" si="215"/>
        <v>41911.934791666667</v>
      </c>
      <c r="O2248" t="b">
        <v>0</v>
      </c>
      <c r="P2248">
        <v>0</v>
      </c>
      <c r="Q2248" t="b">
        <v>0</v>
      </c>
      <c r="R2248" t="s">
        <v>8268</v>
      </c>
      <c r="S2248" t="str">
        <f t="shared" si="212"/>
        <v>film &amp; video</v>
      </c>
      <c r="T2248" t="str">
        <f t="shared" si="213"/>
        <v>drama</v>
      </c>
    </row>
    <row r="2249" spans="1:20" ht="43.2" x14ac:dyDescent="0.3">
      <c r="A2249">
        <v>195</v>
      </c>
      <c r="B2249" s="3" t="s">
        <v>197</v>
      </c>
      <c r="C2249" s="3" t="s">
        <v>4305</v>
      </c>
      <c r="D2249" s="10">
        <v>2000000</v>
      </c>
      <c r="E2249">
        <v>0</v>
      </c>
      <c r="F2249" s="5">
        <f t="shared" si="210"/>
        <v>0</v>
      </c>
      <c r="G2249" s="6" t="e">
        <f t="shared" si="211"/>
        <v>#DIV/0!</v>
      </c>
      <c r="H2249" t="s">
        <v>8221</v>
      </c>
      <c r="I2249" t="s">
        <v>8224</v>
      </c>
      <c r="J2249" t="s">
        <v>8246</v>
      </c>
      <c r="K2249">
        <v>1436544332</v>
      </c>
      <c r="L2249" s="11">
        <f t="shared" si="214"/>
        <v>42195.67050925926</v>
      </c>
      <c r="M2249">
        <v>1431360332</v>
      </c>
      <c r="N2249" s="11">
        <f t="shared" si="215"/>
        <v>42135.67050925926</v>
      </c>
      <c r="O2249" t="b">
        <v>0</v>
      </c>
      <c r="P2249">
        <v>0</v>
      </c>
      <c r="Q2249" t="b">
        <v>0</v>
      </c>
      <c r="R2249" t="s">
        <v>8268</v>
      </c>
      <c r="S2249" t="str">
        <f t="shared" si="212"/>
        <v>film &amp; video</v>
      </c>
      <c r="T2249" t="str">
        <f t="shared" si="213"/>
        <v>drama</v>
      </c>
    </row>
    <row r="2250" spans="1:20" ht="43.2" x14ac:dyDescent="0.3">
      <c r="A2250">
        <v>199</v>
      </c>
      <c r="B2250" s="3" t="s">
        <v>201</v>
      </c>
      <c r="C2250" s="3" t="s">
        <v>4309</v>
      </c>
      <c r="D2250" s="10">
        <v>10000</v>
      </c>
      <c r="E2250">
        <v>0</v>
      </c>
      <c r="F2250" s="5">
        <f t="shared" si="210"/>
        <v>0</v>
      </c>
      <c r="G2250" s="6" t="e">
        <f t="shared" si="211"/>
        <v>#DIV/0!</v>
      </c>
      <c r="H2250" t="s">
        <v>8221</v>
      </c>
      <c r="I2250" t="s">
        <v>8224</v>
      </c>
      <c r="J2250" t="s">
        <v>8246</v>
      </c>
      <c r="K2250">
        <v>1472698702</v>
      </c>
      <c r="L2250" s="11">
        <f t="shared" si="214"/>
        <v>42614.123865740738</v>
      </c>
      <c r="M2250">
        <v>1470106702</v>
      </c>
      <c r="N2250" s="11">
        <f t="shared" si="215"/>
        <v>42584.123865740738</v>
      </c>
      <c r="O2250" t="b">
        <v>0</v>
      </c>
      <c r="P2250">
        <v>0</v>
      </c>
      <c r="Q2250" t="b">
        <v>0</v>
      </c>
      <c r="R2250" t="s">
        <v>8268</v>
      </c>
      <c r="S2250" t="str">
        <f t="shared" si="212"/>
        <v>film &amp; video</v>
      </c>
      <c r="T2250" t="str">
        <f t="shared" si="213"/>
        <v>drama</v>
      </c>
    </row>
    <row r="2251" spans="1:20" x14ac:dyDescent="0.3">
      <c r="A2251">
        <v>202</v>
      </c>
      <c r="B2251" s="3" t="s">
        <v>204</v>
      </c>
      <c r="C2251" s="3" t="s">
        <v>4312</v>
      </c>
      <c r="D2251" s="10">
        <v>6000</v>
      </c>
      <c r="E2251">
        <v>0</v>
      </c>
      <c r="F2251" s="5">
        <f t="shared" si="210"/>
        <v>0</v>
      </c>
      <c r="G2251" s="6" t="e">
        <f t="shared" si="211"/>
        <v>#DIV/0!</v>
      </c>
      <c r="H2251" t="s">
        <v>8221</v>
      </c>
      <c r="I2251" t="s">
        <v>8224</v>
      </c>
      <c r="J2251" t="s">
        <v>8246</v>
      </c>
      <c r="K2251">
        <v>1444337940</v>
      </c>
      <c r="L2251" s="11">
        <f t="shared" si="214"/>
        <v>42285.874305555553</v>
      </c>
      <c r="M2251">
        <v>1441750564</v>
      </c>
      <c r="N2251" s="11">
        <f t="shared" si="215"/>
        <v>42255.927824074075</v>
      </c>
      <c r="O2251" t="b">
        <v>0</v>
      </c>
      <c r="P2251">
        <v>0</v>
      </c>
      <c r="Q2251" t="b">
        <v>0</v>
      </c>
      <c r="R2251" t="s">
        <v>8268</v>
      </c>
      <c r="S2251" t="str">
        <f t="shared" si="212"/>
        <v>film &amp; video</v>
      </c>
      <c r="T2251" t="str">
        <f t="shared" si="213"/>
        <v>drama</v>
      </c>
    </row>
    <row r="2252" spans="1:20" ht="43.2" x14ac:dyDescent="0.3">
      <c r="A2252">
        <v>206</v>
      </c>
      <c r="B2252" s="3" t="s">
        <v>208</v>
      </c>
      <c r="C2252" s="3" t="s">
        <v>4316</v>
      </c>
      <c r="D2252" s="10">
        <v>12700</v>
      </c>
      <c r="E2252">
        <v>0</v>
      </c>
      <c r="F2252" s="5">
        <f t="shared" si="210"/>
        <v>0</v>
      </c>
      <c r="G2252" s="6" t="e">
        <f t="shared" si="211"/>
        <v>#DIV/0!</v>
      </c>
      <c r="H2252" t="s">
        <v>8221</v>
      </c>
      <c r="I2252" t="s">
        <v>8224</v>
      </c>
      <c r="J2252" t="s">
        <v>8246</v>
      </c>
      <c r="K2252">
        <v>1470441983</v>
      </c>
      <c r="L2252" s="11">
        <f t="shared" si="214"/>
        <v>42588.004432870366</v>
      </c>
      <c r="M2252">
        <v>1468627583</v>
      </c>
      <c r="N2252" s="11">
        <f t="shared" si="215"/>
        <v>42567.004432870366</v>
      </c>
      <c r="O2252" t="b">
        <v>0</v>
      </c>
      <c r="P2252">
        <v>0</v>
      </c>
      <c r="Q2252" t="b">
        <v>0</v>
      </c>
      <c r="R2252" t="s">
        <v>8268</v>
      </c>
      <c r="S2252" t="str">
        <f t="shared" si="212"/>
        <v>film &amp; video</v>
      </c>
      <c r="T2252" t="str">
        <f t="shared" si="213"/>
        <v>drama</v>
      </c>
    </row>
    <row r="2253" spans="1:20" ht="43.2" x14ac:dyDescent="0.3">
      <c r="A2253">
        <v>208</v>
      </c>
      <c r="B2253" s="3" t="s">
        <v>210</v>
      </c>
      <c r="C2253" s="3" t="s">
        <v>4318</v>
      </c>
      <c r="D2253" s="10">
        <v>50000</v>
      </c>
      <c r="E2253">
        <v>0</v>
      </c>
      <c r="F2253" s="5">
        <f t="shared" si="210"/>
        <v>0</v>
      </c>
      <c r="G2253" s="6" t="e">
        <f t="shared" si="211"/>
        <v>#DIV/0!</v>
      </c>
      <c r="H2253" t="s">
        <v>8221</v>
      </c>
      <c r="I2253" t="s">
        <v>8226</v>
      </c>
      <c r="J2253" t="s">
        <v>8248</v>
      </c>
      <c r="K2253">
        <v>1418719967</v>
      </c>
      <c r="L2253" s="11">
        <f t="shared" si="214"/>
        <v>41989.369988425926</v>
      </c>
      <c r="M2253">
        <v>1416127967</v>
      </c>
      <c r="N2253" s="11">
        <f t="shared" si="215"/>
        <v>41959.369988425926</v>
      </c>
      <c r="O2253" t="b">
        <v>0</v>
      </c>
      <c r="P2253">
        <v>0</v>
      </c>
      <c r="Q2253" t="b">
        <v>0</v>
      </c>
      <c r="R2253" t="s">
        <v>8268</v>
      </c>
      <c r="S2253" t="str">
        <f t="shared" si="212"/>
        <v>film &amp; video</v>
      </c>
      <c r="T2253" t="str">
        <f t="shared" si="213"/>
        <v>drama</v>
      </c>
    </row>
    <row r="2254" spans="1:20" ht="43.2" x14ac:dyDescent="0.3">
      <c r="A2254">
        <v>209</v>
      </c>
      <c r="B2254" s="3" t="s">
        <v>211</v>
      </c>
      <c r="C2254" s="3" t="s">
        <v>4319</v>
      </c>
      <c r="D2254" s="10">
        <v>25000</v>
      </c>
      <c r="E2254">
        <v>0</v>
      </c>
      <c r="F2254" s="5">
        <f t="shared" si="210"/>
        <v>0</v>
      </c>
      <c r="G2254" s="6" t="e">
        <f t="shared" si="211"/>
        <v>#DIV/0!</v>
      </c>
      <c r="H2254" t="s">
        <v>8221</v>
      </c>
      <c r="I2254" t="s">
        <v>8224</v>
      </c>
      <c r="J2254" t="s">
        <v>8246</v>
      </c>
      <c r="K2254">
        <v>1436566135</v>
      </c>
      <c r="L2254" s="11">
        <f t="shared" si="214"/>
        <v>42195.922858796301</v>
      </c>
      <c r="M2254">
        <v>1433974135</v>
      </c>
      <c r="N2254" s="11">
        <f t="shared" si="215"/>
        <v>42165.922858796301</v>
      </c>
      <c r="O2254" t="b">
        <v>0</v>
      </c>
      <c r="P2254">
        <v>0</v>
      </c>
      <c r="Q2254" t="b">
        <v>0</v>
      </c>
      <c r="R2254" t="s">
        <v>8268</v>
      </c>
      <c r="S2254" t="str">
        <f t="shared" si="212"/>
        <v>film &amp; video</v>
      </c>
      <c r="T2254" t="str">
        <f t="shared" si="213"/>
        <v>drama</v>
      </c>
    </row>
    <row r="2255" spans="1:20" x14ac:dyDescent="0.3">
      <c r="A2255">
        <v>221</v>
      </c>
      <c r="B2255" s="3" t="s">
        <v>223</v>
      </c>
      <c r="C2255" s="3" t="s">
        <v>4331</v>
      </c>
      <c r="D2255" s="10">
        <v>50000</v>
      </c>
      <c r="E2255">
        <v>0</v>
      </c>
      <c r="F2255" s="5">
        <f t="shared" si="210"/>
        <v>0</v>
      </c>
      <c r="G2255" s="6" t="e">
        <f t="shared" si="211"/>
        <v>#DIV/0!</v>
      </c>
      <c r="H2255" t="s">
        <v>8221</v>
      </c>
      <c r="I2255" t="s">
        <v>8224</v>
      </c>
      <c r="J2255" t="s">
        <v>8246</v>
      </c>
      <c r="K2255">
        <v>1427569564</v>
      </c>
      <c r="L2255" s="11">
        <f t="shared" si="214"/>
        <v>42091.79587962963</v>
      </c>
      <c r="M2255">
        <v>1422389164</v>
      </c>
      <c r="N2255" s="11">
        <f t="shared" si="215"/>
        <v>42031.837546296301</v>
      </c>
      <c r="O2255" t="b">
        <v>0</v>
      </c>
      <c r="P2255">
        <v>0</v>
      </c>
      <c r="Q2255" t="b">
        <v>0</v>
      </c>
      <c r="R2255" t="s">
        <v>8268</v>
      </c>
      <c r="S2255" t="str">
        <f t="shared" si="212"/>
        <v>film &amp; video</v>
      </c>
      <c r="T2255" t="str">
        <f t="shared" si="213"/>
        <v>drama</v>
      </c>
    </row>
    <row r="2256" spans="1:20" ht="43.2" x14ac:dyDescent="0.3">
      <c r="A2256">
        <v>223</v>
      </c>
      <c r="B2256" s="3" t="s">
        <v>225</v>
      </c>
      <c r="C2256" s="3" t="s">
        <v>4333</v>
      </c>
      <c r="D2256" s="10">
        <v>1500000</v>
      </c>
      <c r="E2256">
        <v>0</v>
      </c>
      <c r="F2256" s="5">
        <f t="shared" si="210"/>
        <v>0</v>
      </c>
      <c r="G2256" s="6" t="e">
        <f t="shared" si="211"/>
        <v>#DIV/0!</v>
      </c>
      <c r="H2256" t="s">
        <v>8221</v>
      </c>
      <c r="I2256" t="s">
        <v>8224</v>
      </c>
      <c r="J2256" t="s">
        <v>8246</v>
      </c>
      <c r="K2256">
        <v>1463879100</v>
      </c>
      <c r="L2256" s="11">
        <f t="shared" si="214"/>
        <v>42512.045138888891</v>
      </c>
      <c r="M2256">
        <v>1461287350</v>
      </c>
      <c r="N2256" s="11">
        <f t="shared" si="215"/>
        <v>42482.048032407409</v>
      </c>
      <c r="O2256" t="b">
        <v>0</v>
      </c>
      <c r="P2256">
        <v>0</v>
      </c>
      <c r="Q2256" t="b">
        <v>0</v>
      </c>
      <c r="R2256" t="s">
        <v>8268</v>
      </c>
      <c r="S2256" t="str">
        <f t="shared" si="212"/>
        <v>film &amp; video</v>
      </c>
      <c r="T2256" t="str">
        <f t="shared" si="213"/>
        <v>drama</v>
      </c>
    </row>
    <row r="2257" spans="1:20" ht="43.2" x14ac:dyDescent="0.3">
      <c r="A2257">
        <v>224</v>
      </c>
      <c r="B2257" s="3" t="s">
        <v>226</v>
      </c>
      <c r="C2257" s="3" t="s">
        <v>4334</v>
      </c>
      <c r="D2257" s="10">
        <v>6000000</v>
      </c>
      <c r="E2257">
        <v>0</v>
      </c>
      <c r="F2257" s="5">
        <f t="shared" si="210"/>
        <v>0</v>
      </c>
      <c r="G2257" s="6" t="e">
        <f t="shared" si="211"/>
        <v>#DIV/0!</v>
      </c>
      <c r="H2257" t="s">
        <v>8221</v>
      </c>
      <c r="I2257" t="s">
        <v>8226</v>
      </c>
      <c r="J2257" t="s">
        <v>8248</v>
      </c>
      <c r="K2257">
        <v>1436506726</v>
      </c>
      <c r="L2257" s="11">
        <f t="shared" si="214"/>
        <v>42195.235254629632</v>
      </c>
      <c r="M2257">
        <v>1431322726</v>
      </c>
      <c r="N2257" s="11">
        <f t="shared" si="215"/>
        <v>42135.235254629632</v>
      </c>
      <c r="O2257" t="b">
        <v>0</v>
      </c>
      <c r="P2257">
        <v>0</v>
      </c>
      <c r="Q2257" t="b">
        <v>0</v>
      </c>
      <c r="R2257" t="s">
        <v>8268</v>
      </c>
      <c r="S2257" t="str">
        <f t="shared" si="212"/>
        <v>film &amp; video</v>
      </c>
      <c r="T2257" t="str">
        <f t="shared" si="213"/>
        <v>drama</v>
      </c>
    </row>
    <row r="2258" spans="1:20" ht="43.2" x14ac:dyDescent="0.3">
      <c r="A2258">
        <v>225</v>
      </c>
      <c r="B2258" s="3" t="s">
        <v>227</v>
      </c>
      <c r="C2258" s="3" t="s">
        <v>4335</v>
      </c>
      <c r="D2258" s="10">
        <v>200</v>
      </c>
      <c r="E2258">
        <v>0</v>
      </c>
      <c r="F2258" s="5">
        <f t="shared" si="210"/>
        <v>0</v>
      </c>
      <c r="G2258" s="6" t="e">
        <f t="shared" si="211"/>
        <v>#DIV/0!</v>
      </c>
      <c r="H2258" t="s">
        <v>8221</v>
      </c>
      <c r="I2258" t="s">
        <v>8224</v>
      </c>
      <c r="J2258" t="s">
        <v>8246</v>
      </c>
      <c r="K2258">
        <v>1460153054</v>
      </c>
      <c r="L2258" s="11">
        <f t="shared" si="214"/>
        <v>42468.919606481482</v>
      </c>
      <c r="M2258">
        <v>1457564654</v>
      </c>
      <c r="N2258" s="11">
        <f t="shared" si="215"/>
        <v>42438.961273148147</v>
      </c>
      <c r="O2258" t="b">
        <v>0</v>
      </c>
      <c r="P2258">
        <v>0</v>
      </c>
      <c r="Q2258" t="b">
        <v>0</v>
      </c>
      <c r="R2258" t="s">
        <v>8268</v>
      </c>
      <c r="S2258" t="str">
        <f t="shared" si="212"/>
        <v>film &amp; video</v>
      </c>
      <c r="T2258" t="str">
        <f t="shared" si="213"/>
        <v>drama</v>
      </c>
    </row>
    <row r="2259" spans="1:20" ht="43.2" x14ac:dyDescent="0.3">
      <c r="A2259">
        <v>227</v>
      </c>
      <c r="B2259" s="3" t="s">
        <v>229</v>
      </c>
      <c r="C2259" s="3" t="s">
        <v>4337</v>
      </c>
      <c r="D2259" s="10">
        <v>28000</v>
      </c>
      <c r="E2259">
        <v>0</v>
      </c>
      <c r="F2259" s="5">
        <f t="shared" si="210"/>
        <v>0</v>
      </c>
      <c r="G2259" s="6" t="e">
        <f t="shared" si="211"/>
        <v>#DIV/0!</v>
      </c>
      <c r="H2259" t="s">
        <v>8221</v>
      </c>
      <c r="I2259" t="s">
        <v>8224</v>
      </c>
      <c r="J2259" t="s">
        <v>8246</v>
      </c>
      <c r="K2259">
        <v>1436477241</v>
      </c>
      <c r="L2259" s="11">
        <f t="shared" si="214"/>
        <v>42194.893993055557</v>
      </c>
      <c r="M2259">
        <v>1433885241</v>
      </c>
      <c r="N2259" s="11">
        <f t="shared" si="215"/>
        <v>42164.893993055557</v>
      </c>
      <c r="O2259" t="b">
        <v>0</v>
      </c>
      <c r="P2259">
        <v>0</v>
      </c>
      <c r="Q2259" t="b">
        <v>0</v>
      </c>
      <c r="R2259" t="s">
        <v>8268</v>
      </c>
      <c r="S2259" t="str">
        <f t="shared" si="212"/>
        <v>film &amp; video</v>
      </c>
      <c r="T2259" t="str">
        <f t="shared" si="213"/>
        <v>drama</v>
      </c>
    </row>
    <row r="2260" spans="1:20" ht="28.8" x14ac:dyDescent="0.3">
      <c r="A2260">
        <v>228</v>
      </c>
      <c r="B2260" s="3" t="s">
        <v>230</v>
      </c>
      <c r="C2260" s="3" t="s">
        <v>4338</v>
      </c>
      <c r="D2260" s="10">
        <v>8000</v>
      </c>
      <c r="E2260">
        <v>0</v>
      </c>
      <c r="F2260" s="5">
        <f t="shared" si="210"/>
        <v>0</v>
      </c>
      <c r="G2260" s="6" t="e">
        <f t="shared" si="211"/>
        <v>#DIV/0!</v>
      </c>
      <c r="H2260" t="s">
        <v>8221</v>
      </c>
      <c r="I2260" t="s">
        <v>8225</v>
      </c>
      <c r="J2260" t="s">
        <v>8247</v>
      </c>
      <c r="K2260">
        <v>1433176105</v>
      </c>
      <c r="L2260" s="11">
        <f t="shared" si="214"/>
        <v>42156.686400462961</v>
      </c>
      <c r="M2260">
        <v>1427992105</v>
      </c>
      <c r="N2260" s="11">
        <f t="shared" si="215"/>
        <v>42096.686400462961</v>
      </c>
      <c r="O2260" t="b">
        <v>0</v>
      </c>
      <c r="P2260">
        <v>0</v>
      </c>
      <c r="Q2260" t="b">
        <v>0</v>
      </c>
      <c r="R2260" t="s">
        <v>8268</v>
      </c>
      <c r="S2260" t="str">
        <f t="shared" si="212"/>
        <v>film &amp; video</v>
      </c>
      <c r="T2260" t="str">
        <f t="shared" si="213"/>
        <v>drama</v>
      </c>
    </row>
    <row r="2261" spans="1:20" ht="43.2" x14ac:dyDescent="0.3">
      <c r="A2261">
        <v>229</v>
      </c>
      <c r="B2261" s="3" t="s">
        <v>231</v>
      </c>
      <c r="C2261" s="3" t="s">
        <v>4339</v>
      </c>
      <c r="D2261" s="10">
        <v>3000</v>
      </c>
      <c r="E2261">
        <v>0</v>
      </c>
      <c r="F2261" s="5">
        <f t="shared" si="210"/>
        <v>0</v>
      </c>
      <c r="G2261" s="6" t="e">
        <f t="shared" si="211"/>
        <v>#DIV/0!</v>
      </c>
      <c r="H2261" t="s">
        <v>8221</v>
      </c>
      <c r="I2261" t="s">
        <v>8236</v>
      </c>
      <c r="J2261" t="s">
        <v>8249</v>
      </c>
      <c r="K2261">
        <v>1455402297</v>
      </c>
      <c r="L2261" s="11">
        <f t="shared" si="214"/>
        <v>42413.933993055558</v>
      </c>
      <c r="M2261">
        <v>1452810297</v>
      </c>
      <c r="N2261" s="11">
        <f t="shared" si="215"/>
        <v>42383.933993055558</v>
      </c>
      <c r="O2261" t="b">
        <v>0</v>
      </c>
      <c r="P2261">
        <v>0</v>
      </c>
      <c r="Q2261" t="b">
        <v>0</v>
      </c>
      <c r="R2261" t="s">
        <v>8268</v>
      </c>
      <c r="S2261" t="str">
        <f t="shared" si="212"/>
        <v>film &amp; video</v>
      </c>
      <c r="T2261" t="str">
        <f t="shared" si="213"/>
        <v>drama</v>
      </c>
    </row>
    <row r="2262" spans="1:20" ht="43.2" x14ac:dyDescent="0.3">
      <c r="A2262">
        <v>231</v>
      </c>
      <c r="B2262" s="3" t="s">
        <v>233</v>
      </c>
      <c r="C2262" s="3" t="s">
        <v>4341</v>
      </c>
      <c r="D2262" s="10">
        <v>1500000</v>
      </c>
      <c r="E2262">
        <v>0</v>
      </c>
      <c r="F2262" s="5">
        <f t="shared" si="210"/>
        <v>0</v>
      </c>
      <c r="G2262" s="6" t="e">
        <f t="shared" si="211"/>
        <v>#DIV/0!</v>
      </c>
      <c r="H2262" t="s">
        <v>8221</v>
      </c>
      <c r="I2262" t="s">
        <v>8224</v>
      </c>
      <c r="J2262" t="s">
        <v>8246</v>
      </c>
      <c r="K2262">
        <v>1451775651</v>
      </c>
      <c r="L2262" s="11">
        <f t="shared" si="214"/>
        <v>42371.958923611113</v>
      </c>
      <c r="M2262">
        <v>1449183651</v>
      </c>
      <c r="N2262" s="11">
        <f t="shared" si="215"/>
        <v>42341.958923611113</v>
      </c>
      <c r="O2262" t="b">
        <v>0</v>
      </c>
      <c r="P2262">
        <v>0</v>
      </c>
      <c r="Q2262" t="b">
        <v>0</v>
      </c>
      <c r="R2262" t="s">
        <v>8268</v>
      </c>
      <c r="S2262" t="str">
        <f t="shared" si="212"/>
        <v>film &amp; video</v>
      </c>
      <c r="T2262" t="str">
        <f t="shared" si="213"/>
        <v>drama</v>
      </c>
    </row>
    <row r="2263" spans="1:20" ht="43.2" x14ac:dyDescent="0.3">
      <c r="A2263">
        <v>233</v>
      </c>
      <c r="B2263" s="3" t="s">
        <v>235</v>
      </c>
      <c r="C2263" s="3" t="s">
        <v>4343</v>
      </c>
      <c r="D2263" s="10">
        <v>350000</v>
      </c>
      <c r="E2263">
        <v>0</v>
      </c>
      <c r="F2263" s="5">
        <f t="shared" si="210"/>
        <v>0</v>
      </c>
      <c r="G2263" s="6" t="e">
        <f t="shared" si="211"/>
        <v>#DIV/0!</v>
      </c>
      <c r="H2263" t="s">
        <v>8221</v>
      </c>
      <c r="I2263" t="s">
        <v>8224</v>
      </c>
      <c r="J2263" t="s">
        <v>8246</v>
      </c>
      <c r="K2263">
        <v>1475185972</v>
      </c>
      <c r="L2263" s="11">
        <f t="shared" si="214"/>
        <v>42642.911712962959</v>
      </c>
      <c r="M2263">
        <v>1472593972</v>
      </c>
      <c r="N2263" s="11">
        <f t="shared" si="215"/>
        <v>42612.911712962959</v>
      </c>
      <c r="O2263" t="b">
        <v>0</v>
      </c>
      <c r="P2263">
        <v>0</v>
      </c>
      <c r="Q2263" t="b">
        <v>0</v>
      </c>
      <c r="R2263" t="s">
        <v>8268</v>
      </c>
      <c r="S2263" t="str">
        <f t="shared" si="212"/>
        <v>film &amp; video</v>
      </c>
      <c r="T2263" t="str">
        <f t="shared" si="213"/>
        <v>drama</v>
      </c>
    </row>
    <row r="2264" spans="1:20" ht="43.2" x14ac:dyDescent="0.3">
      <c r="A2264">
        <v>235</v>
      </c>
      <c r="B2264" s="3" t="s">
        <v>237</v>
      </c>
      <c r="C2264" s="3" t="s">
        <v>4345</v>
      </c>
      <c r="D2264" s="10">
        <v>10000</v>
      </c>
      <c r="E2264">
        <v>0</v>
      </c>
      <c r="F2264" s="5">
        <f t="shared" si="210"/>
        <v>0</v>
      </c>
      <c r="G2264" s="6" t="e">
        <f t="shared" si="211"/>
        <v>#DIV/0!</v>
      </c>
      <c r="H2264" t="s">
        <v>8221</v>
      </c>
      <c r="I2264" t="s">
        <v>8224</v>
      </c>
      <c r="J2264" t="s">
        <v>8246</v>
      </c>
      <c r="K2264">
        <v>1436478497</v>
      </c>
      <c r="L2264" s="11">
        <f t="shared" si="214"/>
        <v>42194.908530092594</v>
      </c>
      <c r="M2264">
        <v>1433886497</v>
      </c>
      <c r="N2264" s="11">
        <f t="shared" si="215"/>
        <v>42164.908530092594</v>
      </c>
      <c r="O2264" t="b">
        <v>0</v>
      </c>
      <c r="P2264">
        <v>0</v>
      </c>
      <c r="Q2264" t="b">
        <v>0</v>
      </c>
      <c r="R2264" t="s">
        <v>8268</v>
      </c>
      <c r="S2264" t="str">
        <f t="shared" si="212"/>
        <v>film &amp; video</v>
      </c>
      <c r="T2264" t="str">
        <f t="shared" si="213"/>
        <v>drama</v>
      </c>
    </row>
    <row r="2265" spans="1:20" ht="43.2" x14ac:dyDescent="0.3">
      <c r="A2265">
        <v>236</v>
      </c>
      <c r="B2265" s="3" t="s">
        <v>238</v>
      </c>
      <c r="C2265" s="3" t="s">
        <v>4346</v>
      </c>
      <c r="D2265" s="10">
        <v>150000</v>
      </c>
      <c r="E2265">
        <v>0</v>
      </c>
      <c r="F2265" s="5">
        <f t="shared" si="210"/>
        <v>0</v>
      </c>
      <c r="G2265" s="6" t="e">
        <f t="shared" si="211"/>
        <v>#DIV/0!</v>
      </c>
      <c r="H2265" t="s">
        <v>8221</v>
      </c>
      <c r="I2265" t="s">
        <v>8224</v>
      </c>
      <c r="J2265" t="s">
        <v>8246</v>
      </c>
      <c r="K2265">
        <v>1451952000</v>
      </c>
      <c r="L2265" s="11">
        <f t="shared" si="214"/>
        <v>42374</v>
      </c>
      <c r="M2265">
        <v>1447380099</v>
      </c>
      <c r="N2265" s="11">
        <f t="shared" si="215"/>
        <v>42321.08447916666</v>
      </c>
      <c r="O2265" t="b">
        <v>0</v>
      </c>
      <c r="P2265">
        <v>0</v>
      </c>
      <c r="Q2265" t="b">
        <v>0</v>
      </c>
      <c r="R2265" t="s">
        <v>8268</v>
      </c>
      <c r="S2265" t="str">
        <f t="shared" si="212"/>
        <v>film &amp; video</v>
      </c>
      <c r="T2265" t="str">
        <f t="shared" si="213"/>
        <v>drama</v>
      </c>
    </row>
    <row r="2266" spans="1:20" ht="43.2" x14ac:dyDescent="0.3">
      <c r="A2266">
        <v>238</v>
      </c>
      <c r="B2266" s="3" t="s">
        <v>240</v>
      </c>
      <c r="C2266" s="3" t="s">
        <v>4348</v>
      </c>
      <c r="D2266" s="10">
        <v>26000</v>
      </c>
      <c r="E2266">
        <v>0</v>
      </c>
      <c r="F2266" s="5">
        <f t="shared" si="210"/>
        <v>0</v>
      </c>
      <c r="G2266" s="6" t="e">
        <f t="shared" si="211"/>
        <v>#DIV/0!</v>
      </c>
      <c r="H2266" t="s">
        <v>8221</v>
      </c>
      <c r="I2266" t="s">
        <v>8224</v>
      </c>
      <c r="J2266" t="s">
        <v>8246</v>
      </c>
      <c r="K2266">
        <v>1483088400</v>
      </c>
      <c r="L2266" s="11">
        <f t="shared" si="214"/>
        <v>42734.375</v>
      </c>
      <c r="M2266">
        <v>1481324760</v>
      </c>
      <c r="N2266" s="11">
        <f t="shared" si="215"/>
        <v>42713.962499999994</v>
      </c>
      <c r="O2266" t="b">
        <v>0</v>
      </c>
      <c r="P2266">
        <v>0</v>
      </c>
      <c r="Q2266" t="b">
        <v>0</v>
      </c>
      <c r="R2266" t="s">
        <v>8268</v>
      </c>
      <c r="S2266" t="str">
        <f t="shared" si="212"/>
        <v>film &amp; video</v>
      </c>
      <c r="T2266" t="str">
        <f t="shared" si="213"/>
        <v>drama</v>
      </c>
    </row>
    <row r="2267" spans="1:20" ht="57.6" x14ac:dyDescent="0.3">
      <c r="A2267">
        <v>427</v>
      </c>
      <c r="B2267" s="3" t="s">
        <v>428</v>
      </c>
      <c r="C2267" s="3" t="s">
        <v>4537</v>
      </c>
      <c r="D2267" s="10">
        <v>6500</v>
      </c>
      <c r="E2267">
        <v>0</v>
      </c>
      <c r="F2267" s="5">
        <f t="shared" si="210"/>
        <v>0</v>
      </c>
      <c r="G2267" s="6" t="e">
        <f t="shared" si="211"/>
        <v>#DIV/0!</v>
      </c>
      <c r="H2267" t="s">
        <v>8221</v>
      </c>
      <c r="I2267" t="s">
        <v>8224</v>
      </c>
      <c r="J2267" t="s">
        <v>8246</v>
      </c>
      <c r="K2267">
        <v>1445540340</v>
      </c>
      <c r="L2267" s="11">
        <f t="shared" si="214"/>
        <v>42299.790972222225</v>
      </c>
      <c r="M2267">
        <v>1444340940</v>
      </c>
      <c r="N2267" s="11">
        <f t="shared" si="215"/>
        <v>42285.909027777772</v>
      </c>
      <c r="O2267" t="b">
        <v>0</v>
      </c>
      <c r="P2267">
        <v>0</v>
      </c>
      <c r="Q2267" t="b">
        <v>0</v>
      </c>
      <c r="R2267" t="s">
        <v>8270</v>
      </c>
      <c r="S2267" t="str">
        <f t="shared" si="212"/>
        <v>film &amp; video</v>
      </c>
      <c r="T2267" t="str">
        <f t="shared" si="213"/>
        <v>animation</v>
      </c>
    </row>
    <row r="2268" spans="1:20" ht="57.6" x14ac:dyDescent="0.3">
      <c r="A2268">
        <v>429</v>
      </c>
      <c r="B2268" s="3" t="s">
        <v>430</v>
      </c>
      <c r="C2268" s="3" t="s">
        <v>4539</v>
      </c>
      <c r="D2268" s="10">
        <v>5000</v>
      </c>
      <c r="E2268">
        <v>0</v>
      </c>
      <c r="F2268" s="5">
        <f t="shared" si="210"/>
        <v>0</v>
      </c>
      <c r="G2268" s="6" t="e">
        <f t="shared" si="211"/>
        <v>#DIV/0!</v>
      </c>
      <c r="H2268" t="s">
        <v>8221</v>
      </c>
      <c r="I2268" t="s">
        <v>8224</v>
      </c>
      <c r="J2268" t="s">
        <v>8246</v>
      </c>
      <c r="K2268">
        <v>1259297940</v>
      </c>
      <c r="L2268" s="11">
        <f t="shared" si="214"/>
        <v>40144.207638888889</v>
      </c>
      <c r="M2268">
        <v>1252964282</v>
      </c>
      <c r="N2268" s="11">
        <f t="shared" si="215"/>
        <v>40070.901412037041</v>
      </c>
      <c r="O2268" t="b">
        <v>0</v>
      </c>
      <c r="P2268">
        <v>0</v>
      </c>
      <c r="Q2268" t="b">
        <v>0</v>
      </c>
      <c r="R2268" t="s">
        <v>8270</v>
      </c>
      <c r="S2268" t="str">
        <f t="shared" si="212"/>
        <v>film &amp; video</v>
      </c>
      <c r="T2268" t="str">
        <f t="shared" si="213"/>
        <v>animation</v>
      </c>
    </row>
    <row r="2269" spans="1:20" ht="57.6" x14ac:dyDescent="0.3">
      <c r="A2269">
        <v>433</v>
      </c>
      <c r="B2269" s="3" t="s">
        <v>434</v>
      </c>
      <c r="C2269" s="3" t="s">
        <v>4543</v>
      </c>
      <c r="D2269" s="10">
        <v>3000</v>
      </c>
      <c r="E2269">
        <v>0</v>
      </c>
      <c r="F2269" s="5">
        <f t="shared" si="210"/>
        <v>0</v>
      </c>
      <c r="G2269" s="6" t="e">
        <f t="shared" si="211"/>
        <v>#DIV/0!</v>
      </c>
      <c r="H2269" t="s">
        <v>8221</v>
      </c>
      <c r="I2269" t="s">
        <v>8224</v>
      </c>
      <c r="J2269" t="s">
        <v>8246</v>
      </c>
      <c r="K2269">
        <v>1444576022</v>
      </c>
      <c r="L2269" s="11">
        <f t="shared" si="214"/>
        <v>42288.629884259266</v>
      </c>
      <c r="M2269">
        <v>1439392022</v>
      </c>
      <c r="N2269" s="11">
        <f t="shared" si="215"/>
        <v>42228.629884259266</v>
      </c>
      <c r="O2269" t="b">
        <v>0</v>
      </c>
      <c r="P2269">
        <v>0</v>
      </c>
      <c r="Q2269" t="b">
        <v>0</v>
      </c>
      <c r="R2269" t="s">
        <v>8270</v>
      </c>
      <c r="S2269" t="str">
        <f t="shared" si="212"/>
        <v>film &amp; video</v>
      </c>
      <c r="T2269" t="str">
        <f t="shared" si="213"/>
        <v>animation</v>
      </c>
    </row>
    <row r="2270" spans="1:20" ht="43.2" x14ac:dyDescent="0.3">
      <c r="A2270">
        <v>436</v>
      </c>
      <c r="B2270" s="3" t="s">
        <v>437</v>
      </c>
      <c r="C2270" s="3" t="s">
        <v>4546</v>
      </c>
      <c r="D2270" s="10">
        <v>1000</v>
      </c>
      <c r="E2270">
        <v>0</v>
      </c>
      <c r="F2270" s="5">
        <f t="shared" si="210"/>
        <v>0</v>
      </c>
      <c r="G2270" s="6" t="e">
        <f t="shared" si="211"/>
        <v>#DIV/0!</v>
      </c>
      <c r="H2270" t="s">
        <v>8221</v>
      </c>
      <c r="I2270" t="s">
        <v>8224</v>
      </c>
      <c r="J2270" t="s">
        <v>8246</v>
      </c>
      <c r="K2270">
        <v>1375260113</v>
      </c>
      <c r="L2270" s="11">
        <f t="shared" si="214"/>
        <v>41486.36241898148</v>
      </c>
      <c r="M2270">
        <v>1372668113</v>
      </c>
      <c r="N2270" s="11">
        <f t="shared" si="215"/>
        <v>41456.36241898148</v>
      </c>
      <c r="O2270" t="b">
        <v>0</v>
      </c>
      <c r="P2270">
        <v>0</v>
      </c>
      <c r="Q2270" t="b">
        <v>0</v>
      </c>
      <c r="R2270" t="s">
        <v>8270</v>
      </c>
      <c r="S2270" t="str">
        <f t="shared" si="212"/>
        <v>film &amp; video</v>
      </c>
      <c r="T2270" t="str">
        <f t="shared" si="213"/>
        <v>animation</v>
      </c>
    </row>
    <row r="2271" spans="1:20" ht="43.2" x14ac:dyDescent="0.3">
      <c r="A2271">
        <v>437</v>
      </c>
      <c r="B2271" s="3" t="s">
        <v>438</v>
      </c>
      <c r="C2271" s="3" t="s">
        <v>4547</v>
      </c>
      <c r="D2271" s="10">
        <v>7000</v>
      </c>
      <c r="E2271">
        <v>0</v>
      </c>
      <c r="F2271" s="5">
        <f t="shared" si="210"/>
        <v>0</v>
      </c>
      <c r="G2271" s="6" t="e">
        <f t="shared" si="211"/>
        <v>#DIV/0!</v>
      </c>
      <c r="H2271" t="s">
        <v>8221</v>
      </c>
      <c r="I2271" t="s">
        <v>8229</v>
      </c>
      <c r="J2271" t="s">
        <v>8251</v>
      </c>
      <c r="K2271">
        <v>1475912326</v>
      </c>
      <c r="L2271" s="11">
        <f t="shared" si="214"/>
        <v>42651.31858796296</v>
      </c>
      <c r="M2271">
        <v>1470728326</v>
      </c>
      <c r="N2271" s="11">
        <f t="shared" si="215"/>
        <v>42591.31858796296</v>
      </c>
      <c r="O2271" t="b">
        <v>0</v>
      </c>
      <c r="P2271">
        <v>0</v>
      </c>
      <c r="Q2271" t="b">
        <v>0</v>
      </c>
      <c r="R2271" t="s">
        <v>8270</v>
      </c>
      <c r="S2271" t="str">
        <f t="shared" si="212"/>
        <v>film &amp; video</v>
      </c>
      <c r="T2271" t="str">
        <f t="shared" si="213"/>
        <v>animation</v>
      </c>
    </row>
    <row r="2272" spans="1:20" ht="43.2" x14ac:dyDescent="0.3">
      <c r="A2272">
        <v>439</v>
      </c>
      <c r="B2272" s="3" t="s">
        <v>440</v>
      </c>
      <c r="C2272" s="3" t="s">
        <v>4549</v>
      </c>
      <c r="D2272" s="10">
        <v>450</v>
      </c>
      <c r="E2272">
        <v>0</v>
      </c>
      <c r="F2272" s="5">
        <f t="shared" si="210"/>
        <v>0</v>
      </c>
      <c r="G2272" s="6" t="e">
        <f t="shared" si="211"/>
        <v>#DIV/0!</v>
      </c>
      <c r="H2272" t="s">
        <v>8221</v>
      </c>
      <c r="I2272" t="s">
        <v>8224</v>
      </c>
      <c r="J2272" t="s">
        <v>8246</v>
      </c>
      <c r="K2272">
        <v>1413569818</v>
      </c>
      <c r="L2272" s="11">
        <f t="shared" si="214"/>
        <v>41929.761782407404</v>
      </c>
      <c r="M2272">
        <v>1412705818</v>
      </c>
      <c r="N2272" s="11">
        <f t="shared" si="215"/>
        <v>41919.761782407404</v>
      </c>
      <c r="O2272" t="b">
        <v>0</v>
      </c>
      <c r="P2272">
        <v>0</v>
      </c>
      <c r="Q2272" t="b">
        <v>0</v>
      </c>
      <c r="R2272" t="s">
        <v>8270</v>
      </c>
      <c r="S2272" t="str">
        <f t="shared" si="212"/>
        <v>film &amp; video</v>
      </c>
      <c r="T2272" t="str">
        <f t="shared" si="213"/>
        <v>animation</v>
      </c>
    </row>
    <row r="2273" spans="1:20" ht="43.2" x14ac:dyDescent="0.3">
      <c r="A2273">
        <v>441</v>
      </c>
      <c r="B2273" s="3" t="s">
        <v>442</v>
      </c>
      <c r="C2273" s="3" t="s">
        <v>4551</v>
      </c>
      <c r="D2273" s="10">
        <v>400</v>
      </c>
      <c r="E2273">
        <v>0</v>
      </c>
      <c r="F2273" s="5">
        <f t="shared" si="210"/>
        <v>0</v>
      </c>
      <c r="G2273" s="6" t="e">
        <f t="shared" si="211"/>
        <v>#DIV/0!</v>
      </c>
      <c r="H2273" t="s">
        <v>8221</v>
      </c>
      <c r="I2273" t="s">
        <v>8225</v>
      </c>
      <c r="J2273" t="s">
        <v>8247</v>
      </c>
      <c r="K2273">
        <v>1383418996</v>
      </c>
      <c r="L2273" s="11">
        <f t="shared" si="214"/>
        <v>41580.793935185182</v>
      </c>
      <c r="M2273">
        <v>1380826996</v>
      </c>
      <c r="N2273" s="11">
        <f t="shared" si="215"/>
        <v>41550.793935185182</v>
      </c>
      <c r="O2273" t="b">
        <v>0</v>
      </c>
      <c r="P2273">
        <v>0</v>
      </c>
      <c r="Q2273" t="b">
        <v>0</v>
      </c>
      <c r="R2273" t="s">
        <v>8270</v>
      </c>
      <c r="S2273" t="str">
        <f t="shared" si="212"/>
        <v>film &amp; video</v>
      </c>
      <c r="T2273" t="str">
        <f t="shared" si="213"/>
        <v>animation</v>
      </c>
    </row>
    <row r="2274" spans="1:20" ht="43.2" x14ac:dyDescent="0.3">
      <c r="A2274">
        <v>451</v>
      </c>
      <c r="B2274" s="3" t="s">
        <v>452</v>
      </c>
      <c r="C2274" s="3" t="s">
        <v>4561</v>
      </c>
      <c r="D2274" s="10">
        <v>20000</v>
      </c>
      <c r="E2274">
        <v>0</v>
      </c>
      <c r="F2274" s="5">
        <f t="shared" si="210"/>
        <v>0</v>
      </c>
      <c r="G2274" s="6" t="e">
        <f t="shared" si="211"/>
        <v>#DIV/0!</v>
      </c>
      <c r="H2274" t="s">
        <v>8221</v>
      </c>
      <c r="I2274" t="s">
        <v>8224</v>
      </c>
      <c r="J2274" t="s">
        <v>8246</v>
      </c>
      <c r="K2274">
        <v>1390669791</v>
      </c>
      <c r="L2274" s="11">
        <f t="shared" si="214"/>
        <v>41664.715173611112</v>
      </c>
      <c r="M2274">
        <v>1388077791</v>
      </c>
      <c r="N2274" s="11">
        <f t="shared" si="215"/>
        <v>41634.715173611112</v>
      </c>
      <c r="O2274" t="b">
        <v>0</v>
      </c>
      <c r="P2274">
        <v>0</v>
      </c>
      <c r="Q2274" t="b">
        <v>0</v>
      </c>
      <c r="R2274" t="s">
        <v>8270</v>
      </c>
      <c r="S2274" t="str">
        <f t="shared" si="212"/>
        <v>film &amp; video</v>
      </c>
      <c r="T2274" t="str">
        <f t="shared" si="213"/>
        <v>animation</v>
      </c>
    </row>
    <row r="2275" spans="1:20" ht="43.2" x14ac:dyDescent="0.3">
      <c r="A2275">
        <v>457</v>
      </c>
      <c r="B2275" s="3" t="s">
        <v>458</v>
      </c>
      <c r="C2275" s="3" t="s">
        <v>4567</v>
      </c>
      <c r="D2275" s="10">
        <v>20000</v>
      </c>
      <c r="E2275">
        <v>0</v>
      </c>
      <c r="F2275" s="5">
        <f t="shared" si="210"/>
        <v>0</v>
      </c>
      <c r="G2275" s="6" t="e">
        <f t="shared" si="211"/>
        <v>#DIV/0!</v>
      </c>
      <c r="H2275" t="s">
        <v>8221</v>
      </c>
      <c r="I2275" t="s">
        <v>8229</v>
      </c>
      <c r="J2275" t="s">
        <v>8251</v>
      </c>
      <c r="K2275">
        <v>1408213512</v>
      </c>
      <c r="L2275" s="11">
        <f t="shared" si="214"/>
        <v>41867.767500000002</v>
      </c>
      <c r="M2275">
        <v>1405621512</v>
      </c>
      <c r="N2275" s="11">
        <f t="shared" si="215"/>
        <v>41837.767500000002</v>
      </c>
      <c r="O2275" t="b">
        <v>0</v>
      </c>
      <c r="P2275">
        <v>0</v>
      </c>
      <c r="Q2275" t="b">
        <v>0</v>
      </c>
      <c r="R2275" t="s">
        <v>8270</v>
      </c>
      <c r="S2275" t="str">
        <f t="shared" si="212"/>
        <v>film &amp; video</v>
      </c>
      <c r="T2275" t="str">
        <f t="shared" si="213"/>
        <v>animation</v>
      </c>
    </row>
    <row r="2276" spans="1:20" ht="43.2" x14ac:dyDescent="0.3">
      <c r="A2276">
        <v>461</v>
      </c>
      <c r="B2276" s="3" t="s">
        <v>462</v>
      </c>
      <c r="C2276" s="3" t="s">
        <v>4571</v>
      </c>
      <c r="D2276" s="10">
        <v>550</v>
      </c>
      <c r="E2276">
        <v>0</v>
      </c>
      <c r="F2276" s="5">
        <f t="shared" si="210"/>
        <v>0</v>
      </c>
      <c r="G2276" s="6" t="e">
        <f t="shared" si="211"/>
        <v>#DIV/0!</v>
      </c>
      <c r="H2276" t="s">
        <v>8221</v>
      </c>
      <c r="I2276" t="s">
        <v>8225</v>
      </c>
      <c r="J2276" t="s">
        <v>8247</v>
      </c>
      <c r="K2276">
        <v>1370204367</v>
      </c>
      <c r="L2276" s="11">
        <f t="shared" si="214"/>
        <v>41427.84684027778</v>
      </c>
      <c r="M2276">
        <v>1368476367</v>
      </c>
      <c r="N2276" s="11">
        <f t="shared" si="215"/>
        <v>41407.84684027778</v>
      </c>
      <c r="O2276" t="b">
        <v>0</v>
      </c>
      <c r="P2276">
        <v>0</v>
      </c>
      <c r="Q2276" t="b">
        <v>0</v>
      </c>
      <c r="R2276" t="s">
        <v>8270</v>
      </c>
      <c r="S2276" t="str">
        <f t="shared" si="212"/>
        <v>film &amp; video</v>
      </c>
      <c r="T2276" t="str">
        <f t="shared" si="213"/>
        <v>animation</v>
      </c>
    </row>
    <row r="2277" spans="1:20" ht="43.2" x14ac:dyDescent="0.3">
      <c r="A2277">
        <v>462</v>
      </c>
      <c r="B2277" s="3" t="s">
        <v>463</v>
      </c>
      <c r="C2277" s="3" t="s">
        <v>4572</v>
      </c>
      <c r="D2277" s="10">
        <v>100000</v>
      </c>
      <c r="E2277">
        <v>0</v>
      </c>
      <c r="F2277" s="5">
        <f t="shared" si="210"/>
        <v>0</v>
      </c>
      <c r="G2277" s="6" t="e">
        <f t="shared" si="211"/>
        <v>#DIV/0!</v>
      </c>
      <c r="H2277" t="s">
        <v>8221</v>
      </c>
      <c r="I2277" t="s">
        <v>8224</v>
      </c>
      <c r="J2277" t="s">
        <v>8246</v>
      </c>
      <c r="K2277">
        <v>1312945341</v>
      </c>
      <c r="L2277" s="11">
        <f t="shared" si="214"/>
        <v>40765.126631944448</v>
      </c>
      <c r="M2277">
        <v>1307761341</v>
      </c>
      <c r="N2277" s="11">
        <f t="shared" si="215"/>
        <v>40705.126631944448</v>
      </c>
      <c r="O2277" t="b">
        <v>0</v>
      </c>
      <c r="P2277">
        <v>0</v>
      </c>
      <c r="Q2277" t="b">
        <v>0</v>
      </c>
      <c r="R2277" t="s">
        <v>8270</v>
      </c>
      <c r="S2277" t="str">
        <f t="shared" si="212"/>
        <v>film &amp; video</v>
      </c>
      <c r="T2277" t="str">
        <f t="shared" si="213"/>
        <v>animation</v>
      </c>
    </row>
    <row r="2278" spans="1:20" ht="43.2" x14ac:dyDescent="0.3">
      <c r="A2278">
        <v>468</v>
      </c>
      <c r="B2278" s="3" t="s">
        <v>469</v>
      </c>
      <c r="C2278" s="3" t="s">
        <v>4578</v>
      </c>
      <c r="D2278" s="10">
        <v>7500</v>
      </c>
      <c r="E2278">
        <v>0</v>
      </c>
      <c r="F2278" s="5">
        <f t="shared" si="210"/>
        <v>0</v>
      </c>
      <c r="G2278" s="6" t="e">
        <f t="shared" si="211"/>
        <v>#DIV/0!</v>
      </c>
      <c r="H2278" t="s">
        <v>8221</v>
      </c>
      <c r="I2278" t="s">
        <v>8224</v>
      </c>
      <c r="J2278" t="s">
        <v>8246</v>
      </c>
      <c r="K2278">
        <v>1341978665</v>
      </c>
      <c r="L2278" s="11">
        <f t="shared" si="214"/>
        <v>41101.160474537035</v>
      </c>
      <c r="M2278">
        <v>1336795283</v>
      </c>
      <c r="N2278" s="11">
        <f t="shared" si="215"/>
        <v>41041.167627314811</v>
      </c>
      <c r="O2278" t="b">
        <v>0</v>
      </c>
      <c r="P2278">
        <v>0</v>
      </c>
      <c r="Q2278" t="b">
        <v>0</v>
      </c>
      <c r="R2278" t="s">
        <v>8270</v>
      </c>
      <c r="S2278" t="str">
        <f t="shared" si="212"/>
        <v>film &amp; video</v>
      </c>
      <c r="T2278" t="str">
        <f t="shared" si="213"/>
        <v>animation</v>
      </c>
    </row>
    <row r="2279" spans="1:20" ht="28.8" x14ac:dyDescent="0.3">
      <c r="A2279">
        <v>469</v>
      </c>
      <c r="B2279" s="3" t="s">
        <v>470</v>
      </c>
      <c r="C2279" s="3" t="s">
        <v>4579</v>
      </c>
      <c r="D2279" s="10">
        <v>6000</v>
      </c>
      <c r="E2279">
        <v>0</v>
      </c>
      <c r="F2279" s="5">
        <f t="shared" si="210"/>
        <v>0</v>
      </c>
      <c r="G2279" s="6" t="e">
        <f t="shared" si="211"/>
        <v>#DIV/0!</v>
      </c>
      <c r="H2279" t="s">
        <v>8221</v>
      </c>
      <c r="I2279" t="s">
        <v>8225</v>
      </c>
      <c r="J2279" t="s">
        <v>8247</v>
      </c>
      <c r="K2279">
        <v>1409960724</v>
      </c>
      <c r="L2279" s="11">
        <f t="shared" si="214"/>
        <v>41887.989861111113</v>
      </c>
      <c r="M2279">
        <v>1404776724</v>
      </c>
      <c r="N2279" s="11">
        <f t="shared" si="215"/>
        <v>41827.989861111113</v>
      </c>
      <c r="O2279" t="b">
        <v>0</v>
      </c>
      <c r="P2279">
        <v>0</v>
      </c>
      <c r="Q2279" t="b">
        <v>0</v>
      </c>
      <c r="R2279" t="s">
        <v>8270</v>
      </c>
      <c r="S2279" t="str">
        <f t="shared" si="212"/>
        <v>film &amp; video</v>
      </c>
      <c r="T2279" t="str">
        <f t="shared" si="213"/>
        <v>animation</v>
      </c>
    </row>
    <row r="2280" spans="1:20" ht="57.6" x14ac:dyDescent="0.3">
      <c r="A2280">
        <v>475</v>
      </c>
      <c r="B2280" s="3" t="s">
        <v>476</v>
      </c>
      <c r="C2280" s="3" t="s">
        <v>4585</v>
      </c>
      <c r="D2280" s="10">
        <v>2000</v>
      </c>
      <c r="E2280">
        <v>0</v>
      </c>
      <c r="F2280" s="5">
        <f t="shared" si="210"/>
        <v>0</v>
      </c>
      <c r="G2280" s="6" t="e">
        <f t="shared" si="211"/>
        <v>#DIV/0!</v>
      </c>
      <c r="H2280" t="s">
        <v>8221</v>
      </c>
      <c r="I2280" t="s">
        <v>8224</v>
      </c>
      <c r="J2280" t="s">
        <v>8246</v>
      </c>
      <c r="K2280">
        <v>1430877843</v>
      </c>
      <c r="L2280" s="11">
        <f t="shared" si="214"/>
        <v>42130.086145833338</v>
      </c>
      <c r="M2280">
        <v>1428285843</v>
      </c>
      <c r="N2280" s="11">
        <f t="shared" si="215"/>
        <v>42100.086145833338</v>
      </c>
      <c r="O2280" t="b">
        <v>0</v>
      </c>
      <c r="P2280">
        <v>0</v>
      </c>
      <c r="Q2280" t="b">
        <v>0</v>
      </c>
      <c r="R2280" t="s">
        <v>8270</v>
      </c>
      <c r="S2280" t="str">
        <f t="shared" si="212"/>
        <v>film &amp; video</v>
      </c>
      <c r="T2280" t="str">
        <f t="shared" si="213"/>
        <v>animation</v>
      </c>
    </row>
    <row r="2281" spans="1:20" ht="57.6" x14ac:dyDescent="0.3">
      <c r="A2281">
        <v>477</v>
      </c>
      <c r="B2281" s="3" t="s">
        <v>478</v>
      </c>
      <c r="C2281" s="3" t="s">
        <v>4587</v>
      </c>
      <c r="D2281" s="10">
        <v>1500</v>
      </c>
      <c r="E2281">
        <v>0</v>
      </c>
      <c r="F2281" s="5">
        <f t="shared" si="210"/>
        <v>0</v>
      </c>
      <c r="G2281" s="6" t="e">
        <f t="shared" si="211"/>
        <v>#DIV/0!</v>
      </c>
      <c r="H2281" t="s">
        <v>8221</v>
      </c>
      <c r="I2281" t="s">
        <v>8224</v>
      </c>
      <c r="J2281" t="s">
        <v>8246</v>
      </c>
      <c r="K2281">
        <v>1337371334</v>
      </c>
      <c r="L2281" s="11">
        <f t="shared" si="214"/>
        <v>41047.83488425926</v>
      </c>
      <c r="M2281">
        <v>1332187334</v>
      </c>
      <c r="N2281" s="11">
        <f t="shared" si="215"/>
        <v>40987.83488425926</v>
      </c>
      <c r="O2281" t="b">
        <v>0</v>
      </c>
      <c r="P2281">
        <v>0</v>
      </c>
      <c r="Q2281" t="b">
        <v>0</v>
      </c>
      <c r="R2281" t="s">
        <v>8270</v>
      </c>
      <c r="S2281" t="str">
        <f t="shared" si="212"/>
        <v>film &amp; video</v>
      </c>
      <c r="T2281" t="str">
        <f t="shared" si="213"/>
        <v>animation</v>
      </c>
    </row>
    <row r="2282" spans="1:20" ht="43.2" x14ac:dyDescent="0.3">
      <c r="A2282">
        <v>478</v>
      </c>
      <c r="B2282" s="3" t="s">
        <v>479</v>
      </c>
      <c r="C2282" s="3" t="s">
        <v>4588</v>
      </c>
      <c r="D2282" s="10">
        <v>10000</v>
      </c>
      <c r="E2282">
        <v>0</v>
      </c>
      <c r="F2282" s="5">
        <f t="shared" si="210"/>
        <v>0</v>
      </c>
      <c r="G2282" s="6" t="e">
        <f t="shared" si="211"/>
        <v>#DIV/0!</v>
      </c>
      <c r="H2282" t="s">
        <v>8221</v>
      </c>
      <c r="I2282" t="s">
        <v>8224</v>
      </c>
      <c r="J2282" t="s">
        <v>8246</v>
      </c>
      <c r="K2282">
        <v>1427921509</v>
      </c>
      <c r="L2282" s="11">
        <f t="shared" si="214"/>
        <v>42095.869317129633</v>
      </c>
      <c r="M2282">
        <v>1425333109</v>
      </c>
      <c r="N2282" s="11">
        <f t="shared" si="215"/>
        <v>42065.910983796297</v>
      </c>
      <c r="O2282" t="b">
        <v>0</v>
      </c>
      <c r="P2282">
        <v>0</v>
      </c>
      <c r="Q2282" t="b">
        <v>0</v>
      </c>
      <c r="R2282" t="s">
        <v>8270</v>
      </c>
      <c r="S2282" t="str">
        <f t="shared" si="212"/>
        <v>film &amp; video</v>
      </c>
      <c r="T2282" t="str">
        <f t="shared" si="213"/>
        <v>animation</v>
      </c>
    </row>
    <row r="2283" spans="1:20" ht="43.2" x14ac:dyDescent="0.3">
      <c r="A2283">
        <v>487</v>
      </c>
      <c r="B2283" s="3" t="s">
        <v>488</v>
      </c>
      <c r="C2283" s="3" t="s">
        <v>4597</v>
      </c>
      <c r="D2283" s="10">
        <v>50000</v>
      </c>
      <c r="E2283">
        <v>0</v>
      </c>
      <c r="F2283" s="5">
        <f t="shared" si="210"/>
        <v>0</v>
      </c>
      <c r="G2283" s="6" t="e">
        <f t="shared" si="211"/>
        <v>#DIV/0!</v>
      </c>
      <c r="H2283" t="s">
        <v>8221</v>
      </c>
      <c r="I2283" t="s">
        <v>8229</v>
      </c>
      <c r="J2283" t="s">
        <v>8251</v>
      </c>
      <c r="K2283">
        <v>1482678994</v>
      </c>
      <c r="L2283" s="11">
        <f t="shared" si="214"/>
        <v>42729.636504629627</v>
      </c>
      <c r="M2283">
        <v>1477491394</v>
      </c>
      <c r="N2283" s="11">
        <f t="shared" si="215"/>
        <v>42669.594837962963</v>
      </c>
      <c r="O2283" t="b">
        <v>0</v>
      </c>
      <c r="P2283">
        <v>0</v>
      </c>
      <c r="Q2283" t="b">
        <v>0</v>
      </c>
      <c r="R2283" t="s">
        <v>8270</v>
      </c>
      <c r="S2283" t="str">
        <f t="shared" si="212"/>
        <v>film &amp; video</v>
      </c>
      <c r="T2283" t="str">
        <f t="shared" si="213"/>
        <v>animation</v>
      </c>
    </row>
    <row r="2284" spans="1:20" ht="43.2" x14ac:dyDescent="0.3">
      <c r="A2284">
        <v>488</v>
      </c>
      <c r="B2284" s="3" t="s">
        <v>489</v>
      </c>
      <c r="C2284" s="3" t="s">
        <v>4598</v>
      </c>
      <c r="D2284" s="10">
        <v>12000</v>
      </c>
      <c r="E2284">
        <v>0</v>
      </c>
      <c r="F2284" s="5">
        <f t="shared" si="210"/>
        <v>0</v>
      </c>
      <c r="G2284" s="6" t="e">
        <f t="shared" si="211"/>
        <v>#DIV/0!</v>
      </c>
      <c r="H2284" t="s">
        <v>8221</v>
      </c>
      <c r="I2284" t="s">
        <v>8224</v>
      </c>
      <c r="J2284" t="s">
        <v>8246</v>
      </c>
      <c r="K2284">
        <v>1483924700</v>
      </c>
      <c r="L2284" s="11">
        <f t="shared" si="214"/>
        <v>42744.054398148146</v>
      </c>
      <c r="M2284">
        <v>1481332700</v>
      </c>
      <c r="N2284" s="11">
        <f t="shared" si="215"/>
        <v>42714.054398148146</v>
      </c>
      <c r="O2284" t="b">
        <v>0</v>
      </c>
      <c r="P2284">
        <v>0</v>
      </c>
      <c r="Q2284" t="b">
        <v>0</v>
      </c>
      <c r="R2284" t="s">
        <v>8270</v>
      </c>
      <c r="S2284" t="str">
        <f t="shared" si="212"/>
        <v>film &amp; video</v>
      </c>
      <c r="T2284" t="str">
        <f t="shared" si="213"/>
        <v>animation</v>
      </c>
    </row>
    <row r="2285" spans="1:20" x14ac:dyDescent="0.3">
      <c r="A2285">
        <v>490</v>
      </c>
      <c r="B2285" s="3" t="s">
        <v>491</v>
      </c>
      <c r="C2285" s="3" t="s">
        <v>4600</v>
      </c>
      <c r="D2285" s="10">
        <v>1000</v>
      </c>
      <c r="E2285">
        <v>0</v>
      </c>
      <c r="F2285" s="5">
        <f t="shared" si="210"/>
        <v>0</v>
      </c>
      <c r="G2285" s="6" t="e">
        <f t="shared" si="211"/>
        <v>#DIV/0!</v>
      </c>
      <c r="H2285" t="s">
        <v>8221</v>
      </c>
      <c r="I2285" t="s">
        <v>8224</v>
      </c>
      <c r="J2285" t="s">
        <v>8246</v>
      </c>
      <c r="K2285">
        <v>1345677285</v>
      </c>
      <c r="L2285" s="11">
        <f t="shared" si="214"/>
        <v>41143.968576388892</v>
      </c>
      <c r="M2285">
        <v>1343085285</v>
      </c>
      <c r="N2285" s="11">
        <f t="shared" si="215"/>
        <v>41113.968576388892</v>
      </c>
      <c r="O2285" t="b">
        <v>0</v>
      </c>
      <c r="P2285">
        <v>0</v>
      </c>
      <c r="Q2285" t="b">
        <v>0</v>
      </c>
      <c r="R2285" t="s">
        <v>8270</v>
      </c>
      <c r="S2285" t="str">
        <f t="shared" si="212"/>
        <v>film &amp; video</v>
      </c>
      <c r="T2285" t="str">
        <f t="shared" si="213"/>
        <v>animation</v>
      </c>
    </row>
    <row r="2286" spans="1:20" ht="43.2" x14ac:dyDescent="0.3">
      <c r="A2286">
        <v>491</v>
      </c>
      <c r="B2286" s="3" t="s">
        <v>492</v>
      </c>
      <c r="C2286" s="3" t="s">
        <v>4601</v>
      </c>
      <c r="D2286" s="10">
        <v>10000</v>
      </c>
      <c r="E2286">
        <v>0</v>
      </c>
      <c r="F2286" s="5">
        <f t="shared" si="210"/>
        <v>0</v>
      </c>
      <c r="G2286" s="6" t="e">
        <f t="shared" si="211"/>
        <v>#DIV/0!</v>
      </c>
      <c r="H2286" t="s">
        <v>8221</v>
      </c>
      <c r="I2286" t="s">
        <v>8224</v>
      </c>
      <c r="J2286" t="s">
        <v>8246</v>
      </c>
      <c r="K2286">
        <v>1453937699</v>
      </c>
      <c r="L2286" s="11">
        <f t="shared" si="214"/>
        <v>42396.982627314821</v>
      </c>
      <c r="M2286">
        <v>1451345699</v>
      </c>
      <c r="N2286" s="11">
        <f t="shared" si="215"/>
        <v>42366.982627314821</v>
      </c>
      <c r="O2286" t="b">
        <v>0</v>
      </c>
      <c r="P2286">
        <v>0</v>
      </c>
      <c r="Q2286" t="b">
        <v>0</v>
      </c>
      <c r="R2286" t="s">
        <v>8270</v>
      </c>
      <c r="S2286" t="str">
        <f t="shared" si="212"/>
        <v>film &amp; video</v>
      </c>
      <c r="T2286" t="str">
        <f t="shared" si="213"/>
        <v>animation</v>
      </c>
    </row>
    <row r="2287" spans="1:20" ht="43.2" x14ac:dyDescent="0.3">
      <c r="A2287">
        <v>492</v>
      </c>
      <c r="B2287" s="3" t="s">
        <v>493</v>
      </c>
      <c r="C2287" s="3" t="s">
        <v>4602</v>
      </c>
      <c r="D2287" s="10">
        <v>10000000</v>
      </c>
      <c r="E2287">
        <v>0</v>
      </c>
      <c r="F2287" s="5">
        <f t="shared" si="210"/>
        <v>0</v>
      </c>
      <c r="G2287" s="6" t="e">
        <f t="shared" si="211"/>
        <v>#DIV/0!</v>
      </c>
      <c r="H2287" t="s">
        <v>8221</v>
      </c>
      <c r="I2287" t="s">
        <v>8235</v>
      </c>
      <c r="J2287" t="s">
        <v>8255</v>
      </c>
      <c r="K2287">
        <v>1476319830</v>
      </c>
      <c r="L2287" s="11">
        <f t="shared" si="214"/>
        <v>42656.03506944445</v>
      </c>
      <c r="M2287">
        <v>1471135830</v>
      </c>
      <c r="N2287" s="11">
        <f t="shared" si="215"/>
        <v>42596.03506944445</v>
      </c>
      <c r="O2287" t="b">
        <v>0</v>
      </c>
      <c r="P2287">
        <v>0</v>
      </c>
      <c r="Q2287" t="b">
        <v>0</v>
      </c>
      <c r="R2287" t="s">
        <v>8270</v>
      </c>
      <c r="S2287" t="str">
        <f t="shared" si="212"/>
        <v>film &amp; video</v>
      </c>
      <c r="T2287" t="str">
        <f t="shared" si="213"/>
        <v>animation</v>
      </c>
    </row>
    <row r="2288" spans="1:20" ht="43.2" x14ac:dyDescent="0.3">
      <c r="A2288">
        <v>493</v>
      </c>
      <c r="B2288" s="3" t="s">
        <v>494</v>
      </c>
      <c r="C2288" s="3" t="s">
        <v>4603</v>
      </c>
      <c r="D2288" s="10">
        <v>30000</v>
      </c>
      <c r="E2288">
        <v>0</v>
      </c>
      <c r="F2288" s="5">
        <f t="shared" si="210"/>
        <v>0</v>
      </c>
      <c r="G2288" s="6" t="e">
        <f t="shared" si="211"/>
        <v>#DIV/0!</v>
      </c>
      <c r="H2288" t="s">
        <v>8221</v>
      </c>
      <c r="I2288" t="s">
        <v>8225</v>
      </c>
      <c r="J2288" t="s">
        <v>8247</v>
      </c>
      <c r="K2288">
        <v>1432142738</v>
      </c>
      <c r="L2288" s="11">
        <f t="shared" si="214"/>
        <v>42144.726134259254</v>
      </c>
      <c r="M2288">
        <v>1429550738</v>
      </c>
      <c r="N2288" s="11">
        <f t="shared" si="215"/>
        <v>42114.726134259254</v>
      </c>
      <c r="O2288" t="b">
        <v>0</v>
      </c>
      <c r="P2288">
        <v>0</v>
      </c>
      <c r="Q2288" t="b">
        <v>0</v>
      </c>
      <c r="R2288" t="s">
        <v>8270</v>
      </c>
      <c r="S2288" t="str">
        <f t="shared" si="212"/>
        <v>film &amp; video</v>
      </c>
      <c r="T2288" t="str">
        <f t="shared" si="213"/>
        <v>animation</v>
      </c>
    </row>
    <row r="2289" spans="1:20" ht="43.2" x14ac:dyDescent="0.3">
      <c r="A2289">
        <v>495</v>
      </c>
      <c r="B2289" s="3" t="s">
        <v>496</v>
      </c>
      <c r="C2289" s="3" t="s">
        <v>4605</v>
      </c>
      <c r="D2289" s="10">
        <v>7000</v>
      </c>
      <c r="E2289">
        <v>0</v>
      </c>
      <c r="F2289" s="5">
        <f t="shared" si="210"/>
        <v>0</v>
      </c>
      <c r="G2289" s="6" t="e">
        <f t="shared" si="211"/>
        <v>#DIV/0!</v>
      </c>
      <c r="H2289" t="s">
        <v>8221</v>
      </c>
      <c r="I2289" t="s">
        <v>8224</v>
      </c>
      <c r="J2289" t="s">
        <v>8246</v>
      </c>
      <c r="K2289">
        <v>1437076305</v>
      </c>
      <c r="L2289" s="11">
        <f t="shared" si="214"/>
        <v>42201.827604166669</v>
      </c>
      <c r="M2289">
        <v>1434484305</v>
      </c>
      <c r="N2289" s="11">
        <f t="shared" si="215"/>
        <v>42171.827604166669</v>
      </c>
      <c r="O2289" t="b">
        <v>0</v>
      </c>
      <c r="P2289">
        <v>0</v>
      </c>
      <c r="Q2289" t="b">
        <v>0</v>
      </c>
      <c r="R2289" t="s">
        <v>8270</v>
      </c>
      <c r="S2289" t="str">
        <f t="shared" si="212"/>
        <v>film &amp; video</v>
      </c>
      <c r="T2289" t="str">
        <f t="shared" si="213"/>
        <v>animation</v>
      </c>
    </row>
    <row r="2290" spans="1:20" ht="43.2" x14ac:dyDescent="0.3">
      <c r="A2290">
        <v>501</v>
      </c>
      <c r="B2290" s="3" t="s">
        <v>502</v>
      </c>
      <c r="C2290" s="3" t="s">
        <v>4611</v>
      </c>
      <c r="D2290" s="10">
        <v>10000</v>
      </c>
      <c r="E2290">
        <v>0</v>
      </c>
      <c r="F2290" s="5">
        <f t="shared" si="210"/>
        <v>0</v>
      </c>
      <c r="G2290" s="6" t="e">
        <f t="shared" si="211"/>
        <v>#DIV/0!</v>
      </c>
      <c r="H2290" t="s">
        <v>8221</v>
      </c>
      <c r="I2290" t="s">
        <v>8224</v>
      </c>
      <c r="J2290" t="s">
        <v>8246</v>
      </c>
      <c r="K2290">
        <v>1310189851</v>
      </c>
      <c r="L2290" s="11">
        <f t="shared" si="214"/>
        <v>40733.234386574077</v>
      </c>
      <c r="M2290">
        <v>1307597851</v>
      </c>
      <c r="N2290" s="11">
        <f t="shared" si="215"/>
        <v>40703.234386574077</v>
      </c>
      <c r="O2290" t="b">
        <v>0</v>
      </c>
      <c r="P2290">
        <v>0</v>
      </c>
      <c r="Q2290" t="b">
        <v>0</v>
      </c>
      <c r="R2290" t="s">
        <v>8270</v>
      </c>
      <c r="S2290" t="str">
        <f t="shared" si="212"/>
        <v>film &amp; video</v>
      </c>
      <c r="T2290" t="str">
        <f t="shared" si="213"/>
        <v>animation</v>
      </c>
    </row>
    <row r="2291" spans="1:20" ht="43.2" x14ac:dyDescent="0.3">
      <c r="A2291">
        <v>510</v>
      </c>
      <c r="B2291" s="3" t="s">
        <v>511</v>
      </c>
      <c r="C2291" s="3" t="s">
        <v>4620</v>
      </c>
      <c r="D2291" s="10">
        <v>14000</v>
      </c>
      <c r="E2291">
        <v>0</v>
      </c>
      <c r="F2291" s="5">
        <f t="shared" si="210"/>
        <v>0</v>
      </c>
      <c r="G2291" s="6" t="e">
        <f t="shared" si="211"/>
        <v>#DIV/0!</v>
      </c>
      <c r="H2291" t="s">
        <v>8221</v>
      </c>
      <c r="I2291" t="s">
        <v>8224</v>
      </c>
      <c r="J2291" t="s">
        <v>8246</v>
      </c>
      <c r="K2291">
        <v>1456805639</v>
      </c>
      <c r="L2291" s="11">
        <f t="shared" si="214"/>
        <v>42430.176377314812</v>
      </c>
      <c r="M2291">
        <v>1454213639</v>
      </c>
      <c r="N2291" s="11">
        <f t="shared" si="215"/>
        <v>42400.176377314812</v>
      </c>
      <c r="O2291" t="b">
        <v>0</v>
      </c>
      <c r="P2291">
        <v>0</v>
      </c>
      <c r="Q2291" t="b">
        <v>0</v>
      </c>
      <c r="R2291" t="s">
        <v>8270</v>
      </c>
      <c r="S2291" t="str">
        <f t="shared" si="212"/>
        <v>film &amp; video</v>
      </c>
      <c r="T2291" t="str">
        <f t="shared" si="213"/>
        <v>animation</v>
      </c>
    </row>
    <row r="2292" spans="1:20" ht="28.8" x14ac:dyDescent="0.3">
      <c r="A2292">
        <v>516</v>
      </c>
      <c r="B2292" s="3" t="s">
        <v>517</v>
      </c>
      <c r="C2292" s="3" t="s">
        <v>4626</v>
      </c>
      <c r="D2292" s="10">
        <v>5000</v>
      </c>
      <c r="E2292">
        <v>0</v>
      </c>
      <c r="F2292" s="5">
        <f t="shared" si="210"/>
        <v>0</v>
      </c>
      <c r="G2292" s="6" t="e">
        <f t="shared" si="211"/>
        <v>#DIV/0!</v>
      </c>
      <c r="H2292" t="s">
        <v>8221</v>
      </c>
      <c r="I2292" t="s">
        <v>8225</v>
      </c>
      <c r="J2292" t="s">
        <v>8247</v>
      </c>
      <c r="K2292">
        <v>1432752080</v>
      </c>
      <c r="L2292" s="11">
        <f t="shared" si="214"/>
        <v>42151.778703703705</v>
      </c>
      <c r="M2292">
        <v>1427568080</v>
      </c>
      <c r="N2292" s="11">
        <f t="shared" si="215"/>
        <v>42091.778703703705</v>
      </c>
      <c r="O2292" t="b">
        <v>0</v>
      </c>
      <c r="P2292">
        <v>0</v>
      </c>
      <c r="Q2292" t="b">
        <v>0</v>
      </c>
      <c r="R2292" t="s">
        <v>8270</v>
      </c>
      <c r="S2292" t="str">
        <f t="shared" si="212"/>
        <v>film &amp; video</v>
      </c>
      <c r="T2292" t="str">
        <f t="shared" si="213"/>
        <v>animation</v>
      </c>
    </row>
    <row r="2293" spans="1:20" ht="43.2" x14ac:dyDescent="0.3">
      <c r="A2293">
        <v>518</v>
      </c>
      <c r="B2293" s="3" t="s">
        <v>519</v>
      </c>
      <c r="C2293" s="3" t="s">
        <v>4628</v>
      </c>
      <c r="D2293" s="10">
        <v>7175</v>
      </c>
      <c r="E2293">
        <v>0</v>
      </c>
      <c r="F2293" s="5">
        <f t="shared" si="210"/>
        <v>0</v>
      </c>
      <c r="G2293" s="6" t="e">
        <f t="shared" si="211"/>
        <v>#DIV/0!</v>
      </c>
      <c r="H2293" t="s">
        <v>8221</v>
      </c>
      <c r="I2293" t="s">
        <v>8224</v>
      </c>
      <c r="J2293" t="s">
        <v>8246</v>
      </c>
      <c r="K2293">
        <v>1441550760</v>
      </c>
      <c r="L2293" s="11">
        <f t="shared" si="214"/>
        <v>42253.615277777775</v>
      </c>
      <c r="M2293">
        <v>1438958824</v>
      </c>
      <c r="N2293" s="11">
        <f t="shared" si="215"/>
        <v>42223.616018518514</v>
      </c>
      <c r="O2293" t="b">
        <v>0</v>
      </c>
      <c r="P2293">
        <v>0</v>
      </c>
      <c r="Q2293" t="b">
        <v>0</v>
      </c>
      <c r="R2293" t="s">
        <v>8270</v>
      </c>
      <c r="S2293" t="str">
        <f t="shared" si="212"/>
        <v>film &amp; video</v>
      </c>
      <c r="T2293" t="str">
        <f t="shared" si="213"/>
        <v>animation</v>
      </c>
    </row>
    <row r="2294" spans="1:20" ht="57.6" x14ac:dyDescent="0.3">
      <c r="A2294">
        <v>547</v>
      </c>
      <c r="B2294" s="3" t="s">
        <v>548</v>
      </c>
      <c r="C2294" s="3" t="s">
        <v>4657</v>
      </c>
      <c r="D2294" s="10">
        <v>7500</v>
      </c>
      <c r="E2294">
        <v>0</v>
      </c>
      <c r="F2294" s="5">
        <f t="shared" si="210"/>
        <v>0</v>
      </c>
      <c r="G2294" s="6" t="e">
        <f t="shared" si="211"/>
        <v>#DIV/0!</v>
      </c>
      <c r="H2294" t="s">
        <v>8221</v>
      </c>
      <c r="I2294" t="s">
        <v>8225</v>
      </c>
      <c r="J2294" t="s">
        <v>8247</v>
      </c>
      <c r="K2294">
        <v>1455122564</v>
      </c>
      <c r="L2294" s="11">
        <f t="shared" si="214"/>
        <v>42410.696342592593</v>
      </c>
      <c r="M2294">
        <v>1452530564</v>
      </c>
      <c r="N2294" s="11">
        <f t="shared" si="215"/>
        <v>42380.696342592593</v>
      </c>
      <c r="O2294" t="b">
        <v>0</v>
      </c>
      <c r="P2294">
        <v>0</v>
      </c>
      <c r="Q2294" t="b">
        <v>0</v>
      </c>
      <c r="R2294" t="s">
        <v>8272</v>
      </c>
      <c r="S2294" t="str">
        <f t="shared" si="212"/>
        <v>technology</v>
      </c>
      <c r="T2294" t="str">
        <f t="shared" si="213"/>
        <v>web</v>
      </c>
    </row>
    <row r="2295" spans="1:20" ht="43.2" x14ac:dyDescent="0.3">
      <c r="A2295">
        <v>552</v>
      </c>
      <c r="B2295" s="3" t="s">
        <v>553</v>
      </c>
      <c r="C2295" s="3" t="s">
        <v>4662</v>
      </c>
      <c r="D2295" s="10">
        <v>45000</v>
      </c>
      <c r="E2295">
        <v>0</v>
      </c>
      <c r="F2295" s="5">
        <f t="shared" si="210"/>
        <v>0</v>
      </c>
      <c r="G2295" s="6" t="e">
        <f t="shared" si="211"/>
        <v>#DIV/0!</v>
      </c>
      <c r="H2295" t="s">
        <v>8221</v>
      </c>
      <c r="I2295" t="s">
        <v>8229</v>
      </c>
      <c r="J2295" t="s">
        <v>8251</v>
      </c>
      <c r="K2295">
        <v>1452350896</v>
      </c>
      <c r="L2295" s="11">
        <f t="shared" si="214"/>
        <v>42378.616851851853</v>
      </c>
      <c r="M2295">
        <v>1447166896</v>
      </c>
      <c r="N2295" s="11">
        <f t="shared" si="215"/>
        <v>42318.616851851853</v>
      </c>
      <c r="O2295" t="b">
        <v>0</v>
      </c>
      <c r="P2295">
        <v>0</v>
      </c>
      <c r="Q2295" t="b">
        <v>0</v>
      </c>
      <c r="R2295" t="s">
        <v>8272</v>
      </c>
      <c r="S2295" t="str">
        <f t="shared" si="212"/>
        <v>technology</v>
      </c>
      <c r="T2295" t="str">
        <f t="shared" si="213"/>
        <v>web</v>
      </c>
    </row>
    <row r="2296" spans="1:20" ht="43.2" x14ac:dyDescent="0.3">
      <c r="A2296">
        <v>555</v>
      </c>
      <c r="B2296" s="3" t="s">
        <v>556</v>
      </c>
      <c r="C2296" s="3" t="s">
        <v>4665</v>
      </c>
      <c r="D2296" s="10">
        <v>7500</v>
      </c>
      <c r="E2296">
        <v>0</v>
      </c>
      <c r="F2296" s="5">
        <f t="shared" si="210"/>
        <v>0</v>
      </c>
      <c r="G2296" s="6" t="e">
        <f t="shared" si="211"/>
        <v>#DIV/0!</v>
      </c>
      <c r="H2296" t="s">
        <v>8221</v>
      </c>
      <c r="I2296" t="s">
        <v>8225</v>
      </c>
      <c r="J2296" t="s">
        <v>8247</v>
      </c>
      <c r="K2296">
        <v>1465720143</v>
      </c>
      <c r="L2296" s="11">
        <f t="shared" si="214"/>
        <v>42533.353506944448</v>
      </c>
      <c r="M2296">
        <v>1463128143</v>
      </c>
      <c r="N2296" s="11">
        <f t="shared" si="215"/>
        <v>42503.353506944448</v>
      </c>
      <c r="O2296" t="b">
        <v>0</v>
      </c>
      <c r="P2296">
        <v>0</v>
      </c>
      <c r="Q2296" t="b">
        <v>0</v>
      </c>
      <c r="R2296" t="s">
        <v>8272</v>
      </c>
      <c r="S2296" t="str">
        <f t="shared" si="212"/>
        <v>technology</v>
      </c>
      <c r="T2296" t="str">
        <f t="shared" si="213"/>
        <v>web</v>
      </c>
    </row>
    <row r="2297" spans="1:20" ht="43.2" x14ac:dyDescent="0.3">
      <c r="A2297">
        <v>558</v>
      </c>
      <c r="B2297" s="3" t="s">
        <v>559</v>
      </c>
      <c r="C2297" s="3" t="s">
        <v>4668</v>
      </c>
      <c r="D2297" s="10">
        <v>750</v>
      </c>
      <c r="E2297">
        <v>0</v>
      </c>
      <c r="F2297" s="5">
        <f t="shared" si="210"/>
        <v>0</v>
      </c>
      <c r="G2297" s="6" t="e">
        <f t="shared" si="211"/>
        <v>#DIV/0!</v>
      </c>
      <c r="H2297" t="s">
        <v>8221</v>
      </c>
      <c r="I2297" t="s">
        <v>8224</v>
      </c>
      <c r="J2297" t="s">
        <v>8246</v>
      </c>
      <c r="K2297">
        <v>1427227905</v>
      </c>
      <c r="L2297" s="11">
        <f t="shared" si="214"/>
        <v>42087.841493055559</v>
      </c>
      <c r="M2297">
        <v>1424639505</v>
      </c>
      <c r="N2297" s="11">
        <f t="shared" si="215"/>
        <v>42057.883159722223</v>
      </c>
      <c r="O2297" t="b">
        <v>0</v>
      </c>
      <c r="P2297">
        <v>0</v>
      </c>
      <c r="Q2297" t="b">
        <v>0</v>
      </c>
      <c r="R2297" t="s">
        <v>8272</v>
      </c>
      <c r="S2297" t="str">
        <f t="shared" si="212"/>
        <v>technology</v>
      </c>
      <c r="T2297" t="str">
        <f t="shared" si="213"/>
        <v>web</v>
      </c>
    </row>
    <row r="2298" spans="1:20" ht="43.2" x14ac:dyDescent="0.3">
      <c r="A2298">
        <v>562</v>
      </c>
      <c r="B2298" s="3" t="s">
        <v>563</v>
      </c>
      <c r="C2298" s="3" t="s">
        <v>4672</v>
      </c>
      <c r="D2298" s="10">
        <v>50000</v>
      </c>
      <c r="E2298">
        <v>0</v>
      </c>
      <c r="F2298" s="5">
        <f t="shared" si="210"/>
        <v>0</v>
      </c>
      <c r="G2298" s="6" t="e">
        <f t="shared" si="211"/>
        <v>#DIV/0!</v>
      </c>
      <c r="H2298" t="s">
        <v>8221</v>
      </c>
      <c r="I2298" t="s">
        <v>8233</v>
      </c>
      <c r="J2298" t="s">
        <v>8249</v>
      </c>
      <c r="K2298">
        <v>1482052815</v>
      </c>
      <c r="L2298" s="11">
        <f t="shared" si="214"/>
        <v>42722.389062500006</v>
      </c>
      <c r="M2298">
        <v>1479460815</v>
      </c>
      <c r="N2298" s="11">
        <f t="shared" si="215"/>
        <v>42692.389062500006</v>
      </c>
      <c r="O2298" t="b">
        <v>0</v>
      </c>
      <c r="P2298">
        <v>0</v>
      </c>
      <c r="Q2298" t="b">
        <v>0</v>
      </c>
      <c r="R2298" t="s">
        <v>8272</v>
      </c>
      <c r="S2298" t="str">
        <f t="shared" si="212"/>
        <v>technology</v>
      </c>
      <c r="T2298" t="str">
        <f t="shared" si="213"/>
        <v>web</v>
      </c>
    </row>
    <row r="2299" spans="1:20" ht="43.2" x14ac:dyDescent="0.3">
      <c r="A2299">
        <v>565</v>
      </c>
      <c r="B2299" s="3" t="s">
        <v>566</v>
      </c>
      <c r="C2299" s="3" t="s">
        <v>4675</v>
      </c>
      <c r="D2299" s="10">
        <v>25000</v>
      </c>
      <c r="E2299">
        <v>0</v>
      </c>
      <c r="F2299" s="5">
        <f t="shared" si="210"/>
        <v>0</v>
      </c>
      <c r="G2299" s="6" t="e">
        <f t="shared" si="211"/>
        <v>#DIV/0!</v>
      </c>
      <c r="H2299" t="s">
        <v>8221</v>
      </c>
      <c r="I2299" t="s">
        <v>8225</v>
      </c>
      <c r="J2299" t="s">
        <v>8247</v>
      </c>
      <c r="K2299">
        <v>1436554249</v>
      </c>
      <c r="L2299" s="11">
        <f t="shared" si="214"/>
        <v>42195.785289351858</v>
      </c>
      <c r="M2299">
        <v>1433962249</v>
      </c>
      <c r="N2299" s="11">
        <f t="shared" si="215"/>
        <v>42165.785289351858</v>
      </c>
      <c r="O2299" t="b">
        <v>0</v>
      </c>
      <c r="P2299">
        <v>0</v>
      </c>
      <c r="Q2299" t="b">
        <v>0</v>
      </c>
      <c r="R2299" t="s">
        <v>8272</v>
      </c>
      <c r="S2299" t="str">
        <f t="shared" si="212"/>
        <v>technology</v>
      </c>
      <c r="T2299" t="str">
        <f t="shared" si="213"/>
        <v>web</v>
      </c>
    </row>
    <row r="2300" spans="1:20" ht="43.2" x14ac:dyDescent="0.3">
      <c r="A2300">
        <v>567</v>
      </c>
      <c r="B2300" s="3" t="s">
        <v>568</v>
      </c>
      <c r="C2300" s="3" t="s">
        <v>4677</v>
      </c>
      <c r="D2300" s="10">
        <v>10000</v>
      </c>
      <c r="E2300">
        <v>0</v>
      </c>
      <c r="F2300" s="5">
        <f t="shared" si="210"/>
        <v>0</v>
      </c>
      <c r="G2300" s="6" t="e">
        <f t="shared" si="211"/>
        <v>#DIV/0!</v>
      </c>
      <c r="H2300" t="s">
        <v>8221</v>
      </c>
      <c r="I2300" t="s">
        <v>8224</v>
      </c>
      <c r="J2300" t="s">
        <v>8246</v>
      </c>
      <c r="K2300">
        <v>1420143194</v>
      </c>
      <c r="L2300" s="11">
        <f t="shared" si="214"/>
        <v>42005.842523148152</v>
      </c>
      <c r="M2300">
        <v>1417551194</v>
      </c>
      <c r="N2300" s="11">
        <f t="shared" si="215"/>
        <v>41975.842523148152</v>
      </c>
      <c r="O2300" t="b">
        <v>0</v>
      </c>
      <c r="P2300">
        <v>0</v>
      </c>
      <c r="Q2300" t="b">
        <v>0</v>
      </c>
      <c r="R2300" t="s">
        <v>8272</v>
      </c>
      <c r="S2300" t="str">
        <f t="shared" si="212"/>
        <v>technology</v>
      </c>
      <c r="T2300" t="str">
        <f t="shared" si="213"/>
        <v>web</v>
      </c>
    </row>
    <row r="2301" spans="1:20" ht="43.2" x14ac:dyDescent="0.3">
      <c r="A2301">
        <v>572</v>
      </c>
      <c r="B2301" s="3" t="s">
        <v>573</v>
      </c>
      <c r="C2301" s="3" t="s">
        <v>4682</v>
      </c>
      <c r="D2301" s="10">
        <v>2500</v>
      </c>
      <c r="E2301">
        <v>0</v>
      </c>
      <c r="F2301" s="5">
        <f t="shared" si="210"/>
        <v>0</v>
      </c>
      <c r="G2301" s="6" t="e">
        <f t="shared" si="211"/>
        <v>#DIV/0!</v>
      </c>
      <c r="H2301" t="s">
        <v>8221</v>
      </c>
      <c r="I2301" t="s">
        <v>8224</v>
      </c>
      <c r="J2301" t="s">
        <v>8246</v>
      </c>
      <c r="K2301">
        <v>1446660688</v>
      </c>
      <c r="L2301" s="11">
        <f t="shared" si="214"/>
        <v>42312.757962962962</v>
      </c>
      <c r="M2301">
        <v>1444065088</v>
      </c>
      <c r="N2301" s="11">
        <f t="shared" si="215"/>
        <v>42282.71629629629</v>
      </c>
      <c r="O2301" t="b">
        <v>0</v>
      </c>
      <c r="P2301">
        <v>0</v>
      </c>
      <c r="Q2301" t="b">
        <v>0</v>
      </c>
      <c r="R2301" t="s">
        <v>8272</v>
      </c>
      <c r="S2301" t="str">
        <f t="shared" si="212"/>
        <v>technology</v>
      </c>
      <c r="T2301" t="str">
        <f t="shared" si="213"/>
        <v>web</v>
      </c>
    </row>
    <row r="2302" spans="1:20" ht="43.2" x14ac:dyDescent="0.3">
      <c r="A2302">
        <v>581</v>
      </c>
      <c r="B2302" s="3" t="s">
        <v>582</v>
      </c>
      <c r="C2302" s="3" t="s">
        <v>4691</v>
      </c>
      <c r="D2302" s="10">
        <v>400</v>
      </c>
      <c r="E2302">
        <v>0</v>
      </c>
      <c r="F2302" s="5">
        <f t="shared" si="210"/>
        <v>0</v>
      </c>
      <c r="G2302" s="6" t="e">
        <f t="shared" si="211"/>
        <v>#DIV/0!</v>
      </c>
      <c r="H2302" t="s">
        <v>8221</v>
      </c>
      <c r="I2302" t="s">
        <v>8224</v>
      </c>
      <c r="J2302" t="s">
        <v>8246</v>
      </c>
      <c r="K2302">
        <v>1438474704</v>
      </c>
      <c r="L2302" s="11">
        <f t="shared" si="214"/>
        <v>42218.012777777782</v>
      </c>
      <c r="M2302">
        <v>1435882704</v>
      </c>
      <c r="N2302" s="11">
        <f t="shared" si="215"/>
        <v>42188.012777777782</v>
      </c>
      <c r="O2302" t="b">
        <v>0</v>
      </c>
      <c r="P2302">
        <v>0</v>
      </c>
      <c r="Q2302" t="b">
        <v>0</v>
      </c>
      <c r="R2302" t="s">
        <v>8272</v>
      </c>
      <c r="S2302" t="str">
        <f t="shared" si="212"/>
        <v>technology</v>
      </c>
      <c r="T2302" t="str">
        <f t="shared" si="213"/>
        <v>web</v>
      </c>
    </row>
    <row r="2303" spans="1:20" ht="43.2" x14ac:dyDescent="0.3">
      <c r="A2303">
        <v>582</v>
      </c>
      <c r="B2303" s="3" t="s">
        <v>583</v>
      </c>
      <c r="C2303" s="3" t="s">
        <v>4692</v>
      </c>
      <c r="D2303" s="10">
        <v>100000</v>
      </c>
      <c r="E2303">
        <v>0</v>
      </c>
      <c r="F2303" s="5">
        <f t="shared" si="210"/>
        <v>0</v>
      </c>
      <c r="G2303" s="6" t="e">
        <f t="shared" si="211"/>
        <v>#DIV/0!</v>
      </c>
      <c r="H2303" t="s">
        <v>8221</v>
      </c>
      <c r="I2303" t="s">
        <v>8224</v>
      </c>
      <c r="J2303" t="s">
        <v>8246</v>
      </c>
      <c r="K2303">
        <v>1426442400</v>
      </c>
      <c r="L2303" s="11">
        <f t="shared" si="214"/>
        <v>42078.75</v>
      </c>
      <c r="M2303">
        <v>1424454319</v>
      </c>
      <c r="N2303" s="11">
        <f t="shared" si="215"/>
        <v>42055.739803240736</v>
      </c>
      <c r="O2303" t="b">
        <v>0</v>
      </c>
      <c r="P2303">
        <v>0</v>
      </c>
      <c r="Q2303" t="b">
        <v>0</v>
      </c>
      <c r="R2303" t="s">
        <v>8272</v>
      </c>
      <c r="S2303" t="str">
        <f t="shared" si="212"/>
        <v>technology</v>
      </c>
      <c r="T2303" t="str">
        <f t="shared" si="213"/>
        <v>web</v>
      </c>
    </row>
    <row r="2304" spans="1:20" ht="43.2" x14ac:dyDescent="0.3">
      <c r="A2304">
        <v>585</v>
      </c>
      <c r="B2304" s="3" t="s">
        <v>586</v>
      </c>
      <c r="C2304" s="3" t="s">
        <v>4695</v>
      </c>
      <c r="D2304" s="10">
        <v>9000</v>
      </c>
      <c r="E2304">
        <v>0</v>
      </c>
      <c r="F2304" s="5">
        <f t="shared" si="210"/>
        <v>0</v>
      </c>
      <c r="G2304" s="6" t="e">
        <f t="shared" si="211"/>
        <v>#DIV/0!</v>
      </c>
      <c r="H2304" t="s">
        <v>8221</v>
      </c>
      <c r="I2304" t="s">
        <v>8225</v>
      </c>
      <c r="J2304" t="s">
        <v>8247</v>
      </c>
      <c r="K2304">
        <v>1448928000</v>
      </c>
      <c r="L2304" s="11">
        <f t="shared" si="214"/>
        <v>42339</v>
      </c>
      <c r="M2304">
        <v>1444123377</v>
      </c>
      <c r="N2304" s="11">
        <f t="shared" si="215"/>
        <v>42283.3909375</v>
      </c>
      <c r="O2304" t="b">
        <v>0</v>
      </c>
      <c r="P2304">
        <v>0</v>
      </c>
      <c r="Q2304" t="b">
        <v>0</v>
      </c>
      <c r="R2304" t="s">
        <v>8272</v>
      </c>
      <c r="S2304" t="str">
        <f t="shared" si="212"/>
        <v>technology</v>
      </c>
      <c r="T2304" t="str">
        <f t="shared" si="213"/>
        <v>web</v>
      </c>
    </row>
    <row r="2305" spans="1:20" ht="57.6" x14ac:dyDescent="0.3">
      <c r="A2305">
        <v>686</v>
      </c>
      <c r="B2305" s="3" t="s">
        <v>687</v>
      </c>
      <c r="C2305" s="3" t="s">
        <v>4796</v>
      </c>
      <c r="D2305" s="10">
        <v>500000</v>
      </c>
      <c r="E2305">
        <v>0</v>
      </c>
      <c r="F2305" s="5">
        <f t="shared" si="210"/>
        <v>0</v>
      </c>
      <c r="G2305" s="6" t="e">
        <f t="shared" si="211"/>
        <v>#DIV/0!</v>
      </c>
      <c r="H2305" t="s">
        <v>8221</v>
      </c>
      <c r="I2305" t="s">
        <v>8237</v>
      </c>
      <c r="J2305" t="s">
        <v>8249</v>
      </c>
      <c r="K2305">
        <v>1438618170</v>
      </c>
      <c r="L2305" s="11">
        <f t="shared" si="214"/>
        <v>42219.673263888893</v>
      </c>
      <c r="M2305">
        <v>1436026170</v>
      </c>
      <c r="N2305" s="11">
        <f t="shared" si="215"/>
        <v>42189.673263888893</v>
      </c>
      <c r="O2305" t="b">
        <v>0</v>
      </c>
      <c r="P2305">
        <v>0</v>
      </c>
      <c r="Q2305" t="b">
        <v>0</v>
      </c>
      <c r="R2305" t="s">
        <v>8273</v>
      </c>
      <c r="S2305" t="str">
        <f t="shared" si="212"/>
        <v>technology</v>
      </c>
      <c r="T2305" t="str">
        <f t="shared" si="213"/>
        <v>wearables</v>
      </c>
    </row>
    <row r="2306" spans="1:20" ht="43.2" x14ac:dyDescent="0.3">
      <c r="A2306">
        <v>706</v>
      </c>
      <c r="B2306" s="3" t="s">
        <v>707</v>
      </c>
      <c r="C2306" s="3" t="s">
        <v>4816</v>
      </c>
      <c r="D2306" s="10">
        <v>100000</v>
      </c>
      <c r="E2306">
        <v>0</v>
      </c>
      <c r="F2306" s="5">
        <f t="shared" ref="F2306:F2369" si="216">E2306/D2306</f>
        <v>0</v>
      </c>
      <c r="G2306" s="6" t="e">
        <f t="shared" ref="G2306:G2369" si="217">E2306/P2306</f>
        <v>#DIV/0!</v>
      </c>
      <c r="H2306" t="s">
        <v>8221</v>
      </c>
      <c r="I2306" t="s">
        <v>8227</v>
      </c>
      <c r="J2306" t="s">
        <v>8249</v>
      </c>
      <c r="K2306">
        <v>1481740740</v>
      </c>
      <c r="L2306" s="11">
        <f t="shared" si="214"/>
        <v>42718.777083333334</v>
      </c>
      <c r="M2306">
        <v>1478130783</v>
      </c>
      <c r="N2306" s="11">
        <f t="shared" si="215"/>
        <v>42676.995173611111</v>
      </c>
      <c r="O2306" t="b">
        <v>0</v>
      </c>
      <c r="P2306">
        <v>0</v>
      </c>
      <c r="Q2306" t="b">
        <v>0</v>
      </c>
      <c r="R2306" t="s">
        <v>8273</v>
      </c>
      <c r="S2306" t="str">
        <f t="shared" ref="S2306:S2369" si="218">LEFT(R2306,FIND("/",R2306)-1)</f>
        <v>technology</v>
      </c>
      <c r="T2306" t="str">
        <f t="shared" ref="T2306:T2369" si="219">RIGHT(R2306,LEN(R2306)-FIND("/",R2306))</f>
        <v>wearables</v>
      </c>
    </row>
    <row r="2307" spans="1:20" ht="28.8" x14ac:dyDescent="0.3">
      <c r="A2307">
        <v>710</v>
      </c>
      <c r="B2307" s="3" t="s">
        <v>711</v>
      </c>
      <c r="C2307" s="3" t="s">
        <v>4820</v>
      </c>
      <c r="D2307" s="10">
        <v>1200</v>
      </c>
      <c r="E2307">
        <v>0</v>
      </c>
      <c r="F2307" s="5">
        <f t="shared" si="216"/>
        <v>0</v>
      </c>
      <c r="G2307" s="6" t="e">
        <f t="shared" si="217"/>
        <v>#DIV/0!</v>
      </c>
      <c r="H2307" t="s">
        <v>8221</v>
      </c>
      <c r="I2307" t="s">
        <v>8229</v>
      </c>
      <c r="J2307" t="s">
        <v>8251</v>
      </c>
      <c r="K2307">
        <v>1408495440</v>
      </c>
      <c r="L2307" s="11">
        <f t="shared" ref="L2307:L2370" si="220">(((K2307/60)/60)/24)+DATE(1970,1,1)</f>
        <v>41871.030555555553</v>
      </c>
      <c r="M2307">
        <v>1405640302</v>
      </c>
      <c r="N2307" s="11">
        <f t="shared" ref="N2307:N2370" si="221">(((M2307/60)/60)/24)+DATE(1970,1,1)</f>
        <v>41837.984976851854</v>
      </c>
      <c r="O2307" t="b">
        <v>0</v>
      </c>
      <c r="P2307">
        <v>0</v>
      </c>
      <c r="Q2307" t="b">
        <v>0</v>
      </c>
      <c r="R2307" t="s">
        <v>8273</v>
      </c>
      <c r="S2307" t="str">
        <f t="shared" si="218"/>
        <v>technology</v>
      </c>
      <c r="T2307" t="str">
        <f t="shared" si="219"/>
        <v>wearables</v>
      </c>
    </row>
    <row r="2308" spans="1:20" ht="43.2" x14ac:dyDescent="0.3">
      <c r="A2308">
        <v>760</v>
      </c>
      <c r="B2308" s="3" t="s">
        <v>761</v>
      </c>
      <c r="C2308" s="3" t="s">
        <v>4870</v>
      </c>
      <c r="D2308" s="10">
        <v>2200</v>
      </c>
      <c r="E2308">
        <v>0</v>
      </c>
      <c r="F2308" s="5">
        <f t="shared" si="216"/>
        <v>0</v>
      </c>
      <c r="G2308" s="6" t="e">
        <f t="shared" si="217"/>
        <v>#DIV/0!</v>
      </c>
      <c r="H2308" t="s">
        <v>8221</v>
      </c>
      <c r="I2308" t="s">
        <v>8224</v>
      </c>
      <c r="J2308" t="s">
        <v>8246</v>
      </c>
      <c r="K2308">
        <v>1480188013</v>
      </c>
      <c r="L2308" s="11">
        <f t="shared" si="220"/>
        <v>42700.805706018517</v>
      </c>
      <c r="M2308">
        <v>1477592413</v>
      </c>
      <c r="N2308" s="11">
        <f t="shared" si="221"/>
        <v>42670.764039351852</v>
      </c>
      <c r="O2308" t="b">
        <v>0</v>
      </c>
      <c r="P2308">
        <v>0</v>
      </c>
      <c r="Q2308" t="b">
        <v>0</v>
      </c>
      <c r="R2308" t="s">
        <v>8275</v>
      </c>
      <c r="S2308" t="str">
        <f t="shared" si="218"/>
        <v>publishing</v>
      </c>
      <c r="T2308" t="str">
        <f t="shared" si="219"/>
        <v>fiction</v>
      </c>
    </row>
    <row r="2309" spans="1:20" ht="43.2" x14ac:dyDescent="0.3">
      <c r="A2309">
        <v>762</v>
      </c>
      <c r="B2309" s="3" t="s">
        <v>763</v>
      </c>
      <c r="C2309" s="3" t="s">
        <v>4872</v>
      </c>
      <c r="D2309" s="10">
        <v>3500</v>
      </c>
      <c r="E2309">
        <v>0</v>
      </c>
      <c r="F2309" s="5">
        <f t="shared" si="216"/>
        <v>0</v>
      </c>
      <c r="G2309" s="6" t="e">
        <f t="shared" si="217"/>
        <v>#DIV/0!</v>
      </c>
      <c r="H2309" t="s">
        <v>8221</v>
      </c>
      <c r="I2309" t="s">
        <v>8238</v>
      </c>
      <c r="J2309" t="s">
        <v>8256</v>
      </c>
      <c r="K2309">
        <v>1480831200</v>
      </c>
      <c r="L2309" s="11">
        <f t="shared" si="220"/>
        <v>42708.25</v>
      </c>
      <c r="M2309">
        <v>1479328570</v>
      </c>
      <c r="N2309" s="11">
        <f t="shared" si="221"/>
        <v>42690.858449074076</v>
      </c>
      <c r="O2309" t="b">
        <v>0</v>
      </c>
      <c r="P2309">
        <v>0</v>
      </c>
      <c r="Q2309" t="b">
        <v>0</v>
      </c>
      <c r="R2309" t="s">
        <v>8275</v>
      </c>
      <c r="S2309" t="str">
        <f t="shared" si="218"/>
        <v>publishing</v>
      </c>
      <c r="T2309" t="str">
        <f t="shared" si="219"/>
        <v>fiction</v>
      </c>
    </row>
    <row r="2310" spans="1:20" ht="43.2" x14ac:dyDescent="0.3">
      <c r="A2310">
        <v>764</v>
      </c>
      <c r="B2310" s="3" t="s">
        <v>765</v>
      </c>
      <c r="C2310" s="3" t="s">
        <v>4874</v>
      </c>
      <c r="D2310" s="10">
        <v>5000</v>
      </c>
      <c r="E2310">
        <v>0</v>
      </c>
      <c r="F2310" s="5">
        <f t="shared" si="216"/>
        <v>0</v>
      </c>
      <c r="G2310" s="6" t="e">
        <f t="shared" si="217"/>
        <v>#DIV/0!</v>
      </c>
      <c r="H2310" t="s">
        <v>8221</v>
      </c>
      <c r="I2310" t="s">
        <v>8224</v>
      </c>
      <c r="J2310" t="s">
        <v>8246</v>
      </c>
      <c r="K2310">
        <v>1441858161</v>
      </c>
      <c r="L2310" s="11">
        <f t="shared" si="220"/>
        <v>42257.173159722224</v>
      </c>
      <c r="M2310">
        <v>1439266161</v>
      </c>
      <c r="N2310" s="11">
        <f t="shared" si="221"/>
        <v>42227.173159722224</v>
      </c>
      <c r="O2310" t="b">
        <v>0</v>
      </c>
      <c r="P2310">
        <v>0</v>
      </c>
      <c r="Q2310" t="b">
        <v>0</v>
      </c>
      <c r="R2310" t="s">
        <v>8275</v>
      </c>
      <c r="S2310" t="str">
        <f t="shared" si="218"/>
        <v>publishing</v>
      </c>
      <c r="T2310" t="str">
        <f t="shared" si="219"/>
        <v>fiction</v>
      </c>
    </row>
    <row r="2311" spans="1:20" ht="43.2" x14ac:dyDescent="0.3">
      <c r="A2311">
        <v>766</v>
      </c>
      <c r="B2311" s="3" t="s">
        <v>767</v>
      </c>
      <c r="C2311" s="3" t="s">
        <v>4876</v>
      </c>
      <c r="D2311" s="10">
        <v>4000</v>
      </c>
      <c r="E2311">
        <v>0</v>
      </c>
      <c r="F2311" s="5">
        <f t="shared" si="216"/>
        <v>0</v>
      </c>
      <c r="G2311" s="6" t="e">
        <f t="shared" si="217"/>
        <v>#DIV/0!</v>
      </c>
      <c r="H2311" t="s">
        <v>8221</v>
      </c>
      <c r="I2311" t="s">
        <v>8229</v>
      </c>
      <c r="J2311" t="s">
        <v>8251</v>
      </c>
      <c r="K2311">
        <v>1424112483</v>
      </c>
      <c r="L2311" s="11">
        <f t="shared" si="220"/>
        <v>42051.783368055556</v>
      </c>
      <c r="M2311">
        <v>1421520483</v>
      </c>
      <c r="N2311" s="11">
        <f t="shared" si="221"/>
        <v>42021.783368055556</v>
      </c>
      <c r="O2311" t="b">
        <v>0</v>
      </c>
      <c r="P2311">
        <v>0</v>
      </c>
      <c r="Q2311" t="b">
        <v>0</v>
      </c>
      <c r="R2311" t="s">
        <v>8275</v>
      </c>
      <c r="S2311" t="str">
        <f t="shared" si="218"/>
        <v>publishing</v>
      </c>
      <c r="T2311" t="str">
        <f t="shared" si="219"/>
        <v>fiction</v>
      </c>
    </row>
    <row r="2312" spans="1:20" ht="43.2" x14ac:dyDescent="0.3">
      <c r="A2312">
        <v>768</v>
      </c>
      <c r="B2312" s="3" t="s">
        <v>769</v>
      </c>
      <c r="C2312" s="3" t="s">
        <v>4878</v>
      </c>
      <c r="D2312" s="10">
        <v>2500</v>
      </c>
      <c r="E2312">
        <v>0</v>
      </c>
      <c r="F2312" s="5">
        <f t="shared" si="216"/>
        <v>0</v>
      </c>
      <c r="G2312" s="6" t="e">
        <f t="shared" si="217"/>
        <v>#DIV/0!</v>
      </c>
      <c r="H2312" t="s">
        <v>8221</v>
      </c>
      <c r="I2312" t="s">
        <v>8224</v>
      </c>
      <c r="J2312" t="s">
        <v>8246</v>
      </c>
      <c r="K2312">
        <v>1387169890</v>
      </c>
      <c r="L2312" s="11">
        <f t="shared" si="220"/>
        <v>41624.207060185188</v>
      </c>
      <c r="M2312">
        <v>1384577890</v>
      </c>
      <c r="N2312" s="11">
        <f t="shared" si="221"/>
        <v>41594.207060185188</v>
      </c>
      <c r="O2312" t="b">
        <v>0</v>
      </c>
      <c r="P2312">
        <v>0</v>
      </c>
      <c r="Q2312" t="b">
        <v>0</v>
      </c>
      <c r="R2312" t="s">
        <v>8275</v>
      </c>
      <c r="S2312" t="str">
        <f t="shared" si="218"/>
        <v>publishing</v>
      </c>
      <c r="T2312" t="str">
        <f t="shared" si="219"/>
        <v>fiction</v>
      </c>
    </row>
    <row r="2313" spans="1:20" ht="43.2" x14ac:dyDescent="0.3">
      <c r="A2313">
        <v>770</v>
      </c>
      <c r="B2313" s="3" t="s">
        <v>771</v>
      </c>
      <c r="C2313" s="3" t="s">
        <v>4880</v>
      </c>
      <c r="D2313" s="10">
        <v>17500</v>
      </c>
      <c r="E2313">
        <v>0</v>
      </c>
      <c r="F2313" s="5">
        <f t="shared" si="216"/>
        <v>0</v>
      </c>
      <c r="G2313" s="6" t="e">
        <f t="shared" si="217"/>
        <v>#DIV/0!</v>
      </c>
      <c r="H2313" t="s">
        <v>8221</v>
      </c>
      <c r="I2313" t="s">
        <v>8224</v>
      </c>
      <c r="J2313" t="s">
        <v>8246</v>
      </c>
      <c r="K2313">
        <v>1361750369</v>
      </c>
      <c r="L2313" s="11">
        <f t="shared" si="220"/>
        <v>41329.999641203707</v>
      </c>
      <c r="M2313">
        <v>1358294369</v>
      </c>
      <c r="N2313" s="11">
        <f t="shared" si="221"/>
        <v>41289.999641203707</v>
      </c>
      <c r="O2313" t="b">
        <v>0</v>
      </c>
      <c r="P2313">
        <v>0</v>
      </c>
      <c r="Q2313" t="b">
        <v>0</v>
      </c>
      <c r="R2313" t="s">
        <v>8275</v>
      </c>
      <c r="S2313" t="str">
        <f t="shared" si="218"/>
        <v>publishing</v>
      </c>
      <c r="T2313" t="str">
        <f t="shared" si="219"/>
        <v>fiction</v>
      </c>
    </row>
    <row r="2314" spans="1:20" ht="57.6" x14ac:dyDescent="0.3">
      <c r="A2314">
        <v>875</v>
      </c>
      <c r="B2314" s="3" t="s">
        <v>876</v>
      </c>
      <c r="C2314" s="3" t="s">
        <v>4985</v>
      </c>
      <c r="D2314" s="10">
        <v>5000</v>
      </c>
      <c r="E2314">
        <v>0</v>
      </c>
      <c r="F2314" s="5">
        <f t="shared" si="216"/>
        <v>0</v>
      </c>
      <c r="G2314" s="6" t="e">
        <f t="shared" si="217"/>
        <v>#DIV/0!</v>
      </c>
      <c r="H2314" t="s">
        <v>8221</v>
      </c>
      <c r="I2314" t="s">
        <v>8224</v>
      </c>
      <c r="J2314" t="s">
        <v>8246</v>
      </c>
      <c r="K2314">
        <v>1442856131</v>
      </c>
      <c r="L2314" s="11">
        <f t="shared" si="220"/>
        <v>42268.723738425921</v>
      </c>
      <c r="M2314">
        <v>1441128131</v>
      </c>
      <c r="N2314" s="11">
        <f t="shared" si="221"/>
        <v>42248.723738425921</v>
      </c>
      <c r="O2314" t="b">
        <v>0</v>
      </c>
      <c r="P2314">
        <v>0</v>
      </c>
      <c r="Q2314" t="b">
        <v>0</v>
      </c>
      <c r="R2314" t="s">
        <v>8278</v>
      </c>
      <c r="S2314" t="str">
        <f t="shared" si="218"/>
        <v>music</v>
      </c>
      <c r="T2314" t="str">
        <f t="shared" si="219"/>
        <v>jazz</v>
      </c>
    </row>
    <row r="2315" spans="1:20" ht="43.2" x14ac:dyDescent="0.3">
      <c r="A2315">
        <v>887</v>
      </c>
      <c r="B2315" s="3" t="s">
        <v>888</v>
      </c>
      <c r="C2315" s="3" t="s">
        <v>4997</v>
      </c>
      <c r="D2315" s="10">
        <v>1000</v>
      </c>
      <c r="E2315">
        <v>0</v>
      </c>
      <c r="F2315" s="5">
        <f t="shared" si="216"/>
        <v>0</v>
      </c>
      <c r="G2315" s="6" t="e">
        <f t="shared" si="217"/>
        <v>#DIV/0!</v>
      </c>
      <c r="H2315" t="s">
        <v>8221</v>
      </c>
      <c r="I2315" t="s">
        <v>8224</v>
      </c>
      <c r="J2315" t="s">
        <v>8246</v>
      </c>
      <c r="K2315">
        <v>1338159655</v>
      </c>
      <c r="L2315" s="11">
        <f t="shared" si="220"/>
        <v>41056.958969907406</v>
      </c>
      <c r="M2315">
        <v>1335567655</v>
      </c>
      <c r="N2315" s="11">
        <f t="shared" si="221"/>
        <v>41026.958969907406</v>
      </c>
      <c r="O2315" t="b">
        <v>0</v>
      </c>
      <c r="P2315">
        <v>0</v>
      </c>
      <c r="Q2315" t="b">
        <v>0</v>
      </c>
      <c r="R2315" t="s">
        <v>8279</v>
      </c>
      <c r="S2315" t="str">
        <f t="shared" si="218"/>
        <v>music</v>
      </c>
      <c r="T2315" t="str">
        <f t="shared" si="219"/>
        <v>indie rock</v>
      </c>
    </row>
    <row r="2316" spans="1:20" ht="43.2" x14ac:dyDescent="0.3">
      <c r="A2316">
        <v>897</v>
      </c>
      <c r="B2316" s="3" t="s">
        <v>898</v>
      </c>
      <c r="C2316" s="3" t="s">
        <v>5007</v>
      </c>
      <c r="D2316" s="10">
        <v>3000</v>
      </c>
      <c r="E2316">
        <v>0</v>
      </c>
      <c r="F2316" s="5">
        <f t="shared" si="216"/>
        <v>0</v>
      </c>
      <c r="G2316" s="6" t="e">
        <f t="shared" si="217"/>
        <v>#DIV/0!</v>
      </c>
      <c r="H2316" t="s">
        <v>8221</v>
      </c>
      <c r="I2316" t="s">
        <v>8224</v>
      </c>
      <c r="J2316" t="s">
        <v>8246</v>
      </c>
      <c r="K2316">
        <v>1354123908</v>
      </c>
      <c r="L2316" s="11">
        <f t="shared" si="220"/>
        <v>41241.730416666665</v>
      </c>
      <c r="M2316">
        <v>1351528308</v>
      </c>
      <c r="N2316" s="11">
        <f t="shared" si="221"/>
        <v>41211.688750000001</v>
      </c>
      <c r="O2316" t="b">
        <v>0</v>
      </c>
      <c r="P2316">
        <v>0</v>
      </c>
      <c r="Q2316" t="b">
        <v>0</v>
      </c>
      <c r="R2316" t="s">
        <v>8279</v>
      </c>
      <c r="S2316" t="str">
        <f t="shared" si="218"/>
        <v>music</v>
      </c>
      <c r="T2316" t="str">
        <f t="shared" si="219"/>
        <v>indie rock</v>
      </c>
    </row>
    <row r="2317" spans="1:20" ht="57.6" x14ac:dyDescent="0.3">
      <c r="A2317">
        <v>901</v>
      </c>
      <c r="B2317" s="3" t="s">
        <v>902</v>
      </c>
      <c r="C2317" s="3" t="s">
        <v>5011</v>
      </c>
      <c r="D2317" s="10">
        <v>6500</v>
      </c>
      <c r="E2317">
        <v>0</v>
      </c>
      <c r="F2317" s="5">
        <f t="shared" si="216"/>
        <v>0</v>
      </c>
      <c r="G2317" s="6" t="e">
        <f t="shared" si="217"/>
        <v>#DIV/0!</v>
      </c>
      <c r="H2317" t="s">
        <v>8221</v>
      </c>
      <c r="I2317" t="s">
        <v>8224</v>
      </c>
      <c r="J2317" t="s">
        <v>8246</v>
      </c>
      <c r="K2317">
        <v>1276024260</v>
      </c>
      <c r="L2317" s="11">
        <f t="shared" si="220"/>
        <v>40337.799305555556</v>
      </c>
      <c r="M2317">
        <v>1272050914</v>
      </c>
      <c r="N2317" s="11">
        <f t="shared" si="221"/>
        <v>40291.81150462963</v>
      </c>
      <c r="O2317" t="b">
        <v>0</v>
      </c>
      <c r="P2317">
        <v>0</v>
      </c>
      <c r="Q2317" t="b">
        <v>0</v>
      </c>
      <c r="R2317" t="s">
        <v>8278</v>
      </c>
      <c r="S2317" t="str">
        <f t="shared" si="218"/>
        <v>music</v>
      </c>
      <c r="T2317" t="str">
        <f t="shared" si="219"/>
        <v>jazz</v>
      </c>
    </row>
    <row r="2318" spans="1:20" ht="28.8" x14ac:dyDescent="0.3">
      <c r="A2318">
        <v>906</v>
      </c>
      <c r="B2318" s="3" t="s">
        <v>907</v>
      </c>
      <c r="C2318" s="3" t="s">
        <v>5016</v>
      </c>
      <c r="D2318" s="10">
        <v>15000</v>
      </c>
      <c r="E2318">
        <v>0</v>
      </c>
      <c r="F2318" s="5">
        <f t="shared" si="216"/>
        <v>0</v>
      </c>
      <c r="G2318" s="6" t="e">
        <f t="shared" si="217"/>
        <v>#DIV/0!</v>
      </c>
      <c r="H2318" t="s">
        <v>8221</v>
      </c>
      <c r="I2318" t="s">
        <v>8224</v>
      </c>
      <c r="J2318" t="s">
        <v>8246</v>
      </c>
      <c r="K2318">
        <v>1394681590</v>
      </c>
      <c r="L2318" s="11">
        <f t="shared" si="220"/>
        <v>41711.148032407407</v>
      </c>
      <c r="M2318">
        <v>1392093190</v>
      </c>
      <c r="N2318" s="11">
        <f t="shared" si="221"/>
        <v>41681.189699074072</v>
      </c>
      <c r="O2318" t="b">
        <v>0</v>
      </c>
      <c r="P2318">
        <v>0</v>
      </c>
      <c r="Q2318" t="b">
        <v>0</v>
      </c>
      <c r="R2318" t="s">
        <v>8278</v>
      </c>
      <c r="S2318" t="str">
        <f t="shared" si="218"/>
        <v>music</v>
      </c>
      <c r="T2318" t="str">
        <f t="shared" si="219"/>
        <v>jazz</v>
      </c>
    </row>
    <row r="2319" spans="1:20" ht="28.8" x14ac:dyDescent="0.3">
      <c r="A2319">
        <v>907</v>
      </c>
      <c r="B2319" s="3" t="s">
        <v>908</v>
      </c>
      <c r="C2319" s="3" t="s">
        <v>5017</v>
      </c>
      <c r="D2319" s="10">
        <v>2900</v>
      </c>
      <c r="E2319">
        <v>0</v>
      </c>
      <c r="F2319" s="5">
        <f t="shared" si="216"/>
        <v>0</v>
      </c>
      <c r="G2319" s="6" t="e">
        <f t="shared" si="217"/>
        <v>#DIV/0!</v>
      </c>
      <c r="H2319" t="s">
        <v>8221</v>
      </c>
      <c r="I2319" t="s">
        <v>8224</v>
      </c>
      <c r="J2319" t="s">
        <v>8246</v>
      </c>
      <c r="K2319">
        <v>1315715823</v>
      </c>
      <c r="L2319" s="11">
        <f t="shared" si="220"/>
        <v>40797.192395833335</v>
      </c>
      <c r="M2319">
        <v>1313123823</v>
      </c>
      <c r="N2319" s="11">
        <f t="shared" si="221"/>
        <v>40767.192395833335</v>
      </c>
      <c r="O2319" t="b">
        <v>0</v>
      </c>
      <c r="P2319">
        <v>0</v>
      </c>
      <c r="Q2319" t="b">
        <v>0</v>
      </c>
      <c r="R2319" t="s">
        <v>8278</v>
      </c>
      <c r="S2319" t="str">
        <f t="shared" si="218"/>
        <v>music</v>
      </c>
      <c r="T2319" t="str">
        <f t="shared" si="219"/>
        <v>jazz</v>
      </c>
    </row>
    <row r="2320" spans="1:20" ht="43.2" x14ac:dyDescent="0.3">
      <c r="A2320">
        <v>908</v>
      </c>
      <c r="B2320" s="3" t="s">
        <v>909</v>
      </c>
      <c r="C2320" s="3" t="s">
        <v>5018</v>
      </c>
      <c r="D2320" s="10">
        <v>2500</v>
      </c>
      <c r="E2320">
        <v>0</v>
      </c>
      <c r="F2320" s="5">
        <f t="shared" si="216"/>
        <v>0</v>
      </c>
      <c r="G2320" s="6" t="e">
        <f t="shared" si="217"/>
        <v>#DIV/0!</v>
      </c>
      <c r="H2320" t="s">
        <v>8221</v>
      </c>
      <c r="I2320" t="s">
        <v>8224</v>
      </c>
      <c r="J2320" t="s">
        <v>8246</v>
      </c>
      <c r="K2320">
        <v>1280206740</v>
      </c>
      <c r="L2320" s="11">
        <f t="shared" si="220"/>
        <v>40386.207638888889</v>
      </c>
      <c r="M2320">
        <v>1276283655</v>
      </c>
      <c r="N2320" s="11">
        <f t="shared" si="221"/>
        <v>40340.801562499997</v>
      </c>
      <c r="O2320" t="b">
        <v>0</v>
      </c>
      <c r="P2320">
        <v>0</v>
      </c>
      <c r="Q2320" t="b">
        <v>0</v>
      </c>
      <c r="R2320" t="s">
        <v>8278</v>
      </c>
      <c r="S2320" t="str">
        <f t="shared" si="218"/>
        <v>music</v>
      </c>
      <c r="T2320" t="str">
        <f t="shared" si="219"/>
        <v>jazz</v>
      </c>
    </row>
    <row r="2321" spans="1:20" ht="43.2" x14ac:dyDescent="0.3">
      <c r="A2321">
        <v>911</v>
      </c>
      <c r="B2321" s="3" t="s">
        <v>912</v>
      </c>
      <c r="C2321" s="3" t="s">
        <v>5021</v>
      </c>
      <c r="D2321" s="10">
        <v>100000</v>
      </c>
      <c r="E2321">
        <v>0</v>
      </c>
      <c r="F2321" s="5">
        <f t="shared" si="216"/>
        <v>0</v>
      </c>
      <c r="G2321" s="6" t="e">
        <f t="shared" si="217"/>
        <v>#DIV/0!</v>
      </c>
      <c r="H2321" t="s">
        <v>8221</v>
      </c>
      <c r="I2321" t="s">
        <v>8224</v>
      </c>
      <c r="J2321" t="s">
        <v>8246</v>
      </c>
      <c r="K2321">
        <v>1390522045</v>
      </c>
      <c r="L2321" s="11">
        <f t="shared" si="220"/>
        <v>41663.005150462966</v>
      </c>
      <c r="M2321">
        <v>1388707645</v>
      </c>
      <c r="N2321" s="11">
        <f t="shared" si="221"/>
        <v>41642.005150462966</v>
      </c>
      <c r="O2321" t="b">
        <v>0</v>
      </c>
      <c r="P2321">
        <v>0</v>
      </c>
      <c r="Q2321" t="b">
        <v>0</v>
      </c>
      <c r="R2321" t="s">
        <v>8278</v>
      </c>
      <c r="S2321" t="str">
        <f t="shared" si="218"/>
        <v>music</v>
      </c>
      <c r="T2321" t="str">
        <f t="shared" si="219"/>
        <v>jazz</v>
      </c>
    </row>
    <row r="2322" spans="1:20" ht="43.2" x14ac:dyDescent="0.3">
      <c r="A2322">
        <v>914</v>
      </c>
      <c r="B2322" s="3" t="s">
        <v>915</v>
      </c>
      <c r="C2322" s="3" t="s">
        <v>5024</v>
      </c>
      <c r="D2322" s="10">
        <v>1500</v>
      </c>
      <c r="E2322">
        <v>0</v>
      </c>
      <c r="F2322" s="5">
        <f t="shared" si="216"/>
        <v>0</v>
      </c>
      <c r="G2322" s="6" t="e">
        <f t="shared" si="217"/>
        <v>#DIV/0!</v>
      </c>
      <c r="H2322" t="s">
        <v>8221</v>
      </c>
      <c r="I2322" t="s">
        <v>8224</v>
      </c>
      <c r="J2322" t="s">
        <v>8246</v>
      </c>
      <c r="K2322">
        <v>1345918747</v>
      </c>
      <c r="L2322" s="11">
        <f t="shared" si="220"/>
        <v>41146.763275462967</v>
      </c>
      <c r="M2322">
        <v>1343326747</v>
      </c>
      <c r="N2322" s="11">
        <f t="shared" si="221"/>
        <v>41116.763275462967</v>
      </c>
      <c r="O2322" t="b">
        <v>0</v>
      </c>
      <c r="P2322">
        <v>0</v>
      </c>
      <c r="Q2322" t="b">
        <v>0</v>
      </c>
      <c r="R2322" t="s">
        <v>8278</v>
      </c>
      <c r="S2322" t="str">
        <f t="shared" si="218"/>
        <v>music</v>
      </c>
      <c r="T2322" t="str">
        <f t="shared" si="219"/>
        <v>jazz</v>
      </c>
    </row>
    <row r="2323" spans="1:20" ht="43.2" x14ac:dyDescent="0.3">
      <c r="A2323">
        <v>916</v>
      </c>
      <c r="B2323" s="3" t="s">
        <v>917</v>
      </c>
      <c r="C2323" s="3" t="s">
        <v>5026</v>
      </c>
      <c r="D2323" s="10">
        <v>3300</v>
      </c>
      <c r="E2323">
        <v>0</v>
      </c>
      <c r="F2323" s="5">
        <f t="shared" si="216"/>
        <v>0</v>
      </c>
      <c r="G2323" s="6" t="e">
        <f t="shared" si="217"/>
        <v>#DIV/0!</v>
      </c>
      <c r="H2323" t="s">
        <v>8221</v>
      </c>
      <c r="I2323" t="s">
        <v>8224</v>
      </c>
      <c r="J2323" t="s">
        <v>8246</v>
      </c>
      <c r="K2323">
        <v>1287723600</v>
      </c>
      <c r="L2323" s="11">
        <f t="shared" si="220"/>
        <v>40473.208333333336</v>
      </c>
      <c r="M2323">
        <v>1284409734</v>
      </c>
      <c r="N2323" s="11">
        <f t="shared" si="221"/>
        <v>40434.853402777779</v>
      </c>
      <c r="O2323" t="b">
        <v>0</v>
      </c>
      <c r="P2323">
        <v>0</v>
      </c>
      <c r="Q2323" t="b">
        <v>0</v>
      </c>
      <c r="R2323" t="s">
        <v>8278</v>
      </c>
      <c r="S2323" t="str">
        <f t="shared" si="218"/>
        <v>music</v>
      </c>
      <c r="T2323" t="str">
        <f t="shared" si="219"/>
        <v>jazz</v>
      </c>
    </row>
    <row r="2324" spans="1:20" ht="43.2" x14ac:dyDescent="0.3">
      <c r="A2324">
        <v>920</v>
      </c>
      <c r="B2324" s="3" t="s">
        <v>921</v>
      </c>
      <c r="C2324" s="3" t="s">
        <v>5030</v>
      </c>
      <c r="D2324" s="10">
        <v>5500</v>
      </c>
      <c r="E2324">
        <v>0</v>
      </c>
      <c r="F2324" s="5">
        <f t="shared" si="216"/>
        <v>0</v>
      </c>
      <c r="G2324" s="6" t="e">
        <f t="shared" si="217"/>
        <v>#DIV/0!</v>
      </c>
      <c r="H2324" t="s">
        <v>8221</v>
      </c>
      <c r="I2324" t="s">
        <v>8224</v>
      </c>
      <c r="J2324" t="s">
        <v>8246</v>
      </c>
      <c r="K2324">
        <v>1384448822</v>
      </c>
      <c r="L2324" s="11">
        <f t="shared" si="220"/>
        <v>41592.713217592594</v>
      </c>
      <c r="M2324">
        <v>1381853222</v>
      </c>
      <c r="N2324" s="11">
        <f t="shared" si="221"/>
        <v>41562.67155092593</v>
      </c>
      <c r="O2324" t="b">
        <v>0</v>
      </c>
      <c r="P2324">
        <v>0</v>
      </c>
      <c r="Q2324" t="b">
        <v>0</v>
      </c>
      <c r="R2324" t="s">
        <v>8278</v>
      </c>
      <c r="S2324" t="str">
        <f t="shared" si="218"/>
        <v>music</v>
      </c>
      <c r="T2324" t="str">
        <f t="shared" si="219"/>
        <v>jazz</v>
      </c>
    </row>
    <row r="2325" spans="1:20" ht="57.6" x14ac:dyDescent="0.3">
      <c r="A2325">
        <v>926</v>
      </c>
      <c r="B2325" s="3" t="s">
        <v>927</v>
      </c>
      <c r="C2325" s="3" t="s">
        <v>5036</v>
      </c>
      <c r="D2325" s="10">
        <v>7000</v>
      </c>
      <c r="E2325">
        <v>0</v>
      </c>
      <c r="F2325" s="5">
        <f t="shared" si="216"/>
        <v>0</v>
      </c>
      <c r="G2325" s="6" t="e">
        <f t="shared" si="217"/>
        <v>#DIV/0!</v>
      </c>
      <c r="H2325" t="s">
        <v>8221</v>
      </c>
      <c r="I2325" t="s">
        <v>8224</v>
      </c>
      <c r="J2325" t="s">
        <v>8246</v>
      </c>
      <c r="K2325">
        <v>1278628800</v>
      </c>
      <c r="L2325" s="11">
        <f t="shared" si="220"/>
        <v>40367.944444444445</v>
      </c>
      <c r="M2325">
        <v>1276043330</v>
      </c>
      <c r="N2325" s="11">
        <f t="shared" si="221"/>
        <v>40338.02002314815</v>
      </c>
      <c r="O2325" t="b">
        <v>0</v>
      </c>
      <c r="P2325">
        <v>0</v>
      </c>
      <c r="Q2325" t="b">
        <v>0</v>
      </c>
      <c r="R2325" t="s">
        <v>8278</v>
      </c>
      <c r="S2325" t="str">
        <f t="shared" si="218"/>
        <v>music</v>
      </c>
      <c r="T2325" t="str">
        <f t="shared" si="219"/>
        <v>jazz</v>
      </c>
    </row>
    <row r="2326" spans="1:20" ht="28.8" x14ac:dyDescent="0.3">
      <c r="A2326">
        <v>927</v>
      </c>
      <c r="B2326" s="3" t="s">
        <v>928</v>
      </c>
      <c r="C2326" s="3" t="s">
        <v>5037</v>
      </c>
      <c r="D2326" s="10">
        <v>20000</v>
      </c>
      <c r="E2326">
        <v>0</v>
      </c>
      <c r="F2326" s="5">
        <f t="shared" si="216"/>
        <v>0</v>
      </c>
      <c r="G2326" s="6" t="e">
        <f t="shared" si="217"/>
        <v>#DIV/0!</v>
      </c>
      <c r="H2326" t="s">
        <v>8221</v>
      </c>
      <c r="I2326" t="s">
        <v>8224</v>
      </c>
      <c r="J2326" t="s">
        <v>8246</v>
      </c>
      <c r="K2326">
        <v>1337024695</v>
      </c>
      <c r="L2326" s="11">
        <f t="shared" si="220"/>
        <v>41043.822858796295</v>
      </c>
      <c r="M2326">
        <v>1334432695</v>
      </c>
      <c r="N2326" s="11">
        <f t="shared" si="221"/>
        <v>41013.822858796295</v>
      </c>
      <c r="O2326" t="b">
        <v>0</v>
      </c>
      <c r="P2326">
        <v>0</v>
      </c>
      <c r="Q2326" t="b">
        <v>0</v>
      </c>
      <c r="R2326" t="s">
        <v>8278</v>
      </c>
      <c r="S2326" t="str">
        <f t="shared" si="218"/>
        <v>music</v>
      </c>
      <c r="T2326" t="str">
        <f t="shared" si="219"/>
        <v>jazz</v>
      </c>
    </row>
    <row r="2327" spans="1:20" ht="43.2" x14ac:dyDescent="0.3">
      <c r="A2327">
        <v>929</v>
      </c>
      <c r="B2327" s="3" t="s">
        <v>930</v>
      </c>
      <c r="C2327" s="3" t="s">
        <v>5039</v>
      </c>
      <c r="D2327" s="10">
        <v>500</v>
      </c>
      <c r="E2327">
        <v>0</v>
      </c>
      <c r="F2327" s="5">
        <f t="shared" si="216"/>
        <v>0</v>
      </c>
      <c r="G2327" s="6" t="e">
        <f t="shared" si="217"/>
        <v>#DIV/0!</v>
      </c>
      <c r="H2327" t="s">
        <v>8221</v>
      </c>
      <c r="I2327" t="s">
        <v>8224</v>
      </c>
      <c r="J2327" t="s">
        <v>8246</v>
      </c>
      <c r="K2327">
        <v>1333946569</v>
      </c>
      <c r="L2327" s="11">
        <f t="shared" si="220"/>
        <v>41008.196400462963</v>
      </c>
      <c r="M2327">
        <v>1331358169</v>
      </c>
      <c r="N2327" s="11">
        <f t="shared" si="221"/>
        <v>40978.238067129627</v>
      </c>
      <c r="O2327" t="b">
        <v>0</v>
      </c>
      <c r="P2327">
        <v>0</v>
      </c>
      <c r="Q2327" t="b">
        <v>0</v>
      </c>
      <c r="R2327" t="s">
        <v>8278</v>
      </c>
      <c r="S2327" t="str">
        <f t="shared" si="218"/>
        <v>music</v>
      </c>
      <c r="T2327" t="str">
        <f t="shared" si="219"/>
        <v>jazz</v>
      </c>
    </row>
    <row r="2328" spans="1:20" ht="43.2" x14ac:dyDescent="0.3">
      <c r="A2328">
        <v>936</v>
      </c>
      <c r="B2328" s="3" t="s">
        <v>937</v>
      </c>
      <c r="C2328" s="3" t="s">
        <v>5046</v>
      </c>
      <c r="D2328" s="10">
        <v>1400</v>
      </c>
      <c r="E2328">
        <v>0</v>
      </c>
      <c r="F2328" s="5">
        <f t="shared" si="216"/>
        <v>0</v>
      </c>
      <c r="G2328" s="6" t="e">
        <f t="shared" si="217"/>
        <v>#DIV/0!</v>
      </c>
      <c r="H2328" t="s">
        <v>8221</v>
      </c>
      <c r="I2328" t="s">
        <v>8224</v>
      </c>
      <c r="J2328" t="s">
        <v>8246</v>
      </c>
      <c r="K2328">
        <v>1326916800</v>
      </c>
      <c r="L2328" s="11">
        <f t="shared" si="220"/>
        <v>40926.833333333336</v>
      </c>
      <c r="M2328">
        <v>1323131689</v>
      </c>
      <c r="N2328" s="11">
        <f t="shared" si="221"/>
        <v>40883.024178240739</v>
      </c>
      <c r="O2328" t="b">
        <v>0</v>
      </c>
      <c r="P2328">
        <v>0</v>
      </c>
      <c r="Q2328" t="b">
        <v>0</v>
      </c>
      <c r="R2328" t="s">
        <v>8278</v>
      </c>
      <c r="S2328" t="str">
        <f t="shared" si="218"/>
        <v>music</v>
      </c>
      <c r="T2328" t="str">
        <f t="shared" si="219"/>
        <v>jazz</v>
      </c>
    </row>
    <row r="2329" spans="1:20" ht="43.2" x14ac:dyDescent="0.3">
      <c r="A2329">
        <v>947</v>
      </c>
      <c r="B2329" s="3" t="s">
        <v>948</v>
      </c>
      <c r="C2329" s="3" t="s">
        <v>5057</v>
      </c>
      <c r="D2329" s="10">
        <v>850</v>
      </c>
      <c r="E2329">
        <v>0</v>
      </c>
      <c r="F2329" s="5">
        <f t="shared" si="216"/>
        <v>0</v>
      </c>
      <c r="G2329" s="6" t="e">
        <f t="shared" si="217"/>
        <v>#DIV/0!</v>
      </c>
      <c r="H2329" t="s">
        <v>8221</v>
      </c>
      <c r="I2329" t="s">
        <v>8224</v>
      </c>
      <c r="J2329" t="s">
        <v>8246</v>
      </c>
      <c r="K2329">
        <v>1467312306</v>
      </c>
      <c r="L2329" s="11">
        <f t="shared" si="220"/>
        <v>42551.781319444446</v>
      </c>
      <c r="M2329">
        <v>1462128306</v>
      </c>
      <c r="N2329" s="11">
        <f t="shared" si="221"/>
        <v>42491.781319444446</v>
      </c>
      <c r="O2329" t="b">
        <v>0</v>
      </c>
      <c r="P2329">
        <v>0</v>
      </c>
      <c r="Q2329" t="b">
        <v>0</v>
      </c>
      <c r="R2329" t="s">
        <v>8273</v>
      </c>
      <c r="S2329" t="str">
        <f t="shared" si="218"/>
        <v>technology</v>
      </c>
      <c r="T2329" t="str">
        <f t="shared" si="219"/>
        <v>wearables</v>
      </c>
    </row>
    <row r="2330" spans="1:20" ht="57.6" x14ac:dyDescent="0.3">
      <c r="A2330">
        <v>988</v>
      </c>
      <c r="B2330" s="3" t="s">
        <v>989</v>
      </c>
      <c r="C2330" s="3" t="s">
        <v>5098</v>
      </c>
      <c r="D2330" s="10">
        <v>5000</v>
      </c>
      <c r="E2330">
        <v>0</v>
      </c>
      <c r="F2330" s="5">
        <f t="shared" si="216"/>
        <v>0</v>
      </c>
      <c r="G2330" s="6" t="e">
        <f t="shared" si="217"/>
        <v>#DIV/0!</v>
      </c>
      <c r="H2330" t="s">
        <v>8221</v>
      </c>
      <c r="I2330" t="s">
        <v>8237</v>
      </c>
      <c r="J2330" t="s">
        <v>8249</v>
      </c>
      <c r="K2330">
        <v>1475310825</v>
      </c>
      <c r="L2330" s="11">
        <f t="shared" si="220"/>
        <v>42644.356770833328</v>
      </c>
      <c r="M2330">
        <v>1472718825</v>
      </c>
      <c r="N2330" s="11">
        <f t="shared" si="221"/>
        <v>42614.356770833328</v>
      </c>
      <c r="O2330" t="b">
        <v>0</v>
      </c>
      <c r="P2330">
        <v>0</v>
      </c>
      <c r="Q2330" t="b">
        <v>0</v>
      </c>
      <c r="R2330" t="s">
        <v>8273</v>
      </c>
      <c r="S2330" t="str">
        <f t="shared" si="218"/>
        <v>technology</v>
      </c>
      <c r="T2330" t="str">
        <f t="shared" si="219"/>
        <v>wearables</v>
      </c>
    </row>
    <row r="2331" spans="1:20" ht="43.2" x14ac:dyDescent="0.3">
      <c r="A2331">
        <v>1071</v>
      </c>
      <c r="B2331" s="3" t="s">
        <v>1072</v>
      </c>
      <c r="C2331" s="3" t="s">
        <v>5181</v>
      </c>
      <c r="D2331" s="10">
        <v>100</v>
      </c>
      <c r="E2331">
        <v>0</v>
      </c>
      <c r="F2331" s="5">
        <f t="shared" si="216"/>
        <v>0</v>
      </c>
      <c r="G2331" s="6" t="e">
        <f t="shared" si="217"/>
        <v>#DIV/0!</v>
      </c>
      <c r="H2331" t="s">
        <v>8221</v>
      </c>
      <c r="I2331" t="s">
        <v>8234</v>
      </c>
      <c r="J2331" t="s">
        <v>8254</v>
      </c>
      <c r="K2331">
        <v>1447787093</v>
      </c>
      <c r="L2331" s="11">
        <f t="shared" si="220"/>
        <v>42325.795057870375</v>
      </c>
      <c r="M2331">
        <v>1445191493</v>
      </c>
      <c r="N2331" s="11">
        <f t="shared" si="221"/>
        <v>42295.753391203703</v>
      </c>
      <c r="O2331" t="b">
        <v>0</v>
      </c>
      <c r="P2331">
        <v>0</v>
      </c>
      <c r="Q2331" t="b">
        <v>0</v>
      </c>
      <c r="R2331" t="s">
        <v>8282</v>
      </c>
      <c r="S2331" t="str">
        <f t="shared" si="218"/>
        <v>games</v>
      </c>
      <c r="T2331" t="str">
        <f t="shared" si="219"/>
        <v>video games</v>
      </c>
    </row>
    <row r="2332" spans="1:20" x14ac:dyDescent="0.3">
      <c r="A2332">
        <v>1084</v>
      </c>
      <c r="B2332" s="3" t="s">
        <v>1085</v>
      </c>
      <c r="C2332" s="3" t="s">
        <v>5194</v>
      </c>
      <c r="D2332" s="10">
        <v>550</v>
      </c>
      <c r="E2332">
        <v>0</v>
      </c>
      <c r="F2332" s="5">
        <f t="shared" si="216"/>
        <v>0</v>
      </c>
      <c r="G2332" s="6" t="e">
        <f t="shared" si="217"/>
        <v>#DIV/0!</v>
      </c>
      <c r="H2332" t="s">
        <v>8221</v>
      </c>
      <c r="I2332" t="s">
        <v>8224</v>
      </c>
      <c r="J2332" t="s">
        <v>8246</v>
      </c>
      <c r="K2332">
        <v>1407534804</v>
      </c>
      <c r="L2332" s="11">
        <f t="shared" si="220"/>
        <v>41859.912083333329</v>
      </c>
      <c r="M2332">
        <v>1404942804</v>
      </c>
      <c r="N2332" s="11">
        <f t="shared" si="221"/>
        <v>41829.912083333329</v>
      </c>
      <c r="O2332" t="b">
        <v>0</v>
      </c>
      <c r="P2332">
        <v>0</v>
      </c>
      <c r="Q2332" t="b">
        <v>0</v>
      </c>
      <c r="R2332" t="s">
        <v>8282</v>
      </c>
      <c r="S2332" t="str">
        <f t="shared" si="218"/>
        <v>games</v>
      </c>
      <c r="T2332" t="str">
        <f t="shared" si="219"/>
        <v>video games</v>
      </c>
    </row>
    <row r="2333" spans="1:20" ht="43.2" x14ac:dyDescent="0.3">
      <c r="A2333">
        <v>1087</v>
      </c>
      <c r="B2333" s="3" t="s">
        <v>1088</v>
      </c>
      <c r="C2333" s="3" t="s">
        <v>5197</v>
      </c>
      <c r="D2333" s="10">
        <v>1100</v>
      </c>
      <c r="E2333">
        <v>0</v>
      </c>
      <c r="F2333" s="5">
        <f t="shared" si="216"/>
        <v>0</v>
      </c>
      <c r="G2333" s="6" t="e">
        <f t="shared" si="217"/>
        <v>#DIV/0!</v>
      </c>
      <c r="H2333" t="s">
        <v>8221</v>
      </c>
      <c r="I2333" t="s">
        <v>8224</v>
      </c>
      <c r="J2333" t="s">
        <v>8246</v>
      </c>
      <c r="K2333">
        <v>1402852087</v>
      </c>
      <c r="L2333" s="11">
        <f t="shared" si="220"/>
        <v>41805.713969907411</v>
      </c>
      <c r="M2333">
        <v>1400260087</v>
      </c>
      <c r="N2333" s="11">
        <f t="shared" si="221"/>
        <v>41775.713969907411</v>
      </c>
      <c r="O2333" t="b">
        <v>0</v>
      </c>
      <c r="P2333">
        <v>0</v>
      </c>
      <c r="Q2333" t="b">
        <v>0</v>
      </c>
      <c r="R2333" t="s">
        <v>8282</v>
      </c>
      <c r="S2333" t="str">
        <f t="shared" si="218"/>
        <v>games</v>
      </c>
      <c r="T2333" t="str">
        <f t="shared" si="219"/>
        <v>video games</v>
      </c>
    </row>
    <row r="2334" spans="1:20" ht="57.6" x14ac:dyDescent="0.3">
      <c r="A2334">
        <v>1107</v>
      </c>
      <c r="B2334" s="3" t="s">
        <v>1108</v>
      </c>
      <c r="C2334" s="3" t="s">
        <v>5217</v>
      </c>
      <c r="D2334" s="10">
        <v>10000</v>
      </c>
      <c r="E2334">
        <v>0</v>
      </c>
      <c r="F2334" s="5">
        <f t="shared" si="216"/>
        <v>0</v>
      </c>
      <c r="G2334" s="6" t="e">
        <f t="shared" si="217"/>
        <v>#DIV/0!</v>
      </c>
      <c r="H2334" t="s">
        <v>8221</v>
      </c>
      <c r="I2334" t="s">
        <v>8224</v>
      </c>
      <c r="J2334" t="s">
        <v>8246</v>
      </c>
      <c r="K2334">
        <v>1406148024</v>
      </c>
      <c r="L2334" s="11">
        <f t="shared" si="220"/>
        <v>41843.861388888887</v>
      </c>
      <c r="M2334">
        <v>1403556024</v>
      </c>
      <c r="N2334" s="11">
        <f t="shared" si="221"/>
        <v>41813.861388888887</v>
      </c>
      <c r="O2334" t="b">
        <v>0</v>
      </c>
      <c r="P2334">
        <v>0</v>
      </c>
      <c r="Q2334" t="b">
        <v>0</v>
      </c>
      <c r="R2334" t="s">
        <v>8282</v>
      </c>
      <c r="S2334" t="str">
        <f t="shared" si="218"/>
        <v>games</v>
      </c>
      <c r="T2334" t="str">
        <f t="shared" si="219"/>
        <v>video games</v>
      </c>
    </row>
    <row r="2335" spans="1:20" ht="43.2" x14ac:dyDescent="0.3">
      <c r="A2335">
        <v>1120</v>
      </c>
      <c r="B2335" s="3" t="s">
        <v>1121</v>
      </c>
      <c r="C2335" s="3" t="s">
        <v>5230</v>
      </c>
      <c r="D2335" s="10">
        <v>25000</v>
      </c>
      <c r="E2335">
        <v>0</v>
      </c>
      <c r="F2335" s="5">
        <f t="shared" si="216"/>
        <v>0</v>
      </c>
      <c r="G2335" s="6" t="e">
        <f t="shared" si="217"/>
        <v>#DIV/0!</v>
      </c>
      <c r="H2335" t="s">
        <v>8221</v>
      </c>
      <c r="I2335" t="s">
        <v>8224</v>
      </c>
      <c r="J2335" t="s">
        <v>8246</v>
      </c>
      <c r="K2335">
        <v>1319835400</v>
      </c>
      <c r="L2335" s="11">
        <f t="shared" si="220"/>
        <v>40844.872685185182</v>
      </c>
      <c r="M2335">
        <v>1315947400</v>
      </c>
      <c r="N2335" s="11">
        <f t="shared" si="221"/>
        <v>40799.872685185182</v>
      </c>
      <c r="O2335" t="b">
        <v>0</v>
      </c>
      <c r="P2335">
        <v>0</v>
      </c>
      <c r="Q2335" t="b">
        <v>0</v>
      </c>
      <c r="R2335" t="s">
        <v>8282</v>
      </c>
      <c r="S2335" t="str">
        <f t="shared" si="218"/>
        <v>games</v>
      </c>
      <c r="T2335" t="str">
        <f t="shared" si="219"/>
        <v>video games</v>
      </c>
    </row>
    <row r="2336" spans="1:20" ht="57.6" x14ac:dyDescent="0.3">
      <c r="A2336">
        <v>1122</v>
      </c>
      <c r="B2336" s="3" t="s">
        <v>1123</v>
      </c>
      <c r="C2336" s="3" t="s">
        <v>5232</v>
      </c>
      <c r="D2336" s="10">
        <v>3200</v>
      </c>
      <c r="E2336">
        <v>0</v>
      </c>
      <c r="F2336" s="5">
        <f t="shared" si="216"/>
        <v>0</v>
      </c>
      <c r="G2336" s="6" t="e">
        <f t="shared" si="217"/>
        <v>#DIV/0!</v>
      </c>
      <c r="H2336" t="s">
        <v>8221</v>
      </c>
      <c r="I2336" t="s">
        <v>8225</v>
      </c>
      <c r="J2336" t="s">
        <v>8247</v>
      </c>
      <c r="K2336">
        <v>1369932825</v>
      </c>
      <c r="L2336" s="11">
        <f t="shared" si="220"/>
        <v>41424.703993055555</v>
      </c>
      <c r="M2336">
        <v>1368723225</v>
      </c>
      <c r="N2336" s="11">
        <f t="shared" si="221"/>
        <v>41410.703993055555</v>
      </c>
      <c r="O2336" t="b">
        <v>0</v>
      </c>
      <c r="P2336">
        <v>0</v>
      </c>
      <c r="Q2336" t="b">
        <v>0</v>
      </c>
      <c r="R2336" t="s">
        <v>8282</v>
      </c>
      <c r="S2336" t="str">
        <f t="shared" si="218"/>
        <v>games</v>
      </c>
      <c r="T2336" t="str">
        <f t="shared" si="219"/>
        <v>video games</v>
      </c>
    </row>
    <row r="2337" spans="1:20" ht="43.2" x14ac:dyDescent="0.3">
      <c r="A2337">
        <v>1125</v>
      </c>
      <c r="B2337" s="3" t="s">
        <v>1126</v>
      </c>
      <c r="C2337" s="3" t="s">
        <v>5235</v>
      </c>
      <c r="D2337" s="10">
        <v>3000</v>
      </c>
      <c r="E2337">
        <v>0</v>
      </c>
      <c r="F2337" s="5">
        <f t="shared" si="216"/>
        <v>0</v>
      </c>
      <c r="G2337" s="6" t="e">
        <f t="shared" si="217"/>
        <v>#DIV/0!</v>
      </c>
      <c r="H2337" t="s">
        <v>8221</v>
      </c>
      <c r="I2337" t="s">
        <v>8225</v>
      </c>
      <c r="J2337" t="s">
        <v>8247</v>
      </c>
      <c r="K2337">
        <v>1443193130</v>
      </c>
      <c r="L2337" s="11">
        <f t="shared" si="220"/>
        <v>42272.624189814815</v>
      </c>
      <c r="M2337">
        <v>1438009130</v>
      </c>
      <c r="N2337" s="11">
        <f t="shared" si="221"/>
        <v>42212.624189814815</v>
      </c>
      <c r="O2337" t="b">
        <v>0</v>
      </c>
      <c r="P2337">
        <v>0</v>
      </c>
      <c r="Q2337" t="b">
        <v>0</v>
      </c>
      <c r="R2337" t="s">
        <v>8283</v>
      </c>
      <c r="S2337" t="str">
        <f t="shared" si="218"/>
        <v>games</v>
      </c>
      <c r="T2337" t="str">
        <f t="shared" si="219"/>
        <v>mobile games</v>
      </c>
    </row>
    <row r="2338" spans="1:20" ht="43.2" x14ac:dyDescent="0.3">
      <c r="A2338">
        <v>1131</v>
      </c>
      <c r="B2338" s="3" t="s">
        <v>1132</v>
      </c>
      <c r="C2338" s="3" t="s">
        <v>5241</v>
      </c>
      <c r="D2338" s="10">
        <v>40000</v>
      </c>
      <c r="E2338">
        <v>0</v>
      </c>
      <c r="F2338" s="5">
        <f t="shared" si="216"/>
        <v>0</v>
      </c>
      <c r="G2338" s="6" t="e">
        <f t="shared" si="217"/>
        <v>#DIV/0!</v>
      </c>
      <c r="H2338" t="s">
        <v>8221</v>
      </c>
      <c r="I2338" t="s">
        <v>8226</v>
      </c>
      <c r="J2338" t="s">
        <v>8248</v>
      </c>
      <c r="K2338">
        <v>1450993668</v>
      </c>
      <c r="L2338" s="11">
        <f t="shared" si="220"/>
        <v>42362.908194444448</v>
      </c>
      <c r="M2338">
        <v>1448401668</v>
      </c>
      <c r="N2338" s="11">
        <f t="shared" si="221"/>
        <v>42332.908194444448</v>
      </c>
      <c r="O2338" t="b">
        <v>0</v>
      </c>
      <c r="P2338">
        <v>0</v>
      </c>
      <c r="Q2338" t="b">
        <v>0</v>
      </c>
      <c r="R2338" t="s">
        <v>8283</v>
      </c>
      <c r="S2338" t="str">
        <f t="shared" si="218"/>
        <v>games</v>
      </c>
      <c r="T2338" t="str">
        <f t="shared" si="219"/>
        <v>mobile games</v>
      </c>
    </row>
    <row r="2339" spans="1:20" ht="43.2" x14ac:dyDescent="0.3">
      <c r="A2339">
        <v>1140</v>
      </c>
      <c r="B2339" s="3" t="s">
        <v>1141</v>
      </c>
      <c r="C2339" s="3" t="s">
        <v>5250</v>
      </c>
      <c r="D2339" s="10">
        <v>5000</v>
      </c>
      <c r="E2339">
        <v>0</v>
      </c>
      <c r="F2339" s="5">
        <f t="shared" si="216"/>
        <v>0</v>
      </c>
      <c r="G2339" s="6" t="e">
        <f t="shared" si="217"/>
        <v>#DIV/0!</v>
      </c>
      <c r="H2339" t="s">
        <v>8221</v>
      </c>
      <c r="I2339" t="s">
        <v>8225</v>
      </c>
      <c r="J2339" t="s">
        <v>8247</v>
      </c>
      <c r="K2339">
        <v>1438859121</v>
      </c>
      <c r="L2339" s="11">
        <f t="shared" si="220"/>
        <v>42222.462048611109</v>
      </c>
      <c r="M2339">
        <v>1436267121</v>
      </c>
      <c r="N2339" s="11">
        <f t="shared" si="221"/>
        <v>42192.462048611109</v>
      </c>
      <c r="O2339" t="b">
        <v>0</v>
      </c>
      <c r="P2339">
        <v>0</v>
      </c>
      <c r="Q2339" t="b">
        <v>0</v>
      </c>
      <c r="R2339" t="s">
        <v>8283</v>
      </c>
      <c r="S2339" t="str">
        <f t="shared" si="218"/>
        <v>games</v>
      </c>
      <c r="T2339" t="str">
        <f t="shared" si="219"/>
        <v>mobile games</v>
      </c>
    </row>
    <row r="2340" spans="1:20" x14ac:dyDescent="0.3">
      <c r="A2340">
        <v>1141</v>
      </c>
      <c r="B2340" s="3" t="s">
        <v>1142</v>
      </c>
      <c r="C2340" s="3" t="s">
        <v>5251</v>
      </c>
      <c r="D2340" s="10">
        <v>500</v>
      </c>
      <c r="E2340">
        <v>0</v>
      </c>
      <c r="F2340" s="5">
        <f t="shared" si="216"/>
        <v>0</v>
      </c>
      <c r="G2340" s="6" t="e">
        <f t="shared" si="217"/>
        <v>#DIV/0!</v>
      </c>
      <c r="H2340" t="s">
        <v>8221</v>
      </c>
      <c r="I2340" t="s">
        <v>8236</v>
      </c>
      <c r="J2340" t="s">
        <v>8249</v>
      </c>
      <c r="K2340">
        <v>1436460450</v>
      </c>
      <c r="L2340" s="11">
        <f t="shared" si="220"/>
        <v>42194.699652777781</v>
      </c>
      <c r="M2340">
        <v>1433868450</v>
      </c>
      <c r="N2340" s="11">
        <f t="shared" si="221"/>
        <v>42164.699652777781</v>
      </c>
      <c r="O2340" t="b">
        <v>0</v>
      </c>
      <c r="P2340">
        <v>0</v>
      </c>
      <c r="Q2340" t="b">
        <v>0</v>
      </c>
      <c r="R2340" t="s">
        <v>8283</v>
      </c>
      <c r="S2340" t="str">
        <f t="shared" si="218"/>
        <v>games</v>
      </c>
      <c r="T2340" t="str">
        <f t="shared" si="219"/>
        <v>mobile games</v>
      </c>
    </row>
    <row r="2341" spans="1:20" ht="43.2" x14ac:dyDescent="0.3">
      <c r="A2341">
        <v>1142</v>
      </c>
      <c r="B2341" s="3" t="s">
        <v>1143</v>
      </c>
      <c r="C2341" s="3" t="s">
        <v>5252</v>
      </c>
      <c r="D2341" s="10">
        <v>4000</v>
      </c>
      <c r="E2341">
        <v>0</v>
      </c>
      <c r="F2341" s="5">
        <f t="shared" si="216"/>
        <v>0</v>
      </c>
      <c r="G2341" s="6" t="e">
        <f t="shared" si="217"/>
        <v>#DIV/0!</v>
      </c>
      <c r="H2341" t="s">
        <v>8221</v>
      </c>
      <c r="I2341" t="s">
        <v>8224</v>
      </c>
      <c r="J2341" t="s">
        <v>8246</v>
      </c>
      <c r="K2341">
        <v>1424131727</v>
      </c>
      <c r="L2341" s="11">
        <f t="shared" si="220"/>
        <v>42052.006099537044</v>
      </c>
      <c r="M2341">
        <v>1421539727</v>
      </c>
      <c r="N2341" s="11">
        <f t="shared" si="221"/>
        <v>42022.006099537044</v>
      </c>
      <c r="O2341" t="b">
        <v>0</v>
      </c>
      <c r="P2341">
        <v>0</v>
      </c>
      <c r="Q2341" t="b">
        <v>0</v>
      </c>
      <c r="R2341" t="s">
        <v>8283</v>
      </c>
      <c r="S2341" t="str">
        <f t="shared" si="218"/>
        <v>games</v>
      </c>
      <c r="T2341" t="str">
        <f t="shared" si="219"/>
        <v>mobile games</v>
      </c>
    </row>
    <row r="2342" spans="1:20" ht="43.2" x14ac:dyDescent="0.3">
      <c r="A2342">
        <v>1144</v>
      </c>
      <c r="B2342" s="3" t="s">
        <v>1145</v>
      </c>
      <c r="C2342" s="3" t="s">
        <v>5254</v>
      </c>
      <c r="D2342" s="10">
        <v>9300</v>
      </c>
      <c r="E2342">
        <v>0</v>
      </c>
      <c r="F2342" s="5">
        <f t="shared" si="216"/>
        <v>0</v>
      </c>
      <c r="G2342" s="6" t="e">
        <f t="shared" si="217"/>
        <v>#DIV/0!</v>
      </c>
      <c r="H2342" t="s">
        <v>8221</v>
      </c>
      <c r="I2342" t="s">
        <v>8224</v>
      </c>
      <c r="J2342" t="s">
        <v>8246</v>
      </c>
      <c r="K2342">
        <v>1430281320</v>
      </c>
      <c r="L2342" s="11">
        <f t="shared" si="220"/>
        <v>42123.181944444441</v>
      </c>
      <c r="M2342">
        <v>1427689320</v>
      </c>
      <c r="N2342" s="11">
        <f t="shared" si="221"/>
        <v>42093.181944444441</v>
      </c>
      <c r="O2342" t="b">
        <v>0</v>
      </c>
      <c r="P2342">
        <v>0</v>
      </c>
      <c r="Q2342" t="b">
        <v>0</v>
      </c>
      <c r="R2342" t="s">
        <v>8284</v>
      </c>
      <c r="S2342" t="str">
        <f t="shared" si="218"/>
        <v>food</v>
      </c>
      <c r="T2342" t="str">
        <f t="shared" si="219"/>
        <v>food trucks</v>
      </c>
    </row>
    <row r="2343" spans="1:20" ht="43.2" x14ac:dyDescent="0.3">
      <c r="A2343">
        <v>1147</v>
      </c>
      <c r="B2343" s="3" t="s">
        <v>1148</v>
      </c>
      <c r="C2343" s="3" t="s">
        <v>5257</v>
      </c>
      <c r="D2343" s="10">
        <v>25000</v>
      </c>
      <c r="E2343">
        <v>0</v>
      </c>
      <c r="F2343" s="5">
        <f t="shared" si="216"/>
        <v>0</v>
      </c>
      <c r="G2343" s="6" t="e">
        <f t="shared" si="217"/>
        <v>#DIV/0!</v>
      </c>
      <c r="H2343" t="s">
        <v>8221</v>
      </c>
      <c r="I2343" t="s">
        <v>8229</v>
      </c>
      <c r="J2343" t="s">
        <v>8251</v>
      </c>
      <c r="K2343">
        <v>1413760783</v>
      </c>
      <c r="L2343" s="11">
        <f t="shared" si="220"/>
        <v>41931.972025462965</v>
      </c>
      <c r="M2343">
        <v>1408576783</v>
      </c>
      <c r="N2343" s="11">
        <f t="shared" si="221"/>
        <v>41871.972025462965</v>
      </c>
      <c r="O2343" t="b">
        <v>0</v>
      </c>
      <c r="P2343">
        <v>0</v>
      </c>
      <c r="Q2343" t="b">
        <v>0</v>
      </c>
      <c r="R2343" t="s">
        <v>8284</v>
      </c>
      <c r="S2343" t="str">
        <f t="shared" si="218"/>
        <v>food</v>
      </c>
      <c r="T2343" t="str">
        <f t="shared" si="219"/>
        <v>food trucks</v>
      </c>
    </row>
    <row r="2344" spans="1:20" ht="57.6" x14ac:dyDescent="0.3">
      <c r="A2344">
        <v>1151</v>
      </c>
      <c r="B2344" s="3" t="s">
        <v>1152</v>
      </c>
      <c r="C2344" s="3" t="s">
        <v>5261</v>
      </c>
      <c r="D2344" s="10">
        <v>25000</v>
      </c>
      <c r="E2344">
        <v>0</v>
      </c>
      <c r="F2344" s="5">
        <f t="shared" si="216"/>
        <v>0</v>
      </c>
      <c r="G2344" s="6" t="e">
        <f t="shared" si="217"/>
        <v>#DIV/0!</v>
      </c>
      <c r="H2344" t="s">
        <v>8221</v>
      </c>
      <c r="I2344" t="s">
        <v>8224</v>
      </c>
      <c r="J2344" t="s">
        <v>8246</v>
      </c>
      <c r="K2344">
        <v>1441592863</v>
      </c>
      <c r="L2344" s="11">
        <f t="shared" si="220"/>
        <v>42254.102581018517</v>
      </c>
      <c r="M2344">
        <v>1439000863</v>
      </c>
      <c r="N2344" s="11">
        <f t="shared" si="221"/>
        <v>42224.102581018517</v>
      </c>
      <c r="O2344" t="b">
        <v>0</v>
      </c>
      <c r="P2344">
        <v>0</v>
      </c>
      <c r="Q2344" t="b">
        <v>0</v>
      </c>
      <c r="R2344" t="s">
        <v>8284</v>
      </c>
      <c r="S2344" t="str">
        <f t="shared" si="218"/>
        <v>food</v>
      </c>
      <c r="T2344" t="str">
        <f t="shared" si="219"/>
        <v>food trucks</v>
      </c>
    </row>
    <row r="2345" spans="1:20" ht="43.2" x14ac:dyDescent="0.3">
      <c r="A2345">
        <v>1156</v>
      </c>
      <c r="B2345" s="3" t="s">
        <v>1157</v>
      </c>
      <c r="C2345" s="3" t="s">
        <v>5266</v>
      </c>
      <c r="D2345" s="10">
        <v>6500</v>
      </c>
      <c r="E2345">
        <v>0</v>
      </c>
      <c r="F2345" s="5">
        <f t="shared" si="216"/>
        <v>0</v>
      </c>
      <c r="G2345" s="6" t="e">
        <f t="shared" si="217"/>
        <v>#DIV/0!</v>
      </c>
      <c r="H2345" t="s">
        <v>8221</v>
      </c>
      <c r="I2345" t="s">
        <v>8224</v>
      </c>
      <c r="J2345" t="s">
        <v>8246</v>
      </c>
      <c r="K2345">
        <v>1424742162</v>
      </c>
      <c r="L2345" s="11">
        <f t="shared" si="220"/>
        <v>42059.07131944444</v>
      </c>
      <c r="M2345">
        <v>1422150162</v>
      </c>
      <c r="N2345" s="11">
        <f t="shared" si="221"/>
        <v>42029.07131944444</v>
      </c>
      <c r="O2345" t="b">
        <v>0</v>
      </c>
      <c r="P2345">
        <v>0</v>
      </c>
      <c r="Q2345" t="b">
        <v>0</v>
      </c>
      <c r="R2345" t="s">
        <v>8284</v>
      </c>
      <c r="S2345" t="str">
        <f t="shared" si="218"/>
        <v>food</v>
      </c>
      <c r="T2345" t="str">
        <f t="shared" si="219"/>
        <v>food trucks</v>
      </c>
    </row>
    <row r="2346" spans="1:20" ht="43.2" x14ac:dyDescent="0.3">
      <c r="A2346">
        <v>1159</v>
      </c>
      <c r="B2346" s="3" t="s">
        <v>1160</v>
      </c>
      <c r="C2346" s="3" t="s">
        <v>5269</v>
      </c>
      <c r="D2346" s="10">
        <v>6750</v>
      </c>
      <c r="E2346">
        <v>0</v>
      </c>
      <c r="F2346" s="5">
        <f t="shared" si="216"/>
        <v>0</v>
      </c>
      <c r="G2346" s="6" t="e">
        <f t="shared" si="217"/>
        <v>#DIV/0!</v>
      </c>
      <c r="H2346" t="s">
        <v>8221</v>
      </c>
      <c r="I2346" t="s">
        <v>8224</v>
      </c>
      <c r="J2346" t="s">
        <v>8246</v>
      </c>
      <c r="K2346">
        <v>1435679100</v>
      </c>
      <c r="L2346" s="11">
        <f t="shared" si="220"/>
        <v>42185.65625</v>
      </c>
      <c r="M2346">
        <v>1433006765</v>
      </c>
      <c r="N2346" s="11">
        <f t="shared" si="221"/>
        <v>42154.726446759261</v>
      </c>
      <c r="O2346" t="b">
        <v>0</v>
      </c>
      <c r="P2346">
        <v>0</v>
      </c>
      <c r="Q2346" t="b">
        <v>0</v>
      </c>
      <c r="R2346" t="s">
        <v>8284</v>
      </c>
      <c r="S2346" t="str">
        <f t="shared" si="218"/>
        <v>food</v>
      </c>
      <c r="T2346" t="str">
        <f t="shared" si="219"/>
        <v>food trucks</v>
      </c>
    </row>
    <row r="2347" spans="1:20" ht="43.2" x14ac:dyDescent="0.3">
      <c r="A2347">
        <v>1161</v>
      </c>
      <c r="B2347" s="3" t="s">
        <v>1162</v>
      </c>
      <c r="C2347" s="3" t="s">
        <v>5271</v>
      </c>
      <c r="D2347" s="10">
        <v>18000</v>
      </c>
      <c r="E2347">
        <v>0</v>
      </c>
      <c r="F2347" s="5">
        <f t="shared" si="216"/>
        <v>0</v>
      </c>
      <c r="G2347" s="6" t="e">
        <f t="shared" si="217"/>
        <v>#DIV/0!</v>
      </c>
      <c r="H2347" t="s">
        <v>8221</v>
      </c>
      <c r="I2347" t="s">
        <v>8224</v>
      </c>
      <c r="J2347" t="s">
        <v>8246</v>
      </c>
      <c r="K2347">
        <v>1432047989</v>
      </c>
      <c r="L2347" s="11">
        <f t="shared" si="220"/>
        <v>42143.629502314812</v>
      </c>
      <c r="M2347">
        <v>1430233589</v>
      </c>
      <c r="N2347" s="11">
        <f t="shared" si="221"/>
        <v>42122.629502314812</v>
      </c>
      <c r="O2347" t="b">
        <v>0</v>
      </c>
      <c r="P2347">
        <v>0</v>
      </c>
      <c r="Q2347" t="b">
        <v>0</v>
      </c>
      <c r="R2347" t="s">
        <v>8284</v>
      </c>
      <c r="S2347" t="str">
        <f t="shared" si="218"/>
        <v>food</v>
      </c>
      <c r="T2347" t="str">
        <f t="shared" si="219"/>
        <v>food trucks</v>
      </c>
    </row>
    <row r="2348" spans="1:20" ht="43.2" x14ac:dyDescent="0.3">
      <c r="A2348">
        <v>1163</v>
      </c>
      <c r="B2348" s="3" t="s">
        <v>1164</v>
      </c>
      <c r="C2348" s="3" t="s">
        <v>5273</v>
      </c>
      <c r="D2348" s="10">
        <v>5200</v>
      </c>
      <c r="E2348">
        <v>0</v>
      </c>
      <c r="F2348" s="5">
        <f t="shared" si="216"/>
        <v>0</v>
      </c>
      <c r="G2348" s="6" t="e">
        <f t="shared" si="217"/>
        <v>#DIV/0!</v>
      </c>
      <c r="H2348" t="s">
        <v>8221</v>
      </c>
      <c r="I2348" t="s">
        <v>8224</v>
      </c>
      <c r="J2348" t="s">
        <v>8246</v>
      </c>
      <c r="K2348">
        <v>1407604920</v>
      </c>
      <c r="L2348" s="11">
        <f t="shared" si="220"/>
        <v>41860.723611111112</v>
      </c>
      <c r="M2348">
        <v>1405012920</v>
      </c>
      <c r="N2348" s="11">
        <f t="shared" si="221"/>
        <v>41830.723611111112</v>
      </c>
      <c r="O2348" t="b">
        <v>0</v>
      </c>
      <c r="P2348">
        <v>0</v>
      </c>
      <c r="Q2348" t="b">
        <v>0</v>
      </c>
      <c r="R2348" t="s">
        <v>8284</v>
      </c>
      <c r="S2348" t="str">
        <f t="shared" si="218"/>
        <v>food</v>
      </c>
      <c r="T2348" t="str">
        <f t="shared" si="219"/>
        <v>food trucks</v>
      </c>
    </row>
    <row r="2349" spans="1:20" ht="57.6" x14ac:dyDescent="0.3">
      <c r="A2349">
        <v>1164</v>
      </c>
      <c r="B2349" s="3" t="s">
        <v>1165</v>
      </c>
      <c r="C2349" s="3" t="s">
        <v>5274</v>
      </c>
      <c r="D2349" s="10">
        <v>10000</v>
      </c>
      <c r="E2349">
        <v>0</v>
      </c>
      <c r="F2349" s="5">
        <f t="shared" si="216"/>
        <v>0</v>
      </c>
      <c r="G2349" s="6" t="e">
        <f t="shared" si="217"/>
        <v>#DIV/0!</v>
      </c>
      <c r="H2349" t="s">
        <v>8221</v>
      </c>
      <c r="I2349" t="s">
        <v>8224</v>
      </c>
      <c r="J2349" t="s">
        <v>8246</v>
      </c>
      <c r="K2349">
        <v>1466270582</v>
      </c>
      <c r="L2349" s="11">
        <f t="shared" si="220"/>
        <v>42539.724328703705</v>
      </c>
      <c r="M2349">
        <v>1463678582</v>
      </c>
      <c r="N2349" s="11">
        <f t="shared" si="221"/>
        <v>42509.724328703705</v>
      </c>
      <c r="O2349" t="b">
        <v>0</v>
      </c>
      <c r="P2349">
        <v>0</v>
      </c>
      <c r="Q2349" t="b">
        <v>0</v>
      </c>
      <c r="R2349" t="s">
        <v>8284</v>
      </c>
      <c r="S2349" t="str">
        <f t="shared" si="218"/>
        <v>food</v>
      </c>
      <c r="T2349" t="str">
        <f t="shared" si="219"/>
        <v>food trucks</v>
      </c>
    </row>
    <row r="2350" spans="1:20" ht="28.8" x14ac:dyDescent="0.3">
      <c r="A2350">
        <v>1172</v>
      </c>
      <c r="B2350" s="3" t="s">
        <v>1173</v>
      </c>
      <c r="C2350" s="3" t="s">
        <v>5282</v>
      </c>
      <c r="D2350" s="10">
        <v>9000</v>
      </c>
      <c r="E2350">
        <v>0</v>
      </c>
      <c r="F2350" s="5">
        <f t="shared" si="216"/>
        <v>0</v>
      </c>
      <c r="G2350" s="6" t="e">
        <f t="shared" si="217"/>
        <v>#DIV/0!</v>
      </c>
      <c r="H2350" t="s">
        <v>8221</v>
      </c>
      <c r="I2350" t="s">
        <v>8224</v>
      </c>
      <c r="J2350" t="s">
        <v>8246</v>
      </c>
      <c r="K2350">
        <v>1408551752</v>
      </c>
      <c r="L2350" s="11">
        <f t="shared" si="220"/>
        <v>41871.682314814818</v>
      </c>
      <c r="M2350">
        <v>1405959752</v>
      </c>
      <c r="N2350" s="11">
        <f t="shared" si="221"/>
        <v>41841.682314814818</v>
      </c>
      <c r="O2350" t="b">
        <v>0</v>
      </c>
      <c r="P2350">
        <v>0</v>
      </c>
      <c r="Q2350" t="b">
        <v>0</v>
      </c>
      <c r="R2350" t="s">
        <v>8284</v>
      </c>
      <c r="S2350" t="str">
        <f t="shared" si="218"/>
        <v>food</v>
      </c>
      <c r="T2350" t="str">
        <f t="shared" si="219"/>
        <v>food trucks</v>
      </c>
    </row>
    <row r="2351" spans="1:20" ht="43.2" x14ac:dyDescent="0.3">
      <c r="A2351">
        <v>1177</v>
      </c>
      <c r="B2351" s="3" t="s">
        <v>1178</v>
      </c>
      <c r="C2351" s="3" t="s">
        <v>5287</v>
      </c>
      <c r="D2351" s="10">
        <v>6000</v>
      </c>
      <c r="E2351">
        <v>0</v>
      </c>
      <c r="F2351" s="5">
        <f t="shared" si="216"/>
        <v>0</v>
      </c>
      <c r="G2351" s="6" t="e">
        <f t="shared" si="217"/>
        <v>#DIV/0!</v>
      </c>
      <c r="H2351" t="s">
        <v>8221</v>
      </c>
      <c r="I2351" t="s">
        <v>8225</v>
      </c>
      <c r="J2351" t="s">
        <v>8247</v>
      </c>
      <c r="K2351">
        <v>1413388296</v>
      </c>
      <c r="L2351" s="11">
        <f t="shared" si="220"/>
        <v>41927.660833333335</v>
      </c>
      <c r="M2351">
        <v>1410796296</v>
      </c>
      <c r="N2351" s="11">
        <f t="shared" si="221"/>
        <v>41897.660833333335</v>
      </c>
      <c r="O2351" t="b">
        <v>0</v>
      </c>
      <c r="P2351">
        <v>0</v>
      </c>
      <c r="Q2351" t="b">
        <v>0</v>
      </c>
      <c r="R2351" t="s">
        <v>8284</v>
      </c>
      <c r="S2351" t="str">
        <f t="shared" si="218"/>
        <v>food</v>
      </c>
      <c r="T2351" t="str">
        <f t="shared" si="219"/>
        <v>food trucks</v>
      </c>
    </row>
    <row r="2352" spans="1:20" ht="43.2" x14ac:dyDescent="0.3">
      <c r="A2352">
        <v>1409</v>
      </c>
      <c r="B2352" s="3" t="s">
        <v>1410</v>
      </c>
      <c r="C2352" s="3" t="s">
        <v>5519</v>
      </c>
      <c r="D2352" s="10">
        <v>4000</v>
      </c>
      <c r="E2352">
        <v>0</v>
      </c>
      <c r="F2352" s="5">
        <f t="shared" si="216"/>
        <v>0</v>
      </c>
      <c r="G2352" s="6" t="e">
        <f t="shared" si="217"/>
        <v>#DIV/0!</v>
      </c>
      <c r="H2352" t="s">
        <v>8221</v>
      </c>
      <c r="I2352" t="s">
        <v>8224</v>
      </c>
      <c r="J2352" t="s">
        <v>8246</v>
      </c>
      <c r="K2352">
        <v>1420085535</v>
      </c>
      <c r="L2352" s="11">
        <f t="shared" si="220"/>
        <v>42005.175173611111</v>
      </c>
      <c r="M2352">
        <v>1414897935</v>
      </c>
      <c r="N2352" s="11">
        <f t="shared" si="221"/>
        <v>41945.133506944447</v>
      </c>
      <c r="O2352" t="b">
        <v>0</v>
      </c>
      <c r="P2352">
        <v>0</v>
      </c>
      <c r="Q2352" t="b">
        <v>0</v>
      </c>
      <c r="R2352" t="s">
        <v>8287</v>
      </c>
      <c r="S2352" t="str">
        <f t="shared" si="218"/>
        <v>publishing</v>
      </c>
      <c r="T2352" t="str">
        <f t="shared" si="219"/>
        <v>translations</v>
      </c>
    </row>
    <row r="2353" spans="1:20" ht="43.2" x14ac:dyDescent="0.3">
      <c r="A2353">
        <v>1416</v>
      </c>
      <c r="B2353" s="3" t="s">
        <v>1417</v>
      </c>
      <c r="C2353" s="3" t="s">
        <v>5526</v>
      </c>
      <c r="D2353" s="10">
        <v>50000</v>
      </c>
      <c r="E2353">
        <v>0</v>
      </c>
      <c r="F2353" s="5">
        <f t="shared" si="216"/>
        <v>0</v>
      </c>
      <c r="G2353" s="6" t="e">
        <f t="shared" si="217"/>
        <v>#DIV/0!</v>
      </c>
      <c r="H2353" t="s">
        <v>8221</v>
      </c>
      <c r="I2353" t="s">
        <v>8224</v>
      </c>
      <c r="J2353" t="s">
        <v>8246</v>
      </c>
      <c r="K2353">
        <v>1448147619</v>
      </c>
      <c r="L2353" s="11">
        <f t="shared" si="220"/>
        <v>42329.967812499999</v>
      </c>
      <c r="M2353">
        <v>1445552019</v>
      </c>
      <c r="N2353" s="11">
        <f t="shared" si="221"/>
        <v>42299.926145833335</v>
      </c>
      <c r="O2353" t="b">
        <v>0</v>
      </c>
      <c r="P2353">
        <v>0</v>
      </c>
      <c r="Q2353" t="b">
        <v>0</v>
      </c>
      <c r="R2353" t="s">
        <v>8287</v>
      </c>
      <c r="S2353" t="str">
        <f t="shared" si="218"/>
        <v>publishing</v>
      </c>
      <c r="T2353" t="str">
        <f t="shared" si="219"/>
        <v>translations</v>
      </c>
    </row>
    <row r="2354" spans="1:20" ht="43.2" x14ac:dyDescent="0.3">
      <c r="A2354">
        <v>1425</v>
      </c>
      <c r="B2354" s="3" t="s">
        <v>1426</v>
      </c>
      <c r="C2354" s="3" t="s">
        <v>5535</v>
      </c>
      <c r="D2354" s="10">
        <v>13000</v>
      </c>
      <c r="E2354">
        <v>0</v>
      </c>
      <c r="F2354" s="5">
        <f t="shared" si="216"/>
        <v>0</v>
      </c>
      <c r="G2354" s="6" t="e">
        <f t="shared" si="217"/>
        <v>#DIV/0!</v>
      </c>
      <c r="H2354" t="s">
        <v>8221</v>
      </c>
      <c r="I2354" t="s">
        <v>8224</v>
      </c>
      <c r="J2354" t="s">
        <v>8246</v>
      </c>
      <c r="K2354">
        <v>1430276959</v>
      </c>
      <c r="L2354" s="11">
        <f t="shared" si="220"/>
        <v>42123.131469907406</v>
      </c>
      <c r="M2354">
        <v>1427684959</v>
      </c>
      <c r="N2354" s="11">
        <f t="shared" si="221"/>
        <v>42093.131469907406</v>
      </c>
      <c r="O2354" t="b">
        <v>0</v>
      </c>
      <c r="P2354">
        <v>0</v>
      </c>
      <c r="Q2354" t="b">
        <v>0</v>
      </c>
      <c r="R2354" t="s">
        <v>8287</v>
      </c>
      <c r="S2354" t="str">
        <f t="shared" si="218"/>
        <v>publishing</v>
      </c>
      <c r="T2354" t="str">
        <f t="shared" si="219"/>
        <v>translations</v>
      </c>
    </row>
    <row r="2355" spans="1:20" ht="43.2" x14ac:dyDescent="0.3">
      <c r="A2355">
        <v>1426</v>
      </c>
      <c r="B2355" s="3" t="s">
        <v>1427</v>
      </c>
      <c r="C2355" s="3" t="s">
        <v>5536</v>
      </c>
      <c r="D2355" s="10">
        <v>1000</v>
      </c>
      <c r="E2355">
        <v>0</v>
      </c>
      <c r="F2355" s="5">
        <f t="shared" si="216"/>
        <v>0</v>
      </c>
      <c r="G2355" s="6" t="e">
        <f t="shared" si="217"/>
        <v>#DIV/0!</v>
      </c>
      <c r="H2355" t="s">
        <v>8221</v>
      </c>
      <c r="I2355" t="s">
        <v>8236</v>
      </c>
      <c r="J2355" t="s">
        <v>8249</v>
      </c>
      <c r="K2355">
        <v>1440408120</v>
      </c>
      <c r="L2355" s="11">
        <f t="shared" si="220"/>
        <v>42240.390277777777</v>
      </c>
      <c r="M2355">
        <v>1435224120</v>
      </c>
      <c r="N2355" s="11">
        <f t="shared" si="221"/>
        <v>42180.390277777777</v>
      </c>
      <c r="O2355" t="b">
        <v>0</v>
      </c>
      <c r="P2355">
        <v>0</v>
      </c>
      <c r="Q2355" t="b">
        <v>0</v>
      </c>
      <c r="R2355" t="s">
        <v>8287</v>
      </c>
      <c r="S2355" t="str">
        <f t="shared" si="218"/>
        <v>publishing</v>
      </c>
      <c r="T2355" t="str">
        <f t="shared" si="219"/>
        <v>translations</v>
      </c>
    </row>
    <row r="2356" spans="1:20" ht="43.2" x14ac:dyDescent="0.3">
      <c r="A2356">
        <v>1429</v>
      </c>
      <c r="B2356" s="3" t="s">
        <v>1430</v>
      </c>
      <c r="C2356" s="3" t="s">
        <v>5539</v>
      </c>
      <c r="D2356" s="10">
        <v>10000</v>
      </c>
      <c r="E2356">
        <v>0</v>
      </c>
      <c r="F2356" s="5">
        <f t="shared" si="216"/>
        <v>0</v>
      </c>
      <c r="G2356" s="6" t="e">
        <f t="shared" si="217"/>
        <v>#DIV/0!</v>
      </c>
      <c r="H2356" t="s">
        <v>8221</v>
      </c>
      <c r="I2356" t="s">
        <v>8224</v>
      </c>
      <c r="J2356" t="s">
        <v>8246</v>
      </c>
      <c r="K2356">
        <v>1428629242</v>
      </c>
      <c r="L2356" s="11">
        <f t="shared" si="220"/>
        <v>42104.060671296291</v>
      </c>
      <c r="M2356">
        <v>1426037242</v>
      </c>
      <c r="N2356" s="11">
        <f t="shared" si="221"/>
        <v>42074.060671296291</v>
      </c>
      <c r="O2356" t="b">
        <v>0</v>
      </c>
      <c r="P2356">
        <v>0</v>
      </c>
      <c r="Q2356" t="b">
        <v>0</v>
      </c>
      <c r="R2356" t="s">
        <v>8287</v>
      </c>
      <c r="S2356" t="str">
        <f t="shared" si="218"/>
        <v>publishing</v>
      </c>
      <c r="T2356" t="str">
        <f t="shared" si="219"/>
        <v>translations</v>
      </c>
    </row>
    <row r="2357" spans="1:20" ht="43.2" x14ac:dyDescent="0.3">
      <c r="A2357">
        <v>1432</v>
      </c>
      <c r="B2357" s="3" t="s">
        <v>1433</v>
      </c>
      <c r="C2357" s="3" t="s">
        <v>5542</v>
      </c>
      <c r="D2357" s="10">
        <v>40000</v>
      </c>
      <c r="E2357">
        <v>0</v>
      </c>
      <c r="F2357" s="5">
        <f t="shared" si="216"/>
        <v>0</v>
      </c>
      <c r="G2357" s="6" t="e">
        <f t="shared" si="217"/>
        <v>#DIV/0!</v>
      </c>
      <c r="H2357" t="s">
        <v>8221</v>
      </c>
      <c r="I2357" t="s">
        <v>8224</v>
      </c>
      <c r="J2357" t="s">
        <v>8246</v>
      </c>
      <c r="K2357">
        <v>1437417828</v>
      </c>
      <c r="L2357" s="11">
        <f t="shared" si="220"/>
        <v>42205.780416666668</v>
      </c>
      <c r="M2357">
        <v>1434825828</v>
      </c>
      <c r="N2357" s="11">
        <f t="shared" si="221"/>
        <v>42175.780416666668</v>
      </c>
      <c r="O2357" t="b">
        <v>0</v>
      </c>
      <c r="P2357">
        <v>0</v>
      </c>
      <c r="Q2357" t="b">
        <v>0</v>
      </c>
      <c r="R2357" t="s">
        <v>8287</v>
      </c>
      <c r="S2357" t="str">
        <f t="shared" si="218"/>
        <v>publishing</v>
      </c>
      <c r="T2357" t="str">
        <f t="shared" si="219"/>
        <v>translations</v>
      </c>
    </row>
    <row r="2358" spans="1:20" ht="43.2" x14ac:dyDescent="0.3">
      <c r="A2358">
        <v>1442</v>
      </c>
      <c r="B2358" s="3" t="s">
        <v>1443</v>
      </c>
      <c r="C2358" s="3" t="s">
        <v>5552</v>
      </c>
      <c r="D2358" s="10">
        <v>1500</v>
      </c>
      <c r="E2358">
        <v>0</v>
      </c>
      <c r="F2358" s="5">
        <f t="shared" si="216"/>
        <v>0</v>
      </c>
      <c r="G2358" s="6" t="e">
        <f t="shared" si="217"/>
        <v>#DIV/0!</v>
      </c>
      <c r="H2358" t="s">
        <v>8221</v>
      </c>
      <c r="I2358" t="s">
        <v>8224</v>
      </c>
      <c r="J2358" t="s">
        <v>8246</v>
      </c>
      <c r="K2358">
        <v>1464190158</v>
      </c>
      <c r="L2358" s="11">
        <f t="shared" si="220"/>
        <v>42515.64534722222</v>
      </c>
      <c r="M2358">
        <v>1461598158</v>
      </c>
      <c r="N2358" s="11">
        <f t="shared" si="221"/>
        <v>42485.64534722222</v>
      </c>
      <c r="O2358" t="b">
        <v>0</v>
      </c>
      <c r="P2358">
        <v>0</v>
      </c>
      <c r="Q2358" t="b">
        <v>0</v>
      </c>
      <c r="R2358" t="s">
        <v>8287</v>
      </c>
      <c r="S2358" t="str">
        <f t="shared" si="218"/>
        <v>publishing</v>
      </c>
      <c r="T2358" t="str">
        <f t="shared" si="219"/>
        <v>translations</v>
      </c>
    </row>
    <row r="2359" spans="1:20" ht="43.2" x14ac:dyDescent="0.3">
      <c r="A2359">
        <v>1443</v>
      </c>
      <c r="B2359" s="3" t="s">
        <v>1444</v>
      </c>
      <c r="C2359" s="3" t="s">
        <v>5553</v>
      </c>
      <c r="D2359" s="10">
        <v>13000</v>
      </c>
      <c r="E2359">
        <v>0</v>
      </c>
      <c r="F2359" s="5">
        <f t="shared" si="216"/>
        <v>0</v>
      </c>
      <c r="G2359" s="6" t="e">
        <f t="shared" si="217"/>
        <v>#DIV/0!</v>
      </c>
      <c r="H2359" t="s">
        <v>8221</v>
      </c>
      <c r="I2359" t="s">
        <v>8230</v>
      </c>
      <c r="J2359" t="s">
        <v>8249</v>
      </c>
      <c r="K2359">
        <v>1483395209</v>
      </c>
      <c r="L2359" s="11">
        <f t="shared" si="220"/>
        <v>42737.926030092596</v>
      </c>
      <c r="M2359">
        <v>1480803209</v>
      </c>
      <c r="N2359" s="11">
        <f t="shared" si="221"/>
        <v>42707.926030092596</v>
      </c>
      <c r="O2359" t="b">
        <v>0</v>
      </c>
      <c r="P2359">
        <v>0</v>
      </c>
      <c r="Q2359" t="b">
        <v>0</v>
      </c>
      <c r="R2359" t="s">
        <v>8287</v>
      </c>
      <c r="S2359" t="str">
        <f t="shared" si="218"/>
        <v>publishing</v>
      </c>
      <c r="T2359" t="str">
        <f t="shared" si="219"/>
        <v>translations</v>
      </c>
    </row>
    <row r="2360" spans="1:20" ht="43.2" x14ac:dyDescent="0.3">
      <c r="A2360">
        <v>1444</v>
      </c>
      <c r="B2360" s="3" t="s">
        <v>1445</v>
      </c>
      <c r="C2360" s="3" t="s">
        <v>5554</v>
      </c>
      <c r="D2360" s="10">
        <v>4950</v>
      </c>
      <c r="E2360">
        <v>0</v>
      </c>
      <c r="F2360" s="5">
        <f t="shared" si="216"/>
        <v>0</v>
      </c>
      <c r="G2360" s="6" t="e">
        <f t="shared" si="217"/>
        <v>#DIV/0!</v>
      </c>
      <c r="H2360" t="s">
        <v>8221</v>
      </c>
      <c r="I2360" t="s">
        <v>8236</v>
      </c>
      <c r="J2360" t="s">
        <v>8249</v>
      </c>
      <c r="K2360">
        <v>1442091462</v>
      </c>
      <c r="L2360" s="11">
        <f t="shared" si="220"/>
        <v>42259.873402777783</v>
      </c>
      <c r="M2360">
        <v>1436907462</v>
      </c>
      <c r="N2360" s="11">
        <f t="shared" si="221"/>
        <v>42199.873402777783</v>
      </c>
      <c r="O2360" t="b">
        <v>0</v>
      </c>
      <c r="P2360">
        <v>0</v>
      </c>
      <c r="Q2360" t="b">
        <v>0</v>
      </c>
      <c r="R2360" t="s">
        <v>8287</v>
      </c>
      <c r="S2360" t="str">
        <f t="shared" si="218"/>
        <v>publishing</v>
      </c>
      <c r="T2360" t="str">
        <f t="shared" si="219"/>
        <v>translations</v>
      </c>
    </row>
    <row r="2361" spans="1:20" ht="43.2" x14ac:dyDescent="0.3">
      <c r="A2361">
        <v>1445</v>
      </c>
      <c r="B2361" s="3" t="s">
        <v>1446</v>
      </c>
      <c r="C2361" s="3" t="s">
        <v>5555</v>
      </c>
      <c r="D2361" s="10">
        <v>130000</v>
      </c>
      <c r="E2361">
        <v>0</v>
      </c>
      <c r="F2361" s="5">
        <f t="shared" si="216"/>
        <v>0</v>
      </c>
      <c r="G2361" s="6" t="e">
        <f t="shared" si="217"/>
        <v>#DIV/0!</v>
      </c>
      <c r="H2361" t="s">
        <v>8221</v>
      </c>
      <c r="I2361" t="s">
        <v>8236</v>
      </c>
      <c r="J2361" t="s">
        <v>8249</v>
      </c>
      <c r="K2361">
        <v>1434286855</v>
      </c>
      <c r="L2361" s="11">
        <f t="shared" si="220"/>
        <v>42169.542303240742</v>
      </c>
      <c r="M2361">
        <v>1431694855</v>
      </c>
      <c r="N2361" s="11">
        <f t="shared" si="221"/>
        <v>42139.542303240742</v>
      </c>
      <c r="O2361" t="b">
        <v>0</v>
      </c>
      <c r="P2361">
        <v>0</v>
      </c>
      <c r="Q2361" t="b">
        <v>0</v>
      </c>
      <c r="R2361" t="s">
        <v>8287</v>
      </c>
      <c r="S2361" t="str">
        <f t="shared" si="218"/>
        <v>publishing</v>
      </c>
      <c r="T2361" t="str">
        <f t="shared" si="219"/>
        <v>translations</v>
      </c>
    </row>
    <row r="2362" spans="1:20" ht="43.2" x14ac:dyDescent="0.3">
      <c r="A2362">
        <v>1446</v>
      </c>
      <c r="B2362" s="3" t="s">
        <v>1447</v>
      </c>
      <c r="C2362" s="3" t="s">
        <v>5556</v>
      </c>
      <c r="D2362" s="10">
        <v>900</v>
      </c>
      <c r="E2362">
        <v>0</v>
      </c>
      <c r="F2362" s="5">
        <f t="shared" si="216"/>
        <v>0</v>
      </c>
      <c r="G2362" s="6" t="e">
        <f t="shared" si="217"/>
        <v>#DIV/0!</v>
      </c>
      <c r="H2362" t="s">
        <v>8221</v>
      </c>
      <c r="I2362" t="s">
        <v>8237</v>
      </c>
      <c r="J2362" t="s">
        <v>8249</v>
      </c>
      <c r="K2362">
        <v>1461235478</v>
      </c>
      <c r="L2362" s="11">
        <f t="shared" si="220"/>
        <v>42481.447662037041</v>
      </c>
      <c r="M2362">
        <v>1459507478</v>
      </c>
      <c r="N2362" s="11">
        <f t="shared" si="221"/>
        <v>42461.447662037041</v>
      </c>
      <c r="O2362" t="b">
        <v>0</v>
      </c>
      <c r="P2362">
        <v>0</v>
      </c>
      <c r="Q2362" t="b">
        <v>0</v>
      </c>
      <c r="R2362" t="s">
        <v>8287</v>
      </c>
      <c r="S2362" t="str">
        <f t="shared" si="218"/>
        <v>publishing</v>
      </c>
      <c r="T2362" t="str">
        <f t="shared" si="219"/>
        <v>translations</v>
      </c>
    </row>
    <row r="2363" spans="1:20" ht="57.6" x14ac:dyDescent="0.3">
      <c r="A2363">
        <v>1448</v>
      </c>
      <c r="B2363" s="3" t="s">
        <v>1449</v>
      </c>
      <c r="C2363" s="3" t="s">
        <v>5558</v>
      </c>
      <c r="D2363" s="10">
        <v>200000</v>
      </c>
      <c r="E2363">
        <v>0</v>
      </c>
      <c r="F2363" s="5">
        <f t="shared" si="216"/>
        <v>0</v>
      </c>
      <c r="G2363" s="6" t="e">
        <f t="shared" si="217"/>
        <v>#DIV/0!</v>
      </c>
      <c r="H2363" t="s">
        <v>8221</v>
      </c>
      <c r="I2363" t="s">
        <v>8226</v>
      </c>
      <c r="J2363" t="s">
        <v>8248</v>
      </c>
      <c r="K2363">
        <v>1432272300</v>
      </c>
      <c r="L2363" s="11">
        <f t="shared" si="220"/>
        <v>42146.225694444445</v>
      </c>
      <c r="M2363">
        <v>1429655318</v>
      </c>
      <c r="N2363" s="11">
        <f t="shared" si="221"/>
        <v>42115.936550925922</v>
      </c>
      <c r="O2363" t="b">
        <v>0</v>
      </c>
      <c r="P2363">
        <v>0</v>
      </c>
      <c r="Q2363" t="b">
        <v>0</v>
      </c>
      <c r="R2363" t="s">
        <v>8287</v>
      </c>
      <c r="S2363" t="str">
        <f t="shared" si="218"/>
        <v>publishing</v>
      </c>
      <c r="T2363" t="str">
        <f t="shared" si="219"/>
        <v>translations</v>
      </c>
    </row>
    <row r="2364" spans="1:20" ht="43.2" x14ac:dyDescent="0.3">
      <c r="A2364">
        <v>1449</v>
      </c>
      <c r="B2364" s="3" t="s">
        <v>1450</v>
      </c>
      <c r="C2364" s="3" t="s">
        <v>5559</v>
      </c>
      <c r="D2364" s="10">
        <v>8888</v>
      </c>
      <c r="E2364">
        <v>0</v>
      </c>
      <c r="F2364" s="5">
        <f t="shared" si="216"/>
        <v>0</v>
      </c>
      <c r="G2364" s="6" t="e">
        <f t="shared" si="217"/>
        <v>#DIV/0!</v>
      </c>
      <c r="H2364" t="s">
        <v>8221</v>
      </c>
      <c r="I2364" t="s">
        <v>8224</v>
      </c>
      <c r="J2364" t="s">
        <v>8246</v>
      </c>
      <c r="K2364">
        <v>1431286105</v>
      </c>
      <c r="L2364" s="11">
        <f t="shared" si="220"/>
        <v>42134.811400462961</v>
      </c>
      <c r="M2364">
        <v>1427138905</v>
      </c>
      <c r="N2364" s="11">
        <f t="shared" si="221"/>
        <v>42086.811400462961</v>
      </c>
      <c r="O2364" t="b">
        <v>0</v>
      </c>
      <c r="P2364">
        <v>0</v>
      </c>
      <c r="Q2364" t="b">
        <v>0</v>
      </c>
      <c r="R2364" t="s">
        <v>8287</v>
      </c>
      <c r="S2364" t="str">
        <f t="shared" si="218"/>
        <v>publishing</v>
      </c>
      <c r="T2364" t="str">
        <f t="shared" si="219"/>
        <v>translations</v>
      </c>
    </row>
    <row r="2365" spans="1:20" x14ac:dyDescent="0.3">
      <c r="A2365">
        <v>1484</v>
      </c>
      <c r="B2365" s="3" t="s">
        <v>1485</v>
      </c>
      <c r="C2365" s="3" t="s">
        <v>5594</v>
      </c>
      <c r="D2365" s="10">
        <v>2000</v>
      </c>
      <c r="E2365">
        <v>0</v>
      </c>
      <c r="F2365" s="5">
        <f t="shared" si="216"/>
        <v>0</v>
      </c>
      <c r="G2365" s="6" t="e">
        <f t="shared" si="217"/>
        <v>#DIV/0!</v>
      </c>
      <c r="H2365" t="s">
        <v>8221</v>
      </c>
      <c r="I2365" t="s">
        <v>8224</v>
      </c>
      <c r="J2365" t="s">
        <v>8246</v>
      </c>
      <c r="K2365">
        <v>1342882260</v>
      </c>
      <c r="L2365" s="11">
        <f t="shared" si="220"/>
        <v>41111.618750000001</v>
      </c>
      <c r="M2365">
        <v>1337834963</v>
      </c>
      <c r="N2365" s="11">
        <f t="shared" si="221"/>
        <v>41053.200960648144</v>
      </c>
      <c r="O2365" t="b">
        <v>0</v>
      </c>
      <c r="P2365">
        <v>0</v>
      </c>
      <c r="Q2365" t="b">
        <v>0</v>
      </c>
      <c r="R2365" t="s">
        <v>8275</v>
      </c>
      <c r="S2365" t="str">
        <f t="shared" si="218"/>
        <v>publishing</v>
      </c>
      <c r="T2365" t="str">
        <f t="shared" si="219"/>
        <v>fiction</v>
      </c>
    </row>
    <row r="2366" spans="1:20" ht="43.2" x14ac:dyDescent="0.3">
      <c r="A2366">
        <v>1487</v>
      </c>
      <c r="B2366" s="3" t="s">
        <v>1488</v>
      </c>
      <c r="C2366" s="3" t="s">
        <v>5597</v>
      </c>
      <c r="D2366" s="10">
        <v>10000</v>
      </c>
      <c r="E2366">
        <v>0</v>
      </c>
      <c r="F2366" s="5">
        <f t="shared" si="216"/>
        <v>0</v>
      </c>
      <c r="G2366" s="6" t="e">
        <f t="shared" si="217"/>
        <v>#DIV/0!</v>
      </c>
      <c r="H2366" t="s">
        <v>8221</v>
      </c>
      <c r="I2366" t="s">
        <v>8224</v>
      </c>
      <c r="J2366" t="s">
        <v>8246</v>
      </c>
      <c r="K2366">
        <v>1470175271</v>
      </c>
      <c r="L2366" s="11">
        <f t="shared" si="220"/>
        <v>42584.917488425926</v>
      </c>
      <c r="M2366">
        <v>1467583271</v>
      </c>
      <c r="N2366" s="11">
        <f t="shared" si="221"/>
        <v>42554.917488425926</v>
      </c>
      <c r="O2366" t="b">
        <v>0</v>
      </c>
      <c r="P2366">
        <v>0</v>
      </c>
      <c r="Q2366" t="b">
        <v>0</v>
      </c>
      <c r="R2366" t="s">
        <v>8275</v>
      </c>
      <c r="S2366" t="str">
        <f t="shared" si="218"/>
        <v>publishing</v>
      </c>
      <c r="T2366" t="str">
        <f t="shared" si="219"/>
        <v>fiction</v>
      </c>
    </row>
    <row r="2367" spans="1:20" ht="43.2" x14ac:dyDescent="0.3">
      <c r="A2367">
        <v>1489</v>
      </c>
      <c r="B2367" s="3" t="s">
        <v>1490</v>
      </c>
      <c r="C2367" s="3" t="s">
        <v>5599</v>
      </c>
      <c r="D2367" s="10">
        <v>5000</v>
      </c>
      <c r="E2367">
        <v>0</v>
      </c>
      <c r="F2367" s="5">
        <f t="shared" si="216"/>
        <v>0</v>
      </c>
      <c r="G2367" s="6" t="e">
        <f t="shared" si="217"/>
        <v>#DIV/0!</v>
      </c>
      <c r="H2367" t="s">
        <v>8221</v>
      </c>
      <c r="I2367" t="s">
        <v>8224</v>
      </c>
      <c r="J2367" t="s">
        <v>8246</v>
      </c>
      <c r="K2367">
        <v>1352994052</v>
      </c>
      <c r="L2367" s="11">
        <f t="shared" si="220"/>
        <v>41228.653379629628</v>
      </c>
      <c r="M2367">
        <v>1350398452</v>
      </c>
      <c r="N2367" s="11">
        <f t="shared" si="221"/>
        <v>41198.611712962964</v>
      </c>
      <c r="O2367" t="b">
        <v>0</v>
      </c>
      <c r="P2367">
        <v>0</v>
      </c>
      <c r="Q2367" t="b">
        <v>0</v>
      </c>
      <c r="R2367" t="s">
        <v>8275</v>
      </c>
      <c r="S2367" t="str">
        <f t="shared" si="218"/>
        <v>publishing</v>
      </c>
      <c r="T2367" t="str">
        <f t="shared" si="219"/>
        <v>fiction</v>
      </c>
    </row>
    <row r="2368" spans="1:20" ht="28.8" x14ac:dyDescent="0.3">
      <c r="A2368">
        <v>1493</v>
      </c>
      <c r="B2368" s="3" t="s">
        <v>1494</v>
      </c>
      <c r="C2368" s="3" t="s">
        <v>5603</v>
      </c>
      <c r="D2368" s="10">
        <v>2400</v>
      </c>
      <c r="E2368">
        <v>0</v>
      </c>
      <c r="F2368" s="5">
        <f t="shared" si="216"/>
        <v>0</v>
      </c>
      <c r="G2368" s="6" t="e">
        <f t="shared" si="217"/>
        <v>#DIV/0!</v>
      </c>
      <c r="H2368" t="s">
        <v>8221</v>
      </c>
      <c r="I2368" t="s">
        <v>8224</v>
      </c>
      <c r="J2368" t="s">
        <v>8246</v>
      </c>
      <c r="K2368">
        <v>1371415675</v>
      </c>
      <c r="L2368" s="11">
        <f t="shared" si="220"/>
        <v>41441.866608796299</v>
      </c>
      <c r="M2368">
        <v>1368823675</v>
      </c>
      <c r="N2368" s="11">
        <f t="shared" si="221"/>
        <v>41411.866608796299</v>
      </c>
      <c r="O2368" t="b">
        <v>0</v>
      </c>
      <c r="P2368">
        <v>0</v>
      </c>
      <c r="Q2368" t="b">
        <v>0</v>
      </c>
      <c r="R2368" t="s">
        <v>8275</v>
      </c>
      <c r="S2368" t="str">
        <f t="shared" si="218"/>
        <v>publishing</v>
      </c>
      <c r="T2368" t="str">
        <f t="shared" si="219"/>
        <v>fiction</v>
      </c>
    </row>
    <row r="2369" spans="1:20" ht="28.8" x14ac:dyDescent="0.3">
      <c r="A2369">
        <v>1495</v>
      </c>
      <c r="B2369" s="3" t="s">
        <v>1496</v>
      </c>
      <c r="C2369" s="3" t="s">
        <v>5605</v>
      </c>
      <c r="D2369" s="10">
        <v>2000</v>
      </c>
      <c r="E2369">
        <v>0</v>
      </c>
      <c r="F2369" s="5">
        <f t="shared" si="216"/>
        <v>0</v>
      </c>
      <c r="G2369" s="6" t="e">
        <f t="shared" si="217"/>
        <v>#DIV/0!</v>
      </c>
      <c r="H2369" t="s">
        <v>8221</v>
      </c>
      <c r="I2369" t="s">
        <v>8224</v>
      </c>
      <c r="J2369" t="s">
        <v>8246</v>
      </c>
      <c r="K2369">
        <v>1314471431</v>
      </c>
      <c r="L2369" s="11">
        <f t="shared" si="220"/>
        <v>40782.789710648147</v>
      </c>
      <c r="M2369">
        <v>1311879431</v>
      </c>
      <c r="N2369" s="11">
        <f t="shared" si="221"/>
        <v>40752.789710648147</v>
      </c>
      <c r="O2369" t="b">
        <v>0</v>
      </c>
      <c r="P2369">
        <v>0</v>
      </c>
      <c r="Q2369" t="b">
        <v>0</v>
      </c>
      <c r="R2369" t="s">
        <v>8275</v>
      </c>
      <c r="S2369" t="str">
        <f t="shared" si="218"/>
        <v>publishing</v>
      </c>
      <c r="T2369" t="str">
        <f t="shared" si="219"/>
        <v>fiction</v>
      </c>
    </row>
    <row r="2370" spans="1:20" ht="43.2" x14ac:dyDescent="0.3">
      <c r="A2370">
        <v>1496</v>
      </c>
      <c r="B2370" s="3" t="s">
        <v>1497</v>
      </c>
      <c r="C2370" s="3" t="s">
        <v>5606</v>
      </c>
      <c r="D2370" s="10">
        <v>1500</v>
      </c>
      <c r="E2370">
        <v>0</v>
      </c>
      <c r="F2370" s="5">
        <f t="shared" ref="F2370:F2433" si="222">E2370/D2370</f>
        <v>0</v>
      </c>
      <c r="G2370" s="6" t="e">
        <f t="shared" ref="G2370:G2433" si="223">E2370/P2370</f>
        <v>#DIV/0!</v>
      </c>
      <c r="H2370" t="s">
        <v>8221</v>
      </c>
      <c r="I2370" t="s">
        <v>8224</v>
      </c>
      <c r="J2370" t="s">
        <v>8246</v>
      </c>
      <c r="K2370">
        <v>1410866659</v>
      </c>
      <c r="L2370" s="11">
        <f t="shared" si="220"/>
        <v>41898.475219907406</v>
      </c>
      <c r="M2370">
        <v>1405682659</v>
      </c>
      <c r="N2370" s="11">
        <f t="shared" si="221"/>
        <v>41838.475219907406</v>
      </c>
      <c r="O2370" t="b">
        <v>0</v>
      </c>
      <c r="P2370">
        <v>0</v>
      </c>
      <c r="Q2370" t="b">
        <v>0</v>
      </c>
      <c r="R2370" t="s">
        <v>8275</v>
      </c>
      <c r="S2370" t="str">
        <f t="shared" ref="S2370:S2433" si="224">LEFT(R2370,FIND("/",R2370)-1)</f>
        <v>publishing</v>
      </c>
      <c r="T2370" t="str">
        <f t="shared" ref="T2370:T2433" si="225">RIGHT(R2370,LEN(R2370)-FIND("/",R2370))</f>
        <v>fiction</v>
      </c>
    </row>
    <row r="2371" spans="1:20" ht="43.2" x14ac:dyDescent="0.3">
      <c r="A2371">
        <v>1544</v>
      </c>
      <c r="B2371" s="3" t="s">
        <v>1545</v>
      </c>
      <c r="C2371" s="3" t="s">
        <v>5654</v>
      </c>
      <c r="D2371" s="10">
        <v>1000</v>
      </c>
      <c r="E2371">
        <v>0</v>
      </c>
      <c r="F2371" s="5">
        <f t="shared" si="222"/>
        <v>0</v>
      </c>
      <c r="G2371" s="6" t="e">
        <f t="shared" si="223"/>
        <v>#DIV/0!</v>
      </c>
      <c r="H2371" t="s">
        <v>8221</v>
      </c>
      <c r="I2371" t="s">
        <v>8224</v>
      </c>
      <c r="J2371" t="s">
        <v>8246</v>
      </c>
      <c r="K2371">
        <v>1427847480</v>
      </c>
      <c r="L2371" s="11">
        <f t="shared" ref="L2371:L2434" si="226">(((K2371/60)/60)/24)+DATE(1970,1,1)</f>
        <v>42095.012499999997</v>
      </c>
      <c r="M2371">
        <v>1424222024</v>
      </c>
      <c r="N2371" s="11">
        <f t="shared" ref="N2371:N2434" si="227">(((M2371/60)/60)/24)+DATE(1970,1,1)</f>
        <v>42053.051203703704</v>
      </c>
      <c r="O2371" t="b">
        <v>0</v>
      </c>
      <c r="P2371">
        <v>0</v>
      </c>
      <c r="Q2371" t="b">
        <v>0</v>
      </c>
      <c r="R2371" t="s">
        <v>8289</v>
      </c>
      <c r="S2371" t="str">
        <f t="shared" si="224"/>
        <v>photography</v>
      </c>
      <c r="T2371" t="str">
        <f t="shared" si="225"/>
        <v>nature</v>
      </c>
    </row>
    <row r="2372" spans="1:20" ht="43.2" x14ac:dyDescent="0.3">
      <c r="A2372">
        <v>1547</v>
      </c>
      <c r="B2372" s="3" t="s">
        <v>1548</v>
      </c>
      <c r="C2372" s="3" t="s">
        <v>5657</v>
      </c>
      <c r="D2372" s="10">
        <v>20</v>
      </c>
      <c r="E2372">
        <v>0</v>
      </c>
      <c r="F2372" s="5">
        <f t="shared" si="222"/>
        <v>0</v>
      </c>
      <c r="G2372" s="6" t="e">
        <f t="shared" si="223"/>
        <v>#DIV/0!</v>
      </c>
      <c r="H2372" t="s">
        <v>8221</v>
      </c>
      <c r="I2372" t="s">
        <v>8224</v>
      </c>
      <c r="J2372" t="s">
        <v>8246</v>
      </c>
      <c r="K2372">
        <v>1487844882</v>
      </c>
      <c r="L2372" s="11">
        <f t="shared" si="226"/>
        <v>42789.426875000005</v>
      </c>
      <c r="M2372">
        <v>1487240082</v>
      </c>
      <c r="N2372" s="11">
        <f t="shared" si="227"/>
        <v>42782.426875000005</v>
      </c>
      <c r="O2372" t="b">
        <v>0</v>
      </c>
      <c r="P2372">
        <v>0</v>
      </c>
      <c r="Q2372" t="b">
        <v>0</v>
      </c>
      <c r="R2372" t="s">
        <v>8289</v>
      </c>
      <c r="S2372" t="str">
        <f t="shared" si="224"/>
        <v>photography</v>
      </c>
      <c r="T2372" t="str">
        <f t="shared" si="225"/>
        <v>nature</v>
      </c>
    </row>
    <row r="2373" spans="1:20" ht="43.2" x14ac:dyDescent="0.3">
      <c r="A2373">
        <v>1551</v>
      </c>
      <c r="B2373" s="3" t="s">
        <v>1552</v>
      </c>
      <c r="C2373" s="3" t="s">
        <v>5661</v>
      </c>
      <c r="D2373" s="10">
        <v>3500</v>
      </c>
      <c r="E2373">
        <v>0</v>
      </c>
      <c r="F2373" s="5">
        <f t="shared" si="222"/>
        <v>0</v>
      </c>
      <c r="G2373" s="6" t="e">
        <f t="shared" si="223"/>
        <v>#DIV/0!</v>
      </c>
      <c r="H2373" t="s">
        <v>8221</v>
      </c>
      <c r="I2373" t="s">
        <v>8224</v>
      </c>
      <c r="J2373" t="s">
        <v>8246</v>
      </c>
      <c r="K2373">
        <v>1432756039</v>
      </c>
      <c r="L2373" s="11">
        <f t="shared" si="226"/>
        <v>42151.824525462958</v>
      </c>
      <c r="M2373">
        <v>1430164039</v>
      </c>
      <c r="N2373" s="11">
        <f t="shared" si="227"/>
        <v>42121.824525462958</v>
      </c>
      <c r="O2373" t="b">
        <v>0</v>
      </c>
      <c r="P2373">
        <v>0</v>
      </c>
      <c r="Q2373" t="b">
        <v>0</v>
      </c>
      <c r="R2373" t="s">
        <v>8289</v>
      </c>
      <c r="S2373" t="str">
        <f t="shared" si="224"/>
        <v>photography</v>
      </c>
      <c r="T2373" t="str">
        <f t="shared" si="225"/>
        <v>nature</v>
      </c>
    </row>
    <row r="2374" spans="1:20" ht="43.2" x14ac:dyDescent="0.3">
      <c r="A2374">
        <v>1553</v>
      </c>
      <c r="B2374" s="3" t="s">
        <v>1554</v>
      </c>
      <c r="C2374" s="3" t="s">
        <v>5663</v>
      </c>
      <c r="D2374" s="10">
        <v>6000</v>
      </c>
      <c r="E2374">
        <v>0</v>
      </c>
      <c r="F2374" s="5">
        <f t="shared" si="222"/>
        <v>0</v>
      </c>
      <c r="G2374" s="6" t="e">
        <f t="shared" si="223"/>
        <v>#DIV/0!</v>
      </c>
      <c r="H2374" t="s">
        <v>8221</v>
      </c>
      <c r="I2374" t="s">
        <v>8224</v>
      </c>
      <c r="J2374" t="s">
        <v>8246</v>
      </c>
      <c r="K2374">
        <v>1441176447</v>
      </c>
      <c r="L2374" s="11">
        <f t="shared" si="226"/>
        <v>42249.282951388886</v>
      </c>
      <c r="M2374">
        <v>1438584447</v>
      </c>
      <c r="N2374" s="11">
        <f t="shared" si="227"/>
        <v>42219.282951388886</v>
      </c>
      <c r="O2374" t="b">
        <v>0</v>
      </c>
      <c r="P2374">
        <v>0</v>
      </c>
      <c r="Q2374" t="b">
        <v>0</v>
      </c>
      <c r="R2374" t="s">
        <v>8289</v>
      </c>
      <c r="S2374" t="str">
        <f t="shared" si="224"/>
        <v>photography</v>
      </c>
      <c r="T2374" t="str">
        <f t="shared" si="225"/>
        <v>nature</v>
      </c>
    </row>
    <row r="2375" spans="1:20" ht="57.6" x14ac:dyDescent="0.3">
      <c r="A2375">
        <v>1554</v>
      </c>
      <c r="B2375" s="3" t="s">
        <v>1555</v>
      </c>
      <c r="C2375" s="3" t="s">
        <v>5664</v>
      </c>
      <c r="D2375" s="10">
        <v>20000</v>
      </c>
      <c r="E2375">
        <v>0</v>
      </c>
      <c r="F2375" s="5">
        <f t="shared" si="222"/>
        <v>0</v>
      </c>
      <c r="G2375" s="6" t="e">
        <f t="shared" si="223"/>
        <v>#DIV/0!</v>
      </c>
      <c r="H2375" t="s">
        <v>8221</v>
      </c>
      <c r="I2375" t="s">
        <v>8226</v>
      </c>
      <c r="J2375" t="s">
        <v>8248</v>
      </c>
      <c r="K2375">
        <v>1438495390</v>
      </c>
      <c r="L2375" s="11">
        <f t="shared" si="226"/>
        <v>42218.252199074079</v>
      </c>
      <c r="M2375">
        <v>1435903390</v>
      </c>
      <c r="N2375" s="11">
        <f t="shared" si="227"/>
        <v>42188.252199074079</v>
      </c>
      <c r="O2375" t="b">
        <v>0</v>
      </c>
      <c r="P2375">
        <v>0</v>
      </c>
      <c r="Q2375" t="b">
        <v>0</v>
      </c>
      <c r="R2375" t="s">
        <v>8289</v>
      </c>
      <c r="S2375" t="str">
        <f t="shared" si="224"/>
        <v>photography</v>
      </c>
      <c r="T2375" t="str">
        <f t="shared" si="225"/>
        <v>nature</v>
      </c>
    </row>
    <row r="2376" spans="1:20" ht="43.2" x14ac:dyDescent="0.3">
      <c r="A2376">
        <v>1555</v>
      </c>
      <c r="B2376" s="3" t="s">
        <v>1556</v>
      </c>
      <c r="C2376" s="3" t="s">
        <v>5665</v>
      </c>
      <c r="D2376" s="10">
        <v>750</v>
      </c>
      <c r="E2376">
        <v>0</v>
      </c>
      <c r="F2376" s="5">
        <f t="shared" si="222"/>
        <v>0</v>
      </c>
      <c r="G2376" s="6" t="e">
        <f t="shared" si="223"/>
        <v>#DIV/0!</v>
      </c>
      <c r="H2376" t="s">
        <v>8221</v>
      </c>
      <c r="I2376" t="s">
        <v>8224</v>
      </c>
      <c r="J2376" t="s">
        <v>8246</v>
      </c>
      <c r="K2376">
        <v>1442509200</v>
      </c>
      <c r="L2376" s="11">
        <f t="shared" si="226"/>
        <v>42264.708333333328</v>
      </c>
      <c r="M2376">
        <v>1440513832</v>
      </c>
      <c r="N2376" s="11">
        <f t="shared" si="227"/>
        <v>42241.613796296297</v>
      </c>
      <c r="O2376" t="b">
        <v>0</v>
      </c>
      <c r="P2376">
        <v>0</v>
      </c>
      <c r="Q2376" t="b">
        <v>0</v>
      </c>
      <c r="R2376" t="s">
        <v>8289</v>
      </c>
      <c r="S2376" t="str">
        <f t="shared" si="224"/>
        <v>photography</v>
      </c>
      <c r="T2376" t="str">
        <f t="shared" si="225"/>
        <v>nature</v>
      </c>
    </row>
    <row r="2377" spans="1:20" ht="43.2" x14ac:dyDescent="0.3">
      <c r="A2377">
        <v>1584</v>
      </c>
      <c r="B2377" s="3" t="s">
        <v>1585</v>
      </c>
      <c r="C2377" s="3" t="s">
        <v>5694</v>
      </c>
      <c r="D2377" s="10">
        <v>1200</v>
      </c>
      <c r="E2377">
        <v>0</v>
      </c>
      <c r="F2377" s="5">
        <f t="shared" si="222"/>
        <v>0</v>
      </c>
      <c r="G2377" s="6" t="e">
        <f t="shared" si="223"/>
        <v>#DIV/0!</v>
      </c>
      <c r="H2377" t="s">
        <v>8221</v>
      </c>
      <c r="I2377" t="s">
        <v>8224</v>
      </c>
      <c r="J2377" t="s">
        <v>8246</v>
      </c>
      <c r="K2377">
        <v>1401464101</v>
      </c>
      <c r="L2377" s="11">
        <f t="shared" si="226"/>
        <v>41789.649317129632</v>
      </c>
      <c r="M2377">
        <v>1400600101</v>
      </c>
      <c r="N2377" s="11">
        <f t="shared" si="227"/>
        <v>41779.649317129632</v>
      </c>
      <c r="O2377" t="b">
        <v>0</v>
      </c>
      <c r="P2377">
        <v>0</v>
      </c>
      <c r="Q2377" t="b">
        <v>0</v>
      </c>
      <c r="R2377" t="s">
        <v>8291</v>
      </c>
      <c r="S2377" t="str">
        <f t="shared" si="224"/>
        <v>photography</v>
      </c>
      <c r="T2377" t="str">
        <f t="shared" si="225"/>
        <v>places</v>
      </c>
    </row>
    <row r="2378" spans="1:20" ht="28.8" x14ac:dyDescent="0.3">
      <c r="A2378">
        <v>1586</v>
      </c>
      <c r="B2378" s="3" t="s">
        <v>1587</v>
      </c>
      <c r="C2378" s="3" t="s">
        <v>5696</v>
      </c>
      <c r="D2378" s="10">
        <v>1500</v>
      </c>
      <c r="E2378">
        <v>0</v>
      </c>
      <c r="F2378" s="5">
        <f t="shared" si="222"/>
        <v>0</v>
      </c>
      <c r="G2378" s="6" t="e">
        <f t="shared" si="223"/>
        <v>#DIV/0!</v>
      </c>
      <c r="H2378" t="s">
        <v>8221</v>
      </c>
      <c r="I2378" t="s">
        <v>8224</v>
      </c>
      <c r="J2378" t="s">
        <v>8246</v>
      </c>
      <c r="K2378">
        <v>1428197422</v>
      </c>
      <c r="L2378" s="11">
        <f t="shared" si="226"/>
        <v>42099.062754629631</v>
      </c>
      <c r="M2378">
        <v>1425609022</v>
      </c>
      <c r="N2378" s="11">
        <f t="shared" si="227"/>
        <v>42069.104421296302</v>
      </c>
      <c r="O2378" t="b">
        <v>0</v>
      </c>
      <c r="P2378">
        <v>0</v>
      </c>
      <c r="Q2378" t="b">
        <v>0</v>
      </c>
      <c r="R2378" t="s">
        <v>8291</v>
      </c>
      <c r="S2378" t="str">
        <f t="shared" si="224"/>
        <v>photography</v>
      </c>
      <c r="T2378" t="str">
        <f t="shared" si="225"/>
        <v>places</v>
      </c>
    </row>
    <row r="2379" spans="1:20" ht="28.8" x14ac:dyDescent="0.3">
      <c r="A2379">
        <v>1588</v>
      </c>
      <c r="B2379" s="3" t="s">
        <v>1589</v>
      </c>
      <c r="C2379" s="3" t="s">
        <v>5698</v>
      </c>
      <c r="D2379" s="10">
        <v>516</v>
      </c>
      <c r="E2379">
        <v>0</v>
      </c>
      <c r="F2379" s="5">
        <f t="shared" si="222"/>
        <v>0</v>
      </c>
      <c r="G2379" s="6" t="e">
        <f t="shared" si="223"/>
        <v>#DIV/0!</v>
      </c>
      <c r="H2379" t="s">
        <v>8221</v>
      </c>
      <c r="I2379" t="s">
        <v>8224</v>
      </c>
      <c r="J2379" t="s">
        <v>8246</v>
      </c>
      <c r="K2379">
        <v>1422735120</v>
      </c>
      <c r="L2379" s="11">
        <f t="shared" si="226"/>
        <v>42035.841666666667</v>
      </c>
      <c r="M2379">
        <v>1420091999</v>
      </c>
      <c r="N2379" s="11">
        <f t="shared" si="227"/>
        <v>42005.24998842593</v>
      </c>
      <c r="O2379" t="b">
        <v>0</v>
      </c>
      <c r="P2379">
        <v>0</v>
      </c>
      <c r="Q2379" t="b">
        <v>0</v>
      </c>
      <c r="R2379" t="s">
        <v>8291</v>
      </c>
      <c r="S2379" t="str">
        <f t="shared" si="224"/>
        <v>photography</v>
      </c>
      <c r="T2379" t="str">
        <f t="shared" si="225"/>
        <v>places</v>
      </c>
    </row>
    <row r="2380" spans="1:20" ht="43.2" x14ac:dyDescent="0.3">
      <c r="A2380">
        <v>1589</v>
      </c>
      <c r="B2380" s="3" t="s">
        <v>1590</v>
      </c>
      <c r="C2380" s="3" t="s">
        <v>5699</v>
      </c>
      <c r="D2380" s="10">
        <v>1200</v>
      </c>
      <c r="E2380">
        <v>0</v>
      </c>
      <c r="F2380" s="5">
        <f t="shared" si="222"/>
        <v>0</v>
      </c>
      <c r="G2380" s="6" t="e">
        <f t="shared" si="223"/>
        <v>#DIV/0!</v>
      </c>
      <c r="H2380" t="s">
        <v>8221</v>
      </c>
      <c r="I2380" t="s">
        <v>8224</v>
      </c>
      <c r="J2380" t="s">
        <v>8246</v>
      </c>
      <c r="K2380">
        <v>1444433886</v>
      </c>
      <c r="L2380" s="11">
        <f t="shared" si="226"/>
        <v>42286.984791666662</v>
      </c>
      <c r="M2380">
        <v>1441841886</v>
      </c>
      <c r="N2380" s="11">
        <f t="shared" si="227"/>
        <v>42256.984791666662</v>
      </c>
      <c r="O2380" t="b">
        <v>0</v>
      </c>
      <c r="P2380">
        <v>0</v>
      </c>
      <c r="Q2380" t="b">
        <v>0</v>
      </c>
      <c r="R2380" t="s">
        <v>8291</v>
      </c>
      <c r="S2380" t="str">
        <f t="shared" si="224"/>
        <v>photography</v>
      </c>
      <c r="T2380" t="str">
        <f t="shared" si="225"/>
        <v>places</v>
      </c>
    </row>
    <row r="2381" spans="1:20" ht="28.8" x14ac:dyDescent="0.3">
      <c r="A2381">
        <v>1592</v>
      </c>
      <c r="B2381" s="3" t="s">
        <v>1593</v>
      </c>
      <c r="C2381" s="3" t="s">
        <v>5702</v>
      </c>
      <c r="D2381" s="10">
        <v>25</v>
      </c>
      <c r="E2381">
        <v>0</v>
      </c>
      <c r="F2381" s="5">
        <f t="shared" si="222"/>
        <v>0</v>
      </c>
      <c r="G2381" s="6" t="e">
        <f t="shared" si="223"/>
        <v>#DIV/0!</v>
      </c>
      <c r="H2381" t="s">
        <v>8221</v>
      </c>
      <c r="I2381" t="s">
        <v>8224</v>
      </c>
      <c r="J2381" t="s">
        <v>8246</v>
      </c>
      <c r="K2381">
        <v>1427503485</v>
      </c>
      <c r="L2381" s="11">
        <f t="shared" si="226"/>
        <v>42091.031076388885</v>
      </c>
      <c r="M2381">
        <v>1423619085</v>
      </c>
      <c r="N2381" s="11">
        <f t="shared" si="227"/>
        <v>42046.072743055556</v>
      </c>
      <c r="O2381" t="b">
        <v>0</v>
      </c>
      <c r="P2381">
        <v>0</v>
      </c>
      <c r="Q2381" t="b">
        <v>0</v>
      </c>
      <c r="R2381" t="s">
        <v>8291</v>
      </c>
      <c r="S2381" t="str">
        <f t="shared" si="224"/>
        <v>photography</v>
      </c>
      <c r="T2381" t="str">
        <f t="shared" si="225"/>
        <v>places</v>
      </c>
    </row>
    <row r="2382" spans="1:20" ht="43.2" x14ac:dyDescent="0.3">
      <c r="A2382">
        <v>1597</v>
      </c>
      <c r="B2382" s="3" t="s">
        <v>1598</v>
      </c>
      <c r="C2382" s="3" t="s">
        <v>5707</v>
      </c>
      <c r="D2382" s="10">
        <v>15000</v>
      </c>
      <c r="E2382">
        <v>0</v>
      </c>
      <c r="F2382" s="5">
        <f t="shared" si="222"/>
        <v>0</v>
      </c>
      <c r="G2382" s="6" t="e">
        <f t="shared" si="223"/>
        <v>#DIV/0!</v>
      </c>
      <c r="H2382" t="s">
        <v>8221</v>
      </c>
      <c r="I2382" t="s">
        <v>8224</v>
      </c>
      <c r="J2382" t="s">
        <v>8246</v>
      </c>
      <c r="K2382">
        <v>1474360197</v>
      </c>
      <c r="L2382" s="11">
        <f t="shared" si="226"/>
        <v>42633.354131944448</v>
      </c>
      <c r="M2382">
        <v>1471768197</v>
      </c>
      <c r="N2382" s="11">
        <f t="shared" si="227"/>
        <v>42603.354131944448</v>
      </c>
      <c r="O2382" t="b">
        <v>0</v>
      </c>
      <c r="P2382">
        <v>0</v>
      </c>
      <c r="Q2382" t="b">
        <v>0</v>
      </c>
      <c r="R2382" t="s">
        <v>8291</v>
      </c>
      <c r="S2382" t="str">
        <f t="shared" si="224"/>
        <v>photography</v>
      </c>
      <c r="T2382" t="str">
        <f t="shared" si="225"/>
        <v>places</v>
      </c>
    </row>
    <row r="2383" spans="1:20" ht="43.2" x14ac:dyDescent="0.3">
      <c r="A2383">
        <v>1599</v>
      </c>
      <c r="B2383" s="3" t="s">
        <v>1600</v>
      </c>
      <c r="C2383" s="3" t="s">
        <v>5709</v>
      </c>
      <c r="D2383" s="10">
        <v>500</v>
      </c>
      <c r="E2383">
        <v>0</v>
      </c>
      <c r="F2383" s="5">
        <f t="shared" si="222"/>
        <v>0</v>
      </c>
      <c r="G2383" s="6" t="e">
        <f t="shared" si="223"/>
        <v>#DIV/0!</v>
      </c>
      <c r="H2383" t="s">
        <v>8221</v>
      </c>
      <c r="I2383" t="s">
        <v>8225</v>
      </c>
      <c r="J2383" t="s">
        <v>8247</v>
      </c>
      <c r="K2383">
        <v>1460116576</v>
      </c>
      <c r="L2383" s="11">
        <f t="shared" si="226"/>
        <v>42468.497407407413</v>
      </c>
      <c r="M2383">
        <v>1457528176</v>
      </c>
      <c r="N2383" s="11">
        <f t="shared" si="227"/>
        <v>42438.53907407407</v>
      </c>
      <c r="O2383" t="b">
        <v>0</v>
      </c>
      <c r="P2383">
        <v>0</v>
      </c>
      <c r="Q2383" t="b">
        <v>0</v>
      </c>
      <c r="R2383" t="s">
        <v>8291</v>
      </c>
      <c r="S2383" t="str">
        <f t="shared" si="224"/>
        <v>photography</v>
      </c>
      <c r="T2383" t="str">
        <f t="shared" si="225"/>
        <v>places</v>
      </c>
    </row>
    <row r="2384" spans="1:20" ht="43.2" x14ac:dyDescent="0.3">
      <c r="A2384">
        <v>1705</v>
      </c>
      <c r="B2384" s="3" t="s">
        <v>1706</v>
      </c>
      <c r="C2384" s="3" t="s">
        <v>5815</v>
      </c>
      <c r="D2384" s="10">
        <v>2000</v>
      </c>
      <c r="E2384">
        <v>0</v>
      </c>
      <c r="F2384" s="5">
        <f t="shared" si="222"/>
        <v>0</v>
      </c>
      <c r="G2384" s="6" t="e">
        <f t="shared" si="223"/>
        <v>#DIV/0!</v>
      </c>
      <c r="H2384" t="s">
        <v>8221</v>
      </c>
      <c r="I2384" t="s">
        <v>8224</v>
      </c>
      <c r="J2384" t="s">
        <v>8246</v>
      </c>
      <c r="K2384">
        <v>1441814400</v>
      </c>
      <c r="L2384" s="11">
        <f t="shared" si="226"/>
        <v>42256.666666666672</v>
      </c>
      <c r="M2384">
        <v>1440807846</v>
      </c>
      <c r="N2384" s="11">
        <f t="shared" si="227"/>
        <v>42245.016736111109</v>
      </c>
      <c r="O2384" t="b">
        <v>0</v>
      </c>
      <c r="P2384">
        <v>0</v>
      </c>
      <c r="Q2384" t="b">
        <v>0</v>
      </c>
      <c r="R2384" t="s">
        <v>8293</v>
      </c>
      <c r="S2384" t="str">
        <f t="shared" si="224"/>
        <v>music</v>
      </c>
      <c r="T2384" t="str">
        <f t="shared" si="225"/>
        <v>faith</v>
      </c>
    </row>
    <row r="2385" spans="1:20" ht="43.2" x14ac:dyDescent="0.3">
      <c r="A2385">
        <v>1706</v>
      </c>
      <c r="B2385" s="3" t="s">
        <v>1707</v>
      </c>
      <c r="C2385" s="3" t="s">
        <v>5816</v>
      </c>
      <c r="D2385" s="10">
        <v>5500</v>
      </c>
      <c r="E2385">
        <v>0</v>
      </c>
      <c r="F2385" s="5">
        <f t="shared" si="222"/>
        <v>0</v>
      </c>
      <c r="G2385" s="6" t="e">
        <f t="shared" si="223"/>
        <v>#DIV/0!</v>
      </c>
      <c r="H2385" t="s">
        <v>8221</v>
      </c>
      <c r="I2385" t="s">
        <v>8236</v>
      </c>
      <c r="J2385" t="s">
        <v>8249</v>
      </c>
      <c r="K2385">
        <v>1440314472</v>
      </c>
      <c r="L2385" s="11">
        <f t="shared" si="226"/>
        <v>42239.306388888886</v>
      </c>
      <c r="M2385">
        <v>1435130472</v>
      </c>
      <c r="N2385" s="11">
        <f t="shared" si="227"/>
        <v>42179.306388888886</v>
      </c>
      <c r="O2385" t="b">
        <v>0</v>
      </c>
      <c r="P2385">
        <v>0</v>
      </c>
      <c r="Q2385" t="b">
        <v>0</v>
      </c>
      <c r="R2385" t="s">
        <v>8293</v>
      </c>
      <c r="S2385" t="str">
        <f t="shared" si="224"/>
        <v>music</v>
      </c>
      <c r="T2385" t="str">
        <f t="shared" si="225"/>
        <v>faith</v>
      </c>
    </row>
    <row r="2386" spans="1:20" ht="57.6" x14ac:dyDescent="0.3">
      <c r="A2386">
        <v>1708</v>
      </c>
      <c r="B2386" s="3" t="s">
        <v>1709</v>
      </c>
      <c r="C2386" s="3" t="s">
        <v>5818</v>
      </c>
      <c r="D2386" s="10">
        <v>7000</v>
      </c>
      <c r="E2386">
        <v>0</v>
      </c>
      <c r="F2386" s="5">
        <f t="shared" si="222"/>
        <v>0</v>
      </c>
      <c r="G2386" s="6" t="e">
        <f t="shared" si="223"/>
        <v>#DIV/0!</v>
      </c>
      <c r="H2386" t="s">
        <v>8221</v>
      </c>
      <c r="I2386" t="s">
        <v>8224</v>
      </c>
      <c r="J2386" t="s">
        <v>8246</v>
      </c>
      <c r="K2386">
        <v>1462135706</v>
      </c>
      <c r="L2386" s="11">
        <f t="shared" si="226"/>
        <v>42491.866967592592</v>
      </c>
      <c r="M2386">
        <v>1458679706</v>
      </c>
      <c r="N2386" s="11">
        <f t="shared" si="227"/>
        <v>42451.866967592592</v>
      </c>
      <c r="O2386" t="b">
        <v>0</v>
      </c>
      <c r="P2386">
        <v>0</v>
      </c>
      <c r="Q2386" t="b">
        <v>0</v>
      </c>
      <c r="R2386" t="s">
        <v>8293</v>
      </c>
      <c r="S2386" t="str">
        <f t="shared" si="224"/>
        <v>music</v>
      </c>
      <c r="T2386" t="str">
        <f t="shared" si="225"/>
        <v>faith</v>
      </c>
    </row>
    <row r="2387" spans="1:20" ht="57.6" x14ac:dyDescent="0.3">
      <c r="A2387">
        <v>1712</v>
      </c>
      <c r="B2387" s="3" t="s">
        <v>1713</v>
      </c>
      <c r="C2387" s="3" t="s">
        <v>5822</v>
      </c>
      <c r="D2387" s="10">
        <v>5000</v>
      </c>
      <c r="E2387">
        <v>0</v>
      </c>
      <c r="F2387" s="5">
        <f t="shared" si="222"/>
        <v>0</v>
      </c>
      <c r="G2387" s="6" t="e">
        <f t="shared" si="223"/>
        <v>#DIV/0!</v>
      </c>
      <c r="H2387" t="s">
        <v>8221</v>
      </c>
      <c r="I2387" t="s">
        <v>8224</v>
      </c>
      <c r="J2387" t="s">
        <v>8246</v>
      </c>
      <c r="K2387">
        <v>1435701353</v>
      </c>
      <c r="L2387" s="11">
        <f t="shared" si="226"/>
        <v>42185.913807870369</v>
      </c>
      <c r="M2387">
        <v>1430517353</v>
      </c>
      <c r="N2387" s="11">
        <f t="shared" si="227"/>
        <v>42125.913807870369</v>
      </c>
      <c r="O2387" t="b">
        <v>0</v>
      </c>
      <c r="P2387">
        <v>0</v>
      </c>
      <c r="Q2387" t="b">
        <v>0</v>
      </c>
      <c r="R2387" t="s">
        <v>8293</v>
      </c>
      <c r="S2387" t="str">
        <f t="shared" si="224"/>
        <v>music</v>
      </c>
      <c r="T2387" t="str">
        <f t="shared" si="225"/>
        <v>faith</v>
      </c>
    </row>
    <row r="2388" spans="1:20" ht="43.2" x14ac:dyDescent="0.3">
      <c r="A2388">
        <v>1721</v>
      </c>
      <c r="B2388" s="3" t="s">
        <v>1722</v>
      </c>
      <c r="C2388" s="3" t="s">
        <v>5831</v>
      </c>
      <c r="D2388" s="10">
        <v>5000</v>
      </c>
      <c r="E2388">
        <v>0</v>
      </c>
      <c r="F2388" s="5">
        <f t="shared" si="222"/>
        <v>0</v>
      </c>
      <c r="G2388" s="6" t="e">
        <f t="shared" si="223"/>
        <v>#DIV/0!</v>
      </c>
      <c r="H2388" t="s">
        <v>8221</v>
      </c>
      <c r="I2388" t="s">
        <v>8224</v>
      </c>
      <c r="J2388" t="s">
        <v>8246</v>
      </c>
      <c r="K2388">
        <v>1449831863</v>
      </c>
      <c r="L2388" s="11">
        <f t="shared" si="226"/>
        <v>42349.461377314816</v>
      </c>
      <c r="M2388">
        <v>1447239863</v>
      </c>
      <c r="N2388" s="11">
        <f t="shared" si="227"/>
        <v>42319.461377314816</v>
      </c>
      <c r="O2388" t="b">
        <v>0</v>
      </c>
      <c r="P2388">
        <v>0</v>
      </c>
      <c r="Q2388" t="b">
        <v>0</v>
      </c>
      <c r="R2388" t="s">
        <v>8293</v>
      </c>
      <c r="S2388" t="str">
        <f t="shared" si="224"/>
        <v>music</v>
      </c>
      <c r="T2388" t="str">
        <f t="shared" si="225"/>
        <v>faith</v>
      </c>
    </row>
    <row r="2389" spans="1:20" ht="43.2" x14ac:dyDescent="0.3">
      <c r="A2389">
        <v>1729</v>
      </c>
      <c r="B2389" s="3" t="s">
        <v>1730</v>
      </c>
      <c r="C2389" s="3" t="s">
        <v>5839</v>
      </c>
      <c r="D2389" s="10">
        <v>10000</v>
      </c>
      <c r="E2389">
        <v>0</v>
      </c>
      <c r="F2389" s="5">
        <f t="shared" si="222"/>
        <v>0</v>
      </c>
      <c r="G2389" s="6" t="e">
        <f t="shared" si="223"/>
        <v>#DIV/0!</v>
      </c>
      <c r="H2389" t="s">
        <v>8221</v>
      </c>
      <c r="I2389" t="s">
        <v>8224</v>
      </c>
      <c r="J2389" t="s">
        <v>8246</v>
      </c>
      <c r="K2389">
        <v>1465521306</v>
      </c>
      <c r="L2389" s="11">
        <f t="shared" si="226"/>
        <v>42531.052152777775</v>
      </c>
      <c r="M2389">
        <v>1460337306</v>
      </c>
      <c r="N2389" s="11">
        <f t="shared" si="227"/>
        <v>42471.052152777775</v>
      </c>
      <c r="O2389" t="b">
        <v>0</v>
      </c>
      <c r="P2389">
        <v>0</v>
      </c>
      <c r="Q2389" t="b">
        <v>0</v>
      </c>
      <c r="R2389" t="s">
        <v>8293</v>
      </c>
      <c r="S2389" t="str">
        <f t="shared" si="224"/>
        <v>music</v>
      </c>
      <c r="T2389" t="str">
        <f t="shared" si="225"/>
        <v>faith</v>
      </c>
    </row>
    <row r="2390" spans="1:20" ht="43.2" x14ac:dyDescent="0.3">
      <c r="A2390">
        <v>1730</v>
      </c>
      <c r="B2390" s="3" t="s">
        <v>1731</v>
      </c>
      <c r="C2390" s="3" t="s">
        <v>5840</v>
      </c>
      <c r="D2390" s="10">
        <v>3000</v>
      </c>
      <c r="E2390">
        <v>0</v>
      </c>
      <c r="F2390" s="5">
        <f t="shared" si="222"/>
        <v>0</v>
      </c>
      <c r="G2390" s="6" t="e">
        <f t="shared" si="223"/>
        <v>#DIV/0!</v>
      </c>
      <c r="H2390" t="s">
        <v>8221</v>
      </c>
      <c r="I2390" t="s">
        <v>8224</v>
      </c>
      <c r="J2390" t="s">
        <v>8246</v>
      </c>
      <c r="K2390">
        <v>1445738783</v>
      </c>
      <c r="L2390" s="11">
        <f t="shared" si="226"/>
        <v>42302.087766203709</v>
      </c>
      <c r="M2390">
        <v>1443146783</v>
      </c>
      <c r="N2390" s="11">
        <f t="shared" si="227"/>
        <v>42272.087766203709</v>
      </c>
      <c r="O2390" t="b">
        <v>0</v>
      </c>
      <c r="P2390">
        <v>0</v>
      </c>
      <c r="Q2390" t="b">
        <v>0</v>
      </c>
      <c r="R2390" t="s">
        <v>8293</v>
      </c>
      <c r="S2390" t="str">
        <f t="shared" si="224"/>
        <v>music</v>
      </c>
      <c r="T2390" t="str">
        <f t="shared" si="225"/>
        <v>faith</v>
      </c>
    </row>
    <row r="2391" spans="1:20" ht="28.8" x14ac:dyDescent="0.3">
      <c r="A2391">
        <v>1731</v>
      </c>
      <c r="B2391" s="3" t="s">
        <v>1732</v>
      </c>
      <c r="C2391" s="3" t="s">
        <v>5841</v>
      </c>
      <c r="D2391" s="10">
        <v>1000</v>
      </c>
      <c r="E2391">
        <v>0</v>
      </c>
      <c r="F2391" s="5">
        <f t="shared" si="222"/>
        <v>0</v>
      </c>
      <c r="G2391" s="6" t="e">
        <f t="shared" si="223"/>
        <v>#DIV/0!</v>
      </c>
      <c r="H2391" t="s">
        <v>8221</v>
      </c>
      <c r="I2391" t="s">
        <v>8224</v>
      </c>
      <c r="J2391" t="s">
        <v>8246</v>
      </c>
      <c r="K2391">
        <v>1434034800</v>
      </c>
      <c r="L2391" s="11">
        <f t="shared" si="226"/>
        <v>42166.625</v>
      </c>
      <c r="M2391">
        <v>1432849552</v>
      </c>
      <c r="N2391" s="11">
        <f t="shared" si="227"/>
        <v>42152.906851851847</v>
      </c>
      <c r="O2391" t="b">
        <v>0</v>
      </c>
      <c r="P2391">
        <v>0</v>
      </c>
      <c r="Q2391" t="b">
        <v>0</v>
      </c>
      <c r="R2391" t="s">
        <v>8293</v>
      </c>
      <c r="S2391" t="str">
        <f t="shared" si="224"/>
        <v>music</v>
      </c>
      <c r="T2391" t="str">
        <f t="shared" si="225"/>
        <v>faith</v>
      </c>
    </row>
    <row r="2392" spans="1:20" ht="43.2" x14ac:dyDescent="0.3">
      <c r="A2392">
        <v>1732</v>
      </c>
      <c r="B2392" s="3" t="s">
        <v>1733</v>
      </c>
      <c r="C2392" s="3" t="s">
        <v>5842</v>
      </c>
      <c r="D2392" s="10">
        <v>4000</v>
      </c>
      <c r="E2392">
        <v>0</v>
      </c>
      <c r="F2392" s="5">
        <f t="shared" si="222"/>
        <v>0</v>
      </c>
      <c r="G2392" s="6" t="e">
        <f t="shared" si="223"/>
        <v>#DIV/0!</v>
      </c>
      <c r="H2392" t="s">
        <v>8221</v>
      </c>
      <c r="I2392" t="s">
        <v>8224</v>
      </c>
      <c r="J2392" t="s">
        <v>8246</v>
      </c>
      <c r="K2392">
        <v>1452920400</v>
      </c>
      <c r="L2392" s="11">
        <f t="shared" si="226"/>
        <v>42385.208333333328</v>
      </c>
      <c r="M2392">
        <v>1447777481</v>
      </c>
      <c r="N2392" s="11">
        <f t="shared" si="227"/>
        <v>42325.683807870373</v>
      </c>
      <c r="O2392" t="b">
        <v>0</v>
      </c>
      <c r="P2392">
        <v>0</v>
      </c>
      <c r="Q2392" t="b">
        <v>0</v>
      </c>
      <c r="R2392" t="s">
        <v>8293</v>
      </c>
      <c r="S2392" t="str">
        <f t="shared" si="224"/>
        <v>music</v>
      </c>
      <c r="T2392" t="str">
        <f t="shared" si="225"/>
        <v>faith</v>
      </c>
    </row>
    <row r="2393" spans="1:20" ht="43.2" x14ac:dyDescent="0.3">
      <c r="A2393">
        <v>1733</v>
      </c>
      <c r="B2393" s="3" t="s">
        <v>1734</v>
      </c>
      <c r="C2393" s="3" t="s">
        <v>5843</v>
      </c>
      <c r="D2393" s="10">
        <v>10000</v>
      </c>
      <c r="E2393">
        <v>0</v>
      </c>
      <c r="F2393" s="5">
        <f t="shared" si="222"/>
        <v>0</v>
      </c>
      <c r="G2393" s="6" t="e">
        <f t="shared" si="223"/>
        <v>#DIV/0!</v>
      </c>
      <c r="H2393" t="s">
        <v>8221</v>
      </c>
      <c r="I2393" t="s">
        <v>8224</v>
      </c>
      <c r="J2393" t="s">
        <v>8246</v>
      </c>
      <c r="K2393">
        <v>1473802200</v>
      </c>
      <c r="L2393" s="11">
        <f t="shared" si="226"/>
        <v>42626.895833333328</v>
      </c>
      <c r="M2393">
        <v>1472746374</v>
      </c>
      <c r="N2393" s="11">
        <f t="shared" si="227"/>
        <v>42614.675625000003</v>
      </c>
      <c r="O2393" t="b">
        <v>0</v>
      </c>
      <c r="P2393">
        <v>0</v>
      </c>
      <c r="Q2393" t="b">
        <v>0</v>
      </c>
      <c r="R2393" t="s">
        <v>8293</v>
      </c>
      <c r="S2393" t="str">
        <f t="shared" si="224"/>
        <v>music</v>
      </c>
      <c r="T2393" t="str">
        <f t="shared" si="225"/>
        <v>faith</v>
      </c>
    </row>
    <row r="2394" spans="1:20" ht="43.2" x14ac:dyDescent="0.3">
      <c r="A2394">
        <v>1740</v>
      </c>
      <c r="B2394" s="3" t="s">
        <v>1741</v>
      </c>
      <c r="C2394" s="3" t="s">
        <v>5850</v>
      </c>
      <c r="D2394" s="10">
        <v>3000</v>
      </c>
      <c r="E2394">
        <v>0</v>
      </c>
      <c r="F2394" s="5">
        <f t="shared" si="222"/>
        <v>0</v>
      </c>
      <c r="G2394" s="6" t="e">
        <f t="shared" si="223"/>
        <v>#DIV/0!</v>
      </c>
      <c r="H2394" t="s">
        <v>8221</v>
      </c>
      <c r="I2394" t="s">
        <v>8224</v>
      </c>
      <c r="J2394" t="s">
        <v>8246</v>
      </c>
      <c r="K2394">
        <v>1437075422</v>
      </c>
      <c r="L2394" s="11">
        <f t="shared" si="226"/>
        <v>42201.817384259266</v>
      </c>
      <c r="M2394">
        <v>1434483422</v>
      </c>
      <c r="N2394" s="11">
        <f t="shared" si="227"/>
        <v>42171.817384259266</v>
      </c>
      <c r="O2394" t="b">
        <v>0</v>
      </c>
      <c r="P2394">
        <v>0</v>
      </c>
      <c r="Q2394" t="b">
        <v>0</v>
      </c>
      <c r="R2394" t="s">
        <v>8293</v>
      </c>
      <c r="S2394" t="str">
        <f t="shared" si="224"/>
        <v>music</v>
      </c>
      <c r="T2394" t="str">
        <f t="shared" si="225"/>
        <v>faith</v>
      </c>
    </row>
    <row r="2395" spans="1:20" ht="28.8" x14ac:dyDescent="0.3">
      <c r="A2395">
        <v>1766</v>
      </c>
      <c r="B2395" s="3" t="s">
        <v>1767</v>
      </c>
      <c r="C2395" s="3" t="s">
        <v>5876</v>
      </c>
      <c r="D2395" s="10">
        <v>1500</v>
      </c>
      <c r="E2395">
        <v>0</v>
      </c>
      <c r="F2395" s="5">
        <f t="shared" si="222"/>
        <v>0</v>
      </c>
      <c r="G2395" s="6" t="e">
        <f t="shared" si="223"/>
        <v>#DIV/0!</v>
      </c>
      <c r="H2395" t="s">
        <v>8221</v>
      </c>
      <c r="I2395" t="s">
        <v>8226</v>
      </c>
      <c r="J2395" t="s">
        <v>8248</v>
      </c>
      <c r="K2395">
        <v>1408999088</v>
      </c>
      <c r="L2395" s="11">
        <f t="shared" si="226"/>
        <v>41876.859814814816</v>
      </c>
      <c r="M2395">
        <v>1407184688</v>
      </c>
      <c r="N2395" s="11">
        <f t="shared" si="227"/>
        <v>41855.859814814816</v>
      </c>
      <c r="O2395" t="b">
        <v>1</v>
      </c>
      <c r="P2395">
        <v>0</v>
      </c>
      <c r="Q2395" t="b">
        <v>0</v>
      </c>
      <c r="R2395" t="s">
        <v>8285</v>
      </c>
      <c r="S2395" t="str">
        <f t="shared" si="224"/>
        <v>photography</v>
      </c>
      <c r="T2395" t="str">
        <f t="shared" si="225"/>
        <v>photobooks</v>
      </c>
    </row>
    <row r="2396" spans="1:20" ht="43.2" x14ac:dyDescent="0.3">
      <c r="A2396">
        <v>1813</v>
      </c>
      <c r="B2396" s="3" t="s">
        <v>1814</v>
      </c>
      <c r="C2396" s="3" t="s">
        <v>5923</v>
      </c>
      <c r="D2396" s="10">
        <v>8750</v>
      </c>
      <c r="E2396">
        <v>0</v>
      </c>
      <c r="F2396" s="5">
        <f t="shared" si="222"/>
        <v>0</v>
      </c>
      <c r="G2396" s="6" t="e">
        <f t="shared" si="223"/>
        <v>#DIV/0!</v>
      </c>
      <c r="H2396" t="s">
        <v>8221</v>
      </c>
      <c r="I2396" t="s">
        <v>8225</v>
      </c>
      <c r="J2396" t="s">
        <v>8247</v>
      </c>
      <c r="K2396">
        <v>1407532812</v>
      </c>
      <c r="L2396" s="11">
        <f t="shared" si="226"/>
        <v>41859.889027777775</v>
      </c>
      <c r="M2396">
        <v>1404940812</v>
      </c>
      <c r="N2396" s="11">
        <f t="shared" si="227"/>
        <v>41829.889027777775</v>
      </c>
      <c r="O2396" t="b">
        <v>0</v>
      </c>
      <c r="P2396">
        <v>0</v>
      </c>
      <c r="Q2396" t="b">
        <v>0</v>
      </c>
      <c r="R2396" t="s">
        <v>8285</v>
      </c>
      <c r="S2396" t="str">
        <f t="shared" si="224"/>
        <v>photography</v>
      </c>
      <c r="T2396" t="str">
        <f t="shared" si="225"/>
        <v>photobooks</v>
      </c>
    </row>
    <row r="2397" spans="1:20" ht="57.6" x14ac:dyDescent="0.3">
      <c r="A2397">
        <v>1815</v>
      </c>
      <c r="B2397" s="3" t="s">
        <v>1816</v>
      </c>
      <c r="C2397" s="3" t="s">
        <v>5925</v>
      </c>
      <c r="D2397" s="10">
        <v>3000</v>
      </c>
      <c r="E2397">
        <v>0</v>
      </c>
      <c r="F2397" s="5">
        <f t="shared" si="222"/>
        <v>0</v>
      </c>
      <c r="G2397" s="6" t="e">
        <f t="shared" si="223"/>
        <v>#DIV/0!</v>
      </c>
      <c r="H2397" t="s">
        <v>8221</v>
      </c>
      <c r="I2397" t="s">
        <v>8224</v>
      </c>
      <c r="J2397" t="s">
        <v>8246</v>
      </c>
      <c r="K2397">
        <v>1435787137</v>
      </c>
      <c r="L2397" s="11">
        <f t="shared" si="226"/>
        <v>42186.906678240746</v>
      </c>
      <c r="M2397">
        <v>1434577537</v>
      </c>
      <c r="N2397" s="11">
        <f t="shared" si="227"/>
        <v>42172.906678240746</v>
      </c>
      <c r="O2397" t="b">
        <v>0</v>
      </c>
      <c r="P2397">
        <v>0</v>
      </c>
      <c r="Q2397" t="b">
        <v>0</v>
      </c>
      <c r="R2397" t="s">
        <v>8285</v>
      </c>
      <c r="S2397" t="str">
        <f t="shared" si="224"/>
        <v>photography</v>
      </c>
      <c r="T2397" t="str">
        <f t="shared" si="225"/>
        <v>photobooks</v>
      </c>
    </row>
    <row r="2398" spans="1:20" ht="28.8" x14ac:dyDescent="0.3">
      <c r="A2398">
        <v>1818</v>
      </c>
      <c r="B2398" s="3" t="s">
        <v>1819</v>
      </c>
      <c r="C2398" s="3" t="s">
        <v>5928</v>
      </c>
      <c r="D2398" s="10">
        <v>15000</v>
      </c>
      <c r="E2398">
        <v>0</v>
      </c>
      <c r="F2398" s="5">
        <f t="shared" si="222"/>
        <v>0</v>
      </c>
      <c r="G2398" s="6" t="e">
        <f t="shared" si="223"/>
        <v>#DIV/0!</v>
      </c>
      <c r="H2398" t="s">
        <v>8221</v>
      </c>
      <c r="I2398" t="s">
        <v>8224</v>
      </c>
      <c r="J2398" t="s">
        <v>8246</v>
      </c>
      <c r="K2398">
        <v>1428035850</v>
      </c>
      <c r="L2398" s="11">
        <f t="shared" si="226"/>
        <v>42097.192708333328</v>
      </c>
      <c r="M2398">
        <v>1425447450</v>
      </c>
      <c r="N2398" s="11">
        <f t="shared" si="227"/>
        <v>42067.234375</v>
      </c>
      <c r="O2398" t="b">
        <v>0</v>
      </c>
      <c r="P2398">
        <v>0</v>
      </c>
      <c r="Q2398" t="b">
        <v>0</v>
      </c>
      <c r="R2398" t="s">
        <v>8285</v>
      </c>
      <c r="S2398" t="str">
        <f t="shared" si="224"/>
        <v>photography</v>
      </c>
      <c r="T2398" t="str">
        <f t="shared" si="225"/>
        <v>photobooks</v>
      </c>
    </row>
    <row r="2399" spans="1:20" ht="43.2" x14ac:dyDescent="0.3">
      <c r="A2399">
        <v>1861</v>
      </c>
      <c r="B2399" s="3" t="s">
        <v>1862</v>
      </c>
      <c r="C2399" s="3" t="s">
        <v>5971</v>
      </c>
      <c r="D2399" s="10">
        <v>250000</v>
      </c>
      <c r="E2399">
        <v>0</v>
      </c>
      <c r="F2399" s="5">
        <f t="shared" si="222"/>
        <v>0</v>
      </c>
      <c r="G2399" s="6" t="e">
        <f t="shared" si="223"/>
        <v>#DIV/0!</v>
      </c>
      <c r="H2399" t="s">
        <v>8221</v>
      </c>
      <c r="I2399" t="s">
        <v>8225</v>
      </c>
      <c r="J2399" t="s">
        <v>8247</v>
      </c>
      <c r="K2399">
        <v>1422256341</v>
      </c>
      <c r="L2399" s="11">
        <f t="shared" si="226"/>
        <v>42030.300243055557</v>
      </c>
      <c r="M2399">
        <v>1419664341</v>
      </c>
      <c r="N2399" s="11">
        <f t="shared" si="227"/>
        <v>42000.300243055557</v>
      </c>
      <c r="O2399" t="b">
        <v>0</v>
      </c>
      <c r="P2399">
        <v>0</v>
      </c>
      <c r="Q2399" t="b">
        <v>0</v>
      </c>
      <c r="R2399" t="s">
        <v>8283</v>
      </c>
      <c r="S2399" t="str">
        <f t="shared" si="224"/>
        <v>games</v>
      </c>
      <c r="T2399" t="str">
        <f t="shared" si="225"/>
        <v>mobile games</v>
      </c>
    </row>
    <row r="2400" spans="1:20" ht="43.2" x14ac:dyDescent="0.3">
      <c r="A2400">
        <v>1869</v>
      </c>
      <c r="B2400" s="3" t="s">
        <v>1870</v>
      </c>
      <c r="C2400" s="3" t="s">
        <v>5979</v>
      </c>
      <c r="D2400" s="10">
        <v>10000</v>
      </c>
      <c r="E2400">
        <v>0</v>
      </c>
      <c r="F2400" s="5">
        <f t="shared" si="222"/>
        <v>0</v>
      </c>
      <c r="G2400" s="6" t="e">
        <f t="shared" si="223"/>
        <v>#DIV/0!</v>
      </c>
      <c r="H2400" t="s">
        <v>8221</v>
      </c>
      <c r="I2400" t="s">
        <v>8224</v>
      </c>
      <c r="J2400" t="s">
        <v>8246</v>
      </c>
      <c r="K2400">
        <v>1483488249</v>
      </c>
      <c r="L2400" s="11">
        <f t="shared" si="226"/>
        <v>42739.002881944441</v>
      </c>
      <c r="M2400">
        <v>1480896249</v>
      </c>
      <c r="N2400" s="11">
        <f t="shared" si="227"/>
        <v>42709.002881944441</v>
      </c>
      <c r="O2400" t="b">
        <v>0</v>
      </c>
      <c r="P2400">
        <v>0</v>
      </c>
      <c r="Q2400" t="b">
        <v>0</v>
      </c>
      <c r="R2400" t="s">
        <v>8283</v>
      </c>
      <c r="S2400" t="str">
        <f t="shared" si="224"/>
        <v>games</v>
      </c>
      <c r="T2400" t="str">
        <f t="shared" si="225"/>
        <v>mobile games</v>
      </c>
    </row>
    <row r="2401" spans="1:20" ht="43.2" x14ac:dyDescent="0.3">
      <c r="A2401">
        <v>1876</v>
      </c>
      <c r="B2401" s="3" t="s">
        <v>1877</v>
      </c>
      <c r="C2401" s="3" t="s">
        <v>5986</v>
      </c>
      <c r="D2401" s="10">
        <v>280</v>
      </c>
      <c r="E2401">
        <v>0</v>
      </c>
      <c r="F2401" s="5">
        <f t="shared" si="222"/>
        <v>0</v>
      </c>
      <c r="G2401" s="6" t="e">
        <f t="shared" si="223"/>
        <v>#DIV/0!</v>
      </c>
      <c r="H2401" t="s">
        <v>8221</v>
      </c>
      <c r="I2401" t="s">
        <v>8226</v>
      </c>
      <c r="J2401" t="s">
        <v>8248</v>
      </c>
      <c r="K2401">
        <v>1402901405</v>
      </c>
      <c r="L2401" s="11">
        <f t="shared" si="226"/>
        <v>41806.284780092588</v>
      </c>
      <c r="M2401">
        <v>1400309405</v>
      </c>
      <c r="N2401" s="11">
        <f t="shared" si="227"/>
        <v>41776.284780092588</v>
      </c>
      <c r="O2401" t="b">
        <v>0</v>
      </c>
      <c r="P2401">
        <v>0</v>
      </c>
      <c r="Q2401" t="b">
        <v>0</v>
      </c>
      <c r="R2401" t="s">
        <v>8283</v>
      </c>
      <c r="S2401" t="str">
        <f t="shared" si="224"/>
        <v>games</v>
      </c>
      <c r="T2401" t="str">
        <f t="shared" si="225"/>
        <v>mobile games</v>
      </c>
    </row>
    <row r="2402" spans="1:20" ht="43.2" x14ac:dyDescent="0.3">
      <c r="A2402">
        <v>1877</v>
      </c>
      <c r="B2402" s="3" t="s">
        <v>1878</v>
      </c>
      <c r="C2402" s="3" t="s">
        <v>5987</v>
      </c>
      <c r="D2402" s="10">
        <v>60</v>
      </c>
      <c r="E2402">
        <v>0</v>
      </c>
      <c r="F2402" s="5">
        <f t="shared" si="222"/>
        <v>0</v>
      </c>
      <c r="G2402" s="6" t="e">
        <f t="shared" si="223"/>
        <v>#DIV/0!</v>
      </c>
      <c r="H2402" t="s">
        <v>8221</v>
      </c>
      <c r="I2402" t="s">
        <v>8224</v>
      </c>
      <c r="J2402" t="s">
        <v>8246</v>
      </c>
      <c r="K2402">
        <v>1425170525</v>
      </c>
      <c r="L2402" s="11">
        <f t="shared" si="226"/>
        <v>42064.029224537036</v>
      </c>
      <c r="M2402">
        <v>1422664925</v>
      </c>
      <c r="N2402" s="11">
        <f t="shared" si="227"/>
        <v>42035.029224537036</v>
      </c>
      <c r="O2402" t="b">
        <v>0</v>
      </c>
      <c r="P2402">
        <v>0</v>
      </c>
      <c r="Q2402" t="b">
        <v>0</v>
      </c>
      <c r="R2402" t="s">
        <v>8283</v>
      </c>
      <c r="S2402" t="str">
        <f t="shared" si="224"/>
        <v>games</v>
      </c>
      <c r="T2402" t="str">
        <f t="shared" si="225"/>
        <v>mobile games</v>
      </c>
    </row>
    <row r="2403" spans="1:20" ht="57.6" x14ac:dyDescent="0.3">
      <c r="A2403">
        <v>1878</v>
      </c>
      <c r="B2403" s="3" t="s">
        <v>1879</v>
      </c>
      <c r="C2403" s="3" t="s">
        <v>5988</v>
      </c>
      <c r="D2403" s="10">
        <v>8000</v>
      </c>
      <c r="E2403">
        <v>0</v>
      </c>
      <c r="F2403" s="5">
        <f t="shared" si="222"/>
        <v>0</v>
      </c>
      <c r="G2403" s="6" t="e">
        <f t="shared" si="223"/>
        <v>#DIV/0!</v>
      </c>
      <c r="H2403" t="s">
        <v>8221</v>
      </c>
      <c r="I2403" t="s">
        <v>8226</v>
      </c>
      <c r="J2403" t="s">
        <v>8248</v>
      </c>
      <c r="K2403">
        <v>1402618355</v>
      </c>
      <c r="L2403" s="11">
        <f t="shared" si="226"/>
        <v>41803.008738425924</v>
      </c>
      <c r="M2403">
        <v>1400026355</v>
      </c>
      <c r="N2403" s="11">
        <f t="shared" si="227"/>
        <v>41773.008738425924</v>
      </c>
      <c r="O2403" t="b">
        <v>0</v>
      </c>
      <c r="P2403">
        <v>0</v>
      </c>
      <c r="Q2403" t="b">
        <v>0</v>
      </c>
      <c r="R2403" t="s">
        <v>8283</v>
      </c>
      <c r="S2403" t="str">
        <f t="shared" si="224"/>
        <v>games</v>
      </c>
      <c r="T2403" t="str">
        <f t="shared" si="225"/>
        <v>mobile games</v>
      </c>
    </row>
    <row r="2404" spans="1:20" ht="43.2" x14ac:dyDescent="0.3">
      <c r="A2404">
        <v>1982</v>
      </c>
      <c r="B2404" s="3" t="s">
        <v>1983</v>
      </c>
      <c r="C2404" s="3" t="s">
        <v>6092</v>
      </c>
      <c r="D2404" s="10">
        <v>180000</v>
      </c>
      <c r="E2404">
        <v>0</v>
      </c>
      <c r="F2404" s="5">
        <f t="shared" si="222"/>
        <v>0</v>
      </c>
      <c r="G2404" s="6" t="e">
        <f t="shared" si="223"/>
        <v>#DIV/0!</v>
      </c>
      <c r="H2404" t="s">
        <v>8221</v>
      </c>
      <c r="I2404" t="s">
        <v>8231</v>
      </c>
      <c r="J2404" t="s">
        <v>8252</v>
      </c>
      <c r="K2404">
        <v>1480863887</v>
      </c>
      <c r="L2404" s="11">
        <f t="shared" si="226"/>
        <v>42708.628321759257</v>
      </c>
      <c r="M2404">
        <v>1478268287</v>
      </c>
      <c r="N2404" s="11">
        <f t="shared" si="227"/>
        <v>42678.586655092593</v>
      </c>
      <c r="O2404" t="b">
        <v>0</v>
      </c>
      <c r="P2404">
        <v>0</v>
      </c>
      <c r="Q2404" t="b">
        <v>0</v>
      </c>
      <c r="R2404" t="s">
        <v>8296</v>
      </c>
      <c r="S2404" t="str">
        <f t="shared" si="224"/>
        <v>photography</v>
      </c>
      <c r="T2404" t="str">
        <f t="shared" si="225"/>
        <v>people</v>
      </c>
    </row>
    <row r="2405" spans="1:20" ht="43.2" x14ac:dyDescent="0.3">
      <c r="A2405">
        <v>1993</v>
      </c>
      <c r="B2405" s="3" t="s">
        <v>1994</v>
      </c>
      <c r="C2405" s="3" t="s">
        <v>6103</v>
      </c>
      <c r="D2405" s="10">
        <v>2000</v>
      </c>
      <c r="E2405">
        <v>0</v>
      </c>
      <c r="F2405" s="5">
        <f t="shared" si="222"/>
        <v>0</v>
      </c>
      <c r="G2405" s="6" t="e">
        <f t="shared" si="223"/>
        <v>#DIV/0!</v>
      </c>
      <c r="H2405" t="s">
        <v>8221</v>
      </c>
      <c r="I2405" t="s">
        <v>8225</v>
      </c>
      <c r="J2405" t="s">
        <v>8247</v>
      </c>
      <c r="K2405">
        <v>1450706837</v>
      </c>
      <c r="L2405" s="11">
        <f t="shared" si="226"/>
        <v>42359.58839120371</v>
      </c>
      <c r="M2405">
        <v>1448114837</v>
      </c>
      <c r="N2405" s="11">
        <f t="shared" si="227"/>
        <v>42329.58839120371</v>
      </c>
      <c r="O2405" t="b">
        <v>0</v>
      </c>
      <c r="P2405">
        <v>0</v>
      </c>
      <c r="Q2405" t="b">
        <v>0</v>
      </c>
      <c r="R2405" t="s">
        <v>8296</v>
      </c>
      <c r="S2405" t="str">
        <f t="shared" si="224"/>
        <v>photography</v>
      </c>
      <c r="T2405" t="str">
        <f t="shared" si="225"/>
        <v>people</v>
      </c>
    </row>
    <row r="2406" spans="1:20" ht="57.6" x14ac:dyDescent="0.3">
      <c r="A2406">
        <v>1994</v>
      </c>
      <c r="B2406" s="3" t="s">
        <v>1995</v>
      </c>
      <c r="C2406" s="3" t="s">
        <v>6104</v>
      </c>
      <c r="D2406" s="10">
        <v>3200</v>
      </c>
      <c r="E2406">
        <v>0</v>
      </c>
      <c r="F2406" s="5">
        <f t="shared" si="222"/>
        <v>0</v>
      </c>
      <c r="G2406" s="6" t="e">
        <f t="shared" si="223"/>
        <v>#DIV/0!</v>
      </c>
      <c r="H2406" t="s">
        <v>8221</v>
      </c>
      <c r="I2406" t="s">
        <v>8224</v>
      </c>
      <c r="J2406" t="s">
        <v>8246</v>
      </c>
      <c r="K2406">
        <v>1481072942</v>
      </c>
      <c r="L2406" s="11">
        <f t="shared" si="226"/>
        <v>42711.047939814816</v>
      </c>
      <c r="M2406">
        <v>1475885342</v>
      </c>
      <c r="N2406" s="11">
        <f t="shared" si="227"/>
        <v>42651.006273148145</v>
      </c>
      <c r="O2406" t="b">
        <v>0</v>
      </c>
      <c r="P2406">
        <v>0</v>
      </c>
      <c r="Q2406" t="b">
        <v>0</v>
      </c>
      <c r="R2406" t="s">
        <v>8296</v>
      </c>
      <c r="S2406" t="str">
        <f t="shared" si="224"/>
        <v>photography</v>
      </c>
      <c r="T2406" t="str">
        <f t="shared" si="225"/>
        <v>people</v>
      </c>
    </row>
    <row r="2407" spans="1:20" ht="57.6" x14ac:dyDescent="0.3">
      <c r="A2407">
        <v>1996</v>
      </c>
      <c r="B2407" s="3" t="s">
        <v>1997</v>
      </c>
      <c r="C2407" s="3" t="s">
        <v>6106</v>
      </c>
      <c r="D2407" s="10">
        <v>133800</v>
      </c>
      <c r="E2407">
        <v>0</v>
      </c>
      <c r="F2407" s="5">
        <f t="shared" si="222"/>
        <v>0</v>
      </c>
      <c r="G2407" s="6" t="e">
        <f t="shared" si="223"/>
        <v>#DIV/0!</v>
      </c>
      <c r="H2407" t="s">
        <v>8221</v>
      </c>
      <c r="I2407" t="s">
        <v>8224</v>
      </c>
      <c r="J2407" t="s">
        <v>8246</v>
      </c>
      <c r="K2407">
        <v>1405021211</v>
      </c>
      <c r="L2407" s="11">
        <f t="shared" si="226"/>
        <v>41830.819571759261</v>
      </c>
      <c r="M2407">
        <v>1402429211</v>
      </c>
      <c r="N2407" s="11">
        <f t="shared" si="227"/>
        <v>41800.819571759261</v>
      </c>
      <c r="O2407" t="b">
        <v>0</v>
      </c>
      <c r="P2407">
        <v>0</v>
      </c>
      <c r="Q2407" t="b">
        <v>0</v>
      </c>
      <c r="R2407" t="s">
        <v>8296</v>
      </c>
      <c r="S2407" t="str">
        <f t="shared" si="224"/>
        <v>photography</v>
      </c>
      <c r="T2407" t="str">
        <f t="shared" si="225"/>
        <v>people</v>
      </c>
    </row>
    <row r="2408" spans="1:20" ht="43.2" x14ac:dyDescent="0.3">
      <c r="A2408">
        <v>1997</v>
      </c>
      <c r="B2408" s="3" t="s">
        <v>1998</v>
      </c>
      <c r="C2408" s="3" t="s">
        <v>6107</v>
      </c>
      <c r="D2408" s="10">
        <v>6500</v>
      </c>
      <c r="E2408">
        <v>0</v>
      </c>
      <c r="F2408" s="5">
        <f t="shared" si="222"/>
        <v>0</v>
      </c>
      <c r="G2408" s="6" t="e">
        <f t="shared" si="223"/>
        <v>#DIV/0!</v>
      </c>
      <c r="H2408" t="s">
        <v>8221</v>
      </c>
      <c r="I2408" t="s">
        <v>8224</v>
      </c>
      <c r="J2408" t="s">
        <v>8246</v>
      </c>
      <c r="K2408">
        <v>1409091612</v>
      </c>
      <c r="L2408" s="11">
        <f t="shared" si="226"/>
        <v>41877.930694444447</v>
      </c>
      <c r="M2408">
        <v>1406499612</v>
      </c>
      <c r="N2408" s="11">
        <f t="shared" si="227"/>
        <v>41847.930694444447</v>
      </c>
      <c r="O2408" t="b">
        <v>0</v>
      </c>
      <c r="P2408">
        <v>0</v>
      </c>
      <c r="Q2408" t="b">
        <v>0</v>
      </c>
      <c r="R2408" t="s">
        <v>8296</v>
      </c>
      <c r="S2408" t="str">
        <f t="shared" si="224"/>
        <v>photography</v>
      </c>
      <c r="T2408" t="str">
        <f t="shared" si="225"/>
        <v>people</v>
      </c>
    </row>
    <row r="2409" spans="1:20" ht="43.2" x14ac:dyDescent="0.3">
      <c r="A2409">
        <v>2141</v>
      </c>
      <c r="B2409" s="3" t="s">
        <v>2142</v>
      </c>
      <c r="C2409" s="3" t="s">
        <v>6251</v>
      </c>
      <c r="D2409" s="10">
        <v>15000</v>
      </c>
      <c r="E2409">
        <v>0</v>
      </c>
      <c r="F2409" s="5">
        <f t="shared" si="222"/>
        <v>0</v>
      </c>
      <c r="G2409" s="6" t="e">
        <f t="shared" si="223"/>
        <v>#DIV/0!</v>
      </c>
      <c r="H2409" t="s">
        <v>8221</v>
      </c>
      <c r="I2409" t="s">
        <v>8224</v>
      </c>
      <c r="J2409" t="s">
        <v>8246</v>
      </c>
      <c r="K2409">
        <v>1415947159</v>
      </c>
      <c r="L2409" s="11">
        <f t="shared" si="226"/>
        <v>41957.277303240742</v>
      </c>
      <c r="M2409">
        <v>1413351559</v>
      </c>
      <c r="N2409" s="11">
        <f t="shared" si="227"/>
        <v>41927.235636574071</v>
      </c>
      <c r="O2409" t="b">
        <v>0</v>
      </c>
      <c r="P2409">
        <v>0</v>
      </c>
      <c r="Q2409" t="b">
        <v>0</v>
      </c>
      <c r="R2409" t="s">
        <v>8282</v>
      </c>
      <c r="S2409" t="str">
        <f t="shared" si="224"/>
        <v>games</v>
      </c>
      <c r="T2409" t="str">
        <f t="shared" si="225"/>
        <v>video games</v>
      </c>
    </row>
    <row r="2410" spans="1:20" ht="57.6" x14ac:dyDescent="0.3">
      <c r="A2410">
        <v>2149</v>
      </c>
      <c r="B2410" s="3" t="s">
        <v>2150</v>
      </c>
      <c r="C2410" s="3" t="s">
        <v>6259</v>
      </c>
      <c r="D2410" s="10">
        <v>2000</v>
      </c>
      <c r="E2410">
        <v>0</v>
      </c>
      <c r="F2410" s="5">
        <f t="shared" si="222"/>
        <v>0</v>
      </c>
      <c r="G2410" s="6" t="e">
        <f t="shared" si="223"/>
        <v>#DIV/0!</v>
      </c>
      <c r="H2410" t="s">
        <v>8221</v>
      </c>
      <c r="I2410" t="s">
        <v>8224</v>
      </c>
      <c r="J2410" t="s">
        <v>8246</v>
      </c>
      <c r="K2410">
        <v>1280534400</v>
      </c>
      <c r="L2410" s="11">
        <f t="shared" si="226"/>
        <v>40390</v>
      </c>
      <c r="M2410">
        <v>1277512556</v>
      </c>
      <c r="N2410" s="11">
        <f t="shared" si="227"/>
        <v>40355.024953703702</v>
      </c>
      <c r="O2410" t="b">
        <v>0</v>
      </c>
      <c r="P2410">
        <v>0</v>
      </c>
      <c r="Q2410" t="b">
        <v>0</v>
      </c>
      <c r="R2410" t="s">
        <v>8282</v>
      </c>
      <c r="S2410" t="str">
        <f t="shared" si="224"/>
        <v>games</v>
      </c>
      <c r="T2410" t="str">
        <f t="shared" si="225"/>
        <v>video games</v>
      </c>
    </row>
    <row r="2411" spans="1:20" ht="43.2" x14ac:dyDescent="0.3">
      <c r="A2411">
        <v>2404</v>
      </c>
      <c r="B2411" s="3" t="s">
        <v>2405</v>
      </c>
      <c r="C2411" s="3" t="s">
        <v>6514</v>
      </c>
      <c r="D2411" s="10">
        <v>15000</v>
      </c>
      <c r="E2411">
        <v>0</v>
      </c>
      <c r="F2411" s="5">
        <f t="shared" si="222"/>
        <v>0</v>
      </c>
      <c r="G2411" s="6" t="e">
        <f t="shared" si="223"/>
        <v>#DIV/0!</v>
      </c>
      <c r="H2411" t="s">
        <v>8221</v>
      </c>
      <c r="I2411" t="s">
        <v>8224</v>
      </c>
      <c r="J2411" t="s">
        <v>8246</v>
      </c>
      <c r="K2411">
        <v>1451782607</v>
      </c>
      <c r="L2411" s="11">
        <f t="shared" si="226"/>
        <v>42372.03943287037</v>
      </c>
      <c r="M2411">
        <v>1449190607</v>
      </c>
      <c r="N2411" s="11">
        <f t="shared" si="227"/>
        <v>42342.03943287037</v>
      </c>
      <c r="O2411" t="b">
        <v>0</v>
      </c>
      <c r="P2411">
        <v>0</v>
      </c>
      <c r="Q2411" t="b">
        <v>0</v>
      </c>
      <c r="R2411" t="s">
        <v>8284</v>
      </c>
      <c r="S2411" t="str">
        <f t="shared" si="224"/>
        <v>food</v>
      </c>
      <c r="T2411" t="str">
        <f t="shared" si="225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0">
        <v>15000</v>
      </c>
      <c r="E2412">
        <v>0</v>
      </c>
      <c r="F2412" s="5">
        <f t="shared" si="222"/>
        <v>0</v>
      </c>
      <c r="G2412" s="6" t="e">
        <f t="shared" si="223"/>
        <v>#DIV/0!</v>
      </c>
      <c r="H2412" t="s">
        <v>8221</v>
      </c>
      <c r="I2412" t="s">
        <v>8226</v>
      </c>
      <c r="J2412" t="s">
        <v>8248</v>
      </c>
      <c r="K2412">
        <v>1441619275</v>
      </c>
      <c r="L2412" s="11">
        <f t="shared" si="226"/>
        <v>42254.408275462964</v>
      </c>
      <c r="M2412">
        <v>1439027275</v>
      </c>
      <c r="N2412" s="11">
        <f t="shared" si="227"/>
        <v>42224.408275462964</v>
      </c>
      <c r="O2412" t="b">
        <v>0</v>
      </c>
      <c r="P2412">
        <v>0</v>
      </c>
      <c r="Q2412" t="b">
        <v>0</v>
      </c>
      <c r="R2412" t="s">
        <v>8284</v>
      </c>
      <c r="S2412" t="str">
        <f t="shared" si="224"/>
        <v>food</v>
      </c>
      <c r="T2412" t="str">
        <f t="shared" si="225"/>
        <v>food trucks</v>
      </c>
    </row>
    <row r="2413" spans="1:20" ht="57.6" x14ac:dyDescent="0.3">
      <c r="A2413">
        <v>2412</v>
      </c>
      <c r="B2413" s="3" t="s">
        <v>2413</v>
      </c>
      <c r="C2413" s="3" t="s">
        <v>6522</v>
      </c>
      <c r="D2413" s="10">
        <v>8000</v>
      </c>
      <c r="E2413">
        <v>0</v>
      </c>
      <c r="F2413" s="5">
        <f t="shared" si="222"/>
        <v>0</v>
      </c>
      <c r="G2413" s="6" t="e">
        <f t="shared" si="223"/>
        <v>#DIV/0!</v>
      </c>
      <c r="H2413" t="s">
        <v>8221</v>
      </c>
      <c r="I2413" t="s">
        <v>8230</v>
      </c>
      <c r="J2413" t="s">
        <v>8249</v>
      </c>
      <c r="K2413">
        <v>1480185673</v>
      </c>
      <c r="L2413" s="11">
        <f t="shared" si="226"/>
        <v>42700.778622685189</v>
      </c>
      <c r="M2413">
        <v>1476294073</v>
      </c>
      <c r="N2413" s="11">
        <f t="shared" si="227"/>
        <v>42655.736956018518</v>
      </c>
      <c r="O2413" t="b">
        <v>0</v>
      </c>
      <c r="P2413">
        <v>0</v>
      </c>
      <c r="Q2413" t="b">
        <v>0</v>
      </c>
      <c r="R2413" t="s">
        <v>8284</v>
      </c>
      <c r="S2413" t="str">
        <f t="shared" si="224"/>
        <v>food</v>
      </c>
      <c r="T2413" t="str">
        <f t="shared" si="225"/>
        <v>food trucks</v>
      </c>
    </row>
    <row r="2414" spans="1:20" ht="43.2" x14ac:dyDescent="0.3">
      <c r="A2414">
        <v>2417</v>
      </c>
      <c r="B2414" s="3" t="s">
        <v>2418</v>
      </c>
      <c r="C2414" s="3" t="s">
        <v>6527</v>
      </c>
      <c r="D2414" s="10">
        <v>1000</v>
      </c>
      <c r="E2414">
        <v>0</v>
      </c>
      <c r="F2414" s="5">
        <f t="shared" si="222"/>
        <v>0</v>
      </c>
      <c r="G2414" s="6" t="e">
        <f t="shared" si="223"/>
        <v>#DIV/0!</v>
      </c>
      <c r="H2414" t="s">
        <v>8221</v>
      </c>
      <c r="I2414" t="s">
        <v>8224</v>
      </c>
      <c r="J2414" t="s">
        <v>8246</v>
      </c>
      <c r="K2414">
        <v>1407705187</v>
      </c>
      <c r="L2414" s="11">
        <f t="shared" si="226"/>
        <v>41861.884108796294</v>
      </c>
      <c r="M2414">
        <v>1405113187</v>
      </c>
      <c r="N2414" s="11">
        <f t="shared" si="227"/>
        <v>41831.884108796294</v>
      </c>
      <c r="O2414" t="b">
        <v>0</v>
      </c>
      <c r="P2414">
        <v>0</v>
      </c>
      <c r="Q2414" t="b">
        <v>0</v>
      </c>
      <c r="R2414" t="s">
        <v>8284</v>
      </c>
      <c r="S2414" t="str">
        <f t="shared" si="224"/>
        <v>food</v>
      </c>
      <c r="T2414" t="str">
        <f t="shared" si="225"/>
        <v>food trucks</v>
      </c>
    </row>
    <row r="2415" spans="1:20" ht="43.2" x14ac:dyDescent="0.3">
      <c r="A2415">
        <v>2419</v>
      </c>
      <c r="B2415" s="3" t="s">
        <v>2420</v>
      </c>
      <c r="C2415" s="3" t="s">
        <v>6529</v>
      </c>
      <c r="D2415" s="10">
        <v>3000</v>
      </c>
      <c r="E2415">
        <v>0</v>
      </c>
      <c r="F2415" s="5">
        <f t="shared" si="222"/>
        <v>0</v>
      </c>
      <c r="G2415" s="6" t="e">
        <f t="shared" si="223"/>
        <v>#DIV/0!</v>
      </c>
      <c r="H2415" t="s">
        <v>8221</v>
      </c>
      <c r="I2415" t="s">
        <v>8224</v>
      </c>
      <c r="J2415" t="s">
        <v>8246</v>
      </c>
      <c r="K2415">
        <v>1424281389</v>
      </c>
      <c r="L2415" s="11">
        <f t="shared" si="226"/>
        <v>42053.738298611104</v>
      </c>
      <c r="M2415">
        <v>1419097389</v>
      </c>
      <c r="N2415" s="11">
        <f t="shared" si="227"/>
        <v>41993.738298611104</v>
      </c>
      <c r="O2415" t="b">
        <v>0</v>
      </c>
      <c r="P2415">
        <v>0</v>
      </c>
      <c r="Q2415" t="b">
        <v>0</v>
      </c>
      <c r="R2415" t="s">
        <v>8284</v>
      </c>
      <c r="S2415" t="str">
        <f t="shared" si="224"/>
        <v>food</v>
      </c>
      <c r="T2415" t="str">
        <f t="shared" si="225"/>
        <v>food trucks</v>
      </c>
    </row>
    <row r="2416" spans="1:20" ht="43.2" x14ac:dyDescent="0.3">
      <c r="A2416">
        <v>2426</v>
      </c>
      <c r="B2416" s="3" t="s">
        <v>2427</v>
      </c>
      <c r="C2416" s="3" t="s">
        <v>6536</v>
      </c>
      <c r="D2416" s="10">
        <v>20000</v>
      </c>
      <c r="E2416">
        <v>0</v>
      </c>
      <c r="F2416" s="5">
        <f t="shared" si="222"/>
        <v>0</v>
      </c>
      <c r="G2416" s="6" t="e">
        <f t="shared" si="223"/>
        <v>#DIV/0!</v>
      </c>
      <c r="H2416" t="s">
        <v>8221</v>
      </c>
      <c r="I2416" t="s">
        <v>8224</v>
      </c>
      <c r="J2416" t="s">
        <v>8246</v>
      </c>
      <c r="K2416">
        <v>1439006692</v>
      </c>
      <c r="L2416" s="11">
        <f t="shared" si="226"/>
        <v>42224.170046296291</v>
      </c>
      <c r="M2416">
        <v>1433822692</v>
      </c>
      <c r="N2416" s="11">
        <f t="shared" si="227"/>
        <v>42164.170046296291</v>
      </c>
      <c r="O2416" t="b">
        <v>0</v>
      </c>
      <c r="P2416">
        <v>0</v>
      </c>
      <c r="Q2416" t="b">
        <v>0</v>
      </c>
      <c r="R2416" t="s">
        <v>8284</v>
      </c>
      <c r="S2416" t="str">
        <f t="shared" si="224"/>
        <v>food</v>
      </c>
      <c r="T2416" t="str">
        <f t="shared" si="225"/>
        <v>food trucks</v>
      </c>
    </row>
    <row r="2417" spans="1:20" ht="43.2" x14ac:dyDescent="0.3">
      <c r="A2417">
        <v>2433</v>
      </c>
      <c r="B2417" s="3" t="s">
        <v>2434</v>
      </c>
      <c r="C2417" s="3" t="s">
        <v>6543</v>
      </c>
      <c r="D2417" s="10">
        <v>10000</v>
      </c>
      <c r="E2417">
        <v>0</v>
      </c>
      <c r="F2417" s="5">
        <f t="shared" si="222"/>
        <v>0</v>
      </c>
      <c r="G2417" s="6" t="e">
        <f t="shared" si="223"/>
        <v>#DIV/0!</v>
      </c>
      <c r="H2417" t="s">
        <v>8221</v>
      </c>
      <c r="I2417" t="s">
        <v>8224</v>
      </c>
      <c r="J2417" t="s">
        <v>8246</v>
      </c>
      <c r="K2417">
        <v>1456608943</v>
      </c>
      <c r="L2417" s="11">
        <f t="shared" si="226"/>
        <v>42427.89980324074</v>
      </c>
      <c r="M2417">
        <v>1454016943</v>
      </c>
      <c r="N2417" s="11">
        <f t="shared" si="227"/>
        <v>42397.89980324074</v>
      </c>
      <c r="O2417" t="b">
        <v>0</v>
      </c>
      <c r="P2417">
        <v>0</v>
      </c>
      <c r="Q2417" t="b">
        <v>0</v>
      </c>
      <c r="R2417" t="s">
        <v>8284</v>
      </c>
      <c r="S2417" t="str">
        <f t="shared" si="224"/>
        <v>food</v>
      </c>
      <c r="T2417" t="str">
        <f t="shared" si="225"/>
        <v>food trucks</v>
      </c>
    </row>
    <row r="2418" spans="1:20" ht="43.2" x14ac:dyDescent="0.3">
      <c r="A2418">
        <v>2437</v>
      </c>
      <c r="B2418" s="3" t="s">
        <v>2438</v>
      </c>
      <c r="C2418" s="3" t="s">
        <v>6547</v>
      </c>
      <c r="D2418" s="10">
        <v>8000</v>
      </c>
      <c r="E2418">
        <v>0</v>
      </c>
      <c r="F2418" s="5">
        <f t="shared" si="222"/>
        <v>0</v>
      </c>
      <c r="G2418" s="6" t="e">
        <f t="shared" si="223"/>
        <v>#DIV/0!</v>
      </c>
      <c r="H2418" t="s">
        <v>8221</v>
      </c>
      <c r="I2418" t="s">
        <v>8224</v>
      </c>
      <c r="J2418" t="s">
        <v>8246</v>
      </c>
      <c r="K2418">
        <v>1426615200</v>
      </c>
      <c r="L2418" s="11">
        <f t="shared" si="226"/>
        <v>42080.75</v>
      </c>
      <c r="M2418">
        <v>1422400188</v>
      </c>
      <c r="N2418" s="11">
        <f t="shared" si="227"/>
        <v>42031.965138888889</v>
      </c>
      <c r="O2418" t="b">
        <v>0</v>
      </c>
      <c r="P2418">
        <v>0</v>
      </c>
      <c r="Q2418" t="b">
        <v>0</v>
      </c>
      <c r="R2418" t="s">
        <v>8284</v>
      </c>
      <c r="S2418" t="str">
        <f t="shared" si="224"/>
        <v>food</v>
      </c>
      <c r="T2418" t="str">
        <f t="shared" si="225"/>
        <v>food trucks</v>
      </c>
    </row>
    <row r="2419" spans="1:20" ht="57.6" x14ac:dyDescent="0.3">
      <c r="A2419">
        <v>2439</v>
      </c>
      <c r="B2419" s="3" t="s">
        <v>2440</v>
      </c>
      <c r="C2419" s="3" t="s">
        <v>6549</v>
      </c>
      <c r="D2419" s="10">
        <v>10000</v>
      </c>
      <c r="E2419">
        <v>0</v>
      </c>
      <c r="F2419" s="5">
        <f t="shared" si="222"/>
        <v>0</v>
      </c>
      <c r="G2419" s="6" t="e">
        <f t="shared" si="223"/>
        <v>#DIV/0!</v>
      </c>
      <c r="H2419" t="s">
        <v>8221</v>
      </c>
      <c r="I2419" t="s">
        <v>8224</v>
      </c>
      <c r="J2419" t="s">
        <v>8246</v>
      </c>
      <c r="K2419">
        <v>1445197129</v>
      </c>
      <c r="L2419" s="11">
        <f t="shared" si="226"/>
        <v>42295.818622685183</v>
      </c>
      <c r="M2419">
        <v>1442605129</v>
      </c>
      <c r="N2419" s="11">
        <f t="shared" si="227"/>
        <v>42265.818622685183</v>
      </c>
      <c r="O2419" t="b">
        <v>0</v>
      </c>
      <c r="P2419">
        <v>0</v>
      </c>
      <c r="Q2419" t="b">
        <v>0</v>
      </c>
      <c r="R2419" t="s">
        <v>8284</v>
      </c>
      <c r="S2419" t="str">
        <f t="shared" si="224"/>
        <v>food</v>
      </c>
      <c r="T2419" t="str">
        <f t="shared" si="225"/>
        <v>food trucks</v>
      </c>
    </row>
    <row r="2420" spans="1:20" ht="43.2" x14ac:dyDescent="0.3">
      <c r="A2420">
        <v>2503</v>
      </c>
      <c r="B2420" s="3" t="s">
        <v>2503</v>
      </c>
      <c r="C2420" s="3" t="s">
        <v>6613</v>
      </c>
      <c r="D2420" s="10">
        <v>10000</v>
      </c>
      <c r="E2420">
        <v>0</v>
      </c>
      <c r="F2420" s="5">
        <f t="shared" si="222"/>
        <v>0</v>
      </c>
      <c r="G2420" s="6" t="e">
        <f t="shared" si="223"/>
        <v>#DIV/0!</v>
      </c>
      <c r="H2420" t="s">
        <v>8221</v>
      </c>
      <c r="I2420" t="s">
        <v>8224</v>
      </c>
      <c r="J2420" t="s">
        <v>8246</v>
      </c>
      <c r="K2420">
        <v>1465333560</v>
      </c>
      <c r="L2420" s="11">
        <f t="shared" si="226"/>
        <v>42528.879166666666</v>
      </c>
      <c r="M2420">
        <v>1462743308</v>
      </c>
      <c r="N2420" s="11">
        <f t="shared" si="227"/>
        <v>42498.899398148147</v>
      </c>
      <c r="O2420" t="b">
        <v>0</v>
      </c>
      <c r="P2420">
        <v>0</v>
      </c>
      <c r="Q2420" t="b">
        <v>0</v>
      </c>
      <c r="R2420" t="s">
        <v>8299</v>
      </c>
      <c r="S2420" t="str">
        <f t="shared" si="224"/>
        <v>food</v>
      </c>
      <c r="T2420" t="str">
        <f t="shared" si="225"/>
        <v>restaurants</v>
      </c>
    </row>
    <row r="2421" spans="1:20" ht="28.8" x14ac:dyDescent="0.3">
      <c r="A2421">
        <v>2504</v>
      </c>
      <c r="B2421" s="3" t="s">
        <v>2504</v>
      </c>
      <c r="C2421" s="3" t="s">
        <v>6614</v>
      </c>
      <c r="D2421" s="10">
        <v>35000</v>
      </c>
      <c r="E2421">
        <v>0</v>
      </c>
      <c r="F2421" s="5">
        <f t="shared" si="222"/>
        <v>0</v>
      </c>
      <c r="G2421" s="6" t="e">
        <f t="shared" si="223"/>
        <v>#DIV/0!</v>
      </c>
      <c r="H2421" t="s">
        <v>8221</v>
      </c>
      <c r="I2421" t="s">
        <v>8224</v>
      </c>
      <c r="J2421" t="s">
        <v>8246</v>
      </c>
      <c r="K2421">
        <v>1416014534</v>
      </c>
      <c r="L2421" s="11">
        <f t="shared" si="226"/>
        <v>41958.057106481487</v>
      </c>
      <c r="M2421">
        <v>1413418934</v>
      </c>
      <c r="N2421" s="11">
        <f t="shared" si="227"/>
        <v>41928.015439814815</v>
      </c>
      <c r="O2421" t="b">
        <v>0</v>
      </c>
      <c r="P2421">
        <v>0</v>
      </c>
      <c r="Q2421" t="b">
        <v>0</v>
      </c>
      <c r="R2421" t="s">
        <v>8299</v>
      </c>
      <c r="S2421" t="str">
        <f t="shared" si="224"/>
        <v>food</v>
      </c>
      <c r="T2421" t="str">
        <f t="shared" si="225"/>
        <v>restaurants</v>
      </c>
    </row>
    <row r="2422" spans="1:20" ht="57.6" x14ac:dyDescent="0.3">
      <c r="A2422">
        <v>2505</v>
      </c>
      <c r="B2422" s="3" t="s">
        <v>2505</v>
      </c>
      <c r="C2422" s="3" t="s">
        <v>6615</v>
      </c>
      <c r="D2422" s="10">
        <v>7000</v>
      </c>
      <c r="E2422">
        <v>0</v>
      </c>
      <c r="F2422" s="5">
        <f t="shared" si="222"/>
        <v>0</v>
      </c>
      <c r="G2422" s="6" t="e">
        <f t="shared" si="223"/>
        <v>#DIV/0!</v>
      </c>
      <c r="H2422" t="s">
        <v>8221</v>
      </c>
      <c r="I2422" t="s">
        <v>8224</v>
      </c>
      <c r="J2422" t="s">
        <v>8246</v>
      </c>
      <c r="K2422">
        <v>1426292416</v>
      </c>
      <c r="L2422" s="11">
        <f t="shared" si="226"/>
        <v>42077.014074074075</v>
      </c>
      <c r="M2422">
        <v>1423704016</v>
      </c>
      <c r="N2422" s="11">
        <f t="shared" si="227"/>
        <v>42047.05574074074</v>
      </c>
      <c r="O2422" t="b">
        <v>0</v>
      </c>
      <c r="P2422">
        <v>0</v>
      </c>
      <c r="Q2422" t="b">
        <v>0</v>
      </c>
      <c r="R2422" t="s">
        <v>8299</v>
      </c>
      <c r="S2422" t="str">
        <f t="shared" si="224"/>
        <v>food</v>
      </c>
      <c r="T2422" t="str">
        <f t="shared" si="225"/>
        <v>restaurants</v>
      </c>
    </row>
    <row r="2423" spans="1:20" x14ac:dyDescent="0.3">
      <c r="A2423">
        <v>2507</v>
      </c>
      <c r="B2423" s="3" t="s">
        <v>2507</v>
      </c>
      <c r="C2423" s="3" t="s">
        <v>6617</v>
      </c>
      <c r="D2423" s="10">
        <v>42850</v>
      </c>
      <c r="E2423">
        <v>0</v>
      </c>
      <c r="F2423" s="5">
        <f t="shared" si="222"/>
        <v>0</v>
      </c>
      <c r="G2423" s="6" t="e">
        <f t="shared" si="223"/>
        <v>#DIV/0!</v>
      </c>
      <c r="H2423" t="s">
        <v>8221</v>
      </c>
      <c r="I2423" t="s">
        <v>8224</v>
      </c>
      <c r="J2423" t="s">
        <v>8246</v>
      </c>
      <c r="K2423">
        <v>1431308704</v>
      </c>
      <c r="L2423" s="11">
        <f t="shared" si="226"/>
        <v>42135.072962962964</v>
      </c>
      <c r="M2423">
        <v>1428716704</v>
      </c>
      <c r="N2423" s="11">
        <f t="shared" si="227"/>
        <v>42105.072962962964</v>
      </c>
      <c r="O2423" t="b">
        <v>0</v>
      </c>
      <c r="P2423">
        <v>0</v>
      </c>
      <c r="Q2423" t="b">
        <v>0</v>
      </c>
      <c r="R2423" t="s">
        <v>8299</v>
      </c>
      <c r="S2423" t="str">
        <f t="shared" si="224"/>
        <v>food</v>
      </c>
      <c r="T2423" t="str">
        <f t="shared" si="225"/>
        <v>restaurants</v>
      </c>
    </row>
    <row r="2424" spans="1:20" ht="43.2" x14ac:dyDescent="0.3">
      <c r="A2424">
        <v>2508</v>
      </c>
      <c r="B2424" s="3" t="s">
        <v>2508</v>
      </c>
      <c r="C2424" s="3" t="s">
        <v>6618</v>
      </c>
      <c r="D2424" s="10">
        <v>20000</v>
      </c>
      <c r="E2424">
        <v>0</v>
      </c>
      <c r="F2424" s="5">
        <f t="shared" si="222"/>
        <v>0</v>
      </c>
      <c r="G2424" s="6" t="e">
        <f t="shared" si="223"/>
        <v>#DIV/0!</v>
      </c>
      <c r="H2424" t="s">
        <v>8221</v>
      </c>
      <c r="I2424" t="s">
        <v>8224</v>
      </c>
      <c r="J2424" t="s">
        <v>8246</v>
      </c>
      <c r="K2424">
        <v>1408056634</v>
      </c>
      <c r="L2424" s="11">
        <f t="shared" si="226"/>
        <v>41865.951782407406</v>
      </c>
      <c r="M2424">
        <v>1405464634</v>
      </c>
      <c r="N2424" s="11">
        <f t="shared" si="227"/>
        <v>41835.951782407406</v>
      </c>
      <c r="O2424" t="b">
        <v>0</v>
      </c>
      <c r="P2424">
        <v>0</v>
      </c>
      <c r="Q2424" t="b">
        <v>0</v>
      </c>
      <c r="R2424" t="s">
        <v>8299</v>
      </c>
      <c r="S2424" t="str">
        <f t="shared" si="224"/>
        <v>food</v>
      </c>
      <c r="T2424" t="str">
        <f t="shared" si="225"/>
        <v>restaurants</v>
      </c>
    </row>
    <row r="2425" spans="1:20" ht="43.2" x14ac:dyDescent="0.3">
      <c r="A2425">
        <v>2511</v>
      </c>
      <c r="B2425" s="3" t="s">
        <v>2511</v>
      </c>
      <c r="C2425" s="3" t="s">
        <v>6621</v>
      </c>
      <c r="D2425" s="10">
        <v>100000</v>
      </c>
      <c r="E2425">
        <v>0</v>
      </c>
      <c r="F2425" s="5">
        <f t="shared" si="222"/>
        <v>0</v>
      </c>
      <c r="G2425" s="6" t="e">
        <f t="shared" si="223"/>
        <v>#DIV/0!</v>
      </c>
      <c r="H2425" t="s">
        <v>8221</v>
      </c>
      <c r="I2425" t="s">
        <v>8225</v>
      </c>
      <c r="J2425" t="s">
        <v>8247</v>
      </c>
      <c r="K2425">
        <v>1454323413</v>
      </c>
      <c r="L2425" s="11">
        <f t="shared" si="226"/>
        <v>42401.446909722217</v>
      </c>
      <c r="M2425">
        <v>1451731413</v>
      </c>
      <c r="N2425" s="11">
        <f t="shared" si="227"/>
        <v>42371.446909722217</v>
      </c>
      <c r="O2425" t="b">
        <v>0</v>
      </c>
      <c r="P2425">
        <v>0</v>
      </c>
      <c r="Q2425" t="b">
        <v>0</v>
      </c>
      <c r="R2425" t="s">
        <v>8299</v>
      </c>
      <c r="S2425" t="str">
        <f t="shared" si="224"/>
        <v>food</v>
      </c>
      <c r="T2425" t="str">
        <f t="shared" si="225"/>
        <v>restaurants</v>
      </c>
    </row>
    <row r="2426" spans="1:20" ht="43.2" x14ac:dyDescent="0.3">
      <c r="A2426">
        <v>2512</v>
      </c>
      <c r="B2426" s="3" t="s">
        <v>2512</v>
      </c>
      <c r="C2426" s="3" t="s">
        <v>6622</v>
      </c>
      <c r="D2426" s="10">
        <v>1150</v>
      </c>
      <c r="E2426">
        <v>0</v>
      </c>
      <c r="F2426" s="5">
        <f t="shared" si="222"/>
        <v>0</v>
      </c>
      <c r="G2426" s="6" t="e">
        <f t="shared" si="223"/>
        <v>#DIV/0!</v>
      </c>
      <c r="H2426" t="s">
        <v>8221</v>
      </c>
      <c r="I2426" t="s">
        <v>8224</v>
      </c>
      <c r="J2426" t="s">
        <v>8246</v>
      </c>
      <c r="K2426">
        <v>1418504561</v>
      </c>
      <c r="L2426" s="11">
        <f t="shared" si="226"/>
        <v>41986.876863425925</v>
      </c>
      <c r="M2426">
        <v>1417208561</v>
      </c>
      <c r="N2426" s="11">
        <f t="shared" si="227"/>
        <v>41971.876863425925</v>
      </c>
      <c r="O2426" t="b">
        <v>0</v>
      </c>
      <c r="P2426">
        <v>0</v>
      </c>
      <c r="Q2426" t="b">
        <v>0</v>
      </c>
      <c r="R2426" t="s">
        <v>8299</v>
      </c>
      <c r="S2426" t="str">
        <f t="shared" si="224"/>
        <v>food</v>
      </c>
      <c r="T2426" t="str">
        <f t="shared" si="225"/>
        <v>restaurants</v>
      </c>
    </row>
    <row r="2427" spans="1:20" ht="57.6" x14ac:dyDescent="0.3">
      <c r="A2427">
        <v>2513</v>
      </c>
      <c r="B2427" s="3" t="s">
        <v>2513</v>
      </c>
      <c r="C2427" s="3" t="s">
        <v>6623</v>
      </c>
      <c r="D2427" s="10">
        <v>180000</v>
      </c>
      <c r="E2427">
        <v>0</v>
      </c>
      <c r="F2427" s="5">
        <f t="shared" si="222"/>
        <v>0</v>
      </c>
      <c r="G2427" s="6" t="e">
        <f t="shared" si="223"/>
        <v>#DIV/0!</v>
      </c>
      <c r="H2427" t="s">
        <v>8221</v>
      </c>
      <c r="I2427" t="s">
        <v>8236</v>
      </c>
      <c r="J2427" t="s">
        <v>8249</v>
      </c>
      <c r="K2427">
        <v>1488067789</v>
      </c>
      <c r="L2427" s="11">
        <f t="shared" si="226"/>
        <v>42792.00681712963</v>
      </c>
      <c r="M2427">
        <v>1482883789</v>
      </c>
      <c r="N2427" s="11">
        <f t="shared" si="227"/>
        <v>42732.00681712963</v>
      </c>
      <c r="O2427" t="b">
        <v>0</v>
      </c>
      <c r="P2427">
        <v>0</v>
      </c>
      <c r="Q2427" t="b">
        <v>0</v>
      </c>
      <c r="R2427" t="s">
        <v>8299</v>
      </c>
      <c r="S2427" t="str">
        <f t="shared" si="224"/>
        <v>food</v>
      </c>
      <c r="T2427" t="str">
        <f t="shared" si="225"/>
        <v>restaurants</v>
      </c>
    </row>
    <row r="2428" spans="1:20" ht="43.2" x14ac:dyDescent="0.3">
      <c r="A2428">
        <v>2516</v>
      </c>
      <c r="B2428" s="3" t="s">
        <v>2516</v>
      </c>
      <c r="C2428" s="3" t="s">
        <v>6626</v>
      </c>
      <c r="D2428" s="10">
        <v>22000</v>
      </c>
      <c r="E2428">
        <v>0</v>
      </c>
      <c r="F2428" s="5">
        <f t="shared" si="222"/>
        <v>0</v>
      </c>
      <c r="G2428" s="6" t="e">
        <f t="shared" si="223"/>
        <v>#DIV/0!</v>
      </c>
      <c r="H2428" t="s">
        <v>8221</v>
      </c>
      <c r="I2428" t="s">
        <v>8224</v>
      </c>
      <c r="J2428" t="s">
        <v>8246</v>
      </c>
      <c r="K2428">
        <v>1417279252</v>
      </c>
      <c r="L2428" s="11">
        <f t="shared" si="226"/>
        <v>41972.6950462963</v>
      </c>
      <c r="M2428">
        <v>1414683652</v>
      </c>
      <c r="N2428" s="11">
        <f t="shared" si="227"/>
        <v>41942.653379629628</v>
      </c>
      <c r="O2428" t="b">
        <v>0</v>
      </c>
      <c r="P2428">
        <v>0</v>
      </c>
      <c r="Q2428" t="b">
        <v>0</v>
      </c>
      <c r="R2428" t="s">
        <v>8299</v>
      </c>
      <c r="S2428" t="str">
        <f t="shared" si="224"/>
        <v>food</v>
      </c>
      <c r="T2428" t="str">
        <f t="shared" si="225"/>
        <v>restaurants</v>
      </c>
    </row>
    <row r="2429" spans="1:20" ht="43.2" x14ac:dyDescent="0.3">
      <c r="A2429">
        <v>2518</v>
      </c>
      <c r="B2429" s="3" t="s">
        <v>2518</v>
      </c>
      <c r="C2429" s="3" t="s">
        <v>6628</v>
      </c>
      <c r="D2429" s="10">
        <v>5000</v>
      </c>
      <c r="E2429">
        <v>0</v>
      </c>
      <c r="F2429" s="5">
        <f t="shared" si="222"/>
        <v>0</v>
      </c>
      <c r="G2429" s="6" t="e">
        <f t="shared" si="223"/>
        <v>#DIV/0!</v>
      </c>
      <c r="H2429" t="s">
        <v>8221</v>
      </c>
      <c r="I2429" t="s">
        <v>8224</v>
      </c>
      <c r="J2429" t="s">
        <v>8246</v>
      </c>
      <c r="K2429">
        <v>1415899228</v>
      </c>
      <c r="L2429" s="11">
        <f t="shared" si="226"/>
        <v>41956.722546296296</v>
      </c>
      <c r="M2429">
        <v>1413303628</v>
      </c>
      <c r="N2429" s="11">
        <f t="shared" si="227"/>
        <v>41926.680879629632</v>
      </c>
      <c r="O2429" t="b">
        <v>0</v>
      </c>
      <c r="P2429">
        <v>0</v>
      </c>
      <c r="Q2429" t="b">
        <v>0</v>
      </c>
      <c r="R2429" t="s">
        <v>8299</v>
      </c>
      <c r="S2429" t="str">
        <f t="shared" si="224"/>
        <v>food</v>
      </c>
      <c r="T2429" t="str">
        <f t="shared" si="225"/>
        <v>restaurants</v>
      </c>
    </row>
    <row r="2430" spans="1:20" ht="43.2" x14ac:dyDescent="0.3">
      <c r="A2430">
        <v>2520</v>
      </c>
      <c r="B2430" s="3" t="s">
        <v>2520</v>
      </c>
      <c r="C2430" s="3" t="s">
        <v>6630</v>
      </c>
      <c r="D2430" s="10">
        <v>100000</v>
      </c>
      <c r="E2430">
        <v>0</v>
      </c>
      <c r="F2430" s="5">
        <f t="shared" si="222"/>
        <v>0</v>
      </c>
      <c r="G2430" s="6" t="e">
        <f t="shared" si="223"/>
        <v>#DIV/0!</v>
      </c>
      <c r="H2430" t="s">
        <v>8221</v>
      </c>
      <c r="I2430" t="s">
        <v>8224</v>
      </c>
      <c r="J2430" t="s">
        <v>8246</v>
      </c>
      <c r="K2430">
        <v>1476559260</v>
      </c>
      <c r="L2430" s="11">
        <f t="shared" si="226"/>
        <v>42658.806249999994</v>
      </c>
      <c r="M2430">
        <v>1472567085</v>
      </c>
      <c r="N2430" s="11">
        <f t="shared" si="227"/>
        <v>42612.600520833337</v>
      </c>
      <c r="O2430" t="b">
        <v>0</v>
      </c>
      <c r="P2430">
        <v>0</v>
      </c>
      <c r="Q2430" t="b">
        <v>0</v>
      </c>
      <c r="R2430" t="s">
        <v>8299</v>
      </c>
      <c r="S2430" t="str">
        <f t="shared" si="224"/>
        <v>food</v>
      </c>
      <c r="T2430" t="str">
        <f t="shared" si="225"/>
        <v>restaurants</v>
      </c>
    </row>
    <row r="2431" spans="1:20" ht="28.8" x14ac:dyDescent="0.3">
      <c r="A2431">
        <v>2584</v>
      </c>
      <c r="B2431" s="3" t="s">
        <v>2584</v>
      </c>
      <c r="C2431" s="3" t="s">
        <v>6694</v>
      </c>
      <c r="D2431" s="10">
        <v>10000</v>
      </c>
      <c r="E2431">
        <v>0</v>
      </c>
      <c r="F2431" s="5">
        <f t="shared" si="222"/>
        <v>0</v>
      </c>
      <c r="G2431" s="6" t="e">
        <f t="shared" si="223"/>
        <v>#DIV/0!</v>
      </c>
      <c r="H2431" t="s">
        <v>8221</v>
      </c>
      <c r="I2431" t="s">
        <v>8224</v>
      </c>
      <c r="J2431" t="s">
        <v>8246</v>
      </c>
      <c r="K2431">
        <v>1434341369</v>
      </c>
      <c r="L2431" s="11">
        <f t="shared" si="226"/>
        <v>42170.173252314817</v>
      </c>
      <c r="M2431">
        <v>1431749369</v>
      </c>
      <c r="N2431" s="11">
        <f t="shared" si="227"/>
        <v>42140.173252314817</v>
      </c>
      <c r="O2431" t="b">
        <v>0</v>
      </c>
      <c r="P2431">
        <v>0</v>
      </c>
      <c r="Q2431" t="b">
        <v>0</v>
      </c>
      <c r="R2431" t="s">
        <v>8284</v>
      </c>
      <c r="S2431" t="str">
        <f t="shared" si="224"/>
        <v>food</v>
      </c>
      <c r="T2431" t="str">
        <f t="shared" si="225"/>
        <v>food trucks</v>
      </c>
    </row>
    <row r="2432" spans="1:20" ht="43.2" x14ac:dyDescent="0.3">
      <c r="A2432">
        <v>2590</v>
      </c>
      <c r="B2432" s="3" t="s">
        <v>2590</v>
      </c>
      <c r="C2432" s="3" t="s">
        <v>6700</v>
      </c>
      <c r="D2432" s="10">
        <v>3000</v>
      </c>
      <c r="E2432">
        <v>0</v>
      </c>
      <c r="F2432" s="5">
        <f t="shared" si="222"/>
        <v>0</v>
      </c>
      <c r="G2432" s="6" t="e">
        <f t="shared" si="223"/>
        <v>#DIV/0!</v>
      </c>
      <c r="H2432" t="s">
        <v>8221</v>
      </c>
      <c r="I2432" t="s">
        <v>8226</v>
      </c>
      <c r="J2432" t="s">
        <v>8248</v>
      </c>
      <c r="K2432">
        <v>1453817297</v>
      </c>
      <c r="L2432" s="11">
        <f t="shared" si="226"/>
        <v>42395.589085648149</v>
      </c>
      <c r="M2432">
        <v>1453212497</v>
      </c>
      <c r="N2432" s="11">
        <f t="shared" si="227"/>
        <v>42388.589085648149</v>
      </c>
      <c r="O2432" t="b">
        <v>0</v>
      </c>
      <c r="P2432">
        <v>0</v>
      </c>
      <c r="Q2432" t="b">
        <v>0</v>
      </c>
      <c r="R2432" t="s">
        <v>8284</v>
      </c>
      <c r="S2432" t="str">
        <f t="shared" si="224"/>
        <v>food</v>
      </c>
      <c r="T2432" t="str">
        <f t="shared" si="225"/>
        <v>food trucks</v>
      </c>
    </row>
    <row r="2433" spans="1:20" ht="43.2" x14ac:dyDescent="0.3">
      <c r="A2433">
        <v>2593</v>
      </c>
      <c r="B2433" s="3" t="s">
        <v>2593</v>
      </c>
      <c r="C2433" s="3" t="s">
        <v>6703</v>
      </c>
      <c r="D2433" s="10">
        <v>10000</v>
      </c>
      <c r="E2433">
        <v>0</v>
      </c>
      <c r="F2433" s="5">
        <f t="shared" si="222"/>
        <v>0</v>
      </c>
      <c r="G2433" s="6" t="e">
        <f t="shared" si="223"/>
        <v>#DIV/0!</v>
      </c>
      <c r="H2433" t="s">
        <v>8221</v>
      </c>
      <c r="I2433" t="s">
        <v>8224</v>
      </c>
      <c r="J2433" t="s">
        <v>8246</v>
      </c>
      <c r="K2433">
        <v>1429993026</v>
      </c>
      <c r="L2433" s="11">
        <f t="shared" si="226"/>
        <v>42119.84520833334</v>
      </c>
      <c r="M2433">
        <v>1427401026</v>
      </c>
      <c r="N2433" s="11">
        <f t="shared" si="227"/>
        <v>42089.84520833334</v>
      </c>
      <c r="O2433" t="b">
        <v>0</v>
      </c>
      <c r="P2433">
        <v>0</v>
      </c>
      <c r="Q2433" t="b">
        <v>0</v>
      </c>
      <c r="R2433" t="s">
        <v>8284</v>
      </c>
      <c r="S2433" t="str">
        <f t="shared" si="224"/>
        <v>food</v>
      </c>
      <c r="T2433" t="str">
        <f t="shared" si="225"/>
        <v>food trucks</v>
      </c>
    </row>
    <row r="2434" spans="1:20" ht="57.6" x14ac:dyDescent="0.3">
      <c r="A2434">
        <v>2642</v>
      </c>
      <c r="B2434" s="3" t="s">
        <v>2642</v>
      </c>
      <c r="C2434" s="3" t="s">
        <v>6752</v>
      </c>
      <c r="D2434" s="10">
        <v>500000</v>
      </c>
      <c r="E2434">
        <v>0</v>
      </c>
      <c r="F2434" s="5">
        <f t="shared" ref="F2434:F2497" si="228">E2434/D2434</f>
        <v>0</v>
      </c>
      <c r="G2434" s="6" t="e">
        <f t="shared" ref="G2434:G2497" si="229">E2434/P2434</f>
        <v>#DIV/0!</v>
      </c>
      <c r="H2434" t="s">
        <v>8221</v>
      </c>
      <c r="I2434" t="s">
        <v>8236</v>
      </c>
      <c r="J2434" t="s">
        <v>8249</v>
      </c>
      <c r="K2434">
        <v>1468565820</v>
      </c>
      <c r="L2434" s="11">
        <f t="shared" si="226"/>
        <v>42566.289583333331</v>
      </c>
      <c r="M2434">
        <v>1465970108</v>
      </c>
      <c r="N2434" s="11">
        <f t="shared" si="227"/>
        <v>42536.246620370366</v>
      </c>
      <c r="O2434" t="b">
        <v>0</v>
      </c>
      <c r="P2434">
        <v>0</v>
      </c>
      <c r="Q2434" t="b">
        <v>0</v>
      </c>
      <c r="R2434" t="s">
        <v>8301</v>
      </c>
      <c r="S2434" t="str">
        <f t="shared" ref="S2434:S2497" si="230">LEFT(R2434,FIND("/",R2434)-1)</f>
        <v>technology</v>
      </c>
      <c r="T2434" t="str">
        <f t="shared" ref="T2434:T2497" si="231">RIGHT(R2434,LEN(R2434)-FIND("/",R2434))</f>
        <v>space exploration</v>
      </c>
    </row>
    <row r="2435" spans="1:20" ht="43.2" x14ac:dyDescent="0.3">
      <c r="A2435">
        <v>2686</v>
      </c>
      <c r="B2435" s="3" t="s">
        <v>2686</v>
      </c>
      <c r="C2435" s="3" t="s">
        <v>6796</v>
      </c>
      <c r="D2435" s="10">
        <v>30000</v>
      </c>
      <c r="E2435">
        <v>0</v>
      </c>
      <c r="F2435" s="5">
        <f t="shared" si="228"/>
        <v>0</v>
      </c>
      <c r="G2435" s="6" t="e">
        <f t="shared" si="229"/>
        <v>#DIV/0!</v>
      </c>
      <c r="H2435" t="s">
        <v>8221</v>
      </c>
      <c r="I2435" t="s">
        <v>8224</v>
      </c>
      <c r="J2435" t="s">
        <v>8246</v>
      </c>
      <c r="K2435">
        <v>1412119423</v>
      </c>
      <c r="L2435" s="11">
        <f t="shared" ref="L2435:L2498" si="232">(((K2435/60)/60)/24)+DATE(1970,1,1)</f>
        <v>41912.974803240737</v>
      </c>
      <c r="M2435">
        <v>1410391423</v>
      </c>
      <c r="N2435" s="11">
        <f t="shared" ref="N2435:N2498" si="233">(((M2435/60)/60)/24)+DATE(1970,1,1)</f>
        <v>41892.974803240737</v>
      </c>
      <c r="O2435" t="b">
        <v>0</v>
      </c>
      <c r="P2435">
        <v>0</v>
      </c>
      <c r="Q2435" t="b">
        <v>0</v>
      </c>
      <c r="R2435" t="s">
        <v>8284</v>
      </c>
      <c r="S2435" t="str">
        <f t="shared" si="230"/>
        <v>food</v>
      </c>
      <c r="T2435" t="str">
        <f t="shared" si="231"/>
        <v>food trucks</v>
      </c>
    </row>
    <row r="2436" spans="1:20" ht="43.2" x14ac:dyDescent="0.3">
      <c r="A2436">
        <v>2687</v>
      </c>
      <c r="B2436" s="3" t="s">
        <v>2687</v>
      </c>
      <c r="C2436" s="3" t="s">
        <v>6797</v>
      </c>
      <c r="D2436" s="10">
        <v>15000</v>
      </c>
      <c r="E2436">
        <v>0</v>
      </c>
      <c r="F2436" s="5">
        <f t="shared" si="228"/>
        <v>0</v>
      </c>
      <c r="G2436" s="6" t="e">
        <f t="shared" si="229"/>
        <v>#DIV/0!</v>
      </c>
      <c r="H2436" t="s">
        <v>8221</v>
      </c>
      <c r="I2436" t="s">
        <v>8224</v>
      </c>
      <c r="J2436" t="s">
        <v>8246</v>
      </c>
      <c r="K2436">
        <v>1435591318</v>
      </c>
      <c r="L2436" s="11">
        <f t="shared" si="232"/>
        <v>42184.64025462963</v>
      </c>
      <c r="M2436">
        <v>1432999318</v>
      </c>
      <c r="N2436" s="11">
        <f t="shared" si="233"/>
        <v>42154.64025462963</v>
      </c>
      <c r="O2436" t="b">
        <v>0</v>
      </c>
      <c r="P2436">
        <v>0</v>
      </c>
      <c r="Q2436" t="b">
        <v>0</v>
      </c>
      <c r="R2436" t="s">
        <v>8284</v>
      </c>
      <c r="S2436" t="str">
        <f t="shared" si="230"/>
        <v>food</v>
      </c>
      <c r="T2436" t="str">
        <f t="shared" si="231"/>
        <v>food trucks</v>
      </c>
    </row>
    <row r="2437" spans="1:20" ht="43.2" x14ac:dyDescent="0.3">
      <c r="A2437">
        <v>2699</v>
      </c>
      <c r="B2437" s="3" t="s">
        <v>2699</v>
      </c>
      <c r="C2437" s="3" t="s">
        <v>6809</v>
      </c>
      <c r="D2437" s="10">
        <v>2</v>
      </c>
      <c r="E2437">
        <v>0</v>
      </c>
      <c r="F2437" s="5">
        <f t="shared" si="228"/>
        <v>0</v>
      </c>
      <c r="G2437" s="6" t="e">
        <f t="shared" si="229"/>
        <v>#DIV/0!</v>
      </c>
      <c r="H2437" t="s">
        <v>8221</v>
      </c>
      <c r="I2437" t="s">
        <v>8229</v>
      </c>
      <c r="J2437" t="s">
        <v>8251</v>
      </c>
      <c r="K2437">
        <v>1407533463</v>
      </c>
      <c r="L2437" s="11">
        <f t="shared" si="232"/>
        <v>41859.896562499998</v>
      </c>
      <c r="M2437">
        <v>1404941463</v>
      </c>
      <c r="N2437" s="11">
        <f t="shared" si="233"/>
        <v>41829.896562499998</v>
      </c>
      <c r="O2437" t="b">
        <v>0</v>
      </c>
      <c r="P2437">
        <v>0</v>
      </c>
      <c r="Q2437" t="b">
        <v>0</v>
      </c>
      <c r="R2437" t="s">
        <v>8284</v>
      </c>
      <c r="S2437" t="str">
        <f t="shared" si="230"/>
        <v>food</v>
      </c>
      <c r="T2437" t="str">
        <f t="shared" si="231"/>
        <v>food trucks</v>
      </c>
    </row>
    <row r="2438" spans="1:20" ht="57.6" x14ac:dyDescent="0.3">
      <c r="A2438">
        <v>2743</v>
      </c>
      <c r="B2438" s="3" t="s">
        <v>2743</v>
      </c>
      <c r="C2438" s="3" t="s">
        <v>6853</v>
      </c>
      <c r="D2438" s="10">
        <v>5999</v>
      </c>
      <c r="E2438">
        <v>0</v>
      </c>
      <c r="F2438" s="5">
        <f t="shared" si="228"/>
        <v>0</v>
      </c>
      <c r="G2438" s="6" t="e">
        <f t="shared" si="229"/>
        <v>#DIV/0!</v>
      </c>
      <c r="H2438" t="s">
        <v>8221</v>
      </c>
      <c r="I2438" t="s">
        <v>8224</v>
      </c>
      <c r="J2438" t="s">
        <v>8246</v>
      </c>
      <c r="K2438">
        <v>1476863607</v>
      </c>
      <c r="L2438" s="11">
        <f t="shared" si="232"/>
        <v>42662.328784722224</v>
      </c>
      <c r="M2438">
        <v>1474271607</v>
      </c>
      <c r="N2438" s="11">
        <f t="shared" si="233"/>
        <v>42632.328784722224</v>
      </c>
      <c r="O2438" t="b">
        <v>0</v>
      </c>
      <c r="P2438">
        <v>0</v>
      </c>
      <c r="Q2438" t="b">
        <v>0</v>
      </c>
      <c r="R2438" t="s">
        <v>8304</v>
      </c>
      <c r="S2438" t="str">
        <f t="shared" si="230"/>
        <v>publishing</v>
      </c>
      <c r="T2438" t="str">
        <f t="shared" si="231"/>
        <v>children's books</v>
      </c>
    </row>
    <row r="2439" spans="1:20" ht="43.2" x14ac:dyDescent="0.3">
      <c r="A2439">
        <v>2750</v>
      </c>
      <c r="B2439" s="3" t="s">
        <v>2750</v>
      </c>
      <c r="C2439" s="3" t="s">
        <v>6860</v>
      </c>
      <c r="D2439" s="10">
        <v>1999</v>
      </c>
      <c r="E2439">
        <v>0</v>
      </c>
      <c r="F2439" s="5">
        <f t="shared" si="228"/>
        <v>0</v>
      </c>
      <c r="G2439" s="6" t="e">
        <f t="shared" si="229"/>
        <v>#DIV/0!</v>
      </c>
      <c r="H2439" t="s">
        <v>8221</v>
      </c>
      <c r="I2439" t="s">
        <v>8224</v>
      </c>
      <c r="J2439" t="s">
        <v>8246</v>
      </c>
      <c r="K2439">
        <v>1341086400</v>
      </c>
      <c r="L2439" s="11">
        <f t="shared" si="232"/>
        <v>41090.833333333336</v>
      </c>
      <c r="M2439">
        <v>1340055345</v>
      </c>
      <c r="N2439" s="11">
        <f t="shared" si="233"/>
        <v>41078.899826388886</v>
      </c>
      <c r="O2439" t="b">
        <v>0</v>
      </c>
      <c r="P2439">
        <v>0</v>
      </c>
      <c r="Q2439" t="b">
        <v>0</v>
      </c>
      <c r="R2439" t="s">
        <v>8304</v>
      </c>
      <c r="S2439" t="str">
        <f t="shared" si="230"/>
        <v>publishing</v>
      </c>
      <c r="T2439" t="str">
        <f t="shared" si="231"/>
        <v>children's books</v>
      </c>
    </row>
    <row r="2440" spans="1:20" ht="43.2" x14ac:dyDescent="0.3">
      <c r="A2440">
        <v>2751</v>
      </c>
      <c r="B2440" s="3" t="s">
        <v>2751</v>
      </c>
      <c r="C2440" s="3" t="s">
        <v>6861</v>
      </c>
      <c r="D2440" s="10">
        <v>3274</v>
      </c>
      <c r="E2440">
        <v>0</v>
      </c>
      <c r="F2440" s="5">
        <f t="shared" si="228"/>
        <v>0</v>
      </c>
      <c r="G2440" s="6" t="e">
        <f t="shared" si="229"/>
        <v>#DIV/0!</v>
      </c>
      <c r="H2440" t="s">
        <v>8221</v>
      </c>
      <c r="I2440" t="s">
        <v>8224</v>
      </c>
      <c r="J2440" t="s">
        <v>8246</v>
      </c>
      <c r="K2440">
        <v>1403039842</v>
      </c>
      <c r="L2440" s="11">
        <f t="shared" si="232"/>
        <v>41807.887060185189</v>
      </c>
      <c r="M2440">
        <v>1397855842</v>
      </c>
      <c r="N2440" s="11">
        <f t="shared" si="233"/>
        <v>41747.887060185189</v>
      </c>
      <c r="O2440" t="b">
        <v>0</v>
      </c>
      <c r="P2440">
        <v>0</v>
      </c>
      <c r="Q2440" t="b">
        <v>0</v>
      </c>
      <c r="R2440" t="s">
        <v>8304</v>
      </c>
      <c r="S2440" t="str">
        <f t="shared" si="230"/>
        <v>publishing</v>
      </c>
      <c r="T2440" t="str">
        <f t="shared" si="231"/>
        <v>children's books</v>
      </c>
    </row>
    <row r="2441" spans="1:20" ht="43.2" x14ac:dyDescent="0.3">
      <c r="A2441">
        <v>2754</v>
      </c>
      <c r="B2441" s="3" t="s">
        <v>2754</v>
      </c>
      <c r="C2441" s="3" t="s">
        <v>6864</v>
      </c>
      <c r="D2441" s="10">
        <v>10000</v>
      </c>
      <c r="E2441">
        <v>0</v>
      </c>
      <c r="F2441" s="5">
        <f t="shared" si="228"/>
        <v>0</v>
      </c>
      <c r="G2441" s="6" t="e">
        <f t="shared" si="229"/>
        <v>#DIV/0!</v>
      </c>
      <c r="H2441" t="s">
        <v>8221</v>
      </c>
      <c r="I2441" t="s">
        <v>8224</v>
      </c>
      <c r="J2441" t="s">
        <v>8246</v>
      </c>
      <c r="K2441">
        <v>1410448551</v>
      </c>
      <c r="L2441" s="11">
        <f t="shared" si="232"/>
        <v>41893.636006944449</v>
      </c>
      <c r="M2441">
        <v>1407856551</v>
      </c>
      <c r="N2441" s="11">
        <f t="shared" si="233"/>
        <v>41863.636006944449</v>
      </c>
      <c r="O2441" t="b">
        <v>0</v>
      </c>
      <c r="P2441">
        <v>0</v>
      </c>
      <c r="Q2441" t="b">
        <v>0</v>
      </c>
      <c r="R2441" t="s">
        <v>8304</v>
      </c>
      <c r="S2441" t="str">
        <f t="shared" si="230"/>
        <v>publishing</v>
      </c>
      <c r="T2441" t="str">
        <f t="shared" si="231"/>
        <v>children's books</v>
      </c>
    </row>
    <row r="2442" spans="1:20" ht="43.2" x14ac:dyDescent="0.3">
      <c r="A2442">
        <v>2760</v>
      </c>
      <c r="B2442" s="3" t="s">
        <v>2760</v>
      </c>
      <c r="C2442" s="3" t="s">
        <v>6870</v>
      </c>
      <c r="D2442" s="10">
        <v>5000</v>
      </c>
      <c r="E2442">
        <v>0</v>
      </c>
      <c r="F2442" s="5">
        <f t="shared" si="228"/>
        <v>0</v>
      </c>
      <c r="G2442" s="6" t="e">
        <f t="shared" si="229"/>
        <v>#DIV/0!</v>
      </c>
      <c r="H2442" t="s">
        <v>8221</v>
      </c>
      <c r="I2442" t="s">
        <v>8225</v>
      </c>
      <c r="J2442" t="s">
        <v>8247</v>
      </c>
      <c r="K2442">
        <v>1371726258</v>
      </c>
      <c r="L2442" s="11">
        <f t="shared" si="232"/>
        <v>41445.461319444446</v>
      </c>
      <c r="M2442">
        <v>1369134258</v>
      </c>
      <c r="N2442" s="11">
        <f t="shared" si="233"/>
        <v>41415.461319444446</v>
      </c>
      <c r="O2442" t="b">
        <v>0</v>
      </c>
      <c r="P2442">
        <v>0</v>
      </c>
      <c r="Q2442" t="b">
        <v>0</v>
      </c>
      <c r="R2442" t="s">
        <v>8304</v>
      </c>
      <c r="S2442" t="str">
        <f t="shared" si="230"/>
        <v>publishing</v>
      </c>
      <c r="T2442" t="str">
        <f t="shared" si="231"/>
        <v>children's books</v>
      </c>
    </row>
    <row r="2443" spans="1:20" ht="43.2" x14ac:dyDescent="0.3">
      <c r="A2443">
        <v>2765</v>
      </c>
      <c r="B2443" s="3" t="s">
        <v>2765</v>
      </c>
      <c r="C2443" s="3" t="s">
        <v>6875</v>
      </c>
      <c r="D2443" s="10">
        <v>4000</v>
      </c>
      <c r="E2443">
        <v>0</v>
      </c>
      <c r="F2443" s="5">
        <f t="shared" si="228"/>
        <v>0</v>
      </c>
      <c r="G2443" s="6" t="e">
        <f t="shared" si="229"/>
        <v>#DIV/0!</v>
      </c>
      <c r="H2443" t="s">
        <v>8221</v>
      </c>
      <c r="I2443" t="s">
        <v>8224</v>
      </c>
      <c r="J2443" t="s">
        <v>8246</v>
      </c>
      <c r="K2443">
        <v>1351432428</v>
      </c>
      <c r="L2443" s="11">
        <f t="shared" si="232"/>
        <v>41210.579027777778</v>
      </c>
      <c r="M2443">
        <v>1350050028</v>
      </c>
      <c r="N2443" s="11">
        <f t="shared" si="233"/>
        <v>41194.579027777778</v>
      </c>
      <c r="O2443" t="b">
        <v>0</v>
      </c>
      <c r="P2443">
        <v>0</v>
      </c>
      <c r="Q2443" t="b">
        <v>0</v>
      </c>
      <c r="R2443" t="s">
        <v>8304</v>
      </c>
      <c r="S2443" t="str">
        <f t="shared" si="230"/>
        <v>publishing</v>
      </c>
      <c r="T2443" t="str">
        <f t="shared" si="231"/>
        <v>children's books</v>
      </c>
    </row>
    <row r="2444" spans="1:20" ht="43.2" x14ac:dyDescent="0.3">
      <c r="A2444">
        <v>2771</v>
      </c>
      <c r="B2444" s="3" t="s">
        <v>2771</v>
      </c>
      <c r="C2444" s="3" t="s">
        <v>6881</v>
      </c>
      <c r="D2444" s="10">
        <v>19980</v>
      </c>
      <c r="E2444">
        <v>0</v>
      </c>
      <c r="F2444" s="5">
        <f t="shared" si="228"/>
        <v>0</v>
      </c>
      <c r="G2444" s="6" t="e">
        <f t="shared" si="229"/>
        <v>#DIV/0!</v>
      </c>
      <c r="H2444" t="s">
        <v>8221</v>
      </c>
      <c r="I2444" t="s">
        <v>8224</v>
      </c>
      <c r="J2444" t="s">
        <v>8246</v>
      </c>
      <c r="K2444">
        <v>1359738000</v>
      </c>
      <c r="L2444" s="11">
        <f t="shared" si="232"/>
        <v>41306.708333333336</v>
      </c>
      <c r="M2444">
        <v>1355489140</v>
      </c>
      <c r="N2444" s="11">
        <f t="shared" si="233"/>
        <v>41257.531712962962</v>
      </c>
      <c r="O2444" t="b">
        <v>0</v>
      </c>
      <c r="P2444">
        <v>0</v>
      </c>
      <c r="Q2444" t="b">
        <v>0</v>
      </c>
      <c r="R2444" t="s">
        <v>8304</v>
      </c>
      <c r="S2444" t="str">
        <f t="shared" si="230"/>
        <v>publishing</v>
      </c>
      <c r="T2444" t="str">
        <f t="shared" si="231"/>
        <v>children's books</v>
      </c>
    </row>
    <row r="2445" spans="1:20" ht="43.2" x14ac:dyDescent="0.3">
      <c r="A2445">
        <v>2772</v>
      </c>
      <c r="B2445" s="3" t="s">
        <v>2772</v>
      </c>
      <c r="C2445" s="3" t="s">
        <v>6882</v>
      </c>
      <c r="D2445" s="10">
        <v>8000</v>
      </c>
      <c r="E2445">
        <v>0</v>
      </c>
      <c r="F2445" s="5">
        <f t="shared" si="228"/>
        <v>0</v>
      </c>
      <c r="G2445" s="6" t="e">
        <f t="shared" si="229"/>
        <v>#DIV/0!</v>
      </c>
      <c r="H2445" t="s">
        <v>8221</v>
      </c>
      <c r="I2445" t="s">
        <v>8224</v>
      </c>
      <c r="J2445" t="s">
        <v>8246</v>
      </c>
      <c r="K2445">
        <v>1381006294</v>
      </c>
      <c r="L2445" s="11">
        <f t="shared" si="232"/>
        <v>41552.869143518517</v>
      </c>
      <c r="M2445">
        <v>1379710294</v>
      </c>
      <c r="N2445" s="11">
        <f t="shared" si="233"/>
        <v>41537.869143518517</v>
      </c>
      <c r="O2445" t="b">
        <v>0</v>
      </c>
      <c r="P2445">
        <v>0</v>
      </c>
      <c r="Q2445" t="b">
        <v>0</v>
      </c>
      <c r="R2445" t="s">
        <v>8304</v>
      </c>
      <c r="S2445" t="str">
        <f t="shared" si="230"/>
        <v>publishing</v>
      </c>
      <c r="T2445" t="str">
        <f t="shared" si="231"/>
        <v>children's books</v>
      </c>
    </row>
    <row r="2446" spans="1:20" ht="28.8" x14ac:dyDescent="0.3">
      <c r="A2446">
        <v>2780</v>
      </c>
      <c r="B2446" s="3" t="s">
        <v>2780</v>
      </c>
      <c r="C2446" s="3" t="s">
        <v>6890</v>
      </c>
      <c r="D2446" s="10">
        <v>100000</v>
      </c>
      <c r="E2446">
        <v>0</v>
      </c>
      <c r="F2446" s="5">
        <f t="shared" si="228"/>
        <v>0</v>
      </c>
      <c r="G2446" s="6" t="e">
        <f t="shared" si="229"/>
        <v>#DIV/0!</v>
      </c>
      <c r="H2446" t="s">
        <v>8221</v>
      </c>
      <c r="I2446" t="s">
        <v>8237</v>
      </c>
      <c r="J2446" t="s">
        <v>8249</v>
      </c>
      <c r="K2446">
        <v>1489142688</v>
      </c>
      <c r="L2446" s="11">
        <f t="shared" si="232"/>
        <v>42804.447777777779</v>
      </c>
      <c r="M2446">
        <v>1486550688</v>
      </c>
      <c r="N2446" s="11">
        <f t="shared" si="233"/>
        <v>42774.447777777779</v>
      </c>
      <c r="O2446" t="b">
        <v>0</v>
      </c>
      <c r="P2446">
        <v>0</v>
      </c>
      <c r="Q2446" t="b">
        <v>0</v>
      </c>
      <c r="R2446" t="s">
        <v>8304</v>
      </c>
      <c r="S2446" t="str">
        <f t="shared" si="230"/>
        <v>publishing</v>
      </c>
      <c r="T2446" t="str">
        <f t="shared" si="231"/>
        <v>children's books</v>
      </c>
    </row>
    <row r="2447" spans="1:20" ht="43.2" x14ac:dyDescent="0.3">
      <c r="A2447">
        <v>2842</v>
      </c>
      <c r="B2447" s="3" t="s">
        <v>2842</v>
      </c>
      <c r="C2447" s="3" t="s">
        <v>6952</v>
      </c>
      <c r="D2447" s="10">
        <v>1500</v>
      </c>
      <c r="E2447">
        <v>0</v>
      </c>
      <c r="F2447" s="5">
        <f t="shared" si="228"/>
        <v>0</v>
      </c>
      <c r="G2447" s="6" t="e">
        <f t="shared" si="229"/>
        <v>#DIV/0!</v>
      </c>
      <c r="H2447" t="s">
        <v>8221</v>
      </c>
      <c r="I2447" t="s">
        <v>8225</v>
      </c>
      <c r="J2447" t="s">
        <v>8247</v>
      </c>
      <c r="K2447">
        <v>1403348400</v>
      </c>
      <c r="L2447" s="11">
        <f t="shared" si="232"/>
        <v>41811.458333333336</v>
      </c>
      <c r="M2447">
        <v>1401058295</v>
      </c>
      <c r="N2447" s="11">
        <f t="shared" si="233"/>
        <v>41784.952488425923</v>
      </c>
      <c r="O2447" t="b">
        <v>0</v>
      </c>
      <c r="P2447">
        <v>0</v>
      </c>
      <c r="Q2447" t="b">
        <v>0</v>
      </c>
      <c r="R2447" t="s">
        <v>8271</v>
      </c>
      <c r="S2447" t="str">
        <f t="shared" si="230"/>
        <v>theater</v>
      </c>
      <c r="T2447" t="str">
        <f t="shared" si="231"/>
        <v>plays</v>
      </c>
    </row>
    <row r="2448" spans="1:20" ht="43.2" x14ac:dyDescent="0.3">
      <c r="A2448">
        <v>2843</v>
      </c>
      <c r="B2448" s="3" t="s">
        <v>2843</v>
      </c>
      <c r="C2448" s="3" t="s">
        <v>6953</v>
      </c>
      <c r="D2448" s="10">
        <v>1200</v>
      </c>
      <c r="E2448">
        <v>0</v>
      </c>
      <c r="F2448" s="5">
        <f t="shared" si="228"/>
        <v>0</v>
      </c>
      <c r="G2448" s="6" t="e">
        <f t="shared" si="229"/>
        <v>#DIV/0!</v>
      </c>
      <c r="H2448" t="s">
        <v>8221</v>
      </c>
      <c r="I2448" t="s">
        <v>8224</v>
      </c>
      <c r="J2448" t="s">
        <v>8246</v>
      </c>
      <c r="K2448">
        <v>1465790400</v>
      </c>
      <c r="L2448" s="11">
        <f t="shared" si="232"/>
        <v>42534.166666666672</v>
      </c>
      <c r="M2448">
        <v>1462210950</v>
      </c>
      <c r="N2448" s="11">
        <f t="shared" si="233"/>
        <v>42492.737847222219</v>
      </c>
      <c r="O2448" t="b">
        <v>0</v>
      </c>
      <c r="P2448">
        <v>0</v>
      </c>
      <c r="Q2448" t="b">
        <v>0</v>
      </c>
      <c r="R2448" t="s">
        <v>8271</v>
      </c>
      <c r="S2448" t="str">
        <f t="shared" si="230"/>
        <v>theater</v>
      </c>
      <c r="T2448" t="str">
        <f t="shared" si="231"/>
        <v>plays</v>
      </c>
    </row>
    <row r="2449" spans="1:20" ht="57.6" x14ac:dyDescent="0.3">
      <c r="A2449">
        <v>2846</v>
      </c>
      <c r="B2449" s="3" t="s">
        <v>2846</v>
      </c>
      <c r="C2449" s="3" t="s">
        <v>6956</v>
      </c>
      <c r="D2449" s="10">
        <v>8000</v>
      </c>
      <c r="E2449">
        <v>0</v>
      </c>
      <c r="F2449" s="5">
        <f t="shared" si="228"/>
        <v>0</v>
      </c>
      <c r="G2449" s="6" t="e">
        <f t="shared" si="229"/>
        <v>#DIV/0!</v>
      </c>
      <c r="H2449" t="s">
        <v>8221</v>
      </c>
      <c r="I2449" t="s">
        <v>8224</v>
      </c>
      <c r="J2449" t="s">
        <v>8246</v>
      </c>
      <c r="K2449">
        <v>1432917394</v>
      </c>
      <c r="L2449" s="11">
        <f t="shared" si="232"/>
        <v>42153.692060185189</v>
      </c>
      <c r="M2449">
        <v>1429029394</v>
      </c>
      <c r="N2449" s="11">
        <f t="shared" si="233"/>
        <v>42108.692060185189</v>
      </c>
      <c r="O2449" t="b">
        <v>0</v>
      </c>
      <c r="P2449">
        <v>0</v>
      </c>
      <c r="Q2449" t="b">
        <v>0</v>
      </c>
      <c r="R2449" t="s">
        <v>8271</v>
      </c>
      <c r="S2449" t="str">
        <f t="shared" si="230"/>
        <v>theater</v>
      </c>
      <c r="T2449" t="str">
        <f t="shared" si="231"/>
        <v>plays</v>
      </c>
    </row>
    <row r="2450" spans="1:20" ht="43.2" x14ac:dyDescent="0.3">
      <c r="A2450">
        <v>2847</v>
      </c>
      <c r="B2450" s="3" t="s">
        <v>2847</v>
      </c>
      <c r="C2450" s="3" t="s">
        <v>6957</v>
      </c>
      <c r="D2450" s="10">
        <v>2000</v>
      </c>
      <c r="E2450">
        <v>0</v>
      </c>
      <c r="F2450" s="5">
        <f t="shared" si="228"/>
        <v>0</v>
      </c>
      <c r="G2450" s="6" t="e">
        <f t="shared" si="229"/>
        <v>#DIV/0!</v>
      </c>
      <c r="H2450" t="s">
        <v>8221</v>
      </c>
      <c r="I2450" t="s">
        <v>8224</v>
      </c>
      <c r="J2450" t="s">
        <v>8246</v>
      </c>
      <c r="K2450">
        <v>1464031265</v>
      </c>
      <c r="L2450" s="11">
        <f t="shared" si="232"/>
        <v>42513.806307870371</v>
      </c>
      <c r="M2450">
        <v>1458847265</v>
      </c>
      <c r="N2450" s="11">
        <f t="shared" si="233"/>
        <v>42453.806307870371</v>
      </c>
      <c r="O2450" t="b">
        <v>0</v>
      </c>
      <c r="P2450">
        <v>0</v>
      </c>
      <c r="Q2450" t="b">
        <v>0</v>
      </c>
      <c r="R2450" t="s">
        <v>8271</v>
      </c>
      <c r="S2450" t="str">
        <f t="shared" si="230"/>
        <v>theater</v>
      </c>
      <c r="T2450" t="str">
        <f t="shared" si="231"/>
        <v>plays</v>
      </c>
    </row>
    <row r="2451" spans="1:20" ht="43.2" x14ac:dyDescent="0.3">
      <c r="A2451">
        <v>2851</v>
      </c>
      <c r="B2451" s="3" t="s">
        <v>2851</v>
      </c>
      <c r="C2451" s="3" t="s">
        <v>6961</v>
      </c>
      <c r="D2451" s="10">
        <v>4500</v>
      </c>
      <c r="E2451">
        <v>0</v>
      </c>
      <c r="F2451" s="5">
        <f t="shared" si="228"/>
        <v>0</v>
      </c>
      <c r="G2451" s="6" t="e">
        <f t="shared" si="229"/>
        <v>#DIV/0!</v>
      </c>
      <c r="H2451" t="s">
        <v>8221</v>
      </c>
      <c r="I2451" t="s">
        <v>8241</v>
      </c>
      <c r="J2451" t="s">
        <v>8249</v>
      </c>
      <c r="K2451">
        <v>1454109420</v>
      </c>
      <c r="L2451" s="11">
        <f t="shared" si="232"/>
        <v>42398.970138888893</v>
      </c>
      <c r="M2451">
        <v>1453334629</v>
      </c>
      <c r="N2451" s="11">
        <f t="shared" si="233"/>
        <v>42390.002650462964</v>
      </c>
      <c r="O2451" t="b">
        <v>0</v>
      </c>
      <c r="P2451">
        <v>0</v>
      </c>
      <c r="Q2451" t="b">
        <v>0</v>
      </c>
      <c r="R2451" t="s">
        <v>8271</v>
      </c>
      <c r="S2451" t="str">
        <f t="shared" si="230"/>
        <v>theater</v>
      </c>
      <c r="T2451" t="str">
        <f t="shared" si="231"/>
        <v>plays</v>
      </c>
    </row>
    <row r="2452" spans="1:20" ht="43.2" x14ac:dyDescent="0.3">
      <c r="A2452">
        <v>2853</v>
      </c>
      <c r="B2452" s="3" t="s">
        <v>2853</v>
      </c>
      <c r="C2452" s="3" t="s">
        <v>6963</v>
      </c>
      <c r="D2452" s="10">
        <v>9500</v>
      </c>
      <c r="E2452">
        <v>0</v>
      </c>
      <c r="F2452" s="5">
        <f t="shared" si="228"/>
        <v>0</v>
      </c>
      <c r="G2452" s="6" t="e">
        <f t="shared" si="229"/>
        <v>#DIV/0!</v>
      </c>
      <c r="H2452" t="s">
        <v>8221</v>
      </c>
      <c r="I2452" t="s">
        <v>8229</v>
      </c>
      <c r="J2452" t="s">
        <v>8251</v>
      </c>
      <c r="K2452">
        <v>1410669297</v>
      </c>
      <c r="L2452" s="11">
        <f t="shared" si="232"/>
        <v>41896.190937499996</v>
      </c>
      <c r="M2452">
        <v>1405485297</v>
      </c>
      <c r="N2452" s="11">
        <f t="shared" si="233"/>
        <v>41836.190937499996</v>
      </c>
      <c r="O2452" t="b">
        <v>0</v>
      </c>
      <c r="P2452">
        <v>0</v>
      </c>
      <c r="Q2452" t="b">
        <v>0</v>
      </c>
      <c r="R2452" t="s">
        <v>8271</v>
      </c>
      <c r="S2452" t="str">
        <f t="shared" si="230"/>
        <v>theater</v>
      </c>
      <c r="T2452" t="str">
        <f t="shared" si="231"/>
        <v>plays</v>
      </c>
    </row>
    <row r="2453" spans="1:20" ht="43.2" x14ac:dyDescent="0.3">
      <c r="A2453">
        <v>2858</v>
      </c>
      <c r="B2453" s="3" t="s">
        <v>2858</v>
      </c>
      <c r="C2453" s="3" t="s">
        <v>6968</v>
      </c>
      <c r="D2453" s="10">
        <v>1000</v>
      </c>
      <c r="E2453">
        <v>0</v>
      </c>
      <c r="F2453" s="5">
        <f t="shared" si="228"/>
        <v>0</v>
      </c>
      <c r="G2453" s="6" t="e">
        <f t="shared" si="229"/>
        <v>#DIV/0!</v>
      </c>
      <c r="H2453" t="s">
        <v>8221</v>
      </c>
      <c r="I2453" t="s">
        <v>8233</v>
      </c>
      <c r="J2453" t="s">
        <v>8249</v>
      </c>
      <c r="K2453">
        <v>1417778880</v>
      </c>
      <c r="L2453" s="11">
        <f t="shared" si="232"/>
        <v>41978.477777777778</v>
      </c>
      <c r="M2453">
        <v>1415711095</v>
      </c>
      <c r="N2453" s="11">
        <f t="shared" si="233"/>
        <v>41954.545081018514</v>
      </c>
      <c r="O2453" t="b">
        <v>0</v>
      </c>
      <c r="P2453">
        <v>0</v>
      </c>
      <c r="Q2453" t="b">
        <v>0</v>
      </c>
      <c r="R2453" t="s">
        <v>8271</v>
      </c>
      <c r="S2453" t="str">
        <f t="shared" si="230"/>
        <v>theater</v>
      </c>
      <c r="T2453" t="str">
        <f t="shared" si="231"/>
        <v>plays</v>
      </c>
    </row>
    <row r="2454" spans="1:20" ht="43.2" x14ac:dyDescent="0.3">
      <c r="A2454">
        <v>2865</v>
      </c>
      <c r="B2454" s="3" t="s">
        <v>2865</v>
      </c>
      <c r="C2454" s="3" t="s">
        <v>6975</v>
      </c>
      <c r="D2454" s="10">
        <v>2888</v>
      </c>
      <c r="E2454">
        <v>0</v>
      </c>
      <c r="F2454" s="5">
        <f t="shared" si="228"/>
        <v>0</v>
      </c>
      <c r="G2454" s="6" t="e">
        <f t="shared" si="229"/>
        <v>#DIV/0!</v>
      </c>
      <c r="H2454" t="s">
        <v>8221</v>
      </c>
      <c r="I2454" t="s">
        <v>8224</v>
      </c>
      <c r="J2454" t="s">
        <v>8246</v>
      </c>
      <c r="K2454">
        <v>1420512259</v>
      </c>
      <c r="L2454" s="11">
        <f t="shared" si="232"/>
        <v>42010.114108796297</v>
      </c>
      <c r="M2454">
        <v>1415328259</v>
      </c>
      <c r="N2454" s="11">
        <f t="shared" si="233"/>
        <v>41950.114108796297</v>
      </c>
      <c r="O2454" t="b">
        <v>0</v>
      </c>
      <c r="P2454">
        <v>0</v>
      </c>
      <c r="Q2454" t="b">
        <v>0</v>
      </c>
      <c r="R2454" t="s">
        <v>8271</v>
      </c>
      <c r="S2454" t="str">
        <f t="shared" si="230"/>
        <v>theater</v>
      </c>
      <c r="T2454" t="str">
        <f t="shared" si="231"/>
        <v>plays</v>
      </c>
    </row>
    <row r="2455" spans="1:20" ht="43.2" x14ac:dyDescent="0.3">
      <c r="A2455">
        <v>2872</v>
      </c>
      <c r="B2455" s="3" t="s">
        <v>2872</v>
      </c>
      <c r="C2455" s="3" t="s">
        <v>6982</v>
      </c>
      <c r="D2455" s="10">
        <v>3000</v>
      </c>
      <c r="E2455">
        <v>0</v>
      </c>
      <c r="F2455" s="5">
        <f t="shared" si="228"/>
        <v>0</v>
      </c>
      <c r="G2455" s="6" t="e">
        <f t="shared" si="229"/>
        <v>#DIV/0!</v>
      </c>
      <c r="H2455" t="s">
        <v>8221</v>
      </c>
      <c r="I2455" t="s">
        <v>8224</v>
      </c>
      <c r="J2455" t="s">
        <v>8246</v>
      </c>
      <c r="K2455">
        <v>1434768438</v>
      </c>
      <c r="L2455" s="11">
        <f t="shared" si="232"/>
        <v>42175.11618055556</v>
      </c>
      <c r="M2455">
        <v>1429584438</v>
      </c>
      <c r="N2455" s="11">
        <f t="shared" si="233"/>
        <v>42115.11618055556</v>
      </c>
      <c r="O2455" t="b">
        <v>0</v>
      </c>
      <c r="P2455">
        <v>0</v>
      </c>
      <c r="Q2455" t="b">
        <v>0</v>
      </c>
      <c r="R2455" t="s">
        <v>8271</v>
      </c>
      <c r="S2455" t="str">
        <f t="shared" si="230"/>
        <v>theater</v>
      </c>
      <c r="T2455" t="str">
        <f t="shared" si="231"/>
        <v>plays</v>
      </c>
    </row>
    <row r="2456" spans="1:20" ht="43.2" x14ac:dyDescent="0.3">
      <c r="A2456">
        <v>2876</v>
      </c>
      <c r="B2456" s="3" t="s">
        <v>2876</v>
      </c>
      <c r="C2456" s="3" t="s">
        <v>6986</v>
      </c>
      <c r="D2456" s="10">
        <v>150000</v>
      </c>
      <c r="E2456">
        <v>0</v>
      </c>
      <c r="F2456" s="5">
        <f t="shared" si="228"/>
        <v>0</v>
      </c>
      <c r="G2456" s="6" t="e">
        <f t="shared" si="229"/>
        <v>#DIV/0!</v>
      </c>
      <c r="H2456" t="s">
        <v>8221</v>
      </c>
      <c r="I2456" t="s">
        <v>8224</v>
      </c>
      <c r="J2456" t="s">
        <v>8246</v>
      </c>
      <c r="K2456">
        <v>1437069079</v>
      </c>
      <c r="L2456" s="11">
        <f t="shared" si="232"/>
        <v>42201.743969907402</v>
      </c>
      <c r="M2456">
        <v>1434477079</v>
      </c>
      <c r="N2456" s="11">
        <f t="shared" si="233"/>
        <v>42171.743969907402</v>
      </c>
      <c r="O2456" t="b">
        <v>0</v>
      </c>
      <c r="P2456">
        <v>0</v>
      </c>
      <c r="Q2456" t="b">
        <v>0</v>
      </c>
      <c r="R2456" t="s">
        <v>8271</v>
      </c>
      <c r="S2456" t="str">
        <f t="shared" si="230"/>
        <v>theater</v>
      </c>
      <c r="T2456" t="str">
        <f t="shared" si="231"/>
        <v>plays</v>
      </c>
    </row>
    <row r="2457" spans="1:20" ht="43.2" x14ac:dyDescent="0.3">
      <c r="A2457">
        <v>2881</v>
      </c>
      <c r="B2457" s="3" t="s">
        <v>2881</v>
      </c>
      <c r="C2457" s="3" t="s">
        <v>6991</v>
      </c>
      <c r="D2457" s="10">
        <v>5500</v>
      </c>
      <c r="E2457">
        <v>0</v>
      </c>
      <c r="F2457" s="5">
        <f t="shared" si="228"/>
        <v>0</v>
      </c>
      <c r="G2457" s="6" t="e">
        <f t="shared" si="229"/>
        <v>#DIV/0!</v>
      </c>
      <c r="H2457" t="s">
        <v>8221</v>
      </c>
      <c r="I2457" t="s">
        <v>8224</v>
      </c>
      <c r="J2457" t="s">
        <v>8246</v>
      </c>
      <c r="K2457">
        <v>1417620036</v>
      </c>
      <c r="L2457" s="11">
        <f t="shared" si="232"/>
        <v>41976.639305555553</v>
      </c>
      <c r="M2457">
        <v>1412432436</v>
      </c>
      <c r="N2457" s="11">
        <f t="shared" si="233"/>
        <v>41916.597638888888</v>
      </c>
      <c r="O2457" t="b">
        <v>0</v>
      </c>
      <c r="P2457">
        <v>0</v>
      </c>
      <c r="Q2457" t="b">
        <v>0</v>
      </c>
      <c r="R2457" t="s">
        <v>8271</v>
      </c>
      <c r="S2457" t="str">
        <f t="shared" si="230"/>
        <v>theater</v>
      </c>
      <c r="T2457" t="str">
        <f t="shared" si="231"/>
        <v>plays</v>
      </c>
    </row>
    <row r="2458" spans="1:20" ht="43.2" x14ac:dyDescent="0.3">
      <c r="A2458">
        <v>2888</v>
      </c>
      <c r="B2458" s="3" t="s">
        <v>2888</v>
      </c>
      <c r="C2458" s="3" t="s">
        <v>6998</v>
      </c>
      <c r="D2458" s="10">
        <v>30000</v>
      </c>
      <c r="E2458">
        <v>0</v>
      </c>
      <c r="F2458" s="5">
        <f t="shared" si="228"/>
        <v>0</v>
      </c>
      <c r="G2458" s="6" t="e">
        <f t="shared" si="229"/>
        <v>#DIV/0!</v>
      </c>
      <c r="H2458" t="s">
        <v>8221</v>
      </c>
      <c r="I2458" t="s">
        <v>8224</v>
      </c>
      <c r="J2458" t="s">
        <v>8246</v>
      </c>
      <c r="K2458">
        <v>1413608340</v>
      </c>
      <c r="L2458" s="11">
        <f t="shared" si="232"/>
        <v>41930.207638888889</v>
      </c>
      <c r="M2458">
        <v>1412945440</v>
      </c>
      <c r="N2458" s="11">
        <f t="shared" si="233"/>
        <v>41922.535185185188</v>
      </c>
      <c r="O2458" t="b">
        <v>0</v>
      </c>
      <c r="P2458">
        <v>0</v>
      </c>
      <c r="Q2458" t="b">
        <v>0</v>
      </c>
      <c r="R2458" t="s">
        <v>8271</v>
      </c>
      <c r="S2458" t="str">
        <f t="shared" si="230"/>
        <v>theater</v>
      </c>
      <c r="T2458" t="str">
        <f t="shared" si="231"/>
        <v>plays</v>
      </c>
    </row>
    <row r="2459" spans="1:20" ht="28.8" x14ac:dyDescent="0.3">
      <c r="A2459">
        <v>2894</v>
      </c>
      <c r="B2459" s="3" t="s">
        <v>2894</v>
      </c>
      <c r="C2459" s="3" t="s">
        <v>7004</v>
      </c>
      <c r="D2459" s="10">
        <v>50000</v>
      </c>
      <c r="E2459">
        <v>0</v>
      </c>
      <c r="F2459" s="5">
        <f t="shared" si="228"/>
        <v>0</v>
      </c>
      <c r="G2459" s="6" t="e">
        <f t="shared" si="229"/>
        <v>#DIV/0!</v>
      </c>
      <c r="H2459" t="s">
        <v>8221</v>
      </c>
      <c r="I2459" t="s">
        <v>8224</v>
      </c>
      <c r="J2459" t="s">
        <v>8246</v>
      </c>
      <c r="K2459">
        <v>1428100815</v>
      </c>
      <c r="L2459" s="11">
        <f t="shared" si="232"/>
        <v>42097.944618055553</v>
      </c>
      <c r="M2459">
        <v>1422920415</v>
      </c>
      <c r="N2459" s="11">
        <f t="shared" si="233"/>
        <v>42037.986284722225</v>
      </c>
      <c r="O2459" t="b">
        <v>0</v>
      </c>
      <c r="P2459">
        <v>0</v>
      </c>
      <c r="Q2459" t="b">
        <v>0</v>
      </c>
      <c r="R2459" t="s">
        <v>8271</v>
      </c>
      <c r="S2459" t="str">
        <f t="shared" si="230"/>
        <v>theater</v>
      </c>
      <c r="T2459" t="str">
        <f t="shared" si="231"/>
        <v>plays</v>
      </c>
    </row>
    <row r="2460" spans="1:20" ht="43.2" x14ac:dyDescent="0.3">
      <c r="A2460">
        <v>2899</v>
      </c>
      <c r="B2460" s="3" t="s">
        <v>2899</v>
      </c>
      <c r="C2460" s="3" t="s">
        <v>7009</v>
      </c>
      <c r="D2460" s="10">
        <v>10000</v>
      </c>
      <c r="E2460">
        <v>0</v>
      </c>
      <c r="F2460" s="5">
        <f t="shared" si="228"/>
        <v>0</v>
      </c>
      <c r="G2460" s="6" t="e">
        <f t="shared" si="229"/>
        <v>#DIV/0!</v>
      </c>
      <c r="H2460" t="s">
        <v>8221</v>
      </c>
      <c r="I2460" t="s">
        <v>8224</v>
      </c>
      <c r="J2460" t="s">
        <v>8246</v>
      </c>
      <c r="K2460">
        <v>1469325158</v>
      </c>
      <c r="L2460" s="11">
        <f t="shared" si="232"/>
        <v>42575.078217592592</v>
      </c>
      <c r="M2460">
        <v>1464141158</v>
      </c>
      <c r="N2460" s="11">
        <f t="shared" si="233"/>
        <v>42515.078217592592</v>
      </c>
      <c r="O2460" t="b">
        <v>0</v>
      </c>
      <c r="P2460">
        <v>0</v>
      </c>
      <c r="Q2460" t="b">
        <v>0</v>
      </c>
      <c r="R2460" t="s">
        <v>8271</v>
      </c>
      <c r="S2460" t="str">
        <f t="shared" si="230"/>
        <v>theater</v>
      </c>
      <c r="T2460" t="str">
        <f t="shared" si="231"/>
        <v>plays</v>
      </c>
    </row>
    <row r="2461" spans="1:20" ht="43.2" x14ac:dyDescent="0.3">
      <c r="A2461">
        <v>2943</v>
      </c>
      <c r="B2461" s="3" t="s">
        <v>2943</v>
      </c>
      <c r="C2461" s="3" t="s">
        <v>7053</v>
      </c>
      <c r="D2461" s="10">
        <v>3000</v>
      </c>
      <c r="E2461">
        <v>0</v>
      </c>
      <c r="F2461" s="5">
        <f t="shared" si="228"/>
        <v>0</v>
      </c>
      <c r="G2461" s="6" t="e">
        <f t="shared" si="229"/>
        <v>#DIV/0!</v>
      </c>
      <c r="H2461" t="s">
        <v>8221</v>
      </c>
      <c r="I2461" t="s">
        <v>8224</v>
      </c>
      <c r="J2461" t="s">
        <v>8246</v>
      </c>
      <c r="K2461">
        <v>1428894380</v>
      </c>
      <c r="L2461" s="11">
        <f t="shared" si="232"/>
        <v>42107.129398148143</v>
      </c>
      <c r="M2461">
        <v>1426302380</v>
      </c>
      <c r="N2461" s="11">
        <f t="shared" si="233"/>
        <v>42077.129398148143</v>
      </c>
      <c r="O2461" t="b">
        <v>0</v>
      </c>
      <c r="P2461">
        <v>0</v>
      </c>
      <c r="Q2461" t="b">
        <v>0</v>
      </c>
      <c r="R2461" t="s">
        <v>8303</v>
      </c>
      <c r="S2461" t="str">
        <f t="shared" si="230"/>
        <v>theater</v>
      </c>
      <c r="T2461" t="str">
        <f t="shared" si="231"/>
        <v>spaces</v>
      </c>
    </row>
    <row r="2462" spans="1:20" ht="57.6" x14ac:dyDescent="0.3">
      <c r="A2462">
        <v>2945</v>
      </c>
      <c r="B2462" s="3" t="s">
        <v>2945</v>
      </c>
      <c r="C2462" s="3" t="s">
        <v>7055</v>
      </c>
      <c r="D2462" s="10">
        <v>50000</v>
      </c>
      <c r="E2462">
        <v>0</v>
      </c>
      <c r="F2462" s="5">
        <f t="shared" si="228"/>
        <v>0</v>
      </c>
      <c r="G2462" s="6" t="e">
        <f t="shared" si="229"/>
        <v>#DIV/0!</v>
      </c>
      <c r="H2462" t="s">
        <v>8221</v>
      </c>
      <c r="I2462" t="s">
        <v>8224</v>
      </c>
      <c r="J2462" t="s">
        <v>8246</v>
      </c>
      <c r="K2462">
        <v>1432437660</v>
      </c>
      <c r="L2462" s="11">
        <f t="shared" si="232"/>
        <v>42148.139583333337</v>
      </c>
      <c r="M2462">
        <v>1429845660</v>
      </c>
      <c r="N2462" s="11">
        <f t="shared" si="233"/>
        <v>42118.139583333337</v>
      </c>
      <c r="O2462" t="b">
        <v>0</v>
      </c>
      <c r="P2462">
        <v>0</v>
      </c>
      <c r="Q2462" t="b">
        <v>0</v>
      </c>
      <c r="R2462" t="s">
        <v>8303</v>
      </c>
      <c r="S2462" t="str">
        <f t="shared" si="230"/>
        <v>theater</v>
      </c>
      <c r="T2462" t="str">
        <f t="shared" si="231"/>
        <v>spaces</v>
      </c>
    </row>
    <row r="2463" spans="1:20" ht="43.2" x14ac:dyDescent="0.3">
      <c r="A2463">
        <v>2950</v>
      </c>
      <c r="B2463" s="3" t="s">
        <v>2950</v>
      </c>
      <c r="C2463" s="3" t="s">
        <v>7060</v>
      </c>
      <c r="D2463" s="10">
        <v>5000000</v>
      </c>
      <c r="E2463">
        <v>0</v>
      </c>
      <c r="F2463" s="5">
        <f t="shared" si="228"/>
        <v>0</v>
      </c>
      <c r="G2463" s="6" t="e">
        <f t="shared" si="229"/>
        <v>#DIV/0!</v>
      </c>
      <c r="H2463" t="s">
        <v>8221</v>
      </c>
      <c r="I2463" t="s">
        <v>8224</v>
      </c>
      <c r="J2463" t="s">
        <v>8246</v>
      </c>
      <c r="K2463">
        <v>1453538752</v>
      </c>
      <c r="L2463" s="11">
        <f t="shared" si="232"/>
        <v>42392.36518518519</v>
      </c>
      <c r="M2463">
        <v>1450946752</v>
      </c>
      <c r="N2463" s="11">
        <f t="shared" si="233"/>
        <v>42362.36518518519</v>
      </c>
      <c r="O2463" t="b">
        <v>0</v>
      </c>
      <c r="P2463">
        <v>0</v>
      </c>
      <c r="Q2463" t="b">
        <v>0</v>
      </c>
      <c r="R2463" t="s">
        <v>8303</v>
      </c>
      <c r="S2463" t="str">
        <f t="shared" si="230"/>
        <v>theater</v>
      </c>
      <c r="T2463" t="str">
        <f t="shared" si="231"/>
        <v>spaces</v>
      </c>
    </row>
    <row r="2464" spans="1:20" ht="43.2" x14ac:dyDescent="0.3">
      <c r="A2464">
        <v>3054</v>
      </c>
      <c r="B2464" s="3" t="s">
        <v>3054</v>
      </c>
      <c r="C2464" s="3" t="s">
        <v>7164</v>
      </c>
      <c r="D2464" s="10">
        <v>300</v>
      </c>
      <c r="E2464">
        <v>0</v>
      </c>
      <c r="F2464" s="5">
        <f t="shared" si="228"/>
        <v>0</v>
      </c>
      <c r="G2464" s="6" t="e">
        <f t="shared" si="229"/>
        <v>#DIV/0!</v>
      </c>
      <c r="H2464" t="s">
        <v>8221</v>
      </c>
      <c r="I2464" t="s">
        <v>8224</v>
      </c>
      <c r="J2464" t="s">
        <v>8246</v>
      </c>
      <c r="K2464">
        <v>1425258240</v>
      </c>
      <c r="L2464" s="11">
        <f t="shared" si="232"/>
        <v>42065.044444444444</v>
      </c>
      <c r="M2464">
        <v>1422043154</v>
      </c>
      <c r="N2464" s="11">
        <f t="shared" si="233"/>
        <v>42027.832800925928</v>
      </c>
      <c r="O2464" t="b">
        <v>0</v>
      </c>
      <c r="P2464">
        <v>0</v>
      </c>
      <c r="Q2464" t="b">
        <v>0</v>
      </c>
      <c r="R2464" t="s">
        <v>8303</v>
      </c>
      <c r="S2464" t="str">
        <f t="shared" si="230"/>
        <v>theater</v>
      </c>
      <c r="T2464" t="str">
        <f t="shared" si="231"/>
        <v>spaces</v>
      </c>
    </row>
    <row r="2465" spans="1:20" ht="43.2" x14ac:dyDescent="0.3">
      <c r="A2465">
        <v>3056</v>
      </c>
      <c r="B2465" s="3" t="s">
        <v>3056</v>
      </c>
      <c r="C2465" s="3" t="s">
        <v>7166</v>
      </c>
      <c r="D2465" s="10">
        <v>25000</v>
      </c>
      <c r="E2465">
        <v>0</v>
      </c>
      <c r="F2465" s="5">
        <f t="shared" si="228"/>
        <v>0</v>
      </c>
      <c r="G2465" s="6" t="e">
        <f t="shared" si="229"/>
        <v>#DIV/0!</v>
      </c>
      <c r="H2465" t="s">
        <v>8221</v>
      </c>
      <c r="I2465" t="s">
        <v>8224</v>
      </c>
      <c r="J2465" t="s">
        <v>8246</v>
      </c>
      <c r="K2465">
        <v>1412003784</v>
      </c>
      <c r="L2465" s="11">
        <f t="shared" si="232"/>
        <v>41911.636388888888</v>
      </c>
      <c r="M2465">
        <v>1406819784</v>
      </c>
      <c r="N2465" s="11">
        <f t="shared" si="233"/>
        <v>41851.636388888888</v>
      </c>
      <c r="O2465" t="b">
        <v>0</v>
      </c>
      <c r="P2465">
        <v>0</v>
      </c>
      <c r="Q2465" t="b">
        <v>0</v>
      </c>
      <c r="R2465" t="s">
        <v>8303</v>
      </c>
      <c r="S2465" t="str">
        <f t="shared" si="230"/>
        <v>theater</v>
      </c>
      <c r="T2465" t="str">
        <f t="shared" si="231"/>
        <v>spaces</v>
      </c>
    </row>
    <row r="2466" spans="1:20" ht="43.2" x14ac:dyDescent="0.3">
      <c r="A2466">
        <v>3057</v>
      </c>
      <c r="B2466" s="3" t="s">
        <v>3057</v>
      </c>
      <c r="C2466" s="3" t="s">
        <v>7167</v>
      </c>
      <c r="D2466" s="10">
        <v>50000</v>
      </c>
      <c r="E2466">
        <v>0</v>
      </c>
      <c r="F2466" s="5">
        <f t="shared" si="228"/>
        <v>0</v>
      </c>
      <c r="G2466" s="6" t="e">
        <f t="shared" si="229"/>
        <v>#DIV/0!</v>
      </c>
      <c r="H2466" t="s">
        <v>8221</v>
      </c>
      <c r="I2466" t="s">
        <v>8225</v>
      </c>
      <c r="J2466" t="s">
        <v>8247</v>
      </c>
      <c r="K2466">
        <v>1459694211</v>
      </c>
      <c r="L2466" s="11">
        <f t="shared" si="232"/>
        <v>42463.608923611115</v>
      </c>
      <c r="M2466">
        <v>1457105811</v>
      </c>
      <c r="N2466" s="11">
        <f t="shared" si="233"/>
        <v>42433.650590277779</v>
      </c>
      <c r="O2466" t="b">
        <v>0</v>
      </c>
      <c r="P2466">
        <v>0</v>
      </c>
      <c r="Q2466" t="b">
        <v>0</v>
      </c>
      <c r="R2466" t="s">
        <v>8303</v>
      </c>
      <c r="S2466" t="str">
        <f t="shared" si="230"/>
        <v>theater</v>
      </c>
      <c r="T2466" t="str">
        <f t="shared" si="231"/>
        <v>spaces</v>
      </c>
    </row>
    <row r="2467" spans="1:20" x14ac:dyDescent="0.3">
      <c r="A2467">
        <v>3061</v>
      </c>
      <c r="B2467" s="3" t="s">
        <v>3061</v>
      </c>
      <c r="C2467" s="3" t="s">
        <v>7171</v>
      </c>
      <c r="D2467" s="10">
        <v>1000000</v>
      </c>
      <c r="E2467">
        <v>0</v>
      </c>
      <c r="F2467" s="5">
        <f t="shared" si="228"/>
        <v>0</v>
      </c>
      <c r="G2467" s="6" t="e">
        <f t="shared" si="229"/>
        <v>#DIV/0!</v>
      </c>
      <c r="H2467" t="s">
        <v>8221</v>
      </c>
      <c r="I2467" t="s">
        <v>8224</v>
      </c>
      <c r="J2467" t="s">
        <v>8246</v>
      </c>
      <c r="K2467">
        <v>1407955748</v>
      </c>
      <c r="L2467" s="11">
        <f t="shared" si="232"/>
        <v>41864.784120370372</v>
      </c>
      <c r="M2467">
        <v>1405363748</v>
      </c>
      <c r="N2467" s="11">
        <f t="shared" si="233"/>
        <v>41834.784120370372</v>
      </c>
      <c r="O2467" t="b">
        <v>0</v>
      </c>
      <c r="P2467">
        <v>0</v>
      </c>
      <c r="Q2467" t="b">
        <v>0</v>
      </c>
      <c r="R2467" t="s">
        <v>8303</v>
      </c>
      <c r="S2467" t="str">
        <f t="shared" si="230"/>
        <v>theater</v>
      </c>
      <c r="T2467" t="str">
        <f t="shared" si="231"/>
        <v>spaces</v>
      </c>
    </row>
    <row r="2468" spans="1:20" ht="43.2" x14ac:dyDescent="0.3">
      <c r="A2468">
        <v>3082</v>
      </c>
      <c r="B2468" s="3" t="s">
        <v>3082</v>
      </c>
      <c r="C2468" s="3" t="s">
        <v>7192</v>
      </c>
      <c r="D2468" s="10">
        <v>9000</v>
      </c>
      <c r="E2468">
        <v>0</v>
      </c>
      <c r="F2468" s="5">
        <f t="shared" si="228"/>
        <v>0</v>
      </c>
      <c r="G2468" s="6" t="e">
        <f t="shared" si="229"/>
        <v>#DIV/0!</v>
      </c>
      <c r="H2468" t="s">
        <v>8221</v>
      </c>
      <c r="I2468" t="s">
        <v>8224</v>
      </c>
      <c r="J2468" t="s">
        <v>8246</v>
      </c>
      <c r="K2468">
        <v>1447628946</v>
      </c>
      <c r="L2468" s="11">
        <f t="shared" si="232"/>
        <v>42323.96465277778</v>
      </c>
      <c r="M2468">
        <v>1445033346</v>
      </c>
      <c r="N2468" s="11">
        <f t="shared" si="233"/>
        <v>42293.922986111109</v>
      </c>
      <c r="O2468" t="b">
        <v>0</v>
      </c>
      <c r="P2468">
        <v>0</v>
      </c>
      <c r="Q2468" t="b">
        <v>0</v>
      </c>
      <c r="R2468" t="s">
        <v>8303</v>
      </c>
      <c r="S2468" t="str">
        <f t="shared" si="230"/>
        <v>theater</v>
      </c>
      <c r="T2468" t="str">
        <f t="shared" si="231"/>
        <v>spaces</v>
      </c>
    </row>
    <row r="2469" spans="1:20" ht="43.2" x14ac:dyDescent="0.3">
      <c r="A2469">
        <v>3114</v>
      </c>
      <c r="B2469" s="3" t="s">
        <v>3114</v>
      </c>
      <c r="C2469" s="3" t="s">
        <v>7224</v>
      </c>
      <c r="D2469" s="10">
        <v>75000</v>
      </c>
      <c r="E2469">
        <v>0</v>
      </c>
      <c r="F2469" s="5">
        <f t="shared" si="228"/>
        <v>0</v>
      </c>
      <c r="G2469" s="6" t="e">
        <f t="shared" si="229"/>
        <v>#DIV/0!</v>
      </c>
      <c r="H2469" t="s">
        <v>8221</v>
      </c>
      <c r="I2469" t="s">
        <v>8224</v>
      </c>
      <c r="J2469" t="s">
        <v>8246</v>
      </c>
      <c r="K2469">
        <v>1411312250</v>
      </c>
      <c r="L2469" s="11">
        <f t="shared" si="232"/>
        <v>41903.632523148146</v>
      </c>
      <c r="M2469">
        <v>1406128250</v>
      </c>
      <c r="N2469" s="11">
        <f t="shared" si="233"/>
        <v>41843.632523148146</v>
      </c>
      <c r="O2469" t="b">
        <v>0</v>
      </c>
      <c r="P2469">
        <v>0</v>
      </c>
      <c r="Q2469" t="b">
        <v>0</v>
      </c>
      <c r="R2469" t="s">
        <v>8303</v>
      </c>
      <c r="S2469" t="str">
        <f t="shared" si="230"/>
        <v>theater</v>
      </c>
      <c r="T2469" t="str">
        <f t="shared" si="231"/>
        <v>spaces</v>
      </c>
    </row>
    <row r="2470" spans="1:20" ht="43.2" x14ac:dyDescent="0.3">
      <c r="A2470">
        <v>3190</v>
      </c>
      <c r="B2470" s="3" t="s">
        <v>3190</v>
      </c>
      <c r="C2470" s="3" t="s">
        <v>7300</v>
      </c>
      <c r="D2470" s="10">
        <v>4000</v>
      </c>
      <c r="E2470">
        <v>0</v>
      </c>
      <c r="F2470" s="5">
        <f t="shared" si="228"/>
        <v>0</v>
      </c>
      <c r="G2470" s="6" t="e">
        <f t="shared" si="229"/>
        <v>#DIV/0!</v>
      </c>
      <c r="H2470" t="s">
        <v>8221</v>
      </c>
      <c r="I2470" t="s">
        <v>8229</v>
      </c>
      <c r="J2470" t="s">
        <v>8251</v>
      </c>
      <c r="K2470">
        <v>1481258275</v>
      </c>
      <c r="L2470" s="11">
        <f t="shared" si="232"/>
        <v>42713.192997685182</v>
      </c>
      <c r="M2470">
        <v>1478662675</v>
      </c>
      <c r="N2470" s="11">
        <f t="shared" si="233"/>
        <v>42683.151331018518</v>
      </c>
      <c r="O2470" t="b">
        <v>0</v>
      </c>
      <c r="P2470">
        <v>0</v>
      </c>
      <c r="Q2470" t="b">
        <v>0</v>
      </c>
      <c r="R2470" t="s">
        <v>8305</v>
      </c>
      <c r="S2470" t="str">
        <f t="shared" si="230"/>
        <v>theater</v>
      </c>
      <c r="T2470" t="str">
        <f t="shared" si="231"/>
        <v>musical</v>
      </c>
    </row>
    <row r="2471" spans="1:20" ht="43.2" x14ac:dyDescent="0.3">
      <c r="A2471">
        <v>3194</v>
      </c>
      <c r="B2471" s="3" t="s">
        <v>3194</v>
      </c>
      <c r="C2471" s="3" t="s">
        <v>7304</v>
      </c>
      <c r="D2471" s="10">
        <v>11000</v>
      </c>
      <c r="E2471">
        <v>0</v>
      </c>
      <c r="F2471" s="5">
        <f t="shared" si="228"/>
        <v>0</v>
      </c>
      <c r="G2471" s="6" t="e">
        <f t="shared" si="229"/>
        <v>#DIV/0!</v>
      </c>
      <c r="H2471" t="s">
        <v>8221</v>
      </c>
      <c r="I2471" t="s">
        <v>8224</v>
      </c>
      <c r="J2471" t="s">
        <v>8246</v>
      </c>
      <c r="K2471">
        <v>1437960598</v>
      </c>
      <c r="L2471" s="11">
        <f t="shared" si="232"/>
        <v>42212.062476851846</v>
      </c>
      <c r="M2471">
        <v>1435368598</v>
      </c>
      <c r="N2471" s="11">
        <f t="shared" si="233"/>
        <v>42182.062476851846</v>
      </c>
      <c r="O2471" t="b">
        <v>0</v>
      </c>
      <c r="P2471">
        <v>0</v>
      </c>
      <c r="Q2471" t="b">
        <v>0</v>
      </c>
      <c r="R2471" t="s">
        <v>8305</v>
      </c>
      <c r="S2471" t="str">
        <f t="shared" si="230"/>
        <v>theater</v>
      </c>
      <c r="T2471" t="str">
        <f t="shared" si="231"/>
        <v>musical</v>
      </c>
    </row>
    <row r="2472" spans="1:20" ht="43.2" x14ac:dyDescent="0.3">
      <c r="A2472">
        <v>3204</v>
      </c>
      <c r="B2472" s="3" t="s">
        <v>3204</v>
      </c>
      <c r="C2472" s="3" t="s">
        <v>7314</v>
      </c>
      <c r="D2472" s="10">
        <v>500</v>
      </c>
      <c r="E2472">
        <v>0</v>
      </c>
      <c r="F2472" s="5">
        <f t="shared" si="228"/>
        <v>0</v>
      </c>
      <c r="G2472" s="6" t="e">
        <f t="shared" si="229"/>
        <v>#DIV/0!</v>
      </c>
      <c r="H2472" t="s">
        <v>8221</v>
      </c>
      <c r="I2472" t="s">
        <v>8224</v>
      </c>
      <c r="J2472" t="s">
        <v>8246</v>
      </c>
      <c r="K2472">
        <v>1437149640</v>
      </c>
      <c r="L2472" s="11">
        <f t="shared" si="232"/>
        <v>42202.676388888889</v>
      </c>
      <c r="M2472">
        <v>1434558479</v>
      </c>
      <c r="N2472" s="11">
        <f t="shared" si="233"/>
        <v>42172.686099537037</v>
      </c>
      <c r="O2472" t="b">
        <v>0</v>
      </c>
      <c r="P2472">
        <v>0</v>
      </c>
      <c r="Q2472" t="b">
        <v>0</v>
      </c>
      <c r="R2472" t="s">
        <v>8305</v>
      </c>
      <c r="S2472" t="str">
        <f t="shared" si="230"/>
        <v>theater</v>
      </c>
      <c r="T2472" t="str">
        <f t="shared" si="231"/>
        <v>musical</v>
      </c>
    </row>
    <row r="2473" spans="1:20" ht="43.2" x14ac:dyDescent="0.3">
      <c r="A2473">
        <v>3206</v>
      </c>
      <c r="B2473" s="3" t="s">
        <v>3206</v>
      </c>
      <c r="C2473" s="3" t="s">
        <v>7316</v>
      </c>
      <c r="D2473" s="10">
        <v>5000</v>
      </c>
      <c r="E2473">
        <v>0</v>
      </c>
      <c r="F2473" s="5">
        <f t="shared" si="228"/>
        <v>0</v>
      </c>
      <c r="G2473" s="6" t="e">
        <f t="shared" si="229"/>
        <v>#DIV/0!</v>
      </c>
      <c r="H2473" t="s">
        <v>8221</v>
      </c>
      <c r="I2473" t="s">
        <v>8224</v>
      </c>
      <c r="J2473" t="s">
        <v>8246</v>
      </c>
      <c r="K2473">
        <v>1442644651</v>
      </c>
      <c r="L2473" s="11">
        <f t="shared" si="232"/>
        <v>42266.276053240741</v>
      </c>
      <c r="M2473">
        <v>1440052651</v>
      </c>
      <c r="N2473" s="11">
        <f t="shared" si="233"/>
        <v>42236.276053240741</v>
      </c>
      <c r="O2473" t="b">
        <v>0</v>
      </c>
      <c r="P2473">
        <v>0</v>
      </c>
      <c r="Q2473" t="b">
        <v>0</v>
      </c>
      <c r="R2473" t="s">
        <v>8305</v>
      </c>
      <c r="S2473" t="str">
        <f t="shared" si="230"/>
        <v>theater</v>
      </c>
      <c r="T2473" t="str">
        <f t="shared" si="231"/>
        <v>musical</v>
      </c>
    </row>
    <row r="2474" spans="1:20" ht="43.2" x14ac:dyDescent="0.3">
      <c r="A2474">
        <v>3628</v>
      </c>
      <c r="B2474" s="3" t="s">
        <v>3626</v>
      </c>
      <c r="C2474" s="3" t="s">
        <v>7738</v>
      </c>
      <c r="D2474" s="10">
        <v>100000</v>
      </c>
      <c r="E2474">
        <v>0</v>
      </c>
      <c r="F2474" s="5">
        <f t="shared" si="228"/>
        <v>0</v>
      </c>
      <c r="G2474" s="6" t="e">
        <f t="shared" si="229"/>
        <v>#DIV/0!</v>
      </c>
      <c r="H2474" t="s">
        <v>8221</v>
      </c>
      <c r="I2474" t="s">
        <v>8224</v>
      </c>
      <c r="J2474" t="s">
        <v>8246</v>
      </c>
      <c r="K2474">
        <v>1450040396</v>
      </c>
      <c r="L2474" s="11">
        <f t="shared" si="232"/>
        <v>42351.874953703707</v>
      </c>
      <c r="M2474">
        <v>1444852796</v>
      </c>
      <c r="N2474" s="11">
        <f t="shared" si="233"/>
        <v>42291.833287037036</v>
      </c>
      <c r="O2474" t="b">
        <v>0</v>
      </c>
      <c r="P2474">
        <v>0</v>
      </c>
      <c r="Q2474" t="b">
        <v>0</v>
      </c>
      <c r="R2474" t="s">
        <v>8305</v>
      </c>
      <c r="S2474" t="str">
        <f t="shared" si="230"/>
        <v>theater</v>
      </c>
      <c r="T2474" t="str">
        <f t="shared" si="231"/>
        <v>musical</v>
      </c>
    </row>
    <row r="2475" spans="1:20" ht="43.2" x14ac:dyDescent="0.3">
      <c r="A2475">
        <v>3636</v>
      </c>
      <c r="B2475" s="3" t="s">
        <v>3634</v>
      </c>
      <c r="C2475" s="3" t="s">
        <v>7746</v>
      </c>
      <c r="D2475" s="10">
        <v>150000</v>
      </c>
      <c r="E2475">
        <v>0</v>
      </c>
      <c r="F2475" s="5">
        <f t="shared" si="228"/>
        <v>0</v>
      </c>
      <c r="G2475" s="6" t="e">
        <f t="shared" si="229"/>
        <v>#DIV/0!</v>
      </c>
      <c r="H2475" t="s">
        <v>8221</v>
      </c>
      <c r="I2475" t="s">
        <v>8224</v>
      </c>
      <c r="J2475" t="s">
        <v>8246</v>
      </c>
      <c r="K2475">
        <v>1442248829</v>
      </c>
      <c r="L2475" s="11">
        <f t="shared" si="232"/>
        <v>42261.694780092599</v>
      </c>
      <c r="M2475">
        <v>1439224829</v>
      </c>
      <c r="N2475" s="11">
        <f t="shared" si="233"/>
        <v>42226.694780092599</v>
      </c>
      <c r="O2475" t="b">
        <v>0</v>
      </c>
      <c r="P2475">
        <v>0</v>
      </c>
      <c r="Q2475" t="b">
        <v>0</v>
      </c>
      <c r="R2475" t="s">
        <v>8305</v>
      </c>
      <c r="S2475" t="str">
        <f t="shared" si="230"/>
        <v>theater</v>
      </c>
      <c r="T2475" t="str">
        <f t="shared" si="231"/>
        <v>musical</v>
      </c>
    </row>
    <row r="2476" spans="1:20" ht="43.2" x14ac:dyDescent="0.3">
      <c r="A2476">
        <v>3641</v>
      </c>
      <c r="B2476" s="3" t="s">
        <v>3639</v>
      </c>
      <c r="C2476" s="3" t="s">
        <v>7751</v>
      </c>
      <c r="D2476" s="10">
        <v>3000</v>
      </c>
      <c r="E2476">
        <v>0</v>
      </c>
      <c r="F2476" s="5">
        <f t="shared" si="228"/>
        <v>0</v>
      </c>
      <c r="G2476" s="6" t="e">
        <f t="shared" si="229"/>
        <v>#DIV/0!</v>
      </c>
      <c r="H2476" t="s">
        <v>8221</v>
      </c>
      <c r="I2476" t="s">
        <v>8224</v>
      </c>
      <c r="J2476" t="s">
        <v>8246</v>
      </c>
      <c r="K2476">
        <v>1412485200</v>
      </c>
      <c r="L2476" s="11">
        <f t="shared" si="232"/>
        <v>41917.208333333336</v>
      </c>
      <c r="M2476">
        <v>1410966179</v>
      </c>
      <c r="N2476" s="11">
        <f t="shared" si="233"/>
        <v>41899.627071759263</v>
      </c>
      <c r="O2476" t="b">
        <v>0</v>
      </c>
      <c r="P2476">
        <v>0</v>
      </c>
      <c r="Q2476" t="b">
        <v>0</v>
      </c>
      <c r="R2476" t="s">
        <v>8305</v>
      </c>
      <c r="S2476" t="str">
        <f t="shared" si="230"/>
        <v>theater</v>
      </c>
      <c r="T2476" t="str">
        <f t="shared" si="231"/>
        <v>musical</v>
      </c>
    </row>
    <row r="2477" spans="1:20" ht="43.2" x14ac:dyDescent="0.3">
      <c r="A2477">
        <v>3643</v>
      </c>
      <c r="B2477" s="3" t="s">
        <v>3641</v>
      </c>
      <c r="C2477" s="3" t="s">
        <v>7753</v>
      </c>
      <c r="D2477" s="10">
        <v>25000</v>
      </c>
      <c r="E2477">
        <v>0</v>
      </c>
      <c r="F2477" s="5">
        <f t="shared" si="228"/>
        <v>0</v>
      </c>
      <c r="G2477" s="6" t="e">
        <f t="shared" si="229"/>
        <v>#DIV/0!</v>
      </c>
      <c r="H2477" t="s">
        <v>8221</v>
      </c>
      <c r="I2477" t="s">
        <v>8224</v>
      </c>
      <c r="J2477" t="s">
        <v>8246</v>
      </c>
      <c r="K2477">
        <v>1447734439</v>
      </c>
      <c r="L2477" s="11">
        <f t="shared" si="232"/>
        <v>42325.185636574075</v>
      </c>
      <c r="M2477">
        <v>1444274839</v>
      </c>
      <c r="N2477" s="11">
        <f t="shared" si="233"/>
        <v>42285.143969907411</v>
      </c>
      <c r="O2477" t="b">
        <v>0</v>
      </c>
      <c r="P2477">
        <v>0</v>
      </c>
      <c r="Q2477" t="b">
        <v>0</v>
      </c>
      <c r="R2477" t="s">
        <v>8305</v>
      </c>
      <c r="S2477" t="str">
        <f t="shared" si="230"/>
        <v>theater</v>
      </c>
      <c r="T2477" t="str">
        <f t="shared" si="231"/>
        <v>musical</v>
      </c>
    </row>
    <row r="2478" spans="1:20" ht="43.2" x14ac:dyDescent="0.3">
      <c r="A2478">
        <v>3733</v>
      </c>
      <c r="B2478" s="3" t="s">
        <v>3730</v>
      </c>
      <c r="C2478" s="3" t="s">
        <v>7843</v>
      </c>
      <c r="D2478" s="10">
        <v>1500</v>
      </c>
      <c r="E2478">
        <v>0</v>
      </c>
      <c r="F2478" s="5">
        <f t="shared" si="228"/>
        <v>0</v>
      </c>
      <c r="G2478" s="6" t="e">
        <f t="shared" si="229"/>
        <v>#DIV/0!</v>
      </c>
      <c r="H2478" t="s">
        <v>8221</v>
      </c>
      <c r="I2478" t="s">
        <v>8224</v>
      </c>
      <c r="J2478" t="s">
        <v>8246</v>
      </c>
      <c r="K2478">
        <v>1429396200</v>
      </c>
      <c r="L2478" s="11">
        <f t="shared" si="232"/>
        <v>42112.9375</v>
      </c>
      <c r="M2478">
        <v>1428539708</v>
      </c>
      <c r="N2478" s="11">
        <f t="shared" si="233"/>
        <v>42103.024398148147</v>
      </c>
      <c r="O2478" t="b">
        <v>0</v>
      </c>
      <c r="P2478">
        <v>0</v>
      </c>
      <c r="Q2478" t="b">
        <v>0</v>
      </c>
      <c r="R2478" t="s">
        <v>8271</v>
      </c>
      <c r="S2478" t="str">
        <f t="shared" si="230"/>
        <v>theater</v>
      </c>
      <c r="T2478" t="str">
        <f t="shared" si="231"/>
        <v>plays</v>
      </c>
    </row>
    <row r="2479" spans="1:20" ht="43.2" x14ac:dyDescent="0.3">
      <c r="A2479">
        <v>3741</v>
      </c>
      <c r="B2479" s="3" t="s">
        <v>3738</v>
      </c>
      <c r="C2479" s="3" t="s">
        <v>7851</v>
      </c>
      <c r="D2479" s="10">
        <v>20000</v>
      </c>
      <c r="E2479">
        <v>0</v>
      </c>
      <c r="F2479" s="5">
        <f t="shared" si="228"/>
        <v>0</v>
      </c>
      <c r="G2479" s="6" t="e">
        <f t="shared" si="229"/>
        <v>#DIV/0!</v>
      </c>
      <c r="H2479" t="s">
        <v>8221</v>
      </c>
      <c r="I2479" t="s">
        <v>8224</v>
      </c>
      <c r="J2479" t="s">
        <v>8246</v>
      </c>
      <c r="K2479">
        <v>1450389950</v>
      </c>
      <c r="L2479" s="11">
        <f t="shared" si="232"/>
        <v>42355.920717592591</v>
      </c>
      <c r="M2479">
        <v>1447797950</v>
      </c>
      <c r="N2479" s="11">
        <f t="shared" si="233"/>
        <v>42325.920717592591</v>
      </c>
      <c r="O2479" t="b">
        <v>0</v>
      </c>
      <c r="P2479">
        <v>0</v>
      </c>
      <c r="Q2479" t="b">
        <v>0</v>
      </c>
      <c r="R2479" t="s">
        <v>8271</v>
      </c>
      <c r="S2479" t="str">
        <f t="shared" si="230"/>
        <v>theater</v>
      </c>
      <c r="T2479" t="str">
        <f t="shared" si="231"/>
        <v>plays</v>
      </c>
    </row>
    <row r="2480" spans="1:20" ht="28.8" x14ac:dyDescent="0.3">
      <c r="A2480">
        <v>3743</v>
      </c>
      <c r="B2480" s="3" t="s">
        <v>3740</v>
      </c>
      <c r="C2480" s="3" t="s">
        <v>7853</v>
      </c>
      <c r="D2480" s="10">
        <v>2200</v>
      </c>
      <c r="E2480">
        <v>0</v>
      </c>
      <c r="F2480" s="5">
        <f t="shared" si="228"/>
        <v>0</v>
      </c>
      <c r="G2480" s="6" t="e">
        <f t="shared" si="229"/>
        <v>#DIV/0!</v>
      </c>
      <c r="H2480" t="s">
        <v>8221</v>
      </c>
      <c r="I2480" t="s">
        <v>8224</v>
      </c>
      <c r="J2480" t="s">
        <v>8246</v>
      </c>
      <c r="K2480">
        <v>1404406964</v>
      </c>
      <c r="L2480" s="11">
        <f t="shared" si="232"/>
        <v>41823.710231481484</v>
      </c>
      <c r="M2480">
        <v>1401814964</v>
      </c>
      <c r="N2480" s="11">
        <f t="shared" si="233"/>
        <v>41793.710231481484</v>
      </c>
      <c r="O2480" t="b">
        <v>0</v>
      </c>
      <c r="P2480">
        <v>0</v>
      </c>
      <c r="Q2480" t="b">
        <v>0</v>
      </c>
      <c r="R2480" t="s">
        <v>8271</v>
      </c>
      <c r="S2480" t="str">
        <f t="shared" si="230"/>
        <v>theater</v>
      </c>
      <c r="T2480" t="str">
        <f t="shared" si="231"/>
        <v>plays</v>
      </c>
    </row>
    <row r="2481" spans="1:20" ht="57.6" x14ac:dyDescent="0.3">
      <c r="A2481">
        <v>3744</v>
      </c>
      <c r="B2481" s="3" t="s">
        <v>3741</v>
      </c>
      <c r="C2481" s="3" t="s">
        <v>7854</v>
      </c>
      <c r="D2481" s="10">
        <v>1200</v>
      </c>
      <c r="E2481">
        <v>0</v>
      </c>
      <c r="F2481" s="5">
        <f t="shared" si="228"/>
        <v>0</v>
      </c>
      <c r="G2481" s="6" t="e">
        <f t="shared" si="229"/>
        <v>#DIV/0!</v>
      </c>
      <c r="H2481" t="s">
        <v>8221</v>
      </c>
      <c r="I2481" t="s">
        <v>8224</v>
      </c>
      <c r="J2481" t="s">
        <v>8246</v>
      </c>
      <c r="K2481">
        <v>1404532740</v>
      </c>
      <c r="L2481" s="11">
        <f t="shared" si="232"/>
        <v>41825.165972222225</v>
      </c>
      <c r="M2481">
        <v>1401823952</v>
      </c>
      <c r="N2481" s="11">
        <f t="shared" si="233"/>
        <v>41793.814259259263</v>
      </c>
      <c r="O2481" t="b">
        <v>0</v>
      </c>
      <c r="P2481">
        <v>0</v>
      </c>
      <c r="Q2481" t="b">
        <v>0</v>
      </c>
      <c r="R2481" t="s">
        <v>8271</v>
      </c>
      <c r="S2481" t="str">
        <f t="shared" si="230"/>
        <v>theater</v>
      </c>
      <c r="T2481" t="str">
        <f t="shared" si="231"/>
        <v>plays</v>
      </c>
    </row>
    <row r="2482" spans="1:20" ht="43.2" x14ac:dyDescent="0.3">
      <c r="A2482">
        <v>3790</v>
      </c>
      <c r="B2482" s="3" t="s">
        <v>3787</v>
      </c>
      <c r="C2482" s="3" t="s">
        <v>7900</v>
      </c>
      <c r="D2482" s="10">
        <v>15000</v>
      </c>
      <c r="E2482">
        <v>0</v>
      </c>
      <c r="F2482" s="5">
        <f t="shared" si="228"/>
        <v>0</v>
      </c>
      <c r="G2482" s="6" t="e">
        <f t="shared" si="229"/>
        <v>#DIV/0!</v>
      </c>
      <c r="H2482" t="s">
        <v>8221</v>
      </c>
      <c r="I2482" t="s">
        <v>8224</v>
      </c>
      <c r="J2482" t="s">
        <v>8246</v>
      </c>
      <c r="K2482">
        <v>1479834023</v>
      </c>
      <c r="L2482" s="11">
        <f t="shared" si="232"/>
        <v>42696.708599537036</v>
      </c>
      <c r="M2482">
        <v>1477238423</v>
      </c>
      <c r="N2482" s="11">
        <f t="shared" si="233"/>
        <v>42666.666932870372</v>
      </c>
      <c r="O2482" t="b">
        <v>0</v>
      </c>
      <c r="P2482">
        <v>0</v>
      </c>
      <c r="Q2482" t="b">
        <v>0</v>
      </c>
      <c r="R2482" t="s">
        <v>8305</v>
      </c>
      <c r="S2482" t="str">
        <f t="shared" si="230"/>
        <v>theater</v>
      </c>
      <c r="T2482" t="str">
        <f t="shared" si="231"/>
        <v>musical</v>
      </c>
    </row>
    <row r="2483" spans="1:20" ht="28.8" x14ac:dyDescent="0.3">
      <c r="A2483">
        <v>3791</v>
      </c>
      <c r="B2483" s="3" t="s">
        <v>3788</v>
      </c>
      <c r="C2483" s="3" t="s">
        <v>7901</v>
      </c>
      <c r="D2483" s="10">
        <v>1500</v>
      </c>
      <c r="E2483">
        <v>0</v>
      </c>
      <c r="F2483" s="5">
        <f t="shared" si="228"/>
        <v>0</v>
      </c>
      <c r="G2483" s="6" t="e">
        <f t="shared" si="229"/>
        <v>#DIV/0!</v>
      </c>
      <c r="H2483" t="s">
        <v>8221</v>
      </c>
      <c r="I2483" t="s">
        <v>8224</v>
      </c>
      <c r="J2483" t="s">
        <v>8246</v>
      </c>
      <c r="K2483">
        <v>1404664592</v>
      </c>
      <c r="L2483" s="11">
        <f t="shared" si="232"/>
        <v>41826.692037037035</v>
      </c>
      <c r="M2483">
        <v>1399480592</v>
      </c>
      <c r="N2483" s="11">
        <f t="shared" si="233"/>
        <v>41766.692037037035</v>
      </c>
      <c r="O2483" t="b">
        <v>0</v>
      </c>
      <c r="P2483">
        <v>0</v>
      </c>
      <c r="Q2483" t="b">
        <v>0</v>
      </c>
      <c r="R2483" t="s">
        <v>8305</v>
      </c>
      <c r="S2483" t="str">
        <f t="shared" si="230"/>
        <v>theater</v>
      </c>
      <c r="T2483" t="str">
        <f t="shared" si="231"/>
        <v>musical</v>
      </c>
    </row>
    <row r="2484" spans="1:20" ht="43.2" x14ac:dyDescent="0.3">
      <c r="A2484">
        <v>3802</v>
      </c>
      <c r="B2484" s="3" t="s">
        <v>3799</v>
      </c>
      <c r="C2484" s="3" t="s">
        <v>7912</v>
      </c>
      <c r="D2484" s="10">
        <v>3000</v>
      </c>
      <c r="E2484">
        <v>0</v>
      </c>
      <c r="F2484" s="5">
        <f t="shared" si="228"/>
        <v>0</v>
      </c>
      <c r="G2484" s="6" t="e">
        <f t="shared" si="229"/>
        <v>#DIV/0!</v>
      </c>
      <c r="H2484" t="s">
        <v>8221</v>
      </c>
      <c r="I2484" t="s">
        <v>8224</v>
      </c>
      <c r="J2484" t="s">
        <v>8246</v>
      </c>
      <c r="K2484">
        <v>1445482906</v>
      </c>
      <c r="L2484" s="11">
        <f t="shared" si="232"/>
        <v>42299.126226851848</v>
      </c>
      <c r="M2484">
        <v>1442890906</v>
      </c>
      <c r="N2484" s="11">
        <f t="shared" si="233"/>
        <v>42269.126226851848</v>
      </c>
      <c r="O2484" t="b">
        <v>0</v>
      </c>
      <c r="P2484">
        <v>0</v>
      </c>
      <c r="Q2484" t="b">
        <v>0</v>
      </c>
      <c r="R2484" t="s">
        <v>8305</v>
      </c>
      <c r="S2484" t="str">
        <f t="shared" si="230"/>
        <v>theater</v>
      </c>
      <c r="T2484" t="str">
        <f t="shared" si="231"/>
        <v>musical</v>
      </c>
    </row>
    <row r="2485" spans="1:20" ht="43.2" x14ac:dyDescent="0.3">
      <c r="A2485">
        <v>3804</v>
      </c>
      <c r="B2485" s="3" t="s">
        <v>3801</v>
      </c>
      <c r="C2485" s="3" t="s">
        <v>7914</v>
      </c>
      <c r="D2485" s="10">
        <v>8000</v>
      </c>
      <c r="E2485">
        <v>0</v>
      </c>
      <c r="F2485" s="5">
        <f t="shared" si="228"/>
        <v>0</v>
      </c>
      <c r="G2485" s="6" t="e">
        <f t="shared" si="229"/>
        <v>#DIV/0!</v>
      </c>
      <c r="H2485" t="s">
        <v>8221</v>
      </c>
      <c r="I2485" t="s">
        <v>8224</v>
      </c>
      <c r="J2485" t="s">
        <v>8246</v>
      </c>
      <c r="K2485">
        <v>1469948400</v>
      </c>
      <c r="L2485" s="11">
        <f t="shared" si="232"/>
        <v>42582.291666666672</v>
      </c>
      <c r="M2485">
        <v>1465172024</v>
      </c>
      <c r="N2485" s="11">
        <f t="shared" si="233"/>
        <v>42527.00953703704</v>
      </c>
      <c r="O2485" t="b">
        <v>0</v>
      </c>
      <c r="P2485">
        <v>0</v>
      </c>
      <c r="Q2485" t="b">
        <v>0</v>
      </c>
      <c r="R2485" t="s">
        <v>8305</v>
      </c>
      <c r="S2485" t="str">
        <f t="shared" si="230"/>
        <v>theater</v>
      </c>
      <c r="T2485" t="str">
        <f t="shared" si="231"/>
        <v>musical</v>
      </c>
    </row>
    <row r="2486" spans="1:20" ht="43.2" x14ac:dyDescent="0.3">
      <c r="A2486">
        <v>3863</v>
      </c>
      <c r="B2486" s="3" t="s">
        <v>3860</v>
      </c>
      <c r="C2486" s="3" t="s">
        <v>7972</v>
      </c>
      <c r="D2486" s="10">
        <v>6000</v>
      </c>
      <c r="E2486">
        <v>0</v>
      </c>
      <c r="F2486" s="5">
        <f t="shared" si="228"/>
        <v>0</v>
      </c>
      <c r="G2486" s="6" t="e">
        <f t="shared" si="229"/>
        <v>#DIV/0!</v>
      </c>
      <c r="H2486" t="s">
        <v>8221</v>
      </c>
      <c r="I2486" t="s">
        <v>8224</v>
      </c>
      <c r="J2486" t="s">
        <v>8246</v>
      </c>
      <c r="K2486">
        <v>1446739905</v>
      </c>
      <c r="L2486" s="11">
        <f t="shared" si="232"/>
        <v>42313.674826388888</v>
      </c>
      <c r="M2486">
        <v>1441552305</v>
      </c>
      <c r="N2486" s="11">
        <f t="shared" si="233"/>
        <v>42253.633159722223</v>
      </c>
      <c r="O2486" t="b">
        <v>0</v>
      </c>
      <c r="P2486">
        <v>0</v>
      </c>
      <c r="Q2486" t="b">
        <v>0</v>
      </c>
      <c r="R2486" t="s">
        <v>8271</v>
      </c>
      <c r="S2486" t="str">
        <f t="shared" si="230"/>
        <v>theater</v>
      </c>
      <c r="T2486" t="str">
        <f t="shared" si="231"/>
        <v>plays</v>
      </c>
    </row>
    <row r="2487" spans="1:20" ht="57.6" x14ac:dyDescent="0.3">
      <c r="A2487">
        <v>3892</v>
      </c>
      <c r="B2487" s="3" t="s">
        <v>3889</v>
      </c>
      <c r="C2487" s="3" t="s">
        <v>8000</v>
      </c>
      <c r="D2487" s="10">
        <v>1000</v>
      </c>
      <c r="E2487">
        <v>0</v>
      </c>
      <c r="F2487" s="5">
        <f t="shared" si="228"/>
        <v>0</v>
      </c>
      <c r="G2487" s="6" t="e">
        <f t="shared" si="229"/>
        <v>#DIV/0!</v>
      </c>
      <c r="H2487" t="s">
        <v>8221</v>
      </c>
      <c r="I2487" t="s">
        <v>8224</v>
      </c>
      <c r="J2487" t="s">
        <v>8246</v>
      </c>
      <c r="K2487">
        <v>1408863600</v>
      </c>
      <c r="L2487" s="11">
        <f t="shared" si="232"/>
        <v>41875.291666666664</v>
      </c>
      <c r="M2487">
        <v>1408203557</v>
      </c>
      <c r="N2487" s="11">
        <f t="shared" si="233"/>
        <v>41867.652280092596</v>
      </c>
      <c r="O2487" t="b">
        <v>0</v>
      </c>
      <c r="P2487">
        <v>0</v>
      </c>
      <c r="Q2487" t="b">
        <v>0</v>
      </c>
      <c r="R2487" t="s">
        <v>8271</v>
      </c>
      <c r="S2487" t="str">
        <f t="shared" si="230"/>
        <v>theater</v>
      </c>
      <c r="T2487" t="str">
        <f t="shared" si="231"/>
        <v>plays</v>
      </c>
    </row>
    <row r="2488" spans="1:20" ht="57.6" x14ac:dyDescent="0.3">
      <c r="A2488">
        <v>3903</v>
      </c>
      <c r="B2488" s="3" t="s">
        <v>3900</v>
      </c>
      <c r="C2488" s="3" t="s">
        <v>8011</v>
      </c>
      <c r="D2488" s="10">
        <v>1500</v>
      </c>
      <c r="E2488">
        <v>0</v>
      </c>
      <c r="F2488" s="5">
        <f t="shared" si="228"/>
        <v>0</v>
      </c>
      <c r="G2488" s="6" t="e">
        <f t="shared" si="229"/>
        <v>#DIV/0!</v>
      </c>
      <c r="H2488" t="s">
        <v>8221</v>
      </c>
      <c r="I2488" t="s">
        <v>8224</v>
      </c>
      <c r="J2488" t="s">
        <v>8246</v>
      </c>
      <c r="K2488">
        <v>1439581080</v>
      </c>
      <c r="L2488" s="11">
        <f t="shared" si="232"/>
        <v>42230.818055555559</v>
      </c>
      <c r="M2488">
        <v>1435709765</v>
      </c>
      <c r="N2488" s="11">
        <f t="shared" si="233"/>
        <v>42186.01116898148</v>
      </c>
      <c r="O2488" t="b">
        <v>0</v>
      </c>
      <c r="P2488">
        <v>0</v>
      </c>
      <c r="Q2488" t="b">
        <v>0</v>
      </c>
      <c r="R2488" t="s">
        <v>8271</v>
      </c>
      <c r="S2488" t="str">
        <f t="shared" si="230"/>
        <v>theater</v>
      </c>
      <c r="T2488" t="str">
        <f t="shared" si="231"/>
        <v>plays</v>
      </c>
    </row>
    <row r="2489" spans="1:20" ht="43.2" x14ac:dyDescent="0.3">
      <c r="A2489">
        <v>3916</v>
      </c>
      <c r="B2489" s="3" t="s">
        <v>3913</v>
      </c>
      <c r="C2489" s="3" t="s">
        <v>8024</v>
      </c>
      <c r="D2489" s="10">
        <v>2000</v>
      </c>
      <c r="E2489">
        <v>0</v>
      </c>
      <c r="F2489" s="5">
        <f t="shared" si="228"/>
        <v>0</v>
      </c>
      <c r="G2489" s="6" t="e">
        <f t="shared" si="229"/>
        <v>#DIV/0!</v>
      </c>
      <c r="H2489" t="s">
        <v>8221</v>
      </c>
      <c r="I2489" t="s">
        <v>8232</v>
      </c>
      <c r="J2489" t="s">
        <v>8253</v>
      </c>
      <c r="K2489">
        <v>1464952752</v>
      </c>
      <c r="L2489" s="11">
        <f t="shared" si="232"/>
        <v>42524.471666666665</v>
      </c>
      <c r="M2489">
        <v>1462360752</v>
      </c>
      <c r="N2489" s="11">
        <f t="shared" si="233"/>
        <v>42494.471666666665</v>
      </c>
      <c r="O2489" t="b">
        <v>0</v>
      </c>
      <c r="P2489">
        <v>0</v>
      </c>
      <c r="Q2489" t="b">
        <v>0</v>
      </c>
      <c r="R2489" t="s">
        <v>8271</v>
      </c>
      <c r="S2489" t="str">
        <f t="shared" si="230"/>
        <v>theater</v>
      </c>
      <c r="T2489" t="str">
        <f t="shared" si="231"/>
        <v>plays</v>
      </c>
    </row>
    <row r="2490" spans="1:20" ht="43.2" x14ac:dyDescent="0.3">
      <c r="A2490">
        <v>3921</v>
      </c>
      <c r="B2490" s="3" t="s">
        <v>3918</v>
      </c>
      <c r="C2490" s="3" t="s">
        <v>8029</v>
      </c>
      <c r="D2490" s="10">
        <v>3000</v>
      </c>
      <c r="E2490">
        <v>0</v>
      </c>
      <c r="F2490" s="5">
        <f t="shared" si="228"/>
        <v>0</v>
      </c>
      <c r="G2490" s="6" t="e">
        <f t="shared" si="229"/>
        <v>#DIV/0!</v>
      </c>
      <c r="H2490" t="s">
        <v>8221</v>
      </c>
      <c r="I2490" t="s">
        <v>8225</v>
      </c>
      <c r="J2490" t="s">
        <v>8247</v>
      </c>
      <c r="K2490">
        <v>1414346400</v>
      </c>
      <c r="L2490" s="11">
        <f t="shared" si="232"/>
        <v>41938.75</v>
      </c>
      <c r="M2490">
        <v>1413291655</v>
      </c>
      <c r="N2490" s="11">
        <f t="shared" si="233"/>
        <v>41926.542303240742</v>
      </c>
      <c r="O2490" t="b">
        <v>0</v>
      </c>
      <c r="P2490">
        <v>0</v>
      </c>
      <c r="Q2490" t="b">
        <v>0</v>
      </c>
      <c r="R2490" t="s">
        <v>8271</v>
      </c>
      <c r="S2490" t="str">
        <f t="shared" si="230"/>
        <v>theater</v>
      </c>
      <c r="T2490" t="str">
        <f t="shared" si="231"/>
        <v>plays</v>
      </c>
    </row>
    <row r="2491" spans="1:20" ht="43.2" x14ac:dyDescent="0.3">
      <c r="A2491">
        <v>3930</v>
      </c>
      <c r="B2491" s="3" t="s">
        <v>3927</v>
      </c>
      <c r="C2491" s="3" t="s">
        <v>8038</v>
      </c>
      <c r="D2491" s="10">
        <v>10000</v>
      </c>
      <c r="E2491">
        <v>0</v>
      </c>
      <c r="F2491" s="5">
        <f t="shared" si="228"/>
        <v>0</v>
      </c>
      <c r="G2491" s="6" t="e">
        <f t="shared" si="229"/>
        <v>#DIV/0!</v>
      </c>
      <c r="H2491" t="s">
        <v>8221</v>
      </c>
      <c r="I2491" t="s">
        <v>8226</v>
      </c>
      <c r="J2491" t="s">
        <v>8248</v>
      </c>
      <c r="K2491">
        <v>1459490400</v>
      </c>
      <c r="L2491" s="11">
        <f t="shared" si="232"/>
        <v>42461.25</v>
      </c>
      <c r="M2491">
        <v>1457078868</v>
      </c>
      <c r="N2491" s="11">
        <f t="shared" si="233"/>
        <v>42433.338749999995</v>
      </c>
      <c r="O2491" t="b">
        <v>0</v>
      </c>
      <c r="P2491">
        <v>0</v>
      </c>
      <c r="Q2491" t="b">
        <v>0</v>
      </c>
      <c r="R2491" t="s">
        <v>8271</v>
      </c>
      <c r="S2491" t="str">
        <f t="shared" si="230"/>
        <v>theater</v>
      </c>
      <c r="T2491" t="str">
        <f t="shared" si="231"/>
        <v>plays</v>
      </c>
    </row>
    <row r="2492" spans="1:20" ht="43.2" x14ac:dyDescent="0.3">
      <c r="A2492">
        <v>3931</v>
      </c>
      <c r="B2492" s="3" t="s">
        <v>3928</v>
      </c>
      <c r="C2492" s="3" t="s">
        <v>8039</v>
      </c>
      <c r="D2492" s="10">
        <v>8000</v>
      </c>
      <c r="E2492">
        <v>0</v>
      </c>
      <c r="F2492" s="5">
        <f t="shared" si="228"/>
        <v>0</v>
      </c>
      <c r="G2492" s="6" t="e">
        <f t="shared" si="229"/>
        <v>#DIV/0!</v>
      </c>
      <c r="H2492" t="s">
        <v>8221</v>
      </c>
      <c r="I2492" t="s">
        <v>8224</v>
      </c>
      <c r="J2492" t="s">
        <v>8246</v>
      </c>
      <c r="K2492">
        <v>1441510707</v>
      </c>
      <c r="L2492" s="11">
        <f t="shared" si="232"/>
        <v>42253.151701388888</v>
      </c>
      <c r="M2492">
        <v>1439350707</v>
      </c>
      <c r="N2492" s="11">
        <f t="shared" si="233"/>
        <v>42228.151701388888</v>
      </c>
      <c r="O2492" t="b">
        <v>0</v>
      </c>
      <c r="P2492">
        <v>0</v>
      </c>
      <c r="Q2492" t="b">
        <v>0</v>
      </c>
      <c r="R2492" t="s">
        <v>8271</v>
      </c>
      <c r="S2492" t="str">
        <f t="shared" si="230"/>
        <v>theater</v>
      </c>
      <c r="T2492" t="str">
        <f t="shared" si="231"/>
        <v>plays</v>
      </c>
    </row>
    <row r="2493" spans="1:20" ht="43.2" x14ac:dyDescent="0.3">
      <c r="A2493">
        <v>3936</v>
      </c>
      <c r="B2493" s="3" t="s">
        <v>3933</v>
      </c>
      <c r="C2493" s="3" t="s">
        <v>8044</v>
      </c>
      <c r="D2493" s="10">
        <v>20000</v>
      </c>
      <c r="E2493">
        <v>0</v>
      </c>
      <c r="F2493" s="5">
        <f t="shared" si="228"/>
        <v>0</v>
      </c>
      <c r="G2493" s="6" t="e">
        <f t="shared" si="229"/>
        <v>#DIV/0!</v>
      </c>
      <c r="H2493" t="s">
        <v>8221</v>
      </c>
      <c r="I2493" t="s">
        <v>8224</v>
      </c>
      <c r="J2493" t="s">
        <v>8246</v>
      </c>
      <c r="K2493">
        <v>1480576720</v>
      </c>
      <c r="L2493" s="11">
        <f t="shared" si="232"/>
        <v>42705.304629629631</v>
      </c>
      <c r="M2493">
        <v>1477981120</v>
      </c>
      <c r="N2493" s="11">
        <f t="shared" si="233"/>
        <v>42675.262962962966</v>
      </c>
      <c r="O2493" t="b">
        <v>0</v>
      </c>
      <c r="P2493">
        <v>0</v>
      </c>
      <c r="Q2493" t="b">
        <v>0</v>
      </c>
      <c r="R2493" t="s">
        <v>8271</v>
      </c>
      <c r="S2493" t="str">
        <f t="shared" si="230"/>
        <v>theater</v>
      </c>
      <c r="T2493" t="str">
        <f t="shared" si="231"/>
        <v>plays</v>
      </c>
    </row>
    <row r="2494" spans="1:20" ht="43.2" x14ac:dyDescent="0.3">
      <c r="A2494">
        <v>3942</v>
      </c>
      <c r="B2494" s="3" t="s">
        <v>3939</v>
      </c>
      <c r="C2494" s="3" t="s">
        <v>8050</v>
      </c>
      <c r="D2494" s="10">
        <v>1200</v>
      </c>
      <c r="E2494">
        <v>0</v>
      </c>
      <c r="F2494" s="5">
        <f t="shared" si="228"/>
        <v>0</v>
      </c>
      <c r="G2494" s="6" t="e">
        <f t="shared" si="229"/>
        <v>#DIV/0!</v>
      </c>
      <c r="H2494" t="s">
        <v>8221</v>
      </c>
      <c r="I2494" t="s">
        <v>8224</v>
      </c>
      <c r="J2494" t="s">
        <v>8246</v>
      </c>
      <c r="K2494">
        <v>1434490914</v>
      </c>
      <c r="L2494" s="11">
        <f t="shared" si="232"/>
        <v>42171.904097222221</v>
      </c>
      <c r="M2494">
        <v>1429306914</v>
      </c>
      <c r="N2494" s="11">
        <f t="shared" si="233"/>
        <v>42111.904097222221</v>
      </c>
      <c r="O2494" t="b">
        <v>0</v>
      </c>
      <c r="P2494">
        <v>0</v>
      </c>
      <c r="Q2494" t="b">
        <v>0</v>
      </c>
      <c r="R2494" t="s">
        <v>8271</v>
      </c>
      <c r="S2494" t="str">
        <f t="shared" si="230"/>
        <v>theater</v>
      </c>
      <c r="T2494" t="str">
        <f t="shared" si="231"/>
        <v>plays</v>
      </c>
    </row>
    <row r="2495" spans="1:20" ht="57.6" x14ac:dyDescent="0.3">
      <c r="A2495">
        <v>3944</v>
      </c>
      <c r="B2495" s="3" t="s">
        <v>3941</v>
      </c>
      <c r="C2495" s="3" t="s">
        <v>8052</v>
      </c>
      <c r="D2495" s="10">
        <v>5000</v>
      </c>
      <c r="E2495">
        <v>0</v>
      </c>
      <c r="F2495" s="5">
        <f t="shared" si="228"/>
        <v>0</v>
      </c>
      <c r="G2495" s="6" t="e">
        <f t="shared" si="229"/>
        <v>#DIV/0!</v>
      </c>
      <c r="H2495" t="s">
        <v>8221</v>
      </c>
      <c r="I2495" t="s">
        <v>8224</v>
      </c>
      <c r="J2495" t="s">
        <v>8246</v>
      </c>
      <c r="K2495">
        <v>1440690875</v>
      </c>
      <c r="L2495" s="11">
        <f t="shared" si="232"/>
        <v>42243.662905092591</v>
      </c>
      <c r="M2495">
        <v>1438098875</v>
      </c>
      <c r="N2495" s="11">
        <f t="shared" si="233"/>
        <v>42213.662905092591</v>
      </c>
      <c r="O2495" t="b">
        <v>0</v>
      </c>
      <c r="P2495">
        <v>0</v>
      </c>
      <c r="Q2495" t="b">
        <v>0</v>
      </c>
      <c r="R2495" t="s">
        <v>8271</v>
      </c>
      <c r="S2495" t="str">
        <f t="shared" si="230"/>
        <v>theater</v>
      </c>
      <c r="T2495" t="str">
        <f t="shared" si="231"/>
        <v>plays</v>
      </c>
    </row>
    <row r="2496" spans="1:20" ht="43.2" x14ac:dyDescent="0.3">
      <c r="A2496">
        <v>3948</v>
      </c>
      <c r="B2496" s="3" t="s">
        <v>3945</v>
      </c>
      <c r="C2496" s="3" t="s">
        <v>8056</v>
      </c>
      <c r="D2496" s="10">
        <v>30000</v>
      </c>
      <c r="E2496">
        <v>0</v>
      </c>
      <c r="F2496" s="5">
        <f t="shared" si="228"/>
        <v>0</v>
      </c>
      <c r="G2496" s="6" t="e">
        <f t="shared" si="229"/>
        <v>#DIV/0!</v>
      </c>
      <c r="H2496" t="s">
        <v>8221</v>
      </c>
      <c r="I2496" t="s">
        <v>8226</v>
      </c>
      <c r="J2496" t="s">
        <v>8248</v>
      </c>
      <c r="K2496">
        <v>1410076123</v>
      </c>
      <c r="L2496" s="11">
        <f t="shared" si="232"/>
        <v>41889.325497685182</v>
      </c>
      <c r="M2496">
        <v>1404892123</v>
      </c>
      <c r="N2496" s="11">
        <f t="shared" si="233"/>
        <v>41829.325497685182</v>
      </c>
      <c r="O2496" t="b">
        <v>0</v>
      </c>
      <c r="P2496">
        <v>0</v>
      </c>
      <c r="Q2496" t="b">
        <v>0</v>
      </c>
      <c r="R2496" t="s">
        <v>8271</v>
      </c>
      <c r="S2496" t="str">
        <f t="shared" si="230"/>
        <v>theater</v>
      </c>
      <c r="T2496" t="str">
        <f t="shared" si="231"/>
        <v>plays</v>
      </c>
    </row>
    <row r="2497" spans="1:20" ht="43.2" x14ac:dyDescent="0.3">
      <c r="A2497">
        <v>3953</v>
      </c>
      <c r="B2497" s="3" t="s">
        <v>3950</v>
      </c>
      <c r="C2497" s="3" t="s">
        <v>8060</v>
      </c>
      <c r="D2497" s="10">
        <v>17600</v>
      </c>
      <c r="E2497">
        <v>0</v>
      </c>
      <c r="F2497" s="5">
        <f t="shared" si="228"/>
        <v>0</v>
      </c>
      <c r="G2497" s="6" t="e">
        <f t="shared" si="229"/>
        <v>#DIV/0!</v>
      </c>
      <c r="H2497" t="s">
        <v>8221</v>
      </c>
      <c r="I2497" t="s">
        <v>8224</v>
      </c>
      <c r="J2497" t="s">
        <v>8246</v>
      </c>
      <c r="K2497">
        <v>1469834940</v>
      </c>
      <c r="L2497" s="11">
        <f t="shared" si="232"/>
        <v>42580.978472222225</v>
      </c>
      <c r="M2497">
        <v>1467162586</v>
      </c>
      <c r="N2497" s="11">
        <f t="shared" si="233"/>
        <v>42550.048449074078</v>
      </c>
      <c r="O2497" t="b">
        <v>0</v>
      </c>
      <c r="P2497">
        <v>0</v>
      </c>
      <c r="Q2497" t="b">
        <v>0</v>
      </c>
      <c r="R2497" t="s">
        <v>8271</v>
      </c>
      <c r="S2497" t="str">
        <f t="shared" si="230"/>
        <v>theater</v>
      </c>
      <c r="T2497" t="str">
        <f t="shared" si="231"/>
        <v>plays</v>
      </c>
    </row>
    <row r="2498" spans="1:20" ht="57.6" x14ac:dyDescent="0.3">
      <c r="A2498">
        <v>3954</v>
      </c>
      <c r="B2498" s="3" t="s">
        <v>3951</v>
      </c>
      <c r="C2498" s="3" t="s">
        <v>8061</v>
      </c>
      <c r="D2498" s="10">
        <v>25000</v>
      </c>
      <c r="E2498">
        <v>0</v>
      </c>
      <c r="F2498" s="5">
        <f t="shared" ref="F2498:F2561" si="234">E2498/D2498</f>
        <v>0</v>
      </c>
      <c r="G2498" s="6" t="e">
        <f t="shared" ref="G2498:G2561" si="235">E2498/P2498</f>
        <v>#DIV/0!</v>
      </c>
      <c r="H2498" t="s">
        <v>8221</v>
      </c>
      <c r="I2498" t="s">
        <v>8229</v>
      </c>
      <c r="J2498" t="s">
        <v>8251</v>
      </c>
      <c r="K2498">
        <v>1405352264</v>
      </c>
      <c r="L2498" s="11">
        <f t="shared" si="232"/>
        <v>41834.651203703703</v>
      </c>
      <c r="M2498">
        <v>1400168264</v>
      </c>
      <c r="N2498" s="11">
        <f t="shared" si="233"/>
        <v>41774.651203703703</v>
      </c>
      <c r="O2498" t="b">
        <v>0</v>
      </c>
      <c r="P2498">
        <v>0</v>
      </c>
      <c r="Q2498" t="b">
        <v>0</v>
      </c>
      <c r="R2498" t="s">
        <v>8271</v>
      </c>
      <c r="S2498" t="str">
        <f t="shared" ref="S2498:S2561" si="236">LEFT(R2498,FIND("/",R2498)-1)</f>
        <v>theater</v>
      </c>
      <c r="T2498" t="str">
        <f t="shared" ref="T2498:T2561" si="237">RIGHT(R2498,LEN(R2498)-FIND("/",R2498))</f>
        <v>plays</v>
      </c>
    </row>
    <row r="2499" spans="1:20" ht="43.2" x14ac:dyDescent="0.3">
      <c r="A2499">
        <v>3956</v>
      </c>
      <c r="B2499" s="3" t="s">
        <v>3953</v>
      </c>
      <c r="C2499" s="3" t="s">
        <v>8063</v>
      </c>
      <c r="D2499" s="10">
        <v>5500</v>
      </c>
      <c r="E2499">
        <v>0</v>
      </c>
      <c r="F2499" s="5">
        <f t="shared" si="234"/>
        <v>0</v>
      </c>
      <c r="G2499" s="6" t="e">
        <f t="shared" si="235"/>
        <v>#DIV/0!</v>
      </c>
      <c r="H2499" t="s">
        <v>8221</v>
      </c>
      <c r="I2499" t="s">
        <v>8224</v>
      </c>
      <c r="J2499" t="s">
        <v>8246</v>
      </c>
      <c r="K2499">
        <v>1461543600</v>
      </c>
      <c r="L2499" s="11">
        <f t="shared" ref="L2499:L2562" si="238">(((K2499/60)/60)/24)+DATE(1970,1,1)</f>
        <v>42485.013888888891</v>
      </c>
      <c r="M2499">
        <v>1459203727</v>
      </c>
      <c r="N2499" s="11">
        <f t="shared" ref="N2499:N2562" si="239">(((M2499/60)/60)/24)+DATE(1970,1,1)</f>
        <v>42457.932025462964</v>
      </c>
      <c r="O2499" t="b">
        <v>0</v>
      </c>
      <c r="P2499">
        <v>0</v>
      </c>
      <c r="Q2499" t="b">
        <v>0</v>
      </c>
      <c r="R2499" t="s">
        <v>8271</v>
      </c>
      <c r="S2499" t="str">
        <f t="shared" si="236"/>
        <v>theater</v>
      </c>
      <c r="T2499" t="str">
        <f t="shared" si="237"/>
        <v>plays</v>
      </c>
    </row>
    <row r="2500" spans="1:20" ht="43.2" x14ac:dyDescent="0.3">
      <c r="A2500">
        <v>3963</v>
      </c>
      <c r="B2500" s="3" t="s">
        <v>3960</v>
      </c>
      <c r="C2500" s="3" t="s">
        <v>8070</v>
      </c>
      <c r="D2500" s="10">
        <v>10000</v>
      </c>
      <c r="E2500">
        <v>0</v>
      </c>
      <c r="F2500" s="5">
        <f t="shared" si="234"/>
        <v>0</v>
      </c>
      <c r="G2500" s="6" t="e">
        <f t="shared" si="235"/>
        <v>#DIV/0!</v>
      </c>
      <c r="H2500" t="s">
        <v>8221</v>
      </c>
      <c r="I2500" t="s">
        <v>8229</v>
      </c>
      <c r="J2500" t="s">
        <v>8251</v>
      </c>
      <c r="K2500">
        <v>1447821717</v>
      </c>
      <c r="L2500" s="11">
        <f t="shared" si="238"/>
        <v>42326.195798611108</v>
      </c>
      <c r="M2500">
        <v>1445226117</v>
      </c>
      <c r="N2500" s="11">
        <f t="shared" si="239"/>
        <v>42296.154131944444</v>
      </c>
      <c r="O2500" t="b">
        <v>0</v>
      </c>
      <c r="P2500">
        <v>0</v>
      </c>
      <c r="Q2500" t="b">
        <v>0</v>
      </c>
      <c r="R2500" t="s">
        <v>8271</v>
      </c>
      <c r="S2500" t="str">
        <f t="shared" si="236"/>
        <v>theater</v>
      </c>
      <c r="T2500" t="str">
        <f t="shared" si="237"/>
        <v>plays</v>
      </c>
    </row>
    <row r="2501" spans="1:20" ht="43.2" x14ac:dyDescent="0.3">
      <c r="A2501">
        <v>3975</v>
      </c>
      <c r="B2501" s="3" t="s">
        <v>3972</v>
      </c>
      <c r="C2501" s="3" t="s">
        <v>8082</v>
      </c>
      <c r="D2501" s="10">
        <v>678</v>
      </c>
      <c r="E2501">
        <v>0</v>
      </c>
      <c r="F2501" s="5">
        <f t="shared" si="234"/>
        <v>0</v>
      </c>
      <c r="G2501" s="6" t="e">
        <f t="shared" si="235"/>
        <v>#DIV/0!</v>
      </c>
      <c r="H2501" t="s">
        <v>8221</v>
      </c>
      <c r="I2501" t="s">
        <v>8224</v>
      </c>
      <c r="J2501" t="s">
        <v>8246</v>
      </c>
      <c r="K2501">
        <v>1468442898</v>
      </c>
      <c r="L2501" s="11">
        <f t="shared" si="238"/>
        <v>42564.866875</v>
      </c>
      <c r="M2501">
        <v>1465850898</v>
      </c>
      <c r="N2501" s="11">
        <f t="shared" si="239"/>
        <v>42534.866875</v>
      </c>
      <c r="O2501" t="b">
        <v>0</v>
      </c>
      <c r="P2501">
        <v>0</v>
      </c>
      <c r="Q2501" t="b">
        <v>0</v>
      </c>
      <c r="R2501" t="s">
        <v>8271</v>
      </c>
      <c r="S2501" t="str">
        <f t="shared" si="236"/>
        <v>theater</v>
      </c>
      <c r="T2501" t="str">
        <f t="shared" si="237"/>
        <v>plays</v>
      </c>
    </row>
    <row r="2502" spans="1:20" ht="43.2" x14ac:dyDescent="0.3">
      <c r="A2502">
        <v>3989</v>
      </c>
      <c r="B2502" s="3" t="s">
        <v>3985</v>
      </c>
      <c r="C2502" s="3" t="s">
        <v>8095</v>
      </c>
      <c r="D2502" s="10">
        <v>3000</v>
      </c>
      <c r="E2502">
        <v>0</v>
      </c>
      <c r="F2502" s="5">
        <f t="shared" si="234"/>
        <v>0</v>
      </c>
      <c r="G2502" s="6" t="e">
        <f t="shared" si="235"/>
        <v>#DIV/0!</v>
      </c>
      <c r="H2502" t="s">
        <v>8221</v>
      </c>
      <c r="I2502" t="s">
        <v>8224</v>
      </c>
      <c r="J2502" t="s">
        <v>8246</v>
      </c>
      <c r="K2502">
        <v>1447009181</v>
      </c>
      <c r="L2502" s="11">
        <f t="shared" si="238"/>
        <v>42316.791446759264</v>
      </c>
      <c r="M2502">
        <v>1444413581</v>
      </c>
      <c r="N2502" s="11">
        <f t="shared" si="239"/>
        <v>42286.749780092592</v>
      </c>
      <c r="O2502" t="b">
        <v>0</v>
      </c>
      <c r="P2502">
        <v>0</v>
      </c>
      <c r="Q2502" t="b">
        <v>0</v>
      </c>
      <c r="R2502" t="s">
        <v>8271</v>
      </c>
      <c r="S2502" t="str">
        <f t="shared" si="236"/>
        <v>theater</v>
      </c>
      <c r="T2502" t="str">
        <f t="shared" si="237"/>
        <v>plays</v>
      </c>
    </row>
    <row r="2503" spans="1:20" ht="43.2" x14ac:dyDescent="0.3">
      <c r="A2503">
        <v>3997</v>
      </c>
      <c r="B2503" s="3" t="s">
        <v>3993</v>
      </c>
      <c r="C2503" s="3" t="s">
        <v>8103</v>
      </c>
      <c r="D2503" s="10">
        <v>3000</v>
      </c>
      <c r="E2503">
        <v>0</v>
      </c>
      <c r="F2503" s="5">
        <f t="shared" si="234"/>
        <v>0</v>
      </c>
      <c r="G2503" s="6" t="e">
        <f t="shared" si="235"/>
        <v>#DIV/0!</v>
      </c>
      <c r="H2503" t="s">
        <v>8221</v>
      </c>
      <c r="I2503" t="s">
        <v>8225</v>
      </c>
      <c r="J2503" t="s">
        <v>8247</v>
      </c>
      <c r="K2503">
        <v>1428222221</v>
      </c>
      <c r="L2503" s="11">
        <f t="shared" si="238"/>
        <v>42099.349780092598</v>
      </c>
      <c r="M2503">
        <v>1425633821</v>
      </c>
      <c r="N2503" s="11">
        <f t="shared" si="239"/>
        <v>42069.391446759255</v>
      </c>
      <c r="O2503" t="b">
        <v>0</v>
      </c>
      <c r="P2503">
        <v>0</v>
      </c>
      <c r="Q2503" t="b">
        <v>0</v>
      </c>
      <c r="R2503" t="s">
        <v>8271</v>
      </c>
      <c r="S2503" t="str">
        <f t="shared" si="236"/>
        <v>theater</v>
      </c>
      <c r="T2503" t="str">
        <f t="shared" si="237"/>
        <v>plays</v>
      </c>
    </row>
    <row r="2504" spans="1:20" ht="57.6" x14ac:dyDescent="0.3">
      <c r="A2504">
        <v>4012</v>
      </c>
      <c r="B2504" s="3" t="s">
        <v>4008</v>
      </c>
      <c r="C2504" s="3" t="s">
        <v>8117</v>
      </c>
      <c r="D2504" s="10">
        <v>575</v>
      </c>
      <c r="E2504">
        <v>0</v>
      </c>
      <c r="F2504" s="5">
        <f t="shared" si="234"/>
        <v>0</v>
      </c>
      <c r="G2504" s="6" t="e">
        <f t="shared" si="235"/>
        <v>#DIV/0!</v>
      </c>
      <c r="H2504" t="s">
        <v>8221</v>
      </c>
      <c r="I2504" t="s">
        <v>8225</v>
      </c>
      <c r="J2504" t="s">
        <v>8247</v>
      </c>
      <c r="K2504">
        <v>1430571849</v>
      </c>
      <c r="L2504" s="11">
        <f t="shared" si="238"/>
        <v>42126.544548611113</v>
      </c>
      <c r="M2504">
        <v>1427979849</v>
      </c>
      <c r="N2504" s="11">
        <f t="shared" si="239"/>
        <v>42096.544548611113</v>
      </c>
      <c r="O2504" t="b">
        <v>0</v>
      </c>
      <c r="P2504">
        <v>0</v>
      </c>
      <c r="Q2504" t="b">
        <v>0</v>
      </c>
      <c r="R2504" t="s">
        <v>8271</v>
      </c>
      <c r="S2504" t="str">
        <f t="shared" si="236"/>
        <v>theater</v>
      </c>
      <c r="T2504" t="str">
        <f t="shared" si="237"/>
        <v>plays</v>
      </c>
    </row>
    <row r="2505" spans="1:20" ht="43.2" x14ac:dyDescent="0.3">
      <c r="A2505">
        <v>4014</v>
      </c>
      <c r="B2505" s="3" t="s">
        <v>4010</v>
      </c>
      <c r="C2505" s="3" t="s">
        <v>8119</v>
      </c>
      <c r="D2505" s="10">
        <v>9000</v>
      </c>
      <c r="E2505">
        <v>0</v>
      </c>
      <c r="F2505" s="5">
        <f t="shared" si="234"/>
        <v>0</v>
      </c>
      <c r="G2505" s="6" t="e">
        <f t="shared" si="235"/>
        <v>#DIV/0!</v>
      </c>
      <c r="H2505" t="s">
        <v>8221</v>
      </c>
      <c r="I2505" t="s">
        <v>8224</v>
      </c>
      <c r="J2505" t="s">
        <v>8246</v>
      </c>
      <c r="K2505">
        <v>1457157269</v>
      </c>
      <c r="L2505" s="11">
        <f t="shared" si="238"/>
        <v>42434.246168981481</v>
      </c>
      <c r="M2505">
        <v>1455861269</v>
      </c>
      <c r="N2505" s="11">
        <f t="shared" si="239"/>
        <v>42419.246168981481</v>
      </c>
      <c r="O2505" t="b">
        <v>0</v>
      </c>
      <c r="P2505">
        <v>0</v>
      </c>
      <c r="Q2505" t="b">
        <v>0</v>
      </c>
      <c r="R2505" t="s">
        <v>8271</v>
      </c>
      <c r="S2505" t="str">
        <f t="shared" si="236"/>
        <v>theater</v>
      </c>
      <c r="T2505" t="str">
        <f t="shared" si="237"/>
        <v>plays</v>
      </c>
    </row>
    <row r="2506" spans="1:20" ht="43.2" x14ac:dyDescent="0.3">
      <c r="A2506">
        <v>4023</v>
      </c>
      <c r="B2506" s="3" t="s">
        <v>4019</v>
      </c>
      <c r="C2506" s="3" t="s">
        <v>8128</v>
      </c>
      <c r="D2506" s="10">
        <v>7000</v>
      </c>
      <c r="E2506">
        <v>0</v>
      </c>
      <c r="F2506" s="5">
        <f t="shared" si="234"/>
        <v>0</v>
      </c>
      <c r="G2506" s="6" t="e">
        <f t="shared" si="235"/>
        <v>#DIV/0!</v>
      </c>
      <c r="H2506" t="s">
        <v>8221</v>
      </c>
      <c r="I2506" t="s">
        <v>8224</v>
      </c>
      <c r="J2506" t="s">
        <v>8246</v>
      </c>
      <c r="K2506">
        <v>1458860363</v>
      </c>
      <c r="L2506" s="11">
        <f t="shared" si="238"/>
        <v>42453.957905092597</v>
      </c>
      <c r="M2506">
        <v>1454975963</v>
      </c>
      <c r="N2506" s="11">
        <f t="shared" si="239"/>
        <v>42408.999571759254</v>
      </c>
      <c r="O2506" t="b">
        <v>0</v>
      </c>
      <c r="P2506">
        <v>0</v>
      </c>
      <c r="Q2506" t="b">
        <v>0</v>
      </c>
      <c r="R2506" t="s">
        <v>8271</v>
      </c>
      <c r="S2506" t="str">
        <f t="shared" si="236"/>
        <v>theater</v>
      </c>
      <c r="T2506" t="str">
        <f t="shared" si="237"/>
        <v>plays</v>
      </c>
    </row>
    <row r="2507" spans="1:20" ht="43.2" x14ac:dyDescent="0.3">
      <c r="A2507">
        <v>4026</v>
      </c>
      <c r="B2507" s="3" t="s">
        <v>4022</v>
      </c>
      <c r="C2507" s="3" t="s">
        <v>8131</v>
      </c>
      <c r="D2507" s="10">
        <v>4000</v>
      </c>
      <c r="E2507">
        <v>0</v>
      </c>
      <c r="F2507" s="5">
        <f t="shared" si="234"/>
        <v>0</v>
      </c>
      <c r="G2507" s="6" t="e">
        <f t="shared" si="235"/>
        <v>#DIV/0!</v>
      </c>
      <c r="H2507" t="s">
        <v>8221</v>
      </c>
      <c r="I2507" t="s">
        <v>8224</v>
      </c>
      <c r="J2507" t="s">
        <v>8246</v>
      </c>
      <c r="K2507">
        <v>1449247439</v>
      </c>
      <c r="L2507" s="11">
        <f t="shared" si="238"/>
        <v>42342.697210648148</v>
      </c>
      <c r="M2507">
        <v>1444059839</v>
      </c>
      <c r="N2507" s="11">
        <f t="shared" si="239"/>
        <v>42282.655543981484</v>
      </c>
      <c r="O2507" t="b">
        <v>0</v>
      </c>
      <c r="P2507">
        <v>0</v>
      </c>
      <c r="Q2507" t="b">
        <v>0</v>
      </c>
      <c r="R2507" t="s">
        <v>8271</v>
      </c>
      <c r="S2507" t="str">
        <f t="shared" si="236"/>
        <v>theater</v>
      </c>
      <c r="T2507" t="str">
        <f t="shared" si="237"/>
        <v>plays</v>
      </c>
    </row>
    <row r="2508" spans="1:20" ht="43.2" x14ac:dyDescent="0.3">
      <c r="A2508">
        <v>4029</v>
      </c>
      <c r="B2508" s="3" t="s">
        <v>4025</v>
      </c>
      <c r="C2508" s="3" t="s">
        <v>8134</v>
      </c>
      <c r="D2508" s="10">
        <v>20000</v>
      </c>
      <c r="E2508">
        <v>0</v>
      </c>
      <c r="F2508" s="5">
        <f t="shared" si="234"/>
        <v>0</v>
      </c>
      <c r="G2508" s="6" t="e">
        <f t="shared" si="235"/>
        <v>#DIV/0!</v>
      </c>
      <c r="H2508" t="s">
        <v>8221</v>
      </c>
      <c r="I2508" t="s">
        <v>8224</v>
      </c>
      <c r="J2508" t="s">
        <v>8246</v>
      </c>
      <c r="K2508">
        <v>1450053370</v>
      </c>
      <c r="L2508" s="11">
        <f t="shared" si="238"/>
        <v>42352.025115740747</v>
      </c>
      <c r="M2508">
        <v>1447461370</v>
      </c>
      <c r="N2508" s="11">
        <f t="shared" si="239"/>
        <v>42322.025115740747</v>
      </c>
      <c r="O2508" t="b">
        <v>0</v>
      </c>
      <c r="P2508">
        <v>0</v>
      </c>
      <c r="Q2508" t="b">
        <v>0</v>
      </c>
      <c r="R2508" t="s">
        <v>8271</v>
      </c>
      <c r="S2508" t="str">
        <f t="shared" si="236"/>
        <v>theater</v>
      </c>
      <c r="T2508" t="str">
        <f t="shared" si="237"/>
        <v>plays</v>
      </c>
    </row>
    <row r="2509" spans="1:20" ht="43.2" x14ac:dyDescent="0.3">
      <c r="A2509">
        <v>4031</v>
      </c>
      <c r="B2509" s="3" t="s">
        <v>4027</v>
      </c>
      <c r="C2509" s="3" t="s">
        <v>8136</v>
      </c>
      <c r="D2509" s="10">
        <v>5000</v>
      </c>
      <c r="E2509">
        <v>0</v>
      </c>
      <c r="F2509" s="5">
        <f t="shared" si="234"/>
        <v>0</v>
      </c>
      <c r="G2509" s="6" t="e">
        <f t="shared" si="235"/>
        <v>#DIV/0!</v>
      </c>
      <c r="H2509" t="s">
        <v>8221</v>
      </c>
      <c r="I2509" t="s">
        <v>8224</v>
      </c>
      <c r="J2509" t="s">
        <v>8246</v>
      </c>
      <c r="K2509">
        <v>1418914964</v>
      </c>
      <c r="L2509" s="11">
        <f t="shared" si="238"/>
        <v>41991.626898148148</v>
      </c>
      <c r="M2509">
        <v>1414591364</v>
      </c>
      <c r="N2509" s="11">
        <f t="shared" si="239"/>
        <v>41941.585231481484</v>
      </c>
      <c r="O2509" t="b">
        <v>0</v>
      </c>
      <c r="P2509">
        <v>0</v>
      </c>
      <c r="Q2509" t="b">
        <v>0</v>
      </c>
      <c r="R2509" t="s">
        <v>8271</v>
      </c>
      <c r="S2509" t="str">
        <f t="shared" si="236"/>
        <v>theater</v>
      </c>
      <c r="T2509" t="str">
        <f t="shared" si="237"/>
        <v>plays</v>
      </c>
    </row>
    <row r="2510" spans="1:20" ht="43.2" x14ac:dyDescent="0.3">
      <c r="A2510">
        <v>4043</v>
      </c>
      <c r="B2510" s="3" t="s">
        <v>4039</v>
      </c>
      <c r="C2510" s="3" t="s">
        <v>8147</v>
      </c>
      <c r="D2510" s="10">
        <v>300</v>
      </c>
      <c r="E2510">
        <v>0</v>
      </c>
      <c r="F2510" s="5">
        <f t="shared" si="234"/>
        <v>0</v>
      </c>
      <c r="G2510" s="6" t="e">
        <f t="shared" si="235"/>
        <v>#DIV/0!</v>
      </c>
      <c r="H2510" t="s">
        <v>8221</v>
      </c>
      <c r="I2510" t="s">
        <v>8229</v>
      </c>
      <c r="J2510" t="s">
        <v>8251</v>
      </c>
      <c r="K2510">
        <v>1416524325</v>
      </c>
      <c r="L2510" s="11">
        <f t="shared" si="238"/>
        <v>41963.957465277781</v>
      </c>
      <c r="M2510">
        <v>1415228325</v>
      </c>
      <c r="N2510" s="11">
        <f t="shared" si="239"/>
        <v>41948.957465277781</v>
      </c>
      <c r="O2510" t="b">
        <v>0</v>
      </c>
      <c r="P2510">
        <v>0</v>
      </c>
      <c r="Q2510" t="b">
        <v>0</v>
      </c>
      <c r="R2510" t="s">
        <v>8271</v>
      </c>
      <c r="S2510" t="str">
        <f t="shared" si="236"/>
        <v>theater</v>
      </c>
      <c r="T2510" t="str">
        <f t="shared" si="237"/>
        <v>plays</v>
      </c>
    </row>
    <row r="2511" spans="1:20" ht="43.2" x14ac:dyDescent="0.3">
      <c r="A2511">
        <v>4051</v>
      </c>
      <c r="B2511" s="3" t="s">
        <v>4047</v>
      </c>
      <c r="C2511" s="3" t="s">
        <v>8155</v>
      </c>
      <c r="D2511" s="10">
        <v>500</v>
      </c>
      <c r="E2511">
        <v>0</v>
      </c>
      <c r="F2511" s="5">
        <f t="shared" si="234"/>
        <v>0</v>
      </c>
      <c r="G2511" s="6" t="e">
        <f t="shared" si="235"/>
        <v>#DIV/0!</v>
      </c>
      <c r="H2511" t="s">
        <v>8221</v>
      </c>
      <c r="I2511" t="s">
        <v>8224</v>
      </c>
      <c r="J2511" t="s">
        <v>8246</v>
      </c>
      <c r="K2511">
        <v>1399618380</v>
      </c>
      <c r="L2511" s="11">
        <f t="shared" si="238"/>
        <v>41768.286805555559</v>
      </c>
      <c r="M2511">
        <v>1399058797</v>
      </c>
      <c r="N2511" s="11">
        <f t="shared" si="239"/>
        <v>41761.810150462967</v>
      </c>
      <c r="O2511" t="b">
        <v>0</v>
      </c>
      <c r="P2511">
        <v>0</v>
      </c>
      <c r="Q2511" t="b">
        <v>0</v>
      </c>
      <c r="R2511" t="s">
        <v>8271</v>
      </c>
      <c r="S2511" t="str">
        <f t="shared" si="236"/>
        <v>theater</v>
      </c>
      <c r="T2511" t="str">
        <f t="shared" si="237"/>
        <v>plays</v>
      </c>
    </row>
    <row r="2512" spans="1:20" ht="43.2" x14ac:dyDescent="0.3">
      <c r="A2512">
        <v>4054</v>
      </c>
      <c r="B2512" s="3" t="s">
        <v>4050</v>
      </c>
      <c r="C2512" s="3" t="s">
        <v>8158</v>
      </c>
      <c r="D2512" s="10">
        <v>8880</v>
      </c>
      <c r="E2512">
        <v>0</v>
      </c>
      <c r="F2512" s="5">
        <f t="shared" si="234"/>
        <v>0</v>
      </c>
      <c r="G2512" s="6" t="e">
        <f t="shared" si="235"/>
        <v>#DIV/0!</v>
      </c>
      <c r="H2512" t="s">
        <v>8221</v>
      </c>
      <c r="I2512" t="s">
        <v>8224</v>
      </c>
      <c r="J2512" t="s">
        <v>8246</v>
      </c>
      <c r="K2512">
        <v>1475294400</v>
      </c>
      <c r="L2512" s="11">
        <f t="shared" si="238"/>
        <v>42644.166666666672</v>
      </c>
      <c r="M2512">
        <v>1472674285</v>
      </c>
      <c r="N2512" s="11">
        <f t="shared" si="239"/>
        <v>42613.841261574074</v>
      </c>
      <c r="O2512" t="b">
        <v>0</v>
      </c>
      <c r="P2512">
        <v>0</v>
      </c>
      <c r="Q2512" t="b">
        <v>0</v>
      </c>
      <c r="R2512" t="s">
        <v>8271</v>
      </c>
      <c r="S2512" t="str">
        <f t="shared" si="236"/>
        <v>theater</v>
      </c>
      <c r="T2512" t="str">
        <f t="shared" si="237"/>
        <v>plays</v>
      </c>
    </row>
    <row r="2513" spans="1:20" ht="43.2" x14ac:dyDescent="0.3">
      <c r="A2513">
        <v>4061</v>
      </c>
      <c r="B2513" s="3" t="s">
        <v>4057</v>
      </c>
      <c r="C2513" s="3" t="s">
        <v>8165</v>
      </c>
      <c r="D2513" s="10">
        <v>525</v>
      </c>
      <c r="E2513">
        <v>0</v>
      </c>
      <c r="F2513" s="5">
        <f t="shared" si="234"/>
        <v>0</v>
      </c>
      <c r="G2513" s="6" t="e">
        <f t="shared" si="235"/>
        <v>#DIV/0!</v>
      </c>
      <c r="H2513" t="s">
        <v>8221</v>
      </c>
      <c r="I2513" t="s">
        <v>8224</v>
      </c>
      <c r="J2513" t="s">
        <v>8246</v>
      </c>
      <c r="K2513">
        <v>1461205423</v>
      </c>
      <c r="L2513" s="11">
        <f t="shared" si="238"/>
        <v>42481.099803240737</v>
      </c>
      <c r="M2513">
        <v>1456025023</v>
      </c>
      <c r="N2513" s="11">
        <f t="shared" si="239"/>
        <v>42421.141469907408</v>
      </c>
      <c r="O2513" t="b">
        <v>0</v>
      </c>
      <c r="P2513">
        <v>0</v>
      </c>
      <c r="Q2513" t="b">
        <v>0</v>
      </c>
      <c r="R2513" t="s">
        <v>8271</v>
      </c>
      <c r="S2513" t="str">
        <f t="shared" si="236"/>
        <v>theater</v>
      </c>
      <c r="T2513" t="str">
        <f t="shared" si="237"/>
        <v>plays</v>
      </c>
    </row>
    <row r="2514" spans="1:20" ht="57.6" x14ac:dyDescent="0.3">
      <c r="A2514">
        <v>4071</v>
      </c>
      <c r="B2514" s="3" t="s">
        <v>4067</v>
      </c>
      <c r="C2514" s="3" t="s">
        <v>8174</v>
      </c>
      <c r="D2514" s="10">
        <v>20000</v>
      </c>
      <c r="E2514">
        <v>0</v>
      </c>
      <c r="F2514" s="5">
        <f t="shared" si="234"/>
        <v>0</v>
      </c>
      <c r="G2514" s="6" t="e">
        <f t="shared" si="235"/>
        <v>#DIV/0!</v>
      </c>
      <c r="H2514" t="s">
        <v>8221</v>
      </c>
      <c r="I2514" t="s">
        <v>8238</v>
      </c>
      <c r="J2514" t="s">
        <v>8256</v>
      </c>
      <c r="K2514">
        <v>1482779931</v>
      </c>
      <c r="L2514" s="11">
        <f t="shared" si="238"/>
        <v>42730.804756944446</v>
      </c>
      <c r="M2514">
        <v>1480187931</v>
      </c>
      <c r="N2514" s="11">
        <f t="shared" si="239"/>
        <v>42700.804756944446</v>
      </c>
      <c r="O2514" t="b">
        <v>0</v>
      </c>
      <c r="P2514">
        <v>0</v>
      </c>
      <c r="Q2514" t="b">
        <v>0</v>
      </c>
      <c r="R2514" t="s">
        <v>8271</v>
      </c>
      <c r="S2514" t="str">
        <f t="shared" si="236"/>
        <v>theater</v>
      </c>
      <c r="T2514" t="str">
        <f t="shared" si="237"/>
        <v>plays</v>
      </c>
    </row>
    <row r="2515" spans="1:20" ht="43.2" x14ac:dyDescent="0.3">
      <c r="A2515">
        <v>4076</v>
      </c>
      <c r="B2515" s="3" t="s">
        <v>4072</v>
      </c>
      <c r="C2515" s="3" t="s">
        <v>8179</v>
      </c>
      <c r="D2515" s="10">
        <v>700</v>
      </c>
      <c r="E2515">
        <v>0</v>
      </c>
      <c r="F2515" s="5">
        <f t="shared" si="234"/>
        <v>0</v>
      </c>
      <c r="G2515" s="6" t="e">
        <f t="shared" si="235"/>
        <v>#DIV/0!</v>
      </c>
      <c r="H2515" t="s">
        <v>8221</v>
      </c>
      <c r="I2515" t="s">
        <v>8224</v>
      </c>
      <c r="J2515" t="s">
        <v>8246</v>
      </c>
      <c r="K2515">
        <v>1413921060</v>
      </c>
      <c r="L2515" s="11">
        <f t="shared" si="238"/>
        <v>41933.82708333333</v>
      </c>
      <c r="M2515">
        <v>1411499149</v>
      </c>
      <c r="N2515" s="11">
        <f t="shared" si="239"/>
        <v>41905.795706018522</v>
      </c>
      <c r="O2515" t="b">
        <v>0</v>
      </c>
      <c r="P2515">
        <v>0</v>
      </c>
      <c r="Q2515" t="b">
        <v>0</v>
      </c>
      <c r="R2515" t="s">
        <v>8271</v>
      </c>
      <c r="S2515" t="str">
        <f t="shared" si="236"/>
        <v>theater</v>
      </c>
      <c r="T2515" t="str">
        <f t="shared" si="237"/>
        <v>plays</v>
      </c>
    </row>
    <row r="2516" spans="1:20" ht="43.2" x14ac:dyDescent="0.3">
      <c r="A2516">
        <v>4078</v>
      </c>
      <c r="B2516" s="3" t="s">
        <v>4074</v>
      </c>
      <c r="C2516" s="3" t="s">
        <v>8181</v>
      </c>
      <c r="D2516" s="10">
        <v>250</v>
      </c>
      <c r="E2516">
        <v>0</v>
      </c>
      <c r="F2516" s="5">
        <f t="shared" si="234"/>
        <v>0</v>
      </c>
      <c r="G2516" s="6" t="e">
        <f t="shared" si="235"/>
        <v>#DIV/0!</v>
      </c>
      <c r="H2516" t="s">
        <v>8221</v>
      </c>
      <c r="I2516" t="s">
        <v>8225</v>
      </c>
      <c r="J2516" t="s">
        <v>8247</v>
      </c>
      <c r="K2516">
        <v>1485543242</v>
      </c>
      <c r="L2516" s="11">
        <f t="shared" si="238"/>
        <v>42762.787523148145</v>
      </c>
      <c r="M2516">
        <v>1482951242</v>
      </c>
      <c r="N2516" s="11">
        <f t="shared" si="239"/>
        <v>42732.787523148145</v>
      </c>
      <c r="O2516" t="b">
        <v>0</v>
      </c>
      <c r="P2516">
        <v>0</v>
      </c>
      <c r="Q2516" t="b">
        <v>0</v>
      </c>
      <c r="R2516" t="s">
        <v>8271</v>
      </c>
      <c r="S2516" t="str">
        <f t="shared" si="236"/>
        <v>theater</v>
      </c>
      <c r="T2516" t="str">
        <f t="shared" si="237"/>
        <v>plays</v>
      </c>
    </row>
    <row r="2517" spans="1:20" ht="43.2" x14ac:dyDescent="0.3">
      <c r="A2517">
        <v>4080</v>
      </c>
      <c r="B2517" s="3" t="s">
        <v>4076</v>
      </c>
      <c r="C2517" s="3" t="s">
        <v>8183</v>
      </c>
      <c r="D2517" s="10">
        <v>3000</v>
      </c>
      <c r="E2517">
        <v>0</v>
      </c>
      <c r="F2517" s="5">
        <f t="shared" si="234"/>
        <v>0</v>
      </c>
      <c r="G2517" s="6" t="e">
        <f t="shared" si="235"/>
        <v>#DIV/0!</v>
      </c>
      <c r="H2517" t="s">
        <v>8221</v>
      </c>
      <c r="I2517" t="s">
        <v>8224</v>
      </c>
      <c r="J2517" t="s">
        <v>8246</v>
      </c>
      <c r="K2517">
        <v>1465930440</v>
      </c>
      <c r="L2517" s="11">
        <f t="shared" si="238"/>
        <v>42535.787500000006</v>
      </c>
      <c r="M2517">
        <v>1463849116</v>
      </c>
      <c r="N2517" s="11">
        <f t="shared" si="239"/>
        <v>42511.698101851856</v>
      </c>
      <c r="O2517" t="b">
        <v>0</v>
      </c>
      <c r="P2517">
        <v>0</v>
      </c>
      <c r="Q2517" t="b">
        <v>0</v>
      </c>
      <c r="R2517" t="s">
        <v>8271</v>
      </c>
      <c r="S2517" t="str">
        <f t="shared" si="236"/>
        <v>theater</v>
      </c>
      <c r="T2517" t="str">
        <f t="shared" si="237"/>
        <v>plays</v>
      </c>
    </row>
    <row r="2518" spans="1:20" x14ac:dyDescent="0.3">
      <c r="A2518">
        <v>4087</v>
      </c>
      <c r="B2518" s="3" t="s">
        <v>4083</v>
      </c>
      <c r="C2518" s="3" t="s">
        <v>8190</v>
      </c>
      <c r="D2518" s="10">
        <v>9600</v>
      </c>
      <c r="E2518">
        <v>0</v>
      </c>
      <c r="F2518" s="5">
        <f t="shared" si="234"/>
        <v>0</v>
      </c>
      <c r="G2518" s="6" t="e">
        <f t="shared" si="235"/>
        <v>#DIV/0!</v>
      </c>
      <c r="H2518" t="s">
        <v>8221</v>
      </c>
      <c r="I2518" t="s">
        <v>8224</v>
      </c>
      <c r="J2518" t="s">
        <v>8246</v>
      </c>
      <c r="K2518">
        <v>1468777786</v>
      </c>
      <c r="L2518" s="11">
        <f t="shared" si="238"/>
        <v>42568.742893518516</v>
      </c>
      <c r="M2518">
        <v>1466185786</v>
      </c>
      <c r="N2518" s="11">
        <f t="shared" si="239"/>
        <v>42538.742893518516</v>
      </c>
      <c r="O2518" t="b">
        <v>0</v>
      </c>
      <c r="P2518">
        <v>0</v>
      </c>
      <c r="Q2518" t="b">
        <v>0</v>
      </c>
      <c r="R2518" t="s">
        <v>8271</v>
      </c>
      <c r="S2518" t="str">
        <f t="shared" si="236"/>
        <v>theater</v>
      </c>
      <c r="T2518" t="str">
        <f t="shared" si="237"/>
        <v>plays</v>
      </c>
    </row>
    <row r="2519" spans="1:20" ht="43.2" x14ac:dyDescent="0.3">
      <c r="A2519">
        <v>4097</v>
      </c>
      <c r="B2519" s="3" t="s">
        <v>4093</v>
      </c>
      <c r="C2519" s="3" t="s">
        <v>8200</v>
      </c>
      <c r="D2519" s="10">
        <v>10000</v>
      </c>
      <c r="E2519">
        <v>0</v>
      </c>
      <c r="F2519" s="5">
        <f t="shared" si="234"/>
        <v>0</v>
      </c>
      <c r="G2519" s="6" t="e">
        <f t="shared" si="235"/>
        <v>#DIV/0!</v>
      </c>
      <c r="H2519" t="s">
        <v>8221</v>
      </c>
      <c r="I2519" t="s">
        <v>8225</v>
      </c>
      <c r="J2519" t="s">
        <v>8247</v>
      </c>
      <c r="K2519">
        <v>1454284500</v>
      </c>
      <c r="L2519" s="11">
        <f t="shared" si="238"/>
        <v>42400.996527777781</v>
      </c>
      <c r="M2519">
        <v>1449431237</v>
      </c>
      <c r="N2519" s="11">
        <f t="shared" si="239"/>
        <v>42344.824502314819</v>
      </c>
      <c r="O2519" t="b">
        <v>0</v>
      </c>
      <c r="P2519">
        <v>0</v>
      </c>
      <c r="Q2519" t="b">
        <v>0</v>
      </c>
      <c r="R2519" t="s">
        <v>8271</v>
      </c>
      <c r="S2519" t="str">
        <f t="shared" si="236"/>
        <v>theater</v>
      </c>
      <c r="T2519" t="str">
        <f t="shared" si="237"/>
        <v>plays</v>
      </c>
    </row>
    <row r="2520" spans="1:20" ht="43.2" x14ac:dyDescent="0.3">
      <c r="A2520">
        <v>4098</v>
      </c>
      <c r="B2520" s="3" t="s">
        <v>4094</v>
      </c>
      <c r="C2520" s="3" t="s">
        <v>8201</v>
      </c>
      <c r="D2520" s="10">
        <v>75000</v>
      </c>
      <c r="E2520">
        <v>0</v>
      </c>
      <c r="F2520" s="5">
        <f t="shared" si="234"/>
        <v>0</v>
      </c>
      <c r="G2520" s="6" t="e">
        <f t="shared" si="235"/>
        <v>#DIV/0!</v>
      </c>
      <c r="H2520" t="s">
        <v>8221</v>
      </c>
      <c r="I2520" t="s">
        <v>8224</v>
      </c>
      <c r="J2520" t="s">
        <v>8246</v>
      </c>
      <c r="K2520">
        <v>1465060797</v>
      </c>
      <c r="L2520" s="11">
        <f t="shared" si="238"/>
        <v>42525.722187499996</v>
      </c>
      <c r="M2520">
        <v>1462468797</v>
      </c>
      <c r="N2520" s="11">
        <f t="shared" si="239"/>
        <v>42495.722187499996</v>
      </c>
      <c r="O2520" t="b">
        <v>0</v>
      </c>
      <c r="P2520">
        <v>0</v>
      </c>
      <c r="Q2520" t="b">
        <v>0</v>
      </c>
      <c r="R2520" t="s">
        <v>8271</v>
      </c>
      <c r="S2520" t="str">
        <f t="shared" si="236"/>
        <v>theater</v>
      </c>
      <c r="T2520" t="str">
        <f t="shared" si="237"/>
        <v>plays</v>
      </c>
    </row>
    <row r="2521" spans="1:20" ht="43.2" x14ac:dyDescent="0.3">
      <c r="A2521">
        <v>4100</v>
      </c>
      <c r="B2521" s="3" t="s">
        <v>4096</v>
      </c>
      <c r="C2521" s="3" t="s">
        <v>8203</v>
      </c>
      <c r="D2521" s="10">
        <v>270</v>
      </c>
      <c r="E2521">
        <v>0</v>
      </c>
      <c r="F2521" s="5">
        <f t="shared" si="234"/>
        <v>0</v>
      </c>
      <c r="G2521" s="6" t="e">
        <f t="shared" si="235"/>
        <v>#DIV/0!</v>
      </c>
      <c r="H2521" t="s">
        <v>8221</v>
      </c>
      <c r="I2521" t="s">
        <v>8224</v>
      </c>
      <c r="J2521" t="s">
        <v>8246</v>
      </c>
      <c r="K2521">
        <v>1414205990</v>
      </c>
      <c r="L2521" s="11">
        <f t="shared" si="238"/>
        <v>41937.124884259261</v>
      </c>
      <c r="M2521">
        <v>1413341990</v>
      </c>
      <c r="N2521" s="11">
        <f t="shared" si="239"/>
        <v>41927.124884259261</v>
      </c>
      <c r="O2521" t="b">
        <v>0</v>
      </c>
      <c r="P2521">
        <v>0</v>
      </c>
      <c r="Q2521" t="b">
        <v>0</v>
      </c>
      <c r="R2521" t="s">
        <v>8271</v>
      </c>
      <c r="S2521" t="str">
        <f t="shared" si="236"/>
        <v>theater</v>
      </c>
      <c r="T2521" t="str">
        <f t="shared" si="237"/>
        <v>plays</v>
      </c>
    </row>
    <row r="2522" spans="1:20" ht="43.2" x14ac:dyDescent="0.3">
      <c r="A2522">
        <v>4101</v>
      </c>
      <c r="B2522" s="3" t="s">
        <v>4097</v>
      </c>
      <c r="C2522" s="3" t="s">
        <v>8204</v>
      </c>
      <c r="D2522" s="10">
        <v>600</v>
      </c>
      <c r="E2522">
        <v>0</v>
      </c>
      <c r="F2522" s="5">
        <f t="shared" si="234"/>
        <v>0</v>
      </c>
      <c r="G2522" s="6" t="e">
        <f t="shared" si="235"/>
        <v>#DIV/0!</v>
      </c>
      <c r="H2522" t="s">
        <v>8221</v>
      </c>
      <c r="I2522" t="s">
        <v>8224</v>
      </c>
      <c r="J2522" t="s">
        <v>8246</v>
      </c>
      <c r="K2522">
        <v>1485380482</v>
      </c>
      <c r="L2522" s="11">
        <f t="shared" si="238"/>
        <v>42760.903726851851</v>
      </c>
      <c r="M2522">
        <v>1482788482</v>
      </c>
      <c r="N2522" s="11">
        <f t="shared" si="239"/>
        <v>42730.903726851851</v>
      </c>
      <c r="O2522" t="b">
        <v>0</v>
      </c>
      <c r="P2522">
        <v>0</v>
      </c>
      <c r="Q2522" t="b">
        <v>0</v>
      </c>
      <c r="R2522" t="s">
        <v>8271</v>
      </c>
      <c r="S2522" t="str">
        <f t="shared" si="236"/>
        <v>theater</v>
      </c>
      <c r="T2522" t="str">
        <f t="shared" si="237"/>
        <v>plays</v>
      </c>
    </row>
    <row r="2523" spans="1:20" ht="43.2" x14ac:dyDescent="0.3">
      <c r="A2523">
        <v>4109</v>
      </c>
      <c r="B2523" s="3" t="s">
        <v>4105</v>
      </c>
      <c r="C2523" s="3" t="s">
        <v>8212</v>
      </c>
      <c r="D2523" s="10">
        <v>500</v>
      </c>
      <c r="E2523">
        <v>0</v>
      </c>
      <c r="F2523" s="5">
        <f t="shared" si="234"/>
        <v>0</v>
      </c>
      <c r="G2523" s="6" t="e">
        <f t="shared" si="235"/>
        <v>#DIV/0!</v>
      </c>
      <c r="H2523" t="s">
        <v>8221</v>
      </c>
      <c r="I2523" t="s">
        <v>8225</v>
      </c>
      <c r="J2523" t="s">
        <v>8247</v>
      </c>
      <c r="K2523">
        <v>1448805404</v>
      </c>
      <c r="L2523" s="11">
        <f t="shared" si="238"/>
        <v>42337.581064814818</v>
      </c>
      <c r="M2523">
        <v>1446209804</v>
      </c>
      <c r="N2523" s="11">
        <f t="shared" si="239"/>
        <v>42307.539398148147</v>
      </c>
      <c r="O2523" t="b">
        <v>0</v>
      </c>
      <c r="P2523">
        <v>0</v>
      </c>
      <c r="Q2523" t="b">
        <v>0</v>
      </c>
      <c r="R2523" t="s">
        <v>8271</v>
      </c>
      <c r="S2523" t="str">
        <f t="shared" si="236"/>
        <v>theater</v>
      </c>
      <c r="T2523" t="str">
        <f t="shared" si="237"/>
        <v>plays</v>
      </c>
    </row>
    <row r="2524" spans="1:20" ht="57.6" x14ac:dyDescent="0.3">
      <c r="A2524">
        <v>3629</v>
      </c>
      <c r="B2524" s="3" t="s">
        <v>3627</v>
      </c>
      <c r="C2524" s="3" t="s">
        <v>7739</v>
      </c>
      <c r="D2524" s="10">
        <v>1000000</v>
      </c>
      <c r="E2524">
        <v>2</v>
      </c>
      <c r="F2524" s="5">
        <f t="shared" si="234"/>
        <v>1.9999999999999999E-6</v>
      </c>
      <c r="G2524" s="6">
        <f t="shared" si="235"/>
        <v>1</v>
      </c>
      <c r="H2524" t="s">
        <v>8221</v>
      </c>
      <c r="I2524" t="s">
        <v>8224</v>
      </c>
      <c r="J2524" t="s">
        <v>8246</v>
      </c>
      <c r="K2524">
        <v>1462467600</v>
      </c>
      <c r="L2524" s="11">
        <f t="shared" si="238"/>
        <v>42495.708333333328</v>
      </c>
      <c r="M2524">
        <v>1457403364</v>
      </c>
      <c r="N2524" s="11">
        <f t="shared" si="239"/>
        <v>42437.094490740739</v>
      </c>
      <c r="O2524" t="b">
        <v>0</v>
      </c>
      <c r="P2524">
        <v>2</v>
      </c>
      <c r="Q2524" t="b">
        <v>0</v>
      </c>
      <c r="R2524" t="s">
        <v>8305</v>
      </c>
      <c r="S2524" t="str">
        <f t="shared" si="236"/>
        <v>theater</v>
      </c>
      <c r="T2524" t="str">
        <f t="shared" si="237"/>
        <v>musical</v>
      </c>
    </row>
    <row r="2525" spans="1:20" ht="43.2" x14ac:dyDescent="0.3">
      <c r="A2525">
        <v>542</v>
      </c>
      <c r="B2525" s="3" t="s">
        <v>543</v>
      </c>
      <c r="C2525" s="3" t="s">
        <v>4652</v>
      </c>
      <c r="D2525" s="10">
        <v>250000</v>
      </c>
      <c r="E2525">
        <v>1</v>
      </c>
      <c r="F2525" s="5">
        <f t="shared" si="234"/>
        <v>3.9999999999999998E-6</v>
      </c>
      <c r="G2525" s="6">
        <f t="shared" si="235"/>
        <v>1</v>
      </c>
      <c r="H2525" t="s">
        <v>8221</v>
      </c>
      <c r="I2525" t="s">
        <v>8224</v>
      </c>
      <c r="J2525" t="s">
        <v>8246</v>
      </c>
      <c r="K2525">
        <v>1462293716</v>
      </c>
      <c r="L2525" s="11">
        <f t="shared" si="238"/>
        <v>42493.695787037039</v>
      </c>
      <c r="M2525">
        <v>1457113316</v>
      </c>
      <c r="N2525" s="11">
        <f t="shared" si="239"/>
        <v>42433.737453703703</v>
      </c>
      <c r="O2525" t="b">
        <v>0</v>
      </c>
      <c r="P2525">
        <v>1</v>
      </c>
      <c r="Q2525" t="b">
        <v>0</v>
      </c>
      <c r="R2525" t="s">
        <v>8272</v>
      </c>
      <c r="S2525" t="str">
        <f t="shared" si="236"/>
        <v>technology</v>
      </c>
      <c r="T2525" t="str">
        <f t="shared" si="237"/>
        <v>web</v>
      </c>
    </row>
    <row r="2526" spans="1:20" ht="43.2" x14ac:dyDescent="0.3">
      <c r="A2526">
        <v>3951</v>
      </c>
      <c r="B2526" s="3" t="s">
        <v>3948</v>
      </c>
      <c r="C2526" s="3" t="s">
        <v>6961</v>
      </c>
      <c r="D2526" s="10">
        <v>200000</v>
      </c>
      <c r="E2526">
        <v>1</v>
      </c>
      <c r="F2526" s="5">
        <f t="shared" si="234"/>
        <v>5.0000000000000004E-6</v>
      </c>
      <c r="G2526" s="6">
        <f t="shared" si="235"/>
        <v>1</v>
      </c>
      <c r="H2526" t="s">
        <v>8221</v>
      </c>
      <c r="I2526" t="s">
        <v>8241</v>
      </c>
      <c r="J2526" t="s">
        <v>8249</v>
      </c>
      <c r="K2526">
        <v>1462301342</v>
      </c>
      <c r="L2526" s="11">
        <f t="shared" si="238"/>
        <v>42493.784050925926</v>
      </c>
      <c r="M2526">
        <v>1457120942</v>
      </c>
      <c r="N2526" s="11">
        <f t="shared" si="239"/>
        <v>42433.825717592597</v>
      </c>
      <c r="O2526" t="b">
        <v>0</v>
      </c>
      <c r="P2526">
        <v>1</v>
      </c>
      <c r="Q2526" t="b">
        <v>0</v>
      </c>
      <c r="R2526" t="s">
        <v>8271</v>
      </c>
      <c r="S2526" t="str">
        <f t="shared" si="236"/>
        <v>theater</v>
      </c>
      <c r="T2526" t="str">
        <f t="shared" si="237"/>
        <v>plays</v>
      </c>
    </row>
    <row r="2527" spans="1:20" ht="28.8" x14ac:dyDescent="0.3">
      <c r="A2527">
        <v>696</v>
      </c>
      <c r="B2527" s="3" t="s">
        <v>697</v>
      </c>
      <c r="C2527" s="3" t="s">
        <v>4806</v>
      </c>
      <c r="D2527" s="10">
        <v>175000</v>
      </c>
      <c r="E2527">
        <v>1</v>
      </c>
      <c r="F2527" s="5">
        <f t="shared" si="234"/>
        <v>5.7142857142857145E-6</v>
      </c>
      <c r="G2527" s="6">
        <f t="shared" si="235"/>
        <v>1</v>
      </c>
      <c r="H2527" t="s">
        <v>8221</v>
      </c>
      <c r="I2527" t="s">
        <v>8233</v>
      </c>
      <c r="J2527" t="s">
        <v>8249</v>
      </c>
      <c r="K2527">
        <v>1406326502</v>
      </c>
      <c r="L2527" s="11">
        <f t="shared" si="238"/>
        <v>41845.927106481482</v>
      </c>
      <c r="M2527">
        <v>1403734502</v>
      </c>
      <c r="N2527" s="11">
        <f t="shared" si="239"/>
        <v>41815.927106481482</v>
      </c>
      <c r="O2527" t="b">
        <v>0</v>
      </c>
      <c r="P2527">
        <v>1</v>
      </c>
      <c r="Q2527" t="b">
        <v>0</v>
      </c>
      <c r="R2527" t="s">
        <v>8273</v>
      </c>
      <c r="S2527" t="str">
        <f t="shared" si="236"/>
        <v>technology</v>
      </c>
      <c r="T2527" t="str">
        <f t="shared" si="237"/>
        <v>wearables</v>
      </c>
    </row>
    <row r="2528" spans="1:20" ht="57.6" x14ac:dyDescent="0.3">
      <c r="A2528">
        <v>1450</v>
      </c>
      <c r="B2528" s="3" t="s">
        <v>1451</v>
      </c>
      <c r="C2528" s="3" t="s">
        <v>5560</v>
      </c>
      <c r="D2528" s="10">
        <v>100000</v>
      </c>
      <c r="E2528">
        <v>1</v>
      </c>
      <c r="F2528" s="5">
        <f t="shared" si="234"/>
        <v>1.0000000000000001E-5</v>
      </c>
      <c r="G2528" s="6">
        <f t="shared" si="235"/>
        <v>1</v>
      </c>
      <c r="H2528" t="s">
        <v>8221</v>
      </c>
      <c r="I2528" t="s">
        <v>8224</v>
      </c>
      <c r="J2528" t="s">
        <v>8246</v>
      </c>
      <c r="K2528">
        <v>1455941197</v>
      </c>
      <c r="L2528" s="11">
        <f t="shared" si="238"/>
        <v>42420.171261574069</v>
      </c>
      <c r="M2528">
        <v>1453349197</v>
      </c>
      <c r="N2528" s="11">
        <f t="shared" si="239"/>
        <v>42390.171261574069</v>
      </c>
      <c r="O2528" t="b">
        <v>0</v>
      </c>
      <c r="P2528">
        <v>1</v>
      </c>
      <c r="Q2528" t="b">
        <v>0</v>
      </c>
      <c r="R2528" t="s">
        <v>8287</v>
      </c>
      <c r="S2528" t="str">
        <f t="shared" si="236"/>
        <v>publishing</v>
      </c>
      <c r="T2528" t="str">
        <f t="shared" si="237"/>
        <v>translations</v>
      </c>
    </row>
    <row r="2529" spans="1:20" ht="28.8" x14ac:dyDescent="0.3">
      <c r="A2529">
        <v>2582</v>
      </c>
      <c r="B2529" s="3" t="s">
        <v>2582</v>
      </c>
      <c r="C2529" s="3" t="s">
        <v>6692</v>
      </c>
      <c r="D2529" s="10">
        <v>90000</v>
      </c>
      <c r="E2529">
        <v>1</v>
      </c>
      <c r="F2529" s="5">
        <f t="shared" si="234"/>
        <v>1.1111111111111112E-5</v>
      </c>
      <c r="G2529" s="6">
        <f t="shared" si="235"/>
        <v>1</v>
      </c>
      <c r="H2529" t="s">
        <v>8221</v>
      </c>
      <c r="I2529" t="s">
        <v>8224</v>
      </c>
      <c r="J2529" t="s">
        <v>8246</v>
      </c>
      <c r="K2529">
        <v>1477784634</v>
      </c>
      <c r="L2529" s="11">
        <f t="shared" si="238"/>
        <v>42672.988819444443</v>
      </c>
      <c r="M2529">
        <v>1475192634</v>
      </c>
      <c r="N2529" s="11">
        <f t="shared" si="239"/>
        <v>42642.988819444443</v>
      </c>
      <c r="O2529" t="b">
        <v>0</v>
      </c>
      <c r="P2529">
        <v>1</v>
      </c>
      <c r="Q2529" t="b">
        <v>0</v>
      </c>
      <c r="R2529" t="s">
        <v>8284</v>
      </c>
      <c r="S2529" t="str">
        <f t="shared" si="236"/>
        <v>food</v>
      </c>
      <c r="T2529" t="str">
        <f t="shared" si="237"/>
        <v>food trucks</v>
      </c>
    </row>
    <row r="2530" spans="1:20" ht="43.2" x14ac:dyDescent="0.3">
      <c r="A2530">
        <v>576</v>
      </c>
      <c r="B2530" s="3" t="s">
        <v>577</v>
      </c>
      <c r="C2530" s="3" t="s">
        <v>4686</v>
      </c>
      <c r="D2530" s="10">
        <v>80000</v>
      </c>
      <c r="E2530">
        <v>1</v>
      </c>
      <c r="F2530" s="5">
        <f t="shared" si="234"/>
        <v>1.2500000000000001E-5</v>
      </c>
      <c r="G2530" s="6">
        <f t="shared" si="235"/>
        <v>1</v>
      </c>
      <c r="H2530" t="s">
        <v>8221</v>
      </c>
      <c r="I2530" t="s">
        <v>8224</v>
      </c>
      <c r="J2530" t="s">
        <v>8246</v>
      </c>
      <c r="K2530">
        <v>1427537952</v>
      </c>
      <c r="L2530" s="11">
        <f t="shared" si="238"/>
        <v>42091.43</v>
      </c>
      <c r="M2530">
        <v>1422357552</v>
      </c>
      <c r="N2530" s="11">
        <f t="shared" si="239"/>
        <v>42031.471666666665</v>
      </c>
      <c r="O2530" t="b">
        <v>0</v>
      </c>
      <c r="P2530">
        <v>1</v>
      </c>
      <c r="Q2530" t="b">
        <v>0</v>
      </c>
      <c r="R2530" t="s">
        <v>8272</v>
      </c>
      <c r="S2530" t="str">
        <f t="shared" si="236"/>
        <v>technology</v>
      </c>
      <c r="T2530" t="str">
        <f t="shared" si="237"/>
        <v>web</v>
      </c>
    </row>
    <row r="2531" spans="1:20" ht="43.2" x14ac:dyDescent="0.3">
      <c r="A2531">
        <v>2594</v>
      </c>
      <c r="B2531" s="3" t="s">
        <v>2594</v>
      </c>
      <c r="C2531" s="3" t="s">
        <v>6704</v>
      </c>
      <c r="D2531" s="10">
        <v>80000</v>
      </c>
      <c r="E2531">
        <v>1</v>
      </c>
      <c r="F2531" s="5">
        <f t="shared" si="234"/>
        <v>1.2500000000000001E-5</v>
      </c>
      <c r="G2531" s="6">
        <f t="shared" si="235"/>
        <v>1</v>
      </c>
      <c r="H2531" t="s">
        <v>8221</v>
      </c>
      <c r="I2531" t="s">
        <v>8224</v>
      </c>
      <c r="J2531" t="s">
        <v>8246</v>
      </c>
      <c r="K2531">
        <v>1407453228</v>
      </c>
      <c r="L2531" s="11">
        <f t="shared" si="238"/>
        <v>41858.967916666668</v>
      </c>
      <c r="M2531">
        <v>1404861228</v>
      </c>
      <c r="N2531" s="11">
        <f t="shared" si="239"/>
        <v>41828.967916666668</v>
      </c>
      <c r="O2531" t="b">
        <v>0</v>
      </c>
      <c r="P2531">
        <v>1</v>
      </c>
      <c r="Q2531" t="b">
        <v>0</v>
      </c>
      <c r="R2531" t="s">
        <v>8284</v>
      </c>
      <c r="S2531" t="str">
        <f t="shared" si="236"/>
        <v>food</v>
      </c>
      <c r="T2531" t="str">
        <f t="shared" si="237"/>
        <v>food trucks</v>
      </c>
    </row>
    <row r="2532" spans="1:20" ht="28.8" x14ac:dyDescent="0.3">
      <c r="A2532">
        <v>496</v>
      </c>
      <c r="B2532" s="3" t="s">
        <v>497</v>
      </c>
      <c r="C2532" s="3" t="s">
        <v>4606</v>
      </c>
      <c r="D2532" s="10">
        <v>60000</v>
      </c>
      <c r="E2532">
        <v>1</v>
      </c>
      <c r="F2532" s="5">
        <f t="shared" si="234"/>
        <v>1.6666666666666667E-5</v>
      </c>
      <c r="G2532" s="6">
        <f t="shared" si="235"/>
        <v>1</v>
      </c>
      <c r="H2532" t="s">
        <v>8221</v>
      </c>
      <c r="I2532" t="s">
        <v>8224</v>
      </c>
      <c r="J2532" t="s">
        <v>8246</v>
      </c>
      <c r="K2532">
        <v>1392070874</v>
      </c>
      <c r="L2532" s="11">
        <f t="shared" si="238"/>
        <v>41680.93141203704</v>
      </c>
      <c r="M2532">
        <v>1386886874</v>
      </c>
      <c r="N2532" s="11">
        <f t="shared" si="239"/>
        <v>41620.93141203704</v>
      </c>
      <c r="O2532" t="b">
        <v>0</v>
      </c>
      <c r="P2532">
        <v>1</v>
      </c>
      <c r="Q2532" t="b">
        <v>0</v>
      </c>
      <c r="R2532" t="s">
        <v>8270</v>
      </c>
      <c r="S2532" t="str">
        <f t="shared" si="236"/>
        <v>film &amp; video</v>
      </c>
      <c r="T2532" t="str">
        <f t="shared" si="237"/>
        <v>animation</v>
      </c>
    </row>
    <row r="2533" spans="1:20" ht="57.6" x14ac:dyDescent="0.3">
      <c r="A2533">
        <v>192</v>
      </c>
      <c r="B2533" s="3" t="s">
        <v>194</v>
      </c>
      <c r="C2533" s="3" t="s">
        <v>4302</v>
      </c>
      <c r="D2533" s="10">
        <v>1000000</v>
      </c>
      <c r="E2533">
        <v>17</v>
      </c>
      <c r="F2533" s="5">
        <f t="shared" si="234"/>
        <v>1.7E-5</v>
      </c>
      <c r="G2533" s="6">
        <f t="shared" si="235"/>
        <v>5.666666666666667</v>
      </c>
      <c r="H2533" t="s">
        <v>8221</v>
      </c>
      <c r="I2533" t="s">
        <v>8224</v>
      </c>
      <c r="J2533" t="s">
        <v>8246</v>
      </c>
      <c r="K2533">
        <v>1413572432</v>
      </c>
      <c r="L2533" s="11">
        <f t="shared" si="238"/>
        <v>41929.792037037041</v>
      </c>
      <c r="M2533">
        <v>1410980432</v>
      </c>
      <c r="N2533" s="11">
        <f t="shared" si="239"/>
        <v>41899.792037037041</v>
      </c>
      <c r="O2533" t="b">
        <v>0</v>
      </c>
      <c r="P2533">
        <v>3</v>
      </c>
      <c r="Q2533" t="b">
        <v>0</v>
      </c>
      <c r="R2533" t="s">
        <v>8268</v>
      </c>
      <c r="S2533" t="str">
        <f t="shared" si="236"/>
        <v>film &amp; video</v>
      </c>
      <c r="T2533" t="str">
        <f t="shared" si="237"/>
        <v>drama</v>
      </c>
    </row>
    <row r="2534" spans="1:20" ht="43.2" x14ac:dyDescent="0.3">
      <c r="A2534">
        <v>171</v>
      </c>
      <c r="B2534" s="3" t="s">
        <v>173</v>
      </c>
      <c r="C2534" s="3" t="s">
        <v>4281</v>
      </c>
      <c r="D2534" s="10">
        <v>50000</v>
      </c>
      <c r="E2534">
        <v>1</v>
      </c>
      <c r="F2534" s="5">
        <f t="shared" si="234"/>
        <v>2.0000000000000002E-5</v>
      </c>
      <c r="G2534" s="6">
        <f t="shared" si="235"/>
        <v>1</v>
      </c>
      <c r="H2534" t="s">
        <v>8221</v>
      </c>
      <c r="I2534" t="s">
        <v>8224</v>
      </c>
      <c r="J2534" t="s">
        <v>8246</v>
      </c>
      <c r="K2534">
        <v>1470975614</v>
      </c>
      <c r="L2534" s="11">
        <f t="shared" si="238"/>
        <v>42594.180717592593</v>
      </c>
      <c r="M2534">
        <v>1465791614</v>
      </c>
      <c r="N2534" s="11">
        <f t="shared" si="239"/>
        <v>42534.180717592593</v>
      </c>
      <c r="O2534" t="b">
        <v>0</v>
      </c>
      <c r="P2534">
        <v>1</v>
      </c>
      <c r="Q2534" t="b">
        <v>0</v>
      </c>
      <c r="R2534" t="s">
        <v>8268</v>
      </c>
      <c r="S2534" t="str">
        <f t="shared" si="236"/>
        <v>film &amp; video</v>
      </c>
      <c r="T2534" t="str">
        <f t="shared" si="237"/>
        <v>drama</v>
      </c>
    </row>
    <row r="2535" spans="1:20" ht="28.8" x14ac:dyDescent="0.3">
      <c r="A2535">
        <v>2427</v>
      </c>
      <c r="B2535" s="3" t="s">
        <v>2428</v>
      </c>
      <c r="C2535" s="3" t="s">
        <v>6537</v>
      </c>
      <c r="D2535" s="10">
        <v>50000</v>
      </c>
      <c r="E2535">
        <v>1</v>
      </c>
      <c r="F2535" s="5">
        <f t="shared" si="234"/>
        <v>2.0000000000000002E-5</v>
      </c>
      <c r="G2535" s="6">
        <f t="shared" si="235"/>
        <v>1</v>
      </c>
      <c r="H2535" t="s">
        <v>8221</v>
      </c>
      <c r="I2535" t="s">
        <v>8224</v>
      </c>
      <c r="J2535" t="s">
        <v>8246</v>
      </c>
      <c r="K2535">
        <v>1458715133</v>
      </c>
      <c r="L2535" s="11">
        <f t="shared" si="238"/>
        <v>42452.277002314819</v>
      </c>
      <c r="M2535">
        <v>1455262733</v>
      </c>
      <c r="N2535" s="11">
        <f t="shared" si="239"/>
        <v>42412.318668981476</v>
      </c>
      <c r="O2535" t="b">
        <v>0</v>
      </c>
      <c r="P2535">
        <v>1</v>
      </c>
      <c r="Q2535" t="b">
        <v>0</v>
      </c>
      <c r="R2535" t="s">
        <v>8284</v>
      </c>
      <c r="S2535" t="str">
        <f t="shared" si="236"/>
        <v>food</v>
      </c>
      <c r="T2535" t="str">
        <f t="shared" si="237"/>
        <v>food trucks</v>
      </c>
    </row>
    <row r="2536" spans="1:20" ht="28.8" x14ac:dyDescent="0.3">
      <c r="A2536">
        <v>2431</v>
      </c>
      <c r="B2536" s="3" t="s">
        <v>2432</v>
      </c>
      <c r="C2536" s="3" t="s">
        <v>6541</v>
      </c>
      <c r="D2536" s="10">
        <v>100000</v>
      </c>
      <c r="E2536">
        <v>2</v>
      </c>
      <c r="F2536" s="5">
        <f t="shared" si="234"/>
        <v>2.0000000000000002E-5</v>
      </c>
      <c r="G2536" s="6">
        <f t="shared" si="235"/>
        <v>1</v>
      </c>
      <c r="H2536" t="s">
        <v>8221</v>
      </c>
      <c r="I2536" t="s">
        <v>8224</v>
      </c>
      <c r="J2536" t="s">
        <v>8246</v>
      </c>
      <c r="K2536">
        <v>1467080613</v>
      </c>
      <c r="L2536" s="11">
        <f t="shared" si="238"/>
        <v>42549.099687499998</v>
      </c>
      <c r="M2536">
        <v>1461896613</v>
      </c>
      <c r="N2536" s="11">
        <f t="shared" si="239"/>
        <v>42489.099687499998</v>
      </c>
      <c r="O2536" t="b">
        <v>0</v>
      </c>
      <c r="P2536">
        <v>2</v>
      </c>
      <c r="Q2536" t="b">
        <v>0</v>
      </c>
      <c r="R2536" t="s">
        <v>8284</v>
      </c>
      <c r="S2536" t="str">
        <f t="shared" si="236"/>
        <v>food</v>
      </c>
      <c r="T2536" t="str">
        <f t="shared" si="237"/>
        <v>food trucks</v>
      </c>
    </row>
    <row r="2537" spans="1:20" ht="57.6" x14ac:dyDescent="0.3">
      <c r="A2537">
        <v>3200</v>
      </c>
      <c r="B2537" s="3" t="s">
        <v>3200</v>
      </c>
      <c r="C2537" s="3" t="s">
        <v>7310</v>
      </c>
      <c r="D2537" s="10">
        <v>50000</v>
      </c>
      <c r="E2537">
        <v>1</v>
      </c>
      <c r="F2537" s="5">
        <f t="shared" si="234"/>
        <v>2.0000000000000002E-5</v>
      </c>
      <c r="G2537" s="6">
        <f t="shared" si="235"/>
        <v>1</v>
      </c>
      <c r="H2537" t="s">
        <v>8221</v>
      </c>
      <c r="I2537" t="s">
        <v>8224</v>
      </c>
      <c r="J2537" t="s">
        <v>8246</v>
      </c>
      <c r="K2537">
        <v>1461994440</v>
      </c>
      <c r="L2537" s="11">
        <f t="shared" si="238"/>
        <v>42490.231944444444</v>
      </c>
      <c r="M2537">
        <v>1459410101</v>
      </c>
      <c r="N2537" s="11">
        <f t="shared" si="239"/>
        <v>42460.320613425924</v>
      </c>
      <c r="O2537" t="b">
        <v>0</v>
      </c>
      <c r="P2537">
        <v>1</v>
      </c>
      <c r="Q2537" t="b">
        <v>0</v>
      </c>
      <c r="R2537" t="s">
        <v>8305</v>
      </c>
      <c r="S2537" t="str">
        <f t="shared" si="236"/>
        <v>theater</v>
      </c>
      <c r="T2537" t="str">
        <f t="shared" si="237"/>
        <v>musical</v>
      </c>
    </row>
    <row r="2538" spans="1:20" ht="43.2" x14ac:dyDescent="0.3">
      <c r="A2538">
        <v>3805</v>
      </c>
      <c r="B2538" s="3" t="s">
        <v>3802</v>
      </c>
      <c r="C2538" s="3" t="s">
        <v>7915</v>
      </c>
      <c r="D2538" s="10">
        <v>150000</v>
      </c>
      <c r="E2538">
        <v>3</v>
      </c>
      <c r="F2538" s="5">
        <f t="shared" si="234"/>
        <v>2.0000000000000002E-5</v>
      </c>
      <c r="G2538" s="6">
        <f t="shared" si="235"/>
        <v>1.5</v>
      </c>
      <c r="H2538" t="s">
        <v>8221</v>
      </c>
      <c r="I2538" t="s">
        <v>8224</v>
      </c>
      <c r="J2538" t="s">
        <v>8246</v>
      </c>
      <c r="K2538">
        <v>1411852640</v>
      </c>
      <c r="L2538" s="11">
        <f t="shared" si="238"/>
        <v>41909.887037037035</v>
      </c>
      <c r="M2538">
        <v>1406668640</v>
      </c>
      <c r="N2538" s="11">
        <f t="shared" si="239"/>
        <v>41849.887037037035</v>
      </c>
      <c r="O2538" t="b">
        <v>0</v>
      </c>
      <c r="P2538">
        <v>2</v>
      </c>
      <c r="Q2538" t="b">
        <v>0</v>
      </c>
      <c r="R2538" t="s">
        <v>8305</v>
      </c>
      <c r="S2538" t="str">
        <f t="shared" si="236"/>
        <v>theater</v>
      </c>
      <c r="T2538" t="str">
        <f t="shared" si="237"/>
        <v>musical</v>
      </c>
    </row>
    <row r="2539" spans="1:20" ht="57.6" x14ac:dyDescent="0.3">
      <c r="A2539">
        <v>435</v>
      </c>
      <c r="B2539" s="3" t="s">
        <v>436</v>
      </c>
      <c r="C2539" s="3" t="s">
        <v>4545</v>
      </c>
      <c r="D2539" s="10">
        <v>110000</v>
      </c>
      <c r="E2539">
        <v>3</v>
      </c>
      <c r="F2539" s="5">
        <f t="shared" si="234"/>
        <v>2.7272727272727273E-5</v>
      </c>
      <c r="G2539" s="6">
        <f t="shared" si="235"/>
        <v>1</v>
      </c>
      <c r="H2539" t="s">
        <v>8221</v>
      </c>
      <c r="I2539" t="s">
        <v>8224</v>
      </c>
      <c r="J2539" t="s">
        <v>8246</v>
      </c>
      <c r="K2539">
        <v>1379094980</v>
      </c>
      <c r="L2539" s="11">
        <f t="shared" si="238"/>
        <v>41530.747453703705</v>
      </c>
      <c r="M2539">
        <v>1376502980</v>
      </c>
      <c r="N2539" s="11">
        <f t="shared" si="239"/>
        <v>41500.747453703705</v>
      </c>
      <c r="O2539" t="b">
        <v>0</v>
      </c>
      <c r="P2539">
        <v>3</v>
      </c>
      <c r="Q2539" t="b">
        <v>0</v>
      </c>
      <c r="R2539" t="s">
        <v>8270</v>
      </c>
      <c r="S2539" t="str">
        <f t="shared" si="236"/>
        <v>film &amp; video</v>
      </c>
      <c r="T2539" t="str">
        <f t="shared" si="237"/>
        <v>animation</v>
      </c>
    </row>
    <row r="2540" spans="1:20" ht="28.8" x14ac:dyDescent="0.3">
      <c r="A2540">
        <v>2428</v>
      </c>
      <c r="B2540" s="3" t="s">
        <v>2429</v>
      </c>
      <c r="C2540" s="3" t="s">
        <v>6538</v>
      </c>
      <c r="D2540" s="10">
        <v>35000</v>
      </c>
      <c r="E2540">
        <v>1</v>
      </c>
      <c r="F2540" s="5">
        <f t="shared" si="234"/>
        <v>2.8571428571428571E-5</v>
      </c>
      <c r="G2540" s="6">
        <f t="shared" si="235"/>
        <v>1</v>
      </c>
      <c r="H2540" t="s">
        <v>8221</v>
      </c>
      <c r="I2540" t="s">
        <v>8224</v>
      </c>
      <c r="J2540" t="s">
        <v>8246</v>
      </c>
      <c r="K2540">
        <v>1426182551</v>
      </c>
      <c r="L2540" s="11">
        <f t="shared" si="238"/>
        <v>42075.742488425924</v>
      </c>
      <c r="M2540">
        <v>1423594151</v>
      </c>
      <c r="N2540" s="11">
        <f t="shared" si="239"/>
        <v>42045.784155092595</v>
      </c>
      <c r="O2540" t="b">
        <v>0</v>
      </c>
      <c r="P2540">
        <v>1</v>
      </c>
      <c r="Q2540" t="b">
        <v>0</v>
      </c>
      <c r="R2540" t="s">
        <v>8284</v>
      </c>
      <c r="S2540" t="str">
        <f t="shared" si="236"/>
        <v>food</v>
      </c>
      <c r="T2540" t="str">
        <f t="shared" si="237"/>
        <v>food trucks</v>
      </c>
    </row>
    <row r="2541" spans="1:20" ht="43.2" x14ac:dyDescent="0.3">
      <c r="A2541">
        <v>2689</v>
      </c>
      <c r="B2541" s="3" t="s">
        <v>2689</v>
      </c>
      <c r="C2541" s="3" t="s">
        <v>6799</v>
      </c>
      <c r="D2541" s="10">
        <v>35000</v>
      </c>
      <c r="E2541">
        <v>1</v>
      </c>
      <c r="F2541" s="5">
        <f t="shared" si="234"/>
        <v>2.8571428571428571E-5</v>
      </c>
      <c r="G2541" s="6">
        <f t="shared" si="235"/>
        <v>1</v>
      </c>
      <c r="H2541" t="s">
        <v>8221</v>
      </c>
      <c r="I2541" t="s">
        <v>8224</v>
      </c>
      <c r="J2541" t="s">
        <v>8246</v>
      </c>
      <c r="K2541">
        <v>1469919890</v>
      </c>
      <c r="L2541" s="11">
        <f t="shared" si="238"/>
        <v>42581.961689814809</v>
      </c>
      <c r="M2541">
        <v>1467327890</v>
      </c>
      <c r="N2541" s="11">
        <f t="shared" si="239"/>
        <v>42551.961689814809</v>
      </c>
      <c r="O2541" t="b">
        <v>0</v>
      </c>
      <c r="P2541">
        <v>1</v>
      </c>
      <c r="Q2541" t="b">
        <v>0</v>
      </c>
      <c r="R2541" t="s">
        <v>8284</v>
      </c>
      <c r="S2541" t="str">
        <f t="shared" si="236"/>
        <v>food</v>
      </c>
      <c r="T2541" t="str">
        <f t="shared" si="237"/>
        <v>food trucks</v>
      </c>
    </row>
    <row r="2542" spans="1:20" ht="43.2" x14ac:dyDescent="0.3">
      <c r="A2542">
        <v>445</v>
      </c>
      <c r="B2542" s="3" t="s">
        <v>446</v>
      </c>
      <c r="C2542" s="3" t="s">
        <v>4555</v>
      </c>
      <c r="D2542" s="10">
        <v>60000</v>
      </c>
      <c r="E2542">
        <v>2</v>
      </c>
      <c r="F2542" s="5">
        <f t="shared" si="234"/>
        <v>3.3333333333333335E-5</v>
      </c>
      <c r="G2542" s="6">
        <f t="shared" si="235"/>
        <v>1</v>
      </c>
      <c r="H2542" t="s">
        <v>8221</v>
      </c>
      <c r="I2542" t="s">
        <v>8224</v>
      </c>
      <c r="J2542" t="s">
        <v>8246</v>
      </c>
      <c r="K2542">
        <v>1432195375</v>
      </c>
      <c r="L2542" s="11">
        <f t="shared" si="238"/>
        <v>42145.335358796292</v>
      </c>
      <c r="M2542">
        <v>1430899375</v>
      </c>
      <c r="N2542" s="11">
        <f t="shared" si="239"/>
        <v>42130.335358796292</v>
      </c>
      <c r="O2542" t="b">
        <v>0</v>
      </c>
      <c r="P2542">
        <v>2</v>
      </c>
      <c r="Q2542" t="b">
        <v>0</v>
      </c>
      <c r="R2542" t="s">
        <v>8270</v>
      </c>
      <c r="S2542" t="str">
        <f t="shared" si="236"/>
        <v>film &amp; video</v>
      </c>
      <c r="T2542" t="str">
        <f t="shared" si="237"/>
        <v>animation</v>
      </c>
    </row>
    <row r="2543" spans="1:20" ht="57.6" x14ac:dyDescent="0.3">
      <c r="A2543">
        <v>2694</v>
      </c>
      <c r="B2543" s="3" t="s">
        <v>2694</v>
      </c>
      <c r="C2543" s="3" t="s">
        <v>6804</v>
      </c>
      <c r="D2543" s="10">
        <v>30000</v>
      </c>
      <c r="E2543">
        <v>1</v>
      </c>
      <c r="F2543" s="5">
        <f t="shared" si="234"/>
        <v>3.3333333333333335E-5</v>
      </c>
      <c r="G2543" s="6">
        <f t="shared" si="235"/>
        <v>1</v>
      </c>
      <c r="H2543" t="s">
        <v>8221</v>
      </c>
      <c r="I2543" t="s">
        <v>8224</v>
      </c>
      <c r="J2543" t="s">
        <v>8246</v>
      </c>
      <c r="K2543">
        <v>1411701739</v>
      </c>
      <c r="L2543" s="11">
        <f t="shared" si="238"/>
        <v>41908.140497685185</v>
      </c>
      <c r="M2543">
        <v>1409109739</v>
      </c>
      <c r="N2543" s="11">
        <f t="shared" si="239"/>
        <v>41878.140497685185</v>
      </c>
      <c r="O2543" t="b">
        <v>0</v>
      </c>
      <c r="P2543">
        <v>1</v>
      </c>
      <c r="Q2543" t="b">
        <v>0</v>
      </c>
      <c r="R2543" t="s">
        <v>8284</v>
      </c>
      <c r="S2543" t="str">
        <f t="shared" si="236"/>
        <v>food</v>
      </c>
      <c r="T2543" t="str">
        <f t="shared" si="237"/>
        <v>food trucks</v>
      </c>
    </row>
    <row r="2544" spans="1:20" ht="43.2" x14ac:dyDescent="0.3">
      <c r="A2544">
        <v>2910</v>
      </c>
      <c r="B2544" s="3" t="s">
        <v>2910</v>
      </c>
      <c r="C2544" s="3" t="s">
        <v>7020</v>
      </c>
      <c r="D2544" s="10">
        <v>30000</v>
      </c>
      <c r="E2544">
        <v>1</v>
      </c>
      <c r="F2544" s="5">
        <f t="shared" si="234"/>
        <v>3.3333333333333335E-5</v>
      </c>
      <c r="G2544" s="6">
        <f t="shared" si="235"/>
        <v>1</v>
      </c>
      <c r="H2544" t="s">
        <v>8221</v>
      </c>
      <c r="I2544" t="s">
        <v>8225</v>
      </c>
      <c r="J2544" t="s">
        <v>8247</v>
      </c>
      <c r="K2544">
        <v>1434139887</v>
      </c>
      <c r="L2544" s="11">
        <f t="shared" si="238"/>
        <v>42167.841284722221</v>
      </c>
      <c r="M2544">
        <v>1428955887</v>
      </c>
      <c r="N2544" s="11">
        <f t="shared" si="239"/>
        <v>42107.841284722221</v>
      </c>
      <c r="O2544" t="b">
        <v>0</v>
      </c>
      <c r="P2544">
        <v>1</v>
      </c>
      <c r="Q2544" t="b">
        <v>0</v>
      </c>
      <c r="R2544" t="s">
        <v>8271</v>
      </c>
      <c r="S2544" t="str">
        <f t="shared" si="236"/>
        <v>theater</v>
      </c>
      <c r="T2544" t="str">
        <f t="shared" si="237"/>
        <v>plays</v>
      </c>
    </row>
    <row r="2545" spans="1:20" ht="57.6" x14ac:dyDescent="0.3">
      <c r="A2545">
        <v>1865</v>
      </c>
      <c r="B2545" s="3" t="s">
        <v>1866</v>
      </c>
      <c r="C2545" s="3" t="s">
        <v>5975</v>
      </c>
      <c r="D2545" s="10">
        <v>110000</v>
      </c>
      <c r="E2545">
        <v>4</v>
      </c>
      <c r="F2545" s="5">
        <f t="shared" si="234"/>
        <v>3.6363636363636364E-5</v>
      </c>
      <c r="G2545" s="6">
        <f t="shared" si="235"/>
        <v>2</v>
      </c>
      <c r="H2545" t="s">
        <v>8221</v>
      </c>
      <c r="I2545" t="s">
        <v>8225</v>
      </c>
      <c r="J2545" t="s">
        <v>8247</v>
      </c>
      <c r="K2545">
        <v>1478425747</v>
      </c>
      <c r="L2545" s="11">
        <f t="shared" si="238"/>
        <v>42680.409108796302</v>
      </c>
      <c r="M2545">
        <v>1475398147</v>
      </c>
      <c r="N2545" s="11">
        <f t="shared" si="239"/>
        <v>42645.367442129631</v>
      </c>
      <c r="O2545" t="b">
        <v>0</v>
      </c>
      <c r="P2545">
        <v>2</v>
      </c>
      <c r="Q2545" t="b">
        <v>0</v>
      </c>
      <c r="R2545" t="s">
        <v>8283</v>
      </c>
      <c r="S2545" t="str">
        <f t="shared" si="236"/>
        <v>games</v>
      </c>
      <c r="T2545" t="str">
        <f t="shared" si="237"/>
        <v>mobile games</v>
      </c>
    </row>
    <row r="2546" spans="1:20" ht="43.2" x14ac:dyDescent="0.3">
      <c r="A2546">
        <v>666</v>
      </c>
      <c r="B2546" s="3" t="s">
        <v>667</v>
      </c>
      <c r="C2546" s="3" t="s">
        <v>4776</v>
      </c>
      <c r="D2546" s="10">
        <v>200000</v>
      </c>
      <c r="E2546">
        <v>8</v>
      </c>
      <c r="F2546" s="5">
        <f t="shared" si="234"/>
        <v>4.0000000000000003E-5</v>
      </c>
      <c r="G2546" s="6">
        <f t="shared" si="235"/>
        <v>2</v>
      </c>
      <c r="H2546" t="s">
        <v>8221</v>
      </c>
      <c r="I2546" t="s">
        <v>8224</v>
      </c>
      <c r="J2546" t="s">
        <v>8246</v>
      </c>
      <c r="K2546">
        <v>1408305498</v>
      </c>
      <c r="L2546" s="11">
        <f t="shared" si="238"/>
        <v>41868.832152777781</v>
      </c>
      <c r="M2546">
        <v>1405713498</v>
      </c>
      <c r="N2546" s="11">
        <f t="shared" si="239"/>
        <v>41838.832152777781</v>
      </c>
      <c r="O2546" t="b">
        <v>0</v>
      </c>
      <c r="P2546">
        <v>4</v>
      </c>
      <c r="Q2546" t="b">
        <v>0</v>
      </c>
      <c r="R2546" t="s">
        <v>8273</v>
      </c>
      <c r="S2546" t="str">
        <f t="shared" si="236"/>
        <v>technology</v>
      </c>
      <c r="T2546" t="str">
        <f t="shared" si="237"/>
        <v>wearables</v>
      </c>
    </row>
    <row r="2547" spans="1:20" ht="43.2" x14ac:dyDescent="0.3">
      <c r="A2547">
        <v>1134</v>
      </c>
      <c r="B2547" s="3" t="s">
        <v>1135</v>
      </c>
      <c r="C2547" s="3" t="s">
        <v>5244</v>
      </c>
      <c r="D2547" s="10">
        <v>25000</v>
      </c>
      <c r="E2547">
        <v>1</v>
      </c>
      <c r="F2547" s="5">
        <f t="shared" si="234"/>
        <v>4.0000000000000003E-5</v>
      </c>
      <c r="G2547" s="6">
        <f t="shared" si="235"/>
        <v>1</v>
      </c>
      <c r="H2547" t="s">
        <v>8221</v>
      </c>
      <c r="I2547" t="s">
        <v>8226</v>
      </c>
      <c r="J2547" t="s">
        <v>8248</v>
      </c>
      <c r="K2547">
        <v>1417235580</v>
      </c>
      <c r="L2547" s="11">
        <f t="shared" si="238"/>
        <v>41972.189583333333</v>
      </c>
      <c r="M2547">
        <v>1416034228</v>
      </c>
      <c r="N2547" s="11">
        <f t="shared" si="239"/>
        <v>41958.285046296296</v>
      </c>
      <c r="O2547" t="b">
        <v>0</v>
      </c>
      <c r="P2547">
        <v>1</v>
      </c>
      <c r="Q2547" t="b">
        <v>0</v>
      </c>
      <c r="R2547" t="s">
        <v>8283</v>
      </c>
      <c r="S2547" t="str">
        <f t="shared" si="236"/>
        <v>games</v>
      </c>
      <c r="T2547" t="str">
        <f t="shared" si="237"/>
        <v>mobile games</v>
      </c>
    </row>
    <row r="2548" spans="1:20" ht="28.8" x14ac:dyDescent="0.3">
      <c r="A2548">
        <v>2914</v>
      </c>
      <c r="B2548" s="3" t="s">
        <v>2914</v>
      </c>
      <c r="C2548" s="3" t="s">
        <v>7024</v>
      </c>
      <c r="D2548" s="10">
        <v>25000</v>
      </c>
      <c r="E2548">
        <v>1</v>
      </c>
      <c r="F2548" s="5">
        <f t="shared" si="234"/>
        <v>4.0000000000000003E-5</v>
      </c>
      <c r="G2548" s="6">
        <f t="shared" si="235"/>
        <v>1</v>
      </c>
      <c r="H2548" t="s">
        <v>8221</v>
      </c>
      <c r="I2548" t="s">
        <v>8225</v>
      </c>
      <c r="J2548" t="s">
        <v>8247</v>
      </c>
      <c r="K2548">
        <v>1426365994</v>
      </c>
      <c r="L2548" s="11">
        <f t="shared" si="238"/>
        <v>42077.865671296298</v>
      </c>
      <c r="M2548">
        <v>1421185594</v>
      </c>
      <c r="N2548" s="11">
        <f t="shared" si="239"/>
        <v>42017.907337962963</v>
      </c>
      <c r="O2548" t="b">
        <v>0</v>
      </c>
      <c r="P2548">
        <v>1</v>
      </c>
      <c r="Q2548" t="b">
        <v>0</v>
      </c>
      <c r="R2548" t="s">
        <v>8271</v>
      </c>
      <c r="S2548" t="str">
        <f t="shared" si="236"/>
        <v>theater</v>
      </c>
      <c r="T2548" t="str">
        <f t="shared" si="237"/>
        <v>plays</v>
      </c>
    </row>
    <row r="2549" spans="1:20" ht="43.2" x14ac:dyDescent="0.3">
      <c r="A2549">
        <v>2941</v>
      </c>
      <c r="B2549" s="3" t="s">
        <v>2941</v>
      </c>
      <c r="C2549" s="3" t="s">
        <v>7051</v>
      </c>
      <c r="D2549" s="10">
        <v>25000</v>
      </c>
      <c r="E2549">
        <v>1</v>
      </c>
      <c r="F2549" s="5">
        <f t="shared" si="234"/>
        <v>4.0000000000000003E-5</v>
      </c>
      <c r="G2549" s="6">
        <f t="shared" si="235"/>
        <v>1</v>
      </c>
      <c r="H2549" t="s">
        <v>8221</v>
      </c>
      <c r="I2549" t="s">
        <v>8224</v>
      </c>
      <c r="J2549" t="s">
        <v>8246</v>
      </c>
      <c r="K2549">
        <v>1425250955</v>
      </c>
      <c r="L2549" s="11">
        <f t="shared" si="238"/>
        <v>42064.960127314815</v>
      </c>
      <c r="M2549">
        <v>1422658955</v>
      </c>
      <c r="N2549" s="11">
        <f t="shared" si="239"/>
        <v>42034.960127314815</v>
      </c>
      <c r="O2549" t="b">
        <v>0</v>
      </c>
      <c r="P2549">
        <v>1</v>
      </c>
      <c r="Q2549" t="b">
        <v>0</v>
      </c>
      <c r="R2549" t="s">
        <v>8303</v>
      </c>
      <c r="S2549" t="str">
        <f t="shared" si="236"/>
        <v>theater</v>
      </c>
      <c r="T2549" t="str">
        <f t="shared" si="237"/>
        <v>spaces</v>
      </c>
    </row>
    <row r="2550" spans="1:20" ht="43.2" x14ac:dyDescent="0.3">
      <c r="A2550">
        <v>3639</v>
      </c>
      <c r="B2550" s="3" t="s">
        <v>3637</v>
      </c>
      <c r="C2550" s="3" t="s">
        <v>7749</v>
      </c>
      <c r="D2550" s="10">
        <v>25000</v>
      </c>
      <c r="E2550">
        <v>1</v>
      </c>
      <c r="F2550" s="5">
        <f t="shared" si="234"/>
        <v>4.0000000000000003E-5</v>
      </c>
      <c r="G2550" s="6">
        <f t="shared" si="235"/>
        <v>1</v>
      </c>
      <c r="H2550" t="s">
        <v>8221</v>
      </c>
      <c r="I2550" t="s">
        <v>8224</v>
      </c>
      <c r="J2550" t="s">
        <v>8246</v>
      </c>
      <c r="K2550">
        <v>1475853060</v>
      </c>
      <c r="L2550" s="11">
        <f t="shared" si="238"/>
        <v>42650.632638888885</v>
      </c>
      <c r="M2550">
        <v>1470672906</v>
      </c>
      <c r="N2550" s="11">
        <f t="shared" si="239"/>
        <v>42590.677152777775</v>
      </c>
      <c r="O2550" t="b">
        <v>0</v>
      </c>
      <c r="P2550">
        <v>1</v>
      </c>
      <c r="Q2550" t="b">
        <v>0</v>
      </c>
      <c r="R2550" t="s">
        <v>8305</v>
      </c>
      <c r="S2550" t="str">
        <f t="shared" si="236"/>
        <v>theater</v>
      </c>
      <c r="T2550" t="str">
        <f t="shared" si="237"/>
        <v>musical</v>
      </c>
    </row>
    <row r="2551" spans="1:20" ht="43.2" x14ac:dyDescent="0.3">
      <c r="A2551">
        <v>3796</v>
      </c>
      <c r="B2551" s="3" t="s">
        <v>3793</v>
      </c>
      <c r="C2551" s="3" t="s">
        <v>7906</v>
      </c>
      <c r="D2551" s="10">
        <v>22500</v>
      </c>
      <c r="E2551">
        <v>1</v>
      </c>
      <c r="F2551" s="5">
        <f t="shared" si="234"/>
        <v>4.4444444444444447E-5</v>
      </c>
      <c r="G2551" s="6">
        <f t="shared" si="235"/>
        <v>1</v>
      </c>
      <c r="H2551" t="s">
        <v>8221</v>
      </c>
      <c r="I2551" t="s">
        <v>8224</v>
      </c>
      <c r="J2551" t="s">
        <v>8246</v>
      </c>
      <c r="K2551">
        <v>1484354556</v>
      </c>
      <c r="L2551" s="11">
        <f t="shared" si="238"/>
        <v>42749.029583333337</v>
      </c>
      <c r="M2551">
        <v>1479170556</v>
      </c>
      <c r="N2551" s="11">
        <f t="shared" si="239"/>
        <v>42689.029583333337</v>
      </c>
      <c r="O2551" t="b">
        <v>0</v>
      </c>
      <c r="P2551">
        <v>1</v>
      </c>
      <c r="Q2551" t="b">
        <v>0</v>
      </c>
      <c r="R2551" t="s">
        <v>8305</v>
      </c>
      <c r="S2551" t="str">
        <f t="shared" si="236"/>
        <v>theater</v>
      </c>
      <c r="T2551" t="str">
        <f t="shared" si="237"/>
        <v>musical</v>
      </c>
    </row>
    <row r="2552" spans="1:20" ht="57.6" x14ac:dyDescent="0.3">
      <c r="A2552">
        <v>2948</v>
      </c>
      <c r="B2552" s="3" t="s">
        <v>2948</v>
      </c>
      <c r="C2552" s="3" t="s">
        <v>7058</v>
      </c>
      <c r="D2552" s="10">
        <v>500000</v>
      </c>
      <c r="E2552">
        <v>24</v>
      </c>
      <c r="F2552" s="5">
        <f t="shared" si="234"/>
        <v>4.8000000000000001E-5</v>
      </c>
      <c r="G2552" s="6">
        <f t="shared" si="235"/>
        <v>2.6666666666666665</v>
      </c>
      <c r="H2552" t="s">
        <v>8221</v>
      </c>
      <c r="I2552" t="s">
        <v>8224</v>
      </c>
      <c r="J2552" t="s">
        <v>8246</v>
      </c>
      <c r="K2552">
        <v>1433259293</v>
      </c>
      <c r="L2552" s="11">
        <f t="shared" si="238"/>
        <v>42157.649224537032</v>
      </c>
      <c r="M2552">
        <v>1428075293</v>
      </c>
      <c r="N2552" s="11">
        <f t="shared" si="239"/>
        <v>42097.649224537032</v>
      </c>
      <c r="O2552" t="b">
        <v>0</v>
      </c>
      <c r="P2552">
        <v>9</v>
      </c>
      <c r="Q2552" t="b">
        <v>0</v>
      </c>
      <c r="R2552" t="s">
        <v>8303</v>
      </c>
      <c r="S2552" t="str">
        <f t="shared" si="236"/>
        <v>theater</v>
      </c>
      <c r="T2552" t="str">
        <f t="shared" si="237"/>
        <v>spaces</v>
      </c>
    </row>
    <row r="2553" spans="1:20" ht="43.2" x14ac:dyDescent="0.3">
      <c r="A2553">
        <v>3055</v>
      </c>
      <c r="B2553" s="3" t="s">
        <v>3055</v>
      </c>
      <c r="C2553" s="3" t="s">
        <v>7165</v>
      </c>
      <c r="D2553" s="10">
        <v>20000</v>
      </c>
      <c r="E2553">
        <v>1</v>
      </c>
      <c r="F2553" s="5">
        <f t="shared" si="234"/>
        <v>5.0000000000000002E-5</v>
      </c>
      <c r="G2553" s="6">
        <f t="shared" si="235"/>
        <v>1</v>
      </c>
      <c r="H2553" t="s">
        <v>8221</v>
      </c>
      <c r="I2553" t="s">
        <v>8224</v>
      </c>
      <c r="J2553" t="s">
        <v>8246</v>
      </c>
      <c r="K2553">
        <v>1420844390</v>
      </c>
      <c r="L2553" s="11">
        <f t="shared" si="238"/>
        <v>42013.95821759259</v>
      </c>
      <c r="M2553">
        <v>1415660390</v>
      </c>
      <c r="N2553" s="11">
        <f t="shared" si="239"/>
        <v>41953.95821759259</v>
      </c>
      <c r="O2553" t="b">
        <v>0</v>
      </c>
      <c r="P2553">
        <v>1</v>
      </c>
      <c r="Q2553" t="b">
        <v>0</v>
      </c>
      <c r="R2553" t="s">
        <v>8303</v>
      </c>
      <c r="S2553" t="str">
        <f t="shared" si="236"/>
        <v>theater</v>
      </c>
      <c r="T2553" t="str">
        <f t="shared" si="237"/>
        <v>spaces</v>
      </c>
    </row>
    <row r="2554" spans="1:20" ht="57.6" x14ac:dyDescent="0.3">
      <c r="A2554">
        <v>564</v>
      </c>
      <c r="B2554" s="3" t="s">
        <v>565</v>
      </c>
      <c r="C2554" s="3" t="s">
        <v>4674</v>
      </c>
      <c r="D2554" s="10">
        <v>18000</v>
      </c>
      <c r="E2554">
        <v>1</v>
      </c>
      <c r="F2554" s="5">
        <f t="shared" si="234"/>
        <v>5.5555555555555558E-5</v>
      </c>
      <c r="G2554" s="6">
        <f t="shared" si="235"/>
        <v>1</v>
      </c>
      <c r="H2554" t="s">
        <v>8221</v>
      </c>
      <c r="I2554" t="s">
        <v>8230</v>
      </c>
      <c r="J2554" t="s">
        <v>8249</v>
      </c>
      <c r="K2554">
        <v>1457822275</v>
      </c>
      <c r="L2554" s="11">
        <f t="shared" si="238"/>
        <v>42441.942997685182</v>
      </c>
      <c r="M2554">
        <v>1455230275</v>
      </c>
      <c r="N2554" s="11">
        <f t="shared" si="239"/>
        <v>42411.942997685182</v>
      </c>
      <c r="O2554" t="b">
        <v>0</v>
      </c>
      <c r="P2554">
        <v>1</v>
      </c>
      <c r="Q2554" t="b">
        <v>0</v>
      </c>
      <c r="R2554" t="s">
        <v>8272</v>
      </c>
      <c r="S2554" t="str">
        <f t="shared" si="236"/>
        <v>technology</v>
      </c>
      <c r="T2554" t="str">
        <f t="shared" si="237"/>
        <v>web</v>
      </c>
    </row>
    <row r="2555" spans="1:20" ht="57.6" x14ac:dyDescent="0.3">
      <c r="A2555">
        <v>1176</v>
      </c>
      <c r="B2555" s="3" t="s">
        <v>1177</v>
      </c>
      <c r="C2555" s="3" t="s">
        <v>5286</v>
      </c>
      <c r="D2555" s="10">
        <v>175000</v>
      </c>
      <c r="E2555">
        <v>10</v>
      </c>
      <c r="F2555" s="5">
        <f t="shared" si="234"/>
        <v>5.7142857142857142E-5</v>
      </c>
      <c r="G2555" s="6">
        <f t="shared" si="235"/>
        <v>10</v>
      </c>
      <c r="H2555" t="s">
        <v>8221</v>
      </c>
      <c r="I2555" t="s">
        <v>8226</v>
      </c>
      <c r="J2555" t="s">
        <v>8248</v>
      </c>
      <c r="K2555">
        <v>1488805200</v>
      </c>
      <c r="L2555" s="11">
        <f t="shared" si="238"/>
        <v>42800.541666666672</v>
      </c>
      <c r="M2555">
        <v>1484094498</v>
      </c>
      <c r="N2555" s="11">
        <f t="shared" si="239"/>
        <v>42746.019652777773</v>
      </c>
      <c r="O2555" t="b">
        <v>0</v>
      </c>
      <c r="P2555">
        <v>1</v>
      </c>
      <c r="Q2555" t="b">
        <v>0</v>
      </c>
      <c r="R2555" t="s">
        <v>8284</v>
      </c>
      <c r="S2555" t="str">
        <f t="shared" si="236"/>
        <v>food</v>
      </c>
      <c r="T2555" t="str">
        <f t="shared" si="237"/>
        <v>food trucks</v>
      </c>
    </row>
    <row r="2556" spans="1:20" ht="43.2" x14ac:dyDescent="0.3">
      <c r="A2556">
        <v>3993</v>
      </c>
      <c r="B2556" s="3" t="s">
        <v>3989</v>
      </c>
      <c r="C2556" s="3" t="s">
        <v>8099</v>
      </c>
      <c r="D2556" s="10">
        <v>50000</v>
      </c>
      <c r="E2556">
        <v>3</v>
      </c>
      <c r="F2556" s="5">
        <f t="shared" si="234"/>
        <v>6.0000000000000002E-5</v>
      </c>
      <c r="G2556" s="6">
        <f t="shared" si="235"/>
        <v>3</v>
      </c>
      <c r="H2556" t="s">
        <v>8221</v>
      </c>
      <c r="I2556" t="s">
        <v>8224</v>
      </c>
      <c r="J2556" t="s">
        <v>8246</v>
      </c>
      <c r="K2556">
        <v>1431549912</v>
      </c>
      <c r="L2556" s="11">
        <f t="shared" si="238"/>
        <v>42137.864722222221</v>
      </c>
      <c r="M2556">
        <v>1428957912</v>
      </c>
      <c r="N2556" s="11">
        <f t="shared" si="239"/>
        <v>42107.864722222221</v>
      </c>
      <c r="O2556" t="b">
        <v>0</v>
      </c>
      <c r="P2556">
        <v>1</v>
      </c>
      <c r="Q2556" t="b">
        <v>0</v>
      </c>
      <c r="R2556" t="s">
        <v>8271</v>
      </c>
      <c r="S2556" t="str">
        <f t="shared" si="236"/>
        <v>theater</v>
      </c>
      <c r="T2556" t="str">
        <f t="shared" si="237"/>
        <v>plays</v>
      </c>
    </row>
    <row r="2557" spans="1:20" ht="28.8" x14ac:dyDescent="0.3">
      <c r="A2557">
        <v>1702</v>
      </c>
      <c r="B2557" s="3" t="s">
        <v>1703</v>
      </c>
      <c r="C2557" s="3" t="s">
        <v>5812</v>
      </c>
      <c r="D2557" s="10">
        <v>16500</v>
      </c>
      <c r="E2557">
        <v>1</v>
      </c>
      <c r="F2557" s="5">
        <f t="shared" si="234"/>
        <v>6.0606060606060605E-5</v>
      </c>
      <c r="G2557" s="6">
        <f t="shared" si="235"/>
        <v>1</v>
      </c>
      <c r="H2557" t="s">
        <v>8221</v>
      </c>
      <c r="I2557" t="s">
        <v>8224</v>
      </c>
      <c r="J2557" t="s">
        <v>8246</v>
      </c>
      <c r="K2557">
        <v>1427745150</v>
      </c>
      <c r="L2557" s="11">
        <f t="shared" si="238"/>
        <v>42093.828125</v>
      </c>
      <c r="M2557">
        <v>1425156750</v>
      </c>
      <c r="N2557" s="11">
        <f t="shared" si="239"/>
        <v>42063.869791666672</v>
      </c>
      <c r="O2557" t="b">
        <v>0</v>
      </c>
      <c r="P2557">
        <v>1</v>
      </c>
      <c r="Q2557" t="b">
        <v>0</v>
      </c>
      <c r="R2557" t="s">
        <v>8293</v>
      </c>
      <c r="S2557" t="str">
        <f t="shared" si="236"/>
        <v>music</v>
      </c>
      <c r="T2557" t="str">
        <f t="shared" si="237"/>
        <v>faith</v>
      </c>
    </row>
    <row r="2558" spans="1:20" ht="57.6" x14ac:dyDescent="0.3">
      <c r="A2558">
        <v>540</v>
      </c>
      <c r="B2558" s="3" t="s">
        <v>541</v>
      </c>
      <c r="C2558" s="3" t="s">
        <v>4650</v>
      </c>
      <c r="D2558" s="10">
        <v>15000</v>
      </c>
      <c r="E2558">
        <v>1</v>
      </c>
      <c r="F2558" s="5">
        <f t="shared" si="234"/>
        <v>6.666666666666667E-5</v>
      </c>
      <c r="G2558" s="6">
        <f t="shared" si="235"/>
        <v>1</v>
      </c>
      <c r="H2558" t="s">
        <v>8221</v>
      </c>
      <c r="I2558" t="s">
        <v>8224</v>
      </c>
      <c r="J2558" t="s">
        <v>8246</v>
      </c>
      <c r="K2558">
        <v>1423078606</v>
      </c>
      <c r="L2558" s="11">
        <f t="shared" si="238"/>
        <v>42039.817199074074</v>
      </c>
      <c r="M2558">
        <v>1420486606</v>
      </c>
      <c r="N2558" s="11">
        <f t="shared" si="239"/>
        <v>42009.817199074074</v>
      </c>
      <c r="O2558" t="b">
        <v>0</v>
      </c>
      <c r="P2558">
        <v>1</v>
      </c>
      <c r="Q2558" t="b">
        <v>0</v>
      </c>
      <c r="R2558" t="s">
        <v>8272</v>
      </c>
      <c r="S2558" t="str">
        <f t="shared" si="236"/>
        <v>technology</v>
      </c>
      <c r="T2558" t="str">
        <f t="shared" si="237"/>
        <v>web</v>
      </c>
    </row>
    <row r="2559" spans="1:20" ht="43.2" x14ac:dyDescent="0.3">
      <c r="A2559">
        <v>1178</v>
      </c>
      <c r="B2559" s="3" t="s">
        <v>1179</v>
      </c>
      <c r="C2559" s="3" t="s">
        <v>5288</v>
      </c>
      <c r="D2559" s="10">
        <v>75000</v>
      </c>
      <c r="E2559">
        <v>5</v>
      </c>
      <c r="F2559" s="5">
        <f t="shared" si="234"/>
        <v>6.666666666666667E-5</v>
      </c>
      <c r="G2559" s="6">
        <f t="shared" si="235"/>
        <v>5</v>
      </c>
      <c r="H2559" t="s">
        <v>8221</v>
      </c>
      <c r="I2559" t="s">
        <v>8224</v>
      </c>
      <c r="J2559" t="s">
        <v>8246</v>
      </c>
      <c r="K2559">
        <v>1408225452</v>
      </c>
      <c r="L2559" s="11">
        <f t="shared" si="238"/>
        <v>41867.905694444446</v>
      </c>
      <c r="M2559">
        <v>1405633452</v>
      </c>
      <c r="N2559" s="11">
        <f t="shared" si="239"/>
        <v>41837.905694444446</v>
      </c>
      <c r="O2559" t="b">
        <v>0</v>
      </c>
      <c r="P2559">
        <v>1</v>
      </c>
      <c r="Q2559" t="b">
        <v>0</v>
      </c>
      <c r="R2559" t="s">
        <v>8284</v>
      </c>
      <c r="S2559" t="str">
        <f t="shared" si="236"/>
        <v>food</v>
      </c>
      <c r="T2559" t="str">
        <f t="shared" si="237"/>
        <v>food trucks</v>
      </c>
    </row>
    <row r="2560" spans="1:20" ht="43.2" x14ac:dyDescent="0.3">
      <c r="A2560">
        <v>1497</v>
      </c>
      <c r="B2560" s="3" t="s">
        <v>1498</v>
      </c>
      <c r="C2560" s="3" t="s">
        <v>5607</v>
      </c>
      <c r="D2560" s="10">
        <v>15000</v>
      </c>
      <c r="E2560">
        <v>1</v>
      </c>
      <c r="F2560" s="5">
        <f t="shared" si="234"/>
        <v>6.666666666666667E-5</v>
      </c>
      <c r="G2560" s="6">
        <f t="shared" si="235"/>
        <v>1</v>
      </c>
      <c r="H2560" t="s">
        <v>8221</v>
      </c>
      <c r="I2560" t="s">
        <v>8224</v>
      </c>
      <c r="J2560" t="s">
        <v>8246</v>
      </c>
      <c r="K2560">
        <v>1375299780</v>
      </c>
      <c r="L2560" s="11">
        <f t="shared" si="238"/>
        <v>41486.821527777778</v>
      </c>
      <c r="M2560">
        <v>1371655522</v>
      </c>
      <c r="N2560" s="11">
        <f t="shared" si="239"/>
        <v>41444.64261574074</v>
      </c>
      <c r="O2560" t="b">
        <v>0</v>
      </c>
      <c r="P2560">
        <v>1</v>
      </c>
      <c r="Q2560" t="b">
        <v>0</v>
      </c>
      <c r="R2560" t="s">
        <v>8275</v>
      </c>
      <c r="S2560" t="str">
        <f t="shared" si="236"/>
        <v>publishing</v>
      </c>
      <c r="T2560" t="str">
        <f t="shared" si="237"/>
        <v>fiction</v>
      </c>
    </row>
    <row r="2561" spans="1:20" ht="43.2" x14ac:dyDescent="0.3">
      <c r="A2561">
        <v>3912</v>
      </c>
      <c r="B2561" s="3" t="s">
        <v>3909</v>
      </c>
      <c r="C2561" s="3" t="s">
        <v>8020</v>
      </c>
      <c r="D2561" s="10">
        <v>15000</v>
      </c>
      <c r="E2561">
        <v>1</v>
      </c>
      <c r="F2561" s="5">
        <f t="shared" si="234"/>
        <v>6.666666666666667E-5</v>
      </c>
      <c r="G2561" s="6">
        <f t="shared" si="235"/>
        <v>1</v>
      </c>
      <c r="H2561" t="s">
        <v>8221</v>
      </c>
      <c r="I2561" t="s">
        <v>8224</v>
      </c>
      <c r="J2561" t="s">
        <v>8246</v>
      </c>
      <c r="K2561">
        <v>1429936500</v>
      </c>
      <c r="L2561" s="11">
        <f t="shared" si="238"/>
        <v>42119.190972222219</v>
      </c>
      <c r="M2561">
        <v>1424759330</v>
      </c>
      <c r="N2561" s="11">
        <f t="shared" si="239"/>
        <v>42059.270023148143</v>
      </c>
      <c r="O2561" t="b">
        <v>0</v>
      </c>
      <c r="P2561">
        <v>1</v>
      </c>
      <c r="Q2561" t="b">
        <v>0</v>
      </c>
      <c r="R2561" t="s">
        <v>8271</v>
      </c>
      <c r="S2561" t="str">
        <f t="shared" si="236"/>
        <v>theater</v>
      </c>
      <c r="T2561" t="str">
        <f t="shared" si="237"/>
        <v>plays</v>
      </c>
    </row>
    <row r="2562" spans="1:20" ht="43.2" x14ac:dyDescent="0.3">
      <c r="A2562">
        <v>4006</v>
      </c>
      <c r="B2562" s="3" t="s">
        <v>4002</v>
      </c>
      <c r="C2562" s="3" t="s">
        <v>8111</v>
      </c>
      <c r="D2562" s="10">
        <v>30000</v>
      </c>
      <c r="E2562">
        <v>2</v>
      </c>
      <c r="F2562" s="5">
        <f t="shared" ref="F2562:F2625" si="240">E2562/D2562</f>
        <v>6.666666666666667E-5</v>
      </c>
      <c r="G2562" s="6">
        <f t="shared" ref="G2562:G2625" si="241">E2562/P2562</f>
        <v>2</v>
      </c>
      <c r="H2562" t="s">
        <v>8221</v>
      </c>
      <c r="I2562" t="s">
        <v>8224</v>
      </c>
      <c r="J2562" t="s">
        <v>8246</v>
      </c>
      <c r="K2562">
        <v>1455647587</v>
      </c>
      <c r="L2562" s="11">
        <f t="shared" si="238"/>
        <v>42416.772997685184</v>
      </c>
      <c r="M2562">
        <v>1453487587</v>
      </c>
      <c r="N2562" s="11">
        <f t="shared" si="239"/>
        <v>42391.772997685184</v>
      </c>
      <c r="O2562" t="b">
        <v>0</v>
      </c>
      <c r="P2562">
        <v>1</v>
      </c>
      <c r="Q2562" t="b">
        <v>0</v>
      </c>
      <c r="R2562" t="s">
        <v>8271</v>
      </c>
      <c r="S2562" t="str">
        <f t="shared" ref="S2562:S2625" si="242">LEFT(R2562,FIND("/",R2562)-1)</f>
        <v>theater</v>
      </c>
      <c r="T2562" t="str">
        <f t="shared" ref="T2562:T2625" si="243">RIGHT(R2562,LEN(R2562)-FIND("/",R2562))</f>
        <v>plays</v>
      </c>
    </row>
    <row r="2563" spans="1:20" ht="43.2" x14ac:dyDescent="0.3">
      <c r="A2563">
        <v>1440</v>
      </c>
      <c r="B2563" s="3" t="s">
        <v>1441</v>
      </c>
      <c r="C2563" s="3" t="s">
        <v>5550</v>
      </c>
      <c r="D2563" s="10">
        <v>13000</v>
      </c>
      <c r="E2563">
        <v>1</v>
      </c>
      <c r="F2563" s="5">
        <f t="shared" si="240"/>
        <v>7.6923076923076926E-5</v>
      </c>
      <c r="G2563" s="6">
        <f t="shared" si="241"/>
        <v>1</v>
      </c>
      <c r="H2563" t="s">
        <v>8221</v>
      </c>
      <c r="I2563" t="s">
        <v>8237</v>
      </c>
      <c r="J2563" t="s">
        <v>8249</v>
      </c>
      <c r="K2563">
        <v>1464285463</v>
      </c>
      <c r="L2563" s="11">
        <f t="shared" ref="L2563:L2626" si="244">(((K2563/60)/60)/24)+DATE(1970,1,1)</f>
        <v>42516.748414351852</v>
      </c>
      <c r="M2563">
        <v>1461693463</v>
      </c>
      <c r="N2563" s="11">
        <f t="shared" ref="N2563:N2626" si="245">(((M2563/60)/60)/24)+DATE(1970,1,1)</f>
        <v>42486.748414351852</v>
      </c>
      <c r="O2563" t="b">
        <v>0</v>
      </c>
      <c r="P2563">
        <v>1</v>
      </c>
      <c r="Q2563" t="b">
        <v>0</v>
      </c>
      <c r="R2563" t="s">
        <v>8287</v>
      </c>
      <c r="S2563" t="str">
        <f t="shared" si="242"/>
        <v>publishing</v>
      </c>
      <c r="T2563" t="str">
        <f t="shared" si="243"/>
        <v>translations</v>
      </c>
    </row>
    <row r="2564" spans="1:20" ht="43.2" x14ac:dyDescent="0.3">
      <c r="A2564">
        <v>214</v>
      </c>
      <c r="B2564" s="3" t="s">
        <v>216</v>
      </c>
      <c r="C2564" s="3" t="s">
        <v>4324</v>
      </c>
      <c r="D2564" s="10">
        <v>12500</v>
      </c>
      <c r="E2564">
        <v>1</v>
      </c>
      <c r="F2564" s="5">
        <f t="shared" si="240"/>
        <v>8.0000000000000007E-5</v>
      </c>
      <c r="G2564" s="6">
        <f t="shared" si="241"/>
        <v>1</v>
      </c>
      <c r="H2564" t="s">
        <v>8221</v>
      </c>
      <c r="I2564" t="s">
        <v>8224</v>
      </c>
      <c r="J2564" t="s">
        <v>8246</v>
      </c>
      <c r="K2564">
        <v>1425655349</v>
      </c>
      <c r="L2564" s="11">
        <f t="shared" si="244"/>
        <v>42069.64061342593</v>
      </c>
      <c r="M2564">
        <v>1420471349</v>
      </c>
      <c r="N2564" s="11">
        <f t="shared" si="245"/>
        <v>42009.64061342593</v>
      </c>
      <c r="O2564" t="b">
        <v>0</v>
      </c>
      <c r="P2564">
        <v>1</v>
      </c>
      <c r="Q2564" t="b">
        <v>0</v>
      </c>
      <c r="R2564" t="s">
        <v>8268</v>
      </c>
      <c r="S2564" t="str">
        <f t="shared" si="242"/>
        <v>film &amp; video</v>
      </c>
      <c r="T2564" t="str">
        <f t="shared" si="243"/>
        <v>drama</v>
      </c>
    </row>
    <row r="2565" spans="1:20" ht="28.8" x14ac:dyDescent="0.3">
      <c r="A2565">
        <v>1181</v>
      </c>
      <c r="B2565" s="3" t="s">
        <v>1182</v>
      </c>
      <c r="C2565" s="3" t="s">
        <v>5291</v>
      </c>
      <c r="D2565" s="10">
        <v>50000</v>
      </c>
      <c r="E2565">
        <v>4</v>
      </c>
      <c r="F2565" s="5">
        <f t="shared" si="240"/>
        <v>8.0000000000000007E-5</v>
      </c>
      <c r="G2565" s="6">
        <f t="shared" si="241"/>
        <v>1.3333333333333333</v>
      </c>
      <c r="H2565" t="s">
        <v>8221</v>
      </c>
      <c r="I2565" t="s">
        <v>8224</v>
      </c>
      <c r="J2565" t="s">
        <v>8246</v>
      </c>
      <c r="K2565">
        <v>1425197321</v>
      </c>
      <c r="L2565" s="11">
        <f t="shared" si="244"/>
        <v>42064.339363425926</v>
      </c>
      <c r="M2565">
        <v>1422605321</v>
      </c>
      <c r="N2565" s="11">
        <f t="shared" si="245"/>
        <v>42034.339363425926</v>
      </c>
      <c r="O2565" t="b">
        <v>0</v>
      </c>
      <c r="P2565">
        <v>3</v>
      </c>
      <c r="Q2565" t="b">
        <v>0</v>
      </c>
      <c r="R2565" t="s">
        <v>8284</v>
      </c>
      <c r="S2565" t="str">
        <f t="shared" si="242"/>
        <v>food</v>
      </c>
      <c r="T2565" t="str">
        <f t="shared" si="243"/>
        <v>food trucks</v>
      </c>
    </row>
    <row r="2566" spans="1:20" ht="43.2" x14ac:dyDescent="0.3">
      <c r="A2566">
        <v>3932</v>
      </c>
      <c r="B2566" s="3" t="s">
        <v>3929</v>
      </c>
      <c r="C2566" s="3" t="s">
        <v>8040</v>
      </c>
      <c r="D2566" s="10">
        <v>12000</v>
      </c>
      <c r="E2566">
        <v>1</v>
      </c>
      <c r="F2566" s="5">
        <f t="shared" si="240"/>
        <v>8.3333333333333331E-5</v>
      </c>
      <c r="G2566" s="6">
        <f t="shared" si="241"/>
        <v>1</v>
      </c>
      <c r="H2566" t="s">
        <v>8221</v>
      </c>
      <c r="I2566" t="s">
        <v>8224</v>
      </c>
      <c r="J2566" t="s">
        <v>8246</v>
      </c>
      <c r="K2566">
        <v>1458097364</v>
      </c>
      <c r="L2566" s="11">
        <f t="shared" si="244"/>
        <v>42445.126898148148</v>
      </c>
      <c r="M2566">
        <v>1455508964</v>
      </c>
      <c r="N2566" s="11">
        <f t="shared" si="245"/>
        <v>42415.168564814812</v>
      </c>
      <c r="O2566" t="b">
        <v>0</v>
      </c>
      <c r="P2566">
        <v>1</v>
      </c>
      <c r="Q2566" t="b">
        <v>0</v>
      </c>
      <c r="R2566" t="s">
        <v>8271</v>
      </c>
      <c r="S2566" t="str">
        <f t="shared" si="242"/>
        <v>theater</v>
      </c>
      <c r="T2566" t="str">
        <f t="shared" si="243"/>
        <v>plays</v>
      </c>
    </row>
    <row r="2567" spans="1:20" ht="43.2" x14ac:dyDescent="0.3">
      <c r="A2567">
        <v>486</v>
      </c>
      <c r="B2567" s="3" t="s">
        <v>487</v>
      </c>
      <c r="C2567" s="3" t="s">
        <v>4596</v>
      </c>
      <c r="D2567" s="10">
        <v>550000</v>
      </c>
      <c r="E2567">
        <v>50</v>
      </c>
      <c r="F2567" s="5">
        <f t="shared" si="240"/>
        <v>9.0909090909090904E-5</v>
      </c>
      <c r="G2567" s="6">
        <f t="shared" si="241"/>
        <v>50</v>
      </c>
      <c r="H2567" t="s">
        <v>8221</v>
      </c>
      <c r="I2567" t="s">
        <v>8226</v>
      </c>
      <c r="J2567" t="s">
        <v>8248</v>
      </c>
      <c r="K2567">
        <v>1401662239</v>
      </c>
      <c r="L2567" s="11">
        <f t="shared" si="244"/>
        <v>41791.94258101852</v>
      </c>
      <c r="M2567">
        <v>1399070239</v>
      </c>
      <c r="N2567" s="11">
        <f t="shared" si="245"/>
        <v>41761.94258101852</v>
      </c>
      <c r="O2567" t="b">
        <v>0</v>
      </c>
      <c r="P2567">
        <v>1</v>
      </c>
      <c r="Q2567" t="b">
        <v>0</v>
      </c>
      <c r="R2567" t="s">
        <v>8270</v>
      </c>
      <c r="S2567" t="str">
        <f t="shared" si="242"/>
        <v>film &amp; video</v>
      </c>
      <c r="T2567" t="str">
        <f t="shared" si="243"/>
        <v>animation</v>
      </c>
    </row>
    <row r="2568" spans="1:20" ht="43.2" x14ac:dyDescent="0.3">
      <c r="A2568">
        <v>2153</v>
      </c>
      <c r="B2568" s="3" t="s">
        <v>2154</v>
      </c>
      <c r="C2568" s="3" t="s">
        <v>6263</v>
      </c>
      <c r="D2568" s="10">
        <v>372625</v>
      </c>
      <c r="E2568">
        <v>34</v>
      </c>
      <c r="F2568" s="5">
        <f t="shared" si="240"/>
        <v>9.1244548809124457E-5</v>
      </c>
      <c r="G2568" s="6">
        <f t="shared" si="241"/>
        <v>8.5</v>
      </c>
      <c r="H2568" t="s">
        <v>8221</v>
      </c>
      <c r="I2568" t="s">
        <v>8224</v>
      </c>
      <c r="J2568" t="s">
        <v>8246</v>
      </c>
      <c r="K2568">
        <v>1420876740</v>
      </c>
      <c r="L2568" s="11">
        <f t="shared" si="244"/>
        <v>42014.332638888889</v>
      </c>
      <c r="M2568">
        <v>1417470718</v>
      </c>
      <c r="N2568" s="11">
        <f t="shared" si="245"/>
        <v>41974.911087962959</v>
      </c>
      <c r="O2568" t="b">
        <v>0</v>
      </c>
      <c r="P2568">
        <v>4</v>
      </c>
      <c r="Q2568" t="b">
        <v>0</v>
      </c>
      <c r="R2568" t="s">
        <v>8282</v>
      </c>
      <c r="S2568" t="str">
        <f t="shared" si="242"/>
        <v>games</v>
      </c>
      <c r="T2568" t="str">
        <f t="shared" si="243"/>
        <v>video games</v>
      </c>
    </row>
    <row r="2569" spans="1:20" ht="43.2" x14ac:dyDescent="0.3">
      <c r="A2569">
        <v>3120</v>
      </c>
      <c r="B2569" s="3" t="s">
        <v>3120</v>
      </c>
      <c r="C2569" s="3" t="s">
        <v>7230</v>
      </c>
      <c r="D2569" s="10">
        <v>1300000</v>
      </c>
      <c r="E2569">
        <v>128</v>
      </c>
      <c r="F2569" s="5">
        <f t="shared" si="240"/>
        <v>9.8461538461538464E-5</v>
      </c>
      <c r="G2569" s="6">
        <f t="shared" si="241"/>
        <v>12.8</v>
      </c>
      <c r="H2569" t="s">
        <v>8221</v>
      </c>
      <c r="I2569" t="s">
        <v>8233</v>
      </c>
      <c r="J2569" t="s">
        <v>8249</v>
      </c>
      <c r="K2569">
        <v>1462484196</v>
      </c>
      <c r="L2569" s="11">
        <f t="shared" si="244"/>
        <v>42495.900416666671</v>
      </c>
      <c r="M2569">
        <v>1457303796</v>
      </c>
      <c r="N2569" s="11">
        <f t="shared" si="245"/>
        <v>42435.942083333335</v>
      </c>
      <c r="O2569" t="b">
        <v>0</v>
      </c>
      <c r="P2569">
        <v>10</v>
      </c>
      <c r="Q2569" t="b">
        <v>0</v>
      </c>
      <c r="R2569" t="s">
        <v>8303</v>
      </c>
      <c r="S2569" t="str">
        <f t="shared" si="242"/>
        <v>theater</v>
      </c>
      <c r="T2569" t="str">
        <f t="shared" si="243"/>
        <v>spaces</v>
      </c>
    </row>
    <row r="2570" spans="1:20" ht="43.2" x14ac:dyDescent="0.3">
      <c r="A2570">
        <v>161</v>
      </c>
      <c r="B2570" s="3" t="s">
        <v>163</v>
      </c>
      <c r="C2570" s="3" t="s">
        <v>4271</v>
      </c>
      <c r="D2570" s="10">
        <v>50000</v>
      </c>
      <c r="E2570">
        <v>5</v>
      </c>
      <c r="F2570" s="5">
        <f t="shared" si="240"/>
        <v>1E-4</v>
      </c>
      <c r="G2570" s="6">
        <f t="shared" si="241"/>
        <v>5</v>
      </c>
      <c r="H2570" t="s">
        <v>8221</v>
      </c>
      <c r="I2570" t="s">
        <v>8224</v>
      </c>
      <c r="J2570" t="s">
        <v>8246</v>
      </c>
      <c r="K2570">
        <v>1404318595</v>
      </c>
      <c r="L2570" s="11">
        <f t="shared" si="244"/>
        <v>41822.687442129631</v>
      </c>
      <c r="M2570">
        <v>1401726595</v>
      </c>
      <c r="N2570" s="11">
        <f t="shared" si="245"/>
        <v>41792.687442129631</v>
      </c>
      <c r="O2570" t="b">
        <v>0</v>
      </c>
      <c r="P2570">
        <v>1</v>
      </c>
      <c r="Q2570" t="b">
        <v>0</v>
      </c>
      <c r="R2570" t="s">
        <v>8268</v>
      </c>
      <c r="S2570" t="str">
        <f t="shared" si="242"/>
        <v>film &amp; video</v>
      </c>
      <c r="T2570" t="str">
        <f t="shared" si="243"/>
        <v>drama</v>
      </c>
    </row>
    <row r="2571" spans="1:20" ht="43.2" x14ac:dyDescent="0.3">
      <c r="A2571">
        <v>167</v>
      </c>
      <c r="B2571" s="3" t="s">
        <v>169</v>
      </c>
      <c r="C2571" s="3" t="s">
        <v>4277</v>
      </c>
      <c r="D2571" s="10">
        <v>110000</v>
      </c>
      <c r="E2571">
        <v>11</v>
      </c>
      <c r="F2571" s="5">
        <f t="shared" si="240"/>
        <v>1E-4</v>
      </c>
      <c r="G2571" s="6">
        <f t="shared" si="241"/>
        <v>5.5</v>
      </c>
      <c r="H2571" t="s">
        <v>8221</v>
      </c>
      <c r="I2571" t="s">
        <v>8224</v>
      </c>
      <c r="J2571" t="s">
        <v>8246</v>
      </c>
      <c r="K2571">
        <v>1438726535</v>
      </c>
      <c r="L2571" s="11">
        <f t="shared" si="244"/>
        <v>42220.927488425921</v>
      </c>
      <c r="M2571">
        <v>1433542535</v>
      </c>
      <c r="N2571" s="11">
        <f t="shared" si="245"/>
        <v>42160.927488425921</v>
      </c>
      <c r="O2571" t="b">
        <v>0</v>
      </c>
      <c r="P2571">
        <v>2</v>
      </c>
      <c r="Q2571" t="b">
        <v>0</v>
      </c>
      <c r="R2571" t="s">
        <v>8268</v>
      </c>
      <c r="S2571" t="str">
        <f t="shared" si="242"/>
        <v>film &amp; video</v>
      </c>
      <c r="T2571" t="str">
        <f t="shared" si="243"/>
        <v>drama</v>
      </c>
    </row>
    <row r="2572" spans="1:20" ht="43.2" x14ac:dyDescent="0.3">
      <c r="A2572">
        <v>2589</v>
      </c>
      <c r="B2572" s="3" t="s">
        <v>2589</v>
      </c>
      <c r="C2572" s="3" t="s">
        <v>6699</v>
      </c>
      <c r="D2572" s="10">
        <v>50000</v>
      </c>
      <c r="E2572">
        <v>5</v>
      </c>
      <c r="F2572" s="5">
        <f t="shared" si="240"/>
        <v>1E-4</v>
      </c>
      <c r="G2572" s="6">
        <f t="shared" si="241"/>
        <v>5</v>
      </c>
      <c r="H2572" t="s">
        <v>8221</v>
      </c>
      <c r="I2572" t="s">
        <v>8232</v>
      </c>
      <c r="J2572" t="s">
        <v>8253</v>
      </c>
      <c r="K2572">
        <v>1458733927</v>
      </c>
      <c r="L2572" s="11">
        <f t="shared" si="244"/>
        <v>42452.494525462964</v>
      </c>
      <c r="M2572">
        <v>1456145527</v>
      </c>
      <c r="N2572" s="11">
        <f t="shared" si="245"/>
        <v>42422.536192129628</v>
      </c>
      <c r="O2572" t="b">
        <v>0</v>
      </c>
      <c r="P2572">
        <v>1</v>
      </c>
      <c r="Q2572" t="b">
        <v>0</v>
      </c>
      <c r="R2572" t="s">
        <v>8284</v>
      </c>
      <c r="S2572" t="str">
        <f t="shared" si="242"/>
        <v>food</v>
      </c>
      <c r="T2572" t="str">
        <f t="shared" si="243"/>
        <v>food trucks</v>
      </c>
    </row>
    <row r="2573" spans="1:20" ht="43.2" x14ac:dyDescent="0.3">
      <c r="A2573">
        <v>583</v>
      </c>
      <c r="B2573" s="3" t="s">
        <v>584</v>
      </c>
      <c r="C2573" s="3" t="s">
        <v>4693</v>
      </c>
      <c r="D2573" s="10">
        <v>9000</v>
      </c>
      <c r="E2573">
        <v>1</v>
      </c>
      <c r="F2573" s="5">
        <f t="shared" si="240"/>
        <v>1.1111111111111112E-4</v>
      </c>
      <c r="G2573" s="6">
        <f t="shared" si="241"/>
        <v>1</v>
      </c>
      <c r="H2573" t="s">
        <v>8221</v>
      </c>
      <c r="I2573" t="s">
        <v>8224</v>
      </c>
      <c r="J2573" t="s">
        <v>8246</v>
      </c>
      <c r="K2573">
        <v>1426800687</v>
      </c>
      <c r="L2573" s="11">
        <f t="shared" si="244"/>
        <v>42082.896840277783</v>
      </c>
      <c r="M2573">
        <v>1424212287</v>
      </c>
      <c r="N2573" s="11">
        <f t="shared" si="245"/>
        <v>42052.93850694444</v>
      </c>
      <c r="O2573" t="b">
        <v>0</v>
      </c>
      <c r="P2573">
        <v>1</v>
      </c>
      <c r="Q2573" t="b">
        <v>0</v>
      </c>
      <c r="R2573" t="s">
        <v>8272</v>
      </c>
      <c r="S2573" t="str">
        <f t="shared" si="242"/>
        <v>technology</v>
      </c>
      <c r="T2573" t="str">
        <f t="shared" si="243"/>
        <v>web</v>
      </c>
    </row>
    <row r="2574" spans="1:20" ht="43.2" x14ac:dyDescent="0.3">
      <c r="A2574">
        <v>2909</v>
      </c>
      <c r="B2574" s="3" t="s">
        <v>2909</v>
      </c>
      <c r="C2574" s="3" t="s">
        <v>7019</v>
      </c>
      <c r="D2574" s="10">
        <v>180000</v>
      </c>
      <c r="E2574">
        <v>20</v>
      </c>
      <c r="F2574" s="5">
        <f t="shared" si="240"/>
        <v>1.1111111111111112E-4</v>
      </c>
      <c r="G2574" s="6">
        <f t="shared" si="241"/>
        <v>20</v>
      </c>
      <c r="H2574" t="s">
        <v>8221</v>
      </c>
      <c r="I2574" t="s">
        <v>8224</v>
      </c>
      <c r="J2574" t="s">
        <v>8246</v>
      </c>
      <c r="K2574">
        <v>1416944760</v>
      </c>
      <c r="L2574" s="11">
        <f t="shared" si="244"/>
        <v>41968.823611111111</v>
      </c>
      <c r="M2574">
        <v>1413527001</v>
      </c>
      <c r="N2574" s="11">
        <f t="shared" si="245"/>
        <v>41929.266215277778</v>
      </c>
      <c r="O2574" t="b">
        <v>0</v>
      </c>
      <c r="P2574">
        <v>1</v>
      </c>
      <c r="Q2574" t="b">
        <v>0</v>
      </c>
      <c r="R2574" t="s">
        <v>8271</v>
      </c>
      <c r="S2574" t="str">
        <f t="shared" si="242"/>
        <v>theater</v>
      </c>
      <c r="T2574" t="str">
        <f t="shared" si="243"/>
        <v>plays</v>
      </c>
    </row>
    <row r="2575" spans="1:20" ht="28.8" x14ac:dyDescent="0.3">
      <c r="A2575">
        <v>578</v>
      </c>
      <c r="B2575" s="3" t="s">
        <v>579</v>
      </c>
      <c r="C2575" s="3" t="s">
        <v>4688</v>
      </c>
      <c r="D2575" s="10">
        <v>125000</v>
      </c>
      <c r="E2575">
        <v>14</v>
      </c>
      <c r="F2575" s="5">
        <f t="shared" si="240"/>
        <v>1.12E-4</v>
      </c>
      <c r="G2575" s="6">
        <f t="shared" si="241"/>
        <v>2</v>
      </c>
      <c r="H2575" t="s">
        <v>8221</v>
      </c>
      <c r="I2575" t="s">
        <v>8225</v>
      </c>
      <c r="J2575" t="s">
        <v>8247</v>
      </c>
      <c r="K2575">
        <v>1441633993</v>
      </c>
      <c r="L2575" s="11">
        <f t="shared" si="244"/>
        <v>42254.578622685185</v>
      </c>
      <c r="M2575">
        <v>1439560393</v>
      </c>
      <c r="N2575" s="11">
        <f t="shared" si="245"/>
        <v>42230.578622685185</v>
      </c>
      <c r="O2575" t="b">
        <v>0</v>
      </c>
      <c r="P2575">
        <v>7</v>
      </c>
      <c r="Q2575" t="b">
        <v>0</v>
      </c>
      <c r="R2575" t="s">
        <v>8272</v>
      </c>
      <c r="S2575" t="str">
        <f t="shared" si="242"/>
        <v>technology</v>
      </c>
      <c r="T2575" t="str">
        <f t="shared" si="243"/>
        <v>web</v>
      </c>
    </row>
    <row r="2576" spans="1:20" ht="43.2" x14ac:dyDescent="0.3">
      <c r="A2576">
        <v>1121</v>
      </c>
      <c r="B2576" s="3" t="s">
        <v>1122</v>
      </c>
      <c r="C2576" s="3" t="s">
        <v>5231</v>
      </c>
      <c r="D2576" s="10">
        <v>250000</v>
      </c>
      <c r="E2576">
        <v>29</v>
      </c>
      <c r="F2576" s="5">
        <f t="shared" si="240"/>
        <v>1.16E-4</v>
      </c>
      <c r="G2576" s="6">
        <f t="shared" si="241"/>
        <v>5.8</v>
      </c>
      <c r="H2576" t="s">
        <v>8221</v>
      </c>
      <c r="I2576" t="s">
        <v>8224</v>
      </c>
      <c r="J2576" t="s">
        <v>8246</v>
      </c>
      <c r="K2576">
        <v>1457904316</v>
      </c>
      <c r="L2576" s="11">
        <f t="shared" si="244"/>
        <v>42442.892546296294</v>
      </c>
      <c r="M2576">
        <v>1455315916</v>
      </c>
      <c r="N2576" s="11">
        <f t="shared" si="245"/>
        <v>42412.934212962966</v>
      </c>
      <c r="O2576" t="b">
        <v>0</v>
      </c>
      <c r="P2576">
        <v>5</v>
      </c>
      <c r="Q2576" t="b">
        <v>0</v>
      </c>
      <c r="R2576" t="s">
        <v>8282</v>
      </c>
      <c r="S2576" t="str">
        <f t="shared" si="242"/>
        <v>games</v>
      </c>
      <c r="T2576" t="str">
        <f t="shared" si="243"/>
        <v>video games</v>
      </c>
    </row>
    <row r="2577" spans="1:20" ht="43.2" x14ac:dyDescent="0.3">
      <c r="A2577">
        <v>425</v>
      </c>
      <c r="B2577" s="3" t="s">
        <v>426</v>
      </c>
      <c r="C2577" s="3" t="s">
        <v>4535</v>
      </c>
      <c r="D2577" s="10">
        <v>50000</v>
      </c>
      <c r="E2577">
        <v>6</v>
      </c>
      <c r="F2577" s="5">
        <f t="shared" si="240"/>
        <v>1.2E-4</v>
      </c>
      <c r="G2577" s="6">
        <f t="shared" si="241"/>
        <v>3</v>
      </c>
      <c r="H2577" t="s">
        <v>8221</v>
      </c>
      <c r="I2577" t="s">
        <v>8224</v>
      </c>
      <c r="J2577" t="s">
        <v>8246</v>
      </c>
      <c r="K2577">
        <v>1448660404</v>
      </c>
      <c r="L2577" s="11">
        <f t="shared" si="244"/>
        <v>42335.902824074074</v>
      </c>
      <c r="M2577">
        <v>1443472804</v>
      </c>
      <c r="N2577" s="11">
        <f t="shared" si="245"/>
        <v>42275.861157407402</v>
      </c>
      <c r="O2577" t="b">
        <v>0</v>
      </c>
      <c r="P2577">
        <v>2</v>
      </c>
      <c r="Q2577" t="b">
        <v>0</v>
      </c>
      <c r="R2577" t="s">
        <v>8270</v>
      </c>
      <c r="S2577" t="str">
        <f t="shared" si="242"/>
        <v>film &amp; video</v>
      </c>
      <c r="T2577" t="str">
        <f t="shared" si="243"/>
        <v>animation</v>
      </c>
    </row>
    <row r="2578" spans="1:20" ht="43.2" x14ac:dyDescent="0.3">
      <c r="A2578">
        <v>560</v>
      </c>
      <c r="B2578" s="3" t="s">
        <v>561</v>
      </c>
      <c r="C2578" s="3" t="s">
        <v>4670</v>
      </c>
      <c r="D2578" s="10">
        <v>100000</v>
      </c>
      <c r="E2578">
        <v>12</v>
      </c>
      <c r="F2578" s="5">
        <f t="shared" si="240"/>
        <v>1.2E-4</v>
      </c>
      <c r="G2578" s="6">
        <f t="shared" si="241"/>
        <v>4</v>
      </c>
      <c r="H2578" t="s">
        <v>8221</v>
      </c>
      <c r="I2578" t="s">
        <v>8229</v>
      </c>
      <c r="J2578" t="s">
        <v>8251</v>
      </c>
      <c r="K2578">
        <v>1418841045</v>
      </c>
      <c r="L2578" s="11">
        <f t="shared" si="244"/>
        <v>41990.771354166667</v>
      </c>
      <c r="M2578">
        <v>1416249045</v>
      </c>
      <c r="N2578" s="11">
        <f t="shared" si="245"/>
        <v>41960.771354166667</v>
      </c>
      <c r="O2578" t="b">
        <v>0</v>
      </c>
      <c r="P2578">
        <v>3</v>
      </c>
      <c r="Q2578" t="b">
        <v>0</v>
      </c>
      <c r="R2578" t="s">
        <v>8272</v>
      </c>
      <c r="S2578" t="str">
        <f t="shared" si="242"/>
        <v>technology</v>
      </c>
      <c r="T2578" t="str">
        <f t="shared" si="243"/>
        <v>web</v>
      </c>
    </row>
    <row r="2579" spans="1:20" ht="57.6" x14ac:dyDescent="0.3">
      <c r="A2579">
        <v>981</v>
      </c>
      <c r="B2579" s="3" t="s">
        <v>982</v>
      </c>
      <c r="C2579" s="3" t="s">
        <v>5091</v>
      </c>
      <c r="D2579" s="10">
        <v>88888</v>
      </c>
      <c r="E2579">
        <v>11</v>
      </c>
      <c r="F2579" s="5">
        <f t="shared" si="240"/>
        <v>1.2375123751237513E-4</v>
      </c>
      <c r="G2579" s="6">
        <f t="shared" si="241"/>
        <v>2.75</v>
      </c>
      <c r="H2579" t="s">
        <v>8221</v>
      </c>
      <c r="I2579" t="s">
        <v>8224</v>
      </c>
      <c r="J2579" t="s">
        <v>8246</v>
      </c>
      <c r="K2579">
        <v>1407624222</v>
      </c>
      <c r="L2579" s="11">
        <f t="shared" si="244"/>
        <v>41860.947013888886</v>
      </c>
      <c r="M2579">
        <v>1405032222</v>
      </c>
      <c r="N2579" s="11">
        <f t="shared" si="245"/>
        <v>41830.947013888886</v>
      </c>
      <c r="O2579" t="b">
        <v>0</v>
      </c>
      <c r="P2579">
        <v>4</v>
      </c>
      <c r="Q2579" t="b">
        <v>0</v>
      </c>
      <c r="R2579" t="s">
        <v>8273</v>
      </c>
      <c r="S2579" t="str">
        <f t="shared" si="242"/>
        <v>technology</v>
      </c>
      <c r="T2579" t="str">
        <f t="shared" si="243"/>
        <v>wearables</v>
      </c>
    </row>
    <row r="2580" spans="1:20" x14ac:dyDescent="0.3">
      <c r="A2580">
        <v>589</v>
      </c>
      <c r="B2580" s="3" t="s">
        <v>590</v>
      </c>
      <c r="C2580" s="3" t="s">
        <v>4699</v>
      </c>
      <c r="D2580" s="10">
        <v>7500</v>
      </c>
      <c r="E2580">
        <v>1</v>
      </c>
      <c r="F2580" s="5">
        <f t="shared" si="240"/>
        <v>1.3333333333333334E-4</v>
      </c>
      <c r="G2580" s="6">
        <f t="shared" si="241"/>
        <v>1</v>
      </c>
      <c r="H2580" t="s">
        <v>8221</v>
      </c>
      <c r="I2580" t="s">
        <v>8224</v>
      </c>
      <c r="J2580" t="s">
        <v>8246</v>
      </c>
      <c r="K2580">
        <v>1436366699</v>
      </c>
      <c r="L2580" s="11">
        <f t="shared" si="244"/>
        <v>42193.614571759259</v>
      </c>
      <c r="M2580">
        <v>1435070699</v>
      </c>
      <c r="N2580" s="11">
        <f t="shared" si="245"/>
        <v>42178.614571759259</v>
      </c>
      <c r="O2580" t="b">
        <v>0</v>
      </c>
      <c r="P2580">
        <v>1</v>
      </c>
      <c r="Q2580" t="b">
        <v>0</v>
      </c>
      <c r="R2580" t="s">
        <v>8272</v>
      </c>
      <c r="S2580" t="str">
        <f t="shared" si="242"/>
        <v>technology</v>
      </c>
      <c r="T2580" t="str">
        <f t="shared" si="243"/>
        <v>web</v>
      </c>
    </row>
    <row r="2581" spans="1:20" ht="57.6" x14ac:dyDescent="0.3">
      <c r="A2581">
        <v>1587</v>
      </c>
      <c r="B2581" s="3" t="s">
        <v>1588</v>
      </c>
      <c r="C2581" s="3" t="s">
        <v>5697</v>
      </c>
      <c r="D2581" s="10">
        <v>7500</v>
      </c>
      <c r="E2581">
        <v>1</v>
      </c>
      <c r="F2581" s="5">
        <f t="shared" si="240"/>
        <v>1.3333333333333334E-4</v>
      </c>
      <c r="G2581" s="6">
        <f t="shared" si="241"/>
        <v>1</v>
      </c>
      <c r="H2581" t="s">
        <v>8221</v>
      </c>
      <c r="I2581" t="s">
        <v>8224</v>
      </c>
      <c r="J2581" t="s">
        <v>8246</v>
      </c>
      <c r="K2581">
        <v>1418510965</v>
      </c>
      <c r="L2581" s="11">
        <f t="shared" si="244"/>
        <v>41986.950983796298</v>
      </c>
      <c r="M2581">
        <v>1415918965</v>
      </c>
      <c r="N2581" s="11">
        <f t="shared" si="245"/>
        <v>41956.950983796298</v>
      </c>
      <c r="O2581" t="b">
        <v>0</v>
      </c>
      <c r="P2581">
        <v>1</v>
      </c>
      <c r="Q2581" t="b">
        <v>0</v>
      </c>
      <c r="R2581" t="s">
        <v>8291</v>
      </c>
      <c r="S2581" t="str">
        <f t="shared" si="242"/>
        <v>photography</v>
      </c>
      <c r="T2581" t="str">
        <f t="shared" si="243"/>
        <v>places</v>
      </c>
    </row>
    <row r="2582" spans="1:20" ht="43.2" x14ac:dyDescent="0.3">
      <c r="A2582">
        <v>2423</v>
      </c>
      <c r="B2582" s="3" t="s">
        <v>2424</v>
      </c>
      <c r="C2582" s="3" t="s">
        <v>6533</v>
      </c>
      <c r="D2582" s="10">
        <v>60000</v>
      </c>
      <c r="E2582">
        <v>8</v>
      </c>
      <c r="F2582" s="5">
        <f t="shared" si="240"/>
        <v>1.3333333333333334E-4</v>
      </c>
      <c r="G2582" s="6">
        <f t="shared" si="241"/>
        <v>8</v>
      </c>
      <c r="H2582" t="s">
        <v>8221</v>
      </c>
      <c r="I2582" t="s">
        <v>8224</v>
      </c>
      <c r="J2582" t="s">
        <v>8246</v>
      </c>
      <c r="K2582">
        <v>1420044890</v>
      </c>
      <c r="L2582" s="11">
        <f t="shared" si="244"/>
        <v>42004.704745370371</v>
      </c>
      <c r="M2582">
        <v>1417452890</v>
      </c>
      <c r="N2582" s="11">
        <f t="shared" si="245"/>
        <v>41974.704745370371</v>
      </c>
      <c r="O2582" t="b">
        <v>0</v>
      </c>
      <c r="P2582">
        <v>1</v>
      </c>
      <c r="Q2582" t="b">
        <v>0</v>
      </c>
      <c r="R2582" t="s">
        <v>8284</v>
      </c>
      <c r="S2582" t="str">
        <f t="shared" si="242"/>
        <v>food</v>
      </c>
      <c r="T2582" t="str">
        <f t="shared" si="243"/>
        <v>food trucks</v>
      </c>
    </row>
    <row r="2583" spans="1:20" ht="28.8" x14ac:dyDescent="0.3">
      <c r="A2583">
        <v>3862</v>
      </c>
      <c r="B2583" s="3" t="s">
        <v>3859</v>
      </c>
      <c r="C2583" s="3" t="s">
        <v>7971</v>
      </c>
      <c r="D2583" s="10">
        <v>7500</v>
      </c>
      <c r="E2583">
        <v>1</v>
      </c>
      <c r="F2583" s="5">
        <f t="shared" si="240"/>
        <v>1.3333333333333334E-4</v>
      </c>
      <c r="G2583" s="6">
        <f t="shared" si="241"/>
        <v>1</v>
      </c>
      <c r="H2583" t="s">
        <v>8221</v>
      </c>
      <c r="I2583" t="s">
        <v>8224</v>
      </c>
      <c r="J2583" t="s">
        <v>8246</v>
      </c>
      <c r="K2583">
        <v>1473699540</v>
      </c>
      <c r="L2583" s="11">
        <f t="shared" si="244"/>
        <v>42625.707638888889</v>
      </c>
      <c r="M2583">
        <v>1472451356</v>
      </c>
      <c r="N2583" s="11">
        <f t="shared" si="245"/>
        <v>42611.261064814811</v>
      </c>
      <c r="O2583" t="b">
        <v>0</v>
      </c>
      <c r="P2583">
        <v>1</v>
      </c>
      <c r="Q2583" t="b">
        <v>0</v>
      </c>
      <c r="R2583" t="s">
        <v>8271</v>
      </c>
      <c r="S2583" t="str">
        <f t="shared" si="242"/>
        <v>theater</v>
      </c>
      <c r="T2583" t="str">
        <f t="shared" si="243"/>
        <v>plays</v>
      </c>
    </row>
    <row r="2584" spans="1:20" ht="28.8" x14ac:dyDescent="0.3">
      <c r="A2584">
        <v>1593</v>
      </c>
      <c r="B2584" s="3" t="s">
        <v>1594</v>
      </c>
      <c r="C2584" s="3" t="s">
        <v>5703</v>
      </c>
      <c r="D2584" s="10">
        <v>22000</v>
      </c>
      <c r="E2584">
        <v>3</v>
      </c>
      <c r="F2584" s="5">
        <f t="shared" si="240"/>
        <v>1.3636363636363637E-4</v>
      </c>
      <c r="G2584" s="6">
        <f t="shared" si="241"/>
        <v>1</v>
      </c>
      <c r="H2584" t="s">
        <v>8221</v>
      </c>
      <c r="I2584" t="s">
        <v>8224</v>
      </c>
      <c r="J2584" t="s">
        <v>8246</v>
      </c>
      <c r="K2584">
        <v>1425154655</v>
      </c>
      <c r="L2584" s="11">
        <f t="shared" si="244"/>
        <v>42063.845543981486</v>
      </c>
      <c r="M2584">
        <v>1422562655</v>
      </c>
      <c r="N2584" s="11">
        <f t="shared" si="245"/>
        <v>42033.845543981486</v>
      </c>
      <c r="O2584" t="b">
        <v>0</v>
      </c>
      <c r="P2584">
        <v>3</v>
      </c>
      <c r="Q2584" t="b">
        <v>0</v>
      </c>
      <c r="R2584" t="s">
        <v>8291</v>
      </c>
      <c r="S2584" t="str">
        <f t="shared" si="242"/>
        <v>photography</v>
      </c>
      <c r="T2584" t="str">
        <f t="shared" si="243"/>
        <v>places</v>
      </c>
    </row>
    <row r="2585" spans="1:20" ht="43.2" x14ac:dyDescent="0.3">
      <c r="A2585">
        <v>2678</v>
      </c>
      <c r="B2585" s="3" t="s">
        <v>2678</v>
      </c>
      <c r="C2585" s="3" t="s">
        <v>6788</v>
      </c>
      <c r="D2585" s="10">
        <v>8000000</v>
      </c>
      <c r="E2585">
        <v>1100</v>
      </c>
      <c r="F2585" s="5">
        <f t="shared" si="240"/>
        <v>1.3750000000000001E-4</v>
      </c>
      <c r="G2585" s="6">
        <f t="shared" si="241"/>
        <v>550</v>
      </c>
      <c r="H2585" t="s">
        <v>8221</v>
      </c>
      <c r="I2585" t="s">
        <v>8227</v>
      </c>
      <c r="J2585" t="s">
        <v>8249</v>
      </c>
      <c r="K2585">
        <v>1443121765</v>
      </c>
      <c r="L2585" s="11">
        <f t="shared" si="244"/>
        <v>42271.798206018517</v>
      </c>
      <c r="M2585">
        <v>1440529765</v>
      </c>
      <c r="N2585" s="11">
        <f t="shared" si="245"/>
        <v>42241.798206018517</v>
      </c>
      <c r="O2585" t="b">
        <v>0</v>
      </c>
      <c r="P2585">
        <v>2</v>
      </c>
      <c r="Q2585" t="b">
        <v>0</v>
      </c>
      <c r="R2585" t="s">
        <v>8302</v>
      </c>
      <c r="S2585" t="str">
        <f t="shared" si="242"/>
        <v>technology</v>
      </c>
      <c r="T2585" t="str">
        <f t="shared" si="243"/>
        <v>makerspaces</v>
      </c>
    </row>
    <row r="2586" spans="1:20" ht="43.2" x14ac:dyDescent="0.3">
      <c r="A2586">
        <v>2432</v>
      </c>
      <c r="B2586" s="3" t="s">
        <v>2433</v>
      </c>
      <c r="C2586" s="3" t="s">
        <v>6542</v>
      </c>
      <c r="D2586" s="10">
        <v>14000</v>
      </c>
      <c r="E2586">
        <v>2</v>
      </c>
      <c r="F2586" s="5">
        <f t="shared" si="240"/>
        <v>1.4285714285714287E-4</v>
      </c>
      <c r="G2586" s="6">
        <f t="shared" si="241"/>
        <v>1</v>
      </c>
      <c r="H2586" t="s">
        <v>8221</v>
      </c>
      <c r="I2586" t="s">
        <v>8224</v>
      </c>
      <c r="J2586" t="s">
        <v>8246</v>
      </c>
      <c r="K2586">
        <v>1425791697</v>
      </c>
      <c r="L2586" s="11">
        <f t="shared" si="244"/>
        <v>42071.218715277777</v>
      </c>
      <c r="M2586">
        <v>1423199697</v>
      </c>
      <c r="N2586" s="11">
        <f t="shared" si="245"/>
        <v>42041.218715277777</v>
      </c>
      <c r="O2586" t="b">
        <v>0</v>
      </c>
      <c r="P2586">
        <v>2</v>
      </c>
      <c r="Q2586" t="b">
        <v>0</v>
      </c>
      <c r="R2586" t="s">
        <v>8284</v>
      </c>
      <c r="S2586" t="str">
        <f t="shared" si="242"/>
        <v>food</v>
      </c>
      <c r="T2586" t="str">
        <f t="shared" si="243"/>
        <v>food trucks</v>
      </c>
    </row>
    <row r="2587" spans="1:20" ht="43.2" x14ac:dyDescent="0.3">
      <c r="A2587">
        <v>4015</v>
      </c>
      <c r="B2587" s="3" t="s">
        <v>4011</v>
      </c>
      <c r="C2587" s="3" t="s">
        <v>8120</v>
      </c>
      <c r="D2587" s="10">
        <v>7000</v>
      </c>
      <c r="E2587">
        <v>1</v>
      </c>
      <c r="F2587" s="5">
        <f t="shared" si="240"/>
        <v>1.4285714285714287E-4</v>
      </c>
      <c r="G2587" s="6">
        <f t="shared" si="241"/>
        <v>1</v>
      </c>
      <c r="H2587" t="s">
        <v>8221</v>
      </c>
      <c r="I2587" t="s">
        <v>8224</v>
      </c>
      <c r="J2587" t="s">
        <v>8246</v>
      </c>
      <c r="K2587">
        <v>1437331463</v>
      </c>
      <c r="L2587" s="11">
        <f t="shared" si="244"/>
        <v>42204.780821759254</v>
      </c>
      <c r="M2587">
        <v>1434739463</v>
      </c>
      <c r="N2587" s="11">
        <f t="shared" si="245"/>
        <v>42174.780821759254</v>
      </c>
      <c r="O2587" t="b">
        <v>0</v>
      </c>
      <c r="P2587">
        <v>1</v>
      </c>
      <c r="Q2587" t="b">
        <v>0</v>
      </c>
      <c r="R2587" t="s">
        <v>8271</v>
      </c>
      <c r="S2587" t="str">
        <f t="shared" si="242"/>
        <v>theater</v>
      </c>
      <c r="T2587" t="str">
        <f t="shared" si="243"/>
        <v>plays</v>
      </c>
    </row>
    <row r="2588" spans="1:20" ht="28.8" x14ac:dyDescent="0.3">
      <c r="A2588">
        <v>1447</v>
      </c>
      <c r="B2588" s="3" t="s">
        <v>1448</v>
      </c>
      <c r="C2588" s="3" t="s">
        <v>5557</v>
      </c>
      <c r="D2588" s="10">
        <v>500000</v>
      </c>
      <c r="E2588">
        <v>75</v>
      </c>
      <c r="F2588" s="5">
        <f t="shared" si="240"/>
        <v>1.4999999999999999E-4</v>
      </c>
      <c r="G2588" s="6">
        <f t="shared" si="241"/>
        <v>25</v>
      </c>
      <c r="H2588" t="s">
        <v>8221</v>
      </c>
      <c r="I2588" t="s">
        <v>8224</v>
      </c>
      <c r="J2588" t="s">
        <v>8246</v>
      </c>
      <c r="K2588">
        <v>1467999134</v>
      </c>
      <c r="L2588" s="11">
        <f t="shared" si="244"/>
        <v>42559.730717592596</v>
      </c>
      <c r="M2588">
        <v>1465407134</v>
      </c>
      <c r="N2588" s="11">
        <f t="shared" si="245"/>
        <v>42529.730717592596</v>
      </c>
      <c r="O2588" t="b">
        <v>0</v>
      </c>
      <c r="P2588">
        <v>3</v>
      </c>
      <c r="Q2588" t="b">
        <v>0</v>
      </c>
      <c r="R2588" t="s">
        <v>8287</v>
      </c>
      <c r="S2588" t="str">
        <f t="shared" si="242"/>
        <v>publishing</v>
      </c>
      <c r="T2588" t="str">
        <f t="shared" si="243"/>
        <v>translations</v>
      </c>
    </row>
    <row r="2589" spans="1:20" ht="28.8" x14ac:dyDescent="0.3">
      <c r="A2589">
        <v>212</v>
      </c>
      <c r="B2589" s="3" t="s">
        <v>214</v>
      </c>
      <c r="C2589" s="3" t="s">
        <v>4322</v>
      </c>
      <c r="D2589" s="10">
        <v>6300</v>
      </c>
      <c r="E2589">
        <v>1</v>
      </c>
      <c r="F2589" s="5">
        <f t="shared" si="240"/>
        <v>1.5873015873015873E-4</v>
      </c>
      <c r="G2589" s="6">
        <f t="shared" si="241"/>
        <v>1</v>
      </c>
      <c r="H2589" t="s">
        <v>8221</v>
      </c>
      <c r="I2589" t="s">
        <v>8224</v>
      </c>
      <c r="J2589" t="s">
        <v>8246</v>
      </c>
      <c r="K2589">
        <v>1460837320</v>
      </c>
      <c r="L2589" s="11">
        <f t="shared" si="244"/>
        <v>42476.839351851857</v>
      </c>
      <c r="M2589">
        <v>1455656920</v>
      </c>
      <c r="N2589" s="11">
        <f t="shared" si="245"/>
        <v>42416.881018518514</v>
      </c>
      <c r="O2589" t="b">
        <v>0</v>
      </c>
      <c r="P2589">
        <v>1</v>
      </c>
      <c r="Q2589" t="b">
        <v>0</v>
      </c>
      <c r="R2589" t="s">
        <v>8268</v>
      </c>
      <c r="S2589" t="str">
        <f t="shared" si="242"/>
        <v>film &amp; video</v>
      </c>
      <c r="T2589" t="str">
        <f t="shared" si="243"/>
        <v>drama</v>
      </c>
    </row>
    <row r="2590" spans="1:20" ht="57.6" x14ac:dyDescent="0.3">
      <c r="A2590">
        <v>1874</v>
      </c>
      <c r="B2590" s="3" t="s">
        <v>1875</v>
      </c>
      <c r="C2590" s="3" t="s">
        <v>5984</v>
      </c>
      <c r="D2590" s="10">
        <v>160000</v>
      </c>
      <c r="E2590">
        <v>26</v>
      </c>
      <c r="F2590" s="5">
        <f t="shared" si="240"/>
        <v>1.6249999999999999E-4</v>
      </c>
      <c r="G2590" s="6">
        <f t="shared" si="241"/>
        <v>13</v>
      </c>
      <c r="H2590" t="s">
        <v>8221</v>
      </c>
      <c r="I2590" t="s">
        <v>8224</v>
      </c>
      <c r="J2590" t="s">
        <v>8246</v>
      </c>
      <c r="K2590">
        <v>1467155733</v>
      </c>
      <c r="L2590" s="11">
        <f t="shared" si="244"/>
        <v>42549.969131944439</v>
      </c>
      <c r="M2590">
        <v>1465427733</v>
      </c>
      <c r="N2590" s="11">
        <f t="shared" si="245"/>
        <v>42529.969131944439</v>
      </c>
      <c r="O2590" t="b">
        <v>0</v>
      </c>
      <c r="P2590">
        <v>2</v>
      </c>
      <c r="Q2590" t="b">
        <v>0</v>
      </c>
      <c r="R2590" t="s">
        <v>8283</v>
      </c>
      <c r="S2590" t="str">
        <f t="shared" si="242"/>
        <v>games</v>
      </c>
      <c r="T2590" t="str">
        <f t="shared" si="243"/>
        <v>mobile games</v>
      </c>
    </row>
    <row r="2591" spans="1:20" ht="43.2" x14ac:dyDescent="0.3">
      <c r="A2591">
        <v>447</v>
      </c>
      <c r="B2591" s="3" t="s">
        <v>448</v>
      </c>
      <c r="C2591" s="3" t="s">
        <v>4557</v>
      </c>
      <c r="D2591" s="10">
        <v>30000</v>
      </c>
      <c r="E2591">
        <v>5</v>
      </c>
      <c r="F2591" s="5">
        <f t="shared" si="240"/>
        <v>1.6666666666666666E-4</v>
      </c>
      <c r="G2591" s="6">
        <f t="shared" si="241"/>
        <v>5</v>
      </c>
      <c r="H2591" t="s">
        <v>8221</v>
      </c>
      <c r="I2591" t="s">
        <v>8225</v>
      </c>
      <c r="J2591" t="s">
        <v>8247</v>
      </c>
      <c r="K2591">
        <v>1364041163</v>
      </c>
      <c r="L2591" s="11">
        <f t="shared" si="244"/>
        <v>41356.513460648144</v>
      </c>
      <c r="M2591">
        <v>1361884763</v>
      </c>
      <c r="N2591" s="11">
        <f t="shared" si="245"/>
        <v>41331.555127314816</v>
      </c>
      <c r="O2591" t="b">
        <v>0</v>
      </c>
      <c r="P2591">
        <v>1</v>
      </c>
      <c r="Q2591" t="b">
        <v>0</v>
      </c>
      <c r="R2591" t="s">
        <v>8270</v>
      </c>
      <c r="S2591" t="str">
        <f t="shared" si="242"/>
        <v>film &amp; video</v>
      </c>
      <c r="T2591" t="str">
        <f t="shared" si="243"/>
        <v>animation</v>
      </c>
    </row>
    <row r="2592" spans="1:20" ht="43.2" x14ac:dyDescent="0.3">
      <c r="A2592">
        <v>1410</v>
      </c>
      <c r="B2592" s="3" t="s">
        <v>1411</v>
      </c>
      <c r="C2592" s="3" t="s">
        <v>5520</v>
      </c>
      <c r="D2592" s="10">
        <v>6000</v>
      </c>
      <c r="E2592">
        <v>1</v>
      </c>
      <c r="F2592" s="5">
        <f t="shared" si="240"/>
        <v>1.6666666666666666E-4</v>
      </c>
      <c r="G2592" s="6">
        <f t="shared" si="241"/>
        <v>1</v>
      </c>
      <c r="H2592" t="s">
        <v>8221</v>
      </c>
      <c r="I2592" t="s">
        <v>8237</v>
      </c>
      <c r="J2592" t="s">
        <v>8249</v>
      </c>
      <c r="K2592">
        <v>1464939520</v>
      </c>
      <c r="L2592" s="11">
        <f t="shared" si="244"/>
        <v>42524.318518518514</v>
      </c>
      <c r="M2592">
        <v>1461051520</v>
      </c>
      <c r="N2592" s="11">
        <f t="shared" si="245"/>
        <v>42479.318518518514</v>
      </c>
      <c r="O2592" t="b">
        <v>0</v>
      </c>
      <c r="P2592">
        <v>1</v>
      </c>
      <c r="Q2592" t="b">
        <v>0</v>
      </c>
      <c r="R2592" t="s">
        <v>8287</v>
      </c>
      <c r="S2592" t="str">
        <f t="shared" si="242"/>
        <v>publishing</v>
      </c>
      <c r="T2592" t="str">
        <f t="shared" si="243"/>
        <v>translations</v>
      </c>
    </row>
    <row r="2593" spans="1:20" ht="28.8" x14ac:dyDescent="0.3">
      <c r="A2593">
        <v>2421</v>
      </c>
      <c r="B2593" s="3" t="s">
        <v>2422</v>
      </c>
      <c r="C2593" s="3" t="s">
        <v>6531</v>
      </c>
      <c r="D2593" s="10">
        <v>6000</v>
      </c>
      <c r="E2593">
        <v>1</v>
      </c>
      <c r="F2593" s="5">
        <f t="shared" si="240"/>
        <v>1.6666666666666666E-4</v>
      </c>
      <c r="G2593" s="6">
        <f t="shared" si="241"/>
        <v>1</v>
      </c>
      <c r="H2593" t="s">
        <v>8221</v>
      </c>
      <c r="I2593" t="s">
        <v>8224</v>
      </c>
      <c r="J2593" t="s">
        <v>8246</v>
      </c>
      <c r="K2593">
        <v>1424536196</v>
      </c>
      <c r="L2593" s="11">
        <f t="shared" si="244"/>
        <v>42056.687453703707</v>
      </c>
      <c r="M2593">
        <v>1421944196</v>
      </c>
      <c r="N2593" s="11">
        <f t="shared" si="245"/>
        <v>42026.687453703707</v>
      </c>
      <c r="O2593" t="b">
        <v>0</v>
      </c>
      <c r="P2593">
        <v>1</v>
      </c>
      <c r="Q2593" t="b">
        <v>0</v>
      </c>
      <c r="R2593" t="s">
        <v>8284</v>
      </c>
      <c r="S2593" t="str">
        <f t="shared" si="242"/>
        <v>food</v>
      </c>
      <c r="T2593" t="str">
        <f t="shared" si="243"/>
        <v>food trucks</v>
      </c>
    </row>
    <row r="2594" spans="1:20" ht="43.2" x14ac:dyDescent="0.3">
      <c r="A2594">
        <v>2902</v>
      </c>
      <c r="B2594" s="3" t="s">
        <v>2902</v>
      </c>
      <c r="C2594" s="3" t="s">
        <v>7012</v>
      </c>
      <c r="D2594" s="10">
        <v>150000</v>
      </c>
      <c r="E2594">
        <v>25</v>
      </c>
      <c r="F2594" s="5">
        <f t="shared" si="240"/>
        <v>1.6666666666666666E-4</v>
      </c>
      <c r="G2594" s="6">
        <f t="shared" si="241"/>
        <v>25</v>
      </c>
      <c r="H2594" t="s">
        <v>8221</v>
      </c>
      <c r="I2594" t="s">
        <v>8224</v>
      </c>
      <c r="J2594" t="s">
        <v>8246</v>
      </c>
      <c r="K2594">
        <v>1440412396</v>
      </c>
      <c r="L2594" s="11">
        <f t="shared" si="244"/>
        <v>42240.439768518518</v>
      </c>
      <c r="M2594">
        <v>1437820396</v>
      </c>
      <c r="N2594" s="11">
        <f t="shared" si="245"/>
        <v>42210.439768518518</v>
      </c>
      <c r="O2594" t="b">
        <v>0</v>
      </c>
      <c r="P2594">
        <v>1</v>
      </c>
      <c r="Q2594" t="b">
        <v>0</v>
      </c>
      <c r="R2594" t="s">
        <v>8271</v>
      </c>
      <c r="S2594" t="str">
        <f t="shared" si="242"/>
        <v>theater</v>
      </c>
      <c r="T2594" t="str">
        <f t="shared" si="243"/>
        <v>plays</v>
      </c>
    </row>
    <row r="2595" spans="1:20" ht="57.6" x14ac:dyDescent="0.3">
      <c r="A2595">
        <v>3058</v>
      </c>
      <c r="B2595" s="3" t="s">
        <v>3058</v>
      </c>
      <c r="C2595" s="3" t="s">
        <v>7168</v>
      </c>
      <c r="D2595" s="10">
        <v>18000</v>
      </c>
      <c r="E2595">
        <v>3</v>
      </c>
      <c r="F2595" s="5">
        <f t="shared" si="240"/>
        <v>1.6666666666666666E-4</v>
      </c>
      <c r="G2595" s="6">
        <f t="shared" si="241"/>
        <v>1</v>
      </c>
      <c r="H2595" t="s">
        <v>8221</v>
      </c>
      <c r="I2595" t="s">
        <v>8237</v>
      </c>
      <c r="J2595" t="s">
        <v>8249</v>
      </c>
      <c r="K2595">
        <v>1463734740</v>
      </c>
      <c r="L2595" s="11">
        <f t="shared" si="244"/>
        <v>42510.374305555553</v>
      </c>
      <c r="M2595">
        <v>1459414740</v>
      </c>
      <c r="N2595" s="11">
        <f t="shared" si="245"/>
        <v>42460.374305555553</v>
      </c>
      <c r="O2595" t="b">
        <v>0</v>
      </c>
      <c r="P2595">
        <v>3</v>
      </c>
      <c r="Q2595" t="b">
        <v>0</v>
      </c>
      <c r="R2595" t="s">
        <v>8303</v>
      </c>
      <c r="S2595" t="str">
        <f t="shared" si="242"/>
        <v>theater</v>
      </c>
      <c r="T2595" t="str">
        <f t="shared" si="243"/>
        <v>spaces</v>
      </c>
    </row>
    <row r="2596" spans="1:20" ht="43.2" x14ac:dyDescent="0.3">
      <c r="A2596">
        <v>3072</v>
      </c>
      <c r="B2596" s="3" t="s">
        <v>3072</v>
      </c>
      <c r="C2596" s="3" t="s">
        <v>7182</v>
      </c>
      <c r="D2596" s="10">
        <v>12000</v>
      </c>
      <c r="E2596">
        <v>2</v>
      </c>
      <c r="F2596" s="5">
        <f t="shared" si="240"/>
        <v>1.6666666666666666E-4</v>
      </c>
      <c r="G2596" s="6">
        <f t="shared" si="241"/>
        <v>1</v>
      </c>
      <c r="H2596" t="s">
        <v>8221</v>
      </c>
      <c r="I2596" t="s">
        <v>8224</v>
      </c>
      <c r="J2596" t="s">
        <v>8246</v>
      </c>
      <c r="K2596">
        <v>1477791960</v>
      </c>
      <c r="L2596" s="11">
        <f t="shared" si="244"/>
        <v>42673.073611111111</v>
      </c>
      <c r="M2596">
        <v>1476549262</v>
      </c>
      <c r="N2596" s="11">
        <f t="shared" si="245"/>
        <v>42658.690532407403</v>
      </c>
      <c r="O2596" t="b">
        <v>0</v>
      </c>
      <c r="P2596">
        <v>2</v>
      </c>
      <c r="Q2596" t="b">
        <v>0</v>
      </c>
      <c r="R2596" t="s">
        <v>8303</v>
      </c>
      <c r="S2596" t="str">
        <f t="shared" si="242"/>
        <v>theater</v>
      </c>
      <c r="T2596" t="str">
        <f t="shared" si="243"/>
        <v>spaces</v>
      </c>
    </row>
    <row r="2597" spans="1:20" ht="28.8" x14ac:dyDescent="0.3">
      <c r="A2597">
        <v>982</v>
      </c>
      <c r="B2597" s="3" t="s">
        <v>983</v>
      </c>
      <c r="C2597" s="3" t="s">
        <v>5092</v>
      </c>
      <c r="D2597" s="10">
        <v>17500</v>
      </c>
      <c r="E2597">
        <v>3</v>
      </c>
      <c r="F2597" s="5">
        <f t="shared" si="240"/>
        <v>1.7142857142857143E-4</v>
      </c>
      <c r="G2597" s="6">
        <f t="shared" si="241"/>
        <v>1</v>
      </c>
      <c r="H2597" t="s">
        <v>8221</v>
      </c>
      <c r="I2597" t="s">
        <v>8224</v>
      </c>
      <c r="J2597" t="s">
        <v>8246</v>
      </c>
      <c r="K2597">
        <v>1475431486</v>
      </c>
      <c r="L2597" s="11">
        <f t="shared" si="244"/>
        <v>42645.753310185188</v>
      </c>
      <c r="M2597">
        <v>1472839486</v>
      </c>
      <c r="N2597" s="11">
        <f t="shared" si="245"/>
        <v>42615.753310185188</v>
      </c>
      <c r="O2597" t="b">
        <v>0</v>
      </c>
      <c r="P2597">
        <v>3</v>
      </c>
      <c r="Q2597" t="b">
        <v>0</v>
      </c>
      <c r="R2597" t="s">
        <v>8273</v>
      </c>
      <c r="S2597" t="str">
        <f t="shared" si="242"/>
        <v>technology</v>
      </c>
      <c r="T2597" t="str">
        <f t="shared" si="243"/>
        <v>wearables</v>
      </c>
    </row>
    <row r="2598" spans="1:20" ht="43.2" x14ac:dyDescent="0.3">
      <c r="A2598">
        <v>1081</v>
      </c>
      <c r="B2598" s="3" t="s">
        <v>1082</v>
      </c>
      <c r="C2598" s="3" t="s">
        <v>5191</v>
      </c>
      <c r="D2598" s="10">
        <v>68000</v>
      </c>
      <c r="E2598">
        <v>12</v>
      </c>
      <c r="F2598" s="5">
        <f t="shared" si="240"/>
        <v>1.7647058823529413E-4</v>
      </c>
      <c r="G2598" s="6">
        <f t="shared" si="241"/>
        <v>3</v>
      </c>
      <c r="H2598" t="s">
        <v>8221</v>
      </c>
      <c r="I2598" t="s">
        <v>8224</v>
      </c>
      <c r="J2598" t="s">
        <v>8246</v>
      </c>
      <c r="K2598">
        <v>1422483292</v>
      </c>
      <c r="L2598" s="11">
        <f t="shared" si="244"/>
        <v>42032.926990740743</v>
      </c>
      <c r="M2598">
        <v>1419891292</v>
      </c>
      <c r="N2598" s="11">
        <f t="shared" si="245"/>
        <v>42002.926990740743</v>
      </c>
      <c r="O2598" t="b">
        <v>0</v>
      </c>
      <c r="P2598">
        <v>4</v>
      </c>
      <c r="Q2598" t="b">
        <v>0</v>
      </c>
      <c r="R2598" t="s">
        <v>8282</v>
      </c>
      <c r="S2598" t="str">
        <f t="shared" si="242"/>
        <v>games</v>
      </c>
      <c r="T2598" t="str">
        <f t="shared" si="243"/>
        <v>video games</v>
      </c>
    </row>
    <row r="2599" spans="1:20" ht="43.2" x14ac:dyDescent="0.3">
      <c r="A2599">
        <v>4092</v>
      </c>
      <c r="B2599" s="3" t="s">
        <v>4088</v>
      </c>
      <c r="C2599" s="3" t="s">
        <v>8195</v>
      </c>
      <c r="D2599" s="10">
        <v>110000</v>
      </c>
      <c r="E2599">
        <v>20</v>
      </c>
      <c r="F2599" s="5">
        <f t="shared" si="240"/>
        <v>1.8181818181818181E-4</v>
      </c>
      <c r="G2599" s="6">
        <f t="shared" si="241"/>
        <v>20</v>
      </c>
      <c r="H2599" t="s">
        <v>8221</v>
      </c>
      <c r="I2599" t="s">
        <v>8224</v>
      </c>
      <c r="J2599" t="s">
        <v>8246</v>
      </c>
      <c r="K2599">
        <v>1428205247</v>
      </c>
      <c r="L2599" s="11">
        <f t="shared" si="244"/>
        <v>42099.153321759266</v>
      </c>
      <c r="M2599">
        <v>1423024847</v>
      </c>
      <c r="N2599" s="11">
        <f t="shared" si="245"/>
        <v>42039.194988425923</v>
      </c>
      <c r="O2599" t="b">
        <v>0</v>
      </c>
      <c r="P2599">
        <v>1</v>
      </c>
      <c r="Q2599" t="b">
        <v>0</v>
      </c>
      <c r="R2599" t="s">
        <v>8271</v>
      </c>
      <c r="S2599" t="str">
        <f t="shared" si="242"/>
        <v>theater</v>
      </c>
      <c r="T2599" t="str">
        <f t="shared" si="243"/>
        <v>plays</v>
      </c>
    </row>
    <row r="2600" spans="1:20" ht="43.2" x14ac:dyDescent="0.3">
      <c r="A2600">
        <v>3080</v>
      </c>
      <c r="B2600" s="3" t="s">
        <v>3080</v>
      </c>
      <c r="C2600" s="3" t="s">
        <v>7190</v>
      </c>
      <c r="D2600" s="10">
        <v>2000000</v>
      </c>
      <c r="E2600">
        <v>376</v>
      </c>
      <c r="F2600" s="5">
        <f t="shared" si="240"/>
        <v>1.8799999999999999E-4</v>
      </c>
      <c r="G2600" s="6">
        <f t="shared" si="241"/>
        <v>53.714285714285715</v>
      </c>
      <c r="H2600" t="s">
        <v>8221</v>
      </c>
      <c r="I2600" t="s">
        <v>8224</v>
      </c>
      <c r="J2600" t="s">
        <v>8246</v>
      </c>
      <c r="K2600">
        <v>1419644444</v>
      </c>
      <c r="L2600" s="11">
        <f t="shared" si="244"/>
        <v>42000.0699537037</v>
      </c>
      <c r="M2600">
        <v>1414456844</v>
      </c>
      <c r="N2600" s="11">
        <f t="shared" si="245"/>
        <v>41940.028287037036</v>
      </c>
      <c r="O2600" t="b">
        <v>0</v>
      </c>
      <c r="P2600">
        <v>7</v>
      </c>
      <c r="Q2600" t="b">
        <v>0</v>
      </c>
      <c r="R2600" t="s">
        <v>8303</v>
      </c>
      <c r="S2600" t="str">
        <f t="shared" si="242"/>
        <v>theater</v>
      </c>
      <c r="T2600" t="str">
        <f t="shared" si="243"/>
        <v>spaces</v>
      </c>
    </row>
    <row r="2601" spans="1:20" ht="43.2" x14ac:dyDescent="0.3">
      <c r="A2601">
        <v>566</v>
      </c>
      <c r="B2601" s="3" t="s">
        <v>567</v>
      </c>
      <c r="C2601" s="3" t="s">
        <v>4676</v>
      </c>
      <c r="D2601" s="10">
        <v>5000</v>
      </c>
      <c r="E2601">
        <v>1</v>
      </c>
      <c r="F2601" s="5">
        <f t="shared" si="240"/>
        <v>2.0000000000000001E-4</v>
      </c>
      <c r="G2601" s="6">
        <f t="shared" si="241"/>
        <v>1</v>
      </c>
      <c r="H2601" t="s">
        <v>8221</v>
      </c>
      <c r="I2601" t="s">
        <v>8224</v>
      </c>
      <c r="J2601" t="s">
        <v>8246</v>
      </c>
      <c r="K2601">
        <v>1468513533</v>
      </c>
      <c r="L2601" s="11">
        <f t="shared" si="244"/>
        <v>42565.68440972222</v>
      </c>
      <c r="M2601">
        <v>1465921533</v>
      </c>
      <c r="N2601" s="11">
        <f t="shared" si="245"/>
        <v>42535.68440972222</v>
      </c>
      <c r="O2601" t="b">
        <v>0</v>
      </c>
      <c r="P2601">
        <v>1</v>
      </c>
      <c r="Q2601" t="b">
        <v>0</v>
      </c>
      <c r="R2601" t="s">
        <v>8272</v>
      </c>
      <c r="S2601" t="str">
        <f t="shared" si="242"/>
        <v>technology</v>
      </c>
      <c r="T2601" t="str">
        <f t="shared" si="243"/>
        <v>web</v>
      </c>
    </row>
    <row r="2602" spans="1:20" ht="43.2" x14ac:dyDescent="0.3">
      <c r="A2602">
        <v>2146</v>
      </c>
      <c r="B2602" s="3" t="s">
        <v>2147</v>
      </c>
      <c r="C2602" s="3" t="s">
        <v>6256</v>
      </c>
      <c r="D2602" s="10">
        <v>5000</v>
      </c>
      <c r="E2602">
        <v>1</v>
      </c>
      <c r="F2602" s="5">
        <f t="shared" si="240"/>
        <v>2.0000000000000001E-4</v>
      </c>
      <c r="G2602" s="6">
        <f t="shared" si="241"/>
        <v>1</v>
      </c>
      <c r="H2602" t="s">
        <v>8221</v>
      </c>
      <c r="I2602" t="s">
        <v>8224</v>
      </c>
      <c r="J2602" t="s">
        <v>8246</v>
      </c>
      <c r="K2602">
        <v>1455207510</v>
      </c>
      <c r="L2602" s="11">
        <f t="shared" si="244"/>
        <v>42411.679513888885</v>
      </c>
      <c r="M2602">
        <v>1453997910</v>
      </c>
      <c r="N2602" s="11">
        <f t="shared" si="245"/>
        <v>42397.679513888885</v>
      </c>
      <c r="O2602" t="b">
        <v>0</v>
      </c>
      <c r="P2602">
        <v>1</v>
      </c>
      <c r="Q2602" t="b">
        <v>0</v>
      </c>
      <c r="R2602" t="s">
        <v>8282</v>
      </c>
      <c r="S2602" t="str">
        <f t="shared" si="242"/>
        <v>games</v>
      </c>
      <c r="T2602" t="str">
        <f t="shared" si="243"/>
        <v>video games</v>
      </c>
    </row>
    <row r="2603" spans="1:20" x14ac:dyDescent="0.3">
      <c r="A2603">
        <v>2418</v>
      </c>
      <c r="B2603" s="3" t="s">
        <v>2419</v>
      </c>
      <c r="C2603" s="3" t="s">
        <v>6528</v>
      </c>
      <c r="D2603" s="10">
        <v>25000</v>
      </c>
      <c r="E2603">
        <v>5</v>
      </c>
      <c r="F2603" s="5">
        <f t="shared" si="240"/>
        <v>2.0000000000000001E-4</v>
      </c>
      <c r="G2603" s="6">
        <f t="shared" si="241"/>
        <v>1</v>
      </c>
      <c r="H2603" t="s">
        <v>8221</v>
      </c>
      <c r="I2603" t="s">
        <v>8224</v>
      </c>
      <c r="J2603" t="s">
        <v>8246</v>
      </c>
      <c r="K2603">
        <v>1427225644</v>
      </c>
      <c r="L2603" s="11">
        <f t="shared" si="244"/>
        <v>42087.815324074079</v>
      </c>
      <c r="M2603">
        <v>1422045244</v>
      </c>
      <c r="N2603" s="11">
        <f t="shared" si="245"/>
        <v>42027.856990740736</v>
      </c>
      <c r="O2603" t="b">
        <v>0</v>
      </c>
      <c r="P2603">
        <v>5</v>
      </c>
      <c r="Q2603" t="b">
        <v>0</v>
      </c>
      <c r="R2603" t="s">
        <v>8284</v>
      </c>
      <c r="S2603" t="str">
        <f t="shared" si="242"/>
        <v>food</v>
      </c>
      <c r="T2603" t="str">
        <f t="shared" si="243"/>
        <v>food trucks</v>
      </c>
    </row>
    <row r="2604" spans="1:20" ht="43.2" x14ac:dyDescent="0.3">
      <c r="A2604">
        <v>2685</v>
      </c>
      <c r="B2604" s="3" t="s">
        <v>2685</v>
      </c>
      <c r="C2604" s="3" t="s">
        <v>6795</v>
      </c>
      <c r="D2604" s="10">
        <v>50000</v>
      </c>
      <c r="E2604">
        <v>10</v>
      </c>
      <c r="F2604" s="5">
        <f t="shared" si="240"/>
        <v>2.0000000000000001E-4</v>
      </c>
      <c r="G2604" s="6">
        <f t="shared" si="241"/>
        <v>10</v>
      </c>
      <c r="H2604" t="s">
        <v>8221</v>
      </c>
      <c r="I2604" t="s">
        <v>8224</v>
      </c>
      <c r="J2604" t="s">
        <v>8246</v>
      </c>
      <c r="K2604">
        <v>1430149330</v>
      </c>
      <c r="L2604" s="11">
        <f t="shared" si="244"/>
        <v>42121.654282407413</v>
      </c>
      <c r="M2604">
        <v>1424968930</v>
      </c>
      <c r="N2604" s="11">
        <f t="shared" si="245"/>
        <v>42061.69594907407</v>
      </c>
      <c r="O2604" t="b">
        <v>0</v>
      </c>
      <c r="P2604">
        <v>1</v>
      </c>
      <c r="Q2604" t="b">
        <v>0</v>
      </c>
      <c r="R2604" t="s">
        <v>8284</v>
      </c>
      <c r="S2604" t="str">
        <f t="shared" si="242"/>
        <v>food</v>
      </c>
      <c r="T2604" t="str">
        <f t="shared" si="243"/>
        <v>food trucks</v>
      </c>
    </row>
    <row r="2605" spans="1:20" ht="43.2" x14ac:dyDescent="0.3">
      <c r="A2605">
        <v>2913</v>
      </c>
      <c r="B2605" s="3" t="s">
        <v>2913</v>
      </c>
      <c r="C2605" s="3" t="s">
        <v>7023</v>
      </c>
      <c r="D2605" s="10">
        <v>10000</v>
      </c>
      <c r="E2605">
        <v>2</v>
      </c>
      <c r="F2605" s="5">
        <f t="shared" si="240"/>
        <v>2.0000000000000001E-4</v>
      </c>
      <c r="G2605" s="6">
        <f t="shared" si="241"/>
        <v>1</v>
      </c>
      <c r="H2605" t="s">
        <v>8221</v>
      </c>
      <c r="I2605" t="s">
        <v>8224</v>
      </c>
      <c r="J2605" t="s">
        <v>8246</v>
      </c>
      <c r="K2605">
        <v>1410041339</v>
      </c>
      <c r="L2605" s="11">
        <f t="shared" si="244"/>
        <v>41888.922905092593</v>
      </c>
      <c r="M2605">
        <v>1404857339</v>
      </c>
      <c r="N2605" s="11">
        <f t="shared" si="245"/>
        <v>41828.922905092593</v>
      </c>
      <c r="O2605" t="b">
        <v>0</v>
      </c>
      <c r="P2605">
        <v>2</v>
      </c>
      <c r="Q2605" t="b">
        <v>0</v>
      </c>
      <c r="R2605" t="s">
        <v>8271</v>
      </c>
      <c r="S2605" t="str">
        <f t="shared" si="242"/>
        <v>theater</v>
      </c>
      <c r="T2605" t="str">
        <f t="shared" si="243"/>
        <v>plays</v>
      </c>
    </row>
    <row r="2606" spans="1:20" ht="57.6" x14ac:dyDescent="0.3">
      <c r="A2606">
        <v>3856</v>
      </c>
      <c r="B2606" s="3" t="s">
        <v>3853</v>
      </c>
      <c r="C2606" s="3" t="s">
        <v>7965</v>
      </c>
      <c r="D2606" s="10">
        <v>5000</v>
      </c>
      <c r="E2606">
        <v>1</v>
      </c>
      <c r="F2606" s="5">
        <f t="shared" si="240"/>
        <v>2.0000000000000001E-4</v>
      </c>
      <c r="G2606" s="6">
        <f t="shared" si="241"/>
        <v>1</v>
      </c>
      <c r="H2606" t="s">
        <v>8221</v>
      </c>
      <c r="I2606" t="s">
        <v>8224</v>
      </c>
      <c r="J2606" t="s">
        <v>8246</v>
      </c>
      <c r="K2606">
        <v>1425833403</v>
      </c>
      <c r="L2606" s="11">
        <f t="shared" si="244"/>
        <v>42071.701423611114</v>
      </c>
      <c r="M2606">
        <v>1423245003</v>
      </c>
      <c r="N2606" s="11">
        <f t="shared" si="245"/>
        <v>42041.743090277778</v>
      </c>
      <c r="O2606" t="b">
        <v>0</v>
      </c>
      <c r="P2606">
        <v>1</v>
      </c>
      <c r="Q2606" t="b">
        <v>0</v>
      </c>
      <c r="R2606" t="s">
        <v>8271</v>
      </c>
      <c r="S2606" t="str">
        <f t="shared" si="242"/>
        <v>theater</v>
      </c>
      <c r="T2606" t="str">
        <f t="shared" si="243"/>
        <v>plays</v>
      </c>
    </row>
    <row r="2607" spans="1:20" ht="57.6" x14ac:dyDescent="0.3">
      <c r="A2607">
        <v>4045</v>
      </c>
      <c r="B2607" s="3" t="s">
        <v>4041</v>
      </c>
      <c r="C2607" s="3" t="s">
        <v>8149</v>
      </c>
      <c r="D2607" s="10">
        <v>5000</v>
      </c>
      <c r="E2607">
        <v>1</v>
      </c>
      <c r="F2607" s="5">
        <f t="shared" si="240"/>
        <v>2.0000000000000001E-4</v>
      </c>
      <c r="G2607" s="6">
        <f t="shared" si="241"/>
        <v>1</v>
      </c>
      <c r="H2607" t="s">
        <v>8221</v>
      </c>
      <c r="I2607" t="s">
        <v>8226</v>
      </c>
      <c r="J2607" t="s">
        <v>8248</v>
      </c>
      <c r="K2607">
        <v>1408596589</v>
      </c>
      <c r="L2607" s="11">
        <f t="shared" si="244"/>
        <v>41872.201261574075</v>
      </c>
      <c r="M2607">
        <v>1406004589</v>
      </c>
      <c r="N2607" s="11">
        <f t="shared" si="245"/>
        <v>41842.201261574075</v>
      </c>
      <c r="O2607" t="b">
        <v>0</v>
      </c>
      <c r="P2607">
        <v>1</v>
      </c>
      <c r="Q2607" t="b">
        <v>0</v>
      </c>
      <c r="R2607" t="s">
        <v>8271</v>
      </c>
      <c r="S2607" t="str">
        <f t="shared" si="242"/>
        <v>theater</v>
      </c>
      <c r="T2607" t="str">
        <f t="shared" si="243"/>
        <v>plays</v>
      </c>
    </row>
    <row r="2608" spans="1:20" ht="43.2" x14ac:dyDescent="0.3">
      <c r="A2608">
        <v>559</v>
      </c>
      <c r="B2608" s="3" t="s">
        <v>560</v>
      </c>
      <c r="C2608" s="3" t="s">
        <v>4669</v>
      </c>
      <c r="D2608" s="10">
        <v>240000</v>
      </c>
      <c r="E2608">
        <v>50</v>
      </c>
      <c r="F2608" s="5">
        <f t="shared" si="240"/>
        <v>2.0833333333333335E-4</v>
      </c>
      <c r="G2608" s="6">
        <f t="shared" si="241"/>
        <v>50</v>
      </c>
      <c r="H2608" t="s">
        <v>8221</v>
      </c>
      <c r="I2608" t="s">
        <v>8224</v>
      </c>
      <c r="J2608" t="s">
        <v>8246</v>
      </c>
      <c r="K2608">
        <v>1449989260</v>
      </c>
      <c r="L2608" s="11">
        <f t="shared" si="244"/>
        <v>42351.283101851848</v>
      </c>
      <c r="M2608">
        <v>1447397260</v>
      </c>
      <c r="N2608" s="11">
        <f t="shared" si="245"/>
        <v>42321.283101851848</v>
      </c>
      <c r="O2608" t="b">
        <v>0</v>
      </c>
      <c r="P2608">
        <v>1</v>
      </c>
      <c r="Q2608" t="b">
        <v>0</v>
      </c>
      <c r="R2608" t="s">
        <v>8272</v>
      </c>
      <c r="S2608" t="str">
        <f t="shared" si="242"/>
        <v>technology</v>
      </c>
      <c r="T2608" t="str">
        <f t="shared" si="243"/>
        <v>web</v>
      </c>
    </row>
    <row r="2609" spans="1:20" ht="43.2" x14ac:dyDescent="0.3">
      <c r="A2609">
        <v>1734</v>
      </c>
      <c r="B2609" s="3" t="s">
        <v>1735</v>
      </c>
      <c r="C2609" s="3" t="s">
        <v>5844</v>
      </c>
      <c r="D2609" s="10">
        <v>4500</v>
      </c>
      <c r="E2609">
        <v>1</v>
      </c>
      <c r="F2609" s="5">
        <f t="shared" si="240"/>
        <v>2.2222222222222223E-4</v>
      </c>
      <c r="G2609" s="6">
        <f t="shared" si="241"/>
        <v>1</v>
      </c>
      <c r="H2609" t="s">
        <v>8221</v>
      </c>
      <c r="I2609" t="s">
        <v>8224</v>
      </c>
      <c r="J2609" t="s">
        <v>8246</v>
      </c>
      <c r="K2609">
        <v>1431046356</v>
      </c>
      <c r="L2609" s="11">
        <f t="shared" si="244"/>
        <v>42132.036527777775</v>
      </c>
      <c r="M2609">
        <v>1428454356</v>
      </c>
      <c r="N2609" s="11">
        <f t="shared" si="245"/>
        <v>42102.036527777775</v>
      </c>
      <c r="O2609" t="b">
        <v>0</v>
      </c>
      <c r="P2609">
        <v>1</v>
      </c>
      <c r="Q2609" t="b">
        <v>0</v>
      </c>
      <c r="R2609" t="s">
        <v>8293</v>
      </c>
      <c r="S2609" t="str">
        <f t="shared" si="242"/>
        <v>music</v>
      </c>
      <c r="T2609" t="str">
        <f t="shared" si="243"/>
        <v>faith</v>
      </c>
    </row>
    <row r="2610" spans="1:20" ht="43.2" x14ac:dyDescent="0.3">
      <c r="A2610">
        <v>3073</v>
      </c>
      <c r="B2610" s="3" t="s">
        <v>3073</v>
      </c>
      <c r="C2610" s="3" t="s">
        <v>7183</v>
      </c>
      <c r="D2610" s="10">
        <v>2800000</v>
      </c>
      <c r="E2610">
        <v>645</v>
      </c>
      <c r="F2610" s="5">
        <f t="shared" si="240"/>
        <v>2.3035714285714285E-4</v>
      </c>
      <c r="G2610" s="6">
        <f t="shared" si="241"/>
        <v>92.142857142857139</v>
      </c>
      <c r="H2610" t="s">
        <v>8221</v>
      </c>
      <c r="I2610" t="s">
        <v>8224</v>
      </c>
      <c r="J2610" t="s">
        <v>8246</v>
      </c>
      <c r="K2610">
        <v>1434309540</v>
      </c>
      <c r="L2610" s="11">
        <f t="shared" si="244"/>
        <v>42169.804861111115</v>
      </c>
      <c r="M2610">
        <v>1429287900</v>
      </c>
      <c r="N2610" s="11">
        <f t="shared" si="245"/>
        <v>42111.684027777781</v>
      </c>
      <c r="O2610" t="b">
        <v>0</v>
      </c>
      <c r="P2610">
        <v>7</v>
      </c>
      <c r="Q2610" t="b">
        <v>0</v>
      </c>
      <c r="R2610" t="s">
        <v>8303</v>
      </c>
      <c r="S2610" t="str">
        <f t="shared" si="242"/>
        <v>theater</v>
      </c>
      <c r="T2610" t="str">
        <f t="shared" si="243"/>
        <v>spaces</v>
      </c>
    </row>
    <row r="2611" spans="1:20" ht="57.6" x14ac:dyDescent="0.3">
      <c r="A2611">
        <v>1911</v>
      </c>
      <c r="B2611" s="3" t="s">
        <v>1912</v>
      </c>
      <c r="C2611" s="3" t="s">
        <v>6021</v>
      </c>
      <c r="D2611" s="10">
        <v>42500</v>
      </c>
      <c r="E2611">
        <v>10</v>
      </c>
      <c r="F2611" s="5">
        <f t="shared" si="240"/>
        <v>2.3529411764705883E-4</v>
      </c>
      <c r="G2611" s="6">
        <f t="shared" si="241"/>
        <v>10</v>
      </c>
      <c r="H2611" t="s">
        <v>8221</v>
      </c>
      <c r="I2611" t="s">
        <v>8228</v>
      </c>
      <c r="J2611" t="s">
        <v>8250</v>
      </c>
      <c r="K2611">
        <v>1407545334</v>
      </c>
      <c r="L2611" s="11">
        <f t="shared" si="244"/>
        <v>41860.033958333333</v>
      </c>
      <c r="M2611">
        <v>1404953334</v>
      </c>
      <c r="N2611" s="11">
        <f t="shared" si="245"/>
        <v>41830.033958333333</v>
      </c>
      <c r="O2611" t="b">
        <v>0</v>
      </c>
      <c r="P2611">
        <v>1</v>
      </c>
      <c r="Q2611" t="b">
        <v>0</v>
      </c>
      <c r="R2611" t="s">
        <v>8294</v>
      </c>
      <c r="S2611" t="str">
        <f t="shared" si="242"/>
        <v>technology</v>
      </c>
      <c r="T2611" t="str">
        <f t="shared" si="243"/>
        <v>gadgets</v>
      </c>
    </row>
    <row r="2612" spans="1:20" ht="43.2" x14ac:dyDescent="0.3">
      <c r="A2612">
        <v>1173</v>
      </c>
      <c r="B2612" s="3" t="s">
        <v>1174</v>
      </c>
      <c r="C2612" s="3" t="s">
        <v>5283</v>
      </c>
      <c r="D2612" s="10">
        <v>125000</v>
      </c>
      <c r="E2612">
        <v>30</v>
      </c>
      <c r="F2612" s="5">
        <f t="shared" si="240"/>
        <v>2.4000000000000001E-4</v>
      </c>
      <c r="G2612" s="6">
        <f t="shared" si="241"/>
        <v>30</v>
      </c>
      <c r="H2612" t="s">
        <v>8221</v>
      </c>
      <c r="I2612" t="s">
        <v>8224</v>
      </c>
      <c r="J2612" t="s">
        <v>8246</v>
      </c>
      <c r="K2612">
        <v>1438576057</v>
      </c>
      <c r="L2612" s="11">
        <f t="shared" si="244"/>
        <v>42219.185844907406</v>
      </c>
      <c r="M2612">
        <v>1435552057</v>
      </c>
      <c r="N2612" s="11">
        <f t="shared" si="245"/>
        <v>42184.185844907406</v>
      </c>
      <c r="O2612" t="b">
        <v>0</v>
      </c>
      <c r="P2612">
        <v>1</v>
      </c>
      <c r="Q2612" t="b">
        <v>0</v>
      </c>
      <c r="R2612" t="s">
        <v>8284</v>
      </c>
      <c r="S2612" t="str">
        <f t="shared" si="242"/>
        <v>food</v>
      </c>
      <c r="T2612" t="str">
        <f t="shared" si="243"/>
        <v>food trucks</v>
      </c>
    </row>
    <row r="2613" spans="1:20" ht="43.2" x14ac:dyDescent="0.3">
      <c r="A2613">
        <v>2416</v>
      </c>
      <c r="B2613" s="3" t="s">
        <v>2417</v>
      </c>
      <c r="C2613" s="3" t="s">
        <v>6526</v>
      </c>
      <c r="D2613" s="10">
        <v>20000</v>
      </c>
      <c r="E2613">
        <v>5</v>
      </c>
      <c r="F2613" s="5">
        <f t="shared" si="240"/>
        <v>2.5000000000000001E-4</v>
      </c>
      <c r="G2613" s="6">
        <f t="shared" si="241"/>
        <v>5</v>
      </c>
      <c r="H2613" t="s">
        <v>8221</v>
      </c>
      <c r="I2613" t="s">
        <v>8224</v>
      </c>
      <c r="J2613" t="s">
        <v>8246</v>
      </c>
      <c r="K2613">
        <v>1426345200</v>
      </c>
      <c r="L2613" s="11">
        <f t="shared" si="244"/>
        <v>42077.625</v>
      </c>
      <c r="M2613">
        <v>1421343743</v>
      </c>
      <c r="N2613" s="11">
        <f t="shared" si="245"/>
        <v>42019.737766203703</v>
      </c>
      <c r="O2613" t="b">
        <v>0</v>
      </c>
      <c r="P2613">
        <v>1</v>
      </c>
      <c r="Q2613" t="b">
        <v>0</v>
      </c>
      <c r="R2613" t="s">
        <v>8284</v>
      </c>
      <c r="S2613" t="str">
        <f t="shared" si="242"/>
        <v>food</v>
      </c>
      <c r="T2613" t="str">
        <f t="shared" si="243"/>
        <v>food trucks</v>
      </c>
    </row>
    <row r="2614" spans="1:20" ht="43.2" x14ac:dyDescent="0.3">
      <c r="A2614">
        <v>3094</v>
      </c>
      <c r="B2614" s="3" t="s">
        <v>3094</v>
      </c>
      <c r="C2614" s="3" t="s">
        <v>7204</v>
      </c>
      <c r="D2614" s="10">
        <v>100000</v>
      </c>
      <c r="E2614">
        <v>25</v>
      </c>
      <c r="F2614" s="5">
        <f t="shared" si="240"/>
        <v>2.5000000000000001E-4</v>
      </c>
      <c r="G2614" s="6">
        <f t="shared" si="241"/>
        <v>25</v>
      </c>
      <c r="H2614" t="s">
        <v>8221</v>
      </c>
      <c r="I2614" t="s">
        <v>8224</v>
      </c>
      <c r="J2614" t="s">
        <v>8246</v>
      </c>
      <c r="K2614">
        <v>1442775956</v>
      </c>
      <c r="L2614" s="11">
        <f t="shared" si="244"/>
        <v>42267.795787037037</v>
      </c>
      <c r="M2614">
        <v>1437591956</v>
      </c>
      <c r="N2614" s="11">
        <f t="shared" si="245"/>
        <v>42207.795787037037</v>
      </c>
      <c r="O2614" t="b">
        <v>0</v>
      </c>
      <c r="P2614">
        <v>1</v>
      </c>
      <c r="Q2614" t="b">
        <v>0</v>
      </c>
      <c r="R2614" t="s">
        <v>8303</v>
      </c>
      <c r="S2614" t="str">
        <f t="shared" si="242"/>
        <v>theater</v>
      </c>
      <c r="T2614" t="str">
        <f t="shared" si="243"/>
        <v>spaces</v>
      </c>
    </row>
    <row r="2615" spans="1:20" ht="43.2" x14ac:dyDescent="0.3">
      <c r="A2615">
        <v>3957</v>
      </c>
      <c r="B2615" s="3" t="s">
        <v>3954</v>
      </c>
      <c r="C2615" s="3" t="s">
        <v>8064</v>
      </c>
      <c r="D2615" s="10">
        <v>28000</v>
      </c>
      <c r="E2615">
        <v>7</v>
      </c>
      <c r="F2615" s="5">
        <f t="shared" si="240"/>
        <v>2.5000000000000001E-4</v>
      </c>
      <c r="G2615" s="6">
        <f t="shared" si="241"/>
        <v>7</v>
      </c>
      <c r="H2615" t="s">
        <v>8221</v>
      </c>
      <c r="I2615" t="s">
        <v>8224</v>
      </c>
      <c r="J2615" t="s">
        <v>8246</v>
      </c>
      <c r="K2615">
        <v>1468020354</v>
      </c>
      <c r="L2615" s="11">
        <f t="shared" si="244"/>
        <v>42559.976319444439</v>
      </c>
      <c r="M2615">
        <v>1464045954</v>
      </c>
      <c r="N2615" s="11">
        <f t="shared" si="245"/>
        <v>42513.976319444439</v>
      </c>
      <c r="O2615" t="b">
        <v>0</v>
      </c>
      <c r="P2615">
        <v>1</v>
      </c>
      <c r="Q2615" t="b">
        <v>0</v>
      </c>
      <c r="R2615" t="s">
        <v>8271</v>
      </c>
      <c r="S2615" t="str">
        <f t="shared" si="242"/>
        <v>theater</v>
      </c>
      <c r="T2615" t="str">
        <f t="shared" si="243"/>
        <v>plays</v>
      </c>
    </row>
    <row r="2616" spans="1:20" ht="43.2" x14ac:dyDescent="0.3">
      <c r="A2616">
        <v>3853</v>
      </c>
      <c r="B2616" s="3" t="s">
        <v>3850</v>
      </c>
      <c r="C2616" s="3" t="s">
        <v>7962</v>
      </c>
      <c r="D2616" s="10">
        <v>100000</v>
      </c>
      <c r="E2616">
        <v>26</v>
      </c>
      <c r="F2616" s="5">
        <f t="shared" si="240"/>
        <v>2.5999999999999998E-4</v>
      </c>
      <c r="G2616" s="6">
        <f t="shared" si="241"/>
        <v>13</v>
      </c>
      <c r="H2616" t="s">
        <v>8221</v>
      </c>
      <c r="I2616" t="s">
        <v>8224</v>
      </c>
      <c r="J2616" t="s">
        <v>8246</v>
      </c>
      <c r="K2616">
        <v>1409602178</v>
      </c>
      <c r="L2616" s="11">
        <f t="shared" si="244"/>
        <v>41883.84002314815</v>
      </c>
      <c r="M2616">
        <v>1406578178</v>
      </c>
      <c r="N2616" s="11">
        <f t="shared" si="245"/>
        <v>41848.84002314815</v>
      </c>
      <c r="O2616" t="b">
        <v>0</v>
      </c>
      <c r="P2616">
        <v>2</v>
      </c>
      <c r="Q2616" t="b">
        <v>0</v>
      </c>
      <c r="R2616" t="s">
        <v>8271</v>
      </c>
      <c r="S2616" t="str">
        <f t="shared" si="242"/>
        <v>theater</v>
      </c>
      <c r="T2616" t="str">
        <f t="shared" si="243"/>
        <v>plays</v>
      </c>
    </row>
    <row r="2617" spans="1:20" ht="43.2" x14ac:dyDescent="0.3">
      <c r="A2617">
        <v>771</v>
      </c>
      <c r="B2617" s="3" t="s">
        <v>772</v>
      </c>
      <c r="C2617" s="3" t="s">
        <v>4881</v>
      </c>
      <c r="D2617" s="10">
        <v>38000</v>
      </c>
      <c r="E2617">
        <v>10</v>
      </c>
      <c r="F2617" s="5">
        <f t="shared" si="240"/>
        <v>2.631578947368421E-4</v>
      </c>
      <c r="G2617" s="6">
        <f t="shared" si="241"/>
        <v>10</v>
      </c>
      <c r="H2617" t="s">
        <v>8221</v>
      </c>
      <c r="I2617" t="s">
        <v>8224</v>
      </c>
      <c r="J2617" t="s">
        <v>8246</v>
      </c>
      <c r="K2617">
        <v>1454183202</v>
      </c>
      <c r="L2617" s="11">
        <f t="shared" si="244"/>
        <v>42399.824097222227</v>
      </c>
      <c r="M2617">
        <v>1449863202</v>
      </c>
      <c r="N2617" s="11">
        <f t="shared" si="245"/>
        <v>42349.824097222227</v>
      </c>
      <c r="O2617" t="b">
        <v>0</v>
      </c>
      <c r="P2617">
        <v>1</v>
      </c>
      <c r="Q2617" t="b">
        <v>0</v>
      </c>
      <c r="R2617" t="s">
        <v>8275</v>
      </c>
      <c r="S2617" t="str">
        <f t="shared" si="242"/>
        <v>publishing</v>
      </c>
      <c r="T2617" t="str">
        <f t="shared" si="243"/>
        <v>fiction</v>
      </c>
    </row>
    <row r="2618" spans="1:20" ht="43.2" x14ac:dyDescent="0.3">
      <c r="A2618">
        <v>453</v>
      </c>
      <c r="B2618" s="3" t="s">
        <v>454</v>
      </c>
      <c r="C2618" s="3" t="s">
        <v>4563</v>
      </c>
      <c r="D2618" s="10">
        <v>94875</v>
      </c>
      <c r="E2618">
        <v>26</v>
      </c>
      <c r="F2618" s="5">
        <f t="shared" si="240"/>
        <v>2.740447957839262E-4</v>
      </c>
      <c r="G2618" s="6">
        <f t="shared" si="241"/>
        <v>13</v>
      </c>
      <c r="H2618" t="s">
        <v>8221</v>
      </c>
      <c r="I2618" t="s">
        <v>8224</v>
      </c>
      <c r="J2618" t="s">
        <v>8246</v>
      </c>
      <c r="K2618">
        <v>1424375279</v>
      </c>
      <c r="L2618" s="11">
        <f t="shared" si="244"/>
        <v>42054.824988425928</v>
      </c>
      <c r="M2618">
        <v>1422992879</v>
      </c>
      <c r="N2618" s="11">
        <f t="shared" si="245"/>
        <v>42038.824988425928</v>
      </c>
      <c r="O2618" t="b">
        <v>0</v>
      </c>
      <c r="P2618">
        <v>2</v>
      </c>
      <c r="Q2618" t="b">
        <v>0</v>
      </c>
      <c r="R2618" t="s">
        <v>8270</v>
      </c>
      <c r="S2618" t="str">
        <f t="shared" si="242"/>
        <v>film &amp; video</v>
      </c>
      <c r="T2618" t="str">
        <f t="shared" si="243"/>
        <v>animation</v>
      </c>
    </row>
    <row r="2619" spans="1:20" ht="57.6" x14ac:dyDescent="0.3">
      <c r="A2619">
        <v>2425</v>
      </c>
      <c r="B2619" s="3" t="s">
        <v>2426</v>
      </c>
      <c r="C2619" s="3" t="s">
        <v>6535</v>
      </c>
      <c r="D2619" s="10">
        <v>3500</v>
      </c>
      <c r="E2619">
        <v>1</v>
      </c>
      <c r="F2619" s="5">
        <f t="shared" si="240"/>
        <v>2.8571428571428574E-4</v>
      </c>
      <c r="G2619" s="6">
        <f t="shared" si="241"/>
        <v>1</v>
      </c>
      <c r="H2619" t="s">
        <v>8221</v>
      </c>
      <c r="I2619" t="s">
        <v>8224</v>
      </c>
      <c r="J2619" t="s">
        <v>8246</v>
      </c>
      <c r="K2619">
        <v>1464386640</v>
      </c>
      <c r="L2619" s="11">
        <f t="shared" si="244"/>
        <v>42517.919444444444</v>
      </c>
      <c r="M2619">
        <v>1463090149</v>
      </c>
      <c r="N2619" s="11">
        <f t="shared" si="245"/>
        <v>42502.913761574076</v>
      </c>
      <c r="O2619" t="b">
        <v>0</v>
      </c>
      <c r="P2619">
        <v>1</v>
      </c>
      <c r="Q2619" t="b">
        <v>0</v>
      </c>
      <c r="R2619" t="s">
        <v>8284</v>
      </c>
      <c r="S2619" t="str">
        <f t="shared" si="242"/>
        <v>food</v>
      </c>
      <c r="T2619" t="str">
        <f t="shared" si="243"/>
        <v>food trucks</v>
      </c>
    </row>
    <row r="2620" spans="1:20" ht="28.8" x14ac:dyDescent="0.3">
      <c r="A2620">
        <v>596</v>
      </c>
      <c r="B2620" s="3" t="s">
        <v>597</v>
      </c>
      <c r="C2620" s="3" t="s">
        <v>4706</v>
      </c>
      <c r="D2620" s="10">
        <v>20000</v>
      </c>
      <c r="E2620">
        <v>6</v>
      </c>
      <c r="F2620" s="5">
        <f t="shared" si="240"/>
        <v>2.9999999999999997E-4</v>
      </c>
      <c r="G2620" s="6">
        <f t="shared" si="241"/>
        <v>3</v>
      </c>
      <c r="H2620" t="s">
        <v>8221</v>
      </c>
      <c r="I2620" t="s">
        <v>8224</v>
      </c>
      <c r="J2620" t="s">
        <v>8246</v>
      </c>
      <c r="K2620">
        <v>1478122292</v>
      </c>
      <c r="L2620" s="11">
        <f t="shared" si="244"/>
        <v>42676.896898148145</v>
      </c>
      <c r="M2620">
        <v>1475530292</v>
      </c>
      <c r="N2620" s="11">
        <f t="shared" si="245"/>
        <v>42646.896898148145</v>
      </c>
      <c r="O2620" t="b">
        <v>0</v>
      </c>
      <c r="P2620">
        <v>2</v>
      </c>
      <c r="Q2620" t="b">
        <v>0</v>
      </c>
      <c r="R2620" t="s">
        <v>8272</v>
      </c>
      <c r="S2620" t="str">
        <f t="shared" si="242"/>
        <v>technology</v>
      </c>
      <c r="T2620" t="str">
        <f t="shared" si="243"/>
        <v>web</v>
      </c>
    </row>
    <row r="2621" spans="1:20" ht="28.8" x14ac:dyDescent="0.3">
      <c r="A2621">
        <v>674</v>
      </c>
      <c r="B2621" s="3" t="s">
        <v>675</v>
      </c>
      <c r="C2621" s="3" t="s">
        <v>4784</v>
      </c>
      <c r="D2621" s="10">
        <v>50000</v>
      </c>
      <c r="E2621">
        <v>15</v>
      </c>
      <c r="F2621" s="5">
        <f t="shared" si="240"/>
        <v>2.9999999999999997E-4</v>
      </c>
      <c r="G2621" s="6">
        <f t="shared" si="241"/>
        <v>7.5</v>
      </c>
      <c r="H2621" t="s">
        <v>8221</v>
      </c>
      <c r="I2621" t="s">
        <v>8224</v>
      </c>
      <c r="J2621" t="s">
        <v>8246</v>
      </c>
      <c r="K2621">
        <v>1407811627</v>
      </c>
      <c r="L2621" s="11">
        <f t="shared" si="244"/>
        <v>41863.116053240738</v>
      </c>
      <c r="M2621">
        <v>1402627627</v>
      </c>
      <c r="N2621" s="11">
        <f t="shared" si="245"/>
        <v>41803.116053240738</v>
      </c>
      <c r="O2621" t="b">
        <v>0</v>
      </c>
      <c r="P2621">
        <v>2</v>
      </c>
      <c r="Q2621" t="b">
        <v>0</v>
      </c>
      <c r="R2621" t="s">
        <v>8273</v>
      </c>
      <c r="S2621" t="str">
        <f t="shared" si="242"/>
        <v>technology</v>
      </c>
      <c r="T2621" t="str">
        <f t="shared" si="243"/>
        <v>wearables</v>
      </c>
    </row>
    <row r="2622" spans="1:20" ht="28.8" x14ac:dyDescent="0.3">
      <c r="A2622">
        <v>3904</v>
      </c>
      <c r="B2622" s="3" t="s">
        <v>3901</v>
      </c>
      <c r="C2622" s="3" t="s">
        <v>8012</v>
      </c>
      <c r="D2622" s="10">
        <v>10000</v>
      </c>
      <c r="E2622">
        <v>3</v>
      </c>
      <c r="F2622" s="5">
        <f t="shared" si="240"/>
        <v>2.9999999999999997E-4</v>
      </c>
      <c r="G2622" s="6">
        <f t="shared" si="241"/>
        <v>1.5</v>
      </c>
      <c r="H2622" t="s">
        <v>8221</v>
      </c>
      <c r="I2622" t="s">
        <v>8224</v>
      </c>
      <c r="J2622" t="s">
        <v>8246</v>
      </c>
      <c r="K2622">
        <v>1429074240</v>
      </c>
      <c r="L2622" s="11">
        <f t="shared" si="244"/>
        <v>42109.211111111115</v>
      </c>
      <c r="M2622">
        <v>1427866200</v>
      </c>
      <c r="N2622" s="11">
        <f t="shared" si="245"/>
        <v>42095.229166666672</v>
      </c>
      <c r="O2622" t="b">
        <v>0</v>
      </c>
      <c r="P2622">
        <v>2</v>
      </c>
      <c r="Q2622" t="b">
        <v>0</v>
      </c>
      <c r="R2622" t="s">
        <v>8271</v>
      </c>
      <c r="S2622" t="str">
        <f t="shared" si="242"/>
        <v>theater</v>
      </c>
      <c r="T2622" t="str">
        <f t="shared" si="243"/>
        <v>plays</v>
      </c>
    </row>
    <row r="2623" spans="1:20" ht="43.2" x14ac:dyDescent="0.3">
      <c r="A2623">
        <v>474</v>
      </c>
      <c r="B2623" s="3" t="s">
        <v>475</v>
      </c>
      <c r="C2623" s="3" t="s">
        <v>4584</v>
      </c>
      <c r="D2623" s="10">
        <v>3300</v>
      </c>
      <c r="E2623">
        <v>1</v>
      </c>
      <c r="F2623" s="5">
        <f t="shared" si="240"/>
        <v>3.0303030303030303E-4</v>
      </c>
      <c r="G2623" s="6">
        <f t="shared" si="241"/>
        <v>1</v>
      </c>
      <c r="H2623" t="s">
        <v>8221</v>
      </c>
      <c r="I2623" t="s">
        <v>8224</v>
      </c>
      <c r="J2623" t="s">
        <v>8246</v>
      </c>
      <c r="K2623">
        <v>1487318029</v>
      </c>
      <c r="L2623" s="11">
        <f t="shared" si="244"/>
        <v>42783.329039351855</v>
      </c>
      <c r="M2623">
        <v>1484726029</v>
      </c>
      <c r="N2623" s="11">
        <f t="shared" si="245"/>
        <v>42753.329039351855</v>
      </c>
      <c r="O2623" t="b">
        <v>0</v>
      </c>
      <c r="P2623">
        <v>1</v>
      </c>
      <c r="Q2623" t="b">
        <v>0</v>
      </c>
      <c r="R2623" t="s">
        <v>8270</v>
      </c>
      <c r="S2623" t="str">
        <f t="shared" si="242"/>
        <v>film &amp; video</v>
      </c>
      <c r="T2623" t="str">
        <f t="shared" si="243"/>
        <v>animation</v>
      </c>
    </row>
    <row r="2624" spans="1:20" ht="43.2" x14ac:dyDescent="0.3">
      <c r="A2624">
        <v>580</v>
      </c>
      <c r="B2624" s="3" t="s">
        <v>581</v>
      </c>
      <c r="C2624" s="3" t="s">
        <v>4690</v>
      </c>
      <c r="D2624" s="10">
        <v>3000</v>
      </c>
      <c r="E2624">
        <v>1</v>
      </c>
      <c r="F2624" s="5">
        <f t="shared" si="240"/>
        <v>3.3333333333333332E-4</v>
      </c>
      <c r="G2624" s="6">
        <f t="shared" si="241"/>
        <v>1</v>
      </c>
      <c r="H2624" t="s">
        <v>8221</v>
      </c>
      <c r="I2624" t="s">
        <v>8224</v>
      </c>
      <c r="J2624" t="s">
        <v>8246</v>
      </c>
      <c r="K2624">
        <v>1474580867</v>
      </c>
      <c r="L2624" s="11">
        <f t="shared" si="244"/>
        <v>42635.908182870371</v>
      </c>
      <c r="M2624">
        <v>1471988867</v>
      </c>
      <c r="N2624" s="11">
        <f t="shared" si="245"/>
        <v>42605.908182870371</v>
      </c>
      <c r="O2624" t="b">
        <v>0</v>
      </c>
      <c r="P2624">
        <v>1</v>
      </c>
      <c r="Q2624" t="b">
        <v>0</v>
      </c>
      <c r="R2624" t="s">
        <v>8272</v>
      </c>
      <c r="S2624" t="str">
        <f t="shared" si="242"/>
        <v>technology</v>
      </c>
      <c r="T2624" t="str">
        <f t="shared" si="243"/>
        <v>web</v>
      </c>
    </row>
    <row r="2625" spans="1:20" ht="43.2" x14ac:dyDescent="0.3">
      <c r="A2625">
        <v>1541</v>
      </c>
      <c r="B2625" s="3" t="s">
        <v>1542</v>
      </c>
      <c r="C2625" s="3" t="s">
        <v>5651</v>
      </c>
      <c r="D2625" s="10">
        <v>18000</v>
      </c>
      <c r="E2625">
        <v>6</v>
      </c>
      <c r="F2625" s="5">
        <f t="shared" si="240"/>
        <v>3.3333333333333332E-4</v>
      </c>
      <c r="G2625" s="6">
        <f t="shared" si="241"/>
        <v>3</v>
      </c>
      <c r="H2625" t="s">
        <v>8221</v>
      </c>
      <c r="I2625" t="s">
        <v>8224</v>
      </c>
      <c r="J2625" t="s">
        <v>8246</v>
      </c>
      <c r="K2625">
        <v>1420045538</v>
      </c>
      <c r="L2625" s="11">
        <f t="shared" si="244"/>
        <v>42004.712245370371</v>
      </c>
      <c r="M2625">
        <v>1417453538</v>
      </c>
      <c r="N2625" s="11">
        <f t="shared" si="245"/>
        <v>41974.712245370371</v>
      </c>
      <c r="O2625" t="b">
        <v>0</v>
      </c>
      <c r="P2625">
        <v>2</v>
      </c>
      <c r="Q2625" t="b">
        <v>0</v>
      </c>
      <c r="R2625" t="s">
        <v>8289</v>
      </c>
      <c r="S2625" t="str">
        <f t="shared" si="242"/>
        <v>photography</v>
      </c>
      <c r="T2625" t="str">
        <f t="shared" si="243"/>
        <v>nature</v>
      </c>
    </row>
    <row r="2626" spans="1:20" ht="43.2" x14ac:dyDescent="0.3">
      <c r="A2626">
        <v>1545</v>
      </c>
      <c r="B2626" s="3" t="s">
        <v>1546</v>
      </c>
      <c r="C2626" s="3" t="s">
        <v>5655</v>
      </c>
      <c r="D2626" s="10">
        <v>3000</v>
      </c>
      <c r="E2626">
        <v>1</v>
      </c>
      <c r="F2626" s="5">
        <f t="shared" ref="F2626:F2689" si="246">E2626/D2626</f>
        <v>3.3333333333333332E-4</v>
      </c>
      <c r="G2626" s="6">
        <f t="shared" ref="G2626:G2689" si="247">E2626/P2626</f>
        <v>1</v>
      </c>
      <c r="H2626" t="s">
        <v>8221</v>
      </c>
      <c r="I2626" t="s">
        <v>8224</v>
      </c>
      <c r="J2626" t="s">
        <v>8246</v>
      </c>
      <c r="K2626">
        <v>1425330960</v>
      </c>
      <c r="L2626" s="11">
        <f t="shared" si="244"/>
        <v>42065.886111111111</v>
      </c>
      <c r="M2626">
        <v>1422393234</v>
      </c>
      <c r="N2626" s="11">
        <f t="shared" si="245"/>
        <v>42031.884652777779</v>
      </c>
      <c r="O2626" t="b">
        <v>0</v>
      </c>
      <c r="P2626">
        <v>1</v>
      </c>
      <c r="Q2626" t="b">
        <v>0</v>
      </c>
      <c r="R2626" t="s">
        <v>8289</v>
      </c>
      <c r="S2626" t="str">
        <f t="shared" ref="S2626:S2689" si="248">LEFT(R2626,FIND("/",R2626)-1)</f>
        <v>photography</v>
      </c>
      <c r="T2626" t="str">
        <f t="shared" ref="T2626:T2689" si="249">RIGHT(R2626,LEN(R2626)-FIND("/",R2626))</f>
        <v>nature</v>
      </c>
    </row>
    <row r="2627" spans="1:20" ht="43.2" x14ac:dyDescent="0.3">
      <c r="A2627">
        <v>1727</v>
      </c>
      <c r="B2627" s="3" t="s">
        <v>1728</v>
      </c>
      <c r="C2627" s="3" t="s">
        <v>5837</v>
      </c>
      <c r="D2627" s="10">
        <v>3000</v>
      </c>
      <c r="E2627">
        <v>1</v>
      </c>
      <c r="F2627" s="5">
        <f t="shared" si="246"/>
        <v>3.3333333333333332E-4</v>
      </c>
      <c r="G2627" s="6">
        <f t="shared" si="247"/>
        <v>1</v>
      </c>
      <c r="H2627" t="s">
        <v>8221</v>
      </c>
      <c r="I2627" t="s">
        <v>8225</v>
      </c>
      <c r="J2627" t="s">
        <v>8247</v>
      </c>
      <c r="K2627">
        <v>1428231600</v>
      </c>
      <c r="L2627" s="11">
        <f t="shared" ref="L2627:L2690" si="250">(((K2627/60)/60)/24)+DATE(1970,1,1)</f>
        <v>42099.458333333328</v>
      </c>
      <c r="M2627">
        <v>1423520177</v>
      </c>
      <c r="N2627" s="11">
        <f t="shared" ref="N2627:N2690" si="251">(((M2627/60)/60)/24)+DATE(1970,1,1)</f>
        <v>42044.927974537044</v>
      </c>
      <c r="O2627" t="b">
        <v>0</v>
      </c>
      <c r="P2627">
        <v>1</v>
      </c>
      <c r="Q2627" t="b">
        <v>0</v>
      </c>
      <c r="R2627" t="s">
        <v>8293</v>
      </c>
      <c r="S2627" t="str">
        <f t="shared" si="248"/>
        <v>music</v>
      </c>
      <c r="T2627" t="str">
        <f t="shared" si="249"/>
        <v>faith</v>
      </c>
    </row>
    <row r="2628" spans="1:20" ht="43.2" x14ac:dyDescent="0.3">
      <c r="A2628">
        <v>3630</v>
      </c>
      <c r="B2628" s="3" t="s">
        <v>3628</v>
      </c>
      <c r="C2628" s="3" t="s">
        <v>7740</v>
      </c>
      <c r="D2628" s="10">
        <v>3000</v>
      </c>
      <c r="E2628">
        <v>1</v>
      </c>
      <c r="F2628" s="5">
        <f t="shared" si="246"/>
        <v>3.3333333333333332E-4</v>
      </c>
      <c r="G2628" s="6">
        <f t="shared" si="247"/>
        <v>1</v>
      </c>
      <c r="H2628" t="s">
        <v>8221</v>
      </c>
      <c r="I2628" t="s">
        <v>8225</v>
      </c>
      <c r="J2628" t="s">
        <v>8247</v>
      </c>
      <c r="K2628">
        <v>1417295990</v>
      </c>
      <c r="L2628" s="11">
        <f t="shared" si="250"/>
        <v>41972.888773148152</v>
      </c>
      <c r="M2628">
        <v>1414700390</v>
      </c>
      <c r="N2628" s="11">
        <f t="shared" si="251"/>
        <v>41942.84710648148</v>
      </c>
      <c r="O2628" t="b">
        <v>0</v>
      </c>
      <c r="P2628">
        <v>1</v>
      </c>
      <c r="Q2628" t="b">
        <v>0</v>
      </c>
      <c r="R2628" t="s">
        <v>8305</v>
      </c>
      <c r="S2628" t="str">
        <f t="shared" si="248"/>
        <v>theater</v>
      </c>
      <c r="T2628" t="str">
        <f t="shared" si="249"/>
        <v>musical</v>
      </c>
    </row>
    <row r="2629" spans="1:20" ht="43.2" x14ac:dyDescent="0.3">
      <c r="A2629">
        <v>1722</v>
      </c>
      <c r="B2629" s="3" t="s">
        <v>1723</v>
      </c>
      <c r="C2629" s="3" t="s">
        <v>5832</v>
      </c>
      <c r="D2629" s="10">
        <v>2880</v>
      </c>
      <c r="E2629">
        <v>1</v>
      </c>
      <c r="F2629" s="5">
        <f t="shared" si="246"/>
        <v>3.4722222222222224E-4</v>
      </c>
      <c r="G2629" s="6">
        <f t="shared" si="247"/>
        <v>1</v>
      </c>
      <c r="H2629" t="s">
        <v>8221</v>
      </c>
      <c r="I2629" t="s">
        <v>8224</v>
      </c>
      <c r="J2629" t="s">
        <v>8246</v>
      </c>
      <c r="K2629">
        <v>1459642200</v>
      </c>
      <c r="L2629" s="11">
        <f t="shared" si="250"/>
        <v>42463.006944444445</v>
      </c>
      <c r="M2629">
        <v>1456441429</v>
      </c>
      <c r="N2629" s="11">
        <f t="shared" si="251"/>
        <v>42425.960983796293</v>
      </c>
      <c r="O2629" t="b">
        <v>0</v>
      </c>
      <c r="P2629">
        <v>1</v>
      </c>
      <c r="Q2629" t="b">
        <v>0</v>
      </c>
      <c r="R2629" t="s">
        <v>8293</v>
      </c>
      <c r="S2629" t="str">
        <f t="shared" si="248"/>
        <v>music</v>
      </c>
      <c r="T2629" t="str">
        <f t="shared" si="249"/>
        <v>faith</v>
      </c>
    </row>
    <row r="2630" spans="1:20" ht="43.2" x14ac:dyDescent="0.3">
      <c r="A2630">
        <v>2875</v>
      </c>
      <c r="B2630" s="3" t="s">
        <v>2875</v>
      </c>
      <c r="C2630" s="3" t="s">
        <v>6985</v>
      </c>
      <c r="D2630" s="10">
        <v>20000</v>
      </c>
      <c r="E2630">
        <v>7</v>
      </c>
      <c r="F2630" s="5">
        <f t="shared" si="246"/>
        <v>3.5E-4</v>
      </c>
      <c r="G2630" s="6">
        <f t="shared" si="247"/>
        <v>2.3333333333333335</v>
      </c>
      <c r="H2630" t="s">
        <v>8221</v>
      </c>
      <c r="I2630" t="s">
        <v>8224</v>
      </c>
      <c r="J2630" t="s">
        <v>8246</v>
      </c>
      <c r="K2630">
        <v>1462417493</v>
      </c>
      <c r="L2630" s="11">
        <f t="shared" si="250"/>
        <v>42495.128391203703</v>
      </c>
      <c r="M2630">
        <v>1459825493</v>
      </c>
      <c r="N2630" s="11">
        <f t="shared" si="251"/>
        <v>42465.128391203703</v>
      </c>
      <c r="O2630" t="b">
        <v>0</v>
      </c>
      <c r="P2630">
        <v>3</v>
      </c>
      <c r="Q2630" t="b">
        <v>0</v>
      </c>
      <c r="R2630" t="s">
        <v>8271</v>
      </c>
      <c r="S2630" t="str">
        <f t="shared" si="248"/>
        <v>theater</v>
      </c>
      <c r="T2630" t="str">
        <f t="shared" si="249"/>
        <v>plays</v>
      </c>
    </row>
    <row r="2631" spans="1:20" ht="43.2" x14ac:dyDescent="0.3">
      <c r="A2631">
        <v>1116</v>
      </c>
      <c r="B2631" s="3" t="s">
        <v>1117</v>
      </c>
      <c r="C2631" s="3" t="s">
        <v>5226</v>
      </c>
      <c r="D2631" s="10">
        <v>500000</v>
      </c>
      <c r="E2631">
        <v>178.52</v>
      </c>
      <c r="F2631" s="5">
        <f t="shared" si="246"/>
        <v>3.5704000000000004E-4</v>
      </c>
      <c r="G2631" s="6">
        <f t="shared" si="247"/>
        <v>17.852</v>
      </c>
      <c r="H2631" t="s">
        <v>8221</v>
      </c>
      <c r="I2631" t="s">
        <v>8224</v>
      </c>
      <c r="J2631" t="s">
        <v>8246</v>
      </c>
      <c r="K2631">
        <v>1339273208</v>
      </c>
      <c r="L2631" s="11">
        <f t="shared" si="250"/>
        <v>41069.847314814811</v>
      </c>
      <c r="M2631">
        <v>1334089208</v>
      </c>
      <c r="N2631" s="11">
        <f t="shared" si="251"/>
        <v>41009.847314814811</v>
      </c>
      <c r="O2631" t="b">
        <v>0</v>
      </c>
      <c r="P2631">
        <v>10</v>
      </c>
      <c r="Q2631" t="b">
        <v>0</v>
      </c>
      <c r="R2631" t="s">
        <v>8282</v>
      </c>
      <c r="S2631" t="str">
        <f t="shared" si="248"/>
        <v>games</v>
      </c>
      <c r="T2631" t="str">
        <f t="shared" si="249"/>
        <v>video games</v>
      </c>
    </row>
    <row r="2632" spans="1:20" ht="43.2" x14ac:dyDescent="0.3">
      <c r="A2632">
        <v>2436</v>
      </c>
      <c r="B2632" s="3" t="s">
        <v>2437</v>
      </c>
      <c r="C2632" s="3" t="s">
        <v>6546</v>
      </c>
      <c r="D2632" s="10">
        <v>117000</v>
      </c>
      <c r="E2632">
        <v>45</v>
      </c>
      <c r="F2632" s="5">
        <f t="shared" si="246"/>
        <v>3.8461538461538462E-4</v>
      </c>
      <c r="G2632" s="6">
        <f t="shared" si="247"/>
        <v>22.5</v>
      </c>
      <c r="H2632" t="s">
        <v>8221</v>
      </c>
      <c r="I2632" t="s">
        <v>8229</v>
      </c>
      <c r="J2632" t="s">
        <v>8251</v>
      </c>
      <c r="K2632">
        <v>1454078770</v>
      </c>
      <c r="L2632" s="11">
        <f t="shared" si="250"/>
        <v>42398.615393518514</v>
      </c>
      <c r="M2632">
        <v>1448894770</v>
      </c>
      <c r="N2632" s="11">
        <f t="shared" si="251"/>
        <v>42338.615393518514</v>
      </c>
      <c r="O2632" t="b">
        <v>0</v>
      </c>
      <c r="P2632">
        <v>2</v>
      </c>
      <c r="Q2632" t="b">
        <v>0</v>
      </c>
      <c r="R2632" t="s">
        <v>8284</v>
      </c>
      <c r="S2632" t="str">
        <f t="shared" si="248"/>
        <v>food</v>
      </c>
      <c r="T2632" t="str">
        <f t="shared" si="249"/>
        <v>food trucks</v>
      </c>
    </row>
    <row r="2633" spans="1:20" ht="43.2" x14ac:dyDescent="0.3">
      <c r="A2633">
        <v>1090</v>
      </c>
      <c r="B2633" s="3" t="s">
        <v>1091</v>
      </c>
      <c r="C2633" s="3" t="s">
        <v>5200</v>
      </c>
      <c r="D2633" s="10">
        <v>12999</v>
      </c>
      <c r="E2633">
        <v>5</v>
      </c>
      <c r="F2633" s="5">
        <f t="shared" si="246"/>
        <v>3.8464497269020693E-4</v>
      </c>
      <c r="G2633" s="6">
        <f t="shared" si="247"/>
        <v>5</v>
      </c>
      <c r="H2633" t="s">
        <v>8221</v>
      </c>
      <c r="I2633" t="s">
        <v>8226</v>
      </c>
      <c r="J2633" t="s">
        <v>8248</v>
      </c>
      <c r="K2633">
        <v>1432873653</v>
      </c>
      <c r="L2633" s="11">
        <f t="shared" si="250"/>
        <v>42153.185798611114</v>
      </c>
      <c r="M2633">
        <v>1430281653</v>
      </c>
      <c r="N2633" s="11">
        <f t="shared" si="251"/>
        <v>42123.185798611114</v>
      </c>
      <c r="O2633" t="b">
        <v>0</v>
      </c>
      <c r="P2633">
        <v>1</v>
      </c>
      <c r="Q2633" t="b">
        <v>0</v>
      </c>
      <c r="R2633" t="s">
        <v>8282</v>
      </c>
      <c r="S2633" t="str">
        <f t="shared" si="248"/>
        <v>games</v>
      </c>
      <c r="T2633" t="str">
        <f t="shared" si="249"/>
        <v>video games</v>
      </c>
    </row>
    <row r="2634" spans="1:20" ht="43.2" x14ac:dyDescent="0.3">
      <c r="A2634">
        <v>213</v>
      </c>
      <c r="B2634" s="3" t="s">
        <v>215</v>
      </c>
      <c r="C2634" s="3" t="s">
        <v>4323</v>
      </c>
      <c r="D2634" s="10">
        <v>50000</v>
      </c>
      <c r="E2634">
        <v>20</v>
      </c>
      <c r="F2634" s="5">
        <f t="shared" si="246"/>
        <v>4.0000000000000002E-4</v>
      </c>
      <c r="G2634" s="6">
        <f t="shared" si="247"/>
        <v>20</v>
      </c>
      <c r="H2634" t="s">
        <v>8221</v>
      </c>
      <c r="I2634" t="s">
        <v>8224</v>
      </c>
      <c r="J2634" t="s">
        <v>8246</v>
      </c>
      <c r="K2634">
        <v>1439734001</v>
      </c>
      <c r="L2634" s="11">
        <f t="shared" si="250"/>
        <v>42232.587974537033</v>
      </c>
      <c r="M2634">
        <v>1437142547</v>
      </c>
      <c r="N2634" s="11">
        <f t="shared" si="251"/>
        <v>42202.594293981485</v>
      </c>
      <c r="O2634" t="b">
        <v>0</v>
      </c>
      <c r="P2634">
        <v>1</v>
      </c>
      <c r="Q2634" t="b">
        <v>0</v>
      </c>
      <c r="R2634" t="s">
        <v>8268</v>
      </c>
      <c r="S2634" t="str">
        <f t="shared" si="248"/>
        <v>film &amp; video</v>
      </c>
      <c r="T2634" t="str">
        <f t="shared" si="249"/>
        <v>drama</v>
      </c>
    </row>
    <row r="2635" spans="1:20" ht="43.2" x14ac:dyDescent="0.3">
      <c r="A2635">
        <v>681</v>
      </c>
      <c r="B2635" s="3" t="s">
        <v>682</v>
      </c>
      <c r="C2635" s="3" t="s">
        <v>4791</v>
      </c>
      <c r="D2635" s="10">
        <v>2500</v>
      </c>
      <c r="E2635">
        <v>1</v>
      </c>
      <c r="F2635" s="5">
        <f t="shared" si="246"/>
        <v>4.0000000000000002E-4</v>
      </c>
      <c r="G2635" s="6">
        <f t="shared" si="247"/>
        <v>1</v>
      </c>
      <c r="H2635" t="s">
        <v>8221</v>
      </c>
      <c r="I2635" t="s">
        <v>8224</v>
      </c>
      <c r="J2635" t="s">
        <v>8246</v>
      </c>
      <c r="K2635">
        <v>1477509604</v>
      </c>
      <c r="L2635" s="11">
        <f t="shared" si="250"/>
        <v>42669.805601851855</v>
      </c>
      <c r="M2635">
        <v>1474917604</v>
      </c>
      <c r="N2635" s="11">
        <f t="shared" si="251"/>
        <v>42639.805601851855</v>
      </c>
      <c r="O2635" t="b">
        <v>0</v>
      </c>
      <c r="P2635">
        <v>1</v>
      </c>
      <c r="Q2635" t="b">
        <v>0</v>
      </c>
      <c r="R2635" t="s">
        <v>8273</v>
      </c>
      <c r="S2635" t="str">
        <f t="shared" si="248"/>
        <v>technology</v>
      </c>
      <c r="T2635" t="str">
        <f t="shared" si="249"/>
        <v>wearables</v>
      </c>
    </row>
    <row r="2636" spans="1:20" ht="43.2" x14ac:dyDescent="0.3">
      <c r="A2636">
        <v>1111</v>
      </c>
      <c r="B2636" s="3" t="s">
        <v>1112</v>
      </c>
      <c r="C2636" s="3" t="s">
        <v>5221</v>
      </c>
      <c r="D2636" s="10">
        <v>2500</v>
      </c>
      <c r="E2636">
        <v>1</v>
      </c>
      <c r="F2636" s="5">
        <f t="shared" si="246"/>
        <v>4.0000000000000002E-4</v>
      </c>
      <c r="G2636" s="6">
        <f t="shared" si="247"/>
        <v>1</v>
      </c>
      <c r="H2636" t="s">
        <v>8221</v>
      </c>
      <c r="I2636" t="s">
        <v>8224</v>
      </c>
      <c r="J2636" t="s">
        <v>8246</v>
      </c>
      <c r="K2636">
        <v>1452228790</v>
      </c>
      <c r="L2636" s="11">
        <f t="shared" si="250"/>
        <v>42377.203587962969</v>
      </c>
      <c r="M2636">
        <v>1449636790</v>
      </c>
      <c r="N2636" s="11">
        <f t="shared" si="251"/>
        <v>42347.203587962969</v>
      </c>
      <c r="O2636" t="b">
        <v>0</v>
      </c>
      <c r="P2636">
        <v>1</v>
      </c>
      <c r="Q2636" t="b">
        <v>0</v>
      </c>
      <c r="R2636" t="s">
        <v>8282</v>
      </c>
      <c r="S2636" t="str">
        <f t="shared" si="248"/>
        <v>games</v>
      </c>
      <c r="T2636" t="str">
        <f t="shared" si="249"/>
        <v>video games</v>
      </c>
    </row>
    <row r="2637" spans="1:20" ht="43.2" x14ac:dyDescent="0.3">
      <c r="A2637">
        <v>2863</v>
      </c>
      <c r="B2637" s="3" t="s">
        <v>2863</v>
      </c>
      <c r="C2637" s="3" t="s">
        <v>6973</v>
      </c>
      <c r="D2637" s="10">
        <v>50000</v>
      </c>
      <c r="E2637">
        <v>20</v>
      </c>
      <c r="F2637" s="5">
        <f t="shared" si="246"/>
        <v>4.0000000000000002E-4</v>
      </c>
      <c r="G2637" s="6">
        <f t="shared" si="247"/>
        <v>20</v>
      </c>
      <c r="H2637" t="s">
        <v>8221</v>
      </c>
      <c r="I2637" t="s">
        <v>8224</v>
      </c>
      <c r="J2637" t="s">
        <v>8246</v>
      </c>
      <c r="K2637">
        <v>1410279123</v>
      </c>
      <c r="L2637" s="11">
        <f t="shared" si="250"/>
        <v>41891.675034722226</v>
      </c>
      <c r="M2637">
        <v>1405095123</v>
      </c>
      <c r="N2637" s="11">
        <f t="shared" si="251"/>
        <v>41831.675034722226</v>
      </c>
      <c r="O2637" t="b">
        <v>0</v>
      </c>
      <c r="P2637">
        <v>1</v>
      </c>
      <c r="Q2637" t="b">
        <v>0</v>
      </c>
      <c r="R2637" t="s">
        <v>8271</v>
      </c>
      <c r="S2637" t="str">
        <f t="shared" si="248"/>
        <v>theater</v>
      </c>
      <c r="T2637" t="str">
        <f t="shared" si="249"/>
        <v>plays</v>
      </c>
    </row>
    <row r="2638" spans="1:20" ht="43.2" x14ac:dyDescent="0.3">
      <c r="A2638">
        <v>3065</v>
      </c>
      <c r="B2638" s="3" t="s">
        <v>3065</v>
      </c>
      <c r="C2638" s="3" t="s">
        <v>7175</v>
      </c>
      <c r="D2638" s="10">
        <v>25000</v>
      </c>
      <c r="E2638">
        <v>10</v>
      </c>
      <c r="F2638" s="5">
        <f t="shared" si="246"/>
        <v>4.0000000000000002E-4</v>
      </c>
      <c r="G2638" s="6">
        <f t="shared" si="247"/>
        <v>5</v>
      </c>
      <c r="H2638" t="s">
        <v>8221</v>
      </c>
      <c r="I2638" t="s">
        <v>8224</v>
      </c>
      <c r="J2638" t="s">
        <v>8246</v>
      </c>
      <c r="K2638">
        <v>1406683172</v>
      </c>
      <c r="L2638" s="11">
        <f t="shared" si="250"/>
        <v>41850.055231481485</v>
      </c>
      <c r="M2638">
        <v>1404523172</v>
      </c>
      <c r="N2638" s="11">
        <f t="shared" si="251"/>
        <v>41825.055231481485</v>
      </c>
      <c r="O2638" t="b">
        <v>0</v>
      </c>
      <c r="P2638">
        <v>2</v>
      </c>
      <c r="Q2638" t="b">
        <v>0</v>
      </c>
      <c r="R2638" t="s">
        <v>8303</v>
      </c>
      <c r="S2638" t="str">
        <f t="shared" si="248"/>
        <v>theater</v>
      </c>
      <c r="T2638" t="str">
        <f t="shared" si="249"/>
        <v>spaces</v>
      </c>
    </row>
    <row r="2639" spans="1:20" ht="43.2" x14ac:dyDescent="0.3">
      <c r="A2639">
        <v>3110</v>
      </c>
      <c r="B2639" s="3" t="s">
        <v>3110</v>
      </c>
      <c r="C2639" s="3" t="s">
        <v>7220</v>
      </c>
      <c r="D2639" s="10">
        <v>25000</v>
      </c>
      <c r="E2639">
        <v>10</v>
      </c>
      <c r="F2639" s="5">
        <f t="shared" si="246"/>
        <v>4.0000000000000002E-4</v>
      </c>
      <c r="G2639" s="6">
        <f t="shared" si="247"/>
        <v>10</v>
      </c>
      <c r="H2639" t="s">
        <v>8221</v>
      </c>
      <c r="I2639" t="s">
        <v>8224</v>
      </c>
      <c r="J2639" t="s">
        <v>8246</v>
      </c>
      <c r="K2639">
        <v>1487465119</v>
      </c>
      <c r="L2639" s="11">
        <f t="shared" si="250"/>
        <v>42785.031469907408</v>
      </c>
      <c r="M2639">
        <v>1484009119</v>
      </c>
      <c r="N2639" s="11">
        <f t="shared" si="251"/>
        <v>42745.031469907408</v>
      </c>
      <c r="O2639" t="b">
        <v>0</v>
      </c>
      <c r="P2639">
        <v>1</v>
      </c>
      <c r="Q2639" t="b">
        <v>0</v>
      </c>
      <c r="R2639" t="s">
        <v>8303</v>
      </c>
      <c r="S2639" t="str">
        <f t="shared" si="248"/>
        <v>theater</v>
      </c>
      <c r="T2639" t="str">
        <f t="shared" si="249"/>
        <v>spaces</v>
      </c>
    </row>
    <row r="2640" spans="1:20" ht="43.2" x14ac:dyDescent="0.3">
      <c r="A2640">
        <v>3859</v>
      </c>
      <c r="B2640" s="3" t="s">
        <v>3856</v>
      </c>
      <c r="C2640" s="3" t="s">
        <v>7968</v>
      </c>
      <c r="D2640" s="10">
        <v>2500</v>
      </c>
      <c r="E2640">
        <v>1</v>
      </c>
      <c r="F2640" s="5">
        <f t="shared" si="246"/>
        <v>4.0000000000000002E-4</v>
      </c>
      <c r="G2640" s="6">
        <f t="shared" si="247"/>
        <v>1</v>
      </c>
      <c r="H2640" t="s">
        <v>8221</v>
      </c>
      <c r="I2640" t="s">
        <v>8224</v>
      </c>
      <c r="J2640" t="s">
        <v>8246</v>
      </c>
      <c r="K2640">
        <v>1403730000</v>
      </c>
      <c r="L2640" s="11">
        <f t="shared" si="250"/>
        <v>41815.875</v>
      </c>
      <c r="M2640">
        <v>1401485207</v>
      </c>
      <c r="N2640" s="11">
        <f t="shared" si="251"/>
        <v>41789.893599537041</v>
      </c>
      <c r="O2640" t="b">
        <v>0</v>
      </c>
      <c r="P2640">
        <v>1</v>
      </c>
      <c r="Q2640" t="b">
        <v>0</v>
      </c>
      <c r="R2640" t="s">
        <v>8271</v>
      </c>
      <c r="S2640" t="str">
        <f t="shared" si="248"/>
        <v>theater</v>
      </c>
      <c r="T2640" t="str">
        <f t="shared" si="249"/>
        <v>plays</v>
      </c>
    </row>
    <row r="2641" spans="1:20" ht="43.2" x14ac:dyDescent="0.3">
      <c r="A2641">
        <v>4112</v>
      </c>
      <c r="B2641" s="3" t="s">
        <v>4108</v>
      </c>
      <c r="C2641" s="3" t="s">
        <v>6961</v>
      </c>
      <c r="D2641" s="10">
        <v>2500</v>
      </c>
      <c r="E2641">
        <v>1</v>
      </c>
      <c r="F2641" s="5">
        <f t="shared" si="246"/>
        <v>4.0000000000000002E-4</v>
      </c>
      <c r="G2641" s="6">
        <f t="shared" si="247"/>
        <v>1</v>
      </c>
      <c r="H2641" t="s">
        <v>8221</v>
      </c>
      <c r="I2641" t="s">
        <v>8241</v>
      </c>
      <c r="J2641" t="s">
        <v>8249</v>
      </c>
      <c r="K2641">
        <v>1456617600</v>
      </c>
      <c r="L2641" s="11">
        <f t="shared" si="250"/>
        <v>42428</v>
      </c>
      <c r="M2641">
        <v>1454280186</v>
      </c>
      <c r="N2641" s="11">
        <f t="shared" si="251"/>
        <v>42400.946597222224</v>
      </c>
      <c r="O2641" t="b">
        <v>0</v>
      </c>
      <c r="P2641">
        <v>1</v>
      </c>
      <c r="Q2641" t="b">
        <v>0</v>
      </c>
      <c r="R2641" t="s">
        <v>8271</v>
      </c>
      <c r="S2641" t="str">
        <f t="shared" si="248"/>
        <v>theater</v>
      </c>
      <c r="T2641" t="str">
        <f t="shared" si="249"/>
        <v>plays</v>
      </c>
    </row>
    <row r="2642" spans="1:20" ht="28.8" x14ac:dyDescent="0.3">
      <c r="A2642">
        <v>1101</v>
      </c>
      <c r="B2642" s="3" t="s">
        <v>1102</v>
      </c>
      <c r="C2642" s="3" t="s">
        <v>5211</v>
      </c>
      <c r="D2642" s="10">
        <v>100000</v>
      </c>
      <c r="E2642">
        <v>41</v>
      </c>
      <c r="F2642" s="5">
        <f t="shared" si="246"/>
        <v>4.0999999999999999E-4</v>
      </c>
      <c r="G2642" s="6">
        <f t="shared" si="247"/>
        <v>6.833333333333333</v>
      </c>
      <c r="H2642" t="s">
        <v>8221</v>
      </c>
      <c r="I2642" t="s">
        <v>8224</v>
      </c>
      <c r="J2642" t="s">
        <v>8246</v>
      </c>
      <c r="K2642">
        <v>1468519920</v>
      </c>
      <c r="L2642" s="11">
        <f t="shared" si="250"/>
        <v>42565.758333333331</v>
      </c>
      <c r="M2642">
        <v>1466188338</v>
      </c>
      <c r="N2642" s="11">
        <f t="shared" si="251"/>
        <v>42538.77243055556</v>
      </c>
      <c r="O2642" t="b">
        <v>0</v>
      </c>
      <c r="P2642">
        <v>6</v>
      </c>
      <c r="Q2642" t="b">
        <v>0</v>
      </c>
      <c r="R2642" t="s">
        <v>8282</v>
      </c>
      <c r="S2642" t="str">
        <f t="shared" si="248"/>
        <v>games</v>
      </c>
      <c r="T2642" t="str">
        <f t="shared" si="249"/>
        <v>video games</v>
      </c>
    </row>
    <row r="2643" spans="1:20" ht="28.8" x14ac:dyDescent="0.3">
      <c r="A2643">
        <v>2519</v>
      </c>
      <c r="B2643" s="3" t="s">
        <v>2519</v>
      </c>
      <c r="C2643" s="3" t="s">
        <v>6629</v>
      </c>
      <c r="D2643" s="10">
        <v>150000</v>
      </c>
      <c r="E2643">
        <v>65</v>
      </c>
      <c r="F2643" s="5">
        <f t="shared" si="246"/>
        <v>4.3333333333333331E-4</v>
      </c>
      <c r="G2643" s="6">
        <f t="shared" si="247"/>
        <v>16.25</v>
      </c>
      <c r="H2643" t="s">
        <v>8221</v>
      </c>
      <c r="I2643" t="s">
        <v>8224</v>
      </c>
      <c r="J2643" t="s">
        <v>8246</v>
      </c>
      <c r="K2643">
        <v>1405741404</v>
      </c>
      <c r="L2643" s="11">
        <f t="shared" si="250"/>
        <v>41839.155138888891</v>
      </c>
      <c r="M2643">
        <v>1403149404</v>
      </c>
      <c r="N2643" s="11">
        <f t="shared" si="251"/>
        <v>41809.155138888891</v>
      </c>
      <c r="O2643" t="b">
        <v>0</v>
      </c>
      <c r="P2643">
        <v>4</v>
      </c>
      <c r="Q2643" t="b">
        <v>0</v>
      </c>
      <c r="R2643" t="s">
        <v>8299</v>
      </c>
      <c r="S2643" t="str">
        <f t="shared" si="248"/>
        <v>food</v>
      </c>
      <c r="T2643" t="str">
        <f t="shared" si="249"/>
        <v>restaurants</v>
      </c>
    </row>
    <row r="2644" spans="1:20" ht="43.2" x14ac:dyDescent="0.3">
      <c r="A2644">
        <v>1097</v>
      </c>
      <c r="B2644" s="3" t="s">
        <v>1098</v>
      </c>
      <c r="C2644" s="3" t="s">
        <v>5207</v>
      </c>
      <c r="D2644" s="10">
        <v>100000</v>
      </c>
      <c r="E2644">
        <v>47</v>
      </c>
      <c r="F2644" s="5">
        <f t="shared" si="246"/>
        <v>4.6999999999999999E-4</v>
      </c>
      <c r="G2644" s="6">
        <f t="shared" si="247"/>
        <v>6.7142857142857144</v>
      </c>
      <c r="H2644" t="s">
        <v>8221</v>
      </c>
      <c r="I2644" t="s">
        <v>8224</v>
      </c>
      <c r="J2644" t="s">
        <v>8246</v>
      </c>
      <c r="K2644">
        <v>1393786877</v>
      </c>
      <c r="L2644" s="11">
        <f t="shared" si="250"/>
        <v>41700.792557870373</v>
      </c>
      <c r="M2644">
        <v>1390330877</v>
      </c>
      <c r="N2644" s="11">
        <f t="shared" si="251"/>
        <v>41660.792557870373</v>
      </c>
      <c r="O2644" t="b">
        <v>0</v>
      </c>
      <c r="P2644">
        <v>7</v>
      </c>
      <c r="Q2644" t="b">
        <v>0</v>
      </c>
      <c r="R2644" t="s">
        <v>8282</v>
      </c>
      <c r="S2644" t="str">
        <f t="shared" si="248"/>
        <v>games</v>
      </c>
      <c r="T2644" t="str">
        <f t="shared" si="249"/>
        <v>video games</v>
      </c>
    </row>
    <row r="2645" spans="1:20" ht="43.2" x14ac:dyDescent="0.3">
      <c r="A2645">
        <v>1867</v>
      </c>
      <c r="B2645" s="3" t="s">
        <v>1868</v>
      </c>
      <c r="C2645" s="3" t="s">
        <v>5977</v>
      </c>
      <c r="D2645" s="10">
        <v>20000</v>
      </c>
      <c r="E2645">
        <v>10</v>
      </c>
      <c r="F2645" s="5">
        <f t="shared" si="246"/>
        <v>5.0000000000000001E-4</v>
      </c>
      <c r="G2645" s="6">
        <f t="shared" si="247"/>
        <v>10</v>
      </c>
      <c r="H2645" t="s">
        <v>8221</v>
      </c>
      <c r="I2645" t="s">
        <v>8224</v>
      </c>
      <c r="J2645" t="s">
        <v>8246</v>
      </c>
      <c r="K2645">
        <v>1478383912</v>
      </c>
      <c r="L2645" s="11">
        <f t="shared" si="250"/>
        <v>42679.924907407403</v>
      </c>
      <c r="M2645">
        <v>1475791912</v>
      </c>
      <c r="N2645" s="11">
        <f t="shared" si="251"/>
        <v>42649.924907407403</v>
      </c>
      <c r="O2645" t="b">
        <v>0</v>
      </c>
      <c r="P2645">
        <v>1</v>
      </c>
      <c r="Q2645" t="b">
        <v>0</v>
      </c>
      <c r="R2645" t="s">
        <v>8283</v>
      </c>
      <c r="S2645" t="str">
        <f t="shared" si="248"/>
        <v>games</v>
      </c>
      <c r="T2645" t="str">
        <f t="shared" si="249"/>
        <v>mobile games</v>
      </c>
    </row>
    <row r="2646" spans="1:20" ht="43.2" x14ac:dyDescent="0.3">
      <c r="A2646">
        <v>1986</v>
      </c>
      <c r="B2646" s="3" t="s">
        <v>1987</v>
      </c>
      <c r="C2646" s="3" t="s">
        <v>6096</v>
      </c>
      <c r="D2646" s="10">
        <v>2000</v>
      </c>
      <c r="E2646">
        <v>1</v>
      </c>
      <c r="F2646" s="5">
        <f t="shared" si="246"/>
        <v>5.0000000000000001E-4</v>
      </c>
      <c r="G2646" s="6">
        <f t="shared" si="247"/>
        <v>1</v>
      </c>
      <c r="H2646" t="s">
        <v>8221</v>
      </c>
      <c r="I2646" t="s">
        <v>8225</v>
      </c>
      <c r="J2646" t="s">
        <v>8247</v>
      </c>
      <c r="K2646">
        <v>1457947483</v>
      </c>
      <c r="L2646" s="11">
        <f t="shared" si="250"/>
        <v>42443.392164351855</v>
      </c>
      <c r="M2646">
        <v>1455359083</v>
      </c>
      <c r="N2646" s="11">
        <f t="shared" si="251"/>
        <v>42413.433831018512</v>
      </c>
      <c r="O2646" t="b">
        <v>0</v>
      </c>
      <c r="P2646">
        <v>1</v>
      </c>
      <c r="Q2646" t="b">
        <v>0</v>
      </c>
      <c r="R2646" t="s">
        <v>8296</v>
      </c>
      <c r="S2646" t="str">
        <f t="shared" si="248"/>
        <v>photography</v>
      </c>
      <c r="T2646" t="str">
        <f t="shared" si="249"/>
        <v>people</v>
      </c>
    </row>
    <row r="2647" spans="1:20" ht="43.2" x14ac:dyDescent="0.3">
      <c r="A2647">
        <v>2126</v>
      </c>
      <c r="B2647" s="3" t="s">
        <v>2127</v>
      </c>
      <c r="C2647" s="3" t="s">
        <v>6236</v>
      </c>
      <c r="D2647" s="10">
        <v>20000</v>
      </c>
      <c r="E2647">
        <v>10</v>
      </c>
      <c r="F2647" s="5">
        <f t="shared" si="246"/>
        <v>5.0000000000000001E-4</v>
      </c>
      <c r="G2647" s="6">
        <f t="shared" si="247"/>
        <v>5</v>
      </c>
      <c r="H2647" t="s">
        <v>8221</v>
      </c>
      <c r="I2647" t="s">
        <v>8224</v>
      </c>
      <c r="J2647" t="s">
        <v>8246</v>
      </c>
      <c r="K2647">
        <v>1418080887</v>
      </c>
      <c r="L2647" s="11">
        <f t="shared" si="250"/>
        <v>41981.973229166666</v>
      </c>
      <c r="M2647">
        <v>1415488887</v>
      </c>
      <c r="N2647" s="11">
        <f t="shared" si="251"/>
        <v>41951.973229166666</v>
      </c>
      <c r="O2647" t="b">
        <v>0</v>
      </c>
      <c r="P2647">
        <v>2</v>
      </c>
      <c r="Q2647" t="b">
        <v>0</v>
      </c>
      <c r="R2647" t="s">
        <v>8282</v>
      </c>
      <c r="S2647" t="str">
        <f t="shared" si="248"/>
        <v>games</v>
      </c>
      <c r="T2647" t="str">
        <f t="shared" si="249"/>
        <v>video games</v>
      </c>
    </row>
    <row r="2648" spans="1:20" ht="57.6" x14ac:dyDescent="0.3">
      <c r="A2648">
        <v>3119</v>
      </c>
      <c r="B2648" s="3" t="s">
        <v>3119</v>
      </c>
      <c r="C2648" s="3" t="s">
        <v>7229</v>
      </c>
      <c r="D2648" s="10">
        <v>10000</v>
      </c>
      <c r="E2648">
        <v>5</v>
      </c>
      <c r="F2648" s="5">
        <f t="shared" si="246"/>
        <v>5.0000000000000001E-4</v>
      </c>
      <c r="G2648" s="6">
        <f t="shared" si="247"/>
        <v>5</v>
      </c>
      <c r="H2648" t="s">
        <v>8221</v>
      </c>
      <c r="I2648" t="s">
        <v>8224</v>
      </c>
      <c r="J2648" t="s">
        <v>8246</v>
      </c>
      <c r="K2648">
        <v>1427414732</v>
      </c>
      <c r="L2648" s="11">
        <f t="shared" si="250"/>
        <v>42090.003842592589</v>
      </c>
      <c r="M2648">
        <v>1424826332</v>
      </c>
      <c r="N2648" s="11">
        <f t="shared" si="251"/>
        <v>42060.04550925926</v>
      </c>
      <c r="O2648" t="b">
        <v>0</v>
      </c>
      <c r="P2648">
        <v>1</v>
      </c>
      <c r="Q2648" t="b">
        <v>0</v>
      </c>
      <c r="R2648" t="s">
        <v>8303</v>
      </c>
      <c r="S2648" t="str">
        <f t="shared" si="248"/>
        <v>theater</v>
      </c>
      <c r="T2648" t="str">
        <f t="shared" si="249"/>
        <v>spaces</v>
      </c>
    </row>
    <row r="2649" spans="1:20" x14ac:dyDescent="0.3">
      <c r="A2649">
        <v>3108</v>
      </c>
      <c r="B2649" s="3" t="s">
        <v>3108</v>
      </c>
      <c r="C2649" s="3" t="s">
        <v>7218</v>
      </c>
      <c r="D2649" s="10">
        <v>50000</v>
      </c>
      <c r="E2649">
        <v>26</v>
      </c>
      <c r="F2649" s="5">
        <f t="shared" si="246"/>
        <v>5.1999999999999995E-4</v>
      </c>
      <c r="G2649" s="6">
        <f t="shared" si="247"/>
        <v>13</v>
      </c>
      <c r="H2649" t="s">
        <v>8221</v>
      </c>
      <c r="I2649" t="s">
        <v>8224</v>
      </c>
      <c r="J2649" t="s">
        <v>8246</v>
      </c>
      <c r="K2649">
        <v>1430234394</v>
      </c>
      <c r="L2649" s="11">
        <f t="shared" si="250"/>
        <v>42122.638819444444</v>
      </c>
      <c r="M2649">
        <v>1425053994</v>
      </c>
      <c r="N2649" s="11">
        <f t="shared" si="251"/>
        <v>42062.680486111116</v>
      </c>
      <c r="O2649" t="b">
        <v>0</v>
      </c>
      <c r="P2649">
        <v>2</v>
      </c>
      <c r="Q2649" t="b">
        <v>0</v>
      </c>
      <c r="R2649" t="s">
        <v>8303</v>
      </c>
      <c r="S2649" t="str">
        <f t="shared" si="248"/>
        <v>theater</v>
      </c>
      <c r="T2649" t="str">
        <f t="shared" si="249"/>
        <v>spaces</v>
      </c>
    </row>
    <row r="2650" spans="1:20" ht="28.8" x14ac:dyDescent="0.3">
      <c r="A2650">
        <v>2691</v>
      </c>
      <c r="B2650" s="3" t="s">
        <v>2691</v>
      </c>
      <c r="C2650" s="3" t="s">
        <v>6801</v>
      </c>
      <c r="D2650" s="10">
        <v>65000</v>
      </c>
      <c r="E2650">
        <v>35</v>
      </c>
      <c r="F2650" s="5">
        <f t="shared" si="246"/>
        <v>5.3846153846153844E-4</v>
      </c>
      <c r="G2650" s="6">
        <f t="shared" si="247"/>
        <v>17.5</v>
      </c>
      <c r="H2650" t="s">
        <v>8221</v>
      </c>
      <c r="I2650" t="s">
        <v>8229</v>
      </c>
      <c r="J2650" t="s">
        <v>8251</v>
      </c>
      <c r="K2650">
        <v>1431278557</v>
      </c>
      <c r="L2650" s="11">
        <f t="shared" si="250"/>
        <v>42134.724039351851</v>
      </c>
      <c r="M2650">
        <v>1427390557</v>
      </c>
      <c r="N2650" s="11">
        <f t="shared" si="251"/>
        <v>42089.724039351851</v>
      </c>
      <c r="O2650" t="b">
        <v>0</v>
      </c>
      <c r="P2650">
        <v>2</v>
      </c>
      <c r="Q2650" t="b">
        <v>0</v>
      </c>
      <c r="R2650" t="s">
        <v>8284</v>
      </c>
      <c r="S2650" t="str">
        <f t="shared" si="248"/>
        <v>food</v>
      </c>
      <c r="T2650" t="str">
        <f t="shared" si="249"/>
        <v>food trucks</v>
      </c>
    </row>
    <row r="2651" spans="1:20" ht="57.6" x14ac:dyDescent="0.3">
      <c r="A2651">
        <v>1162</v>
      </c>
      <c r="B2651" s="3" t="s">
        <v>1163</v>
      </c>
      <c r="C2651" s="3" t="s">
        <v>5272</v>
      </c>
      <c r="D2651" s="10">
        <v>60000</v>
      </c>
      <c r="E2651">
        <v>35</v>
      </c>
      <c r="F2651" s="5">
        <f t="shared" si="246"/>
        <v>5.8333333333333338E-4</v>
      </c>
      <c r="G2651" s="6">
        <f t="shared" si="247"/>
        <v>17.5</v>
      </c>
      <c r="H2651" t="s">
        <v>8221</v>
      </c>
      <c r="I2651" t="s">
        <v>8224</v>
      </c>
      <c r="J2651" t="s">
        <v>8246</v>
      </c>
      <c r="K2651">
        <v>1411662264</v>
      </c>
      <c r="L2651" s="11">
        <f t="shared" si="250"/>
        <v>41907.683611111112</v>
      </c>
      <c r="M2651">
        <v>1408983864</v>
      </c>
      <c r="N2651" s="11">
        <f t="shared" si="251"/>
        <v>41876.683611111112</v>
      </c>
      <c r="O2651" t="b">
        <v>0</v>
      </c>
      <c r="P2651">
        <v>2</v>
      </c>
      <c r="Q2651" t="b">
        <v>0</v>
      </c>
      <c r="R2651" t="s">
        <v>8284</v>
      </c>
      <c r="S2651" t="str">
        <f t="shared" si="248"/>
        <v>food</v>
      </c>
      <c r="T2651" t="str">
        <f t="shared" si="249"/>
        <v>food trucks</v>
      </c>
    </row>
    <row r="2652" spans="1:20" ht="43.2" x14ac:dyDescent="0.3">
      <c r="A2652">
        <v>2136</v>
      </c>
      <c r="B2652" s="3" t="s">
        <v>2137</v>
      </c>
      <c r="C2652" s="3" t="s">
        <v>6246</v>
      </c>
      <c r="D2652" s="10">
        <v>80000</v>
      </c>
      <c r="E2652">
        <v>47.69</v>
      </c>
      <c r="F2652" s="5">
        <f t="shared" si="246"/>
        <v>5.9612499999999998E-4</v>
      </c>
      <c r="G2652" s="6">
        <f t="shared" si="247"/>
        <v>11.922499999999999</v>
      </c>
      <c r="H2652" t="s">
        <v>8221</v>
      </c>
      <c r="I2652" t="s">
        <v>8224</v>
      </c>
      <c r="J2652" t="s">
        <v>8246</v>
      </c>
      <c r="K2652">
        <v>1382184786</v>
      </c>
      <c r="L2652" s="11">
        <f t="shared" si="250"/>
        <v>41566.509097222224</v>
      </c>
      <c r="M2652">
        <v>1379592786</v>
      </c>
      <c r="N2652" s="11">
        <f t="shared" si="251"/>
        <v>41536.509097222224</v>
      </c>
      <c r="O2652" t="b">
        <v>0</v>
      </c>
      <c r="P2652">
        <v>4</v>
      </c>
      <c r="Q2652" t="b">
        <v>0</v>
      </c>
      <c r="R2652" t="s">
        <v>8282</v>
      </c>
      <c r="S2652" t="str">
        <f t="shared" si="248"/>
        <v>games</v>
      </c>
      <c r="T2652" t="str">
        <f t="shared" si="249"/>
        <v>video games</v>
      </c>
    </row>
    <row r="2653" spans="1:20" ht="43.2" x14ac:dyDescent="0.3">
      <c r="A2653">
        <v>3196</v>
      </c>
      <c r="B2653" s="3" t="s">
        <v>3196</v>
      </c>
      <c r="C2653" s="3" t="s">
        <v>7306</v>
      </c>
      <c r="D2653" s="10">
        <v>3000000</v>
      </c>
      <c r="E2653">
        <v>1800</v>
      </c>
      <c r="F2653" s="5">
        <f t="shared" si="246"/>
        <v>5.9999999999999995E-4</v>
      </c>
      <c r="G2653" s="6">
        <f t="shared" si="247"/>
        <v>300</v>
      </c>
      <c r="H2653" t="s">
        <v>8221</v>
      </c>
      <c r="I2653" t="s">
        <v>8224</v>
      </c>
      <c r="J2653" t="s">
        <v>8246</v>
      </c>
      <c r="K2653">
        <v>1438437600</v>
      </c>
      <c r="L2653" s="11">
        <f t="shared" si="250"/>
        <v>42217.583333333328</v>
      </c>
      <c r="M2653">
        <v>1433254875</v>
      </c>
      <c r="N2653" s="11">
        <f t="shared" si="251"/>
        <v>42157.598090277781</v>
      </c>
      <c r="O2653" t="b">
        <v>0</v>
      </c>
      <c r="P2653">
        <v>6</v>
      </c>
      <c r="Q2653" t="b">
        <v>0</v>
      </c>
      <c r="R2653" t="s">
        <v>8305</v>
      </c>
      <c r="S2653" t="str">
        <f t="shared" si="248"/>
        <v>theater</v>
      </c>
      <c r="T2653" t="str">
        <f t="shared" si="249"/>
        <v>musical</v>
      </c>
    </row>
    <row r="2654" spans="1:20" ht="43.2" x14ac:dyDescent="0.3">
      <c r="A2654">
        <v>591</v>
      </c>
      <c r="B2654" s="3" t="s">
        <v>592</v>
      </c>
      <c r="C2654" s="3" t="s">
        <v>4701</v>
      </c>
      <c r="D2654" s="10">
        <v>100000</v>
      </c>
      <c r="E2654">
        <v>61</v>
      </c>
      <c r="F2654" s="5">
        <f t="shared" si="246"/>
        <v>6.0999999999999997E-4</v>
      </c>
      <c r="G2654" s="6">
        <f t="shared" si="247"/>
        <v>30.5</v>
      </c>
      <c r="H2654" t="s">
        <v>8221</v>
      </c>
      <c r="I2654" t="s">
        <v>8224</v>
      </c>
      <c r="J2654" t="s">
        <v>8246</v>
      </c>
      <c r="K2654">
        <v>1437570130</v>
      </c>
      <c r="L2654" s="11">
        <f t="shared" si="250"/>
        <v>42207.543171296296</v>
      </c>
      <c r="M2654">
        <v>1434978130</v>
      </c>
      <c r="N2654" s="11">
        <f t="shared" si="251"/>
        <v>42177.543171296296</v>
      </c>
      <c r="O2654" t="b">
        <v>0</v>
      </c>
      <c r="P2654">
        <v>2</v>
      </c>
      <c r="Q2654" t="b">
        <v>0</v>
      </c>
      <c r="R2654" t="s">
        <v>8272</v>
      </c>
      <c r="S2654" t="str">
        <f t="shared" si="248"/>
        <v>technology</v>
      </c>
      <c r="T2654" t="str">
        <f t="shared" si="249"/>
        <v>web</v>
      </c>
    </row>
    <row r="2655" spans="1:20" ht="43.2" x14ac:dyDescent="0.3">
      <c r="A2655">
        <v>599</v>
      </c>
      <c r="B2655" s="3" t="s">
        <v>600</v>
      </c>
      <c r="C2655" s="3" t="s">
        <v>4709</v>
      </c>
      <c r="D2655" s="10">
        <v>50000</v>
      </c>
      <c r="E2655">
        <v>31</v>
      </c>
      <c r="F2655" s="5">
        <f t="shared" si="246"/>
        <v>6.2E-4</v>
      </c>
      <c r="G2655" s="6">
        <f t="shared" si="247"/>
        <v>15.5</v>
      </c>
      <c r="H2655" t="s">
        <v>8221</v>
      </c>
      <c r="I2655" t="s">
        <v>8224</v>
      </c>
      <c r="J2655" t="s">
        <v>8246</v>
      </c>
      <c r="K2655">
        <v>1425827760</v>
      </c>
      <c r="L2655" s="11">
        <f t="shared" si="250"/>
        <v>42071.636111111111</v>
      </c>
      <c r="M2655">
        <v>1423769402</v>
      </c>
      <c r="N2655" s="11">
        <f t="shared" si="251"/>
        <v>42047.812523148154</v>
      </c>
      <c r="O2655" t="b">
        <v>0</v>
      </c>
      <c r="P2655">
        <v>2</v>
      </c>
      <c r="Q2655" t="b">
        <v>0</v>
      </c>
      <c r="R2655" t="s">
        <v>8272</v>
      </c>
      <c r="S2655" t="str">
        <f t="shared" si="248"/>
        <v>technology</v>
      </c>
      <c r="T2655" t="str">
        <f t="shared" si="249"/>
        <v>web</v>
      </c>
    </row>
    <row r="2656" spans="1:20" ht="43.2" x14ac:dyDescent="0.3">
      <c r="A2656">
        <v>1139</v>
      </c>
      <c r="B2656" s="3" t="s">
        <v>1140</v>
      </c>
      <c r="C2656" s="3" t="s">
        <v>5249</v>
      </c>
      <c r="D2656" s="10">
        <v>8000</v>
      </c>
      <c r="E2656">
        <v>5</v>
      </c>
      <c r="F2656" s="5">
        <f t="shared" si="246"/>
        <v>6.2500000000000001E-4</v>
      </c>
      <c r="G2656" s="6">
        <f t="shared" si="247"/>
        <v>5</v>
      </c>
      <c r="H2656" t="s">
        <v>8221</v>
      </c>
      <c r="I2656" t="s">
        <v>8224</v>
      </c>
      <c r="J2656" t="s">
        <v>8246</v>
      </c>
      <c r="K2656">
        <v>1420100426</v>
      </c>
      <c r="L2656" s="11">
        <f t="shared" si="250"/>
        <v>42005.347523148142</v>
      </c>
      <c r="M2656">
        <v>1417508426</v>
      </c>
      <c r="N2656" s="11">
        <f t="shared" si="251"/>
        <v>41975.347523148142</v>
      </c>
      <c r="O2656" t="b">
        <v>0</v>
      </c>
      <c r="P2656">
        <v>1</v>
      </c>
      <c r="Q2656" t="b">
        <v>0</v>
      </c>
      <c r="R2656" t="s">
        <v>8283</v>
      </c>
      <c r="S2656" t="str">
        <f t="shared" si="248"/>
        <v>games</v>
      </c>
      <c r="T2656" t="str">
        <f t="shared" si="249"/>
        <v>mobile games</v>
      </c>
    </row>
    <row r="2657" spans="1:20" ht="43.2" x14ac:dyDescent="0.3">
      <c r="A2657">
        <v>459</v>
      </c>
      <c r="B2657" s="3" t="s">
        <v>460</v>
      </c>
      <c r="C2657" s="3" t="s">
        <v>4569</v>
      </c>
      <c r="D2657" s="10">
        <v>39000</v>
      </c>
      <c r="E2657">
        <v>25</v>
      </c>
      <c r="F2657" s="5">
        <f t="shared" si="246"/>
        <v>6.4102564102564103E-4</v>
      </c>
      <c r="G2657" s="6">
        <f t="shared" si="247"/>
        <v>25</v>
      </c>
      <c r="H2657" t="s">
        <v>8221</v>
      </c>
      <c r="I2657" t="s">
        <v>8224</v>
      </c>
      <c r="J2657" t="s">
        <v>8246</v>
      </c>
      <c r="K2657">
        <v>1321201327</v>
      </c>
      <c r="L2657" s="11">
        <f t="shared" si="250"/>
        <v>40860.682025462964</v>
      </c>
      <c r="M2657">
        <v>1316013727</v>
      </c>
      <c r="N2657" s="11">
        <f t="shared" si="251"/>
        <v>40800.6403587963</v>
      </c>
      <c r="O2657" t="b">
        <v>0</v>
      </c>
      <c r="P2657">
        <v>1</v>
      </c>
      <c r="Q2657" t="b">
        <v>0</v>
      </c>
      <c r="R2657" t="s">
        <v>8270</v>
      </c>
      <c r="S2657" t="str">
        <f t="shared" si="248"/>
        <v>film &amp; video</v>
      </c>
      <c r="T2657" t="str">
        <f t="shared" si="249"/>
        <v>animation</v>
      </c>
    </row>
    <row r="2658" spans="1:20" ht="57.6" x14ac:dyDescent="0.3">
      <c r="A2658">
        <v>3806</v>
      </c>
      <c r="B2658" s="3" t="s">
        <v>3803</v>
      </c>
      <c r="C2658" s="3" t="s">
        <v>7916</v>
      </c>
      <c r="D2658" s="10">
        <v>7500</v>
      </c>
      <c r="E2658">
        <v>5</v>
      </c>
      <c r="F2658" s="5">
        <f t="shared" si="246"/>
        <v>6.6666666666666664E-4</v>
      </c>
      <c r="G2658" s="6">
        <f t="shared" si="247"/>
        <v>5</v>
      </c>
      <c r="H2658" t="s">
        <v>8221</v>
      </c>
      <c r="I2658" t="s">
        <v>8226</v>
      </c>
      <c r="J2658" t="s">
        <v>8248</v>
      </c>
      <c r="K2658">
        <v>1404022381</v>
      </c>
      <c r="L2658" s="11">
        <f t="shared" si="250"/>
        <v>41819.259039351848</v>
      </c>
      <c r="M2658">
        <v>1402294381</v>
      </c>
      <c r="N2658" s="11">
        <f t="shared" si="251"/>
        <v>41799.259039351848</v>
      </c>
      <c r="O2658" t="b">
        <v>0</v>
      </c>
      <c r="P2658">
        <v>1</v>
      </c>
      <c r="Q2658" t="b">
        <v>0</v>
      </c>
      <c r="R2658" t="s">
        <v>8305</v>
      </c>
      <c r="S2658" t="str">
        <f t="shared" si="248"/>
        <v>theater</v>
      </c>
      <c r="T2658" t="str">
        <f t="shared" si="249"/>
        <v>musical</v>
      </c>
    </row>
    <row r="2659" spans="1:20" ht="43.2" x14ac:dyDescent="0.3">
      <c r="A2659">
        <v>4050</v>
      </c>
      <c r="B2659" s="3" t="s">
        <v>4046</v>
      </c>
      <c r="C2659" s="3" t="s">
        <v>8154</v>
      </c>
      <c r="D2659" s="10">
        <v>1500</v>
      </c>
      <c r="E2659">
        <v>1</v>
      </c>
      <c r="F2659" s="5">
        <f t="shared" si="246"/>
        <v>6.6666666666666664E-4</v>
      </c>
      <c r="G2659" s="6">
        <f t="shared" si="247"/>
        <v>1</v>
      </c>
      <c r="H2659" t="s">
        <v>8221</v>
      </c>
      <c r="I2659" t="s">
        <v>8224</v>
      </c>
      <c r="J2659" t="s">
        <v>8246</v>
      </c>
      <c r="K2659">
        <v>1414077391</v>
      </c>
      <c r="L2659" s="11">
        <f t="shared" si="250"/>
        <v>41935.636469907404</v>
      </c>
      <c r="M2659">
        <v>1411485391</v>
      </c>
      <c r="N2659" s="11">
        <f t="shared" si="251"/>
        <v>41905.636469907404</v>
      </c>
      <c r="O2659" t="b">
        <v>0</v>
      </c>
      <c r="P2659">
        <v>1</v>
      </c>
      <c r="Q2659" t="b">
        <v>0</v>
      </c>
      <c r="R2659" t="s">
        <v>8271</v>
      </c>
      <c r="S2659" t="str">
        <f t="shared" si="248"/>
        <v>theater</v>
      </c>
      <c r="T2659" t="str">
        <f t="shared" si="249"/>
        <v>plays</v>
      </c>
    </row>
    <row r="2660" spans="1:20" ht="43.2" x14ac:dyDescent="0.3">
      <c r="A2660">
        <v>1072</v>
      </c>
      <c r="B2660" s="3" t="s">
        <v>1073</v>
      </c>
      <c r="C2660" s="3" t="s">
        <v>5182</v>
      </c>
      <c r="D2660" s="10">
        <v>75000</v>
      </c>
      <c r="E2660">
        <v>51</v>
      </c>
      <c r="F2660" s="5">
        <f t="shared" si="246"/>
        <v>6.8000000000000005E-4</v>
      </c>
      <c r="G2660" s="6">
        <f t="shared" si="247"/>
        <v>12.75</v>
      </c>
      <c r="H2660" t="s">
        <v>8221</v>
      </c>
      <c r="I2660" t="s">
        <v>8224</v>
      </c>
      <c r="J2660" t="s">
        <v>8246</v>
      </c>
      <c r="K2660">
        <v>1391630297</v>
      </c>
      <c r="L2660" s="11">
        <f t="shared" si="250"/>
        <v>41675.832141203704</v>
      </c>
      <c r="M2660">
        <v>1389038297</v>
      </c>
      <c r="N2660" s="11">
        <f t="shared" si="251"/>
        <v>41645.832141203704</v>
      </c>
      <c r="O2660" t="b">
        <v>0</v>
      </c>
      <c r="P2660">
        <v>4</v>
      </c>
      <c r="Q2660" t="b">
        <v>0</v>
      </c>
      <c r="R2660" t="s">
        <v>8282</v>
      </c>
      <c r="S2660" t="str">
        <f t="shared" si="248"/>
        <v>games</v>
      </c>
      <c r="T2660" t="str">
        <f t="shared" si="249"/>
        <v>video games</v>
      </c>
    </row>
    <row r="2661" spans="1:20" ht="43.2" x14ac:dyDescent="0.3">
      <c r="A2661">
        <v>189</v>
      </c>
      <c r="B2661" s="3" t="s">
        <v>191</v>
      </c>
      <c r="C2661" s="3" t="s">
        <v>4299</v>
      </c>
      <c r="D2661" s="10">
        <v>500000</v>
      </c>
      <c r="E2661">
        <v>345</v>
      </c>
      <c r="F2661" s="5">
        <f t="shared" si="246"/>
        <v>6.8999999999999997E-4</v>
      </c>
      <c r="G2661" s="6">
        <f t="shared" si="247"/>
        <v>69</v>
      </c>
      <c r="H2661" t="s">
        <v>8221</v>
      </c>
      <c r="I2661" t="s">
        <v>8224</v>
      </c>
      <c r="J2661" t="s">
        <v>8246</v>
      </c>
      <c r="K2661">
        <v>1472920477</v>
      </c>
      <c r="L2661" s="11">
        <f t="shared" si="250"/>
        <v>42616.690706018519</v>
      </c>
      <c r="M2661">
        <v>1467736477</v>
      </c>
      <c r="N2661" s="11">
        <f t="shared" si="251"/>
        <v>42556.690706018519</v>
      </c>
      <c r="O2661" t="b">
        <v>0</v>
      </c>
      <c r="P2661">
        <v>5</v>
      </c>
      <c r="Q2661" t="b">
        <v>0</v>
      </c>
      <c r="R2661" t="s">
        <v>8268</v>
      </c>
      <c r="S2661" t="str">
        <f t="shared" si="248"/>
        <v>film &amp; video</v>
      </c>
      <c r="T2661" t="str">
        <f t="shared" si="249"/>
        <v>drama</v>
      </c>
    </row>
    <row r="2662" spans="1:20" ht="43.2" x14ac:dyDescent="0.3">
      <c r="A2662">
        <v>455</v>
      </c>
      <c r="B2662" s="3" t="s">
        <v>456</v>
      </c>
      <c r="C2662" s="3" t="s">
        <v>4565</v>
      </c>
      <c r="D2662" s="10">
        <v>65000</v>
      </c>
      <c r="E2662">
        <v>45</v>
      </c>
      <c r="F2662" s="5">
        <f t="shared" si="246"/>
        <v>6.9230769230769226E-4</v>
      </c>
      <c r="G2662" s="6">
        <f t="shared" si="247"/>
        <v>22.5</v>
      </c>
      <c r="H2662" t="s">
        <v>8221</v>
      </c>
      <c r="I2662" t="s">
        <v>8224</v>
      </c>
      <c r="J2662" t="s">
        <v>8246</v>
      </c>
      <c r="K2662">
        <v>1334622660</v>
      </c>
      <c r="L2662" s="11">
        <f t="shared" si="250"/>
        <v>41016.021527777775</v>
      </c>
      <c r="M2662">
        <v>1330733022</v>
      </c>
      <c r="N2662" s="11">
        <f t="shared" si="251"/>
        <v>40971.002569444441</v>
      </c>
      <c r="O2662" t="b">
        <v>0</v>
      </c>
      <c r="P2662">
        <v>2</v>
      </c>
      <c r="Q2662" t="b">
        <v>0</v>
      </c>
      <c r="R2662" t="s">
        <v>8270</v>
      </c>
      <c r="S2662" t="str">
        <f t="shared" si="248"/>
        <v>film &amp; video</v>
      </c>
      <c r="T2662" t="str">
        <f t="shared" si="249"/>
        <v>animation</v>
      </c>
    </row>
    <row r="2663" spans="1:20" ht="43.2" x14ac:dyDescent="0.3">
      <c r="A2663">
        <v>3068</v>
      </c>
      <c r="B2663" s="3" t="s">
        <v>3068</v>
      </c>
      <c r="C2663" s="3" t="s">
        <v>7178</v>
      </c>
      <c r="D2663" s="10">
        <v>250000</v>
      </c>
      <c r="E2663">
        <v>175</v>
      </c>
      <c r="F2663" s="5">
        <f t="shared" si="246"/>
        <v>6.9999999999999999E-4</v>
      </c>
      <c r="G2663" s="6">
        <f t="shared" si="247"/>
        <v>87.5</v>
      </c>
      <c r="H2663" t="s">
        <v>8221</v>
      </c>
      <c r="I2663" t="s">
        <v>8224</v>
      </c>
      <c r="J2663" t="s">
        <v>8246</v>
      </c>
      <c r="K2663">
        <v>1445013352</v>
      </c>
      <c r="L2663" s="11">
        <f t="shared" si="250"/>
        <v>42293.691574074073</v>
      </c>
      <c r="M2663">
        <v>1442421352</v>
      </c>
      <c r="N2663" s="11">
        <f t="shared" si="251"/>
        <v>42263.691574074073</v>
      </c>
      <c r="O2663" t="b">
        <v>0</v>
      </c>
      <c r="P2663">
        <v>2</v>
      </c>
      <c r="Q2663" t="b">
        <v>0</v>
      </c>
      <c r="R2663" t="s">
        <v>8303</v>
      </c>
      <c r="S2663" t="str">
        <f t="shared" si="248"/>
        <v>theater</v>
      </c>
      <c r="T2663" t="str">
        <f t="shared" si="249"/>
        <v>spaces</v>
      </c>
    </row>
    <row r="2664" spans="1:20" ht="57.6" x14ac:dyDescent="0.3">
      <c r="A2664">
        <v>3970</v>
      </c>
      <c r="B2664" s="3" t="s">
        <v>3967</v>
      </c>
      <c r="C2664" s="3" t="s">
        <v>8077</v>
      </c>
      <c r="D2664" s="10">
        <v>15000</v>
      </c>
      <c r="E2664">
        <v>11</v>
      </c>
      <c r="F2664" s="5">
        <f t="shared" si="246"/>
        <v>7.3333333333333334E-4</v>
      </c>
      <c r="G2664" s="6">
        <f t="shared" si="247"/>
        <v>5.5</v>
      </c>
      <c r="H2664" t="s">
        <v>8221</v>
      </c>
      <c r="I2664" t="s">
        <v>8224</v>
      </c>
      <c r="J2664" t="s">
        <v>8246</v>
      </c>
      <c r="K2664">
        <v>1460925811</v>
      </c>
      <c r="L2664" s="11">
        <f t="shared" si="250"/>
        <v>42477.863553240735</v>
      </c>
      <c r="M2664">
        <v>1458333811</v>
      </c>
      <c r="N2664" s="11">
        <f t="shared" si="251"/>
        <v>42447.863553240735</v>
      </c>
      <c r="O2664" t="b">
        <v>0</v>
      </c>
      <c r="P2664">
        <v>2</v>
      </c>
      <c r="Q2664" t="b">
        <v>0</v>
      </c>
      <c r="R2664" t="s">
        <v>8271</v>
      </c>
      <c r="S2664" t="str">
        <f t="shared" si="248"/>
        <v>theater</v>
      </c>
      <c r="T2664" t="str">
        <f t="shared" si="249"/>
        <v>plays</v>
      </c>
    </row>
    <row r="2665" spans="1:20" ht="43.2" x14ac:dyDescent="0.3">
      <c r="A2665">
        <v>1811</v>
      </c>
      <c r="B2665" s="3" t="s">
        <v>1812</v>
      </c>
      <c r="C2665" s="3" t="s">
        <v>5921</v>
      </c>
      <c r="D2665" s="10">
        <v>54000</v>
      </c>
      <c r="E2665">
        <v>40</v>
      </c>
      <c r="F2665" s="5">
        <f t="shared" si="246"/>
        <v>7.407407407407407E-4</v>
      </c>
      <c r="G2665" s="6">
        <f t="shared" si="247"/>
        <v>1.5384615384615385</v>
      </c>
      <c r="H2665" t="s">
        <v>8221</v>
      </c>
      <c r="I2665" t="s">
        <v>8224</v>
      </c>
      <c r="J2665" t="s">
        <v>8246</v>
      </c>
      <c r="K2665">
        <v>1414123200</v>
      </c>
      <c r="L2665" s="11">
        <f t="shared" si="250"/>
        <v>41936.166666666664</v>
      </c>
      <c r="M2665">
        <v>1408962270</v>
      </c>
      <c r="N2665" s="11">
        <f t="shared" si="251"/>
        <v>41876.433680555558</v>
      </c>
      <c r="O2665" t="b">
        <v>0</v>
      </c>
      <c r="P2665">
        <v>26</v>
      </c>
      <c r="Q2665" t="b">
        <v>0</v>
      </c>
      <c r="R2665" t="s">
        <v>8285</v>
      </c>
      <c r="S2665" t="str">
        <f t="shared" si="248"/>
        <v>photography</v>
      </c>
      <c r="T2665" t="str">
        <f t="shared" si="249"/>
        <v>photobooks</v>
      </c>
    </row>
    <row r="2666" spans="1:20" ht="57.6" x14ac:dyDescent="0.3">
      <c r="A2666">
        <v>1583</v>
      </c>
      <c r="B2666" s="3" t="s">
        <v>1584</v>
      </c>
      <c r="C2666" s="3" t="s">
        <v>5693</v>
      </c>
      <c r="D2666" s="10">
        <v>20000</v>
      </c>
      <c r="E2666">
        <v>15</v>
      </c>
      <c r="F2666" s="5">
        <f t="shared" si="246"/>
        <v>7.5000000000000002E-4</v>
      </c>
      <c r="G2666" s="6">
        <f t="shared" si="247"/>
        <v>15</v>
      </c>
      <c r="H2666" t="s">
        <v>8221</v>
      </c>
      <c r="I2666" t="s">
        <v>8225</v>
      </c>
      <c r="J2666" t="s">
        <v>8247</v>
      </c>
      <c r="K2666">
        <v>1411681391</v>
      </c>
      <c r="L2666" s="11">
        <f t="shared" si="250"/>
        <v>41907.904988425929</v>
      </c>
      <c r="M2666">
        <v>1409089391</v>
      </c>
      <c r="N2666" s="11">
        <f t="shared" si="251"/>
        <v>41877.904988425929</v>
      </c>
      <c r="O2666" t="b">
        <v>0</v>
      </c>
      <c r="P2666">
        <v>1</v>
      </c>
      <c r="Q2666" t="b">
        <v>0</v>
      </c>
      <c r="R2666" t="s">
        <v>8291</v>
      </c>
      <c r="S2666" t="str">
        <f t="shared" si="248"/>
        <v>photography</v>
      </c>
      <c r="T2666" t="str">
        <f t="shared" si="249"/>
        <v>places</v>
      </c>
    </row>
    <row r="2667" spans="1:20" ht="57.6" x14ac:dyDescent="0.3">
      <c r="A2667">
        <v>2502</v>
      </c>
      <c r="B2667" s="3" t="s">
        <v>2502</v>
      </c>
      <c r="C2667" s="3" t="s">
        <v>6612</v>
      </c>
      <c r="D2667" s="10">
        <v>110000</v>
      </c>
      <c r="E2667">
        <v>86</v>
      </c>
      <c r="F2667" s="5">
        <f t="shared" si="246"/>
        <v>7.8181818181818181E-4</v>
      </c>
      <c r="G2667" s="6">
        <f t="shared" si="247"/>
        <v>17.2</v>
      </c>
      <c r="H2667" t="s">
        <v>8221</v>
      </c>
      <c r="I2667" t="s">
        <v>8224</v>
      </c>
      <c r="J2667" t="s">
        <v>8246</v>
      </c>
      <c r="K2667">
        <v>1411328918</v>
      </c>
      <c r="L2667" s="11">
        <f t="shared" si="250"/>
        <v>41903.825439814813</v>
      </c>
      <c r="M2667">
        <v>1407440918</v>
      </c>
      <c r="N2667" s="11">
        <f t="shared" si="251"/>
        <v>41858.825439814813</v>
      </c>
      <c r="O2667" t="b">
        <v>0</v>
      </c>
      <c r="P2667">
        <v>5</v>
      </c>
      <c r="Q2667" t="b">
        <v>0</v>
      </c>
      <c r="R2667" t="s">
        <v>8299</v>
      </c>
      <c r="S2667" t="str">
        <f t="shared" si="248"/>
        <v>food</v>
      </c>
      <c r="T2667" t="str">
        <f t="shared" si="249"/>
        <v>restaurants</v>
      </c>
    </row>
    <row r="2668" spans="1:20" ht="43.2" x14ac:dyDescent="0.3">
      <c r="A2668">
        <v>2907</v>
      </c>
      <c r="B2668" s="3" t="s">
        <v>2907</v>
      </c>
      <c r="C2668" s="3" t="s">
        <v>7017</v>
      </c>
      <c r="D2668" s="10">
        <v>2500</v>
      </c>
      <c r="E2668">
        <v>2</v>
      </c>
      <c r="F2668" s="5">
        <f t="shared" si="246"/>
        <v>8.0000000000000004E-4</v>
      </c>
      <c r="G2668" s="6">
        <f t="shared" si="247"/>
        <v>1</v>
      </c>
      <c r="H2668" t="s">
        <v>8221</v>
      </c>
      <c r="I2668" t="s">
        <v>8224</v>
      </c>
      <c r="J2668" t="s">
        <v>8246</v>
      </c>
      <c r="K2668">
        <v>1463259837</v>
      </c>
      <c r="L2668" s="11">
        <f t="shared" si="250"/>
        <v>42504.877743055549</v>
      </c>
      <c r="M2668">
        <v>1458075837</v>
      </c>
      <c r="N2668" s="11">
        <f t="shared" si="251"/>
        <v>42444.877743055549</v>
      </c>
      <c r="O2668" t="b">
        <v>0</v>
      </c>
      <c r="P2668">
        <v>2</v>
      </c>
      <c r="Q2668" t="b">
        <v>0</v>
      </c>
      <c r="R2668" t="s">
        <v>8271</v>
      </c>
      <c r="S2668" t="str">
        <f t="shared" si="248"/>
        <v>theater</v>
      </c>
      <c r="T2668" t="str">
        <f t="shared" si="249"/>
        <v>plays</v>
      </c>
    </row>
    <row r="2669" spans="1:20" ht="43.2" x14ac:dyDescent="0.3">
      <c r="A2669">
        <v>4049</v>
      </c>
      <c r="B2669" s="3" t="s">
        <v>4045</v>
      </c>
      <c r="C2669" s="3" t="s">
        <v>8153</v>
      </c>
      <c r="D2669" s="10">
        <v>20000</v>
      </c>
      <c r="E2669">
        <v>16</v>
      </c>
      <c r="F2669" s="5">
        <f t="shared" si="246"/>
        <v>8.0000000000000004E-4</v>
      </c>
      <c r="G2669" s="6">
        <f t="shared" si="247"/>
        <v>16</v>
      </c>
      <c r="H2669" t="s">
        <v>8221</v>
      </c>
      <c r="I2669" t="s">
        <v>8224</v>
      </c>
      <c r="J2669" t="s">
        <v>8246</v>
      </c>
      <c r="K2669">
        <v>1436914815</v>
      </c>
      <c r="L2669" s="11">
        <f t="shared" si="250"/>
        <v>42199.958506944444</v>
      </c>
      <c r="M2669">
        <v>1434322815</v>
      </c>
      <c r="N2669" s="11">
        <f t="shared" si="251"/>
        <v>42169.958506944444</v>
      </c>
      <c r="O2669" t="b">
        <v>0</v>
      </c>
      <c r="P2669">
        <v>1</v>
      </c>
      <c r="Q2669" t="b">
        <v>0</v>
      </c>
      <c r="R2669" t="s">
        <v>8271</v>
      </c>
      <c r="S2669" t="str">
        <f t="shared" si="248"/>
        <v>theater</v>
      </c>
      <c r="T2669" t="str">
        <f t="shared" si="249"/>
        <v>plays</v>
      </c>
    </row>
    <row r="2670" spans="1:20" x14ac:dyDescent="0.3">
      <c r="A2670">
        <v>1086</v>
      </c>
      <c r="B2670" s="3" t="s">
        <v>1087</v>
      </c>
      <c r="C2670" s="3" t="s">
        <v>5196</v>
      </c>
      <c r="D2670" s="10">
        <v>18000</v>
      </c>
      <c r="E2670">
        <v>15</v>
      </c>
      <c r="F2670" s="5">
        <f t="shared" si="246"/>
        <v>8.3333333333333339E-4</v>
      </c>
      <c r="G2670" s="6">
        <f t="shared" si="247"/>
        <v>7.5</v>
      </c>
      <c r="H2670" t="s">
        <v>8221</v>
      </c>
      <c r="I2670" t="s">
        <v>8224</v>
      </c>
      <c r="J2670" t="s">
        <v>8246</v>
      </c>
      <c r="K2670">
        <v>1408913291</v>
      </c>
      <c r="L2670" s="11">
        <f t="shared" si="250"/>
        <v>41875.866793981484</v>
      </c>
      <c r="M2670">
        <v>1406321291</v>
      </c>
      <c r="N2670" s="11">
        <f t="shared" si="251"/>
        <v>41845.866793981484</v>
      </c>
      <c r="O2670" t="b">
        <v>0</v>
      </c>
      <c r="P2670">
        <v>2</v>
      </c>
      <c r="Q2670" t="b">
        <v>0</v>
      </c>
      <c r="R2670" t="s">
        <v>8282</v>
      </c>
      <c r="S2670" t="str">
        <f t="shared" si="248"/>
        <v>games</v>
      </c>
      <c r="T2670" t="str">
        <f t="shared" si="249"/>
        <v>video games</v>
      </c>
    </row>
    <row r="2671" spans="1:20" ht="43.2" x14ac:dyDescent="0.3">
      <c r="A2671">
        <v>546</v>
      </c>
      <c r="B2671" s="3" t="s">
        <v>547</v>
      </c>
      <c r="C2671" s="3" t="s">
        <v>4656</v>
      </c>
      <c r="D2671" s="10">
        <v>60000</v>
      </c>
      <c r="E2671">
        <v>52</v>
      </c>
      <c r="F2671" s="5">
        <f t="shared" si="246"/>
        <v>8.6666666666666663E-4</v>
      </c>
      <c r="G2671" s="6">
        <f t="shared" si="247"/>
        <v>26</v>
      </c>
      <c r="H2671" t="s">
        <v>8221</v>
      </c>
      <c r="I2671" t="s">
        <v>8224</v>
      </c>
      <c r="J2671" t="s">
        <v>8246</v>
      </c>
      <c r="K2671">
        <v>1445097715</v>
      </c>
      <c r="L2671" s="11">
        <f t="shared" si="250"/>
        <v>42294.667997685188</v>
      </c>
      <c r="M2671">
        <v>1441209715</v>
      </c>
      <c r="N2671" s="11">
        <f t="shared" si="251"/>
        <v>42249.667997685188</v>
      </c>
      <c r="O2671" t="b">
        <v>0</v>
      </c>
      <c r="P2671">
        <v>2</v>
      </c>
      <c r="Q2671" t="b">
        <v>0</v>
      </c>
      <c r="R2671" t="s">
        <v>8272</v>
      </c>
      <c r="S2671" t="str">
        <f t="shared" si="248"/>
        <v>technology</v>
      </c>
      <c r="T2671" t="str">
        <f t="shared" si="249"/>
        <v>web</v>
      </c>
    </row>
    <row r="2672" spans="1:20" ht="57.6" x14ac:dyDescent="0.3">
      <c r="A2672">
        <v>3074</v>
      </c>
      <c r="B2672" s="3" t="s">
        <v>3074</v>
      </c>
      <c r="C2672" s="3" t="s">
        <v>7184</v>
      </c>
      <c r="D2672" s="10">
        <v>25000</v>
      </c>
      <c r="E2672">
        <v>22</v>
      </c>
      <c r="F2672" s="5">
        <f t="shared" si="246"/>
        <v>8.8000000000000003E-4</v>
      </c>
      <c r="G2672" s="6">
        <f t="shared" si="247"/>
        <v>7.333333333333333</v>
      </c>
      <c r="H2672" t="s">
        <v>8221</v>
      </c>
      <c r="I2672" t="s">
        <v>8230</v>
      </c>
      <c r="J2672" t="s">
        <v>8249</v>
      </c>
      <c r="K2672">
        <v>1457617359</v>
      </c>
      <c r="L2672" s="11">
        <f t="shared" si="250"/>
        <v>42439.571284722217</v>
      </c>
      <c r="M2672">
        <v>1455025359</v>
      </c>
      <c r="N2672" s="11">
        <f t="shared" si="251"/>
        <v>42409.571284722217</v>
      </c>
      <c r="O2672" t="b">
        <v>0</v>
      </c>
      <c r="P2672">
        <v>3</v>
      </c>
      <c r="Q2672" t="b">
        <v>0</v>
      </c>
      <c r="R2672" t="s">
        <v>8303</v>
      </c>
      <c r="S2672" t="str">
        <f t="shared" si="248"/>
        <v>theater</v>
      </c>
      <c r="T2672" t="str">
        <f t="shared" si="249"/>
        <v>spaces</v>
      </c>
    </row>
    <row r="2673" spans="1:20" ht="43.2" x14ac:dyDescent="0.3">
      <c r="A2673">
        <v>548</v>
      </c>
      <c r="B2673" s="3" t="s">
        <v>549</v>
      </c>
      <c r="C2673" s="3" t="s">
        <v>4658</v>
      </c>
      <c r="D2673" s="10">
        <v>10000</v>
      </c>
      <c r="E2673">
        <v>9</v>
      </c>
      <c r="F2673" s="5">
        <f t="shared" si="246"/>
        <v>8.9999999999999998E-4</v>
      </c>
      <c r="G2673" s="6">
        <f t="shared" si="247"/>
        <v>9</v>
      </c>
      <c r="H2673" t="s">
        <v>8221</v>
      </c>
      <c r="I2673" t="s">
        <v>8225</v>
      </c>
      <c r="J2673" t="s">
        <v>8247</v>
      </c>
      <c r="K2673">
        <v>1446154848</v>
      </c>
      <c r="L2673" s="11">
        <f t="shared" si="250"/>
        <v>42306.903333333335</v>
      </c>
      <c r="M2673">
        <v>1443562848</v>
      </c>
      <c r="N2673" s="11">
        <f t="shared" si="251"/>
        <v>42276.903333333335</v>
      </c>
      <c r="O2673" t="b">
        <v>0</v>
      </c>
      <c r="P2673">
        <v>1</v>
      </c>
      <c r="Q2673" t="b">
        <v>0</v>
      </c>
      <c r="R2673" t="s">
        <v>8272</v>
      </c>
      <c r="S2673" t="str">
        <f t="shared" si="248"/>
        <v>technology</v>
      </c>
      <c r="T2673" t="str">
        <f t="shared" si="249"/>
        <v>web</v>
      </c>
    </row>
    <row r="2674" spans="1:20" ht="43.2" x14ac:dyDescent="0.3">
      <c r="A2674">
        <v>563</v>
      </c>
      <c r="B2674" s="3" t="s">
        <v>564</v>
      </c>
      <c r="C2674" s="3" t="s">
        <v>4673</v>
      </c>
      <c r="D2674" s="10">
        <v>75000</v>
      </c>
      <c r="E2674">
        <v>68</v>
      </c>
      <c r="F2674" s="5">
        <f t="shared" si="246"/>
        <v>9.0666666666666662E-4</v>
      </c>
      <c r="G2674" s="6">
        <f t="shared" si="247"/>
        <v>34</v>
      </c>
      <c r="H2674" t="s">
        <v>8221</v>
      </c>
      <c r="I2674" t="s">
        <v>8226</v>
      </c>
      <c r="J2674" t="s">
        <v>8248</v>
      </c>
      <c r="K2674">
        <v>1424137247</v>
      </c>
      <c r="L2674" s="11">
        <f t="shared" si="250"/>
        <v>42052.069988425923</v>
      </c>
      <c r="M2674">
        <v>1421545247</v>
      </c>
      <c r="N2674" s="11">
        <f t="shared" si="251"/>
        <v>42022.069988425923</v>
      </c>
      <c r="O2674" t="b">
        <v>0</v>
      </c>
      <c r="P2674">
        <v>2</v>
      </c>
      <c r="Q2674" t="b">
        <v>0</v>
      </c>
      <c r="R2674" t="s">
        <v>8272</v>
      </c>
      <c r="S2674" t="str">
        <f t="shared" si="248"/>
        <v>technology</v>
      </c>
      <c r="T2674" t="str">
        <f t="shared" si="249"/>
        <v>web</v>
      </c>
    </row>
    <row r="2675" spans="1:20" ht="43.2" x14ac:dyDescent="0.3">
      <c r="A2675">
        <v>3952</v>
      </c>
      <c r="B2675" s="3" t="s">
        <v>3949</v>
      </c>
      <c r="C2675" s="3" t="s">
        <v>8059</v>
      </c>
      <c r="D2675" s="10">
        <v>26000</v>
      </c>
      <c r="E2675">
        <v>25</v>
      </c>
      <c r="F2675" s="5">
        <f t="shared" si="246"/>
        <v>9.6153846153846159E-4</v>
      </c>
      <c r="G2675" s="6">
        <f t="shared" si="247"/>
        <v>25</v>
      </c>
      <c r="H2675" t="s">
        <v>8221</v>
      </c>
      <c r="I2675" t="s">
        <v>8224</v>
      </c>
      <c r="J2675" t="s">
        <v>8246</v>
      </c>
      <c r="K2675">
        <v>1445885890</v>
      </c>
      <c r="L2675" s="11">
        <f t="shared" si="250"/>
        <v>42303.790393518517</v>
      </c>
      <c r="M2675">
        <v>1440701890</v>
      </c>
      <c r="N2675" s="11">
        <f t="shared" si="251"/>
        <v>42243.790393518517</v>
      </c>
      <c r="O2675" t="b">
        <v>0</v>
      </c>
      <c r="P2675">
        <v>1</v>
      </c>
      <c r="Q2675" t="b">
        <v>0</v>
      </c>
      <c r="R2675" t="s">
        <v>8271</v>
      </c>
      <c r="S2675" t="str">
        <f t="shared" si="248"/>
        <v>theater</v>
      </c>
      <c r="T2675" t="str">
        <f t="shared" si="249"/>
        <v>plays</v>
      </c>
    </row>
    <row r="2676" spans="1:20" ht="28.8" x14ac:dyDescent="0.3">
      <c r="A2676">
        <v>464</v>
      </c>
      <c r="B2676" s="3" t="s">
        <v>465</v>
      </c>
      <c r="C2676" s="3" t="s">
        <v>4574</v>
      </c>
      <c r="D2676" s="10">
        <v>1010</v>
      </c>
      <c r="E2676">
        <v>1</v>
      </c>
      <c r="F2676" s="5">
        <f t="shared" si="246"/>
        <v>9.9009900990099011E-4</v>
      </c>
      <c r="G2676" s="6">
        <f t="shared" si="247"/>
        <v>1</v>
      </c>
      <c r="H2676" t="s">
        <v>8221</v>
      </c>
      <c r="I2676" t="s">
        <v>8236</v>
      </c>
      <c r="J2676" t="s">
        <v>8249</v>
      </c>
      <c r="K2676">
        <v>1463602935</v>
      </c>
      <c r="L2676" s="11">
        <f t="shared" si="250"/>
        <v>42508.848784722228</v>
      </c>
      <c r="M2676">
        <v>1461874935</v>
      </c>
      <c r="N2676" s="11">
        <f t="shared" si="251"/>
        <v>42488.848784722228</v>
      </c>
      <c r="O2676" t="b">
        <v>0</v>
      </c>
      <c r="P2676">
        <v>1</v>
      </c>
      <c r="Q2676" t="b">
        <v>0</v>
      </c>
      <c r="R2676" t="s">
        <v>8270</v>
      </c>
      <c r="S2676" t="str">
        <f t="shared" si="248"/>
        <v>film &amp; video</v>
      </c>
      <c r="T2676" t="str">
        <f t="shared" si="249"/>
        <v>animation</v>
      </c>
    </row>
    <row r="2677" spans="1:20" ht="43.2" x14ac:dyDescent="0.3">
      <c r="A2677">
        <v>440</v>
      </c>
      <c r="B2677" s="3" t="s">
        <v>441</v>
      </c>
      <c r="C2677" s="3" t="s">
        <v>4550</v>
      </c>
      <c r="D2677" s="10">
        <v>5000</v>
      </c>
      <c r="E2677">
        <v>5</v>
      </c>
      <c r="F2677" s="5">
        <f t="shared" si="246"/>
        <v>1E-3</v>
      </c>
      <c r="G2677" s="6">
        <f t="shared" si="247"/>
        <v>5</v>
      </c>
      <c r="H2677" t="s">
        <v>8221</v>
      </c>
      <c r="I2677" t="s">
        <v>8224</v>
      </c>
      <c r="J2677" t="s">
        <v>8246</v>
      </c>
      <c r="K2677">
        <v>1458859153</v>
      </c>
      <c r="L2677" s="11">
        <f t="shared" si="250"/>
        <v>42453.943900462968</v>
      </c>
      <c r="M2677">
        <v>1456270753</v>
      </c>
      <c r="N2677" s="11">
        <f t="shared" si="251"/>
        <v>42423.985567129625</v>
      </c>
      <c r="O2677" t="b">
        <v>0</v>
      </c>
      <c r="P2677">
        <v>1</v>
      </c>
      <c r="Q2677" t="b">
        <v>0</v>
      </c>
      <c r="R2677" t="s">
        <v>8270</v>
      </c>
      <c r="S2677" t="str">
        <f t="shared" si="248"/>
        <v>film &amp; video</v>
      </c>
      <c r="T2677" t="str">
        <f t="shared" si="249"/>
        <v>animation</v>
      </c>
    </row>
    <row r="2678" spans="1:20" ht="43.2" x14ac:dyDescent="0.3">
      <c r="A2678">
        <v>443</v>
      </c>
      <c r="B2678" s="3" t="s">
        <v>444</v>
      </c>
      <c r="C2678" s="3" t="s">
        <v>4553</v>
      </c>
      <c r="D2678" s="10">
        <v>10000</v>
      </c>
      <c r="E2678">
        <v>10</v>
      </c>
      <c r="F2678" s="5">
        <f t="shared" si="246"/>
        <v>1E-3</v>
      </c>
      <c r="G2678" s="6">
        <f t="shared" si="247"/>
        <v>5</v>
      </c>
      <c r="H2678" t="s">
        <v>8221</v>
      </c>
      <c r="I2678" t="s">
        <v>8229</v>
      </c>
      <c r="J2678" t="s">
        <v>8251</v>
      </c>
      <c r="K2678">
        <v>1391991701</v>
      </c>
      <c r="L2678" s="11">
        <f t="shared" si="250"/>
        <v>41680.015057870369</v>
      </c>
      <c r="M2678">
        <v>1389399701</v>
      </c>
      <c r="N2678" s="11">
        <f t="shared" si="251"/>
        <v>41650.015057870369</v>
      </c>
      <c r="O2678" t="b">
        <v>0</v>
      </c>
      <c r="P2678">
        <v>2</v>
      </c>
      <c r="Q2678" t="b">
        <v>0</v>
      </c>
      <c r="R2678" t="s">
        <v>8270</v>
      </c>
      <c r="S2678" t="str">
        <f t="shared" si="248"/>
        <v>film &amp; video</v>
      </c>
      <c r="T2678" t="str">
        <f t="shared" si="249"/>
        <v>animation</v>
      </c>
    </row>
    <row r="2679" spans="1:20" ht="43.2" x14ac:dyDescent="0.3">
      <c r="A2679">
        <v>482</v>
      </c>
      <c r="B2679" s="3" t="s">
        <v>483</v>
      </c>
      <c r="C2679" s="3" t="s">
        <v>4592</v>
      </c>
      <c r="D2679" s="10">
        <v>10000</v>
      </c>
      <c r="E2679">
        <v>10</v>
      </c>
      <c r="F2679" s="5">
        <f t="shared" si="246"/>
        <v>1E-3</v>
      </c>
      <c r="G2679" s="6">
        <f t="shared" si="247"/>
        <v>10</v>
      </c>
      <c r="H2679" t="s">
        <v>8221</v>
      </c>
      <c r="I2679" t="s">
        <v>8224</v>
      </c>
      <c r="J2679" t="s">
        <v>8246</v>
      </c>
      <c r="K2679">
        <v>1460644440</v>
      </c>
      <c r="L2679" s="11">
        <f t="shared" si="250"/>
        <v>42474.606944444444</v>
      </c>
      <c r="M2679">
        <v>1458336690</v>
      </c>
      <c r="N2679" s="11">
        <f t="shared" si="251"/>
        <v>42447.896875000006</v>
      </c>
      <c r="O2679" t="b">
        <v>0</v>
      </c>
      <c r="P2679">
        <v>1</v>
      </c>
      <c r="Q2679" t="b">
        <v>0</v>
      </c>
      <c r="R2679" t="s">
        <v>8270</v>
      </c>
      <c r="S2679" t="str">
        <f t="shared" si="248"/>
        <v>film &amp; video</v>
      </c>
      <c r="T2679" t="str">
        <f t="shared" si="249"/>
        <v>animation</v>
      </c>
    </row>
    <row r="2680" spans="1:20" x14ac:dyDescent="0.3">
      <c r="A2680">
        <v>1128</v>
      </c>
      <c r="B2680" s="3" t="s">
        <v>1129</v>
      </c>
      <c r="C2680" s="3" t="s">
        <v>5238</v>
      </c>
      <c r="D2680" s="10">
        <v>1000</v>
      </c>
      <c r="E2680">
        <v>1</v>
      </c>
      <c r="F2680" s="5">
        <f t="shared" si="246"/>
        <v>1E-3</v>
      </c>
      <c r="G2680" s="6">
        <f t="shared" si="247"/>
        <v>1</v>
      </c>
      <c r="H2680" t="s">
        <v>8221</v>
      </c>
      <c r="I2680" t="s">
        <v>8225</v>
      </c>
      <c r="J2680" t="s">
        <v>8247</v>
      </c>
      <c r="K2680">
        <v>1407425717</v>
      </c>
      <c r="L2680" s="11">
        <f t="shared" si="250"/>
        <v>41858.649502314816</v>
      </c>
      <c r="M2680">
        <v>1404833717</v>
      </c>
      <c r="N2680" s="11">
        <f t="shared" si="251"/>
        <v>41828.649502314816</v>
      </c>
      <c r="O2680" t="b">
        <v>0</v>
      </c>
      <c r="P2680">
        <v>1</v>
      </c>
      <c r="Q2680" t="b">
        <v>0</v>
      </c>
      <c r="R2680" t="s">
        <v>8283</v>
      </c>
      <c r="S2680" t="str">
        <f t="shared" si="248"/>
        <v>games</v>
      </c>
      <c r="T2680" t="str">
        <f t="shared" si="249"/>
        <v>mobile games</v>
      </c>
    </row>
    <row r="2681" spans="1:20" ht="43.2" x14ac:dyDescent="0.3">
      <c r="A2681">
        <v>1171</v>
      </c>
      <c r="B2681" s="3" t="s">
        <v>1172</v>
      </c>
      <c r="C2681" s="3" t="s">
        <v>5281</v>
      </c>
      <c r="D2681" s="10">
        <v>25000</v>
      </c>
      <c r="E2681">
        <v>25</v>
      </c>
      <c r="F2681" s="5">
        <f t="shared" si="246"/>
        <v>1E-3</v>
      </c>
      <c r="G2681" s="6">
        <f t="shared" si="247"/>
        <v>25</v>
      </c>
      <c r="H2681" t="s">
        <v>8221</v>
      </c>
      <c r="I2681" t="s">
        <v>8224</v>
      </c>
      <c r="J2681" t="s">
        <v>8246</v>
      </c>
      <c r="K2681">
        <v>1415909927</v>
      </c>
      <c r="L2681" s="11">
        <f t="shared" si="250"/>
        <v>41956.846377314811</v>
      </c>
      <c r="M2681">
        <v>1414351127</v>
      </c>
      <c r="N2681" s="11">
        <f t="shared" si="251"/>
        <v>41938.804710648146</v>
      </c>
      <c r="O2681" t="b">
        <v>0</v>
      </c>
      <c r="P2681">
        <v>1</v>
      </c>
      <c r="Q2681" t="b">
        <v>0</v>
      </c>
      <c r="R2681" t="s">
        <v>8284</v>
      </c>
      <c r="S2681" t="str">
        <f t="shared" si="248"/>
        <v>food</v>
      </c>
      <c r="T2681" t="str">
        <f t="shared" si="249"/>
        <v>food trucks</v>
      </c>
    </row>
    <row r="2682" spans="1:20" ht="57.6" x14ac:dyDescent="0.3">
      <c r="A2682">
        <v>1421</v>
      </c>
      <c r="B2682" s="3" t="s">
        <v>1422</v>
      </c>
      <c r="C2682" s="3" t="s">
        <v>5531</v>
      </c>
      <c r="D2682" s="10">
        <v>200000</v>
      </c>
      <c r="E2682">
        <v>200</v>
      </c>
      <c r="F2682" s="5">
        <f t="shared" si="246"/>
        <v>1E-3</v>
      </c>
      <c r="G2682" s="6">
        <f t="shared" si="247"/>
        <v>100</v>
      </c>
      <c r="H2682" t="s">
        <v>8221</v>
      </c>
      <c r="I2682" t="s">
        <v>8235</v>
      </c>
      <c r="J2682" t="s">
        <v>8255</v>
      </c>
      <c r="K2682">
        <v>1423432709</v>
      </c>
      <c r="L2682" s="11">
        <f t="shared" si="250"/>
        <v>42043.915613425925</v>
      </c>
      <c r="M2682">
        <v>1420840709</v>
      </c>
      <c r="N2682" s="11">
        <f t="shared" si="251"/>
        <v>42013.915613425925</v>
      </c>
      <c r="O2682" t="b">
        <v>0</v>
      </c>
      <c r="P2682">
        <v>2</v>
      </c>
      <c r="Q2682" t="b">
        <v>0</v>
      </c>
      <c r="R2682" t="s">
        <v>8287</v>
      </c>
      <c r="S2682" t="str">
        <f t="shared" si="248"/>
        <v>publishing</v>
      </c>
      <c r="T2682" t="str">
        <f t="shared" si="249"/>
        <v>translations</v>
      </c>
    </row>
    <row r="2683" spans="1:20" ht="43.2" x14ac:dyDescent="0.3">
      <c r="A2683">
        <v>1435</v>
      </c>
      <c r="B2683" s="3" t="s">
        <v>1436</v>
      </c>
      <c r="C2683" s="3" t="s">
        <v>5545</v>
      </c>
      <c r="D2683" s="10">
        <v>15000</v>
      </c>
      <c r="E2683">
        <v>15</v>
      </c>
      <c r="F2683" s="5">
        <f t="shared" si="246"/>
        <v>1E-3</v>
      </c>
      <c r="G2683" s="6">
        <f t="shared" si="247"/>
        <v>7.5</v>
      </c>
      <c r="H2683" t="s">
        <v>8221</v>
      </c>
      <c r="I2683" t="s">
        <v>8237</v>
      </c>
      <c r="J2683" t="s">
        <v>8249</v>
      </c>
      <c r="K2683">
        <v>1444589020</v>
      </c>
      <c r="L2683" s="11">
        <f t="shared" si="250"/>
        <v>42288.780324074076</v>
      </c>
      <c r="M2683">
        <v>1441997020</v>
      </c>
      <c r="N2683" s="11">
        <f t="shared" si="251"/>
        <v>42258.780324074076</v>
      </c>
      <c r="O2683" t="b">
        <v>0</v>
      </c>
      <c r="P2683">
        <v>2</v>
      </c>
      <c r="Q2683" t="b">
        <v>0</v>
      </c>
      <c r="R2683" t="s">
        <v>8287</v>
      </c>
      <c r="S2683" t="str">
        <f t="shared" si="248"/>
        <v>publishing</v>
      </c>
      <c r="T2683" t="str">
        <f t="shared" si="249"/>
        <v>translations</v>
      </c>
    </row>
    <row r="2684" spans="1:20" ht="43.2" x14ac:dyDescent="0.3">
      <c r="A2684">
        <v>1482</v>
      </c>
      <c r="B2684" s="3" t="s">
        <v>1483</v>
      </c>
      <c r="C2684" s="3" t="s">
        <v>5592</v>
      </c>
      <c r="D2684" s="10">
        <v>5000</v>
      </c>
      <c r="E2684">
        <v>5</v>
      </c>
      <c r="F2684" s="5">
        <f t="shared" si="246"/>
        <v>1E-3</v>
      </c>
      <c r="G2684" s="6">
        <f t="shared" si="247"/>
        <v>5</v>
      </c>
      <c r="H2684" t="s">
        <v>8221</v>
      </c>
      <c r="I2684" t="s">
        <v>8224</v>
      </c>
      <c r="J2684" t="s">
        <v>8246</v>
      </c>
      <c r="K2684">
        <v>1347004260</v>
      </c>
      <c r="L2684" s="11">
        <f t="shared" si="250"/>
        <v>41159.32708333333</v>
      </c>
      <c r="M2684">
        <v>1345062936</v>
      </c>
      <c r="N2684" s="11">
        <f t="shared" si="251"/>
        <v>41136.85805555556</v>
      </c>
      <c r="O2684" t="b">
        <v>0</v>
      </c>
      <c r="P2684">
        <v>1</v>
      </c>
      <c r="Q2684" t="b">
        <v>0</v>
      </c>
      <c r="R2684" t="s">
        <v>8275</v>
      </c>
      <c r="S2684" t="str">
        <f t="shared" si="248"/>
        <v>publishing</v>
      </c>
      <c r="T2684" t="str">
        <f t="shared" si="249"/>
        <v>fiction</v>
      </c>
    </row>
    <row r="2685" spans="1:20" ht="43.2" x14ac:dyDescent="0.3">
      <c r="A2685">
        <v>1739</v>
      </c>
      <c r="B2685" s="3" t="s">
        <v>1740</v>
      </c>
      <c r="C2685" s="3" t="s">
        <v>5849</v>
      </c>
      <c r="D2685" s="10">
        <v>1000</v>
      </c>
      <c r="E2685">
        <v>1</v>
      </c>
      <c r="F2685" s="5">
        <f t="shared" si="246"/>
        <v>1E-3</v>
      </c>
      <c r="G2685" s="6">
        <f t="shared" si="247"/>
        <v>1</v>
      </c>
      <c r="H2685" t="s">
        <v>8221</v>
      </c>
      <c r="I2685" t="s">
        <v>8224</v>
      </c>
      <c r="J2685" t="s">
        <v>8246</v>
      </c>
      <c r="K2685">
        <v>1462391932</v>
      </c>
      <c r="L2685" s="11">
        <f t="shared" si="250"/>
        <v>42494.832546296297</v>
      </c>
      <c r="M2685">
        <v>1457297932</v>
      </c>
      <c r="N2685" s="11">
        <f t="shared" si="251"/>
        <v>42435.874212962968</v>
      </c>
      <c r="O2685" t="b">
        <v>0</v>
      </c>
      <c r="P2685">
        <v>1</v>
      </c>
      <c r="Q2685" t="b">
        <v>0</v>
      </c>
      <c r="R2685" t="s">
        <v>8293</v>
      </c>
      <c r="S2685" t="str">
        <f t="shared" si="248"/>
        <v>music</v>
      </c>
      <c r="T2685" t="str">
        <f t="shared" si="249"/>
        <v>faith</v>
      </c>
    </row>
    <row r="2686" spans="1:20" ht="43.2" x14ac:dyDescent="0.3">
      <c r="A2686">
        <v>1904</v>
      </c>
      <c r="B2686" s="3" t="s">
        <v>1905</v>
      </c>
      <c r="C2686" s="3" t="s">
        <v>6014</v>
      </c>
      <c r="D2686" s="10">
        <v>50000</v>
      </c>
      <c r="E2686">
        <v>50</v>
      </c>
      <c r="F2686" s="5">
        <f t="shared" si="246"/>
        <v>1E-3</v>
      </c>
      <c r="G2686" s="6">
        <f t="shared" si="247"/>
        <v>25</v>
      </c>
      <c r="H2686" t="s">
        <v>8221</v>
      </c>
      <c r="I2686" t="s">
        <v>8224</v>
      </c>
      <c r="J2686" t="s">
        <v>8246</v>
      </c>
      <c r="K2686">
        <v>1451752021</v>
      </c>
      <c r="L2686" s="11">
        <f t="shared" si="250"/>
        <v>42371.685428240744</v>
      </c>
      <c r="M2686">
        <v>1447864021</v>
      </c>
      <c r="N2686" s="11">
        <f t="shared" si="251"/>
        <v>42326.685428240744</v>
      </c>
      <c r="O2686" t="b">
        <v>0</v>
      </c>
      <c r="P2686">
        <v>2</v>
      </c>
      <c r="Q2686" t="b">
        <v>0</v>
      </c>
      <c r="R2686" t="s">
        <v>8294</v>
      </c>
      <c r="S2686" t="str">
        <f t="shared" si="248"/>
        <v>technology</v>
      </c>
      <c r="T2686" t="str">
        <f t="shared" si="249"/>
        <v>gadgets</v>
      </c>
    </row>
    <row r="2687" spans="1:20" ht="43.2" x14ac:dyDescent="0.3">
      <c r="A2687">
        <v>2946</v>
      </c>
      <c r="B2687" s="3" t="s">
        <v>2946</v>
      </c>
      <c r="C2687" s="3" t="s">
        <v>7056</v>
      </c>
      <c r="D2687" s="10">
        <v>2000</v>
      </c>
      <c r="E2687">
        <v>2</v>
      </c>
      <c r="F2687" s="5">
        <f t="shared" si="246"/>
        <v>1E-3</v>
      </c>
      <c r="G2687" s="6">
        <f t="shared" si="247"/>
        <v>1</v>
      </c>
      <c r="H2687" t="s">
        <v>8221</v>
      </c>
      <c r="I2687" t="s">
        <v>8225</v>
      </c>
      <c r="J2687" t="s">
        <v>8247</v>
      </c>
      <c r="K2687">
        <v>1471265092</v>
      </c>
      <c r="L2687" s="11">
        <f t="shared" si="250"/>
        <v>42597.531157407408</v>
      </c>
      <c r="M2687">
        <v>1468673092</v>
      </c>
      <c r="N2687" s="11">
        <f t="shared" si="251"/>
        <v>42567.531157407408</v>
      </c>
      <c r="O2687" t="b">
        <v>0</v>
      </c>
      <c r="P2687">
        <v>2</v>
      </c>
      <c r="Q2687" t="b">
        <v>0</v>
      </c>
      <c r="R2687" t="s">
        <v>8303</v>
      </c>
      <c r="S2687" t="str">
        <f t="shared" si="248"/>
        <v>theater</v>
      </c>
      <c r="T2687" t="str">
        <f t="shared" si="249"/>
        <v>spaces</v>
      </c>
    </row>
    <row r="2688" spans="1:20" ht="43.2" x14ac:dyDescent="0.3">
      <c r="A2688">
        <v>3117</v>
      </c>
      <c r="B2688" s="3" t="s">
        <v>3117</v>
      </c>
      <c r="C2688" s="3" t="s">
        <v>7227</v>
      </c>
      <c r="D2688" s="10">
        <v>1000</v>
      </c>
      <c r="E2688">
        <v>1</v>
      </c>
      <c r="F2688" s="5">
        <f t="shared" si="246"/>
        <v>1E-3</v>
      </c>
      <c r="G2688" s="6">
        <f t="shared" si="247"/>
        <v>1</v>
      </c>
      <c r="H2688" t="s">
        <v>8221</v>
      </c>
      <c r="I2688" t="s">
        <v>8225</v>
      </c>
      <c r="J2688" t="s">
        <v>8247</v>
      </c>
      <c r="K2688">
        <v>1464354720</v>
      </c>
      <c r="L2688" s="11">
        <f t="shared" si="250"/>
        <v>42517.55</v>
      </c>
      <c r="M2688">
        <v>1463648360</v>
      </c>
      <c r="N2688" s="11">
        <f t="shared" si="251"/>
        <v>42509.374537037031</v>
      </c>
      <c r="O2688" t="b">
        <v>0</v>
      </c>
      <c r="P2688">
        <v>1</v>
      </c>
      <c r="Q2688" t="b">
        <v>0</v>
      </c>
      <c r="R2688" t="s">
        <v>8303</v>
      </c>
      <c r="S2688" t="str">
        <f t="shared" si="248"/>
        <v>theater</v>
      </c>
      <c r="T2688" t="str">
        <f t="shared" si="249"/>
        <v>spaces</v>
      </c>
    </row>
    <row r="2689" spans="1:20" ht="43.2" x14ac:dyDescent="0.3">
      <c r="A2689">
        <v>3645</v>
      </c>
      <c r="B2689" s="3" t="s">
        <v>3643</v>
      </c>
      <c r="C2689" s="3" t="s">
        <v>7755</v>
      </c>
      <c r="D2689" s="10">
        <v>1000</v>
      </c>
      <c r="E2689">
        <v>1</v>
      </c>
      <c r="F2689" s="5">
        <f t="shared" si="246"/>
        <v>1E-3</v>
      </c>
      <c r="G2689" s="6">
        <f t="shared" si="247"/>
        <v>1</v>
      </c>
      <c r="H2689" t="s">
        <v>8221</v>
      </c>
      <c r="I2689" t="s">
        <v>8229</v>
      </c>
      <c r="J2689" t="s">
        <v>8251</v>
      </c>
      <c r="K2689">
        <v>1479773838</v>
      </c>
      <c r="L2689" s="11">
        <f t="shared" si="250"/>
        <v>42696.012013888889</v>
      </c>
      <c r="M2689">
        <v>1477178238</v>
      </c>
      <c r="N2689" s="11">
        <f t="shared" si="251"/>
        <v>42665.970347222217</v>
      </c>
      <c r="O2689" t="b">
        <v>0</v>
      </c>
      <c r="P2689">
        <v>1</v>
      </c>
      <c r="Q2689" t="b">
        <v>0</v>
      </c>
      <c r="R2689" t="s">
        <v>8305</v>
      </c>
      <c r="S2689" t="str">
        <f t="shared" si="248"/>
        <v>theater</v>
      </c>
      <c r="T2689" t="str">
        <f t="shared" si="249"/>
        <v>musical</v>
      </c>
    </row>
    <row r="2690" spans="1:20" ht="43.2" x14ac:dyDescent="0.3">
      <c r="A2690">
        <v>3939</v>
      </c>
      <c r="B2690" s="3" t="s">
        <v>3936</v>
      </c>
      <c r="C2690" s="3" t="s">
        <v>8047</v>
      </c>
      <c r="D2690" s="10">
        <v>5000</v>
      </c>
      <c r="E2690">
        <v>5</v>
      </c>
      <c r="F2690" s="5">
        <f t="shared" ref="F2690:F2753" si="252">E2690/D2690</f>
        <v>1E-3</v>
      </c>
      <c r="G2690" s="6">
        <f t="shared" ref="G2690:G2753" si="253">E2690/P2690</f>
        <v>5</v>
      </c>
      <c r="H2690" t="s">
        <v>8221</v>
      </c>
      <c r="I2690" t="s">
        <v>8226</v>
      </c>
      <c r="J2690" t="s">
        <v>8248</v>
      </c>
      <c r="K2690">
        <v>1412656200</v>
      </c>
      <c r="L2690" s="11">
        <f t="shared" si="250"/>
        <v>41919.1875</v>
      </c>
      <c r="M2690">
        <v>1412328979</v>
      </c>
      <c r="N2690" s="11">
        <f t="shared" si="251"/>
        <v>41915.400219907409</v>
      </c>
      <c r="O2690" t="b">
        <v>0</v>
      </c>
      <c r="P2690">
        <v>1</v>
      </c>
      <c r="Q2690" t="b">
        <v>0</v>
      </c>
      <c r="R2690" t="s">
        <v>8271</v>
      </c>
      <c r="S2690" t="str">
        <f t="shared" ref="S2690:S2753" si="254">LEFT(R2690,FIND("/",R2690)-1)</f>
        <v>theater</v>
      </c>
      <c r="T2690" t="str">
        <f t="shared" ref="T2690:T2753" si="255">RIGHT(R2690,LEN(R2690)-FIND("/",R2690))</f>
        <v>plays</v>
      </c>
    </row>
    <row r="2691" spans="1:20" ht="28.8" x14ac:dyDescent="0.3">
      <c r="A2691">
        <v>594</v>
      </c>
      <c r="B2691" s="3" t="s">
        <v>595</v>
      </c>
      <c r="C2691" s="3" t="s">
        <v>4704</v>
      </c>
      <c r="D2691" s="10">
        <v>25000</v>
      </c>
      <c r="E2691">
        <v>26</v>
      </c>
      <c r="F2691" s="5">
        <f t="shared" si="252"/>
        <v>1.0399999999999999E-3</v>
      </c>
      <c r="G2691" s="6">
        <f t="shared" si="253"/>
        <v>13</v>
      </c>
      <c r="H2691" t="s">
        <v>8221</v>
      </c>
      <c r="I2691" t="s">
        <v>8224</v>
      </c>
      <c r="J2691" t="s">
        <v>8246</v>
      </c>
      <c r="K2691">
        <v>1460832206</v>
      </c>
      <c r="L2691" s="11">
        <f t="shared" ref="L2691:L2754" si="256">(((K2691/60)/60)/24)+DATE(1970,1,1)</f>
        <v>42476.780162037037</v>
      </c>
      <c r="M2691">
        <v>1458240206</v>
      </c>
      <c r="N2691" s="11">
        <f t="shared" ref="N2691:N2754" si="257">(((M2691/60)/60)/24)+DATE(1970,1,1)</f>
        <v>42446.780162037037</v>
      </c>
      <c r="O2691" t="b">
        <v>0</v>
      </c>
      <c r="P2691">
        <v>2</v>
      </c>
      <c r="Q2691" t="b">
        <v>0</v>
      </c>
      <c r="R2691" t="s">
        <v>8272</v>
      </c>
      <c r="S2691" t="str">
        <f t="shared" si="254"/>
        <v>technology</v>
      </c>
      <c r="T2691" t="str">
        <f t="shared" si="255"/>
        <v>web</v>
      </c>
    </row>
    <row r="2692" spans="1:20" ht="43.2" x14ac:dyDescent="0.3">
      <c r="A2692">
        <v>990</v>
      </c>
      <c r="B2692" s="3" t="s">
        <v>991</v>
      </c>
      <c r="C2692" s="3" t="s">
        <v>5100</v>
      </c>
      <c r="D2692" s="10">
        <v>25000</v>
      </c>
      <c r="E2692">
        <v>26</v>
      </c>
      <c r="F2692" s="5">
        <f t="shared" si="252"/>
        <v>1.0399999999999999E-3</v>
      </c>
      <c r="G2692" s="6">
        <f t="shared" si="253"/>
        <v>13</v>
      </c>
      <c r="H2692" t="s">
        <v>8221</v>
      </c>
      <c r="I2692" t="s">
        <v>8224</v>
      </c>
      <c r="J2692" t="s">
        <v>8246</v>
      </c>
      <c r="K2692">
        <v>1409770164</v>
      </c>
      <c r="L2692" s="11">
        <f t="shared" si="256"/>
        <v>41885.784305555557</v>
      </c>
      <c r="M2692">
        <v>1407178164</v>
      </c>
      <c r="N2692" s="11">
        <f t="shared" si="257"/>
        <v>41855.784305555557</v>
      </c>
      <c r="O2692" t="b">
        <v>0</v>
      </c>
      <c r="P2692">
        <v>2</v>
      </c>
      <c r="Q2692" t="b">
        <v>0</v>
      </c>
      <c r="R2692" t="s">
        <v>8273</v>
      </c>
      <c r="S2692" t="str">
        <f t="shared" si="254"/>
        <v>technology</v>
      </c>
      <c r="T2692" t="str">
        <f t="shared" si="255"/>
        <v>wearables</v>
      </c>
    </row>
    <row r="2693" spans="1:20" ht="43.2" x14ac:dyDescent="0.3">
      <c r="A2693">
        <v>1422</v>
      </c>
      <c r="B2693" s="3" t="s">
        <v>1423</v>
      </c>
      <c r="C2693" s="3" t="s">
        <v>5532</v>
      </c>
      <c r="D2693" s="10">
        <v>25000</v>
      </c>
      <c r="E2693">
        <v>26</v>
      </c>
      <c r="F2693" s="5">
        <f t="shared" si="252"/>
        <v>1.0399999999999999E-3</v>
      </c>
      <c r="G2693" s="6">
        <f t="shared" si="253"/>
        <v>13</v>
      </c>
      <c r="H2693" t="s">
        <v>8221</v>
      </c>
      <c r="I2693" t="s">
        <v>8228</v>
      </c>
      <c r="J2693" t="s">
        <v>8250</v>
      </c>
      <c r="K2693">
        <v>1474436704</v>
      </c>
      <c r="L2693" s="11">
        <f t="shared" si="256"/>
        <v>42634.239629629628</v>
      </c>
      <c r="M2693">
        <v>1471844704</v>
      </c>
      <c r="N2693" s="11">
        <f t="shared" si="257"/>
        <v>42604.239629629628</v>
      </c>
      <c r="O2693" t="b">
        <v>0</v>
      </c>
      <c r="P2693">
        <v>2</v>
      </c>
      <c r="Q2693" t="b">
        <v>0</v>
      </c>
      <c r="R2693" t="s">
        <v>8287</v>
      </c>
      <c r="S2693" t="str">
        <f t="shared" si="254"/>
        <v>publishing</v>
      </c>
      <c r="T2693" t="str">
        <f t="shared" si="255"/>
        <v>translations</v>
      </c>
    </row>
    <row r="2694" spans="1:20" ht="43.2" x14ac:dyDescent="0.3">
      <c r="A2694">
        <v>1129</v>
      </c>
      <c r="B2694" s="3" t="s">
        <v>1130</v>
      </c>
      <c r="C2694" s="3" t="s">
        <v>5239</v>
      </c>
      <c r="D2694" s="10">
        <v>20000</v>
      </c>
      <c r="E2694">
        <v>21</v>
      </c>
      <c r="F2694" s="5">
        <f t="shared" si="252"/>
        <v>1.0499999999999999E-3</v>
      </c>
      <c r="G2694" s="6">
        <f t="shared" si="253"/>
        <v>10.5</v>
      </c>
      <c r="H2694" t="s">
        <v>8221</v>
      </c>
      <c r="I2694" t="s">
        <v>8224</v>
      </c>
      <c r="J2694" t="s">
        <v>8246</v>
      </c>
      <c r="K2694">
        <v>1465107693</v>
      </c>
      <c r="L2694" s="11">
        <f t="shared" si="256"/>
        <v>42526.264965277776</v>
      </c>
      <c r="M2694">
        <v>1462515693</v>
      </c>
      <c r="N2694" s="11">
        <f t="shared" si="257"/>
        <v>42496.264965277776</v>
      </c>
      <c r="O2694" t="b">
        <v>0</v>
      </c>
      <c r="P2694">
        <v>2</v>
      </c>
      <c r="Q2694" t="b">
        <v>0</v>
      </c>
      <c r="R2694" t="s">
        <v>8283</v>
      </c>
      <c r="S2694" t="str">
        <f t="shared" si="254"/>
        <v>games</v>
      </c>
      <c r="T2694" t="str">
        <f t="shared" si="255"/>
        <v>mobile games</v>
      </c>
    </row>
    <row r="2695" spans="1:20" ht="43.2" x14ac:dyDescent="0.3">
      <c r="A2695">
        <v>682</v>
      </c>
      <c r="B2695" s="3" t="s">
        <v>683</v>
      </c>
      <c r="C2695" s="3" t="s">
        <v>4792</v>
      </c>
      <c r="D2695" s="10">
        <v>50000</v>
      </c>
      <c r="E2695">
        <v>53</v>
      </c>
      <c r="F2695" s="5">
        <f t="shared" si="252"/>
        <v>1.06E-3</v>
      </c>
      <c r="G2695" s="6">
        <f t="shared" si="253"/>
        <v>13.25</v>
      </c>
      <c r="H2695" t="s">
        <v>8221</v>
      </c>
      <c r="I2695" t="s">
        <v>8224</v>
      </c>
      <c r="J2695" t="s">
        <v>8246</v>
      </c>
      <c r="K2695">
        <v>1489512122</v>
      </c>
      <c r="L2695" s="11">
        <f t="shared" si="256"/>
        <v>42808.723634259266</v>
      </c>
      <c r="M2695">
        <v>1486923722</v>
      </c>
      <c r="N2695" s="11">
        <f t="shared" si="257"/>
        <v>42778.765300925923</v>
      </c>
      <c r="O2695" t="b">
        <v>0</v>
      </c>
      <c r="P2695">
        <v>4</v>
      </c>
      <c r="Q2695" t="b">
        <v>0</v>
      </c>
      <c r="R2695" t="s">
        <v>8273</v>
      </c>
      <c r="S2695" t="str">
        <f t="shared" si="254"/>
        <v>technology</v>
      </c>
      <c r="T2695" t="str">
        <f t="shared" si="255"/>
        <v>wearables</v>
      </c>
    </row>
    <row r="2696" spans="1:20" ht="57.6" x14ac:dyDescent="0.3">
      <c r="A2696">
        <v>868</v>
      </c>
      <c r="B2696" s="3" t="s">
        <v>869</v>
      </c>
      <c r="C2696" s="3" t="s">
        <v>4978</v>
      </c>
      <c r="D2696" s="10">
        <v>45000</v>
      </c>
      <c r="E2696">
        <v>50</v>
      </c>
      <c r="F2696" s="5">
        <f t="shared" si="252"/>
        <v>1.1111111111111111E-3</v>
      </c>
      <c r="G2696" s="6">
        <f t="shared" si="253"/>
        <v>50</v>
      </c>
      <c r="H2696" t="s">
        <v>8221</v>
      </c>
      <c r="I2696" t="s">
        <v>8224</v>
      </c>
      <c r="J2696" t="s">
        <v>8246</v>
      </c>
      <c r="K2696">
        <v>1389055198</v>
      </c>
      <c r="L2696" s="11">
        <f t="shared" si="256"/>
        <v>41646.027754629627</v>
      </c>
      <c r="M2696">
        <v>1386463198</v>
      </c>
      <c r="N2696" s="11">
        <f t="shared" si="257"/>
        <v>41616.027754629627</v>
      </c>
      <c r="O2696" t="b">
        <v>0</v>
      </c>
      <c r="P2696">
        <v>1</v>
      </c>
      <c r="Q2696" t="b">
        <v>0</v>
      </c>
      <c r="R2696" t="s">
        <v>8278</v>
      </c>
      <c r="S2696" t="str">
        <f t="shared" si="254"/>
        <v>music</v>
      </c>
      <c r="T2696" t="str">
        <f t="shared" si="255"/>
        <v>jazz</v>
      </c>
    </row>
    <row r="2697" spans="1:20" ht="43.2" x14ac:dyDescent="0.3">
      <c r="A2697">
        <v>2140</v>
      </c>
      <c r="B2697" s="3" t="s">
        <v>2141</v>
      </c>
      <c r="C2697" s="3" t="s">
        <v>6250</v>
      </c>
      <c r="D2697" s="10">
        <v>500000</v>
      </c>
      <c r="E2697">
        <v>560</v>
      </c>
      <c r="F2697" s="5">
        <f t="shared" si="252"/>
        <v>1.1199999999999999E-3</v>
      </c>
      <c r="G2697" s="6">
        <f t="shared" si="253"/>
        <v>50.909090909090907</v>
      </c>
      <c r="H2697" t="s">
        <v>8221</v>
      </c>
      <c r="I2697" t="s">
        <v>8224</v>
      </c>
      <c r="J2697" t="s">
        <v>8246</v>
      </c>
      <c r="K2697">
        <v>1357934424</v>
      </c>
      <c r="L2697" s="11">
        <f t="shared" si="256"/>
        <v>41285.833611111113</v>
      </c>
      <c r="M2697">
        <v>1355342424</v>
      </c>
      <c r="N2697" s="11">
        <f t="shared" si="257"/>
        <v>41255.833611111113</v>
      </c>
      <c r="O2697" t="b">
        <v>0</v>
      </c>
      <c r="P2697">
        <v>11</v>
      </c>
      <c r="Q2697" t="b">
        <v>0</v>
      </c>
      <c r="R2697" t="s">
        <v>8282</v>
      </c>
      <c r="S2697" t="str">
        <f t="shared" si="254"/>
        <v>games</v>
      </c>
      <c r="T2697" t="str">
        <f t="shared" si="255"/>
        <v>video games</v>
      </c>
    </row>
    <row r="2698" spans="1:20" ht="43.2" x14ac:dyDescent="0.3">
      <c r="A2698">
        <v>763</v>
      </c>
      <c r="B2698" s="3" t="s">
        <v>764</v>
      </c>
      <c r="C2698" s="3" t="s">
        <v>4873</v>
      </c>
      <c r="D2698" s="10">
        <v>4290</v>
      </c>
      <c r="E2698">
        <v>5</v>
      </c>
      <c r="F2698" s="5">
        <f t="shared" si="252"/>
        <v>1.1655011655011655E-3</v>
      </c>
      <c r="G2698" s="6">
        <f t="shared" si="253"/>
        <v>5</v>
      </c>
      <c r="H2698" t="s">
        <v>8221</v>
      </c>
      <c r="I2698" t="s">
        <v>8225</v>
      </c>
      <c r="J2698" t="s">
        <v>8247</v>
      </c>
      <c r="K2698">
        <v>1376563408</v>
      </c>
      <c r="L2698" s="11">
        <f t="shared" si="256"/>
        <v>41501.446851851848</v>
      </c>
      <c r="M2698">
        <v>1373971408</v>
      </c>
      <c r="N2698" s="11">
        <f t="shared" si="257"/>
        <v>41471.446851851848</v>
      </c>
      <c r="O2698" t="b">
        <v>0</v>
      </c>
      <c r="P2698">
        <v>1</v>
      </c>
      <c r="Q2698" t="b">
        <v>0</v>
      </c>
      <c r="R2698" t="s">
        <v>8275</v>
      </c>
      <c r="S2698" t="str">
        <f t="shared" si="254"/>
        <v>publishing</v>
      </c>
      <c r="T2698" t="str">
        <f t="shared" si="255"/>
        <v>fiction</v>
      </c>
    </row>
    <row r="2699" spans="1:20" ht="43.2" x14ac:dyDescent="0.3">
      <c r="A2699">
        <v>3078</v>
      </c>
      <c r="B2699" s="3" t="s">
        <v>3078</v>
      </c>
      <c r="C2699" s="3" t="s">
        <v>7188</v>
      </c>
      <c r="D2699" s="10">
        <v>60000</v>
      </c>
      <c r="E2699">
        <v>71</v>
      </c>
      <c r="F2699" s="5">
        <f t="shared" si="252"/>
        <v>1.1833333333333333E-3</v>
      </c>
      <c r="G2699" s="6">
        <f t="shared" si="253"/>
        <v>23.666666666666668</v>
      </c>
      <c r="H2699" t="s">
        <v>8221</v>
      </c>
      <c r="I2699" t="s">
        <v>8224</v>
      </c>
      <c r="J2699" t="s">
        <v>8246</v>
      </c>
      <c r="K2699">
        <v>1424920795</v>
      </c>
      <c r="L2699" s="11">
        <f t="shared" si="256"/>
        <v>42061.138831018514</v>
      </c>
      <c r="M2699">
        <v>1422328795</v>
      </c>
      <c r="N2699" s="11">
        <f t="shared" si="257"/>
        <v>42031.138831018514</v>
      </c>
      <c r="O2699" t="b">
        <v>0</v>
      </c>
      <c r="P2699">
        <v>3</v>
      </c>
      <c r="Q2699" t="b">
        <v>0</v>
      </c>
      <c r="R2699" t="s">
        <v>8303</v>
      </c>
      <c r="S2699" t="str">
        <f t="shared" si="254"/>
        <v>theater</v>
      </c>
      <c r="T2699" t="str">
        <f t="shared" si="255"/>
        <v>spaces</v>
      </c>
    </row>
    <row r="2700" spans="1:20" ht="43.2" x14ac:dyDescent="0.3">
      <c r="A2700">
        <v>194</v>
      </c>
      <c r="B2700" s="3" t="s">
        <v>196</v>
      </c>
      <c r="C2700" s="3" t="s">
        <v>4304</v>
      </c>
      <c r="D2700" s="10">
        <v>2500</v>
      </c>
      <c r="E2700">
        <v>3</v>
      </c>
      <c r="F2700" s="5">
        <f t="shared" si="252"/>
        <v>1.1999999999999999E-3</v>
      </c>
      <c r="G2700" s="6">
        <f t="shared" si="253"/>
        <v>1</v>
      </c>
      <c r="H2700" t="s">
        <v>8221</v>
      </c>
      <c r="I2700" t="s">
        <v>8225</v>
      </c>
      <c r="J2700" t="s">
        <v>8247</v>
      </c>
      <c r="K2700">
        <v>1457308531</v>
      </c>
      <c r="L2700" s="11">
        <f t="shared" si="256"/>
        <v>42435.996886574074</v>
      </c>
      <c r="M2700">
        <v>1452124531</v>
      </c>
      <c r="N2700" s="11">
        <f t="shared" si="257"/>
        <v>42375.996886574074</v>
      </c>
      <c r="O2700" t="b">
        <v>0</v>
      </c>
      <c r="P2700">
        <v>3</v>
      </c>
      <c r="Q2700" t="b">
        <v>0</v>
      </c>
      <c r="R2700" t="s">
        <v>8268</v>
      </c>
      <c r="S2700" t="str">
        <f t="shared" si="254"/>
        <v>film &amp; video</v>
      </c>
      <c r="T2700" t="str">
        <f t="shared" si="255"/>
        <v>drama</v>
      </c>
    </row>
    <row r="2701" spans="1:20" ht="43.2" x14ac:dyDescent="0.3">
      <c r="A2701">
        <v>1879</v>
      </c>
      <c r="B2701" s="3" t="s">
        <v>1880</v>
      </c>
      <c r="C2701" s="3" t="s">
        <v>5989</v>
      </c>
      <c r="D2701" s="10">
        <v>5000</v>
      </c>
      <c r="E2701">
        <v>6</v>
      </c>
      <c r="F2701" s="5">
        <f t="shared" si="252"/>
        <v>1.1999999999999999E-3</v>
      </c>
      <c r="G2701" s="6">
        <f t="shared" si="253"/>
        <v>3</v>
      </c>
      <c r="H2701" t="s">
        <v>8221</v>
      </c>
      <c r="I2701" t="s">
        <v>8227</v>
      </c>
      <c r="J2701" t="s">
        <v>8249</v>
      </c>
      <c r="K2701">
        <v>1457966129</v>
      </c>
      <c r="L2701" s="11">
        <f t="shared" si="256"/>
        <v>42443.607974537037</v>
      </c>
      <c r="M2701">
        <v>1455377729</v>
      </c>
      <c r="N2701" s="11">
        <f t="shared" si="257"/>
        <v>42413.649641203709</v>
      </c>
      <c r="O2701" t="b">
        <v>0</v>
      </c>
      <c r="P2701">
        <v>2</v>
      </c>
      <c r="Q2701" t="b">
        <v>0</v>
      </c>
      <c r="R2701" t="s">
        <v>8283</v>
      </c>
      <c r="S2701" t="str">
        <f t="shared" si="254"/>
        <v>games</v>
      </c>
      <c r="T2701" t="str">
        <f t="shared" si="255"/>
        <v>mobile games</v>
      </c>
    </row>
    <row r="2702" spans="1:20" ht="43.2" x14ac:dyDescent="0.3">
      <c r="A2702">
        <v>506</v>
      </c>
      <c r="B2702" s="3" t="s">
        <v>507</v>
      </c>
      <c r="C2702" s="3" t="s">
        <v>4616</v>
      </c>
      <c r="D2702" s="10">
        <v>200000</v>
      </c>
      <c r="E2702">
        <v>250</v>
      </c>
      <c r="F2702" s="5">
        <f t="shared" si="252"/>
        <v>1.25E-3</v>
      </c>
      <c r="G2702" s="6">
        <f t="shared" si="253"/>
        <v>250</v>
      </c>
      <c r="H2702" t="s">
        <v>8221</v>
      </c>
      <c r="I2702" t="s">
        <v>8224</v>
      </c>
      <c r="J2702" t="s">
        <v>8246</v>
      </c>
      <c r="K2702">
        <v>1376140520</v>
      </c>
      <c r="L2702" s="11">
        <f t="shared" si="256"/>
        <v>41496.552314814813</v>
      </c>
      <c r="M2702">
        <v>1373548520</v>
      </c>
      <c r="N2702" s="11">
        <f t="shared" si="257"/>
        <v>41466.552314814813</v>
      </c>
      <c r="O2702" t="b">
        <v>0</v>
      </c>
      <c r="P2702">
        <v>1</v>
      </c>
      <c r="Q2702" t="b">
        <v>0</v>
      </c>
      <c r="R2702" t="s">
        <v>8270</v>
      </c>
      <c r="S2702" t="str">
        <f t="shared" si="254"/>
        <v>film &amp; video</v>
      </c>
      <c r="T2702" t="str">
        <f t="shared" si="255"/>
        <v>animation</v>
      </c>
    </row>
    <row r="2703" spans="1:20" ht="43.2" x14ac:dyDescent="0.3">
      <c r="A2703">
        <v>1145</v>
      </c>
      <c r="B2703" s="3" t="s">
        <v>1146</v>
      </c>
      <c r="C2703" s="3" t="s">
        <v>5255</v>
      </c>
      <c r="D2703" s="10">
        <v>80000</v>
      </c>
      <c r="E2703">
        <v>100</v>
      </c>
      <c r="F2703" s="5">
        <f t="shared" si="252"/>
        <v>1.25E-3</v>
      </c>
      <c r="G2703" s="6">
        <f t="shared" si="253"/>
        <v>100</v>
      </c>
      <c r="H2703" t="s">
        <v>8221</v>
      </c>
      <c r="I2703" t="s">
        <v>8224</v>
      </c>
      <c r="J2703" t="s">
        <v>8246</v>
      </c>
      <c r="K2703">
        <v>1412272592</v>
      </c>
      <c r="L2703" s="11">
        <f t="shared" si="256"/>
        <v>41914.747592592597</v>
      </c>
      <c r="M2703">
        <v>1407088592</v>
      </c>
      <c r="N2703" s="11">
        <f t="shared" si="257"/>
        <v>41854.747592592597</v>
      </c>
      <c r="O2703" t="b">
        <v>0</v>
      </c>
      <c r="P2703">
        <v>1</v>
      </c>
      <c r="Q2703" t="b">
        <v>0</v>
      </c>
      <c r="R2703" t="s">
        <v>8284</v>
      </c>
      <c r="S2703" t="str">
        <f t="shared" si="254"/>
        <v>food</v>
      </c>
      <c r="T2703" t="str">
        <f t="shared" si="255"/>
        <v>food trucks</v>
      </c>
    </row>
    <row r="2704" spans="1:20" x14ac:dyDescent="0.3">
      <c r="A2704">
        <v>1406</v>
      </c>
      <c r="B2704" s="3" t="s">
        <v>1407</v>
      </c>
      <c r="C2704" s="3" t="s">
        <v>5516</v>
      </c>
      <c r="D2704" s="10">
        <v>12000</v>
      </c>
      <c r="E2704">
        <v>15</v>
      </c>
      <c r="F2704" s="5">
        <f t="shared" si="252"/>
        <v>1.25E-3</v>
      </c>
      <c r="G2704" s="6">
        <f t="shared" si="253"/>
        <v>5</v>
      </c>
      <c r="H2704" t="s">
        <v>8221</v>
      </c>
      <c r="I2704" t="s">
        <v>8237</v>
      </c>
      <c r="J2704" t="s">
        <v>8249</v>
      </c>
      <c r="K2704">
        <v>1449914400</v>
      </c>
      <c r="L2704" s="11">
        <f t="shared" si="256"/>
        <v>42350.416666666672</v>
      </c>
      <c r="M2704">
        <v>1445336607</v>
      </c>
      <c r="N2704" s="11">
        <f t="shared" si="257"/>
        <v>42297.432951388888</v>
      </c>
      <c r="O2704" t="b">
        <v>0</v>
      </c>
      <c r="P2704">
        <v>3</v>
      </c>
      <c r="Q2704" t="b">
        <v>0</v>
      </c>
      <c r="R2704" t="s">
        <v>8287</v>
      </c>
      <c r="S2704" t="str">
        <f t="shared" si="254"/>
        <v>publishing</v>
      </c>
      <c r="T2704" t="str">
        <f t="shared" si="255"/>
        <v>translations</v>
      </c>
    </row>
    <row r="2705" spans="1:20" ht="57.6" x14ac:dyDescent="0.3">
      <c r="A2705">
        <v>1598</v>
      </c>
      <c r="B2705" s="3" t="s">
        <v>1599</v>
      </c>
      <c r="C2705" s="3" t="s">
        <v>5708</v>
      </c>
      <c r="D2705" s="10">
        <v>800</v>
      </c>
      <c r="E2705">
        <v>1</v>
      </c>
      <c r="F2705" s="5">
        <f t="shared" si="252"/>
        <v>1.25E-3</v>
      </c>
      <c r="G2705" s="6">
        <f t="shared" si="253"/>
        <v>1</v>
      </c>
      <c r="H2705" t="s">
        <v>8221</v>
      </c>
      <c r="I2705" t="s">
        <v>8224</v>
      </c>
      <c r="J2705" t="s">
        <v>8246</v>
      </c>
      <c r="K2705">
        <v>1437926458</v>
      </c>
      <c r="L2705" s="11">
        <f t="shared" si="256"/>
        <v>42211.667337962965</v>
      </c>
      <c r="M2705">
        <v>1432742458</v>
      </c>
      <c r="N2705" s="11">
        <f t="shared" si="257"/>
        <v>42151.667337962965</v>
      </c>
      <c r="O2705" t="b">
        <v>0</v>
      </c>
      <c r="P2705">
        <v>1</v>
      </c>
      <c r="Q2705" t="b">
        <v>0</v>
      </c>
      <c r="R2705" t="s">
        <v>8291</v>
      </c>
      <c r="S2705" t="str">
        <f t="shared" si="254"/>
        <v>photography</v>
      </c>
      <c r="T2705" t="str">
        <f t="shared" si="255"/>
        <v>places</v>
      </c>
    </row>
    <row r="2706" spans="1:20" ht="28.8" x14ac:dyDescent="0.3">
      <c r="A2706">
        <v>4000</v>
      </c>
      <c r="B2706" s="3" t="s">
        <v>3996</v>
      </c>
      <c r="C2706" s="3" t="s">
        <v>8106</v>
      </c>
      <c r="D2706" s="10">
        <v>8000</v>
      </c>
      <c r="E2706">
        <v>10</v>
      </c>
      <c r="F2706" s="5">
        <f t="shared" si="252"/>
        <v>1.25E-3</v>
      </c>
      <c r="G2706" s="6">
        <f t="shared" si="253"/>
        <v>10</v>
      </c>
      <c r="H2706" t="s">
        <v>8221</v>
      </c>
      <c r="I2706" t="s">
        <v>8224</v>
      </c>
      <c r="J2706" t="s">
        <v>8246</v>
      </c>
      <c r="K2706">
        <v>1462631358</v>
      </c>
      <c r="L2706" s="11">
        <f t="shared" si="256"/>
        <v>42497.603680555556</v>
      </c>
      <c r="M2706">
        <v>1457450958</v>
      </c>
      <c r="N2706" s="11">
        <f t="shared" si="257"/>
        <v>42437.64534722222</v>
      </c>
      <c r="O2706" t="b">
        <v>0</v>
      </c>
      <c r="P2706">
        <v>1</v>
      </c>
      <c r="Q2706" t="b">
        <v>0</v>
      </c>
      <c r="R2706" t="s">
        <v>8271</v>
      </c>
      <c r="S2706" t="str">
        <f t="shared" si="254"/>
        <v>theater</v>
      </c>
      <c r="T2706" t="str">
        <f t="shared" si="255"/>
        <v>plays</v>
      </c>
    </row>
    <row r="2707" spans="1:20" ht="43.2" x14ac:dyDescent="0.3">
      <c r="A2707">
        <v>2434</v>
      </c>
      <c r="B2707" s="3" t="s">
        <v>2435</v>
      </c>
      <c r="C2707" s="3" t="s">
        <v>6544</v>
      </c>
      <c r="D2707" s="10">
        <v>20000</v>
      </c>
      <c r="E2707">
        <v>26</v>
      </c>
      <c r="F2707" s="5">
        <f t="shared" si="252"/>
        <v>1.2999999999999999E-3</v>
      </c>
      <c r="G2707" s="6">
        <f t="shared" si="253"/>
        <v>13</v>
      </c>
      <c r="H2707" t="s">
        <v>8221</v>
      </c>
      <c r="I2707" t="s">
        <v>8224</v>
      </c>
      <c r="J2707" t="s">
        <v>8246</v>
      </c>
      <c r="K2707">
        <v>1438662474</v>
      </c>
      <c r="L2707" s="11">
        <f t="shared" si="256"/>
        <v>42220.18604166666</v>
      </c>
      <c r="M2707">
        <v>1435206474</v>
      </c>
      <c r="N2707" s="11">
        <f t="shared" si="257"/>
        <v>42180.18604166666</v>
      </c>
      <c r="O2707" t="b">
        <v>0</v>
      </c>
      <c r="P2707">
        <v>2</v>
      </c>
      <c r="Q2707" t="b">
        <v>0</v>
      </c>
      <c r="R2707" t="s">
        <v>8284</v>
      </c>
      <c r="S2707" t="str">
        <f t="shared" si="254"/>
        <v>food</v>
      </c>
      <c r="T2707" t="str">
        <f t="shared" si="255"/>
        <v>food trucks</v>
      </c>
    </row>
    <row r="2708" spans="1:20" ht="43.2" x14ac:dyDescent="0.3">
      <c r="A2708">
        <v>1115</v>
      </c>
      <c r="B2708" s="3" t="s">
        <v>1116</v>
      </c>
      <c r="C2708" s="3" t="s">
        <v>5225</v>
      </c>
      <c r="D2708" s="10">
        <v>40000</v>
      </c>
      <c r="E2708">
        <v>53</v>
      </c>
      <c r="F2708" s="5">
        <f t="shared" si="252"/>
        <v>1.325E-3</v>
      </c>
      <c r="G2708" s="6">
        <f t="shared" si="253"/>
        <v>13.25</v>
      </c>
      <c r="H2708" t="s">
        <v>8221</v>
      </c>
      <c r="I2708" t="s">
        <v>8224</v>
      </c>
      <c r="J2708" t="s">
        <v>8246</v>
      </c>
      <c r="K2708">
        <v>1459352495</v>
      </c>
      <c r="L2708" s="11">
        <f t="shared" si="256"/>
        <v>42459.653877314813</v>
      </c>
      <c r="M2708">
        <v>1456764095</v>
      </c>
      <c r="N2708" s="11">
        <f t="shared" si="257"/>
        <v>42429.695543981477</v>
      </c>
      <c r="O2708" t="b">
        <v>0</v>
      </c>
      <c r="P2708">
        <v>4</v>
      </c>
      <c r="Q2708" t="b">
        <v>0</v>
      </c>
      <c r="R2708" t="s">
        <v>8282</v>
      </c>
      <c r="S2708" t="str">
        <f t="shared" si="254"/>
        <v>games</v>
      </c>
      <c r="T2708" t="str">
        <f t="shared" si="255"/>
        <v>video games</v>
      </c>
    </row>
    <row r="2709" spans="1:20" ht="28.8" x14ac:dyDescent="0.3">
      <c r="A2709">
        <v>1992</v>
      </c>
      <c r="B2709" s="3" t="s">
        <v>1993</v>
      </c>
      <c r="C2709" s="3" t="s">
        <v>6102</v>
      </c>
      <c r="D2709" s="10">
        <v>1500</v>
      </c>
      <c r="E2709">
        <v>2</v>
      </c>
      <c r="F2709" s="5">
        <f t="shared" si="252"/>
        <v>1.3333333333333333E-3</v>
      </c>
      <c r="G2709" s="6">
        <f t="shared" si="253"/>
        <v>1</v>
      </c>
      <c r="H2709" t="s">
        <v>8221</v>
      </c>
      <c r="I2709" t="s">
        <v>8224</v>
      </c>
      <c r="J2709" t="s">
        <v>8246</v>
      </c>
      <c r="K2709">
        <v>1424229991</v>
      </c>
      <c r="L2709" s="11">
        <f t="shared" si="256"/>
        <v>42053.143414351856</v>
      </c>
      <c r="M2709">
        <v>1421637991</v>
      </c>
      <c r="N2709" s="11">
        <f t="shared" si="257"/>
        <v>42023.143414351856</v>
      </c>
      <c r="O2709" t="b">
        <v>0</v>
      </c>
      <c r="P2709">
        <v>2</v>
      </c>
      <c r="Q2709" t="b">
        <v>0</v>
      </c>
      <c r="R2709" t="s">
        <v>8296</v>
      </c>
      <c r="S2709" t="str">
        <f t="shared" si="254"/>
        <v>photography</v>
      </c>
      <c r="T2709" t="str">
        <f t="shared" si="255"/>
        <v>people</v>
      </c>
    </row>
    <row r="2710" spans="1:20" ht="43.2" x14ac:dyDescent="0.3">
      <c r="A2710">
        <v>512</v>
      </c>
      <c r="B2710" s="3" t="s">
        <v>513</v>
      </c>
      <c r="C2710" s="3" t="s">
        <v>4622</v>
      </c>
      <c r="D2710" s="10">
        <v>8000</v>
      </c>
      <c r="E2710">
        <v>11</v>
      </c>
      <c r="F2710" s="5">
        <f t="shared" si="252"/>
        <v>1.3749999999999999E-3</v>
      </c>
      <c r="G2710" s="6">
        <f t="shared" si="253"/>
        <v>5.5</v>
      </c>
      <c r="H2710" t="s">
        <v>8221</v>
      </c>
      <c r="I2710" t="s">
        <v>8224</v>
      </c>
      <c r="J2710" t="s">
        <v>8246</v>
      </c>
      <c r="K2710">
        <v>1479667727</v>
      </c>
      <c r="L2710" s="11">
        <f t="shared" si="256"/>
        <v>42694.783877314811</v>
      </c>
      <c r="M2710">
        <v>1475776127</v>
      </c>
      <c r="N2710" s="11">
        <f t="shared" si="257"/>
        <v>42649.742210648154</v>
      </c>
      <c r="O2710" t="b">
        <v>0</v>
      </c>
      <c r="P2710">
        <v>2</v>
      </c>
      <c r="Q2710" t="b">
        <v>0</v>
      </c>
      <c r="R2710" t="s">
        <v>8270</v>
      </c>
      <c r="S2710" t="str">
        <f t="shared" si="254"/>
        <v>film &amp; video</v>
      </c>
      <c r="T2710" t="str">
        <f t="shared" si="255"/>
        <v>animation</v>
      </c>
    </row>
    <row r="2711" spans="1:20" ht="28.8" x14ac:dyDescent="0.3">
      <c r="A2711">
        <v>2688</v>
      </c>
      <c r="B2711" s="3" t="s">
        <v>2688</v>
      </c>
      <c r="C2711" s="3" t="s">
        <v>6798</v>
      </c>
      <c r="D2711" s="10">
        <v>50000</v>
      </c>
      <c r="E2711">
        <v>74</v>
      </c>
      <c r="F2711" s="5">
        <f t="shared" si="252"/>
        <v>1.48E-3</v>
      </c>
      <c r="G2711" s="6">
        <f t="shared" si="253"/>
        <v>5.2857142857142856</v>
      </c>
      <c r="H2711" t="s">
        <v>8221</v>
      </c>
      <c r="I2711" t="s">
        <v>8224</v>
      </c>
      <c r="J2711" t="s">
        <v>8246</v>
      </c>
      <c r="K2711">
        <v>1424746800</v>
      </c>
      <c r="L2711" s="11">
        <f t="shared" si="256"/>
        <v>42059.125</v>
      </c>
      <c r="M2711">
        <v>1422067870</v>
      </c>
      <c r="N2711" s="11">
        <f t="shared" si="257"/>
        <v>42028.118865740747</v>
      </c>
      <c r="O2711" t="b">
        <v>0</v>
      </c>
      <c r="P2711">
        <v>14</v>
      </c>
      <c r="Q2711" t="b">
        <v>0</v>
      </c>
      <c r="R2711" t="s">
        <v>8284</v>
      </c>
      <c r="S2711" t="str">
        <f t="shared" si="254"/>
        <v>food</v>
      </c>
      <c r="T2711" t="str">
        <f t="shared" si="255"/>
        <v>food trucks</v>
      </c>
    </row>
    <row r="2712" spans="1:20" ht="57.6" x14ac:dyDescent="0.3">
      <c r="A2712">
        <v>1068</v>
      </c>
      <c r="B2712" s="3" t="s">
        <v>1069</v>
      </c>
      <c r="C2712" s="3" t="s">
        <v>5178</v>
      </c>
      <c r="D2712" s="10">
        <v>30000</v>
      </c>
      <c r="E2712">
        <v>45</v>
      </c>
      <c r="F2712" s="5">
        <f t="shared" si="252"/>
        <v>1.5E-3</v>
      </c>
      <c r="G2712" s="6">
        <f t="shared" si="253"/>
        <v>11.25</v>
      </c>
      <c r="H2712" t="s">
        <v>8221</v>
      </c>
      <c r="I2712" t="s">
        <v>8224</v>
      </c>
      <c r="J2712" t="s">
        <v>8246</v>
      </c>
      <c r="K2712">
        <v>1460274864</v>
      </c>
      <c r="L2712" s="11">
        <f t="shared" si="256"/>
        <v>42470.329444444447</v>
      </c>
      <c r="M2712">
        <v>1457686464</v>
      </c>
      <c r="N2712" s="11">
        <f t="shared" si="257"/>
        <v>42440.371111111104</v>
      </c>
      <c r="O2712" t="b">
        <v>0</v>
      </c>
      <c r="P2712">
        <v>4</v>
      </c>
      <c r="Q2712" t="b">
        <v>0</v>
      </c>
      <c r="R2712" t="s">
        <v>8282</v>
      </c>
      <c r="S2712" t="str">
        <f t="shared" si="254"/>
        <v>games</v>
      </c>
      <c r="T2712" t="str">
        <f t="shared" si="255"/>
        <v>video games</v>
      </c>
    </row>
    <row r="2713" spans="1:20" ht="28.8" x14ac:dyDescent="0.3">
      <c r="A2713">
        <v>1149</v>
      </c>
      <c r="B2713" s="3" t="s">
        <v>1150</v>
      </c>
      <c r="C2713" s="3" t="s">
        <v>5259</v>
      </c>
      <c r="D2713" s="10">
        <v>50000</v>
      </c>
      <c r="E2713">
        <v>75</v>
      </c>
      <c r="F2713" s="5">
        <f t="shared" si="252"/>
        <v>1.5E-3</v>
      </c>
      <c r="G2713" s="6">
        <f t="shared" si="253"/>
        <v>37.5</v>
      </c>
      <c r="H2713" t="s">
        <v>8221</v>
      </c>
      <c r="I2713" t="s">
        <v>8224</v>
      </c>
      <c r="J2713" t="s">
        <v>8246</v>
      </c>
      <c r="K2713">
        <v>1466096566</v>
      </c>
      <c r="L2713" s="11">
        <f t="shared" si="256"/>
        <v>42537.71025462963</v>
      </c>
      <c r="M2713">
        <v>1463504566</v>
      </c>
      <c r="N2713" s="11">
        <f t="shared" si="257"/>
        <v>42507.71025462963</v>
      </c>
      <c r="O2713" t="b">
        <v>0</v>
      </c>
      <c r="P2713">
        <v>2</v>
      </c>
      <c r="Q2713" t="b">
        <v>0</v>
      </c>
      <c r="R2713" t="s">
        <v>8284</v>
      </c>
      <c r="S2713" t="str">
        <f t="shared" si="254"/>
        <v>food</v>
      </c>
      <c r="T2713" t="str">
        <f t="shared" si="255"/>
        <v>food trucks</v>
      </c>
    </row>
    <row r="2714" spans="1:20" ht="43.2" x14ac:dyDescent="0.3">
      <c r="A2714">
        <v>2510</v>
      </c>
      <c r="B2714" s="3" t="s">
        <v>2510</v>
      </c>
      <c r="C2714" s="3" t="s">
        <v>6620</v>
      </c>
      <c r="D2714" s="10">
        <v>50000</v>
      </c>
      <c r="E2714">
        <v>75</v>
      </c>
      <c r="F2714" s="5">
        <f t="shared" si="252"/>
        <v>1.5E-3</v>
      </c>
      <c r="G2714" s="6">
        <f t="shared" si="253"/>
        <v>37.5</v>
      </c>
      <c r="H2714" t="s">
        <v>8221</v>
      </c>
      <c r="I2714" t="s">
        <v>8224</v>
      </c>
      <c r="J2714" t="s">
        <v>8246</v>
      </c>
      <c r="K2714">
        <v>1431647772</v>
      </c>
      <c r="L2714" s="11">
        <f t="shared" si="256"/>
        <v>42138.997361111105</v>
      </c>
      <c r="M2714">
        <v>1426463772</v>
      </c>
      <c r="N2714" s="11">
        <f t="shared" si="257"/>
        <v>42078.997361111105</v>
      </c>
      <c r="O2714" t="b">
        <v>0</v>
      </c>
      <c r="P2714">
        <v>2</v>
      </c>
      <c r="Q2714" t="b">
        <v>0</v>
      </c>
      <c r="R2714" t="s">
        <v>8299</v>
      </c>
      <c r="S2714" t="str">
        <f t="shared" si="254"/>
        <v>food</v>
      </c>
      <c r="T2714" t="str">
        <f t="shared" si="255"/>
        <v>restaurants</v>
      </c>
    </row>
    <row r="2715" spans="1:20" ht="43.2" x14ac:dyDescent="0.3">
      <c r="A2715">
        <v>3052</v>
      </c>
      <c r="B2715" s="3" t="s">
        <v>3052</v>
      </c>
      <c r="C2715" s="3" t="s">
        <v>7162</v>
      </c>
      <c r="D2715" s="10">
        <v>50000</v>
      </c>
      <c r="E2715">
        <v>75</v>
      </c>
      <c r="F2715" s="5">
        <f t="shared" si="252"/>
        <v>1.5E-3</v>
      </c>
      <c r="G2715" s="6">
        <f t="shared" si="253"/>
        <v>37.5</v>
      </c>
      <c r="H2715" t="s">
        <v>8221</v>
      </c>
      <c r="I2715" t="s">
        <v>8224</v>
      </c>
      <c r="J2715" t="s">
        <v>8246</v>
      </c>
      <c r="K2715">
        <v>1432828740</v>
      </c>
      <c r="L2715" s="11">
        <f t="shared" si="256"/>
        <v>42152.665972222225</v>
      </c>
      <c r="M2715">
        <v>1430237094</v>
      </c>
      <c r="N2715" s="11">
        <f t="shared" si="257"/>
        <v>42122.670069444444</v>
      </c>
      <c r="O2715" t="b">
        <v>0</v>
      </c>
      <c r="P2715">
        <v>2</v>
      </c>
      <c r="Q2715" t="b">
        <v>0</v>
      </c>
      <c r="R2715" t="s">
        <v>8303</v>
      </c>
      <c r="S2715" t="str">
        <f t="shared" si="254"/>
        <v>theater</v>
      </c>
      <c r="T2715" t="str">
        <f t="shared" si="255"/>
        <v>spaces</v>
      </c>
    </row>
    <row r="2716" spans="1:20" ht="28.8" x14ac:dyDescent="0.3">
      <c r="A2716">
        <v>3060</v>
      </c>
      <c r="B2716" s="3" t="s">
        <v>3060</v>
      </c>
      <c r="C2716" s="3" t="s">
        <v>7170</v>
      </c>
      <c r="D2716" s="10">
        <v>220000</v>
      </c>
      <c r="E2716">
        <v>335</v>
      </c>
      <c r="F2716" s="5">
        <f t="shared" si="252"/>
        <v>1.5227272727272728E-3</v>
      </c>
      <c r="G2716" s="6">
        <f t="shared" si="253"/>
        <v>55.833333333333336</v>
      </c>
      <c r="H2716" t="s">
        <v>8221</v>
      </c>
      <c r="I2716" t="s">
        <v>8224</v>
      </c>
      <c r="J2716" t="s">
        <v>8246</v>
      </c>
      <c r="K2716">
        <v>1443422134</v>
      </c>
      <c r="L2716" s="11">
        <f t="shared" si="256"/>
        <v>42275.274699074071</v>
      </c>
      <c r="M2716">
        <v>1440830134</v>
      </c>
      <c r="N2716" s="11">
        <f t="shared" si="257"/>
        <v>42245.274699074071</v>
      </c>
      <c r="O2716" t="b">
        <v>0</v>
      </c>
      <c r="P2716">
        <v>6</v>
      </c>
      <c r="Q2716" t="b">
        <v>0</v>
      </c>
      <c r="R2716" t="s">
        <v>8303</v>
      </c>
      <c r="S2716" t="str">
        <f t="shared" si="254"/>
        <v>theater</v>
      </c>
      <c r="T2716" t="str">
        <f t="shared" si="255"/>
        <v>spaces</v>
      </c>
    </row>
    <row r="2717" spans="1:20" ht="43.2" x14ac:dyDescent="0.3">
      <c r="A2717">
        <v>494</v>
      </c>
      <c r="B2717" s="3" t="s">
        <v>495</v>
      </c>
      <c r="C2717" s="3" t="s">
        <v>4604</v>
      </c>
      <c r="D2717" s="10">
        <v>20000</v>
      </c>
      <c r="E2717">
        <v>31</v>
      </c>
      <c r="F2717" s="5">
        <f t="shared" si="252"/>
        <v>1.5499999999999999E-3</v>
      </c>
      <c r="G2717" s="6">
        <f t="shared" si="253"/>
        <v>10.333333333333334</v>
      </c>
      <c r="H2717" t="s">
        <v>8221</v>
      </c>
      <c r="I2717" t="s">
        <v>8224</v>
      </c>
      <c r="J2717" t="s">
        <v>8246</v>
      </c>
      <c r="K2717">
        <v>1404356400</v>
      </c>
      <c r="L2717" s="11">
        <f t="shared" si="256"/>
        <v>41823.125</v>
      </c>
      <c r="M2717">
        <v>1402343765</v>
      </c>
      <c r="N2717" s="11">
        <f t="shared" si="257"/>
        <v>41799.830613425926</v>
      </c>
      <c r="O2717" t="b">
        <v>0</v>
      </c>
      <c r="P2717">
        <v>3</v>
      </c>
      <c r="Q2717" t="b">
        <v>0</v>
      </c>
      <c r="R2717" t="s">
        <v>8270</v>
      </c>
      <c r="S2717" t="str">
        <f t="shared" si="254"/>
        <v>film &amp; video</v>
      </c>
      <c r="T2717" t="str">
        <f t="shared" si="255"/>
        <v>animation</v>
      </c>
    </row>
    <row r="2718" spans="1:20" ht="57.6" x14ac:dyDescent="0.3">
      <c r="A2718">
        <v>1105</v>
      </c>
      <c r="B2718" s="3" t="s">
        <v>1106</v>
      </c>
      <c r="C2718" s="3" t="s">
        <v>5215</v>
      </c>
      <c r="D2718" s="10">
        <v>900000</v>
      </c>
      <c r="E2718">
        <v>1431</v>
      </c>
      <c r="F2718" s="5">
        <f t="shared" si="252"/>
        <v>1.5900000000000001E-3</v>
      </c>
      <c r="G2718" s="6">
        <f t="shared" si="253"/>
        <v>71.55</v>
      </c>
      <c r="H2718" t="s">
        <v>8221</v>
      </c>
      <c r="I2718" t="s">
        <v>8224</v>
      </c>
      <c r="J2718" t="s">
        <v>8246</v>
      </c>
      <c r="K2718">
        <v>1395627327</v>
      </c>
      <c r="L2718" s="11">
        <f t="shared" si="256"/>
        <v>41722.0940625</v>
      </c>
      <c r="M2718">
        <v>1393038927</v>
      </c>
      <c r="N2718" s="11">
        <f t="shared" si="257"/>
        <v>41692.135729166665</v>
      </c>
      <c r="O2718" t="b">
        <v>0</v>
      </c>
      <c r="P2718">
        <v>20</v>
      </c>
      <c r="Q2718" t="b">
        <v>0</v>
      </c>
      <c r="R2718" t="s">
        <v>8282</v>
      </c>
      <c r="S2718" t="str">
        <f t="shared" si="254"/>
        <v>games</v>
      </c>
      <c r="T2718" t="str">
        <f t="shared" si="255"/>
        <v>video games</v>
      </c>
    </row>
    <row r="2719" spans="1:20" ht="43.2" x14ac:dyDescent="0.3">
      <c r="A2719">
        <v>1114</v>
      </c>
      <c r="B2719" s="3" t="s">
        <v>1115</v>
      </c>
      <c r="C2719" s="3" t="s">
        <v>5224</v>
      </c>
      <c r="D2719" s="10">
        <v>6000</v>
      </c>
      <c r="E2719">
        <v>10</v>
      </c>
      <c r="F2719" s="5">
        <f t="shared" si="252"/>
        <v>1.6666666666666668E-3</v>
      </c>
      <c r="G2719" s="6">
        <f t="shared" si="253"/>
        <v>3.3333333333333335</v>
      </c>
      <c r="H2719" t="s">
        <v>8221</v>
      </c>
      <c r="I2719" t="s">
        <v>8225</v>
      </c>
      <c r="J2719" t="s">
        <v>8247</v>
      </c>
      <c r="K2719">
        <v>1381306687</v>
      </c>
      <c r="L2719" s="11">
        <f t="shared" si="256"/>
        <v>41556.345914351856</v>
      </c>
      <c r="M2719">
        <v>1378714687</v>
      </c>
      <c r="N2719" s="11">
        <f t="shared" si="257"/>
        <v>41526.345914351856</v>
      </c>
      <c r="O2719" t="b">
        <v>0</v>
      </c>
      <c r="P2719">
        <v>3</v>
      </c>
      <c r="Q2719" t="b">
        <v>0</v>
      </c>
      <c r="R2719" t="s">
        <v>8282</v>
      </c>
      <c r="S2719" t="str">
        <f t="shared" si="254"/>
        <v>games</v>
      </c>
      <c r="T2719" t="str">
        <f t="shared" si="255"/>
        <v>video games</v>
      </c>
    </row>
    <row r="2720" spans="1:20" ht="43.2" x14ac:dyDescent="0.3">
      <c r="A2720">
        <v>2128</v>
      </c>
      <c r="B2720" s="3" t="s">
        <v>2129</v>
      </c>
      <c r="C2720" s="3" t="s">
        <v>6238</v>
      </c>
      <c r="D2720" s="10">
        <v>15000</v>
      </c>
      <c r="E2720">
        <v>25</v>
      </c>
      <c r="F2720" s="5">
        <f t="shared" si="252"/>
        <v>1.6666666666666668E-3</v>
      </c>
      <c r="G2720" s="6">
        <f t="shared" si="253"/>
        <v>25</v>
      </c>
      <c r="H2720" t="s">
        <v>8221</v>
      </c>
      <c r="I2720" t="s">
        <v>8229</v>
      </c>
      <c r="J2720" t="s">
        <v>8251</v>
      </c>
      <c r="K2720">
        <v>1411324369</v>
      </c>
      <c r="L2720" s="11">
        <f t="shared" si="256"/>
        <v>41903.772789351853</v>
      </c>
      <c r="M2720">
        <v>1406140369</v>
      </c>
      <c r="N2720" s="11">
        <f t="shared" si="257"/>
        <v>41843.772789351853</v>
      </c>
      <c r="O2720" t="b">
        <v>0</v>
      </c>
      <c r="P2720">
        <v>1</v>
      </c>
      <c r="Q2720" t="b">
        <v>0</v>
      </c>
      <c r="R2720" t="s">
        <v>8282</v>
      </c>
      <c r="S2720" t="str">
        <f t="shared" si="254"/>
        <v>games</v>
      </c>
      <c r="T2720" t="str">
        <f t="shared" si="255"/>
        <v>video games</v>
      </c>
    </row>
    <row r="2721" spans="1:20" ht="43.2" x14ac:dyDescent="0.3">
      <c r="A2721">
        <v>2152</v>
      </c>
      <c r="B2721" s="3" t="s">
        <v>2153</v>
      </c>
      <c r="C2721" s="3" t="s">
        <v>6262</v>
      </c>
      <c r="D2721" s="10">
        <v>30000</v>
      </c>
      <c r="E2721">
        <v>50</v>
      </c>
      <c r="F2721" s="5">
        <f t="shared" si="252"/>
        <v>1.6666666666666668E-3</v>
      </c>
      <c r="G2721" s="6">
        <f t="shared" si="253"/>
        <v>12.5</v>
      </c>
      <c r="H2721" t="s">
        <v>8221</v>
      </c>
      <c r="I2721" t="s">
        <v>8224</v>
      </c>
      <c r="J2721" t="s">
        <v>8246</v>
      </c>
      <c r="K2721">
        <v>1394909909</v>
      </c>
      <c r="L2721" s="11">
        <f t="shared" si="256"/>
        <v>41713.790613425925</v>
      </c>
      <c r="M2721">
        <v>1392321509</v>
      </c>
      <c r="N2721" s="11">
        <f t="shared" si="257"/>
        <v>41683.832280092596</v>
      </c>
      <c r="O2721" t="b">
        <v>0</v>
      </c>
      <c r="P2721">
        <v>4</v>
      </c>
      <c r="Q2721" t="b">
        <v>0</v>
      </c>
      <c r="R2721" t="s">
        <v>8282</v>
      </c>
      <c r="S2721" t="str">
        <f t="shared" si="254"/>
        <v>games</v>
      </c>
      <c r="T2721" t="str">
        <f t="shared" si="255"/>
        <v>video games</v>
      </c>
    </row>
    <row r="2722" spans="1:20" ht="43.2" x14ac:dyDescent="0.3">
      <c r="A2722">
        <v>2585</v>
      </c>
      <c r="B2722" s="3" t="s">
        <v>2585</v>
      </c>
      <c r="C2722" s="3" t="s">
        <v>6695</v>
      </c>
      <c r="D2722" s="10">
        <v>30000</v>
      </c>
      <c r="E2722">
        <v>50</v>
      </c>
      <c r="F2722" s="5">
        <f t="shared" si="252"/>
        <v>1.6666666666666668E-3</v>
      </c>
      <c r="G2722" s="6">
        <f t="shared" si="253"/>
        <v>50</v>
      </c>
      <c r="H2722" t="s">
        <v>8221</v>
      </c>
      <c r="I2722" t="s">
        <v>8224</v>
      </c>
      <c r="J2722" t="s">
        <v>8246</v>
      </c>
      <c r="K2722">
        <v>1404601632</v>
      </c>
      <c r="L2722" s="11">
        <f t="shared" si="256"/>
        <v>41825.963333333333</v>
      </c>
      <c r="M2722">
        <v>1402009632</v>
      </c>
      <c r="N2722" s="11">
        <f t="shared" si="257"/>
        <v>41795.963333333333</v>
      </c>
      <c r="O2722" t="b">
        <v>0</v>
      </c>
      <c r="P2722">
        <v>1</v>
      </c>
      <c r="Q2722" t="b">
        <v>0</v>
      </c>
      <c r="R2722" t="s">
        <v>8284</v>
      </c>
      <c r="S2722" t="str">
        <f t="shared" si="254"/>
        <v>food</v>
      </c>
      <c r="T2722" t="str">
        <f t="shared" si="255"/>
        <v>food trucks</v>
      </c>
    </row>
    <row r="2723" spans="1:20" ht="28.8" x14ac:dyDescent="0.3">
      <c r="A2723">
        <v>2586</v>
      </c>
      <c r="B2723" s="3" t="s">
        <v>2586</v>
      </c>
      <c r="C2723" s="3" t="s">
        <v>6696</v>
      </c>
      <c r="D2723" s="10">
        <v>3000</v>
      </c>
      <c r="E2723">
        <v>5</v>
      </c>
      <c r="F2723" s="5">
        <f t="shared" si="252"/>
        <v>1.6666666666666668E-3</v>
      </c>
      <c r="G2723" s="6">
        <f t="shared" si="253"/>
        <v>5</v>
      </c>
      <c r="H2723" t="s">
        <v>8221</v>
      </c>
      <c r="I2723" t="s">
        <v>8225</v>
      </c>
      <c r="J2723" t="s">
        <v>8247</v>
      </c>
      <c r="K2723">
        <v>1451030136</v>
      </c>
      <c r="L2723" s="11">
        <f t="shared" si="256"/>
        <v>42363.330277777779</v>
      </c>
      <c r="M2723">
        <v>1448438136</v>
      </c>
      <c r="N2723" s="11">
        <f t="shared" si="257"/>
        <v>42333.330277777779</v>
      </c>
      <c r="O2723" t="b">
        <v>0</v>
      </c>
      <c r="P2723">
        <v>1</v>
      </c>
      <c r="Q2723" t="b">
        <v>0</v>
      </c>
      <c r="R2723" t="s">
        <v>8284</v>
      </c>
      <c r="S2723" t="str">
        <f t="shared" si="254"/>
        <v>food</v>
      </c>
      <c r="T2723" t="str">
        <f t="shared" si="255"/>
        <v>food trucks</v>
      </c>
    </row>
    <row r="2724" spans="1:20" ht="57.6" x14ac:dyDescent="0.3">
      <c r="A2724">
        <v>2592</v>
      </c>
      <c r="B2724" s="3" t="s">
        <v>2592</v>
      </c>
      <c r="C2724" s="3" t="s">
        <v>6702</v>
      </c>
      <c r="D2724" s="10">
        <v>30000</v>
      </c>
      <c r="E2724">
        <v>50</v>
      </c>
      <c r="F2724" s="5">
        <f t="shared" si="252"/>
        <v>1.6666666666666668E-3</v>
      </c>
      <c r="G2724" s="6">
        <f t="shared" si="253"/>
        <v>50</v>
      </c>
      <c r="H2724" t="s">
        <v>8221</v>
      </c>
      <c r="I2724" t="s">
        <v>8224</v>
      </c>
      <c r="J2724" t="s">
        <v>8246</v>
      </c>
      <c r="K2724">
        <v>1412536421</v>
      </c>
      <c r="L2724" s="11">
        <f t="shared" si="256"/>
        <v>41917.801168981481</v>
      </c>
      <c r="M2724">
        <v>1409944421</v>
      </c>
      <c r="N2724" s="11">
        <f t="shared" si="257"/>
        <v>41887.801168981481</v>
      </c>
      <c r="O2724" t="b">
        <v>0</v>
      </c>
      <c r="P2724">
        <v>1</v>
      </c>
      <c r="Q2724" t="b">
        <v>0</v>
      </c>
      <c r="R2724" t="s">
        <v>8284</v>
      </c>
      <c r="S2724" t="str">
        <f t="shared" si="254"/>
        <v>food</v>
      </c>
      <c r="T2724" t="str">
        <f t="shared" si="255"/>
        <v>food trucks</v>
      </c>
    </row>
    <row r="2725" spans="1:20" ht="43.2" x14ac:dyDescent="0.3">
      <c r="A2725">
        <v>2887</v>
      </c>
      <c r="B2725" s="3" t="s">
        <v>2887</v>
      </c>
      <c r="C2725" s="3" t="s">
        <v>6997</v>
      </c>
      <c r="D2725" s="10">
        <v>3000</v>
      </c>
      <c r="E2725">
        <v>5</v>
      </c>
      <c r="F2725" s="5">
        <f t="shared" si="252"/>
        <v>1.6666666666666668E-3</v>
      </c>
      <c r="G2725" s="6">
        <f t="shared" si="253"/>
        <v>5</v>
      </c>
      <c r="H2725" t="s">
        <v>8221</v>
      </c>
      <c r="I2725" t="s">
        <v>8224</v>
      </c>
      <c r="J2725" t="s">
        <v>8246</v>
      </c>
      <c r="K2725">
        <v>1420971324</v>
      </c>
      <c r="L2725" s="11">
        <f t="shared" si="256"/>
        <v>42015.427361111113</v>
      </c>
      <c r="M2725">
        <v>1418379324</v>
      </c>
      <c r="N2725" s="11">
        <f t="shared" si="257"/>
        <v>41985.427361111113</v>
      </c>
      <c r="O2725" t="b">
        <v>0</v>
      </c>
      <c r="P2725">
        <v>1</v>
      </c>
      <c r="Q2725" t="b">
        <v>0</v>
      </c>
      <c r="R2725" t="s">
        <v>8271</v>
      </c>
      <c r="S2725" t="str">
        <f t="shared" si="254"/>
        <v>theater</v>
      </c>
      <c r="T2725" t="str">
        <f t="shared" si="255"/>
        <v>plays</v>
      </c>
    </row>
    <row r="2726" spans="1:20" ht="57.6" x14ac:dyDescent="0.3">
      <c r="A2726">
        <v>4066</v>
      </c>
      <c r="B2726" s="3" t="s">
        <v>4062</v>
      </c>
      <c r="C2726" s="3" t="s">
        <v>8170</v>
      </c>
      <c r="D2726" s="10">
        <v>15000</v>
      </c>
      <c r="E2726">
        <v>25</v>
      </c>
      <c r="F2726" s="5">
        <f t="shared" si="252"/>
        <v>1.6666666666666668E-3</v>
      </c>
      <c r="G2726" s="6">
        <f t="shared" si="253"/>
        <v>25</v>
      </c>
      <c r="H2726" t="s">
        <v>8221</v>
      </c>
      <c r="I2726" t="s">
        <v>8224</v>
      </c>
      <c r="J2726" t="s">
        <v>8246</v>
      </c>
      <c r="K2726">
        <v>1463619388</v>
      </c>
      <c r="L2726" s="11">
        <f t="shared" si="256"/>
        <v>42509.039212962962</v>
      </c>
      <c r="M2726">
        <v>1461027388</v>
      </c>
      <c r="N2726" s="11">
        <f t="shared" si="257"/>
        <v>42479.039212962962</v>
      </c>
      <c r="O2726" t="b">
        <v>0</v>
      </c>
      <c r="P2726">
        <v>1</v>
      </c>
      <c r="Q2726" t="b">
        <v>0</v>
      </c>
      <c r="R2726" t="s">
        <v>8271</v>
      </c>
      <c r="S2726" t="str">
        <f t="shared" si="254"/>
        <v>theater</v>
      </c>
      <c r="T2726" t="str">
        <f t="shared" si="255"/>
        <v>plays</v>
      </c>
    </row>
    <row r="2727" spans="1:20" ht="43.2" x14ac:dyDescent="0.3">
      <c r="A2727">
        <v>4079</v>
      </c>
      <c r="B2727" s="3" t="s">
        <v>4075</v>
      </c>
      <c r="C2727" s="3" t="s">
        <v>8182</v>
      </c>
      <c r="D2727" s="10">
        <v>3000</v>
      </c>
      <c r="E2727">
        <v>5</v>
      </c>
      <c r="F2727" s="5">
        <f t="shared" si="252"/>
        <v>1.6666666666666668E-3</v>
      </c>
      <c r="G2727" s="6">
        <f t="shared" si="253"/>
        <v>5</v>
      </c>
      <c r="H2727" t="s">
        <v>8221</v>
      </c>
      <c r="I2727" t="s">
        <v>8224</v>
      </c>
      <c r="J2727" t="s">
        <v>8246</v>
      </c>
      <c r="K2727">
        <v>1466375521</v>
      </c>
      <c r="L2727" s="11">
        <f t="shared" si="256"/>
        <v>42540.938900462963</v>
      </c>
      <c r="M2727">
        <v>1463783521</v>
      </c>
      <c r="N2727" s="11">
        <f t="shared" si="257"/>
        <v>42510.938900462963</v>
      </c>
      <c r="O2727" t="b">
        <v>0</v>
      </c>
      <c r="P2727">
        <v>1</v>
      </c>
      <c r="Q2727" t="b">
        <v>0</v>
      </c>
      <c r="R2727" t="s">
        <v>8271</v>
      </c>
      <c r="S2727" t="str">
        <f t="shared" si="254"/>
        <v>theater</v>
      </c>
      <c r="T2727" t="str">
        <f t="shared" si="255"/>
        <v>plays</v>
      </c>
    </row>
    <row r="2728" spans="1:20" ht="28.8" x14ac:dyDescent="0.3">
      <c r="A2728">
        <v>570</v>
      </c>
      <c r="B2728" s="3" t="s">
        <v>571</v>
      </c>
      <c r="C2728" s="3" t="s">
        <v>4680</v>
      </c>
      <c r="D2728" s="10">
        <v>85000</v>
      </c>
      <c r="E2728">
        <v>142</v>
      </c>
      <c r="F2728" s="5">
        <f t="shared" si="252"/>
        <v>1.6705882352941177E-3</v>
      </c>
      <c r="G2728" s="6">
        <f t="shared" si="253"/>
        <v>142</v>
      </c>
      <c r="H2728" t="s">
        <v>8221</v>
      </c>
      <c r="I2728" t="s">
        <v>8224</v>
      </c>
      <c r="J2728" t="s">
        <v>8246</v>
      </c>
      <c r="K2728">
        <v>1455822569</v>
      </c>
      <c r="L2728" s="11">
        <f t="shared" si="256"/>
        <v>42418.798252314817</v>
      </c>
      <c r="M2728">
        <v>1453230569</v>
      </c>
      <c r="N2728" s="11">
        <f t="shared" si="257"/>
        <v>42388.798252314817</v>
      </c>
      <c r="O2728" t="b">
        <v>0</v>
      </c>
      <c r="P2728">
        <v>1</v>
      </c>
      <c r="Q2728" t="b">
        <v>0</v>
      </c>
      <c r="R2728" t="s">
        <v>8272</v>
      </c>
      <c r="S2728" t="str">
        <f t="shared" si="254"/>
        <v>technology</v>
      </c>
      <c r="T2728" t="str">
        <f t="shared" si="255"/>
        <v>web</v>
      </c>
    </row>
    <row r="2729" spans="1:20" ht="57.6" x14ac:dyDescent="0.3">
      <c r="A2729">
        <v>1905</v>
      </c>
      <c r="B2729" s="3" t="s">
        <v>1906</v>
      </c>
      <c r="C2729" s="3" t="s">
        <v>6015</v>
      </c>
      <c r="D2729" s="10">
        <v>25000</v>
      </c>
      <c r="E2729">
        <v>42</v>
      </c>
      <c r="F2729" s="5">
        <f t="shared" si="252"/>
        <v>1.6800000000000001E-3</v>
      </c>
      <c r="G2729" s="6">
        <f t="shared" si="253"/>
        <v>10.5</v>
      </c>
      <c r="H2729" t="s">
        <v>8221</v>
      </c>
      <c r="I2729" t="s">
        <v>8224</v>
      </c>
      <c r="J2729" t="s">
        <v>8246</v>
      </c>
      <c r="K2729">
        <v>1410127994</v>
      </c>
      <c r="L2729" s="11">
        <f t="shared" si="256"/>
        <v>41889.925856481481</v>
      </c>
      <c r="M2729">
        <v>1407535994</v>
      </c>
      <c r="N2729" s="11">
        <f t="shared" si="257"/>
        <v>41859.925856481481</v>
      </c>
      <c r="O2729" t="b">
        <v>0</v>
      </c>
      <c r="P2729">
        <v>4</v>
      </c>
      <c r="Q2729" t="b">
        <v>0</v>
      </c>
      <c r="R2729" t="s">
        <v>8294</v>
      </c>
      <c r="S2729" t="str">
        <f t="shared" si="254"/>
        <v>technology</v>
      </c>
      <c r="T2729" t="str">
        <f t="shared" si="255"/>
        <v>gadgets</v>
      </c>
    </row>
    <row r="2730" spans="1:20" ht="43.2" x14ac:dyDescent="0.3">
      <c r="A2730">
        <v>1169</v>
      </c>
      <c r="B2730" s="3" t="s">
        <v>1170</v>
      </c>
      <c r="C2730" s="3" t="s">
        <v>5279</v>
      </c>
      <c r="D2730" s="10">
        <v>10000</v>
      </c>
      <c r="E2730">
        <v>17</v>
      </c>
      <c r="F2730" s="5">
        <f t="shared" si="252"/>
        <v>1.6999999999999999E-3</v>
      </c>
      <c r="G2730" s="6">
        <f t="shared" si="253"/>
        <v>5.666666666666667</v>
      </c>
      <c r="H2730" t="s">
        <v>8221</v>
      </c>
      <c r="I2730" t="s">
        <v>8224</v>
      </c>
      <c r="J2730" t="s">
        <v>8246</v>
      </c>
      <c r="K2730">
        <v>1424593763</v>
      </c>
      <c r="L2730" s="11">
        <f t="shared" si="256"/>
        <v>42057.353738425925</v>
      </c>
      <c r="M2730">
        <v>1422001763</v>
      </c>
      <c r="N2730" s="11">
        <f t="shared" si="257"/>
        <v>42027.353738425925</v>
      </c>
      <c r="O2730" t="b">
        <v>0</v>
      </c>
      <c r="P2730">
        <v>3</v>
      </c>
      <c r="Q2730" t="b">
        <v>0</v>
      </c>
      <c r="R2730" t="s">
        <v>8284</v>
      </c>
      <c r="S2730" t="str">
        <f t="shared" si="254"/>
        <v>food</v>
      </c>
      <c r="T2730" t="str">
        <f t="shared" si="255"/>
        <v>food trucks</v>
      </c>
    </row>
    <row r="2731" spans="1:20" ht="57.6" x14ac:dyDescent="0.3">
      <c r="A2731">
        <v>484</v>
      </c>
      <c r="B2731" s="3" t="s">
        <v>485</v>
      </c>
      <c r="C2731" s="3" t="s">
        <v>4594</v>
      </c>
      <c r="D2731" s="10">
        <v>80000</v>
      </c>
      <c r="E2731">
        <v>149</v>
      </c>
      <c r="F2731" s="5">
        <f t="shared" si="252"/>
        <v>1.8625E-3</v>
      </c>
      <c r="G2731" s="6">
        <f t="shared" si="253"/>
        <v>13.545454545454545</v>
      </c>
      <c r="H2731" t="s">
        <v>8221</v>
      </c>
      <c r="I2731" t="s">
        <v>8225</v>
      </c>
      <c r="J2731" t="s">
        <v>8247</v>
      </c>
      <c r="K2731">
        <v>1446766372</v>
      </c>
      <c r="L2731" s="11">
        <f t="shared" si="256"/>
        <v>42313.981157407412</v>
      </c>
      <c r="M2731">
        <v>1443220372</v>
      </c>
      <c r="N2731" s="11">
        <f t="shared" si="257"/>
        <v>42272.93949074074</v>
      </c>
      <c r="O2731" t="b">
        <v>0</v>
      </c>
      <c r="P2731">
        <v>11</v>
      </c>
      <c r="Q2731" t="b">
        <v>0</v>
      </c>
      <c r="R2731" t="s">
        <v>8270</v>
      </c>
      <c r="S2731" t="str">
        <f t="shared" si="254"/>
        <v>film &amp; video</v>
      </c>
      <c r="T2731" t="str">
        <f t="shared" si="255"/>
        <v>animation</v>
      </c>
    </row>
    <row r="2732" spans="1:20" ht="43.2" x14ac:dyDescent="0.3">
      <c r="A2732">
        <v>2773</v>
      </c>
      <c r="B2732" s="3" t="s">
        <v>2773</v>
      </c>
      <c r="C2732" s="3" t="s">
        <v>6883</v>
      </c>
      <c r="D2732" s="10">
        <v>530</v>
      </c>
      <c r="E2732">
        <v>1</v>
      </c>
      <c r="F2732" s="5">
        <f t="shared" si="252"/>
        <v>1.8867924528301887E-3</v>
      </c>
      <c r="G2732" s="6">
        <f t="shared" si="253"/>
        <v>1</v>
      </c>
      <c r="H2732" t="s">
        <v>8221</v>
      </c>
      <c r="I2732" t="s">
        <v>8229</v>
      </c>
      <c r="J2732" t="s">
        <v>8251</v>
      </c>
      <c r="K2732">
        <v>1461530721</v>
      </c>
      <c r="L2732" s="11">
        <f t="shared" si="256"/>
        <v>42484.86482638889</v>
      </c>
      <c r="M2732">
        <v>1460666721</v>
      </c>
      <c r="N2732" s="11">
        <f t="shared" si="257"/>
        <v>42474.86482638889</v>
      </c>
      <c r="O2732" t="b">
        <v>0</v>
      </c>
      <c r="P2732">
        <v>1</v>
      </c>
      <c r="Q2732" t="b">
        <v>0</v>
      </c>
      <c r="R2732" t="s">
        <v>8304</v>
      </c>
      <c r="S2732" t="str">
        <f t="shared" si="254"/>
        <v>publishing</v>
      </c>
      <c r="T2732" t="str">
        <f t="shared" si="255"/>
        <v>children's books</v>
      </c>
    </row>
    <row r="2733" spans="1:20" ht="43.2" x14ac:dyDescent="0.3">
      <c r="A2733">
        <v>3088</v>
      </c>
      <c r="B2733" s="3" t="s">
        <v>3088</v>
      </c>
      <c r="C2733" s="3" t="s">
        <v>7198</v>
      </c>
      <c r="D2733" s="10">
        <v>65000</v>
      </c>
      <c r="E2733">
        <v>126</v>
      </c>
      <c r="F2733" s="5">
        <f t="shared" si="252"/>
        <v>1.9384615384615384E-3</v>
      </c>
      <c r="G2733" s="6">
        <f t="shared" si="253"/>
        <v>42</v>
      </c>
      <c r="H2733" t="s">
        <v>8221</v>
      </c>
      <c r="I2733" t="s">
        <v>8224</v>
      </c>
      <c r="J2733" t="s">
        <v>8246</v>
      </c>
      <c r="K2733">
        <v>1420724460</v>
      </c>
      <c r="L2733" s="11">
        <f t="shared" si="256"/>
        <v>42012.570138888885</v>
      </c>
      <c r="M2733">
        <v>1418046247</v>
      </c>
      <c r="N2733" s="11">
        <f t="shared" si="257"/>
        <v>41981.57230324074</v>
      </c>
      <c r="O2733" t="b">
        <v>0</v>
      </c>
      <c r="P2733">
        <v>3</v>
      </c>
      <c r="Q2733" t="b">
        <v>0</v>
      </c>
      <c r="R2733" t="s">
        <v>8303</v>
      </c>
      <c r="S2733" t="str">
        <f t="shared" si="254"/>
        <v>theater</v>
      </c>
      <c r="T2733" t="str">
        <f t="shared" si="255"/>
        <v>spaces</v>
      </c>
    </row>
    <row r="2734" spans="1:20" ht="43.2" x14ac:dyDescent="0.3">
      <c r="A2734">
        <v>1701</v>
      </c>
      <c r="B2734" s="3" t="s">
        <v>1702</v>
      </c>
      <c r="C2734" s="3" t="s">
        <v>5811</v>
      </c>
      <c r="D2734" s="10">
        <v>5050</v>
      </c>
      <c r="E2734">
        <v>10</v>
      </c>
      <c r="F2734" s="5">
        <f t="shared" si="252"/>
        <v>1.9801980198019802E-3</v>
      </c>
      <c r="G2734" s="6">
        <f t="shared" si="253"/>
        <v>5</v>
      </c>
      <c r="H2734" t="s">
        <v>8221</v>
      </c>
      <c r="I2734" t="s">
        <v>8224</v>
      </c>
      <c r="J2734" t="s">
        <v>8246</v>
      </c>
      <c r="K2734">
        <v>1421337405</v>
      </c>
      <c r="L2734" s="11">
        <f t="shared" si="256"/>
        <v>42019.664409722223</v>
      </c>
      <c r="M2734">
        <v>1418745405</v>
      </c>
      <c r="N2734" s="11">
        <f t="shared" si="257"/>
        <v>41989.664409722223</v>
      </c>
      <c r="O2734" t="b">
        <v>0</v>
      </c>
      <c r="P2734">
        <v>2</v>
      </c>
      <c r="Q2734" t="b">
        <v>0</v>
      </c>
      <c r="R2734" t="s">
        <v>8293</v>
      </c>
      <c r="S2734" t="str">
        <f t="shared" si="254"/>
        <v>music</v>
      </c>
      <c r="T2734" t="str">
        <f t="shared" si="255"/>
        <v>faith</v>
      </c>
    </row>
    <row r="2735" spans="1:20" ht="43.2" x14ac:dyDescent="0.3">
      <c r="A2735">
        <v>509</v>
      </c>
      <c r="B2735" s="3" t="s">
        <v>510</v>
      </c>
      <c r="C2735" s="3" t="s">
        <v>4619</v>
      </c>
      <c r="D2735" s="10">
        <v>5000</v>
      </c>
      <c r="E2735">
        <v>10</v>
      </c>
      <c r="F2735" s="5">
        <f t="shared" si="252"/>
        <v>2E-3</v>
      </c>
      <c r="G2735" s="6">
        <f t="shared" si="253"/>
        <v>10</v>
      </c>
      <c r="H2735" t="s">
        <v>8221</v>
      </c>
      <c r="I2735" t="s">
        <v>8225</v>
      </c>
      <c r="J2735" t="s">
        <v>8247</v>
      </c>
      <c r="K2735">
        <v>1435504170</v>
      </c>
      <c r="L2735" s="11">
        <f t="shared" si="256"/>
        <v>42183.631597222222</v>
      </c>
      <c r="M2735">
        <v>1432912170</v>
      </c>
      <c r="N2735" s="11">
        <f t="shared" si="257"/>
        <v>42153.631597222222</v>
      </c>
      <c r="O2735" t="b">
        <v>0</v>
      </c>
      <c r="P2735">
        <v>1</v>
      </c>
      <c r="Q2735" t="b">
        <v>0</v>
      </c>
      <c r="R2735" t="s">
        <v>8270</v>
      </c>
      <c r="S2735" t="str">
        <f t="shared" si="254"/>
        <v>film &amp; video</v>
      </c>
      <c r="T2735" t="str">
        <f t="shared" si="255"/>
        <v>animation</v>
      </c>
    </row>
    <row r="2736" spans="1:20" ht="43.2" x14ac:dyDescent="0.3">
      <c r="A2736">
        <v>577</v>
      </c>
      <c r="B2736" s="3" t="s">
        <v>578</v>
      </c>
      <c r="C2736" s="3" t="s">
        <v>4687</v>
      </c>
      <c r="D2736" s="10">
        <v>5000</v>
      </c>
      <c r="E2736">
        <v>10</v>
      </c>
      <c r="F2736" s="5">
        <f t="shared" si="252"/>
        <v>2E-3</v>
      </c>
      <c r="G2736" s="6">
        <f t="shared" si="253"/>
        <v>10</v>
      </c>
      <c r="H2736" t="s">
        <v>8221</v>
      </c>
      <c r="I2736" t="s">
        <v>8224</v>
      </c>
      <c r="J2736" t="s">
        <v>8246</v>
      </c>
      <c r="K2736">
        <v>1463753302</v>
      </c>
      <c r="L2736" s="11">
        <f t="shared" si="256"/>
        <v>42510.589143518519</v>
      </c>
      <c r="M2736">
        <v>1458569302</v>
      </c>
      <c r="N2736" s="11">
        <f t="shared" si="257"/>
        <v>42450.589143518519</v>
      </c>
      <c r="O2736" t="b">
        <v>0</v>
      </c>
      <c r="P2736">
        <v>1</v>
      </c>
      <c r="Q2736" t="b">
        <v>0</v>
      </c>
      <c r="R2736" t="s">
        <v>8272</v>
      </c>
      <c r="S2736" t="str">
        <f t="shared" si="254"/>
        <v>technology</v>
      </c>
      <c r="T2736" t="str">
        <f t="shared" si="255"/>
        <v>web</v>
      </c>
    </row>
    <row r="2737" spans="1:20" ht="43.2" x14ac:dyDescent="0.3">
      <c r="A2737">
        <v>1414</v>
      </c>
      <c r="B2737" s="3" t="s">
        <v>1415</v>
      </c>
      <c r="C2737" s="3" t="s">
        <v>5524</v>
      </c>
      <c r="D2737" s="10">
        <v>500</v>
      </c>
      <c r="E2737">
        <v>1</v>
      </c>
      <c r="F2737" s="5">
        <f t="shared" si="252"/>
        <v>2E-3</v>
      </c>
      <c r="G2737" s="6">
        <f t="shared" si="253"/>
        <v>1</v>
      </c>
      <c r="H2737" t="s">
        <v>8221</v>
      </c>
      <c r="I2737" t="s">
        <v>8224</v>
      </c>
      <c r="J2737" t="s">
        <v>8246</v>
      </c>
      <c r="K2737">
        <v>1483423467</v>
      </c>
      <c r="L2737" s="11">
        <f t="shared" si="256"/>
        <v>42738.25309027778</v>
      </c>
      <c r="M2737">
        <v>1480831467</v>
      </c>
      <c r="N2737" s="11">
        <f t="shared" si="257"/>
        <v>42708.25309027778</v>
      </c>
      <c r="O2737" t="b">
        <v>0</v>
      </c>
      <c r="P2737">
        <v>1</v>
      </c>
      <c r="Q2737" t="b">
        <v>0</v>
      </c>
      <c r="R2737" t="s">
        <v>8287</v>
      </c>
      <c r="S2737" t="str">
        <f t="shared" si="254"/>
        <v>publishing</v>
      </c>
      <c r="T2737" t="str">
        <f t="shared" si="255"/>
        <v>translations</v>
      </c>
    </row>
    <row r="2738" spans="1:20" ht="57.6" x14ac:dyDescent="0.3">
      <c r="A2738">
        <v>1418</v>
      </c>
      <c r="B2738" s="3" t="s">
        <v>1419</v>
      </c>
      <c r="C2738" s="3" t="s">
        <v>5528</v>
      </c>
      <c r="D2738" s="10">
        <v>3000</v>
      </c>
      <c r="E2738">
        <v>6</v>
      </c>
      <c r="F2738" s="5">
        <f t="shared" si="252"/>
        <v>2E-3</v>
      </c>
      <c r="G2738" s="6">
        <f t="shared" si="253"/>
        <v>6</v>
      </c>
      <c r="H2738" t="s">
        <v>8221</v>
      </c>
      <c r="I2738" t="s">
        <v>8227</v>
      </c>
      <c r="J2738" t="s">
        <v>8249</v>
      </c>
      <c r="K2738">
        <v>1456397834</v>
      </c>
      <c r="L2738" s="11">
        <f t="shared" si="256"/>
        <v>42425.456412037034</v>
      </c>
      <c r="M2738">
        <v>1453805834</v>
      </c>
      <c r="N2738" s="11">
        <f t="shared" si="257"/>
        <v>42395.456412037034</v>
      </c>
      <c r="O2738" t="b">
        <v>0</v>
      </c>
      <c r="P2738">
        <v>1</v>
      </c>
      <c r="Q2738" t="b">
        <v>0</v>
      </c>
      <c r="R2738" t="s">
        <v>8287</v>
      </c>
      <c r="S2738" t="str">
        <f t="shared" si="254"/>
        <v>publishing</v>
      </c>
      <c r="T2738" t="str">
        <f t="shared" si="255"/>
        <v>translations</v>
      </c>
    </row>
    <row r="2739" spans="1:20" ht="43.2" x14ac:dyDescent="0.3">
      <c r="A2739">
        <v>2408</v>
      </c>
      <c r="B2739" s="3" t="s">
        <v>2409</v>
      </c>
      <c r="C2739" s="3" t="s">
        <v>6518</v>
      </c>
      <c r="D2739" s="10">
        <v>15000</v>
      </c>
      <c r="E2739">
        <v>30</v>
      </c>
      <c r="F2739" s="5">
        <f t="shared" si="252"/>
        <v>2E-3</v>
      </c>
      <c r="G2739" s="6">
        <f t="shared" si="253"/>
        <v>15</v>
      </c>
      <c r="H2739" t="s">
        <v>8221</v>
      </c>
      <c r="I2739" t="s">
        <v>8224</v>
      </c>
      <c r="J2739" t="s">
        <v>8246</v>
      </c>
      <c r="K2739">
        <v>1415247757</v>
      </c>
      <c r="L2739" s="11">
        <f t="shared" si="256"/>
        <v>41949.182372685187</v>
      </c>
      <c r="M2739">
        <v>1412652157</v>
      </c>
      <c r="N2739" s="11">
        <f t="shared" si="257"/>
        <v>41919.140706018516</v>
      </c>
      <c r="O2739" t="b">
        <v>0</v>
      </c>
      <c r="P2739">
        <v>2</v>
      </c>
      <c r="Q2739" t="b">
        <v>0</v>
      </c>
      <c r="R2739" t="s">
        <v>8284</v>
      </c>
      <c r="S2739" t="str">
        <f t="shared" si="254"/>
        <v>food</v>
      </c>
      <c r="T2739" t="str">
        <f t="shared" si="255"/>
        <v>food trucks</v>
      </c>
    </row>
    <row r="2740" spans="1:20" ht="28.8" x14ac:dyDescent="0.3">
      <c r="A2740">
        <v>2422</v>
      </c>
      <c r="B2740" s="3" t="s">
        <v>2423</v>
      </c>
      <c r="C2740" s="3" t="s">
        <v>6532</v>
      </c>
      <c r="D2740" s="10">
        <v>500</v>
      </c>
      <c r="E2740">
        <v>1</v>
      </c>
      <c r="F2740" s="5">
        <f t="shared" si="252"/>
        <v>2E-3</v>
      </c>
      <c r="G2740" s="6">
        <f t="shared" si="253"/>
        <v>1</v>
      </c>
      <c r="H2740" t="s">
        <v>8221</v>
      </c>
      <c r="I2740" t="s">
        <v>8224</v>
      </c>
      <c r="J2740" t="s">
        <v>8246</v>
      </c>
      <c r="K2740">
        <v>1426091036</v>
      </c>
      <c r="L2740" s="11">
        <f t="shared" si="256"/>
        <v>42074.683287037042</v>
      </c>
      <c r="M2740">
        <v>1423502636</v>
      </c>
      <c r="N2740" s="11">
        <f t="shared" si="257"/>
        <v>42044.724953703699</v>
      </c>
      <c r="O2740" t="b">
        <v>0</v>
      </c>
      <c r="P2740">
        <v>1</v>
      </c>
      <c r="Q2740" t="b">
        <v>0</v>
      </c>
      <c r="R2740" t="s">
        <v>8284</v>
      </c>
      <c r="S2740" t="str">
        <f t="shared" si="254"/>
        <v>food</v>
      </c>
      <c r="T2740" t="str">
        <f t="shared" si="255"/>
        <v>food trucks</v>
      </c>
    </row>
    <row r="2741" spans="1:20" ht="28.8" x14ac:dyDescent="0.3">
      <c r="A2741">
        <v>2440</v>
      </c>
      <c r="B2741" s="3" t="s">
        <v>2441</v>
      </c>
      <c r="C2741" s="3" t="s">
        <v>6550</v>
      </c>
      <c r="D2741" s="10">
        <v>5000</v>
      </c>
      <c r="E2741">
        <v>10</v>
      </c>
      <c r="F2741" s="5">
        <f t="shared" si="252"/>
        <v>2E-3</v>
      </c>
      <c r="G2741" s="6">
        <f t="shared" si="253"/>
        <v>5</v>
      </c>
      <c r="H2741" t="s">
        <v>8221</v>
      </c>
      <c r="I2741" t="s">
        <v>8242</v>
      </c>
      <c r="J2741" t="s">
        <v>8249</v>
      </c>
      <c r="K2741">
        <v>1455399313</v>
      </c>
      <c r="L2741" s="11">
        <f t="shared" si="256"/>
        <v>42413.899456018517</v>
      </c>
      <c r="M2741">
        <v>1452807313</v>
      </c>
      <c r="N2741" s="11">
        <f t="shared" si="257"/>
        <v>42383.899456018517</v>
      </c>
      <c r="O2741" t="b">
        <v>0</v>
      </c>
      <c r="P2741">
        <v>2</v>
      </c>
      <c r="Q2741" t="b">
        <v>0</v>
      </c>
      <c r="R2741" t="s">
        <v>8284</v>
      </c>
      <c r="S2741" t="str">
        <f t="shared" si="254"/>
        <v>food</v>
      </c>
      <c r="T2741" t="str">
        <f t="shared" si="255"/>
        <v>food trucks</v>
      </c>
    </row>
    <row r="2742" spans="1:20" ht="57.6" x14ac:dyDescent="0.3">
      <c r="A2742">
        <v>2848</v>
      </c>
      <c r="B2742" s="3" t="s">
        <v>2848</v>
      </c>
      <c r="C2742" s="3" t="s">
        <v>6958</v>
      </c>
      <c r="D2742" s="10">
        <v>35000</v>
      </c>
      <c r="E2742">
        <v>70</v>
      </c>
      <c r="F2742" s="5">
        <f t="shared" si="252"/>
        <v>2E-3</v>
      </c>
      <c r="G2742" s="6">
        <f t="shared" si="253"/>
        <v>23.333333333333332</v>
      </c>
      <c r="H2742" t="s">
        <v>8221</v>
      </c>
      <c r="I2742" t="s">
        <v>8224</v>
      </c>
      <c r="J2742" t="s">
        <v>8246</v>
      </c>
      <c r="K2742">
        <v>1432913659</v>
      </c>
      <c r="L2742" s="11">
        <f t="shared" si="256"/>
        <v>42153.648831018523</v>
      </c>
      <c r="M2742">
        <v>1430321659</v>
      </c>
      <c r="N2742" s="11">
        <f t="shared" si="257"/>
        <v>42123.648831018523</v>
      </c>
      <c r="O2742" t="b">
        <v>0</v>
      </c>
      <c r="P2742">
        <v>3</v>
      </c>
      <c r="Q2742" t="b">
        <v>0</v>
      </c>
      <c r="R2742" t="s">
        <v>8271</v>
      </c>
      <c r="S2742" t="str">
        <f t="shared" si="254"/>
        <v>theater</v>
      </c>
      <c r="T2742" t="str">
        <f t="shared" si="255"/>
        <v>plays</v>
      </c>
    </row>
    <row r="2743" spans="1:20" ht="43.2" x14ac:dyDescent="0.3">
      <c r="A2743">
        <v>3852</v>
      </c>
      <c r="B2743" s="3" t="s">
        <v>3849</v>
      </c>
      <c r="C2743" s="3" t="s">
        <v>7961</v>
      </c>
      <c r="D2743" s="10">
        <v>10000</v>
      </c>
      <c r="E2743">
        <v>20</v>
      </c>
      <c r="F2743" s="5">
        <f t="shared" si="252"/>
        <v>2E-3</v>
      </c>
      <c r="G2743" s="6">
        <f t="shared" si="253"/>
        <v>10</v>
      </c>
      <c r="H2743" t="s">
        <v>8221</v>
      </c>
      <c r="I2743" t="s">
        <v>8224</v>
      </c>
      <c r="J2743" t="s">
        <v>8246</v>
      </c>
      <c r="K2743">
        <v>1427427276</v>
      </c>
      <c r="L2743" s="11">
        <f t="shared" si="256"/>
        <v>42090.149027777778</v>
      </c>
      <c r="M2743">
        <v>1425270876</v>
      </c>
      <c r="N2743" s="11">
        <f t="shared" si="257"/>
        <v>42065.190694444449</v>
      </c>
      <c r="O2743" t="b">
        <v>0</v>
      </c>
      <c r="P2743">
        <v>2</v>
      </c>
      <c r="Q2743" t="b">
        <v>0</v>
      </c>
      <c r="R2743" t="s">
        <v>8271</v>
      </c>
      <c r="S2743" t="str">
        <f t="shared" si="254"/>
        <v>theater</v>
      </c>
      <c r="T2743" t="str">
        <f t="shared" si="255"/>
        <v>plays</v>
      </c>
    </row>
    <row r="2744" spans="1:20" ht="57.6" x14ac:dyDescent="0.3">
      <c r="A2744">
        <v>3918</v>
      </c>
      <c r="B2744" s="3" t="s">
        <v>3915</v>
      </c>
      <c r="C2744" s="3" t="s">
        <v>8026</v>
      </c>
      <c r="D2744" s="10">
        <v>60000</v>
      </c>
      <c r="E2744">
        <v>120</v>
      </c>
      <c r="F2744" s="5">
        <f t="shared" si="252"/>
        <v>2E-3</v>
      </c>
      <c r="G2744" s="6">
        <f t="shared" si="253"/>
        <v>40</v>
      </c>
      <c r="H2744" t="s">
        <v>8221</v>
      </c>
      <c r="I2744" t="s">
        <v>8225</v>
      </c>
      <c r="J2744" t="s">
        <v>8247</v>
      </c>
      <c r="K2744">
        <v>1407168000</v>
      </c>
      <c r="L2744" s="11">
        <f t="shared" si="256"/>
        <v>41855.666666666664</v>
      </c>
      <c r="M2744">
        <v>1406131023</v>
      </c>
      <c r="N2744" s="11">
        <f t="shared" si="257"/>
        <v>41843.664618055554</v>
      </c>
      <c r="O2744" t="b">
        <v>0</v>
      </c>
      <c r="P2744">
        <v>3</v>
      </c>
      <c r="Q2744" t="b">
        <v>0</v>
      </c>
      <c r="R2744" t="s">
        <v>8271</v>
      </c>
      <c r="S2744" t="str">
        <f t="shared" si="254"/>
        <v>theater</v>
      </c>
      <c r="T2744" t="str">
        <f t="shared" si="255"/>
        <v>plays</v>
      </c>
    </row>
    <row r="2745" spans="1:20" x14ac:dyDescent="0.3">
      <c r="A2745">
        <v>4004</v>
      </c>
      <c r="B2745" s="3" t="s">
        <v>4000</v>
      </c>
      <c r="C2745" s="3" t="s">
        <v>8109</v>
      </c>
      <c r="D2745" s="10">
        <v>500</v>
      </c>
      <c r="E2745">
        <v>1</v>
      </c>
      <c r="F2745" s="5">
        <f t="shared" si="252"/>
        <v>2E-3</v>
      </c>
      <c r="G2745" s="6">
        <f t="shared" si="253"/>
        <v>1</v>
      </c>
      <c r="H2745" t="s">
        <v>8221</v>
      </c>
      <c r="I2745" t="s">
        <v>8224</v>
      </c>
      <c r="J2745" t="s">
        <v>8246</v>
      </c>
      <c r="K2745">
        <v>1412740457</v>
      </c>
      <c r="L2745" s="11">
        <f t="shared" si="256"/>
        <v>41920.16269675926</v>
      </c>
      <c r="M2745">
        <v>1410148457</v>
      </c>
      <c r="N2745" s="11">
        <f t="shared" si="257"/>
        <v>41890.16269675926</v>
      </c>
      <c r="O2745" t="b">
        <v>0</v>
      </c>
      <c r="P2745">
        <v>1</v>
      </c>
      <c r="Q2745" t="b">
        <v>0</v>
      </c>
      <c r="R2745" t="s">
        <v>8271</v>
      </c>
      <c r="S2745" t="str">
        <f t="shared" si="254"/>
        <v>theater</v>
      </c>
      <c r="T2745" t="str">
        <f t="shared" si="255"/>
        <v>plays</v>
      </c>
    </row>
    <row r="2746" spans="1:20" ht="43.2" x14ac:dyDescent="0.3">
      <c r="A2746">
        <v>4113</v>
      </c>
      <c r="B2746" s="3" t="s">
        <v>4109</v>
      </c>
      <c r="C2746" s="3" t="s">
        <v>8215</v>
      </c>
      <c r="D2746" s="10">
        <v>1500</v>
      </c>
      <c r="E2746">
        <v>3</v>
      </c>
      <c r="F2746" s="5">
        <f t="shared" si="252"/>
        <v>2E-3</v>
      </c>
      <c r="G2746" s="6">
        <f t="shared" si="253"/>
        <v>1</v>
      </c>
      <c r="H2746" t="s">
        <v>8221</v>
      </c>
      <c r="I2746" t="s">
        <v>8224</v>
      </c>
      <c r="J2746" t="s">
        <v>8246</v>
      </c>
      <c r="K2746">
        <v>1452234840</v>
      </c>
      <c r="L2746" s="11">
        <f t="shared" si="256"/>
        <v>42377.273611111115</v>
      </c>
      <c r="M2746">
        <v>1450619123</v>
      </c>
      <c r="N2746" s="11">
        <f t="shared" si="257"/>
        <v>42358.573182870372</v>
      </c>
      <c r="O2746" t="b">
        <v>0</v>
      </c>
      <c r="P2746">
        <v>3</v>
      </c>
      <c r="Q2746" t="b">
        <v>0</v>
      </c>
      <c r="R2746" t="s">
        <v>8271</v>
      </c>
      <c r="S2746" t="str">
        <f t="shared" si="254"/>
        <v>theater</v>
      </c>
      <c r="T2746" t="str">
        <f t="shared" si="255"/>
        <v>plays</v>
      </c>
    </row>
    <row r="2747" spans="1:20" ht="28.8" x14ac:dyDescent="0.3">
      <c r="A2747">
        <v>2130</v>
      </c>
      <c r="B2747" s="3" t="s">
        <v>2131</v>
      </c>
      <c r="C2747" s="3" t="s">
        <v>6240</v>
      </c>
      <c r="D2747" s="10">
        <v>42000</v>
      </c>
      <c r="E2747">
        <v>85</v>
      </c>
      <c r="F2747" s="5">
        <f t="shared" si="252"/>
        <v>2.0238095238095236E-3</v>
      </c>
      <c r="G2747" s="6">
        <f t="shared" si="253"/>
        <v>21.25</v>
      </c>
      <c r="H2747" t="s">
        <v>8221</v>
      </c>
      <c r="I2747" t="s">
        <v>8224</v>
      </c>
      <c r="J2747" t="s">
        <v>8246</v>
      </c>
      <c r="K2747">
        <v>1408154663</v>
      </c>
      <c r="L2747" s="11">
        <f t="shared" si="256"/>
        <v>41867.086377314816</v>
      </c>
      <c r="M2747">
        <v>1405130663</v>
      </c>
      <c r="N2747" s="11">
        <f t="shared" si="257"/>
        <v>41832.086377314816</v>
      </c>
      <c r="O2747" t="b">
        <v>0</v>
      </c>
      <c r="P2747">
        <v>4</v>
      </c>
      <c r="Q2747" t="b">
        <v>0</v>
      </c>
      <c r="R2747" t="s">
        <v>8282</v>
      </c>
      <c r="S2747" t="str">
        <f t="shared" si="254"/>
        <v>games</v>
      </c>
      <c r="T2747" t="str">
        <f t="shared" si="255"/>
        <v>video games</v>
      </c>
    </row>
    <row r="2748" spans="1:20" ht="57.6" x14ac:dyDescent="0.3">
      <c r="A2748">
        <v>673</v>
      </c>
      <c r="B2748" s="3" t="s">
        <v>674</v>
      </c>
      <c r="C2748" s="3" t="s">
        <v>4783</v>
      </c>
      <c r="D2748" s="10">
        <v>100000</v>
      </c>
      <c r="E2748">
        <v>205</v>
      </c>
      <c r="F2748" s="5">
        <f t="shared" si="252"/>
        <v>2.0500000000000002E-3</v>
      </c>
      <c r="G2748" s="6">
        <f t="shared" si="253"/>
        <v>68.333333333333329</v>
      </c>
      <c r="H2748" t="s">
        <v>8221</v>
      </c>
      <c r="I2748" t="s">
        <v>8224</v>
      </c>
      <c r="J2748" t="s">
        <v>8246</v>
      </c>
      <c r="K2748">
        <v>1409602217</v>
      </c>
      <c r="L2748" s="11">
        <f t="shared" si="256"/>
        <v>41883.840474537035</v>
      </c>
      <c r="M2748">
        <v>1405714217</v>
      </c>
      <c r="N2748" s="11">
        <f t="shared" si="257"/>
        <v>41838.840474537035</v>
      </c>
      <c r="O2748" t="b">
        <v>0</v>
      </c>
      <c r="P2748">
        <v>3</v>
      </c>
      <c r="Q2748" t="b">
        <v>0</v>
      </c>
      <c r="R2748" t="s">
        <v>8273</v>
      </c>
      <c r="S2748" t="str">
        <f t="shared" si="254"/>
        <v>technology</v>
      </c>
      <c r="T2748" t="str">
        <f t="shared" si="255"/>
        <v>wearables</v>
      </c>
    </row>
    <row r="2749" spans="1:20" ht="43.2" x14ac:dyDescent="0.3">
      <c r="A2749">
        <v>4042</v>
      </c>
      <c r="B2749" s="3" t="s">
        <v>4038</v>
      </c>
      <c r="C2749" s="3" t="s">
        <v>8146</v>
      </c>
      <c r="D2749" s="10">
        <v>10000</v>
      </c>
      <c r="E2749">
        <v>21</v>
      </c>
      <c r="F2749" s="5">
        <f t="shared" si="252"/>
        <v>2.0999999999999999E-3</v>
      </c>
      <c r="G2749" s="6">
        <f t="shared" si="253"/>
        <v>7</v>
      </c>
      <c r="H2749" t="s">
        <v>8221</v>
      </c>
      <c r="I2749" t="s">
        <v>8224</v>
      </c>
      <c r="J2749" t="s">
        <v>8246</v>
      </c>
      <c r="K2749">
        <v>1421781360</v>
      </c>
      <c r="L2749" s="11">
        <f t="shared" si="256"/>
        <v>42024.802777777775</v>
      </c>
      <c r="M2749">
        <v>1419213664</v>
      </c>
      <c r="N2749" s="11">
        <f t="shared" si="257"/>
        <v>41995.084074074075</v>
      </c>
      <c r="O2749" t="b">
        <v>0</v>
      </c>
      <c r="P2749">
        <v>3</v>
      </c>
      <c r="Q2749" t="b">
        <v>0</v>
      </c>
      <c r="R2749" t="s">
        <v>8271</v>
      </c>
      <c r="S2749" t="str">
        <f t="shared" si="254"/>
        <v>theater</v>
      </c>
      <c r="T2749" t="str">
        <f t="shared" si="255"/>
        <v>plays</v>
      </c>
    </row>
    <row r="2750" spans="1:20" ht="43.2" x14ac:dyDescent="0.3">
      <c r="A2750">
        <v>3081</v>
      </c>
      <c r="B2750" s="3" t="s">
        <v>3081</v>
      </c>
      <c r="C2750" s="3" t="s">
        <v>7191</v>
      </c>
      <c r="D2750" s="10">
        <v>1000000</v>
      </c>
      <c r="E2750">
        <v>2103</v>
      </c>
      <c r="F2750" s="5">
        <f t="shared" si="252"/>
        <v>2.1029999999999998E-3</v>
      </c>
      <c r="G2750" s="6">
        <f t="shared" si="253"/>
        <v>420.6</v>
      </c>
      <c r="H2750" t="s">
        <v>8221</v>
      </c>
      <c r="I2750" t="s">
        <v>8224</v>
      </c>
      <c r="J2750" t="s">
        <v>8246</v>
      </c>
      <c r="K2750">
        <v>1442722891</v>
      </c>
      <c r="L2750" s="11">
        <f t="shared" si="256"/>
        <v>42267.181608796294</v>
      </c>
      <c r="M2750">
        <v>1440130891</v>
      </c>
      <c r="N2750" s="11">
        <f t="shared" si="257"/>
        <v>42237.181608796294</v>
      </c>
      <c r="O2750" t="b">
        <v>0</v>
      </c>
      <c r="P2750">
        <v>5</v>
      </c>
      <c r="Q2750" t="b">
        <v>0</v>
      </c>
      <c r="R2750" t="s">
        <v>8303</v>
      </c>
      <c r="S2750" t="str">
        <f t="shared" si="254"/>
        <v>theater</v>
      </c>
      <c r="T2750" t="str">
        <f t="shared" si="255"/>
        <v>spaces</v>
      </c>
    </row>
    <row r="2751" spans="1:20" x14ac:dyDescent="0.3">
      <c r="A2751">
        <v>1718</v>
      </c>
      <c r="B2751" s="3" t="s">
        <v>1719</v>
      </c>
      <c r="C2751" s="3" t="s">
        <v>5828</v>
      </c>
      <c r="D2751" s="10">
        <v>35000</v>
      </c>
      <c r="E2751">
        <v>75</v>
      </c>
      <c r="F2751" s="5">
        <f t="shared" si="252"/>
        <v>2.142857142857143E-3</v>
      </c>
      <c r="G2751" s="6">
        <f t="shared" si="253"/>
        <v>37.5</v>
      </c>
      <c r="H2751" t="s">
        <v>8221</v>
      </c>
      <c r="I2751" t="s">
        <v>8224</v>
      </c>
      <c r="J2751" t="s">
        <v>8246</v>
      </c>
      <c r="K2751">
        <v>1463201940</v>
      </c>
      <c r="L2751" s="11">
        <f t="shared" si="256"/>
        <v>42504.207638888889</v>
      </c>
      <c r="M2751">
        <v>1459435149</v>
      </c>
      <c r="N2751" s="11">
        <f t="shared" si="257"/>
        <v>42460.610520833332</v>
      </c>
      <c r="O2751" t="b">
        <v>0</v>
      </c>
      <c r="P2751">
        <v>2</v>
      </c>
      <c r="Q2751" t="b">
        <v>0</v>
      </c>
      <c r="R2751" t="s">
        <v>8293</v>
      </c>
      <c r="S2751" t="str">
        <f t="shared" si="254"/>
        <v>music</v>
      </c>
      <c r="T2751" t="str">
        <f t="shared" si="255"/>
        <v>faith</v>
      </c>
    </row>
    <row r="2752" spans="1:20" ht="57.6" x14ac:dyDescent="0.3">
      <c r="A2752">
        <v>712</v>
      </c>
      <c r="B2752" s="3" t="s">
        <v>713</v>
      </c>
      <c r="C2752" s="3" t="s">
        <v>4822</v>
      </c>
      <c r="D2752" s="10">
        <v>48500</v>
      </c>
      <c r="E2752">
        <v>105</v>
      </c>
      <c r="F2752" s="5">
        <f t="shared" si="252"/>
        <v>2.1649484536082476E-3</v>
      </c>
      <c r="G2752" s="6">
        <f t="shared" si="253"/>
        <v>26.25</v>
      </c>
      <c r="H2752" t="s">
        <v>8221</v>
      </c>
      <c r="I2752" t="s">
        <v>8224</v>
      </c>
      <c r="J2752" t="s">
        <v>8246</v>
      </c>
      <c r="K2752">
        <v>1455466832</v>
      </c>
      <c r="L2752" s="11">
        <f t="shared" si="256"/>
        <v>42414.680925925932</v>
      </c>
      <c r="M2752">
        <v>1452874832</v>
      </c>
      <c r="N2752" s="11">
        <f t="shared" si="257"/>
        <v>42384.680925925932</v>
      </c>
      <c r="O2752" t="b">
        <v>0</v>
      </c>
      <c r="P2752">
        <v>4</v>
      </c>
      <c r="Q2752" t="b">
        <v>0</v>
      </c>
      <c r="R2752" t="s">
        <v>8273</v>
      </c>
      <c r="S2752" t="str">
        <f t="shared" si="254"/>
        <v>technology</v>
      </c>
      <c r="T2752" t="str">
        <f t="shared" si="255"/>
        <v>wearables</v>
      </c>
    </row>
    <row r="2753" spans="1:20" ht="43.2" x14ac:dyDescent="0.3">
      <c r="A2753">
        <v>1123</v>
      </c>
      <c r="B2753" s="3" t="s">
        <v>1124</v>
      </c>
      <c r="C2753" s="3" t="s">
        <v>5233</v>
      </c>
      <c r="D2753" s="10">
        <v>5000</v>
      </c>
      <c r="E2753">
        <v>11</v>
      </c>
      <c r="F2753" s="5">
        <f t="shared" si="252"/>
        <v>2.2000000000000001E-3</v>
      </c>
      <c r="G2753" s="6">
        <f t="shared" si="253"/>
        <v>3.6666666666666665</v>
      </c>
      <c r="H2753" t="s">
        <v>8221</v>
      </c>
      <c r="I2753" t="s">
        <v>8224</v>
      </c>
      <c r="J2753" t="s">
        <v>8246</v>
      </c>
      <c r="K2753">
        <v>1397910848</v>
      </c>
      <c r="L2753" s="11">
        <f t="shared" si="256"/>
        <v>41748.5237037037</v>
      </c>
      <c r="M2753">
        <v>1395318848</v>
      </c>
      <c r="N2753" s="11">
        <f t="shared" si="257"/>
        <v>41718.5237037037</v>
      </c>
      <c r="O2753" t="b">
        <v>0</v>
      </c>
      <c r="P2753">
        <v>3</v>
      </c>
      <c r="Q2753" t="b">
        <v>0</v>
      </c>
      <c r="R2753" t="s">
        <v>8282</v>
      </c>
      <c r="S2753" t="str">
        <f t="shared" si="254"/>
        <v>games</v>
      </c>
      <c r="T2753" t="str">
        <f t="shared" si="255"/>
        <v>video games</v>
      </c>
    </row>
    <row r="2754" spans="1:20" ht="43.2" x14ac:dyDescent="0.3">
      <c r="A2754">
        <v>1130</v>
      </c>
      <c r="B2754" s="3" t="s">
        <v>1131</v>
      </c>
      <c r="C2754" s="3" t="s">
        <v>5240</v>
      </c>
      <c r="D2754" s="10">
        <v>5000</v>
      </c>
      <c r="E2754">
        <v>11</v>
      </c>
      <c r="F2754" s="5">
        <f t="shared" ref="F2754:F2817" si="258">E2754/D2754</f>
        <v>2.2000000000000001E-3</v>
      </c>
      <c r="G2754" s="6">
        <f t="shared" ref="G2754:G2817" si="259">E2754/P2754</f>
        <v>3.6666666666666665</v>
      </c>
      <c r="H2754" t="s">
        <v>8221</v>
      </c>
      <c r="I2754" t="s">
        <v>8224</v>
      </c>
      <c r="J2754" t="s">
        <v>8246</v>
      </c>
      <c r="K2754">
        <v>1416963300</v>
      </c>
      <c r="L2754" s="11">
        <f t="shared" si="256"/>
        <v>41969.038194444445</v>
      </c>
      <c r="M2754">
        <v>1411775700</v>
      </c>
      <c r="N2754" s="11">
        <f t="shared" si="257"/>
        <v>41908.996527777781</v>
      </c>
      <c r="O2754" t="b">
        <v>0</v>
      </c>
      <c r="P2754">
        <v>3</v>
      </c>
      <c r="Q2754" t="b">
        <v>0</v>
      </c>
      <c r="R2754" t="s">
        <v>8283</v>
      </c>
      <c r="S2754" t="str">
        <f t="shared" ref="S2754:S2817" si="260">LEFT(R2754,FIND("/",R2754)-1)</f>
        <v>games</v>
      </c>
      <c r="T2754" t="str">
        <f t="shared" ref="T2754:T2817" si="261">RIGHT(R2754,LEN(R2754)-FIND("/",R2754))</f>
        <v>mobile games</v>
      </c>
    </row>
    <row r="2755" spans="1:20" ht="43.2" x14ac:dyDescent="0.3">
      <c r="A2755">
        <v>1715</v>
      </c>
      <c r="B2755" s="3" t="s">
        <v>1716</v>
      </c>
      <c r="C2755" s="3" t="s">
        <v>5825</v>
      </c>
      <c r="D2755" s="10">
        <v>5000</v>
      </c>
      <c r="E2755">
        <v>11</v>
      </c>
      <c r="F2755" s="5">
        <f t="shared" si="258"/>
        <v>2.2000000000000001E-3</v>
      </c>
      <c r="G2755" s="6">
        <f t="shared" si="259"/>
        <v>5.5</v>
      </c>
      <c r="H2755" t="s">
        <v>8221</v>
      </c>
      <c r="I2755" t="s">
        <v>8224</v>
      </c>
      <c r="J2755" t="s">
        <v>8246</v>
      </c>
      <c r="K2755">
        <v>1427772120</v>
      </c>
      <c r="L2755" s="11">
        <f t="shared" ref="L2755:L2818" si="262">(((K2755/60)/60)/24)+DATE(1970,1,1)</f>
        <v>42094.140277777777</v>
      </c>
      <c r="M2755">
        <v>1425186785</v>
      </c>
      <c r="N2755" s="11">
        <f t="shared" ref="N2755:N2818" si="263">(((M2755/60)/60)/24)+DATE(1970,1,1)</f>
        <v>42064.217418981483</v>
      </c>
      <c r="O2755" t="b">
        <v>0</v>
      </c>
      <c r="P2755">
        <v>2</v>
      </c>
      <c r="Q2755" t="b">
        <v>0</v>
      </c>
      <c r="R2755" t="s">
        <v>8293</v>
      </c>
      <c r="S2755" t="str">
        <f t="shared" si="260"/>
        <v>music</v>
      </c>
      <c r="T2755" t="str">
        <f t="shared" si="261"/>
        <v>faith</v>
      </c>
    </row>
    <row r="2756" spans="1:20" ht="43.2" x14ac:dyDescent="0.3">
      <c r="A2756">
        <v>3940</v>
      </c>
      <c r="B2756" s="3" t="s">
        <v>3937</v>
      </c>
      <c r="C2756" s="3" t="s">
        <v>8048</v>
      </c>
      <c r="D2756" s="10">
        <v>5000</v>
      </c>
      <c r="E2756">
        <v>11</v>
      </c>
      <c r="F2756" s="5">
        <f t="shared" si="258"/>
        <v>2.2000000000000001E-3</v>
      </c>
      <c r="G2756" s="6">
        <f t="shared" si="259"/>
        <v>5.5</v>
      </c>
      <c r="H2756" t="s">
        <v>8221</v>
      </c>
      <c r="I2756" t="s">
        <v>8224</v>
      </c>
      <c r="J2756" t="s">
        <v>8246</v>
      </c>
      <c r="K2756">
        <v>1420199351</v>
      </c>
      <c r="L2756" s="11">
        <f t="shared" si="262"/>
        <v>42006.492488425924</v>
      </c>
      <c r="M2756">
        <v>1416311351</v>
      </c>
      <c r="N2756" s="11">
        <f t="shared" si="263"/>
        <v>41961.492488425924</v>
      </c>
      <c r="O2756" t="b">
        <v>0</v>
      </c>
      <c r="P2756">
        <v>2</v>
      </c>
      <c r="Q2756" t="b">
        <v>0</v>
      </c>
      <c r="R2756" t="s">
        <v>8271</v>
      </c>
      <c r="S2756" t="str">
        <f t="shared" si="260"/>
        <v>theater</v>
      </c>
      <c r="T2756" t="str">
        <f t="shared" si="261"/>
        <v>plays</v>
      </c>
    </row>
    <row r="2757" spans="1:20" ht="43.2" x14ac:dyDescent="0.3">
      <c r="A2757">
        <v>3909</v>
      </c>
      <c r="B2757" s="3" t="s">
        <v>3906</v>
      </c>
      <c r="C2757" s="3" t="s">
        <v>8017</v>
      </c>
      <c r="D2757" s="10">
        <v>60000</v>
      </c>
      <c r="E2757">
        <v>135</v>
      </c>
      <c r="F2757" s="5">
        <f t="shared" si="258"/>
        <v>2.2499999999999998E-3</v>
      </c>
      <c r="G2757" s="6">
        <f t="shared" si="259"/>
        <v>33.75</v>
      </c>
      <c r="H2757" t="s">
        <v>8221</v>
      </c>
      <c r="I2757" t="s">
        <v>8224</v>
      </c>
      <c r="J2757" t="s">
        <v>8246</v>
      </c>
      <c r="K2757">
        <v>1410424642</v>
      </c>
      <c r="L2757" s="11">
        <f t="shared" si="262"/>
        <v>41893.359282407408</v>
      </c>
      <c r="M2757">
        <v>1407832642</v>
      </c>
      <c r="N2757" s="11">
        <f t="shared" si="263"/>
        <v>41863.359282407408</v>
      </c>
      <c r="O2757" t="b">
        <v>0</v>
      </c>
      <c r="P2757">
        <v>4</v>
      </c>
      <c r="Q2757" t="b">
        <v>0</v>
      </c>
      <c r="R2757" t="s">
        <v>8271</v>
      </c>
      <c r="S2757" t="str">
        <f t="shared" si="260"/>
        <v>theater</v>
      </c>
      <c r="T2757" t="str">
        <f t="shared" si="261"/>
        <v>plays</v>
      </c>
    </row>
    <row r="2758" spans="1:20" ht="43.2" x14ac:dyDescent="0.3">
      <c r="A2758">
        <v>971</v>
      </c>
      <c r="B2758" s="3" t="s">
        <v>972</v>
      </c>
      <c r="C2758" s="3" t="s">
        <v>5081</v>
      </c>
      <c r="D2758" s="10">
        <v>100000</v>
      </c>
      <c r="E2758">
        <v>226</v>
      </c>
      <c r="F2758" s="5">
        <f t="shared" si="258"/>
        <v>2.2599999999999999E-3</v>
      </c>
      <c r="G2758" s="6">
        <f t="shared" si="259"/>
        <v>45.2</v>
      </c>
      <c r="H2758" t="s">
        <v>8221</v>
      </c>
      <c r="I2758" t="s">
        <v>8224</v>
      </c>
      <c r="J2758" t="s">
        <v>8246</v>
      </c>
      <c r="K2758">
        <v>1433178060</v>
      </c>
      <c r="L2758" s="11">
        <f t="shared" si="262"/>
        <v>42156.709027777775</v>
      </c>
      <c r="M2758">
        <v>1429290060</v>
      </c>
      <c r="N2758" s="11">
        <f t="shared" si="263"/>
        <v>42111.709027777775</v>
      </c>
      <c r="O2758" t="b">
        <v>0</v>
      </c>
      <c r="P2758">
        <v>5</v>
      </c>
      <c r="Q2758" t="b">
        <v>0</v>
      </c>
      <c r="R2758" t="s">
        <v>8273</v>
      </c>
      <c r="S2758" t="str">
        <f t="shared" si="260"/>
        <v>technology</v>
      </c>
      <c r="T2758" t="str">
        <f t="shared" si="261"/>
        <v>wearables</v>
      </c>
    </row>
    <row r="2759" spans="1:20" ht="43.2" x14ac:dyDescent="0.3">
      <c r="A2759">
        <v>215</v>
      </c>
      <c r="B2759" s="3" t="s">
        <v>217</v>
      </c>
      <c r="C2759" s="3" t="s">
        <v>4325</v>
      </c>
      <c r="D2759" s="10">
        <v>4400</v>
      </c>
      <c r="E2759">
        <v>10</v>
      </c>
      <c r="F2759" s="5">
        <f t="shared" si="258"/>
        <v>2.2727272727272726E-3</v>
      </c>
      <c r="G2759" s="6">
        <f t="shared" si="259"/>
        <v>10</v>
      </c>
      <c r="H2759" t="s">
        <v>8221</v>
      </c>
      <c r="I2759" t="s">
        <v>8225</v>
      </c>
      <c r="J2759" t="s">
        <v>8247</v>
      </c>
      <c r="K2759">
        <v>1455753540</v>
      </c>
      <c r="L2759" s="11">
        <f t="shared" si="262"/>
        <v>42417.999305555553</v>
      </c>
      <c r="M2759">
        <v>1452058282</v>
      </c>
      <c r="N2759" s="11">
        <f t="shared" si="263"/>
        <v>42375.230115740742</v>
      </c>
      <c r="O2759" t="b">
        <v>0</v>
      </c>
      <c r="P2759">
        <v>1</v>
      </c>
      <c r="Q2759" t="b">
        <v>0</v>
      </c>
      <c r="R2759" t="s">
        <v>8268</v>
      </c>
      <c r="S2759" t="str">
        <f t="shared" si="260"/>
        <v>film &amp; video</v>
      </c>
      <c r="T2759" t="str">
        <f t="shared" si="261"/>
        <v>drama</v>
      </c>
    </row>
    <row r="2760" spans="1:20" ht="28.8" x14ac:dyDescent="0.3">
      <c r="A2760">
        <v>2763</v>
      </c>
      <c r="B2760" s="3" t="s">
        <v>2763</v>
      </c>
      <c r="C2760" s="3" t="s">
        <v>6873</v>
      </c>
      <c r="D2760" s="10">
        <v>39400</v>
      </c>
      <c r="E2760">
        <v>90</v>
      </c>
      <c r="F2760" s="5">
        <f t="shared" si="258"/>
        <v>2.2842639593908631E-3</v>
      </c>
      <c r="G2760" s="6">
        <f t="shared" si="259"/>
        <v>30</v>
      </c>
      <c r="H2760" t="s">
        <v>8221</v>
      </c>
      <c r="I2760" t="s">
        <v>8224</v>
      </c>
      <c r="J2760" t="s">
        <v>8246</v>
      </c>
      <c r="K2760">
        <v>1369403684</v>
      </c>
      <c r="L2760" s="11">
        <f t="shared" si="262"/>
        <v>41418.579675925925</v>
      </c>
      <c r="M2760">
        <v>1365515684</v>
      </c>
      <c r="N2760" s="11">
        <f t="shared" si="263"/>
        <v>41373.579675925925</v>
      </c>
      <c r="O2760" t="b">
        <v>0</v>
      </c>
      <c r="P2760">
        <v>3</v>
      </c>
      <c r="Q2760" t="b">
        <v>0</v>
      </c>
      <c r="R2760" t="s">
        <v>8304</v>
      </c>
      <c r="S2760" t="str">
        <f t="shared" si="260"/>
        <v>publishing</v>
      </c>
      <c r="T2760" t="str">
        <f t="shared" si="261"/>
        <v>children's books</v>
      </c>
    </row>
    <row r="2761" spans="1:20" ht="57.6" x14ac:dyDescent="0.3">
      <c r="A2761">
        <v>1411</v>
      </c>
      <c r="B2761" s="3" t="s">
        <v>1412</v>
      </c>
      <c r="C2761" s="3" t="s">
        <v>5521</v>
      </c>
      <c r="D2761" s="10">
        <v>3000</v>
      </c>
      <c r="E2761">
        <v>7</v>
      </c>
      <c r="F2761" s="5">
        <f t="shared" si="258"/>
        <v>2.3333333333333335E-3</v>
      </c>
      <c r="G2761" s="6">
        <f t="shared" si="259"/>
        <v>2.3333333333333335</v>
      </c>
      <c r="H2761" t="s">
        <v>8221</v>
      </c>
      <c r="I2761" t="s">
        <v>8225</v>
      </c>
      <c r="J2761" t="s">
        <v>8247</v>
      </c>
      <c r="K2761">
        <v>1423185900</v>
      </c>
      <c r="L2761" s="11">
        <f t="shared" si="262"/>
        <v>42041.059027777781</v>
      </c>
      <c r="M2761">
        <v>1420766700</v>
      </c>
      <c r="N2761" s="11">
        <f t="shared" si="263"/>
        <v>42013.059027777781</v>
      </c>
      <c r="O2761" t="b">
        <v>0</v>
      </c>
      <c r="P2761">
        <v>3</v>
      </c>
      <c r="Q2761" t="b">
        <v>0</v>
      </c>
      <c r="R2761" t="s">
        <v>8287</v>
      </c>
      <c r="S2761" t="str">
        <f t="shared" si="260"/>
        <v>publishing</v>
      </c>
      <c r="T2761" t="str">
        <f t="shared" si="261"/>
        <v>translations</v>
      </c>
    </row>
    <row r="2762" spans="1:20" ht="57.6" x14ac:dyDescent="0.3">
      <c r="A2762">
        <v>1119</v>
      </c>
      <c r="B2762" s="3" t="s">
        <v>1120</v>
      </c>
      <c r="C2762" s="3" t="s">
        <v>5229</v>
      </c>
      <c r="D2762" s="10">
        <v>2100</v>
      </c>
      <c r="E2762">
        <v>5</v>
      </c>
      <c r="F2762" s="5">
        <f t="shared" si="258"/>
        <v>2.3809523809523812E-3</v>
      </c>
      <c r="G2762" s="6">
        <f t="shared" si="259"/>
        <v>5</v>
      </c>
      <c r="H2762" t="s">
        <v>8221</v>
      </c>
      <c r="I2762" t="s">
        <v>8224</v>
      </c>
      <c r="J2762" t="s">
        <v>8246</v>
      </c>
      <c r="K2762">
        <v>1396810864</v>
      </c>
      <c r="L2762" s="11">
        <f t="shared" si="262"/>
        <v>41735.792407407411</v>
      </c>
      <c r="M2762">
        <v>1395687664</v>
      </c>
      <c r="N2762" s="11">
        <f t="shared" si="263"/>
        <v>41722.792407407411</v>
      </c>
      <c r="O2762" t="b">
        <v>0</v>
      </c>
      <c r="P2762">
        <v>1</v>
      </c>
      <c r="Q2762" t="b">
        <v>0</v>
      </c>
      <c r="R2762" t="s">
        <v>8282</v>
      </c>
      <c r="S2762" t="str">
        <f t="shared" si="260"/>
        <v>games</v>
      </c>
      <c r="T2762" t="str">
        <f t="shared" si="261"/>
        <v>video games</v>
      </c>
    </row>
    <row r="2763" spans="1:20" ht="57.6" x14ac:dyDescent="0.3">
      <c r="A2763">
        <v>1486</v>
      </c>
      <c r="B2763" s="3" t="s">
        <v>1487</v>
      </c>
      <c r="C2763" s="3" t="s">
        <v>5596</v>
      </c>
      <c r="D2763" s="10">
        <v>20000</v>
      </c>
      <c r="E2763">
        <v>48</v>
      </c>
      <c r="F2763" s="5">
        <f t="shared" si="258"/>
        <v>2.3999999999999998E-3</v>
      </c>
      <c r="G2763" s="6">
        <f t="shared" si="259"/>
        <v>16</v>
      </c>
      <c r="H2763" t="s">
        <v>8221</v>
      </c>
      <c r="I2763" t="s">
        <v>8224</v>
      </c>
      <c r="J2763" t="s">
        <v>8246</v>
      </c>
      <c r="K2763">
        <v>1425009761</v>
      </c>
      <c r="L2763" s="11">
        <f t="shared" si="262"/>
        <v>42062.168530092589</v>
      </c>
      <c r="M2763">
        <v>1422417761</v>
      </c>
      <c r="N2763" s="11">
        <f t="shared" si="263"/>
        <v>42032.168530092589</v>
      </c>
      <c r="O2763" t="b">
        <v>0</v>
      </c>
      <c r="P2763">
        <v>3</v>
      </c>
      <c r="Q2763" t="b">
        <v>0</v>
      </c>
      <c r="R2763" t="s">
        <v>8275</v>
      </c>
      <c r="S2763" t="str">
        <f t="shared" si="260"/>
        <v>publishing</v>
      </c>
      <c r="T2763" t="str">
        <f t="shared" si="261"/>
        <v>fiction</v>
      </c>
    </row>
    <row r="2764" spans="1:20" ht="43.2" x14ac:dyDescent="0.3">
      <c r="A2764">
        <v>2683</v>
      </c>
      <c r="B2764" s="3" t="s">
        <v>2683</v>
      </c>
      <c r="C2764" s="3" t="s">
        <v>6793</v>
      </c>
      <c r="D2764" s="10">
        <v>15000</v>
      </c>
      <c r="E2764">
        <v>36</v>
      </c>
      <c r="F2764" s="5">
        <f t="shared" si="258"/>
        <v>2.3999999999999998E-3</v>
      </c>
      <c r="G2764" s="6">
        <f t="shared" si="259"/>
        <v>12</v>
      </c>
      <c r="H2764" t="s">
        <v>8221</v>
      </c>
      <c r="I2764" t="s">
        <v>8224</v>
      </c>
      <c r="J2764" t="s">
        <v>8246</v>
      </c>
      <c r="K2764">
        <v>1425233240</v>
      </c>
      <c r="L2764" s="11">
        <f t="shared" si="262"/>
        <v>42064.75509259259</v>
      </c>
      <c r="M2764">
        <v>1422641240</v>
      </c>
      <c r="N2764" s="11">
        <f t="shared" si="263"/>
        <v>42034.75509259259</v>
      </c>
      <c r="O2764" t="b">
        <v>0</v>
      </c>
      <c r="P2764">
        <v>3</v>
      </c>
      <c r="Q2764" t="b">
        <v>0</v>
      </c>
      <c r="R2764" t="s">
        <v>8284</v>
      </c>
      <c r="S2764" t="str">
        <f t="shared" si="260"/>
        <v>food</v>
      </c>
      <c r="T2764" t="str">
        <f t="shared" si="261"/>
        <v>food trucks</v>
      </c>
    </row>
    <row r="2765" spans="1:20" ht="43.2" x14ac:dyDescent="0.3">
      <c r="A2765">
        <v>1499</v>
      </c>
      <c r="B2765" s="3" t="s">
        <v>1500</v>
      </c>
      <c r="C2765" s="3" t="s">
        <v>5609</v>
      </c>
      <c r="D2765" s="10">
        <v>2000</v>
      </c>
      <c r="E2765">
        <v>5</v>
      </c>
      <c r="F2765" s="5">
        <f t="shared" si="258"/>
        <v>2.5000000000000001E-3</v>
      </c>
      <c r="G2765" s="6">
        <f t="shared" si="259"/>
        <v>5</v>
      </c>
      <c r="H2765" t="s">
        <v>8221</v>
      </c>
      <c r="I2765" t="s">
        <v>8224</v>
      </c>
      <c r="J2765" t="s">
        <v>8246</v>
      </c>
      <c r="K2765">
        <v>1470355833</v>
      </c>
      <c r="L2765" s="11">
        <f t="shared" si="262"/>
        <v>42587.007326388892</v>
      </c>
      <c r="M2765">
        <v>1465171833</v>
      </c>
      <c r="N2765" s="11">
        <f t="shared" si="263"/>
        <v>42527.007326388892</v>
      </c>
      <c r="O2765" t="b">
        <v>0</v>
      </c>
      <c r="P2765">
        <v>1</v>
      </c>
      <c r="Q2765" t="b">
        <v>0</v>
      </c>
      <c r="R2765" t="s">
        <v>8275</v>
      </c>
      <c r="S2765" t="str">
        <f t="shared" si="260"/>
        <v>publishing</v>
      </c>
      <c r="T2765" t="str">
        <f t="shared" si="261"/>
        <v>fiction</v>
      </c>
    </row>
    <row r="2766" spans="1:20" ht="43.2" x14ac:dyDescent="0.3">
      <c r="A2766">
        <v>2769</v>
      </c>
      <c r="B2766" s="3" t="s">
        <v>2769</v>
      </c>
      <c r="C2766" s="3" t="s">
        <v>6879</v>
      </c>
      <c r="D2766" s="10">
        <v>800</v>
      </c>
      <c r="E2766">
        <v>2</v>
      </c>
      <c r="F2766" s="5">
        <f t="shared" si="258"/>
        <v>2.5000000000000001E-3</v>
      </c>
      <c r="G2766" s="6">
        <f t="shared" si="259"/>
        <v>1</v>
      </c>
      <c r="H2766" t="s">
        <v>8221</v>
      </c>
      <c r="I2766" t="s">
        <v>8225</v>
      </c>
      <c r="J2766" t="s">
        <v>8247</v>
      </c>
      <c r="K2766">
        <v>1401997790</v>
      </c>
      <c r="L2766" s="11">
        <f t="shared" si="262"/>
        <v>41795.826273148145</v>
      </c>
      <c r="M2766">
        <v>1397677790</v>
      </c>
      <c r="N2766" s="11">
        <f t="shared" si="263"/>
        <v>41745.826273148145</v>
      </c>
      <c r="O2766" t="b">
        <v>0</v>
      </c>
      <c r="P2766">
        <v>2</v>
      </c>
      <c r="Q2766" t="b">
        <v>0</v>
      </c>
      <c r="R2766" t="s">
        <v>8304</v>
      </c>
      <c r="S2766" t="str">
        <f t="shared" si="260"/>
        <v>publishing</v>
      </c>
      <c r="T2766" t="str">
        <f t="shared" si="261"/>
        <v>children's books</v>
      </c>
    </row>
    <row r="2767" spans="1:20" ht="43.2" x14ac:dyDescent="0.3">
      <c r="A2767">
        <v>3086</v>
      </c>
      <c r="B2767" s="3" t="s">
        <v>3086</v>
      </c>
      <c r="C2767" s="3" t="s">
        <v>7196</v>
      </c>
      <c r="D2767" s="10">
        <v>20000</v>
      </c>
      <c r="E2767">
        <v>50</v>
      </c>
      <c r="F2767" s="5">
        <f t="shared" si="258"/>
        <v>2.5000000000000001E-3</v>
      </c>
      <c r="G2767" s="6">
        <f t="shared" si="259"/>
        <v>16.666666666666668</v>
      </c>
      <c r="H2767" t="s">
        <v>8221</v>
      </c>
      <c r="I2767" t="s">
        <v>8237</v>
      </c>
      <c r="J2767" t="s">
        <v>8249</v>
      </c>
      <c r="K2767">
        <v>1439827559</v>
      </c>
      <c r="L2767" s="11">
        <f t="shared" si="262"/>
        <v>42233.67082175926</v>
      </c>
      <c r="M2767">
        <v>1434643559</v>
      </c>
      <c r="N2767" s="11">
        <f t="shared" si="263"/>
        <v>42173.67082175926</v>
      </c>
      <c r="O2767" t="b">
        <v>0</v>
      </c>
      <c r="P2767">
        <v>3</v>
      </c>
      <c r="Q2767" t="b">
        <v>0</v>
      </c>
      <c r="R2767" t="s">
        <v>8303</v>
      </c>
      <c r="S2767" t="str">
        <f t="shared" si="260"/>
        <v>theater</v>
      </c>
      <c r="T2767" t="str">
        <f t="shared" si="261"/>
        <v>spaces</v>
      </c>
    </row>
    <row r="2768" spans="1:20" ht="43.2" x14ac:dyDescent="0.3">
      <c r="A2768">
        <v>3945</v>
      </c>
      <c r="B2768" s="3" t="s">
        <v>3942</v>
      </c>
      <c r="C2768" s="3" t="s">
        <v>8053</v>
      </c>
      <c r="D2768" s="10">
        <v>2000</v>
      </c>
      <c r="E2768">
        <v>5</v>
      </c>
      <c r="F2768" s="5">
        <f t="shared" si="258"/>
        <v>2.5000000000000001E-3</v>
      </c>
      <c r="G2768" s="6">
        <f t="shared" si="259"/>
        <v>5</v>
      </c>
      <c r="H2768" t="s">
        <v>8221</v>
      </c>
      <c r="I2768" t="s">
        <v>8224</v>
      </c>
      <c r="J2768" t="s">
        <v>8246</v>
      </c>
      <c r="K2768">
        <v>1431717268</v>
      </c>
      <c r="L2768" s="11">
        <f t="shared" si="262"/>
        <v>42139.801712962959</v>
      </c>
      <c r="M2768">
        <v>1429125268</v>
      </c>
      <c r="N2768" s="11">
        <f t="shared" si="263"/>
        <v>42109.801712962959</v>
      </c>
      <c r="O2768" t="b">
        <v>0</v>
      </c>
      <c r="P2768">
        <v>1</v>
      </c>
      <c r="Q2768" t="b">
        <v>0</v>
      </c>
      <c r="R2768" t="s">
        <v>8271</v>
      </c>
      <c r="S2768" t="str">
        <f t="shared" si="260"/>
        <v>theater</v>
      </c>
      <c r="T2768" t="str">
        <f t="shared" si="261"/>
        <v>plays</v>
      </c>
    </row>
    <row r="2769" spans="1:20" ht="43.2" x14ac:dyDescent="0.3">
      <c r="A2769">
        <v>3994</v>
      </c>
      <c r="B2769" s="3" t="s">
        <v>3990</v>
      </c>
      <c r="C2769" s="3" t="s">
        <v>8100</v>
      </c>
      <c r="D2769" s="10">
        <v>2000</v>
      </c>
      <c r="E2769">
        <v>5</v>
      </c>
      <c r="F2769" s="5">
        <f t="shared" si="258"/>
        <v>2.5000000000000001E-3</v>
      </c>
      <c r="G2769" s="6">
        <f t="shared" si="259"/>
        <v>5</v>
      </c>
      <c r="H2769" t="s">
        <v>8221</v>
      </c>
      <c r="I2769" t="s">
        <v>8224</v>
      </c>
      <c r="J2769" t="s">
        <v>8246</v>
      </c>
      <c r="K2769">
        <v>1405761690</v>
      </c>
      <c r="L2769" s="11">
        <f t="shared" si="262"/>
        <v>41839.389930555553</v>
      </c>
      <c r="M2769">
        <v>1403169690</v>
      </c>
      <c r="N2769" s="11">
        <f t="shared" si="263"/>
        <v>41809.389930555553</v>
      </c>
      <c r="O2769" t="b">
        <v>0</v>
      </c>
      <c r="P2769">
        <v>1</v>
      </c>
      <c r="Q2769" t="b">
        <v>0</v>
      </c>
      <c r="R2769" t="s">
        <v>8271</v>
      </c>
      <c r="S2769" t="str">
        <f t="shared" si="260"/>
        <v>theater</v>
      </c>
      <c r="T2769" t="str">
        <f t="shared" si="261"/>
        <v>plays</v>
      </c>
    </row>
    <row r="2770" spans="1:20" ht="43.2" x14ac:dyDescent="0.3">
      <c r="A2770">
        <v>4007</v>
      </c>
      <c r="B2770" s="3" t="s">
        <v>4003</v>
      </c>
      <c r="C2770" s="3" t="s">
        <v>8112</v>
      </c>
      <c r="D2770" s="10">
        <v>2000</v>
      </c>
      <c r="E2770">
        <v>5</v>
      </c>
      <c r="F2770" s="5">
        <f t="shared" si="258"/>
        <v>2.5000000000000001E-3</v>
      </c>
      <c r="G2770" s="6">
        <f t="shared" si="259"/>
        <v>5</v>
      </c>
      <c r="H2770" t="s">
        <v>8221</v>
      </c>
      <c r="I2770" t="s">
        <v>8224</v>
      </c>
      <c r="J2770" t="s">
        <v>8246</v>
      </c>
      <c r="K2770">
        <v>1409070480</v>
      </c>
      <c r="L2770" s="11">
        <f t="shared" si="262"/>
        <v>41877.686111111114</v>
      </c>
      <c r="M2770">
        <v>1406572381</v>
      </c>
      <c r="N2770" s="11">
        <f t="shared" si="263"/>
        <v>41848.772928240738</v>
      </c>
      <c r="O2770" t="b">
        <v>0</v>
      </c>
      <c r="P2770">
        <v>1</v>
      </c>
      <c r="Q2770" t="b">
        <v>0</v>
      </c>
      <c r="R2770" t="s">
        <v>8271</v>
      </c>
      <c r="S2770" t="str">
        <f t="shared" si="260"/>
        <v>theater</v>
      </c>
      <c r="T2770" t="str">
        <f t="shared" si="261"/>
        <v>plays</v>
      </c>
    </row>
    <row r="2771" spans="1:20" ht="43.2" x14ac:dyDescent="0.3">
      <c r="A2771">
        <v>2879</v>
      </c>
      <c r="B2771" s="3" t="s">
        <v>2879</v>
      </c>
      <c r="C2771" s="3" t="s">
        <v>6989</v>
      </c>
      <c r="D2771" s="10">
        <v>11200</v>
      </c>
      <c r="E2771">
        <v>29</v>
      </c>
      <c r="F2771" s="5">
        <f t="shared" si="258"/>
        <v>2.5892857142857141E-3</v>
      </c>
      <c r="G2771" s="6">
        <f t="shared" si="259"/>
        <v>29</v>
      </c>
      <c r="H2771" t="s">
        <v>8221</v>
      </c>
      <c r="I2771" t="s">
        <v>8224</v>
      </c>
      <c r="J2771" t="s">
        <v>8246</v>
      </c>
      <c r="K2771">
        <v>1453310661</v>
      </c>
      <c r="L2771" s="11">
        <f t="shared" si="262"/>
        <v>42389.725243055553</v>
      </c>
      <c r="M2771">
        <v>1450718661</v>
      </c>
      <c r="N2771" s="11">
        <f t="shared" si="263"/>
        <v>42359.725243055553</v>
      </c>
      <c r="O2771" t="b">
        <v>0</v>
      </c>
      <c r="P2771">
        <v>1</v>
      </c>
      <c r="Q2771" t="b">
        <v>0</v>
      </c>
      <c r="R2771" t="s">
        <v>8271</v>
      </c>
      <c r="S2771" t="str">
        <f t="shared" si="260"/>
        <v>theater</v>
      </c>
      <c r="T2771" t="str">
        <f t="shared" si="261"/>
        <v>plays</v>
      </c>
    </row>
    <row r="2772" spans="1:20" ht="43.2" x14ac:dyDescent="0.3">
      <c r="A2772">
        <v>2151</v>
      </c>
      <c r="B2772" s="3" t="s">
        <v>2152</v>
      </c>
      <c r="C2772" s="3" t="s">
        <v>6261</v>
      </c>
      <c r="D2772" s="10">
        <v>45000</v>
      </c>
      <c r="E2772">
        <v>118</v>
      </c>
      <c r="F2772" s="5">
        <f t="shared" si="258"/>
        <v>2.6222222222222224E-3</v>
      </c>
      <c r="G2772" s="6">
        <f t="shared" si="259"/>
        <v>19.666666666666668</v>
      </c>
      <c r="H2772" t="s">
        <v>8221</v>
      </c>
      <c r="I2772" t="s">
        <v>8224</v>
      </c>
      <c r="J2772" t="s">
        <v>8246</v>
      </c>
      <c r="K2772">
        <v>1467231614</v>
      </c>
      <c r="L2772" s="11">
        <f t="shared" si="262"/>
        <v>42550.847384259265</v>
      </c>
      <c r="M2772">
        <v>1464639614</v>
      </c>
      <c r="N2772" s="11">
        <f t="shared" si="263"/>
        <v>42520.847384259265</v>
      </c>
      <c r="O2772" t="b">
        <v>0</v>
      </c>
      <c r="P2772">
        <v>6</v>
      </c>
      <c r="Q2772" t="b">
        <v>0</v>
      </c>
      <c r="R2772" t="s">
        <v>8282</v>
      </c>
      <c r="S2772" t="str">
        <f t="shared" si="260"/>
        <v>games</v>
      </c>
      <c r="T2772" t="str">
        <f t="shared" si="261"/>
        <v>video games</v>
      </c>
    </row>
    <row r="2773" spans="1:20" ht="43.2" x14ac:dyDescent="0.3">
      <c r="A2773">
        <v>597</v>
      </c>
      <c r="B2773" s="3" t="s">
        <v>598</v>
      </c>
      <c r="C2773" s="3" t="s">
        <v>4707</v>
      </c>
      <c r="D2773" s="10">
        <v>7500</v>
      </c>
      <c r="E2773">
        <v>20</v>
      </c>
      <c r="F2773" s="5">
        <f t="shared" si="258"/>
        <v>2.6666666666666666E-3</v>
      </c>
      <c r="G2773" s="6">
        <f t="shared" si="259"/>
        <v>10</v>
      </c>
      <c r="H2773" t="s">
        <v>8221</v>
      </c>
      <c r="I2773" t="s">
        <v>8224</v>
      </c>
      <c r="J2773" t="s">
        <v>8246</v>
      </c>
      <c r="K2773">
        <v>1469980800</v>
      </c>
      <c r="L2773" s="11">
        <f t="shared" si="262"/>
        <v>42582.666666666672</v>
      </c>
      <c r="M2773">
        <v>1466787335</v>
      </c>
      <c r="N2773" s="11">
        <f t="shared" si="263"/>
        <v>42545.705266203702</v>
      </c>
      <c r="O2773" t="b">
        <v>0</v>
      </c>
      <c r="P2773">
        <v>2</v>
      </c>
      <c r="Q2773" t="b">
        <v>0</v>
      </c>
      <c r="R2773" t="s">
        <v>8272</v>
      </c>
      <c r="S2773" t="str">
        <f t="shared" si="260"/>
        <v>technology</v>
      </c>
      <c r="T2773" t="str">
        <f t="shared" si="261"/>
        <v>web</v>
      </c>
    </row>
    <row r="2774" spans="1:20" ht="28.8" x14ac:dyDescent="0.3">
      <c r="A2774">
        <v>3103</v>
      </c>
      <c r="B2774" s="3" t="s">
        <v>3103</v>
      </c>
      <c r="C2774" s="3" t="s">
        <v>7213</v>
      </c>
      <c r="D2774" s="10">
        <v>4100</v>
      </c>
      <c r="E2774">
        <v>11</v>
      </c>
      <c r="F2774" s="5">
        <f t="shared" si="258"/>
        <v>2.6829268292682929E-3</v>
      </c>
      <c r="G2774" s="6">
        <f t="shared" si="259"/>
        <v>5.5</v>
      </c>
      <c r="H2774" t="s">
        <v>8221</v>
      </c>
      <c r="I2774" t="s">
        <v>8224</v>
      </c>
      <c r="J2774" t="s">
        <v>8246</v>
      </c>
      <c r="K2774">
        <v>1434080706</v>
      </c>
      <c r="L2774" s="11">
        <f t="shared" si="262"/>
        <v>42167.156319444446</v>
      </c>
      <c r="M2774">
        <v>1428896706</v>
      </c>
      <c r="N2774" s="11">
        <f t="shared" si="263"/>
        <v>42107.156319444446</v>
      </c>
      <c r="O2774" t="b">
        <v>0</v>
      </c>
      <c r="P2774">
        <v>2</v>
      </c>
      <c r="Q2774" t="b">
        <v>0</v>
      </c>
      <c r="R2774" t="s">
        <v>8303</v>
      </c>
      <c r="S2774" t="str">
        <f t="shared" si="260"/>
        <v>theater</v>
      </c>
      <c r="T2774" t="str">
        <f t="shared" si="261"/>
        <v>spaces</v>
      </c>
    </row>
    <row r="2775" spans="1:20" ht="43.2" x14ac:dyDescent="0.3">
      <c r="A2775">
        <v>1595</v>
      </c>
      <c r="B2775" s="3" t="s">
        <v>1596</v>
      </c>
      <c r="C2775" s="3" t="s">
        <v>5705</v>
      </c>
      <c r="D2775" s="10">
        <v>100000</v>
      </c>
      <c r="E2775">
        <v>280</v>
      </c>
      <c r="F2775" s="5">
        <f t="shared" si="258"/>
        <v>2.8E-3</v>
      </c>
      <c r="G2775" s="6">
        <f t="shared" si="259"/>
        <v>40</v>
      </c>
      <c r="H2775" t="s">
        <v>8221</v>
      </c>
      <c r="I2775" t="s">
        <v>8224</v>
      </c>
      <c r="J2775" t="s">
        <v>8246</v>
      </c>
      <c r="K2775">
        <v>1403122380</v>
      </c>
      <c r="L2775" s="11">
        <f t="shared" si="262"/>
        <v>41808.842361111114</v>
      </c>
      <c r="M2775">
        <v>1400634728</v>
      </c>
      <c r="N2775" s="11">
        <f t="shared" si="263"/>
        <v>41780.050092592595</v>
      </c>
      <c r="O2775" t="b">
        <v>0</v>
      </c>
      <c r="P2775">
        <v>7</v>
      </c>
      <c r="Q2775" t="b">
        <v>0</v>
      </c>
      <c r="R2775" t="s">
        <v>8291</v>
      </c>
      <c r="S2775" t="str">
        <f t="shared" si="260"/>
        <v>photography</v>
      </c>
      <c r="T2775" t="str">
        <f t="shared" si="261"/>
        <v>places</v>
      </c>
    </row>
    <row r="2776" spans="1:20" ht="57.6" x14ac:dyDescent="0.3">
      <c r="A2776">
        <v>3083</v>
      </c>
      <c r="B2776" s="3" t="s">
        <v>3083</v>
      </c>
      <c r="C2776" s="3" t="s">
        <v>7193</v>
      </c>
      <c r="D2776" s="10">
        <v>20000</v>
      </c>
      <c r="E2776">
        <v>56</v>
      </c>
      <c r="F2776" s="5">
        <f t="shared" si="258"/>
        <v>2.8E-3</v>
      </c>
      <c r="G2776" s="6">
        <f t="shared" si="259"/>
        <v>18.666666666666668</v>
      </c>
      <c r="H2776" t="s">
        <v>8221</v>
      </c>
      <c r="I2776" t="s">
        <v>8224</v>
      </c>
      <c r="J2776" t="s">
        <v>8246</v>
      </c>
      <c r="K2776">
        <v>1409547600</v>
      </c>
      <c r="L2776" s="11">
        <f t="shared" si="262"/>
        <v>41883.208333333336</v>
      </c>
      <c r="M2776">
        <v>1406986278</v>
      </c>
      <c r="N2776" s="11">
        <f t="shared" si="263"/>
        <v>41853.563402777778</v>
      </c>
      <c r="O2776" t="b">
        <v>0</v>
      </c>
      <c r="P2776">
        <v>3</v>
      </c>
      <c r="Q2776" t="b">
        <v>0</v>
      </c>
      <c r="R2776" t="s">
        <v>8303</v>
      </c>
      <c r="S2776" t="str">
        <f t="shared" si="260"/>
        <v>theater</v>
      </c>
      <c r="T2776" t="str">
        <f t="shared" si="261"/>
        <v>spaces</v>
      </c>
    </row>
    <row r="2777" spans="1:20" ht="28.8" x14ac:dyDescent="0.3">
      <c r="A2777">
        <v>3792</v>
      </c>
      <c r="B2777" s="3" t="s">
        <v>3789</v>
      </c>
      <c r="C2777" s="3" t="s">
        <v>7902</v>
      </c>
      <c r="D2777" s="10">
        <v>12500</v>
      </c>
      <c r="E2777">
        <v>35</v>
      </c>
      <c r="F2777" s="5">
        <f t="shared" si="258"/>
        <v>2.8E-3</v>
      </c>
      <c r="G2777" s="6">
        <f t="shared" si="259"/>
        <v>17.5</v>
      </c>
      <c r="H2777" t="s">
        <v>8221</v>
      </c>
      <c r="I2777" t="s">
        <v>8224</v>
      </c>
      <c r="J2777" t="s">
        <v>8246</v>
      </c>
      <c r="K2777">
        <v>1436957022</v>
      </c>
      <c r="L2777" s="11">
        <f t="shared" si="262"/>
        <v>42200.447013888886</v>
      </c>
      <c r="M2777">
        <v>1434365022</v>
      </c>
      <c r="N2777" s="11">
        <f t="shared" si="263"/>
        <v>42170.447013888886</v>
      </c>
      <c r="O2777" t="b">
        <v>0</v>
      </c>
      <c r="P2777">
        <v>2</v>
      </c>
      <c r="Q2777" t="b">
        <v>0</v>
      </c>
      <c r="R2777" t="s">
        <v>8305</v>
      </c>
      <c r="S2777" t="str">
        <f t="shared" si="260"/>
        <v>theater</v>
      </c>
      <c r="T2777" t="str">
        <f t="shared" si="261"/>
        <v>musical</v>
      </c>
    </row>
    <row r="2778" spans="1:20" ht="43.2" x14ac:dyDescent="0.3">
      <c r="A2778">
        <v>1907</v>
      </c>
      <c r="B2778" s="3" t="s">
        <v>1908</v>
      </c>
      <c r="C2778" s="3" t="s">
        <v>6017</v>
      </c>
      <c r="D2778" s="10">
        <v>30000</v>
      </c>
      <c r="E2778">
        <v>85</v>
      </c>
      <c r="F2778" s="5">
        <f t="shared" si="258"/>
        <v>2.8333333333333335E-3</v>
      </c>
      <c r="G2778" s="6">
        <f t="shared" si="259"/>
        <v>21.25</v>
      </c>
      <c r="H2778" t="s">
        <v>8221</v>
      </c>
      <c r="I2778" t="s">
        <v>8224</v>
      </c>
      <c r="J2778" t="s">
        <v>8246</v>
      </c>
      <c r="K2778">
        <v>1400853925</v>
      </c>
      <c r="L2778" s="11">
        <f t="shared" si="262"/>
        <v>41782.587094907409</v>
      </c>
      <c r="M2778">
        <v>1399557925</v>
      </c>
      <c r="N2778" s="11">
        <f t="shared" si="263"/>
        <v>41767.587094907409</v>
      </c>
      <c r="O2778" t="b">
        <v>0</v>
      </c>
      <c r="P2778">
        <v>4</v>
      </c>
      <c r="Q2778" t="b">
        <v>0</v>
      </c>
      <c r="R2778" t="s">
        <v>8294</v>
      </c>
      <c r="S2778" t="str">
        <f t="shared" si="260"/>
        <v>technology</v>
      </c>
      <c r="T2778" t="str">
        <f t="shared" si="261"/>
        <v>gadgets</v>
      </c>
    </row>
    <row r="2779" spans="1:20" ht="43.2" x14ac:dyDescent="0.3">
      <c r="A2779">
        <v>3917</v>
      </c>
      <c r="B2779" s="3" t="s">
        <v>3914</v>
      </c>
      <c r="C2779" s="3" t="s">
        <v>8025</v>
      </c>
      <c r="D2779" s="10">
        <v>3500</v>
      </c>
      <c r="E2779">
        <v>10</v>
      </c>
      <c r="F2779" s="5">
        <f t="shared" si="258"/>
        <v>2.8571428571428571E-3</v>
      </c>
      <c r="G2779" s="6">
        <f t="shared" si="259"/>
        <v>10</v>
      </c>
      <c r="H2779" t="s">
        <v>8221</v>
      </c>
      <c r="I2779" t="s">
        <v>8225</v>
      </c>
      <c r="J2779" t="s">
        <v>8247</v>
      </c>
      <c r="K2779">
        <v>1410439161</v>
      </c>
      <c r="L2779" s="11">
        <f t="shared" si="262"/>
        <v>41893.527326388888</v>
      </c>
      <c r="M2779">
        <v>1407847161</v>
      </c>
      <c r="N2779" s="11">
        <f t="shared" si="263"/>
        <v>41863.527326388888</v>
      </c>
      <c r="O2779" t="b">
        <v>0</v>
      </c>
      <c r="P2779">
        <v>1</v>
      </c>
      <c r="Q2779" t="b">
        <v>0</v>
      </c>
      <c r="R2779" t="s">
        <v>8271</v>
      </c>
      <c r="S2779" t="str">
        <f t="shared" si="260"/>
        <v>theater</v>
      </c>
      <c r="T2779" t="str">
        <f t="shared" si="261"/>
        <v>plays</v>
      </c>
    </row>
    <row r="2780" spans="1:20" ht="43.2" x14ac:dyDescent="0.3">
      <c r="A2780">
        <v>4085</v>
      </c>
      <c r="B2780" s="3" t="s">
        <v>4081</v>
      </c>
      <c r="C2780" s="3" t="s">
        <v>8188</v>
      </c>
      <c r="D2780" s="10">
        <v>3500</v>
      </c>
      <c r="E2780">
        <v>10</v>
      </c>
      <c r="F2780" s="5">
        <f t="shared" si="258"/>
        <v>2.8571428571428571E-3</v>
      </c>
      <c r="G2780" s="6">
        <f t="shared" si="259"/>
        <v>10</v>
      </c>
      <c r="H2780" t="s">
        <v>8221</v>
      </c>
      <c r="I2780" t="s">
        <v>8224</v>
      </c>
      <c r="J2780" t="s">
        <v>8246</v>
      </c>
      <c r="K2780">
        <v>1427169540</v>
      </c>
      <c r="L2780" s="11">
        <f t="shared" si="262"/>
        <v>42087.165972222225</v>
      </c>
      <c r="M2780">
        <v>1424701775</v>
      </c>
      <c r="N2780" s="11">
        <f t="shared" si="263"/>
        <v>42058.603877314818</v>
      </c>
      <c r="O2780" t="b">
        <v>0</v>
      </c>
      <c r="P2780">
        <v>1</v>
      </c>
      <c r="Q2780" t="b">
        <v>0</v>
      </c>
      <c r="R2780" t="s">
        <v>8271</v>
      </c>
      <c r="S2780" t="str">
        <f t="shared" si="260"/>
        <v>theater</v>
      </c>
      <c r="T2780" t="str">
        <f t="shared" si="261"/>
        <v>plays</v>
      </c>
    </row>
    <row r="2781" spans="1:20" ht="43.2" x14ac:dyDescent="0.3">
      <c r="A2781">
        <v>489</v>
      </c>
      <c r="B2781" s="3" t="s">
        <v>490</v>
      </c>
      <c r="C2781" s="3" t="s">
        <v>4599</v>
      </c>
      <c r="D2781" s="10">
        <v>74997</v>
      </c>
      <c r="E2781">
        <v>215</v>
      </c>
      <c r="F2781" s="5">
        <f t="shared" si="258"/>
        <v>2.8667813379201833E-3</v>
      </c>
      <c r="G2781" s="6">
        <f t="shared" si="259"/>
        <v>71.666666666666671</v>
      </c>
      <c r="H2781" t="s">
        <v>8221</v>
      </c>
      <c r="I2781" t="s">
        <v>8224</v>
      </c>
      <c r="J2781" t="s">
        <v>8246</v>
      </c>
      <c r="K2781">
        <v>1325763180</v>
      </c>
      <c r="L2781" s="11">
        <f t="shared" si="262"/>
        <v>40913.481249999997</v>
      </c>
      <c r="M2781">
        <v>1323084816</v>
      </c>
      <c r="N2781" s="11">
        <f t="shared" si="263"/>
        <v>40882.481666666667</v>
      </c>
      <c r="O2781" t="b">
        <v>0</v>
      </c>
      <c r="P2781">
        <v>3</v>
      </c>
      <c r="Q2781" t="b">
        <v>0</v>
      </c>
      <c r="R2781" t="s">
        <v>8270</v>
      </c>
      <c r="S2781" t="str">
        <f t="shared" si="260"/>
        <v>film &amp; video</v>
      </c>
      <c r="T2781" t="str">
        <f t="shared" si="261"/>
        <v>animation</v>
      </c>
    </row>
    <row r="2782" spans="1:20" ht="28.8" x14ac:dyDescent="0.3">
      <c r="A2782">
        <v>460</v>
      </c>
      <c r="B2782" s="3" t="s">
        <v>461</v>
      </c>
      <c r="C2782" s="3" t="s">
        <v>4570</v>
      </c>
      <c r="D2782" s="10">
        <v>8500</v>
      </c>
      <c r="E2782">
        <v>25</v>
      </c>
      <c r="F2782" s="5">
        <f t="shared" si="258"/>
        <v>2.9411764705882353E-3</v>
      </c>
      <c r="G2782" s="6">
        <f t="shared" si="259"/>
        <v>12.5</v>
      </c>
      <c r="H2782" t="s">
        <v>8221</v>
      </c>
      <c r="I2782" t="s">
        <v>8224</v>
      </c>
      <c r="J2782" t="s">
        <v>8246</v>
      </c>
      <c r="K2782">
        <v>1401595200</v>
      </c>
      <c r="L2782" s="11">
        <f t="shared" si="262"/>
        <v>41791.166666666664</v>
      </c>
      <c r="M2782">
        <v>1398862875</v>
      </c>
      <c r="N2782" s="11">
        <f t="shared" si="263"/>
        <v>41759.542534722219</v>
      </c>
      <c r="O2782" t="b">
        <v>0</v>
      </c>
      <c r="P2782">
        <v>2</v>
      </c>
      <c r="Q2782" t="b">
        <v>0</v>
      </c>
      <c r="R2782" t="s">
        <v>8270</v>
      </c>
      <c r="S2782" t="str">
        <f t="shared" si="260"/>
        <v>film &amp; video</v>
      </c>
      <c r="T2782" t="str">
        <f t="shared" si="261"/>
        <v>animation</v>
      </c>
    </row>
    <row r="2783" spans="1:20" ht="57.6" x14ac:dyDescent="0.3">
      <c r="A2783">
        <v>902</v>
      </c>
      <c r="B2783" s="3" t="s">
        <v>903</v>
      </c>
      <c r="C2783" s="3" t="s">
        <v>5012</v>
      </c>
      <c r="D2783" s="10">
        <v>30000</v>
      </c>
      <c r="E2783">
        <v>90</v>
      </c>
      <c r="F2783" s="5">
        <f t="shared" si="258"/>
        <v>3.0000000000000001E-3</v>
      </c>
      <c r="G2783" s="6">
        <f t="shared" si="259"/>
        <v>30</v>
      </c>
      <c r="H2783" t="s">
        <v>8221</v>
      </c>
      <c r="I2783" t="s">
        <v>8224</v>
      </c>
      <c r="J2783" t="s">
        <v>8246</v>
      </c>
      <c r="K2783">
        <v>1409412600</v>
      </c>
      <c r="L2783" s="11">
        <f t="shared" si="262"/>
        <v>41881.645833333336</v>
      </c>
      <c r="M2783">
        <v>1404947422</v>
      </c>
      <c r="N2783" s="11">
        <f t="shared" si="263"/>
        <v>41829.965532407405</v>
      </c>
      <c r="O2783" t="b">
        <v>0</v>
      </c>
      <c r="P2783">
        <v>3</v>
      </c>
      <c r="Q2783" t="b">
        <v>0</v>
      </c>
      <c r="R2783" t="s">
        <v>8278</v>
      </c>
      <c r="S2783" t="str">
        <f t="shared" si="260"/>
        <v>music</v>
      </c>
      <c r="T2783" t="str">
        <f t="shared" si="261"/>
        <v>jazz</v>
      </c>
    </row>
    <row r="2784" spans="1:20" ht="28.8" x14ac:dyDescent="0.3">
      <c r="A2784">
        <v>3926</v>
      </c>
      <c r="B2784" s="3" t="s">
        <v>3923</v>
      </c>
      <c r="C2784" s="3" t="s">
        <v>8034</v>
      </c>
      <c r="D2784" s="10">
        <v>5000</v>
      </c>
      <c r="E2784">
        <v>15</v>
      </c>
      <c r="F2784" s="5">
        <f t="shared" si="258"/>
        <v>3.0000000000000001E-3</v>
      </c>
      <c r="G2784" s="6">
        <f t="shared" si="259"/>
        <v>15</v>
      </c>
      <c r="H2784" t="s">
        <v>8221</v>
      </c>
      <c r="I2784" t="s">
        <v>8226</v>
      </c>
      <c r="J2784" t="s">
        <v>8248</v>
      </c>
      <c r="K2784">
        <v>1419645748</v>
      </c>
      <c r="L2784" s="11">
        <f t="shared" si="262"/>
        <v>42000.085046296299</v>
      </c>
      <c r="M2784">
        <v>1417053748</v>
      </c>
      <c r="N2784" s="11">
        <f t="shared" si="263"/>
        <v>41970.085046296299</v>
      </c>
      <c r="O2784" t="b">
        <v>0</v>
      </c>
      <c r="P2784">
        <v>1</v>
      </c>
      <c r="Q2784" t="b">
        <v>0</v>
      </c>
      <c r="R2784" t="s">
        <v>8271</v>
      </c>
      <c r="S2784" t="str">
        <f t="shared" si="260"/>
        <v>theater</v>
      </c>
      <c r="T2784" t="str">
        <f t="shared" si="261"/>
        <v>plays</v>
      </c>
    </row>
    <row r="2785" spans="1:20" ht="43.2" x14ac:dyDescent="0.3">
      <c r="A2785">
        <v>904</v>
      </c>
      <c r="B2785" s="3" t="s">
        <v>905</v>
      </c>
      <c r="C2785" s="3" t="s">
        <v>5014</v>
      </c>
      <c r="D2785" s="10">
        <v>50000</v>
      </c>
      <c r="E2785">
        <v>151</v>
      </c>
      <c r="F2785" s="5">
        <f t="shared" si="258"/>
        <v>3.0200000000000001E-3</v>
      </c>
      <c r="G2785" s="6">
        <f t="shared" si="259"/>
        <v>50.333333333333336</v>
      </c>
      <c r="H2785" t="s">
        <v>8221</v>
      </c>
      <c r="I2785" t="s">
        <v>8224</v>
      </c>
      <c r="J2785" t="s">
        <v>8246</v>
      </c>
      <c r="K2785">
        <v>1451786137</v>
      </c>
      <c r="L2785" s="11">
        <f t="shared" si="262"/>
        <v>42372.080289351856</v>
      </c>
      <c r="M2785">
        <v>1449194137</v>
      </c>
      <c r="N2785" s="11">
        <f t="shared" si="263"/>
        <v>42342.080289351856</v>
      </c>
      <c r="O2785" t="b">
        <v>0</v>
      </c>
      <c r="P2785">
        <v>3</v>
      </c>
      <c r="Q2785" t="b">
        <v>0</v>
      </c>
      <c r="R2785" t="s">
        <v>8278</v>
      </c>
      <c r="S2785" t="str">
        <f t="shared" si="260"/>
        <v>music</v>
      </c>
      <c r="T2785" t="str">
        <f t="shared" si="261"/>
        <v>jazz</v>
      </c>
    </row>
    <row r="2786" spans="1:20" x14ac:dyDescent="0.3">
      <c r="A2786">
        <v>717</v>
      </c>
      <c r="B2786" s="3" t="s">
        <v>718</v>
      </c>
      <c r="C2786" s="3" t="s">
        <v>4827</v>
      </c>
      <c r="D2786" s="10">
        <v>100000</v>
      </c>
      <c r="E2786">
        <v>305</v>
      </c>
      <c r="F2786" s="5">
        <f t="shared" si="258"/>
        <v>3.0500000000000002E-3</v>
      </c>
      <c r="G2786" s="6">
        <f t="shared" si="259"/>
        <v>76.25</v>
      </c>
      <c r="H2786" t="s">
        <v>8221</v>
      </c>
      <c r="I2786" t="s">
        <v>8224</v>
      </c>
      <c r="J2786" t="s">
        <v>8246</v>
      </c>
      <c r="K2786">
        <v>1409949002</v>
      </c>
      <c r="L2786" s="11">
        <f t="shared" si="262"/>
        <v>41887.854189814818</v>
      </c>
      <c r="M2786">
        <v>1407357002</v>
      </c>
      <c r="N2786" s="11">
        <f t="shared" si="263"/>
        <v>41857.854189814818</v>
      </c>
      <c r="O2786" t="b">
        <v>0</v>
      </c>
      <c r="P2786">
        <v>4</v>
      </c>
      <c r="Q2786" t="b">
        <v>0</v>
      </c>
      <c r="R2786" t="s">
        <v>8273</v>
      </c>
      <c r="S2786" t="str">
        <f t="shared" si="260"/>
        <v>technology</v>
      </c>
      <c r="T2786" t="str">
        <f t="shared" si="261"/>
        <v>wearables</v>
      </c>
    </row>
    <row r="2787" spans="1:20" ht="43.2" x14ac:dyDescent="0.3">
      <c r="A2787">
        <v>870</v>
      </c>
      <c r="B2787" s="3" t="s">
        <v>871</v>
      </c>
      <c r="C2787" s="3" t="s">
        <v>4980</v>
      </c>
      <c r="D2787" s="10">
        <v>20000</v>
      </c>
      <c r="E2787">
        <v>62</v>
      </c>
      <c r="F2787" s="5">
        <f t="shared" si="258"/>
        <v>3.0999999999999999E-3</v>
      </c>
      <c r="G2787" s="6">
        <f t="shared" si="259"/>
        <v>12.4</v>
      </c>
      <c r="H2787" t="s">
        <v>8221</v>
      </c>
      <c r="I2787" t="s">
        <v>8225</v>
      </c>
      <c r="J2787" t="s">
        <v>8247</v>
      </c>
      <c r="K2787">
        <v>1377995523</v>
      </c>
      <c r="L2787" s="11">
        <f t="shared" si="262"/>
        <v>41518.022256944445</v>
      </c>
      <c r="M2787">
        <v>1375403523</v>
      </c>
      <c r="N2787" s="11">
        <f t="shared" si="263"/>
        <v>41488.022256944445</v>
      </c>
      <c r="O2787" t="b">
        <v>0</v>
      </c>
      <c r="P2787">
        <v>5</v>
      </c>
      <c r="Q2787" t="b">
        <v>0</v>
      </c>
      <c r="R2787" t="s">
        <v>8278</v>
      </c>
      <c r="S2787" t="str">
        <f t="shared" si="260"/>
        <v>music</v>
      </c>
      <c r="T2787" t="str">
        <f t="shared" si="261"/>
        <v>jazz</v>
      </c>
    </row>
    <row r="2788" spans="1:20" ht="28.8" x14ac:dyDescent="0.3">
      <c r="A2788">
        <v>3118</v>
      </c>
      <c r="B2788" s="3" t="s">
        <v>3118</v>
      </c>
      <c r="C2788" s="3" t="s">
        <v>7228</v>
      </c>
      <c r="D2788" s="10">
        <v>500000</v>
      </c>
      <c r="E2788">
        <v>1550</v>
      </c>
      <c r="F2788" s="5">
        <f t="shared" si="258"/>
        <v>3.0999999999999999E-3</v>
      </c>
      <c r="G2788" s="6">
        <f t="shared" si="259"/>
        <v>775</v>
      </c>
      <c r="H2788" t="s">
        <v>8221</v>
      </c>
      <c r="I2788" t="s">
        <v>8235</v>
      </c>
      <c r="J2788" t="s">
        <v>8255</v>
      </c>
      <c r="K2788">
        <v>1467473723</v>
      </c>
      <c r="L2788" s="11">
        <f t="shared" si="262"/>
        <v>42553.649571759262</v>
      </c>
      <c r="M2788">
        <v>1465832123</v>
      </c>
      <c r="N2788" s="11">
        <f t="shared" si="263"/>
        <v>42534.649571759262</v>
      </c>
      <c r="O2788" t="b">
        <v>0</v>
      </c>
      <c r="P2788">
        <v>2</v>
      </c>
      <c r="Q2788" t="b">
        <v>0</v>
      </c>
      <c r="R2788" t="s">
        <v>8303</v>
      </c>
      <c r="S2788" t="str">
        <f t="shared" si="260"/>
        <v>theater</v>
      </c>
      <c r="T2788" t="str">
        <f t="shared" si="261"/>
        <v>spaces</v>
      </c>
    </row>
    <row r="2789" spans="1:20" ht="43.2" x14ac:dyDescent="0.3">
      <c r="A2789">
        <v>543</v>
      </c>
      <c r="B2789" s="3" t="s">
        <v>544</v>
      </c>
      <c r="C2789" s="3" t="s">
        <v>4653</v>
      </c>
      <c r="D2789" s="10">
        <v>22000</v>
      </c>
      <c r="E2789">
        <v>70</v>
      </c>
      <c r="F2789" s="5">
        <f t="shared" si="258"/>
        <v>3.1818181818181819E-3</v>
      </c>
      <c r="G2789" s="6">
        <f t="shared" si="259"/>
        <v>35</v>
      </c>
      <c r="H2789" t="s">
        <v>8221</v>
      </c>
      <c r="I2789" t="s">
        <v>8226</v>
      </c>
      <c r="J2789" t="s">
        <v>8248</v>
      </c>
      <c r="K2789">
        <v>1414807962</v>
      </c>
      <c r="L2789" s="11">
        <f t="shared" si="262"/>
        <v>41944.092152777775</v>
      </c>
      <c r="M2789">
        <v>1412215962</v>
      </c>
      <c r="N2789" s="11">
        <f t="shared" si="263"/>
        <v>41914.092152777775</v>
      </c>
      <c r="O2789" t="b">
        <v>0</v>
      </c>
      <c r="P2789">
        <v>2</v>
      </c>
      <c r="Q2789" t="b">
        <v>0</v>
      </c>
      <c r="R2789" t="s">
        <v>8272</v>
      </c>
      <c r="S2789" t="str">
        <f t="shared" si="260"/>
        <v>technology</v>
      </c>
      <c r="T2789" t="str">
        <f t="shared" si="261"/>
        <v>web</v>
      </c>
    </row>
    <row r="2790" spans="1:20" ht="43.2" x14ac:dyDescent="0.3">
      <c r="A2790">
        <v>2698</v>
      </c>
      <c r="B2790" s="3" t="s">
        <v>2698</v>
      </c>
      <c r="C2790" s="3" t="s">
        <v>6808</v>
      </c>
      <c r="D2790" s="10">
        <v>8000</v>
      </c>
      <c r="E2790">
        <v>26.01</v>
      </c>
      <c r="F2790" s="5">
        <f t="shared" si="258"/>
        <v>3.2512500000000002E-3</v>
      </c>
      <c r="G2790" s="6">
        <f t="shared" si="259"/>
        <v>13.005000000000001</v>
      </c>
      <c r="H2790" t="s">
        <v>8221</v>
      </c>
      <c r="I2790" t="s">
        <v>8224</v>
      </c>
      <c r="J2790" t="s">
        <v>8246</v>
      </c>
      <c r="K2790">
        <v>1403904808</v>
      </c>
      <c r="L2790" s="11">
        <f t="shared" si="262"/>
        <v>41817.898240740738</v>
      </c>
      <c r="M2790">
        <v>1401312808</v>
      </c>
      <c r="N2790" s="11">
        <f t="shared" si="263"/>
        <v>41787.898240740738</v>
      </c>
      <c r="O2790" t="b">
        <v>0</v>
      </c>
      <c r="P2790">
        <v>2</v>
      </c>
      <c r="Q2790" t="b">
        <v>0</v>
      </c>
      <c r="R2790" t="s">
        <v>8284</v>
      </c>
      <c r="S2790" t="str">
        <f t="shared" si="260"/>
        <v>food</v>
      </c>
      <c r="T2790" t="str">
        <f t="shared" si="261"/>
        <v>food trucks</v>
      </c>
    </row>
    <row r="2791" spans="1:20" ht="57.6" x14ac:dyDescent="0.3">
      <c r="A2791">
        <v>2679</v>
      </c>
      <c r="B2791" s="3" t="s">
        <v>2679</v>
      </c>
      <c r="C2791" s="3" t="s">
        <v>6789</v>
      </c>
      <c r="D2791" s="10">
        <v>40000</v>
      </c>
      <c r="E2791">
        <v>132</v>
      </c>
      <c r="F2791" s="5">
        <f t="shared" si="258"/>
        <v>3.3E-3</v>
      </c>
      <c r="G2791" s="6">
        <f t="shared" si="259"/>
        <v>44</v>
      </c>
      <c r="H2791" t="s">
        <v>8221</v>
      </c>
      <c r="I2791" t="s">
        <v>8224</v>
      </c>
      <c r="J2791" t="s">
        <v>8246</v>
      </c>
      <c r="K2791">
        <v>1425081694</v>
      </c>
      <c r="L2791" s="11">
        <f t="shared" si="262"/>
        <v>42063.001087962963</v>
      </c>
      <c r="M2791">
        <v>1422489694</v>
      </c>
      <c r="N2791" s="11">
        <f t="shared" si="263"/>
        <v>42033.001087962963</v>
      </c>
      <c r="O2791" t="b">
        <v>0</v>
      </c>
      <c r="P2791">
        <v>3</v>
      </c>
      <c r="Q2791" t="b">
        <v>0</v>
      </c>
      <c r="R2791" t="s">
        <v>8302</v>
      </c>
      <c r="S2791" t="str">
        <f t="shared" si="260"/>
        <v>technology</v>
      </c>
      <c r="T2791" t="str">
        <f t="shared" si="261"/>
        <v>makerspaces</v>
      </c>
    </row>
    <row r="2792" spans="1:20" ht="28.8" x14ac:dyDescent="0.3">
      <c r="A2792">
        <v>237</v>
      </c>
      <c r="B2792" s="3" t="s">
        <v>239</v>
      </c>
      <c r="C2792" s="3" t="s">
        <v>4347</v>
      </c>
      <c r="D2792" s="10">
        <v>15000</v>
      </c>
      <c r="E2792">
        <v>50</v>
      </c>
      <c r="F2792" s="5">
        <f t="shared" si="258"/>
        <v>3.3333333333333335E-3</v>
      </c>
      <c r="G2792" s="6">
        <f t="shared" si="259"/>
        <v>50</v>
      </c>
      <c r="H2792" t="s">
        <v>8221</v>
      </c>
      <c r="I2792" t="s">
        <v>8224</v>
      </c>
      <c r="J2792" t="s">
        <v>8246</v>
      </c>
      <c r="K2792">
        <v>1457445069</v>
      </c>
      <c r="L2792" s="11">
        <f t="shared" si="262"/>
        <v>42437.577187499999</v>
      </c>
      <c r="M2792">
        <v>1452261069</v>
      </c>
      <c r="N2792" s="11">
        <f t="shared" si="263"/>
        <v>42377.577187499999</v>
      </c>
      <c r="O2792" t="b">
        <v>0</v>
      </c>
      <c r="P2792">
        <v>1</v>
      </c>
      <c r="Q2792" t="b">
        <v>0</v>
      </c>
      <c r="R2792" t="s">
        <v>8268</v>
      </c>
      <c r="S2792" t="str">
        <f t="shared" si="260"/>
        <v>film &amp; video</v>
      </c>
      <c r="T2792" t="str">
        <f t="shared" si="261"/>
        <v>drama</v>
      </c>
    </row>
    <row r="2793" spans="1:20" ht="43.2" x14ac:dyDescent="0.3">
      <c r="A2793">
        <v>1423</v>
      </c>
      <c r="B2793" s="3" t="s">
        <v>1424</v>
      </c>
      <c r="C2793" s="3" t="s">
        <v>5533</v>
      </c>
      <c r="D2793" s="10">
        <v>30000</v>
      </c>
      <c r="E2793">
        <v>100</v>
      </c>
      <c r="F2793" s="5">
        <f t="shared" si="258"/>
        <v>3.3333333333333335E-3</v>
      </c>
      <c r="G2793" s="6">
        <f t="shared" si="259"/>
        <v>100</v>
      </c>
      <c r="H2793" t="s">
        <v>8221</v>
      </c>
      <c r="I2793" t="s">
        <v>8226</v>
      </c>
      <c r="J2793" t="s">
        <v>8248</v>
      </c>
      <c r="K2793">
        <v>1451637531</v>
      </c>
      <c r="L2793" s="11">
        <f t="shared" si="262"/>
        <v>42370.360312500001</v>
      </c>
      <c r="M2793">
        <v>1449045531</v>
      </c>
      <c r="N2793" s="11">
        <f t="shared" si="263"/>
        <v>42340.360312500001</v>
      </c>
      <c r="O2793" t="b">
        <v>0</v>
      </c>
      <c r="P2793">
        <v>1</v>
      </c>
      <c r="Q2793" t="b">
        <v>0</v>
      </c>
      <c r="R2793" t="s">
        <v>8287</v>
      </c>
      <c r="S2793" t="str">
        <f t="shared" si="260"/>
        <v>publishing</v>
      </c>
      <c r="T2793" t="str">
        <f t="shared" si="261"/>
        <v>translations</v>
      </c>
    </row>
    <row r="2794" spans="1:20" ht="28.8" x14ac:dyDescent="0.3">
      <c r="A2794">
        <v>1559</v>
      </c>
      <c r="B2794" s="3" t="s">
        <v>1560</v>
      </c>
      <c r="C2794" s="3" t="s">
        <v>5669</v>
      </c>
      <c r="D2794" s="10">
        <v>15000</v>
      </c>
      <c r="E2794">
        <v>50</v>
      </c>
      <c r="F2794" s="5">
        <f t="shared" si="258"/>
        <v>3.3333333333333335E-3</v>
      </c>
      <c r="G2794" s="6">
        <f t="shared" si="259"/>
        <v>50</v>
      </c>
      <c r="H2794" t="s">
        <v>8221</v>
      </c>
      <c r="I2794" t="s">
        <v>8224</v>
      </c>
      <c r="J2794" t="s">
        <v>8246</v>
      </c>
      <c r="K2794">
        <v>1430270199</v>
      </c>
      <c r="L2794" s="11">
        <f t="shared" si="262"/>
        <v>42123.05322916666</v>
      </c>
      <c r="M2794">
        <v>1428974199</v>
      </c>
      <c r="N2794" s="11">
        <f t="shared" si="263"/>
        <v>42108.05322916666</v>
      </c>
      <c r="O2794" t="b">
        <v>0</v>
      </c>
      <c r="P2794">
        <v>1</v>
      </c>
      <c r="Q2794" t="b">
        <v>0</v>
      </c>
      <c r="R2794" t="s">
        <v>8289</v>
      </c>
      <c r="S2794" t="str">
        <f t="shared" si="260"/>
        <v>photography</v>
      </c>
      <c r="T2794" t="str">
        <f t="shared" si="261"/>
        <v>nature</v>
      </c>
    </row>
    <row r="2795" spans="1:20" ht="43.2" x14ac:dyDescent="0.3">
      <c r="A2795">
        <v>2438</v>
      </c>
      <c r="B2795" s="3" t="s">
        <v>2439</v>
      </c>
      <c r="C2795" s="3" t="s">
        <v>6548</v>
      </c>
      <c r="D2795" s="10">
        <v>15000</v>
      </c>
      <c r="E2795">
        <v>50</v>
      </c>
      <c r="F2795" s="5">
        <f t="shared" si="258"/>
        <v>3.3333333333333335E-3</v>
      </c>
      <c r="G2795" s="6">
        <f t="shared" si="259"/>
        <v>50</v>
      </c>
      <c r="H2795" t="s">
        <v>8221</v>
      </c>
      <c r="I2795" t="s">
        <v>8224</v>
      </c>
      <c r="J2795" t="s">
        <v>8246</v>
      </c>
      <c r="K2795">
        <v>1449529062</v>
      </c>
      <c r="L2795" s="11">
        <f t="shared" si="262"/>
        <v>42345.956736111111</v>
      </c>
      <c r="M2795">
        <v>1444341462</v>
      </c>
      <c r="N2795" s="11">
        <f t="shared" si="263"/>
        <v>42285.91506944444</v>
      </c>
      <c r="O2795" t="b">
        <v>0</v>
      </c>
      <c r="P2795">
        <v>1</v>
      </c>
      <c r="Q2795" t="b">
        <v>0</v>
      </c>
      <c r="R2795" t="s">
        <v>8284</v>
      </c>
      <c r="S2795" t="str">
        <f t="shared" si="260"/>
        <v>food</v>
      </c>
      <c r="T2795" t="str">
        <f t="shared" si="261"/>
        <v>food trucks</v>
      </c>
    </row>
    <row r="2796" spans="1:20" ht="43.2" x14ac:dyDescent="0.3">
      <c r="A2796">
        <v>2777</v>
      </c>
      <c r="B2796" s="3" t="s">
        <v>2777</v>
      </c>
      <c r="C2796" s="3" t="s">
        <v>6887</v>
      </c>
      <c r="D2796" s="10">
        <v>3000</v>
      </c>
      <c r="E2796">
        <v>10</v>
      </c>
      <c r="F2796" s="5">
        <f t="shared" si="258"/>
        <v>3.3333333333333335E-3</v>
      </c>
      <c r="G2796" s="6">
        <f t="shared" si="259"/>
        <v>10</v>
      </c>
      <c r="H2796" t="s">
        <v>8221</v>
      </c>
      <c r="I2796" t="s">
        <v>8224</v>
      </c>
      <c r="J2796" t="s">
        <v>8246</v>
      </c>
      <c r="K2796">
        <v>1437149004</v>
      </c>
      <c r="L2796" s="11">
        <f t="shared" si="262"/>
        <v>42202.669027777782</v>
      </c>
      <c r="M2796">
        <v>1434557004</v>
      </c>
      <c r="N2796" s="11">
        <f t="shared" si="263"/>
        <v>42172.669027777782</v>
      </c>
      <c r="O2796" t="b">
        <v>0</v>
      </c>
      <c r="P2796">
        <v>1</v>
      </c>
      <c r="Q2796" t="b">
        <v>0</v>
      </c>
      <c r="R2796" t="s">
        <v>8304</v>
      </c>
      <c r="S2796" t="str">
        <f t="shared" si="260"/>
        <v>publishing</v>
      </c>
      <c r="T2796" t="str">
        <f t="shared" si="261"/>
        <v>children's books</v>
      </c>
    </row>
    <row r="2797" spans="1:20" ht="43.2" x14ac:dyDescent="0.3">
      <c r="A2797">
        <v>3915</v>
      </c>
      <c r="B2797" s="3" t="s">
        <v>3912</v>
      </c>
      <c r="C2797" s="3" t="s">
        <v>8023</v>
      </c>
      <c r="D2797" s="10">
        <v>1500</v>
      </c>
      <c r="E2797">
        <v>5</v>
      </c>
      <c r="F2797" s="5">
        <f t="shared" si="258"/>
        <v>3.3333333333333335E-3</v>
      </c>
      <c r="G2797" s="6">
        <f t="shared" si="259"/>
        <v>5</v>
      </c>
      <c r="H2797" t="s">
        <v>8221</v>
      </c>
      <c r="I2797" t="s">
        <v>8225</v>
      </c>
      <c r="J2797" t="s">
        <v>8247</v>
      </c>
      <c r="K2797">
        <v>1464824309</v>
      </c>
      <c r="L2797" s="11">
        <f t="shared" si="262"/>
        <v>42522.98505787037</v>
      </c>
      <c r="M2797">
        <v>1462232309</v>
      </c>
      <c r="N2797" s="11">
        <f t="shared" si="263"/>
        <v>42492.98505787037</v>
      </c>
      <c r="O2797" t="b">
        <v>0</v>
      </c>
      <c r="P2797">
        <v>1</v>
      </c>
      <c r="Q2797" t="b">
        <v>0</v>
      </c>
      <c r="R2797" t="s">
        <v>8271</v>
      </c>
      <c r="S2797" t="str">
        <f t="shared" si="260"/>
        <v>theater</v>
      </c>
      <c r="T2797" t="str">
        <f t="shared" si="261"/>
        <v>plays</v>
      </c>
    </row>
    <row r="2798" spans="1:20" ht="57.6" x14ac:dyDescent="0.3">
      <c r="A2798">
        <v>4084</v>
      </c>
      <c r="B2798" s="3" t="s">
        <v>4080</v>
      </c>
      <c r="C2798" s="3" t="s">
        <v>8187</v>
      </c>
      <c r="D2798" s="10">
        <v>3000</v>
      </c>
      <c r="E2798">
        <v>10</v>
      </c>
      <c r="F2798" s="5">
        <f t="shared" si="258"/>
        <v>3.3333333333333335E-3</v>
      </c>
      <c r="G2798" s="6">
        <f t="shared" si="259"/>
        <v>10</v>
      </c>
      <c r="H2798" t="s">
        <v>8221</v>
      </c>
      <c r="I2798" t="s">
        <v>8237</v>
      </c>
      <c r="J2798" t="s">
        <v>8249</v>
      </c>
      <c r="K2798">
        <v>1476008906</v>
      </c>
      <c r="L2798" s="11">
        <f t="shared" si="262"/>
        <v>42652.436412037037</v>
      </c>
      <c r="M2798">
        <v>1473416906</v>
      </c>
      <c r="N2798" s="11">
        <f t="shared" si="263"/>
        <v>42622.436412037037</v>
      </c>
      <c r="O2798" t="b">
        <v>0</v>
      </c>
      <c r="P2798">
        <v>1</v>
      </c>
      <c r="Q2798" t="b">
        <v>0</v>
      </c>
      <c r="R2798" t="s">
        <v>8271</v>
      </c>
      <c r="S2798" t="str">
        <f t="shared" si="260"/>
        <v>theater</v>
      </c>
      <c r="T2798" t="str">
        <f t="shared" si="261"/>
        <v>plays</v>
      </c>
    </row>
    <row r="2799" spans="1:20" ht="43.2" x14ac:dyDescent="0.3">
      <c r="A2799">
        <v>3095</v>
      </c>
      <c r="B2799" s="3" t="s">
        <v>3095</v>
      </c>
      <c r="C2799" s="3" t="s">
        <v>7205</v>
      </c>
      <c r="D2799" s="10">
        <v>14920</v>
      </c>
      <c r="E2799">
        <v>50</v>
      </c>
      <c r="F2799" s="5">
        <f t="shared" si="258"/>
        <v>3.351206434316354E-3</v>
      </c>
      <c r="G2799" s="6">
        <f t="shared" si="259"/>
        <v>50</v>
      </c>
      <c r="H2799" t="s">
        <v>8221</v>
      </c>
      <c r="I2799" t="s">
        <v>8224</v>
      </c>
      <c r="J2799" t="s">
        <v>8246</v>
      </c>
      <c r="K2799">
        <v>1470011780</v>
      </c>
      <c r="L2799" s="11">
        <f t="shared" si="262"/>
        <v>42583.025231481486</v>
      </c>
      <c r="M2799">
        <v>1464827780</v>
      </c>
      <c r="N2799" s="11">
        <f t="shared" si="263"/>
        <v>42523.025231481486</v>
      </c>
      <c r="O2799" t="b">
        <v>0</v>
      </c>
      <c r="P2799">
        <v>1</v>
      </c>
      <c r="Q2799" t="b">
        <v>0</v>
      </c>
      <c r="R2799" t="s">
        <v>8303</v>
      </c>
      <c r="S2799" t="str">
        <f t="shared" si="260"/>
        <v>theater</v>
      </c>
      <c r="T2799" t="str">
        <f t="shared" si="261"/>
        <v>spaces</v>
      </c>
    </row>
    <row r="2800" spans="1:20" ht="43.2" x14ac:dyDescent="0.3">
      <c r="A2800">
        <v>862</v>
      </c>
      <c r="B2800" s="3" t="s">
        <v>863</v>
      </c>
      <c r="C2800" s="3" t="s">
        <v>4972</v>
      </c>
      <c r="D2800" s="10">
        <v>50000</v>
      </c>
      <c r="E2800">
        <v>170</v>
      </c>
      <c r="F2800" s="5">
        <f t="shared" si="258"/>
        <v>3.3999999999999998E-3</v>
      </c>
      <c r="G2800" s="6">
        <f t="shared" si="259"/>
        <v>42.5</v>
      </c>
      <c r="H2800" t="s">
        <v>8221</v>
      </c>
      <c r="I2800" t="s">
        <v>8225</v>
      </c>
      <c r="J2800" t="s">
        <v>8247</v>
      </c>
      <c r="K2800">
        <v>1384179548</v>
      </c>
      <c r="L2800" s="11">
        <f t="shared" si="262"/>
        <v>41589.596620370372</v>
      </c>
      <c r="M2800">
        <v>1381583948</v>
      </c>
      <c r="N2800" s="11">
        <f t="shared" si="263"/>
        <v>41559.5549537037</v>
      </c>
      <c r="O2800" t="b">
        <v>0</v>
      </c>
      <c r="P2800">
        <v>4</v>
      </c>
      <c r="Q2800" t="b">
        <v>0</v>
      </c>
      <c r="R2800" t="s">
        <v>8278</v>
      </c>
      <c r="S2800" t="str">
        <f t="shared" si="260"/>
        <v>music</v>
      </c>
      <c r="T2800" t="str">
        <f t="shared" si="261"/>
        <v>jazz</v>
      </c>
    </row>
    <row r="2801" spans="1:20" ht="43.2" x14ac:dyDescent="0.3">
      <c r="A2801">
        <v>663</v>
      </c>
      <c r="B2801" s="3" t="s">
        <v>664</v>
      </c>
      <c r="C2801" s="3" t="s">
        <v>4773</v>
      </c>
      <c r="D2801" s="10">
        <v>200000</v>
      </c>
      <c r="E2801">
        <v>700</v>
      </c>
      <c r="F2801" s="5">
        <f t="shared" si="258"/>
        <v>3.5000000000000001E-3</v>
      </c>
      <c r="G2801" s="6">
        <f t="shared" si="259"/>
        <v>100</v>
      </c>
      <c r="H2801" t="s">
        <v>8221</v>
      </c>
      <c r="I2801" t="s">
        <v>8232</v>
      </c>
      <c r="J2801" t="s">
        <v>8253</v>
      </c>
      <c r="K2801">
        <v>1437250456</v>
      </c>
      <c r="L2801" s="11">
        <f t="shared" si="262"/>
        <v>42203.843240740738</v>
      </c>
      <c r="M2801">
        <v>1434658456</v>
      </c>
      <c r="N2801" s="11">
        <f t="shared" si="263"/>
        <v>42173.843240740738</v>
      </c>
      <c r="O2801" t="b">
        <v>0</v>
      </c>
      <c r="P2801">
        <v>7</v>
      </c>
      <c r="Q2801" t="b">
        <v>0</v>
      </c>
      <c r="R2801" t="s">
        <v>8273</v>
      </c>
      <c r="S2801" t="str">
        <f t="shared" si="260"/>
        <v>technology</v>
      </c>
      <c r="T2801" t="str">
        <f t="shared" si="261"/>
        <v>wearables</v>
      </c>
    </row>
    <row r="2802" spans="1:20" ht="43.2" x14ac:dyDescent="0.3">
      <c r="A2802">
        <v>938</v>
      </c>
      <c r="B2802" s="3" t="s">
        <v>939</v>
      </c>
      <c r="C2802" s="3" t="s">
        <v>5048</v>
      </c>
      <c r="D2802" s="10">
        <v>7000</v>
      </c>
      <c r="E2802">
        <v>25</v>
      </c>
      <c r="F2802" s="5">
        <f t="shared" si="258"/>
        <v>3.5714285714285713E-3</v>
      </c>
      <c r="G2802" s="6">
        <f t="shared" si="259"/>
        <v>25</v>
      </c>
      <c r="H2802" t="s">
        <v>8221</v>
      </c>
      <c r="I2802" t="s">
        <v>8224</v>
      </c>
      <c r="J2802" t="s">
        <v>8246</v>
      </c>
      <c r="K2802">
        <v>1346585448</v>
      </c>
      <c r="L2802" s="11">
        <f t="shared" si="262"/>
        <v>41154.479722222226</v>
      </c>
      <c r="M2802">
        <v>1343993448</v>
      </c>
      <c r="N2802" s="11">
        <f t="shared" si="263"/>
        <v>41124.479722222226</v>
      </c>
      <c r="O2802" t="b">
        <v>0</v>
      </c>
      <c r="P2802">
        <v>1</v>
      </c>
      <c r="Q2802" t="b">
        <v>0</v>
      </c>
      <c r="R2802" t="s">
        <v>8278</v>
      </c>
      <c r="S2802" t="str">
        <f t="shared" si="260"/>
        <v>music</v>
      </c>
      <c r="T2802" t="str">
        <f t="shared" si="261"/>
        <v>jazz</v>
      </c>
    </row>
    <row r="2803" spans="1:20" ht="43.2" x14ac:dyDescent="0.3">
      <c r="A2803">
        <v>1138</v>
      </c>
      <c r="B2803" s="3" t="s">
        <v>1139</v>
      </c>
      <c r="C2803" s="3" t="s">
        <v>5248</v>
      </c>
      <c r="D2803" s="10">
        <v>35000</v>
      </c>
      <c r="E2803">
        <v>125</v>
      </c>
      <c r="F2803" s="5">
        <f t="shared" si="258"/>
        <v>3.5714285714285713E-3</v>
      </c>
      <c r="G2803" s="6">
        <f t="shared" si="259"/>
        <v>31.25</v>
      </c>
      <c r="H2803" t="s">
        <v>8221</v>
      </c>
      <c r="I2803" t="s">
        <v>8224</v>
      </c>
      <c r="J2803" t="s">
        <v>8246</v>
      </c>
      <c r="K2803">
        <v>1485035131</v>
      </c>
      <c r="L2803" s="11">
        <f t="shared" si="262"/>
        <v>42756.9066087963</v>
      </c>
      <c r="M2803">
        <v>1483307131</v>
      </c>
      <c r="N2803" s="11">
        <f t="shared" si="263"/>
        <v>42736.9066087963</v>
      </c>
      <c r="O2803" t="b">
        <v>0</v>
      </c>
      <c r="P2803">
        <v>4</v>
      </c>
      <c r="Q2803" t="b">
        <v>0</v>
      </c>
      <c r="R2803" t="s">
        <v>8283</v>
      </c>
      <c r="S2803" t="str">
        <f t="shared" si="260"/>
        <v>games</v>
      </c>
      <c r="T2803" t="str">
        <f t="shared" si="261"/>
        <v>mobile games</v>
      </c>
    </row>
    <row r="2804" spans="1:20" ht="43.2" x14ac:dyDescent="0.3">
      <c r="A2804">
        <v>561</v>
      </c>
      <c r="B2804" s="3" t="s">
        <v>562</v>
      </c>
      <c r="C2804" s="3" t="s">
        <v>4671</v>
      </c>
      <c r="D2804" s="10">
        <v>15000</v>
      </c>
      <c r="E2804">
        <v>55</v>
      </c>
      <c r="F2804" s="5">
        <f t="shared" si="258"/>
        <v>3.6666666666666666E-3</v>
      </c>
      <c r="G2804" s="6">
        <f t="shared" si="259"/>
        <v>27.5</v>
      </c>
      <c r="H2804" t="s">
        <v>8221</v>
      </c>
      <c r="I2804" t="s">
        <v>8224</v>
      </c>
      <c r="J2804" t="s">
        <v>8246</v>
      </c>
      <c r="K2804">
        <v>1445874513</v>
      </c>
      <c r="L2804" s="11">
        <f t="shared" si="262"/>
        <v>42303.658715277779</v>
      </c>
      <c r="M2804">
        <v>1442850513</v>
      </c>
      <c r="N2804" s="11">
        <f t="shared" si="263"/>
        <v>42268.658715277779</v>
      </c>
      <c r="O2804" t="b">
        <v>0</v>
      </c>
      <c r="P2804">
        <v>2</v>
      </c>
      <c r="Q2804" t="b">
        <v>0</v>
      </c>
      <c r="R2804" t="s">
        <v>8272</v>
      </c>
      <c r="S2804" t="str">
        <f t="shared" si="260"/>
        <v>technology</v>
      </c>
      <c r="T2804" t="str">
        <f t="shared" si="261"/>
        <v>web</v>
      </c>
    </row>
    <row r="2805" spans="1:20" ht="57.6" x14ac:dyDescent="0.3">
      <c r="A2805">
        <v>3198</v>
      </c>
      <c r="B2805" s="3" t="s">
        <v>3198</v>
      </c>
      <c r="C2805" s="3" t="s">
        <v>7308</v>
      </c>
      <c r="D2805" s="10">
        <v>30000</v>
      </c>
      <c r="E2805">
        <v>110</v>
      </c>
      <c r="F2805" s="5">
        <f t="shared" si="258"/>
        <v>3.6666666666666666E-3</v>
      </c>
      <c r="G2805" s="6">
        <f t="shared" si="259"/>
        <v>36.666666666666664</v>
      </c>
      <c r="H2805" t="s">
        <v>8221</v>
      </c>
      <c r="I2805" t="s">
        <v>8232</v>
      </c>
      <c r="J2805" t="s">
        <v>8253</v>
      </c>
      <c r="K2805">
        <v>1424081477</v>
      </c>
      <c r="L2805" s="11">
        <f t="shared" si="262"/>
        <v>42051.424502314811</v>
      </c>
      <c r="M2805">
        <v>1420798277</v>
      </c>
      <c r="N2805" s="11">
        <f t="shared" si="263"/>
        <v>42013.424502314811</v>
      </c>
      <c r="O2805" t="b">
        <v>0</v>
      </c>
      <c r="P2805">
        <v>3</v>
      </c>
      <c r="Q2805" t="b">
        <v>0</v>
      </c>
      <c r="R2805" t="s">
        <v>8305</v>
      </c>
      <c r="S2805" t="str">
        <f t="shared" si="260"/>
        <v>theater</v>
      </c>
      <c r="T2805" t="str">
        <f t="shared" si="261"/>
        <v>musical</v>
      </c>
    </row>
    <row r="2806" spans="1:20" ht="43.2" x14ac:dyDescent="0.3">
      <c r="A2806">
        <v>2122</v>
      </c>
      <c r="B2806" s="3" t="s">
        <v>2123</v>
      </c>
      <c r="C2806" s="3" t="s">
        <v>6232</v>
      </c>
      <c r="D2806" s="10">
        <v>80000</v>
      </c>
      <c r="E2806">
        <v>310</v>
      </c>
      <c r="F2806" s="5">
        <f t="shared" si="258"/>
        <v>3.875E-3</v>
      </c>
      <c r="G2806" s="6">
        <f t="shared" si="259"/>
        <v>103.33333333333333</v>
      </c>
      <c r="H2806" t="s">
        <v>8221</v>
      </c>
      <c r="I2806" t="s">
        <v>8238</v>
      </c>
      <c r="J2806" t="s">
        <v>8256</v>
      </c>
      <c r="K2806">
        <v>1483773169</v>
      </c>
      <c r="L2806" s="11">
        <f t="shared" si="262"/>
        <v>42742.300567129627</v>
      </c>
      <c r="M2806">
        <v>1481181169</v>
      </c>
      <c r="N2806" s="11">
        <f t="shared" si="263"/>
        <v>42712.300567129627</v>
      </c>
      <c r="O2806" t="b">
        <v>0</v>
      </c>
      <c r="P2806">
        <v>3</v>
      </c>
      <c r="Q2806" t="b">
        <v>0</v>
      </c>
      <c r="R2806" t="s">
        <v>8282</v>
      </c>
      <c r="S2806" t="str">
        <f t="shared" si="260"/>
        <v>games</v>
      </c>
      <c r="T2806" t="str">
        <f t="shared" si="261"/>
        <v>video games</v>
      </c>
    </row>
    <row r="2807" spans="1:20" ht="57.6" x14ac:dyDescent="0.3">
      <c r="A2807">
        <v>573</v>
      </c>
      <c r="B2807" s="3" t="s">
        <v>574</v>
      </c>
      <c r="C2807" s="3" t="s">
        <v>4683</v>
      </c>
      <c r="D2807" s="10">
        <v>88888</v>
      </c>
      <c r="E2807">
        <v>346</v>
      </c>
      <c r="F2807" s="5">
        <f t="shared" si="258"/>
        <v>3.892538925389254E-3</v>
      </c>
      <c r="G2807" s="6">
        <f t="shared" si="259"/>
        <v>38.444444444444443</v>
      </c>
      <c r="H2807" t="s">
        <v>8221</v>
      </c>
      <c r="I2807" t="s">
        <v>8224</v>
      </c>
      <c r="J2807" t="s">
        <v>8246</v>
      </c>
      <c r="K2807">
        <v>1421543520</v>
      </c>
      <c r="L2807" s="11">
        <f t="shared" si="262"/>
        <v>42022.05</v>
      </c>
      <c r="M2807">
        <v>1416445931</v>
      </c>
      <c r="N2807" s="11">
        <f t="shared" si="263"/>
        <v>41963.050127314811</v>
      </c>
      <c r="O2807" t="b">
        <v>0</v>
      </c>
      <c r="P2807">
        <v>9</v>
      </c>
      <c r="Q2807" t="b">
        <v>0</v>
      </c>
      <c r="R2807" t="s">
        <v>8272</v>
      </c>
      <c r="S2807" t="str">
        <f t="shared" si="260"/>
        <v>technology</v>
      </c>
      <c r="T2807" t="str">
        <f t="shared" si="261"/>
        <v>web</v>
      </c>
    </row>
    <row r="2808" spans="1:20" ht="43.2" x14ac:dyDescent="0.3">
      <c r="A2808">
        <v>694</v>
      </c>
      <c r="B2808" s="3" t="s">
        <v>695</v>
      </c>
      <c r="C2808" s="3" t="s">
        <v>4804</v>
      </c>
      <c r="D2808" s="10">
        <v>150000</v>
      </c>
      <c r="E2808">
        <v>590</v>
      </c>
      <c r="F2808" s="5">
        <f t="shared" si="258"/>
        <v>3.933333333333333E-3</v>
      </c>
      <c r="G2808" s="6">
        <f t="shared" si="259"/>
        <v>84.285714285714292</v>
      </c>
      <c r="H2808" t="s">
        <v>8221</v>
      </c>
      <c r="I2808" t="s">
        <v>8224</v>
      </c>
      <c r="J2808" t="s">
        <v>8246</v>
      </c>
      <c r="K2808">
        <v>1485964559</v>
      </c>
      <c r="L2808" s="11">
        <f t="shared" si="262"/>
        <v>42767.663877314815</v>
      </c>
      <c r="M2808">
        <v>1483372559</v>
      </c>
      <c r="N2808" s="11">
        <f t="shared" si="263"/>
        <v>42737.663877314815</v>
      </c>
      <c r="O2808" t="b">
        <v>0</v>
      </c>
      <c r="P2808">
        <v>7</v>
      </c>
      <c r="Q2808" t="b">
        <v>0</v>
      </c>
      <c r="R2808" t="s">
        <v>8273</v>
      </c>
      <c r="S2808" t="str">
        <f t="shared" si="260"/>
        <v>technology</v>
      </c>
      <c r="T2808" t="str">
        <f t="shared" si="261"/>
        <v>wearables</v>
      </c>
    </row>
    <row r="2809" spans="1:20" ht="43.2" x14ac:dyDescent="0.3">
      <c r="A2809">
        <v>230</v>
      </c>
      <c r="B2809" s="3" t="s">
        <v>232</v>
      </c>
      <c r="C2809" s="3" t="s">
        <v>4340</v>
      </c>
      <c r="D2809" s="10">
        <v>15000</v>
      </c>
      <c r="E2809">
        <v>60</v>
      </c>
      <c r="F2809" s="5">
        <f t="shared" si="258"/>
        <v>4.0000000000000001E-3</v>
      </c>
      <c r="G2809" s="6">
        <f t="shared" si="259"/>
        <v>30</v>
      </c>
      <c r="H2809" t="s">
        <v>8221</v>
      </c>
      <c r="I2809" t="s">
        <v>8224</v>
      </c>
      <c r="J2809" t="s">
        <v>8246</v>
      </c>
      <c r="K2809">
        <v>1433443151</v>
      </c>
      <c r="L2809" s="11">
        <f t="shared" si="262"/>
        <v>42159.777210648142</v>
      </c>
      <c r="M2809">
        <v>1430851151</v>
      </c>
      <c r="N2809" s="11">
        <f t="shared" si="263"/>
        <v>42129.777210648142</v>
      </c>
      <c r="O2809" t="b">
        <v>0</v>
      </c>
      <c r="P2809">
        <v>2</v>
      </c>
      <c r="Q2809" t="b">
        <v>0</v>
      </c>
      <c r="R2809" t="s">
        <v>8268</v>
      </c>
      <c r="S2809" t="str">
        <f t="shared" si="260"/>
        <v>film &amp; video</v>
      </c>
      <c r="T2809" t="str">
        <f t="shared" si="261"/>
        <v>drama</v>
      </c>
    </row>
    <row r="2810" spans="1:20" ht="43.2" x14ac:dyDescent="0.3">
      <c r="A2810">
        <v>662</v>
      </c>
      <c r="B2810" s="3" t="s">
        <v>663</v>
      </c>
      <c r="C2810" s="3" t="s">
        <v>4772</v>
      </c>
      <c r="D2810" s="10">
        <v>39000</v>
      </c>
      <c r="E2810">
        <v>156</v>
      </c>
      <c r="F2810" s="5">
        <f t="shared" si="258"/>
        <v>4.0000000000000001E-3</v>
      </c>
      <c r="G2810" s="6">
        <f t="shared" si="259"/>
        <v>39</v>
      </c>
      <c r="H2810" t="s">
        <v>8221</v>
      </c>
      <c r="I2810" t="s">
        <v>8224</v>
      </c>
      <c r="J2810" t="s">
        <v>8246</v>
      </c>
      <c r="K2810">
        <v>1421404247</v>
      </c>
      <c r="L2810" s="11">
        <f t="shared" si="262"/>
        <v>42020.438043981485</v>
      </c>
      <c r="M2810">
        <v>1418812247</v>
      </c>
      <c r="N2810" s="11">
        <f t="shared" si="263"/>
        <v>41990.438043981485</v>
      </c>
      <c r="O2810" t="b">
        <v>0</v>
      </c>
      <c r="P2810">
        <v>4</v>
      </c>
      <c r="Q2810" t="b">
        <v>0</v>
      </c>
      <c r="R2810" t="s">
        <v>8273</v>
      </c>
      <c r="S2810" t="str">
        <f t="shared" si="260"/>
        <v>technology</v>
      </c>
      <c r="T2810" t="str">
        <f t="shared" si="261"/>
        <v>wearables</v>
      </c>
    </row>
    <row r="2811" spans="1:20" ht="43.2" x14ac:dyDescent="0.3">
      <c r="A2811">
        <v>778</v>
      </c>
      <c r="B2811" s="3" t="s">
        <v>779</v>
      </c>
      <c r="C2811" s="3" t="s">
        <v>4888</v>
      </c>
      <c r="D2811" s="10">
        <v>500</v>
      </c>
      <c r="E2811">
        <v>2</v>
      </c>
      <c r="F2811" s="5">
        <f t="shared" si="258"/>
        <v>4.0000000000000001E-3</v>
      </c>
      <c r="G2811" s="6">
        <f t="shared" si="259"/>
        <v>2</v>
      </c>
      <c r="H2811" t="s">
        <v>8221</v>
      </c>
      <c r="I2811" t="s">
        <v>8224</v>
      </c>
      <c r="J2811" t="s">
        <v>8246</v>
      </c>
      <c r="K2811">
        <v>1398876680</v>
      </c>
      <c r="L2811" s="11">
        <f t="shared" si="262"/>
        <v>41759.702314814815</v>
      </c>
      <c r="M2811">
        <v>1396284680</v>
      </c>
      <c r="N2811" s="11">
        <f t="shared" si="263"/>
        <v>41729.702314814815</v>
      </c>
      <c r="O2811" t="b">
        <v>0</v>
      </c>
      <c r="P2811">
        <v>1</v>
      </c>
      <c r="Q2811" t="b">
        <v>0</v>
      </c>
      <c r="R2811" t="s">
        <v>8275</v>
      </c>
      <c r="S2811" t="str">
        <f t="shared" si="260"/>
        <v>publishing</v>
      </c>
      <c r="T2811" t="str">
        <f t="shared" si="261"/>
        <v>fiction</v>
      </c>
    </row>
    <row r="2812" spans="1:20" ht="43.2" x14ac:dyDescent="0.3">
      <c r="A2812">
        <v>1170</v>
      </c>
      <c r="B2812" s="3" t="s">
        <v>1171</v>
      </c>
      <c r="C2812" s="3" t="s">
        <v>5280</v>
      </c>
      <c r="D2812" s="10">
        <v>25000</v>
      </c>
      <c r="E2812">
        <v>100</v>
      </c>
      <c r="F2812" s="5">
        <f t="shared" si="258"/>
        <v>4.0000000000000001E-3</v>
      </c>
      <c r="G2812" s="6">
        <f t="shared" si="259"/>
        <v>50</v>
      </c>
      <c r="H2812" t="s">
        <v>8221</v>
      </c>
      <c r="I2812" t="s">
        <v>8225</v>
      </c>
      <c r="J2812" t="s">
        <v>8247</v>
      </c>
      <c r="K2812">
        <v>1433021171</v>
      </c>
      <c r="L2812" s="11">
        <f t="shared" si="262"/>
        <v>42154.893182870372</v>
      </c>
      <c r="M2812">
        <v>1430429171</v>
      </c>
      <c r="N2812" s="11">
        <f t="shared" si="263"/>
        <v>42124.893182870372</v>
      </c>
      <c r="O2812" t="b">
        <v>0</v>
      </c>
      <c r="P2812">
        <v>2</v>
      </c>
      <c r="Q2812" t="b">
        <v>0</v>
      </c>
      <c r="R2812" t="s">
        <v>8284</v>
      </c>
      <c r="S2812" t="str">
        <f t="shared" si="260"/>
        <v>food</v>
      </c>
      <c r="T2812" t="str">
        <f t="shared" si="261"/>
        <v>food trucks</v>
      </c>
    </row>
    <row r="2813" spans="1:20" ht="28.8" x14ac:dyDescent="0.3">
      <c r="A2813">
        <v>1738</v>
      </c>
      <c r="B2813" s="3" t="s">
        <v>1739</v>
      </c>
      <c r="C2813" s="3" t="s">
        <v>5848</v>
      </c>
      <c r="D2813" s="10">
        <v>5000</v>
      </c>
      <c r="E2813">
        <v>20</v>
      </c>
      <c r="F2813" s="5">
        <f t="shared" si="258"/>
        <v>4.0000000000000001E-3</v>
      </c>
      <c r="G2813" s="6">
        <f t="shared" si="259"/>
        <v>20</v>
      </c>
      <c r="H2813" t="s">
        <v>8221</v>
      </c>
      <c r="I2813" t="s">
        <v>8224</v>
      </c>
      <c r="J2813" t="s">
        <v>8246</v>
      </c>
      <c r="K2813">
        <v>1412283542</v>
      </c>
      <c r="L2813" s="11">
        <f t="shared" si="262"/>
        <v>41914.874328703707</v>
      </c>
      <c r="M2813">
        <v>1409691542</v>
      </c>
      <c r="N2813" s="11">
        <f t="shared" si="263"/>
        <v>41884.874328703707</v>
      </c>
      <c r="O2813" t="b">
        <v>0</v>
      </c>
      <c r="P2813">
        <v>1</v>
      </c>
      <c r="Q2813" t="b">
        <v>0</v>
      </c>
      <c r="R2813" t="s">
        <v>8293</v>
      </c>
      <c r="S2813" t="str">
        <f t="shared" si="260"/>
        <v>music</v>
      </c>
      <c r="T2813" t="str">
        <f t="shared" si="261"/>
        <v>faith</v>
      </c>
    </row>
    <row r="2814" spans="1:20" ht="43.2" x14ac:dyDescent="0.3">
      <c r="A2814">
        <v>1863</v>
      </c>
      <c r="B2814" s="3" t="s">
        <v>1864</v>
      </c>
      <c r="C2814" s="3" t="s">
        <v>5973</v>
      </c>
      <c r="D2814" s="10">
        <v>2500</v>
      </c>
      <c r="E2814">
        <v>10</v>
      </c>
      <c r="F2814" s="5">
        <f t="shared" si="258"/>
        <v>4.0000000000000001E-3</v>
      </c>
      <c r="G2814" s="6">
        <f t="shared" si="259"/>
        <v>5</v>
      </c>
      <c r="H2814" t="s">
        <v>8221</v>
      </c>
      <c r="I2814" t="s">
        <v>8224</v>
      </c>
      <c r="J2814" t="s">
        <v>8246</v>
      </c>
      <c r="K2814">
        <v>1402600085</v>
      </c>
      <c r="L2814" s="11">
        <f t="shared" si="262"/>
        <v>41802.797280092593</v>
      </c>
      <c r="M2814">
        <v>1400008085</v>
      </c>
      <c r="N2814" s="11">
        <f t="shared" si="263"/>
        <v>41772.797280092593</v>
      </c>
      <c r="O2814" t="b">
        <v>0</v>
      </c>
      <c r="P2814">
        <v>2</v>
      </c>
      <c r="Q2814" t="b">
        <v>0</v>
      </c>
      <c r="R2814" t="s">
        <v>8283</v>
      </c>
      <c r="S2814" t="str">
        <f t="shared" si="260"/>
        <v>games</v>
      </c>
      <c r="T2814" t="str">
        <f t="shared" si="261"/>
        <v>mobile games</v>
      </c>
    </row>
    <row r="2815" spans="1:20" ht="57.6" x14ac:dyDescent="0.3">
      <c r="A2815">
        <v>3053</v>
      </c>
      <c r="B2815" s="3" t="s">
        <v>3053</v>
      </c>
      <c r="C2815" s="3" t="s">
        <v>7163</v>
      </c>
      <c r="D2815" s="10">
        <v>10000</v>
      </c>
      <c r="E2815">
        <v>40</v>
      </c>
      <c r="F2815" s="5">
        <f t="shared" si="258"/>
        <v>4.0000000000000001E-3</v>
      </c>
      <c r="G2815" s="6">
        <f t="shared" si="259"/>
        <v>13.333333333333334</v>
      </c>
      <c r="H2815" t="s">
        <v>8221</v>
      </c>
      <c r="I2815" t="s">
        <v>8224</v>
      </c>
      <c r="J2815" t="s">
        <v>8246</v>
      </c>
      <c r="K2815">
        <v>1412222340</v>
      </c>
      <c r="L2815" s="11">
        <f t="shared" si="262"/>
        <v>41914.165972222225</v>
      </c>
      <c r="M2815">
        <v>1407781013</v>
      </c>
      <c r="N2815" s="11">
        <f t="shared" si="263"/>
        <v>41862.761724537035</v>
      </c>
      <c r="O2815" t="b">
        <v>0</v>
      </c>
      <c r="P2815">
        <v>3</v>
      </c>
      <c r="Q2815" t="b">
        <v>0</v>
      </c>
      <c r="R2815" t="s">
        <v>8303</v>
      </c>
      <c r="S2815" t="str">
        <f t="shared" si="260"/>
        <v>theater</v>
      </c>
      <c r="T2815" t="str">
        <f t="shared" si="261"/>
        <v>spaces</v>
      </c>
    </row>
    <row r="2816" spans="1:20" ht="57.6" x14ac:dyDescent="0.3">
      <c r="A2816">
        <v>4072</v>
      </c>
      <c r="B2816" s="3" t="s">
        <v>4068</v>
      </c>
      <c r="C2816" s="3" t="s">
        <v>8175</v>
      </c>
      <c r="D2816" s="10">
        <v>1000</v>
      </c>
      <c r="E2816">
        <v>4</v>
      </c>
      <c r="F2816" s="5">
        <f t="shared" si="258"/>
        <v>4.0000000000000001E-3</v>
      </c>
      <c r="G2816" s="6">
        <f t="shared" si="259"/>
        <v>2</v>
      </c>
      <c r="H2816" t="s">
        <v>8221</v>
      </c>
      <c r="I2816" t="s">
        <v>8225</v>
      </c>
      <c r="J2816" t="s">
        <v>8247</v>
      </c>
      <c r="K2816">
        <v>1408646111</v>
      </c>
      <c r="L2816" s="11">
        <f t="shared" si="262"/>
        <v>41872.77443287037</v>
      </c>
      <c r="M2816">
        <v>1403462111</v>
      </c>
      <c r="N2816" s="11">
        <f t="shared" si="263"/>
        <v>41812.77443287037</v>
      </c>
      <c r="O2816" t="b">
        <v>0</v>
      </c>
      <c r="P2816">
        <v>2</v>
      </c>
      <c r="Q2816" t="b">
        <v>0</v>
      </c>
      <c r="R2816" t="s">
        <v>8271</v>
      </c>
      <c r="S2816" t="str">
        <f t="shared" si="260"/>
        <v>theater</v>
      </c>
      <c r="T2816" t="str">
        <f t="shared" si="261"/>
        <v>plays</v>
      </c>
    </row>
    <row r="2817" spans="1:20" ht="28.8" x14ac:dyDescent="0.3">
      <c r="A2817">
        <v>709</v>
      </c>
      <c r="B2817" s="3" t="s">
        <v>710</v>
      </c>
      <c r="C2817" s="3" t="s">
        <v>4819</v>
      </c>
      <c r="D2817" s="10">
        <v>15000</v>
      </c>
      <c r="E2817">
        <v>61</v>
      </c>
      <c r="F2817" s="5">
        <f t="shared" si="258"/>
        <v>4.0666666666666663E-3</v>
      </c>
      <c r="G2817" s="6">
        <f t="shared" si="259"/>
        <v>30.5</v>
      </c>
      <c r="H2817" t="s">
        <v>8221</v>
      </c>
      <c r="I2817" t="s">
        <v>8224</v>
      </c>
      <c r="J2817" t="s">
        <v>8246</v>
      </c>
      <c r="K2817">
        <v>1417741159</v>
      </c>
      <c r="L2817" s="11">
        <f t="shared" si="262"/>
        <v>41978.041192129633</v>
      </c>
      <c r="M2817">
        <v>1415149159</v>
      </c>
      <c r="N2817" s="11">
        <f t="shared" si="263"/>
        <v>41948.041192129633</v>
      </c>
      <c r="O2817" t="b">
        <v>0</v>
      </c>
      <c r="P2817">
        <v>2</v>
      </c>
      <c r="Q2817" t="b">
        <v>0</v>
      </c>
      <c r="R2817" t="s">
        <v>8273</v>
      </c>
      <c r="S2817" t="str">
        <f t="shared" si="260"/>
        <v>technology</v>
      </c>
      <c r="T2817" t="str">
        <f t="shared" si="261"/>
        <v>wearables</v>
      </c>
    </row>
    <row r="2818" spans="1:20" ht="28.8" x14ac:dyDescent="0.3">
      <c r="A2818">
        <v>2884</v>
      </c>
      <c r="B2818" s="3" t="s">
        <v>2884</v>
      </c>
      <c r="C2818" s="3" t="s">
        <v>6994</v>
      </c>
      <c r="D2818" s="10">
        <v>45000</v>
      </c>
      <c r="E2818">
        <v>185</v>
      </c>
      <c r="F2818" s="5">
        <f t="shared" ref="F2818:F2881" si="264">E2818/D2818</f>
        <v>4.1111111111111114E-3</v>
      </c>
      <c r="G2818" s="6">
        <f t="shared" ref="G2818:G2881" si="265">E2818/P2818</f>
        <v>46.25</v>
      </c>
      <c r="H2818" t="s">
        <v>8221</v>
      </c>
      <c r="I2818" t="s">
        <v>8224</v>
      </c>
      <c r="J2818" t="s">
        <v>8246</v>
      </c>
      <c r="K2818">
        <v>1417800435</v>
      </c>
      <c r="L2818" s="11">
        <f t="shared" si="262"/>
        <v>41978.727256944447</v>
      </c>
      <c r="M2818">
        <v>1415208435</v>
      </c>
      <c r="N2818" s="11">
        <f t="shared" si="263"/>
        <v>41948.727256944447</v>
      </c>
      <c r="O2818" t="b">
        <v>0</v>
      </c>
      <c r="P2818">
        <v>4</v>
      </c>
      <c r="Q2818" t="b">
        <v>0</v>
      </c>
      <c r="R2818" t="s">
        <v>8271</v>
      </c>
      <c r="S2818" t="str">
        <f t="shared" ref="S2818:S2881" si="266">LEFT(R2818,FIND("/",R2818)-1)</f>
        <v>theater</v>
      </c>
      <c r="T2818" t="str">
        <f t="shared" ref="T2818:T2881" si="267">RIGHT(R2818,LEN(R2818)-FIND("/",R2818))</f>
        <v>plays</v>
      </c>
    </row>
    <row r="2819" spans="1:20" ht="43.2" x14ac:dyDescent="0.3">
      <c r="A2819">
        <v>1143</v>
      </c>
      <c r="B2819" s="3" t="s">
        <v>1144</v>
      </c>
      <c r="C2819" s="3" t="s">
        <v>5253</v>
      </c>
      <c r="D2819" s="10">
        <v>45000</v>
      </c>
      <c r="E2819">
        <v>186</v>
      </c>
      <c r="F2819" s="5">
        <f t="shared" si="264"/>
        <v>4.1333333333333335E-3</v>
      </c>
      <c r="G2819" s="6">
        <f t="shared" si="265"/>
        <v>23.25</v>
      </c>
      <c r="H2819" t="s">
        <v>8221</v>
      </c>
      <c r="I2819" t="s">
        <v>8224</v>
      </c>
      <c r="J2819" t="s">
        <v>8246</v>
      </c>
      <c r="K2819">
        <v>1450327126</v>
      </c>
      <c r="L2819" s="11">
        <f t="shared" ref="L2819:L2882" si="268">(((K2819/60)/60)/24)+DATE(1970,1,1)</f>
        <v>42355.19358796296</v>
      </c>
      <c r="M2819">
        <v>1447735126</v>
      </c>
      <c r="N2819" s="11">
        <f t="shared" ref="N2819:N2882" si="269">(((M2819/60)/60)/24)+DATE(1970,1,1)</f>
        <v>42325.19358796296</v>
      </c>
      <c r="O2819" t="b">
        <v>0</v>
      </c>
      <c r="P2819">
        <v>8</v>
      </c>
      <c r="Q2819" t="b">
        <v>0</v>
      </c>
      <c r="R2819" t="s">
        <v>8283</v>
      </c>
      <c r="S2819" t="str">
        <f t="shared" si="266"/>
        <v>games</v>
      </c>
      <c r="T2819" t="str">
        <f t="shared" si="267"/>
        <v>mobile games</v>
      </c>
    </row>
    <row r="2820" spans="1:20" x14ac:dyDescent="0.3">
      <c r="A2820">
        <v>190</v>
      </c>
      <c r="B2820" s="3" t="s">
        <v>192</v>
      </c>
      <c r="C2820" s="3" t="s">
        <v>4300</v>
      </c>
      <c r="D2820" s="10">
        <v>12000</v>
      </c>
      <c r="E2820">
        <v>50</v>
      </c>
      <c r="F2820" s="5">
        <f t="shared" si="264"/>
        <v>4.1666666666666666E-3</v>
      </c>
      <c r="G2820" s="6">
        <f t="shared" si="265"/>
        <v>50</v>
      </c>
      <c r="H2820" t="s">
        <v>8221</v>
      </c>
      <c r="I2820" t="s">
        <v>8224</v>
      </c>
      <c r="J2820" t="s">
        <v>8246</v>
      </c>
      <c r="K2820">
        <v>1466091446</v>
      </c>
      <c r="L2820" s="11">
        <f t="shared" si="268"/>
        <v>42537.650995370372</v>
      </c>
      <c r="M2820">
        <v>1465227446</v>
      </c>
      <c r="N2820" s="11">
        <f t="shared" si="269"/>
        <v>42527.650995370372</v>
      </c>
      <c r="O2820" t="b">
        <v>0</v>
      </c>
      <c r="P2820">
        <v>1</v>
      </c>
      <c r="Q2820" t="b">
        <v>0</v>
      </c>
      <c r="R2820" t="s">
        <v>8268</v>
      </c>
      <c r="S2820" t="str">
        <f t="shared" si="266"/>
        <v>film &amp; video</v>
      </c>
      <c r="T2820" t="str">
        <f t="shared" si="267"/>
        <v>drama</v>
      </c>
    </row>
    <row r="2821" spans="1:20" x14ac:dyDescent="0.3">
      <c r="A2821">
        <v>1988</v>
      </c>
      <c r="B2821" s="3" t="s">
        <v>1989</v>
      </c>
      <c r="C2821" s="3" t="s">
        <v>6098</v>
      </c>
      <c r="D2821" s="10">
        <v>6000</v>
      </c>
      <c r="E2821">
        <v>25</v>
      </c>
      <c r="F2821" s="5">
        <f t="shared" si="264"/>
        <v>4.1666666666666666E-3</v>
      </c>
      <c r="G2821" s="6">
        <f t="shared" si="265"/>
        <v>25</v>
      </c>
      <c r="H2821" t="s">
        <v>8221</v>
      </c>
      <c r="I2821" t="s">
        <v>8224</v>
      </c>
      <c r="J2821" t="s">
        <v>8246</v>
      </c>
      <c r="K2821">
        <v>1440094742</v>
      </c>
      <c r="L2821" s="11">
        <f t="shared" si="268"/>
        <v>42236.763217592597</v>
      </c>
      <c r="M2821">
        <v>1437502742</v>
      </c>
      <c r="N2821" s="11">
        <f t="shared" si="269"/>
        <v>42206.763217592597</v>
      </c>
      <c r="O2821" t="b">
        <v>0</v>
      </c>
      <c r="P2821">
        <v>1</v>
      </c>
      <c r="Q2821" t="b">
        <v>0</v>
      </c>
      <c r="R2821" t="s">
        <v>8296</v>
      </c>
      <c r="S2821" t="str">
        <f t="shared" si="266"/>
        <v>photography</v>
      </c>
      <c r="T2821" t="str">
        <f t="shared" si="267"/>
        <v>people</v>
      </c>
    </row>
    <row r="2822" spans="1:20" ht="28.8" x14ac:dyDescent="0.3">
      <c r="A2822">
        <v>900</v>
      </c>
      <c r="B2822" s="3" t="s">
        <v>901</v>
      </c>
      <c r="C2822" s="3" t="s">
        <v>5010</v>
      </c>
      <c r="D2822" s="10">
        <v>5000</v>
      </c>
      <c r="E2822">
        <v>21</v>
      </c>
      <c r="F2822" s="5">
        <f t="shared" si="264"/>
        <v>4.1999999999999997E-3</v>
      </c>
      <c r="G2822" s="6">
        <f t="shared" si="265"/>
        <v>10.5</v>
      </c>
      <c r="H2822" t="s">
        <v>8221</v>
      </c>
      <c r="I2822" t="s">
        <v>8224</v>
      </c>
      <c r="J2822" t="s">
        <v>8246</v>
      </c>
      <c r="K2822">
        <v>1459365802</v>
      </c>
      <c r="L2822" s="11">
        <f t="shared" si="268"/>
        <v>42459.807893518519</v>
      </c>
      <c r="M2822">
        <v>1456777402</v>
      </c>
      <c r="N2822" s="11">
        <f t="shared" si="269"/>
        <v>42429.84956018519</v>
      </c>
      <c r="O2822" t="b">
        <v>0</v>
      </c>
      <c r="P2822">
        <v>2</v>
      </c>
      <c r="Q2822" t="b">
        <v>0</v>
      </c>
      <c r="R2822" t="s">
        <v>8278</v>
      </c>
      <c r="S2822" t="str">
        <f t="shared" si="266"/>
        <v>music</v>
      </c>
      <c r="T2822" t="str">
        <f t="shared" si="267"/>
        <v>jazz</v>
      </c>
    </row>
    <row r="2823" spans="1:20" ht="28.8" x14ac:dyDescent="0.3">
      <c r="A2823">
        <v>1405</v>
      </c>
      <c r="B2823" s="3" t="s">
        <v>1406</v>
      </c>
      <c r="C2823" s="3" t="s">
        <v>5515</v>
      </c>
      <c r="D2823" s="10">
        <v>25000</v>
      </c>
      <c r="E2823">
        <v>105</v>
      </c>
      <c r="F2823" s="5">
        <f t="shared" si="264"/>
        <v>4.1999999999999997E-3</v>
      </c>
      <c r="G2823" s="6">
        <f t="shared" si="265"/>
        <v>6.1764705882352944</v>
      </c>
      <c r="H2823" t="s">
        <v>8221</v>
      </c>
      <c r="I2823" t="s">
        <v>8224</v>
      </c>
      <c r="J2823" t="s">
        <v>8246</v>
      </c>
      <c r="K2823">
        <v>1417195201</v>
      </c>
      <c r="L2823" s="11">
        <f t="shared" si="268"/>
        <v>41971.722233796296</v>
      </c>
      <c r="M2823">
        <v>1414599601</v>
      </c>
      <c r="N2823" s="11">
        <f t="shared" si="269"/>
        <v>41941.680567129632</v>
      </c>
      <c r="O2823" t="b">
        <v>1</v>
      </c>
      <c r="P2823">
        <v>17</v>
      </c>
      <c r="Q2823" t="b">
        <v>0</v>
      </c>
      <c r="R2823" t="s">
        <v>8287</v>
      </c>
      <c r="S2823" t="str">
        <f t="shared" si="266"/>
        <v>publishing</v>
      </c>
      <c r="T2823" t="str">
        <f t="shared" si="267"/>
        <v>translations</v>
      </c>
    </row>
    <row r="2824" spans="1:20" ht="57.6" x14ac:dyDescent="0.3">
      <c r="A2824">
        <v>3961</v>
      </c>
      <c r="B2824" s="3" t="s">
        <v>3958</v>
      </c>
      <c r="C2824" s="3" t="s">
        <v>8068</v>
      </c>
      <c r="D2824" s="10">
        <v>5000</v>
      </c>
      <c r="E2824">
        <v>21</v>
      </c>
      <c r="F2824" s="5">
        <f t="shared" si="264"/>
        <v>4.1999999999999997E-3</v>
      </c>
      <c r="G2824" s="6">
        <f t="shared" si="265"/>
        <v>10.5</v>
      </c>
      <c r="H2824" t="s">
        <v>8221</v>
      </c>
      <c r="I2824" t="s">
        <v>8225</v>
      </c>
      <c r="J2824" t="s">
        <v>8247</v>
      </c>
      <c r="K2824">
        <v>1399584210</v>
      </c>
      <c r="L2824" s="11">
        <f t="shared" si="268"/>
        <v>41767.891319444447</v>
      </c>
      <c r="M2824">
        <v>1397683410</v>
      </c>
      <c r="N2824" s="11">
        <f t="shared" si="269"/>
        <v>41745.891319444447</v>
      </c>
      <c r="O2824" t="b">
        <v>0</v>
      </c>
      <c r="P2824">
        <v>2</v>
      </c>
      <c r="Q2824" t="b">
        <v>0</v>
      </c>
      <c r="R2824" t="s">
        <v>8271</v>
      </c>
      <c r="S2824" t="str">
        <f t="shared" si="266"/>
        <v>theater</v>
      </c>
      <c r="T2824" t="str">
        <f t="shared" si="267"/>
        <v>plays</v>
      </c>
    </row>
    <row r="2825" spans="1:20" ht="28.8" x14ac:dyDescent="0.3">
      <c r="A2825">
        <v>4041</v>
      </c>
      <c r="B2825" s="3" t="s">
        <v>4037</v>
      </c>
      <c r="C2825" s="3" t="s">
        <v>8145</v>
      </c>
      <c r="D2825" s="10">
        <v>5000</v>
      </c>
      <c r="E2825">
        <v>21</v>
      </c>
      <c r="F2825" s="5">
        <f t="shared" si="264"/>
        <v>4.1999999999999997E-3</v>
      </c>
      <c r="G2825" s="6">
        <f t="shared" si="265"/>
        <v>10.5</v>
      </c>
      <c r="H2825" t="s">
        <v>8221</v>
      </c>
      <c r="I2825" t="s">
        <v>8225</v>
      </c>
      <c r="J2825" t="s">
        <v>8247</v>
      </c>
      <c r="K2825">
        <v>1473160954</v>
      </c>
      <c r="L2825" s="11">
        <f t="shared" si="268"/>
        <v>42619.474004629628</v>
      </c>
      <c r="M2825">
        <v>1467976954</v>
      </c>
      <c r="N2825" s="11">
        <f t="shared" si="269"/>
        <v>42559.474004629628</v>
      </c>
      <c r="O2825" t="b">
        <v>0</v>
      </c>
      <c r="P2825">
        <v>2</v>
      </c>
      <c r="Q2825" t="b">
        <v>0</v>
      </c>
      <c r="R2825" t="s">
        <v>8271</v>
      </c>
      <c r="S2825" t="str">
        <f t="shared" si="266"/>
        <v>theater</v>
      </c>
      <c r="T2825" t="str">
        <f t="shared" si="267"/>
        <v>plays</v>
      </c>
    </row>
    <row r="2826" spans="1:20" ht="43.2" x14ac:dyDescent="0.3">
      <c r="A2826">
        <v>571</v>
      </c>
      <c r="B2826" s="3" t="s">
        <v>572</v>
      </c>
      <c r="C2826" s="3" t="s">
        <v>4681</v>
      </c>
      <c r="D2826" s="10">
        <v>25000</v>
      </c>
      <c r="E2826">
        <v>106</v>
      </c>
      <c r="F2826" s="5">
        <f t="shared" si="264"/>
        <v>4.2399999999999998E-3</v>
      </c>
      <c r="G2826" s="6">
        <f t="shared" si="265"/>
        <v>53</v>
      </c>
      <c r="H2826" t="s">
        <v>8221</v>
      </c>
      <c r="I2826" t="s">
        <v>8224</v>
      </c>
      <c r="J2826" t="s">
        <v>8246</v>
      </c>
      <c r="K2826">
        <v>1437969540</v>
      </c>
      <c r="L2826" s="11">
        <f t="shared" si="268"/>
        <v>42212.165972222225</v>
      </c>
      <c r="M2826">
        <v>1436297723</v>
      </c>
      <c r="N2826" s="11">
        <f t="shared" si="269"/>
        <v>42192.816238425927</v>
      </c>
      <c r="O2826" t="b">
        <v>0</v>
      </c>
      <c r="P2826">
        <v>2</v>
      </c>
      <c r="Q2826" t="b">
        <v>0</v>
      </c>
      <c r="R2826" t="s">
        <v>8272</v>
      </c>
      <c r="S2826" t="str">
        <f t="shared" si="266"/>
        <v>technology</v>
      </c>
      <c r="T2826" t="str">
        <f t="shared" si="267"/>
        <v>web</v>
      </c>
    </row>
    <row r="2827" spans="1:20" ht="43.2" x14ac:dyDescent="0.3">
      <c r="A2827">
        <v>595</v>
      </c>
      <c r="B2827" s="3" t="s">
        <v>596</v>
      </c>
      <c r="C2827" s="3" t="s">
        <v>4705</v>
      </c>
      <c r="D2827" s="10">
        <v>100000</v>
      </c>
      <c r="E2827">
        <v>426</v>
      </c>
      <c r="F2827" s="5">
        <f t="shared" si="264"/>
        <v>4.2599999999999999E-3</v>
      </c>
      <c r="G2827" s="6">
        <f t="shared" si="265"/>
        <v>53.25</v>
      </c>
      <c r="H2827" t="s">
        <v>8221</v>
      </c>
      <c r="I2827" t="s">
        <v>8224</v>
      </c>
      <c r="J2827" t="s">
        <v>8246</v>
      </c>
      <c r="K2827">
        <v>1430703638</v>
      </c>
      <c r="L2827" s="11">
        <f t="shared" si="268"/>
        <v>42128.069884259254</v>
      </c>
      <c r="M2827">
        <v>1426815638</v>
      </c>
      <c r="N2827" s="11">
        <f t="shared" si="269"/>
        <v>42083.069884259254</v>
      </c>
      <c r="O2827" t="b">
        <v>0</v>
      </c>
      <c r="P2827">
        <v>8</v>
      </c>
      <c r="Q2827" t="b">
        <v>0</v>
      </c>
      <c r="R2827" t="s">
        <v>8272</v>
      </c>
      <c r="S2827" t="str">
        <f t="shared" si="266"/>
        <v>technology</v>
      </c>
      <c r="T2827" t="str">
        <f t="shared" si="267"/>
        <v>web</v>
      </c>
    </row>
    <row r="2828" spans="1:20" ht="57.6" x14ac:dyDescent="0.3">
      <c r="A2828">
        <v>575</v>
      </c>
      <c r="B2828" s="3" t="s">
        <v>576</v>
      </c>
      <c r="C2828" s="3" t="s">
        <v>4685</v>
      </c>
      <c r="D2828" s="10">
        <v>60000</v>
      </c>
      <c r="E2828">
        <v>259</v>
      </c>
      <c r="F2828" s="5">
        <f t="shared" si="264"/>
        <v>4.3166666666666666E-3</v>
      </c>
      <c r="G2828" s="6">
        <f t="shared" si="265"/>
        <v>64.75</v>
      </c>
      <c r="H2828" t="s">
        <v>8221</v>
      </c>
      <c r="I2828" t="s">
        <v>8236</v>
      </c>
      <c r="J2828" t="s">
        <v>8249</v>
      </c>
      <c r="K2828">
        <v>1434213443</v>
      </c>
      <c r="L2828" s="11">
        <f t="shared" si="268"/>
        <v>42168.692627314813</v>
      </c>
      <c r="M2828">
        <v>1431621443</v>
      </c>
      <c r="N2828" s="11">
        <f t="shared" si="269"/>
        <v>42138.692627314813</v>
      </c>
      <c r="O2828" t="b">
        <v>0</v>
      </c>
      <c r="P2828">
        <v>4</v>
      </c>
      <c r="Q2828" t="b">
        <v>0</v>
      </c>
      <c r="R2828" t="s">
        <v>8272</v>
      </c>
      <c r="S2828" t="str">
        <f t="shared" si="266"/>
        <v>technology</v>
      </c>
      <c r="T2828" t="str">
        <f t="shared" si="267"/>
        <v>web</v>
      </c>
    </row>
    <row r="2829" spans="1:20" ht="43.2" x14ac:dyDescent="0.3">
      <c r="A2829">
        <v>2862</v>
      </c>
      <c r="B2829" s="3" t="s">
        <v>2862</v>
      </c>
      <c r="C2829" s="3" t="s">
        <v>6972</v>
      </c>
      <c r="D2829" s="10">
        <v>12700</v>
      </c>
      <c r="E2829">
        <v>55</v>
      </c>
      <c r="F2829" s="5">
        <f t="shared" si="264"/>
        <v>4.3307086614173228E-3</v>
      </c>
      <c r="G2829" s="6">
        <f t="shared" si="265"/>
        <v>18.333333333333332</v>
      </c>
      <c r="H2829" t="s">
        <v>8221</v>
      </c>
      <c r="I2829" t="s">
        <v>8224</v>
      </c>
      <c r="J2829" t="s">
        <v>8246</v>
      </c>
      <c r="K2829">
        <v>1403636229</v>
      </c>
      <c r="L2829" s="11">
        <f t="shared" si="268"/>
        <v>41814.789687500001</v>
      </c>
      <c r="M2829">
        <v>1401044229</v>
      </c>
      <c r="N2829" s="11">
        <f t="shared" si="269"/>
        <v>41784.789687500001</v>
      </c>
      <c r="O2829" t="b">
        <v>0</v>
      </c>
      <c r="P2829">
        <v>3</v>
      </c>
      <c r="Q2829" t="b">
        <v>0</v>
      </c>
      <c r="R2829" t="s">
        <v>8271</v>
      </c>
      <c r="S2829" t="str">
        <f t="shared" si="266"/>
        <v>theater</v>
      </c>
      <c r="T2829" t="str">
        <f t="shared" si="267"/>
        <v>plays</v>
      </c>
    </row>
    <row r="2830" spans="1:20" ht="43.2" x14ac:dyDescent="0.3">
      <c r="A2830">
        <v>505</v>
      </c>
      <c r="B2830" s="3" t="s">
        <v>506</v>
      </c>
      <c r="C2830" s="3" t="s">
        <v>4615</v>
      </c>
      <c r="D2830" s="10">
        <v>12000</v>
      </c>
      <c r="E2830">
        <v>52</v>
      </c>
      <c r="F2830" s="5">
        <f t="shared" si="264"/>
        <v>4.3333333333333331E-3</v>
      </c>
      <c r="G2830" s="6">
        <f t="shared" si="265"/>
        <v>3.7142857142857144</v>
      </c>
      <c r="H2830" t="s">
        <v>8221</v>
      </c>
      <c r="I2830" t="s">
        <v>8224</v>
      </c>
      <c r="J2830" t="s">
        <v>8246</v>
      </c>
      <c r="K2830">
        <v>1451010086</v>
      </c>
      <c r="L2830" s="11">
        <f t="shared" si="268"/>
        <v>42363.098217592589</v>
      </c>
      <c r="M2830">
        <v>1447122086</v>
      </c>
      <c r="N2830" s="11">
        <f t="shared" si="269"/>
        <v>42318.098217592589</v>
      </c>
      <c r="O2830" t="b">
        <v>0</v>
      </c>
      <c r="P2830">
        <v>14</v>
      </c>
      <c r="Q2830" t="b">
        <v>0</v>
      </c>
      <c r="R2830" t="s">
        <v>8270</v>
      </c>
      <c r="S2830" t="str">
        <f t="shared" si="266"/>
        <v>film &amp; video</v>
      </c>
      <c r="T2830" t="str">
        <f t="shared" si="267"/>
        <v>animation</v>
      </c>
    </row>
    <row r="2831" spans="1:20" x14ac:dyDescent="0.3">
      <c r="A2831">
        <v>2402</v>
      </c>
      <c r="B2831" s="3" t="s">
        <v>2403</v>
      </c>
      <c r="C2831" s="3" t="s">
        <v>6512</v>
      </c>
      <c r="D2831" s="10">
        <v>12000</v>
      </c>
      <c r="E2831">
        <v>52</v>
      </c>
      <c r="F2831" s="5">
        <f t="shared" si="264"/>
        <v>4.3333333333333331E-3</v>
      </c>
      <c r="G2831" s="6">
        <f t="shared" si="265"/>
        <v>52</v>
      </c>
      <c r="H2831" t="s">
        <v>8221</v>
      </c>
      <c r="I2831" t="s">
        <v>8224</v>
      </c>
      <c r="J2831" t="s">
        <v>8246</v>
      </c>
      <c r="K2831">
        <v>1431533931</v>
      </c>
      <c r="L2831" s="11">
        <f t="shared" si="268"/>
        <v>42137.679756944446</v>
      </c>
      <c r="M2831">
        <v>1428941931</v>
      </c>
      <c r="N2831" s="11">
        <f t="shared" si="269"/>
        <v>42107.679756944446</v>
      </c>
      <c r="O2831" t="b">
        <v>0</v>
      </c>
      <c r="P2831">
        <v>1</v>
      </c>
      <c r="Q2831" t="b">
        <v>0</v>
      </c>
      <c r="R2831" t="s">
        <v>8284</v>
      </c>
      <c r="S2831" t="str">
        <f t="shared" si="266"/>
        <v>food</v>
      </c>
      <c r="T2831" t="str">
        <f t="shared" si="267"/>
        <v>food trucks</v>
      </c>
    </row>
    <row r="2832" spans="1:20" ht="28.8" x14ac:dyDescent="0.3">
      <c r="A2832">
        <v>2741</v>
      </c>
      <c r="B2832" s="3" t="s">
        <v>2741</v>
      </c>
      <c r="C2832" s="3" t="s">
        <v>6851</v>
      </c>
      <c r="D2832" s="10">
        <v>8000</v>
      </c>
      <c r="E2832">
        <v>35</v>
      </c>
      <c r="F2832" s="5">
        <f t="shared" si="264"/>
        <v>4.3750000000000004E-3</v>
      </c>
      <c r="G2832" s="6">
        <f t="shared" si="265"/>
        <v>8.75</v>
      </c>
      <c r="H2832" t="s">
        <v>8221</v>
      </c>
      <c r="I2832" t="s">
        <v>8224</v>
      </c>
      <c r="J2832" t="s">
        <v>8246</v>
      </c>
      <c r="K2832">
        <v>1413770820</v>
      </c>
      <c r="L2832" s="11">
        <f t="shared" si="268"/>
        <v>41932.088194444441</v>
      </c>
      <c r="M2832">
        <v>1412005602</v>
      </c>
      <c r="N2832" s="11">
        <f t="shared" si="269"/>
        <v>41911.657430555555</v>
      </c>
      <c r="O2832" t="b">
        <v>0</v>
      </c>
      <c r="P2832">
        <v>4</v>
      </c>
      <c r="Q2832" t="b">
        <v>0</v>
      </c>
      <c r="R2832" t="s">
        <v>8304</v>
      </c>
      <c r="S2832" t="str">
        <f t="shared" si="266"/>
        <v>publishing</v>
      </c>
      <c r="T2832" t="str">
        <f t="shared" si="267"/>
        <v>children's books</v>
      </c>
    </row>
    <row r="2833" spans="1:20" ht="43.2" x14ac:dyDescent="0.3">
      <c r="A2833">
        <v>420</v>
      </c>
      <c r="B2833" s="3" t="s">
        <v>421</v>
      </c>
      <c r="C2833" s="3" t="s">
        <v>4530</v>
      </c>
      <c r="D2833" s="10">
        <v>3300</v>
      </c>
      <c r="E2833">
        <v>14.5</v>
      </c>
      <c r="F2833" s="5">
        <f t="shared" si="264"/>
        <v>4.3939393939393936E-3</v>
      </c>
      <c r="G2833" s="6">
        <f t="shared" si="265"/>
        <v>4.833333333333333</v>
      </c>
      <c r="H2833" t="s">
        <v>8221</v>
      </c>
      <c r="I2833" t="s">
        <v>8224</v>
      </c>
      <c r="J2833" t="s">
        <v>8246</v>
      </c>
      <c r="K2833">
        <v>1394772031</v>
      </c>
      <c r="L2833" s="11">
        <f t="shared" si="268"/>
        <v>41712.194803240738</v>
      </c>
      <c r="M2833">
        <v>1392183631</v>
      </c>
      <c r="N2833" s="11">
        <f t="shared" si="269"/>
        <v>41682.23646990741</v>
      </c>
      <c r="O2833" t="b">
        <v>0</v>
      </c>
      <c r="P2833">
        <v>3</v>
      </c>
      <c r="Q2833" t="b">
        <v>0</v>
      </c>
      <c r="R2833" t="s">
        <v>8270</v>
      </c>
      <c r="S2833" t="str">
        <f t="shared" si="266"/>
        <v>film &amp; video</v>
      </c>
      <c r="T2833" t="str">
        <f t="shared" si="267"/>
        <v>animation</v>
      </c>
    </row>
    <row r="2834" spans="1:20" ht="43.2" x14ac:dyDescent="0.3">
      <c r="A2834">
        <v>1543</v>
      </c>
      <c r="B2834" s="3" t="s">
        <v>1544</v>
      </c>
      <c r="C2834" s="3" t="s">
        <v>5653</v>
      </c>
      <c r="D2834" s="10">
        <v>2250</v>
      </c>
      <c r="E2834">
        <v>10</v>
      </c>
      <c r="F2834" s="5">
        <f t="shared" si="264"/>
        <v>4.4444444444444444E-3</v>
      </c>
      <c r="G2834" s="6">
        <f t="shared" si="265"/>
        <v>10</v>
      </c>
      <c r="H2834" t="s">
        <v>8221</v>
      </c>
      <c r="I2834" t="s">
        <v>8224</v>
      </c>
      <c r="J2834" t="s">
        <v>8246</v>
      </c>
      <c r="K2834">
        <v>1416662034</v>
      </c>
      <c r="L2834" s="11">
        <f t="shared" si="268"/>
        <v>41965.551319444443</v>
      </c>
      <c r="M2834">
        <v>1414066434</v>
      </c>
      <c r="N2834" s="11">
        <f t="shared" si="269"/>
        <v>41935.509652777779</v>
      </c>
      <c r="O2834" t="b">
        <v>0</v>
      </c>
      <c r="P2834">
        <v>1</v>
      </c>
      <c r="Q2834" t="b">
        <v>0</v>
      </c>
      <c r="R2834" t="s">
        <v>8289</v>
      </c>
      <c r="S2834" t="str">
        <f t="shared" si="266"/>
        <v>photography</v>
      </c>
      <c r="T2834" t="str">
        <f t="shared" si="267"/>
        <v>nature</v>
      </c>
    </row>
    <row r="2835" spans="1:20" ht="43.2" x14ac:dyDescent="0.3">
      <c r="A2835">
        <v>1109</v>
      </c>
      <c r="B2835" s="3" t="s">
        <v>1110</v>
      </c>
      <c r="C2835" s="3" t="s">
        <v>5219</v>
      </c>
      <c r="D2835" s="10">
        <v>10000</v>
      </c>
      <c r="E2835">
        <v>45</v>
      </c>
      <c r="F2835" s="5">
        <f t="shared" si="264"/>
        <v>4.4999999999999997E-3</v>
      </c>
      <c r="G2835" s="6">
        <f t="shared" si="265"/>
        <v>15</v>
      </c>
      <c r="H2835" t="s">
        <v>8221</v>
      </c>
      <c r="I2835" t="s">
        <v>8224</v>
      </c>
      <c r="J2835" t="s">
        <v>8246</v>
      </c>
      <c r="K2835">
        <v>1479495790</v>
      </c>
      <c r="L2835" s="11">
        <f t="shared" si="268"/>
        <v>42692.793865740736</v>
      </c>
      <c r="M2835">
        <v>1476900190</v>
      </c>
      <c r="N2835" s="11">
        <f t="shared" si="269"/>
        <v>42662.752199074079</v>
      </c>
      <c r="O2835" t="b">
        <v>0</v>
      </c>
      <c r="P2835">
        <v>3</v>
      </c>
      <c r="Q2835" t="b">
        <v>0</v>
      </c>
      <c r="R2835" t="s">
        <v>8282</v>
      </c>
      <c r="S2835" t="str">
        <f t="shared" si="266"/>
        <v>games</v>
      </c>
      <c r="T2835" t="str">
        <f t="shared" si="267"/>
        <v>video games</v>
      </c>
    </row>
    <row r="2836" spans="1:20" ht="43.2" x14ac:dyDescent="0.3">
      <c r="A2836">
        <v>1873</v>
      </c>
      <c r="B2836" s="3" t="s">
        <v>1874</v>
      </c>
      <c r="C2836" s="3" t="s">
        <v>5983</v>
      </c>
      <c r="D2836" s="10">
        <v>8000</v>
      </c>
      <c r="E2836">
        <v>36</v>
      </c>
      <c r="F2836" s="5">
        <f t="shared" si="264"/>
        <v>4.4999999999999997E-3</v>
      </c>
      <c r="G2836" s="6">
        <f t="shared" si="265"/>
        <v>18</v>
      </c>
      <c r="H2836" t="s">
        <v>8221</v>
      </c>
      <c r="I2836" t="s">
        <v>8229</v>
      </c>
      <c r="J2836" t="s">
        <v>8251</v>
      </c>
      <c r="K2836">
        <v>1436373900</v>
      </c>
      <c r="L2836" s="11">
        <f t="shared" si="268"/>
        <v>42193.697916666672</v>
      </c>
      <c r="M2836">
        <v>1433861210</v>
      </c>
      <c r="N2836" s="11">
        <f t="shared" si="269"/>
        <v>42164.615856481483</v>
      </c>
      <c r="O2836" t="b">
        <v>0</v>
      </c>
      <c r="P2836">
        <v>2</v>
      </c>
      <c r="Q2836" t="b">
        <v>0</v>
      </c>
      <c r="R2836" t="s">
        <v>8283</v>
      </c>
      <c r="S2836" t="str">
        <f t="shared" si="266"/>
        <v>games</v>
      </c>
      <c r="T2836" t="str">
        <f t="shared" si="267"/>
        <v>mobile games</v>
      </c>
    </row>
    <row r="2837" spans="1:20" ht="43.2" x14ac:dyDescent="0.3">
      <c r="A2837">
        <v>1158</v>
      </c>
      <c r="B2837" s="3" t="s">
        <v>1159</v>
      </c>
      <c r="C2837" s="3" t="s">
        <v>5268</v>
      </c>
      <c r="D2837" s="10">
        <v>7500</v>
      </c>
      <c r="E2837">
        <v>35</v>
      </c>
      <c r="F2837" s="5">
        <f t="shared" si="264"/>
        <v>4.6666666666666671E-3</v>
      </c>
      <c r="G2837" s="6">
        <f t="shared" si="265"/>
        <v>11.666666666666666</v>
      </c>
      <c r="H2837" t="s">
        <v>8221</v>
      </c>
      <c r="I2837" t="s">
        <v>8224</v>
      </c>
      <c r="J2837" t="s">
        <v>8246</v>
      </c>
      <c r="K2837">
        <v>1418091128</v>
      </c>
      <c r="L2837" s="11">
        <f t="shared" si="268"/>
        <v>41982.09175925926</v>
      </c>
      <c r="M2837">
        <v>1415499128</v>
      </c>
      <c r="N2837" s="11">
        <f t="shared" si="269"/>
        <v>41952.09175925926</v>
      </c>
      <c r="O2837" t="b">
        <v>0</v>
      </c>
      <c r="P2837">
        <v>3</v>
      </c>
      <c r="Q2837" t="b">
        <v>0</v>
      </c>
      <c r="R2837" t="s">
        <v>8284</v>
      </c>
      <c r="S2837" t="str">
        <f t="shared" si="266"/>
        <v>food</v>
      </c>
      <c r="T2837" t="str">
        <f t="shared" si="267"/>
        <v>food trucks</v>
      </c>
    </row>
    <row r="2838" spans="1:20" ht="43.2" x14ac:dyDescent="0.3">
      <c r="A2838">
        <v>992</v>
      </c>
      <c r="B2838" s="3" t="s">
        <v>993</v>
      </c>
      <c r="C2838" s="3" t="s">
        <v>5102</v>
      </c>
      <c r="D2838" s="10">
        <v>100000</v>
      </c>
      <c r="E2838">
        <v>467</v>
      </c>
      <c r="F2838" s="5">
        <f t="shared" si="264"/>
        <v>4.6699999999999997E-3</v>
      </c>
      <c r="G2838" s="6">
        <f t="shared" si="265"/>
        <v>116.75</v>
      </c>
      <c r="H2838" t="s">
        <v>8221</v>
      </c>
      <c r="I2838" t="s">
        <v>8224</v>
      </c>
      <c r="J2838" t="s">
        <v>8246</v>
      </c>
      <c r="K2838">
        <v>1462655519</v>
      </c>
      <c r="L2838" s="11">
        <f t="shared" si="268"/>
        <v>42497.883321759262</v>
      </c>
      <c r="M2838">
        <v>1457475119</v>
      </c>
      <c r="N2838" s="11">
        <f t="shared" si="269"/>
        <v>42437.924988425926</v>
      </c>
      <c r="O2838" t="b">
        <v>0</v>
      </c>
      <c r="P2838">
        <v>4</v>
      </c>
      <c r="Q2838" t="b">
        <v>0</v>
      </c>
      <c r="R2838" t="s">
        <v>8273</v>
      </c>
      <c r="S2838" t="str">
        <f t="shared" si="266"/>
        <v>technology</v>
      </c>
      <c r="T2838" t="str">
        <f t="shared" si="267"/>
        <v>wearables</v>
      </c>
    </row>
    <row r="2839" spans="1:20" ht="43.2" x14ac:dyDescent="0.3">
      <c r="A2839">
        <v>1124</v>
      </c>
      <c r="B2839" s="3" t="s">
        <v>1125</v>
      </c>
      <c r="C2839" s="3" t="s">
        <v>5234</v>
      </c>
      <c r="D2839" s="10">
        <v>90000</v>
      </c>
      <c r="E2839">
        <v>425</v>
      </c>
      <c r="F2839" s="5">
        <f t="shared" si="264"/>
        <v>4.7222222222222223E-3</v>
      </c>
      <c r="G2839" s="6">
        <f t="shared" si="265"/>
        <v>60.714285714285715</v>
      </c>
      <c r="H2839" t="s">
        <v>8221</v>
      </c>
      <c r="I2839" t="s">
        <v>8224</v>
      </c>
      <c r="J2839" t="s">
        <v>8246</v>
      </c>
      <c r="K2839">
        <v>1430409651</v>
      </c>
      <c r="L2839" s="11">
        <f t="shared" si="268"/>
        <v>42124.667256944449</v>
      </c>
      <c r="M2839">
        <v>1427817651</v>
      </c>
      <c r="N2839" s="11">
        <f t="shared" si="269"/>
        <v>42094.667256944449</v>
      </c>
      <c r="O2839" t="b">
        <v>0</v>
      </c>
      <c r="P2839">
        <v>7</v>
      </c>
      <c r="Q2839" t="b">
        <v>0</v>
      </c>
      <c r="R2839" t="s">
        <v>8283</v>
      </c>
      <c r="S2839" t="str">
        <f t="shared" si="266"/>
        <v>games</v>
      </c>
      <c r="T2839" t="str">
        <f t="shared" si="267"/>
        <v>mobile games</v>
      </c>
    </row>
    <row r="2840" spans="1:20" ht="43.2" x14ac:dyDescent="0.3">
      <c r="A2840">
        <v>2695</v>
      </c>
      <c r="B2840" s="3" t="s">
        <v>2695</v>
      </c>
      <c r="C2840" s="3" t="s">
        <v>6805</v>
      </c>
      <c r="D2840" s="10">
        <v>15000</v>
      </c>
      <c r="E2840">
        <v>71</v>
      </c>
      <c r="F2840" s="5">
        <f t="shared" si="264"/>
        <v>4.7333333333333333E-3</v>
      </c>
      <c r="G2840" s="6">
        <f t="shared" si="265"/>
        <v>23.666666666666668</v>
      </c>
      <c r="H2840" t="s">
        <v>8221</v>
      </c>
      <c r="I2840" t="s">
        <v>8224</v>
      </c>
      <c r="J2840" t="s">
        <v>8246</v>
      </c>
      <c r="K2840">
        <v>1428981718</v>
      </c>
      <c r="L2840" s="11">
        <f t="shared" si="268"/>
        <v>42108.14025462963</v>
      </c>
      <c r="M2840">
        <v>1423801318</v>
      </c>
      <c r="N2840" s="11">
        <f t="shared" si="269"/>
        <v>42048.181921296295</v>
      </c>
      <c r="O2840" t="b">
        <v>0</v>
      </c>
      <c r="P2840">
        <v>3</v>
      </c>
      <c r="Q2840" t="b">
        <v>0</v>
      </c>
      <c r="R2840" t="s">
        <v>8284</v>
      </c>
      <c r="S2840" t="str">
        <f t="shared" si="266"/>
        <v>food</v>
      </c>
      <c r="T2840" t="str">
        <f t="shared" si="267"/>
        <v>food trucks</v>
      </c>
    </row>
    <row r="2841" spans="1:20" ht="43.2" x14ac:dyDescent="0.3">
      <c r="A2841">
        <v>3077</v>
      </c>
      <c r="B2841" s="3" t="s">
        <v>3077</v>
      </c>
      <c r="C2841" s="3" t="s">
        <v>7187</v>
      </c>
      <c r="D2841" s="10">
        <v>22000</v>
      </c>
      <c r="E2841">
        <v>105</v>
      </c>
      <c r="F2841" s="5">
        <f t="shared" si="264"/>
        <v>4.7727272727272731E-3</v>
      </c>
      <c r="G2841" s="6">
        <f t="shared" si="265"/>
        <v>52.5</v>
      </c>
      <c r="H2841" t="s">
        <v>8221</v>
      </c>
      <c r="I2841" t="s">
        <v>8229</v>
      </c>
      <c r="J2841" t="s">
        <v>8251</v>
      </c>
      <c r="K2841">
        <v>1488495478</v>
      </c>
      <c r="L2841" s="11">
        <f t="shared" si="268"/>
        <v>42796.956921296296</v>
      </c>
      <c r="M2841">
        <v>1485903478</v>
      </c>
      <c r="N2841" s="11">
        <f t="shared" si="269"/>
        <v>42766.956921296296</v>
      </c>
      <c r="O2841" t="b">
        <v>0</v>
      </c>
      <c r="P2841">
        <v>2</v>
      </c>
      <c r="Q2841" t="b">
        <v>0</v>
      </c>
      <c r="R2841" t="s">
        <v>8303</v>
      </c>
      <c r="S2841" t="str">
        <f t="shared" si="266"/>
        <v>theater</v>
      </c>
      <c r="T2841" t="str">
        <f t="shared" si="267"/>
        <v>spaces</v>
      </c>
    </row>
    <row r="2842" spans="1:20" ht="28.8" x14ac:dyDescent="0.3">
      <c r="A2842">
        <v>1148</v>
      </c>
      <c r="B2842" s="3" t="s">
        <v>1149</v>
      </c>
      <c r="C2842" s="3" t="s">
        <v>5258</v>
      </c>
      <c r="D2842" s="10">
        <v>15000</v>
      </c>
      <c r="E2842">
        <v>73</v>
      </c>
      <c r="F2842" s="5">
        <f t="shared" si="264"/>
        <v>4.8666666666666667E-3</v>
      </c>
      <c r="G2842" s="6">
        <f t="shared" si="265"/>
        <v>24.333333333333332</v>
      </c>
      <c r="H2842" t="s">
        <v>8221</v>
      </c>
      <c r="I2842" t="s">
        <v>8224</v>
      </c>
      <c r="J2842" t="s">
        <v>8246</v>
      </c>
      <c r="K2842">
        <v>1480568781</v>
      </c>
      <c r="L2842" s="11">
        <f t="shared" si="268"/>
        <v>42705.212743055556</v>
      </c>
      <c r="M2842">
        <v>1477973181</v>
      </c>
      <c r="N2842" s="11">
        <f t="shared" si="269"/>
        <v>42675.171076388884</v>
      </c>
      <c r="O2842" t="b">
        <v>0</v>
      </c>
      <c r="P2842">
        <v>3</v>
      </c>
      <c r="Q2842" t="b">
        <v>0</v>
      </c>
      <c r="R2842" t="s">
        <v>8284</v>
      </c>
      <c r="S2842" t="str">
        <f t="shared" si="266"/>
        <v>food</v>
      </c>
      <c r="T2842" t="str">
        <f t="shared" si="267"/>
        <v>food trucks</v>
      </c>
    </row>
    <row r="2843" spans="1:20" ht="43.2" x14ac:dyDescent="0.3">
      <c r="A2843">
        <v>2435</v>
      </c>
      <c r="B2843" s="3" t="s">
        <v>2436</v>
      </c>
      <c r="C2843" s="3" t="s">
        <v>6545</v>
      </c>
      <c r="D2843" s="10">
        <v>250000</v>
      </c>
      <c r="E2843">
        <v>1224</v>
      </c>
      <c r="F2843" s="5">
        <f t="shared" si="264"/>
        <v>4.8960000000000002E-3</v>
      </c>
      <c r="G2843" s="6">
        <f t="shared" si="265"/>
        <v>306</v>
      </c>
      <c r="H2843" t="s">
        <v>8221</v>
      </c>
      <c r="I2843" t="s">
        <v>8235</v>
      </c>
      <c r="J2843" t="s">
        <v>8255</v>
      </c>
      <c r="K2843">
        <v>1444027186</v>
      </c>
      <c r="L2843" s="11">
        <f t="shared" si="268"/>
        <v>42282.277615740735</v>
      </c>
      <c r="M2843">
        <v>1441435186</v>
      </c>
      <c r="N2843" s="11">
        <f t="shared" si="269"/>
        <v>42252.277615740735</v>
      </c>
      <c r="O2843" t="b">
        <v>0</v>
      </c>
      <c r="P2843">
        <v>4</v>
      </c>
      <c r="Q2843" t="b">
        <v>0</v>
      </c>
      <c r="R2843" t="s">
        <v>8284</v>
      </c>
      <c r="S2843" t="str">
        <f t="shared" si="266"/>
        <v>food</v>
      </c>
      <c r="T2843" t="str">
        <f t="shared" si="267"/>
        <v>food trucks</v>
      </c>
    </row>
    <row r="2844" spans="1:20" ht="43.2" x14ac:dyDescent="0.3">
      <c r="A2844">
        <v>553</v>
      </c>
      <c r="B2844" s="3" t="s">
        <v>554</v>
      </c>
      <c r="C2844" s="3" t="s">
        <v>4663</v>
      </c>
      <c r="D2844" s="10">
        <v>25000</v>
      </c>
      <c r="E2844">
        <v>123</v>
      </c>
      <c r="F2844" s="5">
        <f t="shared" si="264"/>
        <v>4.9199999999999999E-3</v>
      </c>
      <c r="G2844" s="6">
        <f t="shared" si="265"/>
        <v>20.5</v>
      </c>
      <c r="H2844" t="s">
        <v>8221</v>
      </c>
      <c r="I2844" t="s">
        <v>8224</v>
      </c>
      <c r="J2844" t="s">
        <v>8246</v>
      </c>
      <c r="K2844">
        <v>1415988991</v>
      </c>
      <c r="L2844" s="11">
        <f t="shared" si="268"/>
        <v>41957.761469907404</v>
      </c>
      <c r="M2844">
        <v>1413393391</v>
      </c>
      <c r="N2844" s="11">
        <f t="shared" si="269"/>
        <v>41927.71980324074</v>
      </c>
      <c r="O2844" t="b">
        <v>0</v>
      </c>
      <c r="P2844">
        <v>6</v>
      </c>
      <c r="Q2844" t="b">
        <v>0</v>
      </c>
      <c r="R2844" t="s">
        <v>8272</v>
      </c>
      <c r="S2844" t="str">
        <f t="shared" si="266"/>
        <v>technology</v>
      </c>
      <c r="T2844" t="str">
        <f t="shared" si="267"/>
        <v>web</v>
      </c>
    </row>
    <row r="2845" spans="1:20" x14ac:dyDescent="0.3">
      <c r="A2845">
        <v>919</v>
      </c>
      <c r="B2845" s="3" t="s">
        <v>920</v>
      </c>
      <c r="C2845" s="3" t="s">
        <v>5029</v>
      </c>
      <c r="D2845" s="10">
        <v>20000</v>
      </c>
      <c r="E2845">
        <v>100</v>
      </c>
      <c r="F2845" s="5">
        <f t="shared" si="264"/>
        <v>5.0000000000000001E-3</v>
      </c>
      <c r="G2845" s="6">
        <f t="shared" si="265"/>
        <v>100</v>
      </c>
      <c r="H2845" t="s">
        <v>8221</v>
      </c>
      <c r="I2845" t="s">
        <v>8224</v>
      </c>
      <c r="J2845" t="s">
        <v>8246</v>
      </c>
      <c r="K2845">
        <v>1355930645</v>
      </c>
      <c r="L2845" s="11">
        <f t="shared" si="268"/>
        <v>41262.641724537039</v>
      </c>
      <c r="M2845">
        <v>1352906645</v>
      </c>
      <c r="N2845" s="11">
        <f t="shared" si="269"/>
        <v>41227.641724537039</v>
      </c>
      <c r="O2845" t="b">
        <v>0</v>
      </c>
      <c r="P2845">
        <v>1</v>
      </c>
      <c r="Q2845" t="b">
        <v>0</v>
      </c>
      <c r="R2845" t="s">
        <v>8278</v>
      </c>
      <c r="S2845" t="str">
        <f t="shared" si="266"/>
        <v>music</v>
      </c>
      <c r="T2845" t="str">
        <f t="shared" si="267"/>
        <v>jazz</v>
      </c>
    </row>
    <row r="2846" spans="1:20" ht="57.6" x14ac:dyDescent="0.3">
      <c r="A2846">
        <v>1099</v>
      </c>
      <c r="B2846" s="3" t="s">
        <v>1100</v>
      </c>
      <c r="C2846" s="3" t="s">
        <v>5209</v>
      </c>
      <c r="D2846" s="10">
        <v>5000</v>
      </c>
      <c r="E2846">
        <v>25</v>
      </c>
      <c r="F2846" s="5">
        <f t="shared" si="264"/>
        <v>5.0000000000000001E-3</v>
      </c>
      <c r="G2846" s="6">
        <f t="shared" si="265"/>
        <v>25</v>
      </c>
      <c r="H2846" t="s">
        <v>8221</v>
      </c>
      <c r="I2846" t="s">
        <v>8225</v>
      </c>
      <c r="J2846" t="s">
        <v>8247</v>
      </c>
      <c r="K2846">
        <v>1431547468</v>
      </c>
      <c r="L2846" s="11">
        <f t="shared" si="268"/>
        <v>42137.836435185185</v>
      </c>
      <c r="M2846">
        <v>1428955468</v>
      </c>
      <c r="N2846" s="11">
        <f t="shared" si="269"/>
        <v>42107.836435185185</v>
      </c>
      <c r="O2846" t="b">
        <v>0</v>
      </c>
      <c r="P2846">
        <v>1</v>
      </c>
      <c r="Q2846" t="b">
        <v>0</v>
      </c>
      <c r="R2846" t="s">
        <v>8282</v>
      </c>
      <c r="S2846" t="str">
        <f t="shared" si="266"/>
        <v>games</v>
      </c>
      <c r="T2846" t="str">
        <f t="shared" si="267"/>
        <v>video games</v>
      </c>
    </row>
    <row r="2847" spans="1:20" ht="43.2" x14ac:dyDescent="0.3">
      <c r="A2847">
        <v>1113</v>
      </c>
      <c r="B2847" s="3" t="s">
        <v>1114</v>
      </c>
      <c r="C2847" s="3" t="s">
        <v>5223</v>
      </c>
      <c r="D2847" s="10">
        <v>1000</v>
      </c>
      <c r="E2847">
        <v>5</v>
      </c>
      <c r="F2847" s="5">
        <f t="shared" si="264"/>
        <v>5.0000000000000001E-3</v>
      </c>
      <c r="G2847" s="6">
        <f t="shared" si="265"/>
        <v>5</v>
      </c>
      <c r="H2847" t="s">
        <v>8221</v>
      </c>
      <c r="I2847" t="s">
        <v>8225</v>
      </c>
      <c r="J2847" t="s">
        <v>8247</v>
      </c>
      <c r="K2847">
        <v>1408058820</v>
      </c>
      <c r="L2847" s="11">
        <f t="shared" si="268"/>
        <v>41865.977083333331</v>
      </c>
      <c r="M2847">
        <v>1405466820</v>
      </c>
      <c r="N2847" s="11">
        <f t="shared" si="269"/>
        <v>41835.977083333331</v>
      </c>
      <c r="O2847" t="b">
        <v>0</v>
      </c>
      <c r="P2847">
        <v>1</v>
      </c>
      <c r="Q2847" t="b">
        <v>0</v>
      </c>
      <c r="R2847" t="s">
        <v>8282</v>
      </c>
      <c r="S2847" t="str">
        <f t="shared" si="266"/>
        <v>games</v>
      </c>
      <c r="T2847" t="str">
        <f t="shared" si="267"/>
        <v>video games</v>
      </c>
    </row>
    <row r="2848" spans="1:20" ht="43.2" x14ac:dyDescent="0.3">
      <c r="A2848">
        <v>1126</v>
      </c>
      <c r="B2848" s="3" t="s">
        <v>1127</v>
      </c>
      <c r="C2848" s="3" t="s">
        <v>5236</v>
      </c>
      <c r="D2848" s="10">
        <v>2000</v>
      </c>
      <c r="E2848">
        <v>10</v>
      </c>
      <c r="F2848" s="5">
        <f t="shared" si="264"/>
        <v>5.0000000000000001E-3</v>
      </c>
      <c r="G2848" s="6">
        <f t="shared" si="265"/>
        <v>5</v>
      </c>
      <c r="H2848" t="s">
        <v>8221</v>
      </c>
      <c r="I2848" t="s">
        <v>8224</v>
      </c>
      <c r="J2848" t="s">
        <v>8246</v>
      </c>
      <c r="K2848">
        <v>1468482694</v>
      </c>
      <c r="L2848" s="11">
        <f t="shared" si="268"/>
        <v>42565.327476851846</v>
      </c>
      <c r="M2848">
        <v>1465890694</v>
      </c>
      <c r="N2848" s="11">
        <f t="shared" si="269"/>
        <v>42535.327476851846</v>
      </c>
      <c r="O2848" t="b">
        <v>0</v>
      </c>
      <c r="P2848">
        <v>2</v>
      </c>
      <c r="Q2848" t="b">
        <v>0</v>
      </c>
      <c r="R2848" t="s">
        <v>8283</v>
      </c>
      <c r="S2848" t="str">
        <f t="shared" si="266"/>
        <v>games</v>
      </c>
      <c r="T2848" t="str">
        <f t="shared" si="267"/>
        <v>mobile games</v>
      </c>
    </row>
    <row r="2849" spans="1:20" ht="43.2" x14ac:dyDescent="0.3">
      <c r="A2849">
        <v>1407</v>
      </c>
      <c r="B2849" s="3" t="s">
        <v>1408</v>
      </c>
      <c r="C2849" s="3" t="s">
        <v>5517</v>
      </c>
      <c r="D2849" s="10">
        <v>3000</v>
      </c>
      <c r="E2849">
        <v>15</v>
      </c>
      <c r="F2849" s="5">
        <f t="shared" si="264"/>
        <v>5.0000000000000001E-3</v>
      </c>
      <c r="G2849" s="6">
        <f t="shared" si="265"/>
        <v>7.5</v>
      </c>
      <c r="H2849" t="s">
        <v>8221</v>
      </c>
      <c r="I2849" t="s">
        <v>8224</v>
      </c>
      <c r="J2849" t="s">
        <v>8246</v>
      </c>
      <c r="K2849">
        <v>1407847978</v>
      </c>
      <c r="L2849" s="11">
        <f t="shared" si="268"/>
        <v>41863.536782407406</v>
      </c>
      <c r="M2849">
        <v>1405687978</v>
      </c>
      <c r="N2849" s="11">
        <f t="shared" si="269"/>
        <v>41838.536782407406</v>
      </c>
      <c r="O2849" t="b">
        <v>0</v>
      </c>
      <c r="P2849">
        <v>2</v>
      </c>
      <c r="Q2849" t="b">
        <v>0</v>
      </c>
      <c r="R2849" t="s">
        <v>8287</v>
      </c>
      <c r="S2849" t="str">
        <f t="shared" si="266"/>
        <v>publishing</v>
      </c>
      <c r="T2849" t="str">
        <f t="shared" si="267"/>
        <v>translations</v>
      </c>
    </row>
    <row r="2850" spans="1:20" ht="43.2" x14ac:dyDescent="0.3">
      <c r="A2850">
        <v>1581</v>
      </c>
      <c r="B2850" s="3" t="s">
        <v>1582</v>
      </c>
      <c r="C2850" s="3" t="s">
        <v>5691</v>
      </c>
      <c r="D2850" s="10">
        <v>1000</v>
      </c>
      <c r="E2850">
        <v>5</v>
      </c>
      <c r="F2850" s="5">
        <f t="shared" si="264"/>
        <v>5.0000000000000001E-3</v>
      </c>
      <c r="G2850" s="6">
        <f t="shared" si="265"/>
        <v>5</v>
      </c>
      <c r="H2850" t="s">
        <v>8221</v>
      </c>
      <c r="I2850" t="s">
        <v>8225</v>
      </c>
      <c r="J2850" t="s">
        <v>8247</v>
      </c>
      <c r="K2850">
        <v>1450521990</v>
      </c>
      <c r="L2850" s="11">
        <f t="shared" si="268"/>
        <v>42357.448958333334</v>
      </c>
      <c r="M2850">
        <v>1447757190</v>
      </c>
      <c r="N2850" s="11">
        <f t="shared" si="269"/>
        <v>42325.448958333334</v>
      </c>
      <c r="O2850" t="b">
        <v>0</v>
      </c>
      <c r="P2850">
        <v>1</v>
      </c>
      <c r="Q2850" t="b">
        <v>0</v>
      </c>
      <c r="R2850" t="s">
        <v>8291</v>
      </c>
      <c r="S2850" t="str">
        <f t="shared" si="266"/>
        <v>photography</v>
      </c>
      <c r="T2850" t="str">
        <f t="shared" si="267"/>
        <v>places</v>
      </c>
    </row>
    <row r="2851" spans="1:20" ht="43.2" x14ac:dyDescent="0.3">
      <c r="A2851">
        <v>1789</v>
      </c>
      <c r="B2851" s="3" t="s">
        <v>1790</v>
      </c>
      <c r="C2851" s="3" t="s">
        <v>5899</v>
      </c>
      <c r="D2851" s="10">
        <v>8000</v>
      </c>
      <c r="E2851">
        <v>40</v>
      </c>
      <c r="F2851" s="5">
        <f t="shared" si="264"/>
        <v>5.0000000000000001E-3</v>
      </c>
      <c r="G2851" s="6">
        <f t="shared" si="265"/>
        <v>10</v>
      </c>
      <c r="H2851" t="s">
        <v>8221</v>
      </c>
      <c r="I2851" t="s">
        <v>8224</v>
      </c>
      <c r="J2851" t="s">
        <v>8246</v>
      </c>
      <c r="K2851">
        <v>1421042403</v>
      </c>
      <c r="L2851" s="11">
        <f t="shared" si="268"/>
        <v>42016.250034722223</v>
      </c>
      <c r="M2851">
        <v>1415858403</v>
      </c>
      <c r="N2851" s="11">
        <f t="shared" si="269"/>
        <v>41956.250034722223</v>
      </c>
      <c r="O2851" t="b">
        <v>1</v>
      </c>
      <c r="P2851">
        <v>4</v>
      </c>
      <c r="Q2851" t="b">
        <v>0</v>
      </c>
      <c r="R2851" t="s">
        <v>8285</v>
      </c>
      <c r="S2851" t="str">
        <f t="shared" si="266"/>
        <v>photography</v>
      </c>
      <c r="T2851" t="str">
        <f t="shared" si="267"/>
        <v>photobooks</v>
      </c>
    </row>
    <row r="2852" spans="1:20" ht="43.2" x14ac:dyDescent="0.3">
      <c r="A2852">
        <v>1866</v>
      </c>
      <c r="B2852" s="3" t="s">
        <v>1867</v>
      </c>
      <c r="C2852" s="3" t="s">
        <v>5976</v>
      </c>
      <c r="D2852" s="10">
        <v>25000</v>
      </c>
      <c r="E2852">
        <v>125</v>
      </c>
      <c r="F2852" s="5">
        <f t="shared" si="264"/>
        <v>5.0000000000000001E-3</v>
      </c>
      <c r="G2852" s="6">
        <f t="shared" si="265"/>
        <v>62.5</v>
      </c>
      <c r="H2852" t="s">
        <v>8221</v>
      </c>
      <c r="I2852" t="s">
        <v>8224</v>
      </c>
      <c r="J2852" t="s">
        <v>8246</v>
      </c>
      <c r="K2852">
        <v>1488340800</v>
      </c>
      <c r="L2852" s="11">
        <f t="shared" si="268"/>
        <v>42795.166666666672</v>
      </c>
      <c r="M2852">
        <v>1483768497</v>
      </c>
      <c r="N2852" s="11">
        <f t="shared" si="269"/>
        <v>42742.246493055558</v>
      </c>
      <c r="O2852" t="b">
        <v>0</v>
      </c>
      <c r="P2852">
        <v>2</v>
      </c>
      <c r="Q2852" t="b">
        <v>0</v>
      </c>
      <c r="R2852" t="s">
        <v>8283</v>
      </c>
      <c r="S2852" t="str">
        <f t="shared" si="266"/>
        <v>games</v>
      </c>
      <c r="T2852" t="str">
        <f t="shared" si="267"/>
        <v>mobile games</v>
      </c>
    </row>
    <row r="2853" spans="1:20" ht="43.2" x14ac:dyDescent="0.3">
      <c r="A2853">
        <v>2583</v>
      </c>
      <c r="B2853" s="3" t="s">
        <v>2583</v>
      </c>
      <c r="C2853" s="3" t="s">
        <v>6693</v>
      </c>
      <c r="D2853" s="10">
        <v>1000</v>
      </c>
      <c r="E2853">
        <v>5</v>
      </c>
      <c r="F2853" s="5">
        <f t="shared" si="264"/>
        <v>5.0000000000000001E-3</v>
      </c>
      <c r="G2853" s="6">
        <f t="shared" si="265"/>
        <v>1</v>
      </c>
      <c r="H2853" t="s">
        <v>8221</v>
      </c>
      <c r="I2853" t="s">
        <v>8224</v>
      </c>
      <c r="J2853" t="s">
        <v>8246</v>
      </c>
      <c r="K2853">
        <v>1426526880</v>
      </c>
      <c r="L2853" s="11">
        <f t="shared" si="268"/>
        <v>42079.727777777778</v>
      </c>
      <c r="M2853">
        <v>1421346480</v>
      </c>
      <c r="N2853" s="11">
        <f t="shared" si="269"/>
        <v>42019.76944444445</v>
      </c>
      <c r="O2853" t="b">
        <v>0</v>
      </c>
      <c r="P2853">
        <v>5</v>
      </c>
      <c r="Q2853" t="b">
        <v>0</v>
      </c>
      <c r="R2853" t="s">
        <v>8284</v>
      </c>
      <c r="S2853" t="str">
        <f t="shared" si="266"/>
        <v>food</v>
      </c>
      <c r="T2853" t="str">
        <f t="shared" si="267"/>
        <v>food trucks</v>
      </c>
    </row>
    <row r="2854" spans="1:20" x14ac:dyDescent="0.3">
      <c r="A2854">
        <v>2893</v>
      </c>
      <c r="B2854" s="3" t="s">
        <v>2893</v>
      </c>
      <c r="C2854" s="3" t="s">
        <v>7003</v>
      </c>
      <c r="D2854" s="10">
        <v>5000</v>
      </c>
      <c r="E2854">
        <v>25</v>
      </c>
      <c r="F2854" s="5">
        <f t="shared" si="264"/>
        <v>5.0000000000000001E-3</v>
      </c>
      <c r="G2854" s="6">
        <f t="shared" si="265"/>
        <v>12.5</v>
      </c>
      <c r="H2854" t="s">
        <v>8221</v>
      </c>
      <c r="I2854" t="s">
        <v>8224</v>
      </c>
      <c r="J2854" t="s">
        <v>8246</v>
      </c>
      <c r="K2854">
        <v>1420768800</v>
      </c>
      <c r="L2854" s="11">
        <f t="shared" si="268"/>
        <v>42013.083333333328</v>
      </c>
      <c r="M2854">
        <v>1415644395</v>
      </c>
      <c r="N2854" s="11">
        <f t="shared" si="269"/>
        <v>41953.773090277777</v>
      </c>
      <c r="O2854" t="b">
        <v>0</v>
      </c>
      <c r="P2854">
        <v>2</v>
      </c>
      <c r="Q2854" t="b">
        <v>0</v>
      </c>
      <c r="R2854" t="s">
        <v>8271</v>
      </c>
      <c r="S2854" t="str">
        <f t="shared" si="266"/>
        <v>theater</v>
      </c>
      <c r="T2854" t="str">
        <f t="shared" si="267"/>
        <v>plays</v>
      </c>
    </row>
    <row r="2855" spans="1:20" ht="43.2" x14ac:dyDescent="0.3">
      <c r="A2855">
        <v>1110</v>
      </c>
      <c r="B2855" s="3" t="s">
        <v>1111</v>
      </c>
      <c r="C2855" s="3" t="s">
        <v>5220</v>
      </c>
      <c r="D2855" s="10">
        <v>50000</v>
      </c>
      <c r="E2855">
        <v>255</v>
      </c>
      <c r="F2855" s="5">
        <f t="shared" si="264"/>
        <v>5.1000000000000004E-3</v>
      </c>
      <c r="G2855" s="6">
        <f t="shared" si="265"/>
        <v>23.181818181818183</v>
      </c>
      <c r="H2855" t="s">
        <v>8221</v>
      </c>
      <c r="I2855" t="s">
        <v>8224</v>
      </c>
      <c r="J2855" t="s">
        <v>8246</v>
      </c>
      <c r="K2855">
        <v>1354919022</v>
      </c>
      <c r="L2855" s="11">
        <f t="shared" si="268"/>
        <v>41250.933124999996</v>
      </c>
      <c r="M2855">
        <v>1352327022</v>
      </c>
      <c r="N2855" s="11">
        <f t="shared" si="269"/>
        <v>41220.933124999996</v>
      </c>
      <c r="O2855" t="b">
        <v>0</v>
      </c>
      <c r="P2855">
        <v>11</v>
      </c>
      <c r="Q2855" t="b">
        <v>0</v>
      </c>
      <c r="R2855" t="s">
        <v>8282</v>
      </c>
      <c r="S2855" t="str">
        <f t="shared" si="266"/>
        <v>games</v>
      </c>
      <c r="T2855" t="str">
        <f t="shared" si="267"/>
        <v>video games</v>
      </c>
    </row>
    <row r="2856" spans="1:20" ht="43.2" x14ac:dyDescent="0.3">
      <c r="A2856">
        <v>1875</v>
      </c>
      <c r="B2856" s="3" t="s">
        <v>1876</v>
      </c>
      <c r="C2856" s="3" t="s">
        <v>5985</v>
      </c>
      <c r="D2856" s="10">
        <v>10000</v>
      </c>
      <c r="E2856">
        <v>51</v>
      </c>
      <c r="F2856" s="5">
        <f t="shared" si="264"/>
        <v>5.1000000000000004E-3</v>
      </c>
      <c r="G2856" s="6">
        <f t="shared" si="265"/>
        <v>17</v>
      </c>
      <c r="H2856" t="s">
        <v>8221</v>
      </c>
      <c r="I2856" t="s">
        <v>8224</v>
      </c>
      <c r="J2856" t="s">
        <v>8246</v>
      </c>
      <c r="K2856">
        <v>1470519308</v>
      </c>
      <c r="L2856" s="11">
        <f t="shared" si="268"/>
        <v>42588.899398148147</v>
      </c>
      <c r="M2856">
        <v>1465335308</v>
      </c>
      <c r="N2856" s="11">
        <f t="shared" si="269"/>
        <v>42528.899398148147</v>
      </c>
      <c r="O2856" t="b">
        <v>0</v>
      </c>
      <c r="P2856">
        <v>3</v>
      </c>
      <c r="Q2856" t="b">
        <v>0</v>
      </c>
      <c r="R2856" t="s">
        <v>8283</v>
      </c>
      <c r="S2856" t="str">
        <f t="shared" si="266"/>
        <v>games</v>
      </c>
      <c r="T2856" t="str">
        <f t="shared" si="267"/>
        <v>mobile games</v>
      </c>
    </row>
    <row r="2857" spans="1:20" ht="28.8" x14ac:dyDescent="0.3">
      <c r="A2857">
        <v>1916</v>
      </c>
      <c r="B2857" s="3" t="s">
        <v>1917</v>
      </c>
      <c r="C2857" s="3" t="s">
        <v>6026</v>
      </c>
      <c r="D2857" s="10">
        <v>20000</v>
      </c>
      <c r="E2857">
        <v>102</v>
      </c>
      <c r="F2857" s="5">
        <f t="shared" si="264"/>
        <v>5.1000000000000004E-3</v>
      </c>
      <c r="G2857" s="6">
        <f t="shared" si="265"/>
        <v>17</v>
      </c>
      <c r="H2857" t="s">
        <v>8221</v>
      </c>
      <c r="I2857" t="s">
        <v>8224</v>
      </c>
      <c r="J2857" t="s">
        <v>8246</v>
      </c>
      <c r="K2857">
        <v>1478542375</v>
      </c>
      <c r="L2857" s="11">
        <f t="shared" si="268"/>
        <v>42681.758969907409</v>
      </c>
      <c r="M2857">
        <v>1476378775</v>
      </c>
      <c r="N2857" s="11">
        <f t="shared" si="269"/>
        <v>42656.717303240745</v>
      </c>
      <c r="O2857" t="b">
        <v>0</v>
      </c>
      <c r="P2857">
        <v>6</v>
      </c>
      <c r="Q2857" t="b">
        <v>0</v>
      </c>
      <c r="R2857" t="s">
        <v>8294</v>
      </c>
      <c r="S2857" t="str">
        <f t="shared" si="266"/>
        <v>technology</v>
      </c>
      <c r="T2857" t="str">
        <f t="shared" si="267"/>
        <v>gadgets</v>
      </c>
    </row>
    <row r="2858" spans="1:20" ht="43.2" x14ac:dyDescent="0.3">
      <c r="A2858">
        <v>691</v>
      </c>
      <c r="B2858" s="3" t="s">
        <v>692</v>
      </c>
      <c r="C2858" s="3" t="s">
        <v>4801</v>
      </c>
      <c r="D2858" s="10">
        <v>50000</v>
      </c>
      <c r="E2858">
        <v>260</v>
      </c>
      <c r="F2858" s="5">
        <f t="shared" si="264"/>
        <v>5.1999999999999998E-3</v>
      </c>
      <c r="G2858" s="6">
        <f t="shared" si="265"/>
        <v>26</v>
      </c>
      <c r="H2858" t="s">
        <v>8221</v>
      </c>
      <c r="I2858" t="s">
        <v>8224</v>
      </c>
      <c r="J2858" t="s">
        <v>8246</v>
      </c>
      <c r="K2858">
        <v>1435711246</v>
      </c>
      <c r="L2858" s="11">
        <f t="shared" si="268"/>
        <v>42186.028310185182</v>
      </c>
      <c r="M2858">
        <v>1433292046</v>
      </c>
      <c r="N2858" s="11">
        <f t="shared" si="269"/>
        <v>42158.028310185182</v>
      </c>
      <c r="O2858" t="b">
        <v>0</v>
      </c>
      <c r="P2858">
        <v>10</v>
      </c>
      <c r="Q2858" t="b">
        <v>0</v>
      </c>
      <c r="R2858" t="s">
        <v>8273</v>
      </c>
      <c r="S2858" t="str">
        <f t="shared" si="266"/>
        <v>technology</v>
      </c>
      <c r="T2858" t="str">
        <f t="shared" si="267"/>
        <v>wearables</v>
      </c>
    </row>
    <row r="2859" spans="1:20" ht="43.2" x14ac:dyDescent="0.3">
      <c r="A2859">
        <v>164</v>
      </c>
      <c r="B2859" s="3" t="s">
        <v>166</v>
      </c>
      <c r="C2859" s="3" t="s">
        <v>4274</v>
      </c>
      <c r="D2859" s="10">
        <v>120000</v>
      </c>
      <c r="E2859">
        <v>640</v>
      </c>
      <c r="F2859" s="5">
        <f t="shared" si="264"/>
        <v>5.3333333333333332E-3</v>
      </c>
      <c r="G2859" s="6">
        <f t="shared" si="265"/>
        <v>91.428571428571431</v>
      </c>
      <c r="H2859" t="s">
        <v>8221</v>
      </c>
      <c r="I2859" t="s">
        <v>8224</v>
      </c>
      <c r="J2859" t="s">
        <v>8246</v>
      </c>
      <c r="K2859">
        <v>1411150701</v>
      </c>
      <c r="L2859" s="11">
        <f t="shared" si="268"/>
        <v>41901.762743055559</v>
      </c>
      <c r="M2859">
        <v>1405966701</v>
      </c>
      <c r="N2859" s="11">
        <f t="shared" si="269"/>
        <v>41841.762743055559</v>
      </c>
      <c r="O2859" t="b">
        <v>0</v>
      </c>
      <c r="P2859">
        <v>7</v>
      </c>
      <c r="Q2859" t="b">
        <v>0</v>
      </c>
      <c r="R2859" t="s">
        <v>8268</v>
      </c>
      <c r="S2859" t="str">
        <f t="shared" si="266"/>
        <v>film &amp; video</v>
      </c>
      <c r="T2859" t="str">
        <f t="shared" si="267"/>
        <v>drama</v>
      </c>
    </row>
    <row r="2860" spans="1:20" ht="28.8" x14ac:dyDescent="0.3">
      <c r="A2860">
        <v>3866</v>
      </c>
      <c r="B2860" s="3" t="s">
        <v>3863</v>
      </c>
      <c r="C2860" s="3" t="s">
        <v>7975</v>
      </c>
      <c r="D2860" s="10">
        <v>2000</v>
      </c>
      <c r="E2860">
        <v>11</v>
      </c>
      <c r="F2860" s="5">
        <f t="shared" si="264"/>
        <v>5.4999999999999997E-3</v>
      </c>
      <c r="G2860" s="6">
        <f t="shared" si="265"/>
        <v>5.5</v>
      </c>
      <c r="H2860" t="s">
        <v>8221</v>
      </c>
      <c r="I2860" t="s">
        <v>8224</v>
      </c>
      <c r="J2860" t="s">
        <v>8246</v>
      </c>
      <c r="K2860">
        <v>1458703740</v>
      </c>
      <c r="L2860" s="11">
        <f t="shared" si="268"/>
        <v>42452.145138888889</v>
      </c>
      <c r="M2860">
        <v>1454453021</v>
      </c>
      <c r="N2860" s="11">
        <f t="shared" si="269"/>
        <v>42402.947002314817</v>
      </c>
      <c r="O2860" t="b">
        <v>0</v>
      </c>
      <c r="P2860">
        <v>2</v>
      </c>
      <c r="Q2860" t="b">
        <v>0</v>
      </c>
      <c r="R2860" t="s">
        <v>8271</v>
      </c>
      <c r="S2860" t="str">
        <f t="shared" si="266"/>
        <v>theater</v>
      </c>
      <c r="T2860" t="str">
        <f t="shared" si="267"/>
        <v>plays</v>
      </c>
    </row>
    <row r="2861" spans="1:20" ht="43.2" x14ac:dyDescent="0.3">
      <c r="A2861">
        <v>541</v>
      </c>
      <c r="B2861" s="3" t="s">
        <v>542</v>
      </c>
      <c r="C2861" s="3" t="s">
        <v>4651</v>
      </c>
      <c r="D2861" s="10">
        <v>4500</v>
      </c>
      <c r="E2861">
        <v>25</v>
      </c>
      <c r="F2861" s="5">
        <f t="shared" si="264"/>
        <v>5.5555555555555558E-3</v>
      </c>
      <c r="G2861" s="6">
        <f t="shared" si="265"/>
        <v>25</v>
      </c>
      <c r="H2861" t="s">
        <v>8221</v>
      </c>
      <c r="I2861" t="s">
        <v>8224</v>
      </c>
      <c r="J2861" t="s">
        <v>8246</v>
      </c>
      <c r="K2861">
        <v>1446080834</v>
      </c>
      <c r="L2861" s="11">
        <f t="shared" si="268"/>
        <v>42306.046689814815</v>
      </c>
      <c r="M2861">
        <v>1443488834</v>
      </c>
      <c r="N2861" s="11">
        <f t="shared" si="269"/>
        <v>42276.046689814815</v>
      </c>
      <c r="O2861" t="b">
        <v>0</v>
      </c>
      <c r="P2861">
        <v>1</v>
      </c>
      <c r="Q2861" t="b">
        <v>0</v>
      </c>
      <c r="R2861" t="s">
        <v>8272</v>
      </c>
      <c r="S2861" t="str">
        <f t="shared" si="266"/>
        <v>technology</v>
      </c>
      <c r="T2861" t="str">
        <f t="shared" si="267"/>
        <v>web</v>
      </c>
    </row>
    <row r="2862" spans="1:20" ht="43.2" x14ac:dyDescent="0.3">
      <c r="A2862">
        <v>2415</v>
      </c>
      <c r="B2862" s="3" t="s">
        <v>2416</v>
      </c>
      <c r="C2862" s="3" t="s">
        <v>6525</v>
      </c>
      <c r="D2862" s="10">
        <v>60000</v>
      </c>
      <c r="E2862">
        <v>335</v>
      </c>
      <c r="F2862" s="5">
        <f t="shared" si="264"/>
        <v>5.5833333333333334E-3</v>
      </c>
      <c r="G2862" s="6">
        <f t="shared" si="265"/>
        <v>55.833333333333336</v>
      </c>
      <c r="H2862" t="s">
        <v>8221</v>
      </c>
      <c r="I2862" t="s">
        <v>8224</v>
      </c>
      <c r="J2862" t="s">
        <v>8246</v>
      </c>
      <c r="K2862">
        <v>1468615346</v>
      </c>
      <c r="L2862" s="11">
        <f t="shared" si="268"/>
        <v>42566.862800925926</v>
      </c>
      <c r="M2862">
        <v>1466023346</v>
      </c>
      <c r="N2862" s="11">
        <f t="shared" si="269"/>
        <v>42536.862800925926</v>
      </c>
      <c r="O2862" t="b">
        <v>0</v>
      </c>
      <c r="P2862">
        <v>6</v>
      </c>
      <c r="Q2862" t="b">
        <v>0</v>
      </c>
      <c r="R2862" t="s">
        <v>8284</v>
      </c>
      <c r="S2862" t="str">
        <f t="shared" si="266"/>
        <v>food</v>
      </c>
      <c r="T2862" t="str">
        <f t="shared" si="267"/>
        <v>food trucks</v>
      </c>
    </row>
    <row r="2863" spans="1:20" ht="43.2" x14ac:dyDescent="0.3">
      <c r="A2863">
        <v>586</v>
      </c>
      <c r="B2863" s="3" t="s">
        <v>587</v>
      </c>
      <c r="C2863" s="3" t="s">
        <v>4696</v>
      </c>
      <c r="D2863" s="10">
        <v>10000</v>
      </c>
      <c r="E2863">
        <v>56</v>
      </c>
      <c r="F2863" s="5">
        <f t="shared" si="264"/>
        <v>5.5999999999999999E-3</v>
      </c>
      <c r="G2863" s="6">
        <f t="shared" si="265"/>
        <v>14</v>
      </c>
      <c r="H2863" t="s">
        <v>8221</v>
      </c>
      <c r="I2863" t="s">
        <v>8224</v>
      </c>
      <c r="J2863" t="s">
        <v>8246</v>
      </c>
      <c r="K2863">
        <v>1424032207</v>
      </c>
      <c r="L2863" s="11">
        <f t="shared" si="268"/>
        <v>42050.854247685187</v>
      </c>
      <c r="M2863">
        <v>1421440207</v>
      </c>
      <c r="N2863" s="11">
        <f t="shared" si="269"/>
        <v>42020.854247685187</v>
      </c>
      <c r="O2863" t="b">
        <v>0</v>
      </c>
      <c r="P2863">
        <v>4</v>
      </c>
      <c r="Q2863" t="b">
        <v>0</v>
      </c>
      <c r="R2863" t="s">
        <v>8272</v>
      </c>
      <c r="S2863" t="str">
        <f t="shared" si="266"/>
        <v>technology</v>
      </c>
      <c r="T2863" t="str">
        <f t="shared" si="267"/>
        <v>web</v>
      </c>
    </row>
    <row r="2864" spans="1:20" ht="43.2" x14ac:dyDescent="0.3">
      <c r="A2864">
        <v>974</v>
      </c>
      <c r="B2864" s="3" t="s">
        <v>975</v>
      </c>
      <c r="C2864" s="3" t="s">
        <v>5084</v>
      </c>
      <c r="D2864" s="10">
        <v>50000</v>
      </c>
      <c r="E2864">
        <v>280</v>
      </c>
      <c r="F2864" s="5">
        <f t="shared" si="264"/>
        <v>5.5999999999999999E-3</v>
      </c>
      <c r="G2864" s="6">
        <f t="shared" si="265"/>
        <v>93.333333333333329</v>
      </c>
      <c r="H2864" t="s">
        <v>8221</v>
      </c>
      <c r="I2864" t="s">
        <v>8224</v>
      </c>
      <c r="J2864" t="s">
        <v>8246</v>
      </c>
      <c r="K2864">
        <v>1458925156</v>
      </c>
      <c r="L2864" s="11">
        <f t="shared" si="268"/>
        <v>42454.707824074074</v>
      </c>
      <c r="M2864">
        <v>1456336756</v>
      </c>
      <c r="N2864" s="11">
        <f t="shared" si="269"/>
        <v>42424.749490740738</v>
      </c>
      <c r="O2864" t="b">
        <v>0</v>
      </c>
      <c r="P2864">
        <v>3</v>
      </c>
      <c r="Q2864" t="b">
        <v>0</v>
      </c>
      <c r="R2864" t="s">
        <v>8273</v>
      </c>
      <c r="S2864" t="str">
        <f t="shared" si="266"/>
        <v>technology</v>
      </c>
      <c r="T2864" t="str">
        <f t="shared" si="267"/>
        <v>wearables</v>
      </c>
    </row>
    <row r="2865" spans="1:20" ht="43.2" x14ac:dyDescent="0.3">
      <c r="A2865">
        <v>1082</v>
      </c>
      <c r="B2865" s="3" t="s">
        <v>1083</v>
      </c>
      <c r="C2865" s="3" t="s">
        <v>5192</v>
      </c>
      <c r="D2865" s="10">
        <v>10000</v>
      </c>
      <c r="E2865">
        <v>56</v>
      </c>
      <c r="F2865" s="5">
        <f t="shared" si="264"/>
        <v>5.5999999999999999E-3</v>
      </c>
      <c r="G2865" s="6">
        <f t="shared" si="265"/>
        <v>18.666666666666668</v>
      </c>
      <c r="H2865" t="s">
        <v>8221</v>
      </c>
      <c r="I2865" t="s">
        <v>8224</v>
      </c>
      <c r="J2865" t="s">
        <v>8246</v>
      </c>
      <c r="K2865">
        <v>1344635088</v>
      </c>
      <c r="L2865" s="11">
        <f t="shared" si="268"/>
        <v>41131.906111111115</v>
      </c>
      <c r="M2865">
        <v>1342043088</v>
      </c>
      <c r="N2865" s="11">
        <f t="shared" si="269"/>
        <v>41101.906111111115</v>
      </c>
      <c r="O2865" t="b">
        <v>0</v>
      </c>
      <c r="P2865">
        <v>3</v>
      </c>
      <c r="Q2865" t="b">
        <v>0</v>
      </c>
      <c r="R2865" t="s">
        <v>8282</v>
      </c>
      <c r="S2865" t="str">
        <f t="shared" si="266"/>
        <v>games</v>
      </c>
      <c r="T2865" t="str">
        <f t="shared" si="267"/>
        <v>video games</v>
      </c>
    </row>
    <row r="2866" spans="1:20" ht="43.2" x14ac:dyDescent="0.3">
      <c r="A2866">
        <v>2121</v>
      </c>
      <c r="B2866" s="3" t="s">
        <v>2122</v>
      </c>
      <c r="C2866" s="3" t="s">
        <v>6231</v>
      </c>
      <c r="D2866" s="10">
        <v>50000</v>
      </c>
      <c r="E2866">
        <v>284</v>
      </c>
      <c r="F2866" s="5">
        <f t="shared" si="264"/>
        <v>5.6800000000000002E-3</v>
      </c>
      <c r="G2866" s="6">
        <f t="shared" si="265"/>
        <v>28.4</v>
      </c>
      <c r="H2866" t="s">
        <v>8221</v>
      </c>
      <c r="I2866" t="s">
        <v>8240</v>
      </c>
      <c r="J2866" t="s">
        <v>8257</v>
      </c>
      <c r="K2866">
        <v>1484156948</v>
      </c>
      <c r="L2866" s="11">
        <f t="shared" si="268"/>
        <v>42746.7424537037</v>
      </c>
      <c r="M2866">
        <v>1481564948</v>
      </c>
      <c r="N2866" s="11">
        <f t="shared" si="269"/>
        <v>42716.7424537037</v>
      </c>
      <c r="O2866" t="b">
        <v>0</v>
      </c>
      <c r="P2866">
        <v>10</v>
      </c>
      <c r="Q2866" t="b">
        <v>0</v>
      </c>
      <c r="R2866" t="s">
        <v>8282</v>
      </c>
      <c r="S2866" t="str">
        <f t="shared" si="266"/>
        <v>games</v>
      </c>
      <c r="T2866" t="str">
        <f t="shared" si="267"/>
        <v>video games</v>
      </c>
    </row>
    <row r="2867" spans="1:20" ht="43.2" x14ac:dyDescent="0.3">
      <c r="A2867">
        <v>1724</v>
      </c>
      <c r="B2867" s="3" t="s">
        <v>1725</v>
      </c>
      <c r="C2867" s="3" t="s">
        <v>5834</v>
      </c>
      <c r="D2867" s="10">
        <v>6000</v>
      </c>
      <c r="E2867">
        <v>35</v>
      </c>
      <c r="F2867" s="5">
        <f t="shared" si="264"/>
        <v>5.8333333333333336E-3</v>
      </c>
      <c r="G2867" s="6">
        <f t="shared" si="265"/>
        <v>8.75</v>
      </c>
      <c r="H2867" t="s">
        <v>8221</v>
      </c>
      <c r="I2867" t="s">
        <v>8224</v>
      </c>
      <c r="J2867" t="s">
        <v>8246</v>
      </c>
      <c r="K2867">
        <v>1414707762</v>
      </c>
      <c r="L2867" s="11">
        <f t="shared" si="268"/>
        <v>41942.932430555556</v>
      </c>
      <c r="M2867">
        <v>1412115762</v>
      </c>
      <c r="N2867" s="11">
        <f t="shared" si="269"/>
        <v>41912.932430555556</v>
      </c>
      <c r="O2867" t="b">
        <v>0</v>
      </c>
      <c r="P2867">
        <v>4</v>
      </c>
      <c r="Q2867" t="b">
        <v>0</v>
      </c>
      <c r="R2867" t="s">
        <v>8293</v>
      </c>
      <c r="S2867" t="str">
        <f t="shared" si="266"/>
        <v>music</v>
      </c>
      <c r="T2867" t="str">
        <f t="shared" si="267"/>
        <v>faith</v>
      </c>
    </row>
    <row r="2868" spans="1:20" ht="43.2" x14ac:dyDescent="0.3">
      <c r="A2868">
        <v>917</v>
      </c>
      <c r="B2868" s="3" t="s">
        <v>918</v>
      </c>
      <c r="C2868" s="3" t="s">
        <v>5027</v>
      </c>
      <c r="D2868" s="10">
        <v>5000</v>
      </c>
      <c r="E2868">
        <v>30</v>
      </c>
      <c r="F2868" s="5">
        <f t="shared" si="264"/>
        <v>6.0000000000000001E-3</v>
      </c>
      <c r="G2868" s="6">
        <f t="shared" si="265"/>
        <v>30</v>
      </c>
      <c r="H2868" t="s">
        <v>8221</v>
      </c>
      <c r="I2868" t="s">
        <v>8224</v>
      </c>
      <c r="J2868" t="s">
        <v>8246</v>
      </c>
      <c r="K2868">
        <v>1405305000</v>
      </c>
      <c r="L2868" s="11">
        <f t="shared" si="268"/>
        <v>41834.104166666664</v>
      </c>
      <c r="M2868">
        <v>1402612730</v>
      </c>
      <c r="N2868" s="11">
        <f t="shared" si="269"/>
        <v>41802.94363425926</v>
      </c>
      <c r="O2868" t="b">
        <v>0</v>
      </c>
      <c r="P2868">
        <v>1</v>
      </c>
      <c r="Q2868" t="b">
        <v>0</v>
      </c>
      <c r="R2868" t="s">
        <v>8278</v>
      </c>
      <c r="S2868" t="str">
        <f t="shared" si="266"/>
        <v>music</v>
      </c>
      <c r="T2868" t="str">
        <f t="shared" si="267"/>
        <v>jazz</v>
      </c>
    </row>
    <row r="2869" spans="1:20" ht="43.2" x14ac:dyDescent="0.3">
      <c r="A2869">
        <v>2506</v>
      </c>
      <c r="B2869" s="3" t="s">
        <v>2506</v>
      </c>
      <c r="C2869" s="3" t="s">
        <v>6616</v>
      </c>
      <c r="D2869" s="10">
        <v>5000</v>
      </c>
      <c r="E2869">
        <v>30</v>
      </c>
      <c r="F2869" s="5">
        <f t="shared" si="264"/>
        <v>6.0000000000000001E-3</v>
      </c>
      <c r="G2869" s="6">
        <f t="shared" si="265"/>
        <v>15</v>
      </c>
      <c r="H2869" t="s">
        <v>8221</v>
      </c>
      <c r="I2869" t="s">
        <v>8225</v>
      </c>
      <c r="J2869" t="s">
        <v>8247</v>
      </c>
      <c r="K2869">
        <v>1443906000</v>
      </c>
      <c r="L2869" s="11">
        <f t="shared" si="268"/>
        <v>42280.875</v>
      </c>
      <c r="M2869">
        <v>1441955269</v>
      </c>
      <c r="N2869" s="11">
        <f t="shared" si="269"/>
        <v>42258.297094907408</v>
      </c>
      <c r="O2869" t="b">
        <v>0</v>
      </c>
      <c r="P2869">
        <v>2</v>
      </c>
      <c r="Q2869" t="b">
        <v>0</v>
      </c>
      <c r="R2869" t="s">
        <v>8299</v>
      </c>
      <c r="S2869" t="str">
        <f t="shared" si="266"/>
        <v>food</v>
      </c>
      <c r="T2869" t="str">
        <f t="shared" si="267"/>
        <v>restaurants</v>
      </c>
    </row>
    <row r="2870" spans="1:20" ht="57.6" x14ac:dyDescent="0.3">
      <c r="A2870">
        <v>3966</v>
      </c>
      <c r="B2870" s="3" t="s">
        <v>3963</v>
      </c>
      <c r="C2870" s="3" t="s">
        <v>8073</v>
      </c>
      <c r="D2870" s="10">
        <v>7500</v>
      </c>
      <c r="E2870">
        <v>45</v>
      </c>
      <c r="F2870" s="5">
        <f t="shared" si="264"/>
        <v>6.0000000000000001E-3</v>
      </c>
      <c r="G2870" s="6">
        <f t="shared" si="265"/>
        <v>22.5</v>
      </c>
      <c r="H2870" t="s">
        <v>8221</v>
      </c>
      <c r="I2870" t="s">
        <v>8224</v>
      </c>
      <c r="J2870" t="s">
        <v>8246</v>
      </c>
      <c r="K2870">
        <v>1406170740</v>
      </c>
      <c r="L2870" s="11">
        <f t="shared" si="268"/>
        <v>41844.124305555553</v>
      </c>
      <c r="M2870">
        <v>1402506278</v>
      </c>
      <c r="N2870" s="11">
        <f t="shared" si="269"/>
        <v>41801.711550925924</v>
      </c>
      <c r="O2870" t="b">
        <v>0</v>
      </c>
      <c r="P2870">
        <v>2</v>
      </c>
      <c r="Q2870" t="b">
        <v>0</v>
      </c>
      <c r="R2870" t="s">
        <v>8271</v>
      </c>
      <c r="S2870" t="str">
        <f t="shared" si="266"/>
        <v>theater</v>
      </c>
      <c r="T2870" t="str">
        <f t="shared" si="267"/>
        <v>plays</v>
      </c>
    </row>
    <row r="2871" spans="1:20" ht="57.6" x14ac:dyDescent="0.3">
      <c r="A2871">
        <v>2411</v>
      </c>
      <c r="B2871" s="3" t="s">
        <v>2412</v>
      </c>
      <c r="C2871" s="3" t="s">
        <v>6521</v>
      </c>
      <c r="D2871" s="10">
        <v>25000</v>
      </c>
      <c r="E2871">
        <v>151</v>
      </c>
      <c r="F2871" s="5">
        <f t="shared" si="264"/>
        <v>6.0400000000000002E-3</v>
      </c>
      <c r="G2871" s="6">
        <f t="shared" si="265"/>
        <v>50.333333333333336</v>
      </c>
      <c r="H2871" t="s">
        <v>8221</v>
      </c>
      <c r="I2871" t="s">
        <v>8224</v>
      </c>
      <c r="J2871" t="s">
        <v>8246</v>
      </c>
      <c r="K2871">
        <v>1440524082</v>
      </c>
      <c r="L2871" s="11">
        <f t="shared" si="268"/>
        <v>42241.732430555552</v>
      </c>
      <c r="M2871">
        <v>1437932082</v>
      </c>
      <c r="N2871" s="11">
        <f t="shared" si="269"/>
        <v>42211.732430555552</v>
      </c>
      <c r="O2871" t="b">
        <v>0</v>
      </c>
      <c r="P2871">
        <v>3</v>
      </c>
      <c r="Q2871" t="b">
        <v>0</v>
      </c>
      <c r="R2871" t="s">
        <v>8284</v>
      </c>
      <c r="S2871" t="str">
        <f t="shared" si="266"/>
        <v>food</v>
      </c>
      <c r="T2871" t="str">
        <f t="shared" si="267"/>
        <v>food trucks</v>
      </c>
    </row>
    <row r="2872" spans="1:20" ht="28.8" x14ac:dyDescent="0.3">
      <c r="A2872">
        <v>1153</v>
      </c>
      <c r="B2872" s="3" t="s">
        <v>1154</v>
      </c>
      <c r="C2872" s="3" t="s">
        <v>5263</v>
      </c>
      <c r="D2872" s="10">
        <v>8000</v>
      </c>
      <c r="E2872">
        <v>50</v>
      </c>
      <c r="F2872" s="5">
        <f t="shared" si="264"/>
        <v>6.2500000000000003E-3</v>
      </c>
      <c r="G2872" s="6">
        <f t="shared" si="265"/>
        <v>50</v>
      </c>
      <c r="H2872" t="s">
        <v>8221</v>
      </c>
      <c r="I2872" t="s">
        <v>8224</v>
      </c>
      <c r="J2872" t="s">
        <v>8246</v>
      </c>
      <c r="K2872">
        <v>1434647305</v>
      </c>
      <c r="L2872" s="11">
        <f t="shared" si="268"/>
        <v>42173.714178240742</v>
      </c>
      <c r="M2872">
        <v>1432055305</v>
      </c>
      <c r="N2872" s="11">
        <f t="shared" si="269"/>
        <v>42143.714178240742</v>
      </c>
      <c r="O2872" t="b">
        <v>0</v>
      </c>
      <c r="P2872">
        <v>1</v>
      </c>
      <c r="Q2872" t="b">
        <v>0</v>
      </c>
      <c r="R2872" t="s">
        <v>8284</v>
      </c>
      <c r="S2872" t="str">
        <f t="shared" si="266"/>
        <v>food</v>
      </c>
      <c r="T2872" t="str">
        <f t="shared" si="267"/>
        <v>food trucks</v>
      </c>
    </row>
    <row r="2873" spans="1:20" ht="43.2" x14ac:dyDescent="0.3">
      <c r="A2873">
        <v>3087</v>
      </c>
      <c r="B2873" s="3" t="s">
        <v>3087</v>
      </c>
      <c r="C2873" s="3" t="s">
        <v>7197</v>
      </c>
      <c r="D2873" s="10">
        <v>20000</v>
      </c>
      <c r="E2873">
        <v>125</v>
      </c>
      <c r="F2873" s="5">
        <f t="shared" si="264"/>
        <v>6.2500000000000003E-3</v>
      </c>
      <c r="G2873" s="6">
        <f t="shared" si="265"/>
        <v>62.5</v>
      </c>
      <c r="H2873" t="s">
        <v>8221</v>
      </c>
      <c r="I2873" t="s">
        <v>8224</v>
      </c>
      <c r="J2873" t="s">
        <v>8246</v>
      </c>
      <c r="K2873">
        <v>1482294990</v>
      </c>
      <c r="L2873" s="11">
        <f t="shared" si="268"/>
        <v>42725.192013888889</v>
      </c>
      <c r="M2873">
        <v>1477107390</v>
      </c>
      <c r="N2873" s="11">
        <f t="shared" si="269"/>
        <v>42665.150347222225</v>
      </c>
      <c r="O2873" t="b">
        <v>0</v>
      </c>
      <c r="P2873">
        <v>2</v>
      </c>
      <c r="Q2873" t="b">
        <v>0</v>
      </c>
      <c r="R2873" t="s">
        <v>8303</v>
      </c>
      <c r="S2873" t="str">
        <f t="shared" si="266"/>
        <v>theater</v>
      </c>
      <c r="T2873" t="str">
        <f t="shared" si="267"/>
        <v>spaces</v>
      </c>
    </row>
    <row r="2874" spans="1:20" ht="57.6" x14ac:dyDescent="0.3">
      <c r="A2874">
        <v>3950</v>
      </c>
      <c r="B2874" s="3" t="s">
        <v>3947</v>
      </c>
      <c r="C2874" s="3" t="s">
        <v>8058</v>
      </c>
      <c r="D2874" s="10">
        <v>4000</v>
      </c>
      <c r="E2874">
        <v>25</v>
      </c>
      <c r="F2874" s="5">
        <f t="shared" si="264"/>
        <v>6.2500000000000003E-3</v>
      </c>
      <c r="G2874" s="6">
        <f t="shared" si="265"/>
        <v>25</v>
      </c>
      <c r="H2874" t="s">
        <v>8221</v>
      </c>
      <c r="I2874" t="s">
        <v>8224</v>
      </c>
      <c r="J2874" t="s">
        <v>8246</v>
      </c>
      <c r="K2874">
        <v>1460140500</v>
      </c>
      <c r="L2874" s="11">
        <f t="shared" si="268"/>
        <v>42468.774305555555</v>
      </c>
      <c r="M2874">
        <v>1457628680</v>
      </c>
      <c r="N2874" s="11">
        <f t="shared" si="269"/>
        <v>42439.702314814815</v>
      </c>
      <c r="O2874" t="b">
        <v>0</v>
      </c>
      <c r="P2874">
        <v>1</v>
      </c>
      <c r="Q2874" t="b">
        <v>0</v>
      </c>
      <c r="R2874" t="s">
        <v>8271</v>
      </c>
      <c r="S2874" t="str">
        <f t="shared" si="266"/>
        <v>theater</v>
      </c>
      <c r="T2874" t="str">
        <f t="shared" si="267"/>
        <v>plays</v>
      </c>
    </row>
    <row r="2875" spans="1:20" ht="43.2" x14ac:dyDescent="0.3">
      <c r="A2875">
        <v>1133</v>
      </c>
      <c r="B2875" s="3" t="s">
        <v>1134</v>
      </c>
      <c r="C2875" s="3" t="s">
        <v>5243</v>
      </c>
      <c r="D2875" s="10">
        <v>3000</v>
      </c>
      <c r="E2875">
        <v>20</v>
      </c>
      <c r="F2875" s="5">
        <f t="shared" si="264"/>
        <v>6.6666666666666671E-3</v>
      </c>
      <c r="G2875" s="6">
        <f t="shared" si="265"/>
        <v>20</v>
      </c>
      <c r="H2875" t="s">
        <v>8221</v>
      </c>
      <c r="I2875" t="s">
        <v>8225</v>
      </c>
      <c r="J2875" t="s">
        <v>8247</v>
      </c>
      <c r="K2875">
        <v>1406799981</v>
      </c>
      <c r="L2875" s="11">
        <f t="shared" si="268"/>
        <v>41851.407187500001</v>
      </c>
      <c r="M2875">
        <v>1404207981</v>
      </c>
      <c r="N2875" s="11">
        <f t="shared" si="269"/>
        <v>41821.407187500001</v>
      </c>
      <c r="O2875" t="b">
        <v>0</v>
      </c>
      <c r="P2875">
        <v>1</v>
      </c>
      <c r="Q2875" t="b">
        <v>0</v>
      </c>
      <c r="R2875" t="s">
        <v>8283</v>
      </c>
      <c r="S2875" t="str">
        <f t="shared" si="266"/>
        <v>games</v>
      </c>
      <c r="T2875" t="str">
        <f t="shared" si="267"/>
        <v>mobile games</v>
      </c>
    </row>
    <row r="2876" spans="1:20" ht="28.8" x14ac:dyDescent="0.3">
      <c r="A2876">
        <v>2757</v>
      </c>
      <c r="B2876" s="3" t="s">
        <v>2757</v>
      </c>
      <c r="C2876" s="3" t="s">
        <v>6867</v>
      </c>
      <c r="D2876" s="10">
        <v>1500</v>
      </c>
      <c r="E2876">
        <v>10</v>
      </c>
      <c r="F2876" s="5">
        <f t="shared" si="264"/>
        <v>6.6666666666666671E-3</v>
      </c>
      <c r="G2876" s="6">
        <f t="shared" si="265"/>
        <v>5</v>
      </c>
      <c r="H2876" t="s">
        <v>8221</v>
      </c>
      <c r="I2876" t="s">
        <v>8224</v>
      </c>
      <c r="J2876" t="s">
        <v>8246</v>
      </c>
      <c r="K2876">
        <v>1470498332</v>
      </c>
      <c r="L2876" s="11">
        <f t="shared" si="268"/>
        <v>42588.65662037037</v>
      </c>
      <c r="M2876">
        <v>1469202332</v>
      </c>
      <c r="N2876" s="11">
        <f t="shared" si="269"/>
        <v>42573.65662037037</v>
      </c>
      <c r="O2876" t="b">
        <v>0</v>
      </c>
      <c r="P2876">
        <v>2</v>
      </c>
      <c r="Q2876" t="b">
        <v>0</v>
      </c>
      <c r="R2876" t="s">
        <v>8304</v>
      </c>
      <c r="S2876" t="str">
        <f t="shared" si="266"/>
        <v>publishing</v>
      </c>
      <c r="T2876" t="str">
        <f t="shared" si="267"/>
        <v>children's books</v>
      </c>
    </row>
    <row r="2877" spans="1:20" ht="43.2" x14ac:dyDescent="0.3">
      <c r="A2877">
        <v>3736</v>
      </c>
      <c r="B2877" s="3" t="s">
        <v>3733</v>
      </c>
      <c r="C2877" s="3" t="s">
        <v>7846</v>
      </c>
      <c r="D2877" s="10">
        <v>1500</v>
      </c>
      <c r="E2877">
        <v>10</v>
      </c>
      <c r="F2877" s="5">
        <f t="shared" si="264"/>
        <v>6.6666666666666671E-3</v>
      </c>
      <c r="G2877" s="6">
        <f t="shared" si="265"/>
        <v>10</v>
      </c>
      <c r="H2877" t="s">
        <v>8221</v>
      </c>
      <c r="I2877" t="s">
        <v>8225</v>
      </c>
      <c r="J2877" t="s">
        <v>8247</v>
      </c>
      <c r="K2877">
        <v>1427133600</v>
      </c>
      <c r="L2877" s="11">
        <f t="shared" si="268"/>
        <v>42086.75</v>
      </c>
      <c r="M2877">
        <v>1423847093</v>
      </c>
      <c r="N2877" s="11">
        <f t="shared" si="269"/>
        <v>42048.711724537032</v>
      </c>
      <c r="O2877" t="b">
        <v>0</v>
      </c>
      <c r="P2877">
        <v>1</v>
      </c>
      <c r="Q2877" t="b">
        <v>0</v>
      </c>
      <c r="R2877" t="s">
        <v>8271</v>
      </c>
      <c r="S2877" t="str">
        <f t="shared" si="266"/>
        <v>theater</v>
      </c>
      <c r="T2877" t="str">
        <f t="shared" si="267"/>
        <v>plays</v>
      </c>
    </row>
    <row r="2878" spans="1:20" ht="72" x14ac:dyDescent="0.3">
      <c r="A2878">
        <v>3788</v>
      </c>
      <c r="B2878" s="3" t="s">
        <v>3785</v>
      </c>
      <c r="C2878" s="3" t="s">
        <v>7898</v>
      </c>
      <c r="D2878" s="10">
        <v>75000</v>
      </c>
      <c r="E2878">
        <v>500</v>
      </c>
      <c r="F2878" s="5">
        <f t="shared" si="264"/>
        <v>6.6666666666666671E-3</v>
      </c>
      <c r="G2878" s="6">
        <f t="shared" si="265"/>
        <v>500</v>
      </c>
      <c r="H2878" t="s">
        <v>8221</v>
      </c>
      <c r="I2878" t="s">
        <v>8224</v>
      </c>
      <c r="J2878" t="s">
        <v>8246</v>
      </c>
      <c r="K2878">
        <v>1450887480</v>
      </c>
      <c r="L2878" s="11">
        <f t="shared" si="268"/>
        <v>42361.679166666669</v>
      </c>
      <c r="M2878">
        <v>1448469719</v>
      </c>
      <c r="N2878" s="11">
        <f t="shared" si="269"/>
        <v>42333.695821759262</v>
      </c>
      <c r="O2878" t="b">
        <v>0</v>
      </c>
      <c r="P2878">
        <v>1</v>
      </c>
      <c r="Q2878" t="b">
        <v>0</v>
      </c>
      <c r="R2878" t="s">
        <v>8305</v>
      </c>
      <c r="S2878" t="str">
        <f t="shared" si="266"/>
        <v>theater</v>
      </c>
      <c r="T2878" t="str">
        <f t="shared" si="267"/>
        <v>musical</v>
      </c>
    </row>
    <row r="2879" spans="1:20" x14ac:dyDescent="0.3">
      <c r="A2879">
        <v>497</v>
      </c>
      <c r="B2879" s="3" t="s">
        <v>498</v>
      </c>
      <c r="C2879" s="3" t="s">
        <v>4607</v>
      </c>
      <c r="D2879" s="10">
        <v>4480</v>
      </c>
      <c r="E2879">
        <v>30</v>
      </c>
      <c r="F2879" s="5">
        <f t="shared" si="264"/>
        <v>6.6964285714285711E-3</v>
      </c>
      <c r="G2879" s="6">
        <f t="shared" si="265"/>
        <v>10</v>
      </c>
      <c r="H2879" t="s">
        <v>8221</v>
      </c>
      <c r="I2879" t="s">
        <v>8224</v>
      </c>
      <c r="J2879" t="s">
        <v>8246</v>
      </c>
      <c r="K2879">
        <v>1419483600</v>
      </c>
      <c r="L2879" s="11">
        <f t="shared" si="268"/>
        <v>41998.208333333328</v>
      </c>
      <c r="M2879">
        <v>1414889665</v>
      </c>
      <c r="N2879" s="11">
        <f t="shared" si="269"/>
        <v>41945.037789351853</v>
      </c>
      <c r="O2879" t="b">
        <v>0</v>
      </c>
      <c r="P2879">
        <v>3</v>
      </c>
      <c r="Q2879" t="b">
        <v>0</v>
      </c>
      <c r="R2879" t="s">
        <v>8270</v>
      </c>
      <c r="S2879" t="str">
        <f t="shared" si="266"/>
        <v>film &amp; video</v>
      </c>
      <c r="T2879" t="str">
        <f t="shared" si="267"/>
        <v>animation</v>
      </c>
    </row>
    <row r="2880" spans="1:20" ht="28.8" x14ac:dyDescent="0.3">
      <c r="A2880">
        <v>4065</v>
      </c>
      <c r="B2880" s="3" t="s">
        <v>4061</v>
      </c>
      <c r="C2880" s="3" t="s">
        <v>8169</v>
      </c>
      <c r="D2880" s="10">
        <v>4000</v>
      </c>
      <c r="E2880">
        <v>27</v>
      </c>
      <c r="F2880" s="5">
        <f t="shared" si="264"/>
        <v>6.7499999999999999E-3</v>
      </c>
      <c r="G2880" s="6">
        <f t="shared" si="265"/>
        <v>6.75</v>
      </c>
      <c r="H2880" t="s">
        <v>8221</v>
      </c>
      <c r="I2880" t="s">
        <v>8224</v>
      </c>
      <c r="J2880" t="s">
        <v>8246</v>
      </c>
      <c r="K2880">
        <v>1407883811</v>
      </c>
      <c r="L2880" s="11">
        <f t="shared" si="268"/>
        <v>41863.951516203706</v>
      </c>
      <c r="M2880">
        <v>1405291811</v>
      </c>
      <c r="N2880" s="11">
        <f t="shared" si="269"/>
        <v>41833.951516203706</v>
      </c>
      <c r="O2880" t="b">
        <v>0</v>
      </c>
      <c r="P2880">
        <v>4</v>
      </c>
      <c r="Q2880" t="b">
        <v>0</v>
      </c>
      <c r="R2880" t="s">
        <v>8271</v>
      </c>
      <c r="S2880" t="str">
        <f t="shared" si="266"/>
        <v>theater</v>
      </c>
      <c r="T2880" t="str">
        <f t="shared" si="267"/>
        <v>plays</v>
      </c>
    </row>
    <row r="2881" spans="1:20" ht="28.8" x14ac:dyDescent="0.3">
      <c r="A2881">
        <v>1710</v>
      </c>
      <c r="B2881" s="3" t="s">
        <v>1711</v>
      </c>
      <c r="C2881" s="3" t="s">
        <v>5820</v>
      </c>
      <c r="D2881" s="10">
        <v>5000</v>
      </c>
      <c r="E2881">
        <v>34</v>
      </c>
      <c r="F2881" s="5">
        <f t="shared" si="264"/>
        <v>6.7999999999999996E-3</v>
      </c>
      <c r="G2881" s="6">
        <f t="shared" si="265"/>
        <v>34</v>
      </c>
      <c r="H2881" t="s">
        <v>8221</v>
      </c>
      <c r="I2881" t="s">
        <v>8236</v>
      </c>
      <c r="J2881" t="s">
        <v>8249</v>
      </c>
      <c r="K2881">
        <v>1453122000</v>
      </c>
      <c r="L2881" s="11">
        <f t="shared" si="268"/>
        <v>42387.541666666672</v>
      </c>
      <c r="M2881">
        <v>1449151888</v>
      </c>
      <c r="N2881" s="11">
        <f t="shared" si="269"/>
        <v>42341.59129629629</v>
      </c>
      <c r="O2881" t="b">
        <v>0</v>
      </c>
      <c r="P2881">
        <v>1</v>
      </c>
      <c r="Q2881" t="b">
        <v>0</v>
      </c>
      <c r="R2881" t="s">
        <v>8293</v>
      </c>
      <c r="S2881" t="str">
        <f t="shared" si="266"/>
        <v>music</v>
      </c>
      <c r="T2881" t="str">
        <f t="shared" si="267"/>
        <v>faith</v>
      </c>
    </row>
    <row r="2882" spans="1:20" ht="43.2" x14ac:dyDescent="0.3">
      <c r="A2882">
        <v>456</v>
      </c>
      <c r="B2882" s="3" t="s">
        <v>457</v>
      </c>
      <c r="C2882" s="3" t="s">
        <v>4566</v>
      </c>
      <c r="D2882" s="10">
        <v>8888</v>
      </c>
      <c r="E2882">
        <v>61</v>
      </c>
      <c r="F2882" s="5">
        <f t="shared" ref="F2882:F2945" si="270">E2882/D2882</f>
        <v>6.8631863186318634E-3</v>
      </c>
      <c r="G2882" s="6">
        <f t="shared" ref="G2882:G2945" si="271">E2882/P2882</f>
        <v>20.333333333333332</v>
      </c>
      <c r="H2882" t="s">
        <v>8221</v>
      </c>
      <c r="I2882" t="s">
        <v>8224</v>
      </c>
      <c r="J2882" t="s">
        <v>8246</v>
      </c>
      <c r="K2882">
        <v>1382414340</v>
      </c>
      <c r="L2882" s="11">
        <f t="shared" si="268"/>
        <v>41569.165972222225</v>
      </c>
      <c r="M2882">
        <v>1380559201</v>
      </c>
      <c r="N2882" s="11">
        <f t="shared" si="269"/>
        <v>41547.694456018515</v>
      </c>
      <c r="O2882" t="b">
        <v>0</v>
      </c>
      <c r="P2882">
        <v>3</v>
      </c>
      <c r="Q2882" t="b">
        <v>0</v>
      </c>
      <c r="R2882" t="s">
        <v>8270</v>
      </c>
      <c r="S2882" t="str">
        <f t="shared" ref="S2882:S2945" si="272">LEFT(R2882,FIND("/",R2882)-1)</f>
        <v>film &amp; video</v>
      </c>
      <c r="T2882" t="str">
        <f t="shared" ref="T2882:T2945" si="273">RIGHT(R2882,LEN(R2882)-FIND("/",R2882))</f>
        <v>animation</v>
      </c>
    </row>
    <row r="2883" spans="1:20" ht="43.2" x14ac:dyDescent="0.3">
      <c r="A2883">
        <v>2681</v>
      </c>
      <c r="B2883" s="3" t="s">
        <v>2681</v>
      </c>
      <c r="C2883" s="3" t="s">
        <v>6791</v>
      </c>
      <c r="D2883" s="10">
        <v>8000</v>
      </c>
      <c r="E2883">
        <v>55</v>
      </c>
      <c r="F2883" s="5">
        <f t="shared" si="270"/>
        <v>6.875E-3</v>
      </c>
      <c r="G2883" s="6">
        <f t="shared" si="271"/>
        <v>27.5</v>
      </c>
      <c r="H2883" t="s">
        <v>8221</v>
      </c>
      <c r="I2883" t="s">
        <v>8224</v>
      </c>
      <c r="J2883" t="s">
        <v>8246</v>
      </c>
      <c r="K2883">
        <v>1405027750</v>
      </c>
      <c r="L2883" s="11">
        <f t="shared" ref="L2883:L2946" si="274">(((K2883/60)/60)/24)+DATE(1970,1,1)</f>
        <v>41830.895254629628</v>
      </c>
      <c r="M2883">
        <v>1402867750</v>
      </c>
      <c r="N2883" s="11">
        <f t="shared" ref="N2883:N2946" si="275">(((M2883/60)/60)/24)+DATE(1970,1,1)</f>
        <v>41805.895254629628</v>
      </c>
      <c r="O2883" t="b">
        <v>0</v>
      </c>
      <c r="P2883">
        <v>2</v>
      </c>
      <c r="Q2883" t="b">
        <v>0</v>
      </c>
      <c r="R2883" t="s">
        <v>8284</v>
      </c>
      <c r="S2883" t="str">
        <f t="shared" si="272"/>
        <v>food</v>
      </c>
      <c r="T2883" t="str">
        <f t="shared" si="273"/>
        <v>food trucks</v>
      </c>
    </row>
    <row r="2884" spans="1:20" x14ac:dyDescent="0.3">
      <c r="A2884">
        <v>2147</v>
      </c>
      <c r="B2884" s="3" t="s">
        <v>2148</v>
      </c>
      <c r="C2884" s="3" t="s">
        <v>6257</v>
      </c>
      <c r="D2884" s="10">
        <v>390000</v>
      </c>
      <c r="E2884">
        <v>2716</v>
      </c>
      <c r="F2884" s="5">
        <f t="shared" si="270"/>
        <v>6.9641025641025639E-3</v>
      </c>
      <c r="G2884" s="6">
        <f t="shared" si="271"/>
        <v>49.381818181818183</v>
      </c>
      <c r="H2884" t="s">
        <v>8221</v>
      </c>
      <c r="I2884" t="s">
        <v>8224</v>
      </c>
      <c r="J2884" t="s">
        <v>8246</v>
      </c>
      <c r="K2884">
        <v>1416125148</v>
      </c>
      <c r="L2884" s="11">
        <f t="shared" si="274"/>
        <v>41959.337361111116</v>
      </c>
      <c r="M2884">
        <v>1413356748</v>
      </c>
      <c r="N2884" s="11">
        <f t="shared" si="275"/>
        <v>41927.295694444445</v>
      </c>
      <c r="O2884" t="b">
        <v>0</v>
      </c>
      <c r="P2884">
        <v>55</v>
      </c>
      <c r="Q2884" t="b">
        <v>0</v>
      </c>
      <c r="R2884" t="s">
        <v>8282</v>
      </c>
      <c r="S2884" t="str">
        <f t="shared" si="272"/>
        <v>games</v>
      </c>
      <c r="T2884" t="str">
        <f t="shared" si="273"/>
        <v>video games</v>
      </c>
    </row>
    <row r="2885" spans="1:20" ht="43.2" x14ac:dyDescent="0.3">
      <c r="A2885">
        <v>550</v>
      </c>
      <c r="B2885" s="3" t="s">
        <v>551</v>
      </c>
      <c r="C2885" s="3" t="s">
        <v>4660</v>
      </c>
      <c r="D2885" s="10">
        <v>5000</v>
      </c>
      <c r="E2885">
        <v>35</v>
      </c>
      <c r="F2885" s="5">
        <f t="shared" si="270"/>
        <v>7.0000000000000001E-3</v>
      </c>
      <c r="G2885" s="6">
        <f t="shared" si="271"/>
        <v>8.75</v>
      </c>
      <c r="H2885" t="s">
        <v>8221</v>
      </c>
      <c r="I2885" t="s">
        <v>8229</v>
      </c>
      <c r="J2885" t="s">
        <v>8251</v>
      </c>
      <c r="K2885">
        <v>1485838800</v>
      </c>
      <c r="L2885" s="11">
        <f t="shared" si="274"/>
        <v>42766.208333333328</v>
      </c>
      <c r="M2885">
        <v>1484756245</v>
      </c>
      <c r="N2885" s="11">
        <f t="shared" si="275"/>
        <v>42753.678761574076</v>
      </c>
      <c r="O2885" t="b">
        <v>0</v>
      </c>
      <c r="P2885">
        <v>4</v>
      </c>
      <c r="Q2885" t="b">
        <v>0</v>
      </c>
      <c r="R2885" t="s">
        <v>8272</v>
      </c>
      <c r="S2885" t="str">
        <f t="shared" si="272"/>
        <v>technology</v>
      </c>
      <c r="T2885" t="str">
        <f t="shared" si="273"/>
        <v>web</v>
      </c>
    </row>
    <row r="2886" spans="1:20" ht="43.2" x14ac:dyDescent="0.3">
      <c r="A2886">
        <v>777</v>
      </c>
      <c r="B2886" s="3" t="s">
        <v>778</v>
      </c>
      <c r="C2886" s="3" t="s">
        <v>4887</v>
      </c>
      <c r="D2886" s="10">
        <v>3000</v>
      </c>
      <c r="E2886">
        <v>21</v>
      </c>
      <c r="F2886" s="5">
        <f t="shared" si="270"/>
        <v>7.0000000000000001E-3</v>
      </c>
      <c r="G2886" s="6">
        <f t="shared" si="271"/>
        <v>7</v>
      </c>
      <c r="H2886" t="s">
        <v>8221</v>
      </c>
      <c r="I2886" t="s">
        <v>8224</v>
      </c>
      <c r="J2886" t="s">
        <v>8246</v>
      </c>
      <c r="K2886">
        <v>1375313577</v>
      </c>
      <c r="L2886" s="11">
        <f t="shared" si="274"/>
        <v>41486.981215277774</v>
      </c>
      <c r="M2886">
        <v>1372721577</v>
      </c>
      <c r="N2886" s="11">
        <f t="shared" si="275"/>
        <v>41456.981215277774</v>
      </c>
      <c r="O2886" t="b">
        <v>0</v>
      </c>
      <c r="P2886">
        <v>3</v>
      </c>
      <c r="Q2886" t="b">
        <v>0</v>
      </c>
      <c r="R2886" t="s">
        <v>8275</v>
      </c>
      <c r="S2886" t="str">
        <f t="shared" si="272"/>
        <v>publishing</v>
      </c>
      <c r="T2886" t="str">
        <f t="shared" si="273"/>
        <v>fiction</v>
      </c>
    </row>
    <row r="2887" spans="1:20" ht="43.2" x14ac:dyDescent="0.3">
      <c r="A2887">
        <v>1070</v>
      </c>
      <c r="B2887" s="3" t="s">
        <v>1071</v>
      </c>
      <c r="C2887" s="3" t="s">
        <v>5180</v>
      </c>
      <c r="D2887" s="10">
        <v>10000</v>
      </c>
      <c r="E2887">
        <v>70</v>
      </c>
      <c r="F2887" s="5">
        <f t="shared" si="270"/>
        <v>7.0000000000000001E-3</v>
      </c>
      <c r="G2887" s="6">
        <f t="shared" si="271"/>
        <v>35</v>
      </c>
      <c r="H2887" t="s">
        <v>8221</v>
      </c>
      <c r="I2887" t="s">
        <v>8224</v>
      </c>
      <c r="J2887" t="s">
        <v>8246</v>
      </c>
      <c r="K2887">
        <v>1349050622</v>
      </c>
      <c r="L2887" s="11">
        <f t="shared" si="274"/>
        <v>41183.011828703704</v>
      </c>
      <c r="M2887">
        <v>1347322622</v>
      </c>
      <c r="N2887" s="11">
        <f t="shared" si="275"/>
        <v>41163.011828703704</v>
      </c>
      <c r="O2887" t="b">
        <v>0</v>
      </c>
      <c r="P2887">
        <v>2</v>
      </c>
      <c r="Q2887" t="b">
        <v>0</v>
      </c>
      <c r="R2887" t="s">
        <v>8282</v>
      </c>
      <c r="S2887" t="str">
        <f t="shared" si="272"/>
        <v>games</v>
      </c>
      <c r="T2887" t="str">
        <f t="shared" si="273"/>
        <v>video games</v>
      </c>
    </row>
    <row r="2888" spans="1:20" ht="57.6" x14ac:dyDescent="0.3">
      <c r="A2888">
        <v>2430</v>
      </c>
      <c r="B2888" s="3" t="s">
        <v>2431</v>
      </c>
      <c r="C2888" s="3" t="s">
        <v>6540</v>
      </c>
      <c r="D2888" s="10">
        <v>3000</v>
      </c>
      <c r="E2888">
        <v>21</v>
      </c>
      <c r="F2888" s="5">
        <f t="shared" si="270"/>
        <v>7.0000000000000001E-3</v>
      </c>
      <c r="G2888" s="6">
        <f t="shared" si="271"/>
        <v>10.5</v>
      </c>
      <c r="H2888" t="s">
        <v>8221</v>
      </c>
      <c r="I2888" t="s">
        <v>8224</v>
      </c>
      <c r="J2888" t="s">
        <v>8246</v>
      </c>
      <c r="K2888">
        <v>1455246504</v>
      </c>
      <c r="L2888" s="11">
        <f t="shared" si="274"/>
        <v>42412.130833333329</v>
      </c>
      <c r="M2888">
        <v>1452654504</v>
      </c>
      <c r="N2888" s="11">
        <f t="shared" si="275"/>
        <v>42382.130833333329</v>
      </c>
      <c r="O2888" t="b">
        <v>0</v>
      </c>
      <c r="P2888">
        <v>2</v>
      </c>
      <c r="Q2888" t="b">
        <v>0</v>
      </c>
      <c r="R2888" t="s">
        <v>8284</v>
      </c>
      <c r="S2888" t="str">
        <f t="shared" si="272"/>
        <v>food</v>
      </c>
      <c r="T2888" t="str">
        <f t="shared" si="273"/>
        <v>food trucks</v>
      </c>
    </row>
    <row r="2889" spans="1:20" ht="43.2" x14ac:dyDescent="0.3">
      <c r="A2889">
        <v>2700</v>
      </c>
      <c r="B2889" s="3" t="s">
        <v>2700</v>
      </c>
      <c r="C2889" s="3" t="s">
        <v>6810</v>
      </c>
      <c r="D2889" s="10">
        <v>9999</v>
      </c>
      <c r="E2889">
        <v>70</v>
      </c>
      <c r="F2889" s="5">
        <f t="shared" si="270"/>
        <v>7.0007000700070005E-3</v>
      </c>
      <c r="G2889" s="6">
        <f t="shared" si="271"/>
        <v>17.5</v>
      </c>
      <c r="H2889" t="s">
        <v>8221</v>
      </c>
      <c r="I2889" t="s">
        <v>8224</v>
      </c>
      <c r="J2889" t="s">
        <v>8246</v>
      </c>
      <c r="K2889">
        <v>1411073972</v>
      </c>
      <c r="L2889" s="11">
        <f t="shared" si="274"/>
        <v>41900.87467592593</v>
      </c>
      <c r="M2889">
        <v>1408481972</v>
      </c>
      <c r="N2889" s="11">
        <f t="shared" si="275"/>
        <v>41870.87467592593</v>
      </c>
      <c r="O2889" t="b">
        <v>0</v>
      </c>
      <c r="P2889">
        <v>4</v>
      </c>
      <c r="Q2889" t="b">
        <v>0</v>
      </c>
      <c r="R2889" t="s">
        <v>8284</v>
      </c>
      <c r="S2889" t="str">
        <f t="shared" si="272"/>
        <v>food</v>
      </c>
      <c r="T2889" t="str">
        <f t="shared" si="273"/>
        <v>food trucks</v>
      </c>
    </row>
    <row r="2890" spans="1:20" ht="43.2" x14ac:dyDescent="0.3">
      <c r="A2890">
        <v>1483</v>
      </c>
      <c r="B2890" s="3" t="s">
        <v>1484</v>
      </c>
      <c r="C2890" s="3" t="s">
        <v>5593</v>
      </c>
      <c r="D2890" s="10">
        <v>7000</v>
      </c>
      <c r="E2890">
        <v>50</v>
      </c>
      <c r="F2890" s="5">
        <f t="shared" si="270"/>
        <v>7.1428571428571426E-3</v>
      </c>
      <c r="G2890" s="6">
        <f t="shared" si="271"/>
        <v>25</v>
      </c>
      <c r="H2890" t="s">
        <v>8221</v>
      </c>
      <c r="I2890" t="s">
        <v>8224</v>
      </c>
      <c r="J2890" t="s">
        <v>8246</v>
      </c>
      <c r="K2890">
        <v>1469162275</v>
      </c>
      <c r="L2890" s="11">
        <f t="shared" si="274"/>
        <v>42573.192997685182</v>
      </c>
      <c r="M2890">
        <v>1467002275</v>
      </c>
      <c r="N2890" s="11">
        <f t="shared" si="275"/>
        <v>42548.192997685182</v>
      </c>
      <c r="O2890" t="b">
        <v>0</v>
      </c>
      <c r="P2890">
        <v>2</v>
      </c>
      <c r="Q2890" t="b">
        <v>0</v>
      </c>
      <c r="R2890" t="s">
        <v>8275</v>
      </c>
      <c r="S2890" t="str">
        <f t="shared" si="272"/>
        <v>publishing</v>
      </c>
      <c r="T2890" t="str">
        <f t="shared" si="273"/>
        <v>fiction</v>
      </c>
    </row>
    <row r="2891" spans="1:20" ht="43.2" x14ac:dyDescent="0.3">
      <c r="A2891">
        <v>2692</v>
      </c>
      <c r="B2891" s="3" t="s">
        <v>2692</v>
      </c>
      <c r="C2891" s="3" t="s">
        <v>6802</v>
      </c>
      <c r="D2891" s="10">
        <v>3500</v>
      </c>
      <c r="E2891">
        <v>25</v>
      </c>
      <c r="F2891" s="5">
        <f t="shared" si="270"/>
        <v>7.1428571428571426E-3</v>
      </c>
      <c r="G2891" s="6">
        <f t="shared" si="271"/>
        <v>25</v>
      </c>
      <c r="H2891" t="s">
        <v>8221</v>
      </c>
      <c r="I2891" t="s">
        <v>8224</v>
      </c>
      <c r="J2891" t="s">
        <v>8246</v>
      </c>
      <c r="K2891">
        <v>1427266860</v>
      </c>
      <c r="L2891" s="11">
        <f t="shared" si="274"/>
        <v>42088.292361111111</v>
      </c>
      <c r="M2891">
        <v>1424678460</v>
      </c>
      <c r="N2891" s="11">
        <f t="shared" si="275"/>
        <v>42058.334027777775</v>
      </c>
      <c r="O2891" t="b">
        <v>0</v>
      </c>
      <c r="P2891">
        <v>1</v>
      </c>
      <c r="Q2891" t="b">
        <v>0</v>
      </c>
      <c r="R2891" t="s">
        <v>8284</v>
      </c>
      <c r="S2891" t="str">
        <f t="shared" si="272"/>
        <v>food</v>
      </c>
      <c r="T2891" t="str">
        <f t="shared" si="273"/>
        <v>food trucks</v>
      </c>
    </row>
    <row r="2892" spans="1:20" ht="43.2" x14ac:dyDescent="0.3">
      <c r="A2892">
        <v>574</v>
      </c>
      <c r="B2892" s="3" t="s">
        <v>575</v>
      </c>
      <c r="C2892" s="3" t="s">
        <v>4684</v>
      </c>
      <c r="D2892" s="10">
        <v>11180</v>
      </c>
      <c r="E2892">
        <v>80</v>
      </c>
      <c r="F2892" s="5">
        <f t="shared" si="270"/>
        <v>7.1556350626118068E-3</v>
      </c>
      <c r="G2892" s="6">
        <f t="shared" si="271"/>
        <v>20</v>
      </c>
      <c r="H2892" t="s">
        <v>8221</v>
      </c>
      <c r="I2892" t="s">
        <v>8225</v>
      </c>
      <c r="J2892" t="s">
        <v>8247</v>
      </c>
      <c r="K2892">
        <v>1476873507</v>
      </c>
      <c r="L2892" s="11">
        <f t="shared" si="274"/>
        <v>42662.443368055552</v>
      </c>
      <c r="M2892">
        <v>1474281507</v>
      </c>
      <c r="N2892" s="11">
        <f t="shared" si="275"/>
        <v>42632.443368055552</v>
      </c>
      <c r="O2892" t="b">
        <v>0</v>
      </c>
      <c r="P2892">
        <v>4</v>
      </c>
      <c r="Q2892" t="b">
        <v>0</v>
      </c>
      <c r="R2892" t="s">
        <v>8272</v>
      </c>
      <c r="S2892" t="str">
        <f t="shared" si="272"/>
        <v>technology</v>
      </c>
      <c r="T2892" t="str">
        <f t="shared" si="273"/>
        <v>web</v>
      </c>
    </row>
    <row r="2893" spans="1:20" ht="43.2" x14ac:dyDescent="0.3">
      <c r="A2893">
        <v>2401</v>
      </c>
      <c r="B2893" s="3" t="s">
        <v>2402</v>
      </c>
      <c r="C2893" s="3" t="s">
        <v>6511</v>
      </c>
      <c r="D2893" s="10">
        <v>28000</v>
      </c>
      <c r="E2893">
        <v>201</v>
      </c>
      <c r="F2893" s="5">
        <f t="shared" si="270"/>
        <v>7.1785714285714283E-3</v>
      </c>
      <c r="G2893" s="6">
        <f t="shared" si="271"/>
        <v>22.333333333333332</v>
      </c>
      <c r="H2893" t="s">
        <v>8221</v>
      </c>
      <c r="I2893" t="s">
        <v>8224</v>
      </c>
      <c r="J2893" t="s">
        <v>8246</v>
      </c>
      <c r="K2893">
        <v>1457207096</v>
      </c>
      <c r="L2893" s="11">
        <f t="shared" si="274"/>
        <v>42434.822870370372</v>
      </c>
      <c r="M2893">
        <v>1452023096</v>
      </c>
      <c r="N2893" s="11">
        <f t="shared" si="275"/>
        <v>42374.822870370372</v>
      </c>
      <c r="O2893" t="b">
        <v>0</v>
      </c>
      <c r="P2893">
        <v>9</v>
      </c>
      <c r="Q2893" t="b">
        <v>0</v>
      </c>
      <c r="R2893" t="s">
        <v>8284</v>
      </c>
      <c r="S2893" t="str">
        <f t="shared" si="272"/>
        <v>food</v>
      </c>
      <c r="T2893" t="str">
        <f t="shared" si="273"/>
        <v>food trucks</v>
      </c>
    </row>
    <row r="2894" spans="1:20" ht="43.2" x14ac:dyDescent="0.3">
      <c r="A2894">
        <v>220</v>
      </c>
      <c r="B2894" s="3" t="s">
        <v>222</v>
      </c>
      <c r="C2894" s="3" t="s">
        <v>4330</v>
      </c>
      <c r="D2894" s="10">
        <v>50000</v>
      </c>
      <c r="E2894">
        <v>360</v>
      </c>
      <c r="F2894" s="5">
        <f t="shared" si="270"/>
        <v>7.1999999999999998E-3</v>
      </c>
      <c r="G2894" s="6">
        <f t="shared" si="271"/>
        <v>120</v>
      </c>
      <c r="H2894" t="s">
        <v>8221</v>
      </c>
      <c r="I2894" t="s">
        <v>8224</v>
      </c>
      <c r="J2894" t="s">
        <v>8246</v>
      </c>
      <c r="K2894">
        <v>1440101160</v>
      </c>
      <c r="L2894" s="11">
        <f t="shared" si="274"/>
        <v>42236.837499999994</v>
      </c>
      <c r="M2894">
        <v>1436542030</v>
      </c>
      <c r="N2894" s="11">
        <f t="shared" si="275"/>
        <v>42195.643865740742</v>
      </c>
      <c r="O2894" t="b">
        <v>0</v>
      </c>
      <c r="P2894">
        <v>3</v>
      </c>
      <c r="Q2894" t="b">
        <v>0</v>
      </c>
      <c r="R2894" t="s">
        <v>8268</v>
      </c>
      <c r="S2894" t="str">
        <f t="shared" si="272"/>
        <v>film &amp; video</v>
      </c>
      <c r="T2894" t="str">
        <f t="shared" si="273"/>
        <v>drama</v>
      </c>
    </row>
    <row r="2895" spans="1:20" ht="28.8" x14ac:dyDescent="0.3">
      <c r="A2895">
        <v>2761</v>
      </c>
      <c r="B2895" s="3" t="s">
        <v>2761</v>
      </c>
      <c r="C2895" s="3" t="s">
        <v>6871</v>
      </c>
      <c r="D2895" s="10">
        <v>5000</v>
      </c>
      <c r="E2895">
        <v>36</v>
      </c>
      <c r="F2895" s="5">
        <f t="shared" si="270"/>
        <v>7.1999999999999998E-3</v>
      </c>
      <c r="G2895" s="6">
        <f t="shared" si="271"/>
        <v>9</v>
      </c>
      <c r="H2895" t="s">
        <v>8221</v>
      </c>
      <c r="I2895" t="s">
        <v>8224</v>
      </c>
      <c r="J2895" t="s">
        <v>8246</v>
      </c>
      <c r="K2895">
        <v>1357176693</v>
      </c>
      <c r="L2895" s="11">
        <f t="shared" si="274"/>
        <v>41277.063576388886</v>
      </c>
      <c r="M2895">
        <v>1354584693</v>
      </c>
      <c r="N2895" s="11">
        <f t="shared" si="275"/>
        <v>41247.063576388886</v>
      </c>
      <c r="O2895" t="b">
        <v>0</v>
      </c>
      <c r="P2895">
        <v>4</v>
      </c>
      <c r="Q2895" t="b">
        <v>0</v>
      </c>
      <c r="R2895" t="s">
        <v>8304</v>
      </c>
      <c r="S2895" t="str">
        <f t="shared" si="272"/>
        <v>publishing</v>
      </c>
      <c r="T2895" t="str">
        <f t="shared" si="273"/>
        <v>children's books</v>
      </c>
    </row>
    <row r="2896" spans="1:20" ht="57.6" x14ac:dyDescent="0.3">
      <c r="A2896">
        <v>2159</v>
      </c>
      <c r="B2896" s="3" t="s">
        <v>2160</v>
      </c>
      <c r="C2896" s="3" t="s">
        <v>6269</v>
      </c>
      <c r="D2896" s="10">
        <v>3600</v>
      </c>
      <c r="E2896">
        <v>26</v>
      </c>
      <c r="F2896" s="5">
        <f t="shared" si="270"/>
        <v>7.2222222222222219E-3</v>
      </c>
      <c r="G2896" s="6">
        <f t="shared" si="271"/>
        <v>13</v>
      </c>
      <c r="H2896" t="s">
        <v>8221</v>
      </c>
      <c r="I2896" t="s">
        <v>8224</v>
      </c>
      <c r="J2896" t="s">
        <v>8246</v>
      </c>
      <c r="K2896">
        <v>1310837574</v>
      </c>
      <c r="L2896" s="11">
        <f t="shared" si="274"/>
        <v>40740.731180555551</v>
      </c>
      <c r="M2896">
        <v>1308245574</v>
      </c>
      <c r="N2896" s="11">
        <f t="shared" si="275"/>
        <v>40710.731180555551</v>
      </c>
      <c r="O2896" t="b">
        <v>0</v>
      </c>
      <c r="P2896">
        <v>2</v>
      </c>
      <c r="Q2896" t="b">
        <v>0</v>
      </c>
      <c r="R2896" t="s">
        <v>8282</v>
      </c>
      <c r="S2896" t="str">
        <f t="shared" si="272"/>
        <v>games</v>
      </c>
      <c r="T2896" t="str">
        <f t="shared" si="273"/>
        <v>video games</v>
      </c>
    </row>
    <row r="2897" spans="1:20" ht="28.8" x14ac:dyDescent="0.3">
      <c r="A2897">
        <v>1736</v>
      </c>
      <c r="B2897" s="3" t="s">
        <v>1737</v>
      </c>
      <c r="C2897" s="3" t="s">
        <v>5846</v>
      </c>
      <c r="D2897" s="10">
        <v>3000</v>
      </c>
      <c r="E2897">
        <v>22</v>
      </c>
      <c r="F2897" s="5">
        <f t="shared" si="270"/>
        <v>7.3333333333333332E-3</v>
      </c>
      <c r="G2897" s="6">
        <f t="shared" si="271"/>
        <v>22</v>
      </c>
      <c r="H2897" t="s">
        <v>8221</v>
      </c>
      <c r="I2897" t="s">
        <v>8224</v>
      </c>
      <c r="J2897" t="s">
        <v>8246</v>
      </c>
      <c r="K2897">
        <v>1447018833</v>
      </c>
      <c r="L2897" s="11">
        <f t="shared" si="274"/>
        <v>42316.90315972222</v>
      </c>
      <c r="M2897">
        <v>1444423233</v>
      </c>
      <c r="N2897" s="11">
        <f t="shared" si="275"/>
        <v>42286.861493055556</v>
      </c>
      <c r="O2897" t="b">
        <v>0</v>
      </c>
      <c r="P2897">
        <v>1</v>
      </c>
      <c r="Q2897" t="b">
        <v>0</v>
      </c>
      <c r="R2897" t="s">
        <v>8293</v>
      </c>
      <c r="S2897" t="str">
        <f t="shared" si="272"/>
        <v>music</v>
      </c>
      <c r="T2897" t="str">
        <f t="shared" si="273"/>
        <v>faith</v>
      </c>
    </row>
    <row r="2898" spans="1:20" ht="43.2" x14ac:dyDescent="0.3">
      <c r="A2898">
        <v>718</v>
      </c>
      <c r="B2898" s="3" t="s">
        <v>719</v>
      </c>
      <c r="C2898" s="3" t="s">
        <v>4828</v>
      </c>
      <c r="D2898" s="10">
        <v>12000</v>
      </c>
      <c r="E2898">
        <v>90</v>
      </c>
      <c r="F2898" s="5">
        <f t="shared" si="270"/>
        <v>7.4999999999999997E-3</v>
      </c>
      <c r="G2898" s="6">
        <f t="shared" si="271"/>
        <v>22.5</v>
      </c>
      <c r="H2898" t="s">
        <v>8221</v>
      </c>
      <c r="I2898" t="s">
        <v>8224</v>
      </c>
      <c r="J2898" t="s">
        <v>8246</v>
      </c>
      <c r="K2898">
        <v>1487397540</v>
      </c>
      <c r="L2898" s="11">
        <f t="shared" si="274"/>
        <v>42784.249305555553</v>
      </c>
      <c r="M2898">
        <v>1484684247</v>
      </c>
      <c r="N2898" s="11">
        <f t="shared" si="275"/>
        <v>42752.845451388886</v>
      </c>
      <c r="O2898" t="b">
        <v>0</v>
      </c>
      <c r="P2898">
        <v>4</v>
      </c>
      <c r="Q2898" t="b">
        <v>0</v>
      </c>
      <c r="R2898" t="s">
        <v>8273</v>
      </c>
      <c r="S2898" t="str">
        <f t="shared" si="272"/>
        <v>technology</v>
      </c>
      <c r="T2898" t="str">
        <f t="shared" si="273"/>
        <v>wearables</v>
      </c>
    </row>
    <row r="2899" spans="1:20" ht="57.6" x14ac:dyDescent="0.3">
      <c r="A2899">
        <v>1492</v>
      </c>
      <c r="B2899" s="3" t="s">
        <v>1493</v>
      </c>
      <c r="C2899" s="3" t="s">
        <v>5602</v>
      </c>
      <c r="D2899" s="10">
        <v>4000</v>
      </c>
      <c r="E2899">
        <v>30</v>
      </c>
      <c r="F2899" s="5">
        <f t="shared" si="270"/>
        <v>7.4999999999999997E-3</v>
      </c>
      <c r="G2899" s="6">
        <f t="shared" si="271"/>
        <v>15</v>
      </c>
      <c r="H2899" t="s">
        <v>8221</v>
      </c>
      <c r="I2899" t="s">
        <v>8224</v>
      </c>
      <c r="J2899" t="s">
        <v>8246</v>
      </c>
      <c r="K2899">
        <v>1308431646</v>
      </c>
      <c r="L2899" s="11">
        <f t="shared" si="274"/>
        <v>40712.884791666671</v>
      </c>
      <c r="M2899">
        <v>1305839646</v>
      </c>
      <c r="N2899" s="11">
        <f t="shared" si="275"/>
        <v>40682.884791666671</v>
      </c>
      <c r="O2899" t="b">
        <v>0</v>
      </c>
      <c r="P2899">
        <v>2</v>
      </c>
      <c r="Q2899" t="b">
        <v>0</v>
      </c>
      <c r="R2899" t="s">
        <v>8275</v>
      </c>
      <c r="S2899" t="str">
        <f t="shared" si="272"/>
        <v>publishing</v>
      </c>
      <c r="T2899" t="str">
        <f t="shared" si="273"/>
        <v>fiction</v>
      </c>
    </row>
    <row r="2900" spans="1:20" ht="43.2" x14ac:dyDescent="0.3">
      <c r="A2900">
        <v>1155</v>
      </c>
      <c r="B2900" s="3" t="s">
        <v>1156</v>
      </c>
      <c r="C2900" s="3" t="s">
        <v>5265</v>
      </c>
      <c r="D2900" s="10">
        <v>25000</v>
      </c>
      <c r="E2900">
        <v>188</v>
      </c>
      <c r="F2900" s="5">
        <f t="shared" si="270"/>
        <v>7.5199999999999998E-3</v>
      </c>
      <c r="G2900" s="6">
        <f t="shared" si="271"/>
        <v>23.5</v>
      </c>
      <c r="H2900" t="s">
        <v>8221</v>
      </c>
      <c r="I2900" t="s">
        <v>8224</v>
      </c>
      <c r="J2900" t="s">
        <v>8246</v>
      </c>
      <c r="K2900">
        <v>1408040408</v>
      </c>
      <c r="L2900" s="11">
        <f t="shared" si="274"/>
        <v>41865.763981481483</v>
      </c>
      <c r="M2900">
        <v>1405448408</v>
      </c>
      <c r="N2900" s="11">
        <f t="shared" si="275"/>
        <v>41835.763981481483</v>
      </c>
      <c r="O2900" t="b">
        <v>0</v>
      </c>
      <c r="P2900">
        <v>8</v>
      </c>
      <c r="Q2900" t="b">
        <v>0</v>
      </c>
      <c r="R2900" t="s">
        <v>8284</v>
      </c>
      <c r="S2900" t="str">
        <f t="shared" si="272"/>
        <v>food</v>
      </c>
      <c r="T2900" t="str">
        <f t="shared" si="273"/>
        <v>food trucks</v>
      </c>
    </row>
    <row r="2901" spans="1:20" ht="43.2" x14ac:dyDescent="0.3">
      <c r="A2901">
        <v>466</v>
      </c>
      <c r="B2901" s="3" t="s">
        <v>467</v>
      </c>
      <c r="C2901" s="3" t="s">
        <v>4576</v>
      </c>
      <c r="D2901" s="10">
        <v>10000</v>
      </c>
      <c r="E2901">
        <v>76</v>
      </c>
      <c r="F2901" s="5">
        <f t="shared" si="270"/>
        <v>7.6E-3</v>
      </c>
      <c r="G2901" s="6">
        <f t="shared" si="271"/>
        <v>15.2</v>
      </c>
      <c r="H2901" t="s">
        <v>8221</v>
      </c>
      <c r="I2901" t="s">
        <v>8224</v>
      </c>
      <c r="J2901" t="s">
        <v>8246</v>
      </c>
      <c r="K2901">
        <v>1347057464</v>
      </c>
      <c r="L2901" s="11">
        <f t="shared" si="274"/>
        <v>41159.942870370374</v>
      </c>
      <c r="M2901">
        <v>1344465464</v>
      </c>
      <c r="N2901" s="11">
        <f t="shared" si="275"/>
        <v>41129.942870370374</v>
      </c>
      <c r="O2901" t="b">
        <v>0</v>
      </c>
      <c r="P2901">
        <v>5</v>
      </c>
      <c r="Q2901" t="b">
        <v>0</v>
      </c>
      <c r="R2901" t="s">
        <v>8270</v>
      </c>
      <c r="S2901" t="str">
        <f t="shared" si="272"/>
        <v>film &amp; video</v>
      </c>
      <c r="T2901" t="str">
        <f t="shared" si="273"/>
        <v>animation</v>
      </c>
    </row>
    <row r="2902" spans="1:20" ht="43.2" x14ac:dyDescent="0.3">
      <c r="A2902">
        <v>1999</v>
      </c>
      <c r="B2902" s="3" t="s">
        <v>2000</v>
      </c>
      <c r="C2902" s="3" t="s">
        <v>6109</v>
      </c>
      <c r="D2902" s="10">
        <v>31000</v>
      </c>
      <c r="E2902">
        <v>236</v>
      </c>
      <c r="F2902" s="5">
        <f t="shared" si="270"/>
        <v>7.6129032258064515E-3</v>
      </c>
      <c r="G2902" s="6">
        <f t="shared" si="271"/>
        <v>33.714285714285715</v>
      </c>
      <c r="H2902" t="s">
        <v>8221</v>
      </c>
      <c r="I2902" t="s">
        <v>8225</v>
      </c>
      <c r="J2902" t="s">
        <v>8247</v>
      </c>
      <c r="K2902">
        <v>1415882108</v>
      </c>
      <c r="L2902" s="11">
        <f t="shared" si="274"/>
        <v>41956.524398148147</v>
      </c>
      <c r="M2902">
        <v>1413286508</v>
      </c>
      <c r="N2902" s="11">
        <f t="shared" si="275"/>
        <v>41926.482731481483</v>
      </c>
      <c r="O2902" t="b">
        <v>0</v>
      </c>
      <c r="P2902">
        <v>7</v>
      </c>
      <c r="Q2902" t="b">
        <v>0</v>
      </c>
      <c r="R2902" t="s">
        <v>8296</v>
      </c>
      <c r="S2902" t="str">
        <f t="shared" si="272"/>
        <v>photography</v>
      </c>
      <c r="T2902" t="str">
        <f t="shared" si="273"/>
        <v>people</v>
      </c>
    </row>
    <row r="2903" spans="1:20" ht="43.2" x14ac:dyDescent="0.3">
      <c r="A2903">
        <v>423</v>
      </c>
      <c r="B2903" s="3" t="s">
        <v>424</v>
      </c>
      <c r="C2903" s="3" t="s">
        <v>4533</v>
      </c>
      <c r="D2903" s="10">
        <v>20000</v>
      </c>
      <c r="E2903">
        <v>153</v>
      </c>
      <c r="F2903" s="5">
        <f t="shared" si="270"/>
        <v>7.6499999999999997E-3</v>
      </c>
      <c r="G2903" s="6">
        <f t="shared" si="271"/>
        <v>11.76923076923077</v>
      </c>
      <c r="H2903" t="s">
        <v>8221</v>
      </c>
      <c r="I2903" t="s">
        <v>8224</v>
      </c>
      <c r="J2903" t="s">
        <v>8246</v>
      </c>
      <c r="K2903">
        <v>1370470430</v>
      </c>
      <c r="L2903" s="11">
        <f t="shared" si="274"/>
        <v>41430.92627314815</v>
      </c>
      <c r="M2903">
        <v>1367878430</v>
      </c>
      <c r="N2903" s="11">
        <f t="shared" si="275"/>
        <v>41400.92627314815</v>
      </c>
      <c r="O2903" t="b">
        <v>0</v>
      </c>
      <c r="P2903">
        <v>13</v>
      </c>
      <c r="Q2903" t="b">
        <v>0</v>
      </c>
      <c r="R2903" t="s">
        <v>8270</v>
      </c>
      <c r="S2903" t="str">
        <f t="shared" si="272"/>
        <v>film &amp; video</v>
      </c>
      <c r="T2903" t="str">
        <f t="shared" si="273"/>
        <v>animation</v>
      </c>
    </row>
    <row r="2904" spans="1:20" ht="43.2" x14ac:dyDescent="0.3">
      <c r="A2904">
        <v>2762</v>
      </c>
      <c r="B2904" s="3" t="s">
        <v>2762</v>
      </c>
      <c r="C2904" s="3" t="s">
        <v>6872</v>
      </c>
      <c r="D2904" s="10">
        <v>3250</v>
      </c>
      <c r="E2904">
        <v>25</v>
      </c>
      <c r="F2904" s="5">
        <f t="shared" si="270"/>
        <v>7.6923076923076927E-3</v>
      </c>
      <c r="G2904" s="6">
        <f t="shared" si="271"/>
        <v>25</v>
      </c>
      <c r="H2904" t="s">
        <v>8221</v>
      </c>
      <c r="I2904" t="s">
        <v>8224</v>
      </c>
      <c r="J2904" t="s">
        <v>8246</v>
      </c>
      <c r="K2904">
        <v>1332114795</v>
      </c>
      <c r="L2904" s="11">
        <f t="shared" si="274"/>
        <v>40986.995312500003</v>
      </c>
      <c r="M2904">
        <v>1326934395</v>
      </c>
      <c r="N2904" s="11">
        <f t="shared" si="275"/>
        <v>40927.036979166667</v>
      </c>
      <c r="O2904" t="b">
        <v>0</v>
      </c>
      <c r="P2904">
        <v>1</v>
      </c>
      <c r="Q2904" t="b">
        <v>0</v>
      </c>
      <c r="R2904" t="s">
        <v>8304</v>
      </c>
      <c r="S2904" t="str">
        <f t="shared" si="272"/>
        <v>publishing</v>
      </c>
      <c r="T2904" t="str">
        <f t="shared" si="273"/>
        <v>children's books</v>
      </c>
    </row>
    <row r="2905" spans="1:20" ht="43.2" x14ac:dyDescent="0.3">
      <c r="A2905">
        <v>1436</v>
      </c>
      <c r="B2905" s="3" t="s">
        <v>1437</v>
      </c>
      <c r="C2905" s="3" t="s">
        <v>5546</v>
      </c>
      <c r="D2905" s="10">
        <v>10000</v>
      </c>
      <c r="E2905">
        <v>77</v>
      </c>
      <c r="F2905" s="5">
        <f t="shared" si="270"/>
        <v>7.7000000000000002E-3</v>
      </c>
      <c r="G2905" s="6">
        <f t="shared" si="271"/>
        <v>38.5</v>
      </c>
      <c r="H2905" t="s">
        <v>8221</v>
      </c>
      <c r="I2905" t="s">
        <v>8236</v>
      </c>
      <c r="J2905" t="s">
        <v>8249</v>
      </c>
      <c r="K2905">
        <v>1456043057</v>
      </c>
      <c r="L2905" s="11">
        <f t="shared" si="274"/>
        <v>42421.35019675926</v>
      </c>
      <c r="M2905">
        <v>1453451057</v>
      </c>
      <c r="N2905" s="11">
        <f t="shared" si="275"/>
        <v>42391.35019675926</v>
      </c>
      <c r="O2905" t="b">
        <v>0</v>
      </c>
      <c r="P2905">
        <v>2</v>
      </c>
      <c r="Q2905" t="b">
        <v>0</v>
      </c>
      <c r="R2905" t="s">
        <v>8287</v>
      </c>
      <c r="S2905" t="str">
        <f t="shared" si="272"/>
        <v>publishing</v>
      </c>
      <c r="T2905" t="str">
        <f t="shared" si="273"/>
        <v>translations</v>
      </c>
    </row>
    <row r="2906" spans="1:20" ht="43.2" x14ac:dyDescent="0.3">
      <c r="A2906">
        <v>2903</v>
      </c>
      <c r="B2906" s="3" t="s">
        <v>2903</v>
      </c>
      <c r="C2906" s="3" t="s">
        <v>7013</v>
      </c>
      <c r="D2906" s="10">
        <v>5000</v>
      </c>
      <c r="E2906">
        <v>39</v>
      </c>
      <c r="F2906" s="5">
        <f t="shared" si="270"/>
        <v>7.7999999999999996E-3</v>
      </c>
      <c r="G2906" s="6">
        <f t="shared" si="271"/>
        <v>9.75</v>
      </c>
      <c r="H2906" t="s">
        <v>8221</v>
      </c>
      <c r="I2906" t="s">
        <v>8224</v>
      </c>
      <c r="J2906" t="s">
        <v>8246</v>
      </c>
      <c r="K2906">
        <v>1441771218</v>
      </c>
      <c r="L2906" s="11">
        <f t="shared" si="274"/>
        <v>42256.166874999995</v>
      </c>
      <c r="M2906">
        <v>1436587218</v>
      </c>
      <c r="N2906" s="11">
        <f t="shared" si="275"/>
        <v>42196.166874999995</v>
      </c>
      <c r="O2906" t="b">
        <v>0</v>
      </c>
      <c r="P2906">
        <v>4</v>
      </c>
      <c r="Q2906" t="b">
        <v>0</v>
      </c>
      <c r="R2906" t="s">
        <v>8271</v>
      </c>
      <c r="S2906" t="str">
        <f t="shared" si="272"/>
        <v>theater</v>
      </c>
      <c r="T2906" t="str">
        <f t="shared" si="273"/>
        <v>plays</v>
      </c>
    </row>
    <row r="2907" spans="1:20" ht="43.2" x14ac:dyDescent="0.3">
      <c r="A2907">
        <v>450</v>
      </c>
      <c r="B2907" s="3" t="s">
        <v>451</v>
      </c>
      <c r="C2907" s="3" t="s">
        <v>4560</v>
      </c>
      <c r="D2907" s="10">
        <v>50000</v>
      </c>
      <c r="E2907">
        <v>396</v>
      </c>
      <c r="F2907" s="5">
        <f t="shared" si="270"/>
        <v>7.92E-3</v>
      </c>
      <c r="G2907" s="6">
        <f t="shared" si="271"/>
        <v>56.571428571428569</v>
      </c>
      <c r="H2907" t="s">
        <v>8221</v>
      </c>
      <c r="I2907" t="s">
        <v>8224</v>
      </c>
      <c r="J2907" t="s">
        <v>8246</v>
      </c>
      <c r="K2907">
        <v>1392417800</v>
      </c>
      <c r="L2907" s="11">
        <f t="shared" si="274"/>
        <v>41684.946759259255</v>
      </c>
      <c r="M2907">
        <v>1389825800</v>
      </c>
      <c r="N2907" s="11">
        <f t="shared" si="275"/>
        <v>41654.946759259255</v>
      </c>
      <c r="O2907" t="b">
        <v>0</v>
      </c>
      <c r="P2907">
        <v>7</v>
      </c>
      <c r="Q2907" t="b">
        <v>0</v>
      </c>
      <c r="R2907" t="s">
        <v>8270</v>
      </c>
      <c r="S2907" t="str">
        <f t="shared" si="272"/>
        <v>film &amp; video</v>
      </c>
      <c r="T2907" t="str">
        <f t="shared" si="273"/>
        <v>animation</v>
      </c>
    </row>
    <row r="2908" spans="1:20" ht="43.2" x14ac:dyDescent="0.3">
      <c r="A2908">
        <v>713</v>
      </c>
      <c r="B2908" s="3" t="s">
        <v>714</v>
      </c>
      <c r="C2908" s="3" t="s">
        <v>4823</v>
      </c>
      <c r="D2908" s="10">
        <v>25000</v>
      </c>
      <c r="E2908">
        <v>199</v>
      </c>
      <c r="F2908" s="5">
        <f t="shared" si="270"/>
        <v>7.9600000000000001E-3</v>
      </c>
      <c r="G2908" s="6">
        <f t="shared" si="271"/>
        <v>199</v>
      </c>
      <c r="H2908" t="s">
        <v>8221</v>
      </c>
      <c r="I2908" t="s">
        <v>8237</v>
      </c>
      <c r="J2908" t="s">
        <v>8249</v>
      </c>
      <c r="K2908">
        <v>1465130532</v>
      </c>
      <c r="L2908" s="11">
        <f t="shared" si="274"/>
        <v>42526.529305555552</v>
      </c>
      <c r="M2908">
        <v>1462538532</v>
      </c>
      <c r="N2908" s="11">
        <f t="shared" si="275"/>
        <v>42496.529305555552</v>
      </c>
      <c r="O2908" t="b">
        <v>0</v>
      </c>
      <c r="P2908">
        <v>1</v>
      </c>
      <c r="Q2908" t="b">
        <v>0</v>
      </c>
      <c r="R2908" t="s">
        <v>8273</v>
      </c>
      <c r="S2908" t="str">
        <f t="shared" si="272"/>
        <v>technology</v>
      </c>
      <c r="T2908" t="str">
        <f t="shared" si="273"/>
        <v>wearables</v>
      </c>
    </row>
    <row r="2909" spans="1:20" ht="43.2" x14ac:dyDescent="0.3">
      <c r="A2909">
        <v>964</v>
      </c>
      <c r="B2909" s="3" t="s">
        <v>965</v>
      </c>
      <c r="C2909" s="3" t="s">
        <v>5074</v>
      </c>
      <c r="D2909" s="10">
        <v>110000</v>
      </c>
      <c r="E2909">
        <v>879</v>
      </c>
      <c r="F2909" s="5">
        <f t="shared" si="270"/>
        <v>7.9909090909090902E-3</v>
      </c>
      <c r="G2909" s="6">
        <f t="shared" si="271"/>
        <v>30.310344827586206</v>
      </c>
      <c r="H2909" t="s">
        <v>8221</v>
      </c>
      <c r="I2909" t="s">
        <v>8229</v>
      </c>
      <c r="J2909" t="s">
        <v>8251</v>
      </c>
      <c r="K2909">
        <v>1441119919</v>
      </c>
      <c r="L2909" s="11">
        <f t="shared" si="274"/>
        <v>42248.628692129627</v>
      </c>
      <c r="M2909">
        <v>1437663919</v>
      </c>
      <c r="N2909" s="11">
        <f t="shared" si="275"/>
        <v>42208.628692129627</v>
      </c>
      <c r="O2909" t="b">
        <v>0</v>
      </c>
      <c r="P2909">
        <v>29</v>
      </c>
      <c r="Q2909" t="b">
        <v>0</v>
      </c>
      <c r="R2909" t="s">
        <v>8273</v>
      </c>
      <c r="S2909" t="str">
        <f t="shared" si="272"/>
        <v>technology</v>
      </c>
      <c r="T2909" t="str">
        <f t="shared" si="273"/>
        <v>wearables</v>
      </c>
    </row>
    <row r="2910" spans="1:20" ht="57.6" x14ac:dyDescent="0.3">
      <c r="A2910">
        <v>508</v>
      </c>
      <c r="B2910" s="3" t="s">
        <v>509</v>
      </c>
      <c r="C2910" s="3" t="s">
        <v>4618</v>
      </c>
      <c r="D2910" s="10">
        <v>50000</v>
      </c>
      <c r="E2910">
        <v>400</v>
      </c>
      <c r="F2910" s="5">
        <f t="shared" si="270"/>
        <v>8.0000000000000002E-3</v>
      </c>
      <c r="G2910" s="6">
        <f t="shared" si="271"/>
        <v>133.33333333333334</v>
      </c>
      <c r="H2910" t="s">
        <v>8221</v>
      </c>
      <c r="I2910" t="s">
        <v>8224</v>
      </c>
      <c r="J2910" t="s">
        <v>8246</v>
      </c>
      <c r="K2910">
        <v>1337955240</v>
      </c>
      <c r="L2910" s="11">
        <f t="shared" si="274"/>
        <v>41054.593055555553</v>
      </c>
      <c r="M2910">
        <v>1332808501</v>
      </c>
      <c r="N2910" s="11">
        <f t="shared" si="275"/>
        <v>40995.024317129632</v>
      </c>
      <c r="O2910" t="b">
        <v>0</v>
      </c>
      <c r="P2910">
        <v>3</v>
      </c>
      <c r="Q2910" t="b">
        <v>0</v>
      </c>
      <c r="R2910" t="s">
        <v>8270</v>
      </c>
      <c r="S2910" t="str">
        <f t="shared" si="272"/>
        <v>film &amp; video</v>
      </c>
      <c r="T2910" t="str">
        <f t="shared" si="273"/>
        <v>animation</v>
      </c>
    </row>
    <row r="2911" spans="1:20" ht="43.2" x14ac:dyDescent="0.3">
      <c r="A2911">
        <v>569</v>
      </c>
      <c r="B2911" s="3" t="s">
        <v>570</v>
      </c>
      <c r="C2911" s="3" t="s">
        <v>4679</v>
      </c>
      <c r="D2911" s="10">
        <v>2500</v>
      </c>
      <c r="E2911">
        <v>20</v>
      </c>
      <c r="F2911" s="5">
        <f t="shared" si="270"/>
        <v>8.0000000000000002E-3</v>
      </c>
      <c r="G2911" s="6">
        <f t="shared" si="271"/>
        <v>20</v>
      </c>
      <c r="H2911" t="s">
        <v>8221</v>
      </c>
      <c r="I2911" t="s">
        <v>8229</v>
      </c>
      <c r="J2911" t="s">
        <v>8251</v>
      </c>
      <c r="K2911">
        <v>1451679612</v>
      </c>
      <c r="L2911" s="11">
        <f t="shared" si="274"/>
        <v>42370.847361111111</v>
      </c>
      <c r="M2911">
        <v>1449087612</v>
      </c>
      <c r="N2911" s="11">
        <f t="shared" si="275"/>
        <v>42340.847361111111</v>
      </c>
      <c r="O2911" t="b">
        <v>0</v>
      </c>
      <c r="P2911">
        <v>1</v>
      </c>
      <c r="Q2911" t="b">
        <v>0</v>
      </c>
      <c r="R2911" t="s">
        <v>8272</v>
      </c>
      <c r="S2911" t="str">
        <f t="shared" si="272"/>
        <v>technology</v>
      </c>
      <c r="T2911" t="str">
        <f t="shared" si="273"/>
        <v>web</v>
      </c>
    </row>
    <row r="2912" spans="1:20" ht="43.2" x14ac:dyDescent="0.3">
      <c r="A2912">
        <v>881</v>
      </c>
      <c r="B2912" s="3" t="s">
        <v>882</v>
      </c>
      <c r="C2912" s="3" t="s">
        <v>4991</v>
      </c>
      <c r="D2912" s="10">
        <v>3750</v>
      </c>
      <c r="E2912">
        <v>30</v>
      </c>
      <c r="F2912" s="5">
        <f t="shared" si="270"/>
        <v>8.0000000000000002E-3</v>
      </c>
      <c r="G2912" s="6">
        <f t="shared" si="271"/>
        <v>30</v>
      </c>
      <c r="H2912" t="s">
        <v>8221</v>
      </c>
      <c r="I2912" t="s">
        <v>8224</v>
      </c>
      <c r="J2912" t="s">
        <v>8246</v>
      </c>
      <c r="K2912">
        <v>1326520886</v>
      </c>
      <c r="L2912" s="11">
        <f t="shared" si="274"/>
        <v>40922.25099537037</v>
      </c>
      <c r="M2912">
        <v>1322632886</v>
      </c>
      <c r="N2912" s="11">
        <f t="shared" si="275"/>
        <v>40877.25099537037</v>
      </c>
      <c r="O2912" t="b">
        <v>0</v>
      </c>
      <c r="P2912">
        <v>1</v>
      </c>
      <c r="Q2912" t="b">
        <v>0</v>
      </c>
      <c r="R2912" t="s">
        <v>8279</v>
      </c>
      <c r="S2912" t="str">
        <f t="shared" si="272"/>
        <v>music</v>
      </c>
      <c r="T2912" t="str">
        <f t="shared" si="273"/>
        <v>indie rock</v>
      </c>
    </row>
    <row r="2913" spans="1:20" ht="28.8" x14ac:dyDescent="0.3">
      <c r="A2913">
        <v>2154</v>
      </c>
      <c r="B2913" s="3" t="s">
        <v>2155</v>
      </c>
      <c r="C2913" s="3" t="s">
        <v>6264</v>
      </c>
      <c r="D2913" s="10">
        <v>250</v>
      </c>
      <c r="E2913">
        <v>2</v>
      </c>
      <c r="F2913" s="5">
        <f t="shared" si="270"/>
        <v>8.0000000000000002E-3</v>
      </c>
      <c r="G2913" s="6">
        <f t="shared" si="271"/>
        <v>1</v>
      </c>
      <c r="H2913" t="s">
        <v>8221</v>
      </c>
      <c r="I2913" t="s">
        <v>8224</v>
      </c>
      <c r="J2913" t="s">
        <v>8246</v>
      </c>
      <c r="K2913">
        <v>1390921827</v>
      </c>
      <c r="L2913" s="11">
        <f t="shared" si="274"/>
        <v>41667.632256944446</v>
      </c>
      <c r="M2913">
        <v>1389193827</v>
      </c>
      <c r="N2913" s="11">
        <f t="shared" si="275"/>
        <v>41647.632256944446</v>
      </c>
      <c r="O2913" t="b">
        <v>0</v>
      </c>
      <c r="P2913">
        <v>2</v>
      </c>
      <c r="Q2913" t="b">
        <v>0</v>
      </c>
      <c r="R2913" t="s">
        <v>8282</v>
      </c>
      <c r="S2913" t="str">
        <f t="shared" si="272"/>
        <v>games</v>
      </c>
      <c r="T2913" t="str">
        <f t="shared" si="273"/>
        <v>video games</v>
      </c>
    </row>
    <row r="2914" spans="1:20" ht="43.2" x14ac:dyDescent="0.3">
      <c r="A2914">
        <v>2693</v>
      </c>
      <c r="B2914" s="3" t="s">
        <v>2693</v>
      </c>
      <c r="C2914" s="3" t="s">
        <v>6803</v>
      </c>
      <c r="D2914" s="10">
        <v>5000</v>
      </c>
      <c r="E2914">
        <v>40</v>
      </c>
      <c r="F2914" s="5">
        <f t="shared" si="270"/>
        <v>8.0000000000000002E-3</v>
      </c>
      <c r="G2914" s="6">
        <f t="shared" si="271"/>
        <v>13.333333333333334</v>
      </c>
      <c r="H2914" t="s">
        <v>8221</v>
      </c>
      <c r="I2914" t="s">
        <v>8224</v>
      </c>
      <c r="J2914" t="s">
        <v>8246</v>
      </c>
      <c r="K2914">
        <v>1407899966</v>
      </c>
      <c r="L2914" s="11">
        <f t="shared" si="274"/>
        <v>41864.138495370367</v>
      </c>
      <c r="M2914">
        <v>1405307966</v>
      </c>
      <c r="N2914" s="11">
        <f t="shared" si="275"/>
        <v>41834.138495370367</v>
      </c>
      <c r="O2914" t="b">
        <v>0</v>
      </c>
      <c r="P2914">
        <v>3</v>
      </c>
      <c r="Q2914" t="b">
        <v>0</v>
      </c>
      <c r="R2914" t="s">
        <v>8284</v>
      </c>
      <c r="S2914" t="str">
        <f t="shared" si="272"/>
        <v>food</v>
      </c>
      <c r="T2914" t="str">
        <f t="shared" si="273"/>
        <v>food trucks</v>
      </c>
    </row>
    <row r="2915" spans="1:20" ht="43.2" x14ac:dyDescent="0.3">
      <c r="A2915">
        <v>2901</v>
      </c>
      <c r="B2915" s="3" t="s">
        <v>2901</v>
      </c>
      <c r="C2915" s="3" t="s">
        <v>7011</v>
      </c>
      <c r="D2915" s="10">
        <v>750</v>
      </c>
      <c r="E2915">
        <v>6</v>
      </c>
      <c r="F2915" s="5">
        <f t="shared" si="270"/>
        <v>8.0000000000000002E-3</v>
      </c>
      <c r="G2915" s="6">
        <f t="shared" si="271"/>
        <v>3</v>
      </c>
      <c r="H2915" t="s">
        <v>8221</v>
      </c>
      <c r="I2915" t="s">
        <v>8224</v>
      </c>
      <c r="J2915" t="s">
        <v>8246</v>
      </c>
      <c r="K2915">
        <v>1423345339</v>
      </c>
      <c r="L2915" s="11">
        <f t="shared" si="274"/>
        <v>42042.904386574075</v>
      </c>
      <c r="M2915">
        <v>1418161339</v>
      </c>
      <c r="N2915" s="11">
        <f t="shared" si="275"/>
        <v>41982.904386574075</v>
      </c>
      <c r="O2915" t="b">
        <v>0</v>
      </c>
      <c r="P2915">
        <v>2</v>
      </c>
      <c r="Q2915" t="b">
        <v>0</v>
      </c>
      <c r="R2915" t="s">
        <v>8271</v>
      </c>
      <c r="S2915" t="str">
        <f t="shared" si="272"/>
        <v>theater</v>
      </c>
      <c r="T2915" t="str">
        <f t="shared" si="273"/>
        <v>plays</v>
      </c>
    </row>
    <row r="2916" spans="1:20" x14ac:dyDescent="0.3">
      <c r="A2916">
        <v>2150</v>
      </c>
      <c r="B2916" s="3" t="s">
        <v>2151</v>
      </c>
      <c r="C2916" s="3" t="s">
        <v>6260</v>
      </c>
      <c r="D2916" s="10">
        <v>50000</v>
      </c>
      <c r="E2916">
        <v>405</v>
      </c>
      <c r="F2916" s="5">
        <f t="shared" si="270"/>
        <v>8.0999999999999996E-3</v>
      </c>
      <c r="G2916" s="6">
        <f t="shared" si="271"/>
        <v>101.25</v>
      </c>
      <c r="H2916" t="s">
        <v>8221</v>
      </c>
      <c r="I2916" t="s">
        <v>8234</v>
      </c>
      <c r="J2916" t="s">
        <v>8254</v>
      </c>
      <c r="K2916">
        <v>1468392599</v>
      </c>
      <c r="L2916" s="11">
        <f t="shared" si="274"/>
        <v>42564.284710648149</v>
      </c>
      <c r="M2916">
        <v>1465800599</v>
      </c>
      <c r="N2916" s="11">
        <f t="shared" si="275"/>
        <v>42534.284710648149</v>
      </c>
      <c r="O2916" t="b">
        <v>0</v>
      </c>
      <c r="P2916">
        <v>4</v>
      </c>
      <c r="Q2916" t="b">
        <v>0</v>
      </c>
      <c r="R2916" t="s">
        <v>8282</v>
      </c>
      <c r="S2916" t="str">
        <f t="shared" si="272"/>
        <v>games</v>
      </c>
      <c r="T2916" t="str">
        <f t="shared" si="273"/>
        <v>video games</v>
      </c>
    </row>
    <row r="2917" spans="1:20" ht="43.2" x14ac:dyDescent="0.3">
      <c r="A2917">
        <v>872</v>
      </c>
      <c r="B2917" s="3" t="s">
        <v>873</v>
      </c>
      <c r="C2917" s="3" t="s">
        <v>4982</v>
      </c>
      <c r="D2917" s="10">
        <v>8000</v>
      </c>
      <c r="E2917">
        <v>65</v>
      </c>
      <c r="F2917" s="5">
        <f t="shared" si="270"/>
        <v>8.1250000000000003E-3</v>
      </c>
      <c r="G2917" s="6">
        <f t="shared" si="271"/>
        <v>32.5</v>
      </c>
      <c r="H2917" t="s">
        <v>8221</v>
      </c>
      <c r="I2917" t="s">
        <v>8224</v>
      </c>
      <c r="J2917" t="s">
        <v>8246</v>
      </c>
      <c r="K2917">
        <v>1299786527</v>
      </c>
      <c r="L2917" s="11">
        <f t="shared" si="274"/>
        <v>40612.825543981482</v>
      </c>
      <c r="M2917">
        <v>1295898527</v>
      </c>
      <c r="N2917" s="11">
        <f t="shared" si="275"/>
        <v>40567.825543981482</v>
      </c>
      <c r="O2917" t="b">
        <v>0</v>
      </c>
      <c r="P2917">
        <v>2</v>
      </c>
      <c r="Q2917" t="b">
        <v>0</v>
      </c>
      <c r="R2917" t="s">
        <v>8278</v>
      </c>
      <c r="S2917" t="str">
        <f t="shared" si="272"/>
        <v>music</v>
      </c>
      <c r="T2917" t="str">
        <f t="shared" si="273"/>
        <v>jazz</v>
      </c>
    </row>
    <row r="2918" spans="1:20" ht="43.2" x14ac:dyDescent="0.3">
      <c r="A2918">
        <v>454</v>
      </c>
      <c r="B2918" s="3" t="s">
        <v>455</v>
      </c>
      <c r="C2918" s="3" t="s">
        <v>4564</v>
      </c>
      <c r="D2918" s="10">
        <v>10000</v>
      </c>
      <c r="E2918">
        <v>82</v>
      </c>
      <c r="F2918" s="5">
        <f t="shared" si="270"/>
        <v>8.2000000000000007E-3</v>
      </c>
      <c r="G2918" s="6">
        <f t="shared" si="271"/>
        <v>16.399999999999999</v>
      </c>
      <c r="H2918" t="s">
        <v>8221</v>
      </c>
      <c r="I2918" t="s">
        <v>8224</v>
      </c>
      <c r="J2918" t="s">
        <v>8246</v>
      </c>
      <c r="K2918">
        <v>1417007640</v>
      </c>
      <c r="L2918" s="11">
        <f t="shared" si="274"/>
        <v>41969.551388888889</v>
      </c>
      <c r="M2918">
        <v>1414343571</v>
      </c>
      <c r="N2918" s="11">
        <f t="shared" si="275"/>
        <v>41938.717256944445</v>
      </c>
      <c r="O2918" t="b">
        <v>0</v>
      </c>
      <c r="P2918">
        <v>5</v>
      </c>
      <c r="Q2918" t="b">
        <v>0</v>
      </c>
      <c r="R2918" t="s">
        <v>8270</v>
      </c>
      <c r="S2918" t="str">
        <f t="shared" si="272"/>
        <v>film &amp; video</v>
      </c>
      <c r="T2918" t="str">
        <f t="shared" si="273"/>
        <v>animation</v>
      </c>
    </row>
    <row r="2919" spans="1:20" ht="43.2" x14ac:dyDescent="0.3">
      <c r="A2919">
        <v>1083</v>
      </c>
      <c r="B2919" s="3" t="s">
        <v>1084</v>
      </c>
      <c r="C2919" s="3" t="s">
        <v>5193</v>
      </c>
      <c r="D2919" s="10">
        <v>50000</v>
      </c>
      <c r="E2919">
        <v>410</v>
      </c>
      <c r="F2919" s="5">
        <f t="shared" si="270"/>
        <v>8.2000000000000007E-3</v>
      </c>
      <c r="G2919" s="6">
        <f t="shared" si="271"/>
        <v>410</v>
      </c>
      <c r="H2919" t="s">
        <v>8221</v>
      </c>
      <c r="I2919" t="s">
        <v>8229</v>
      </c>
      <c r="J2919" t="s">
        <v>8251</v>
      </c>
      <c r="K2919">
        <v>1406994583</v>
      </c>
      <c r="L2919" s="11">
        <f t="shared" si="274"/>
        <v>41853.659525462965</v>
      </c>
      <c r="M2919">
        <v>1401810583</v>
      </c>
      <c r="N2919" s="11">
        <f t="shared" si="275"/>
        <v>41793.659525462965</v>
      </c>
      <c r="O2919" t="b">
        <v>0</v>
      </c>
      <c r="P2919">
        <v>1</v>
      </c>
      <c r="Q2919" t="b">
        <v>0</v>
      </c>
      <c r="R2919" t="s">
        <v>8282</v>
      </c>
      <c r="S2919" t="str">
        <f t="shared" si="272"/>
        <v>games</v>
      </c>
      <c r="T2919" t="str">
        <f t="shared" si="273"/>
        <v>video games</v>
      </c>
    </row>
    <row r="2920" spans="1:20" ht="43.2" x14ac:dyDescent="0.3">
      <c r="A2920">
        <v>4019</v>
      </c>
      <c r="B2920" s="3" t="s">
        <v>4015</v>
      </c>
      <c r="C2920" s="3" t="s">
        <v>8124</v>
      </c>
      <c r="D2920" s="10">
        <v>3500</v>
      </c>
      <c r="E2920">
        <v>29</v>
      </c>
      <c r="F2920" s="5">
        <f t="shared" si="270"/>
        <v>8.2857142857142851E-3</v>
      </c>
      <c r="G2920" s="6">
        <f t="shared" si="271"/>
        <v>7.25</v>
      </c>
      <c r="H2920" t="s">
        <v>8221</v>
      </c>
      <c r="I2920" t="s">
        <v>8224</v>
      </c>
      <c r="J2920" t="s">
        <v>8246</v>
      </c>
      <c r="K2920">
        <v>1460737680</v>
      </c>
      <c r="L2920" s="11">
        <f t="shared" si="274"/>
        <v>42475.686111111107</v>
      </c>
      <c r="M2920">
        <v>1455725596</v>
      </c>
      <c r="N2920" s="11">
        <f t="shared" si="275"/>
        <v>42417.675879629634</v>
      </c>
      <c r="O2920" t="b">
        <v>0</v>
      </c>
      <c r="P2920">
        <v>4</v>
      </c>
      <c r="Q2920" t="b">
        <v>0</v>
      </c>
      <c r="R2920" t="s">
        <v>8271</v>
      </c>
      <c r="S2920" t="str">
        <f t="shared" si="272"/>
        <v>theater</v>
      </c>
      <c r="T2920" t="str">
        <f t="shared" si="273"/>
        <v>plays</v>
      </c>
    </row>
    <row r="2921" spans="1:20" ht="43.2" x14ac:dyDescent="0.3">
      <c r="A2921">
        <v>2413</v>
      </c>
      <c r="B2921" s="3" t="s">
        <v>2414</v>
      </c>
      <c r="C2921" s="3" t="s">
        <v>6523</v>
      </c>
      <c r="D2921" s="10">
        <v>3000</v>
      </c>
      <c r="E2921">
        <v>25</v>
      </c>
      <c r="F2921" s="5">
        <f t="shared" si="270"/>
        <v>8.3333333333333332E-3</v>
      </c>
      <c r="G2921" s="6">
        <f t="shared" si="271"/>
        <v>8.3333333333333339</v>
      </c>
      <c r="H2921" t="s">
        <v>8221</v>
      </c>
      <c r="I2921" t="s">
        <v>8224</v>
      </c>
      <c r="J2921" t="s">
        <v>8246</v>
      </c>
      <c r="K2921">
        <v>1401579000</v>
      </c>
      <c r="L2921" s="11">
        <f t="shared" si="274"/>
        <v>41790.979166666664</v>
      </c>
      <c r="M2921">
        <v>1398911882</v>
      </c>
      <c r="N2921" s="11">
        <f t="shared" si="275"/>
        <v>41760.10974537037</v>
      </c>
      <c r="O2921" t="b">
        <v>0</v>
      </c>
      <c r="P2921">
        <v>3</v>
      </c>
      <c r="Q2921" t="b">
        <v>0</v>
      </c>
      <c r="R2921" t="s">
        <v>8284</v>
      </c>
      <c r="S2921" t="str">
        <f t="shared" si="272"/>
        <v>food</v>
      </c>
      <c r="T2921" t="str">
        <f t="shared" si="273"/>
        <v>food trucks</v>
      </c>
    </row>
    <row r="2922" spans="1:20" ht="43.2" x14ac:dyDescent="0.3">
      <c r="A2922">
        <v>3901</v>
      </c>
      <c r="B2922" s="3" t="s">
        <v>3898</v>
      </c>
      <c r="C2922" s="3" t="s">
        <v>8009</v>
      </c>
      <c r="D2922" s="10">
        <v>3000</v>
      </c>
      <c r="E2922">
        <v>25</v>
      </c>
      <c r="F2922" s="5">
        <f t="shared" si="270"/>
        <v>8.3333333333333332E-3</v>
      </c>
      <c r="G2922" s="6">
        <f t="shared" si="271"/>
        <v>25</v>
      </c>
      <c r="H2922" t="s">
        <v>8221</v>
      </c>
      <c r="I2922" t="s">
        <v>8224</v>
      </c>
      <c r="J2922" t="s">
        <v>8246</v>
      </c>
      <c r="K2922">
        <v>1450554599</v>
      </c>
      <c r="L2922" s="11">
        <f t="shared" si="274"/>
        <v>42357.826377314821</v>
      </c>
      <c r="M2922">
        <v>1447098599</v>
      </c>
      <c r="N2922" s="11">
        <f t="shared" si="275"/>
        <v>42317.826377314821</v>
      </c>
      <c r="O2922" t="b">
        <v>0</v>
      </c>
      <c r="P2922">
        <v>1</v>
      </c>
      <c r="Q2922" t="b">
        <v>0</v>
      </c>
      <c r="R2922" t="s">
        <v>8271</v>
      </c>
      <c r="S2922" t="str">
        <f t="shared" si="272"/>
        <v>theater</v>
      </c>
      <c r="T2922" t="str">
        <f t="shared" si="273"/>
        <v>plays</v>
      </c>
    </row>
    <row r="2923" spans="1:20" ht="43.2" x14ac:dyDescent="0.3">
      <c r="A2923">
        <v>4021</v>
      </c>
      <c r="B2923" s="3" t="s">
        <v>4017</v>
      </c>
      <c r="C2923" s="3" t="s">
        <v>8126</v>
      </c>
      <c r="D2923" s="10">
        <v>15000</v>
      </c>
      <c r="E2923">
        <v>125</v>
      </c>
      <c r="F2923" s="5">
        <f t="shared" si="270"/>
        <v>8.3333333333333332E-3</v>
      </c>
      <c r="G2923" s="6">
        <f t="shared" si="271"/>
        <v>62.5</v>
      </c>
      <c r="H2923" t="s">
        <v>8221</v>
      </c>
      <c r="I2923" t="s">
        <v>8224</v>
      </c>
      <c r="J2923" t="s">
        <v>8246</v>
      </c>
      <c r="K2923">
        <v>1414360358</v>
      </c>
      <c r="L2923" s="11">
        <f t="shared" si="274"/>
        <v>41938.911550925928</v>
      </c>
      <c r="M2923">
        <v>1409176358</v>
      </c>
      <c r="N2923" s="11">
        <f t="shared" si="275"/>
        <v>41878.911550925928</v>
      </c>
      <c r="O2923" t="b">
        <v>0</v>
      </c>
      <c r="P2923">
        <v>2</v>
      </c>
      <c r="Q2923" t="b">
        <v>0</v>
      </c>
      <c r="R2923" t="s">
        <v>8271</v>
      </c>
      <c r="S2923" t="str">
        <f t="shared" si="272"/>
        <v>theater</v>
      </c>
      <c r="T2923" t="str">
        <f t="shared" si="273"/>
        <v>plays</v>
      </c>
    </row>
    <row r="2924" spans="1:20" ht="43.2" x14ac:dyDescent="0.3">
      <c r="A2924">
        <v>953</v>
      </c>
      <c r="B2924" s="3" t="s">
        <v>954</v>
      </c>
      <c r="C2924" s="3" t="s">
        <v>5063</v>
      </c>
      <c r="D2924" s="10">
        <v>15000</v>
      </c>
      <c r="E2924">
        <v>126</v>
      </c>
      <c r="F2924" s="5">
        <f t="shared" si="270"/>
        <v>8.3999999999999995E-3</v>
      </c>
      <c r="G2924" s="6">
        <f t="shared" si="271"/>
        <v>25.2</v>
      </c>
      <c r="H2924" t="s">
        <v>8221</v>
      </c>
      <c r="I2924" t="s">
        <v>8224</v>
      </c>
      <c r="J2924" t="s">
        <v>8246</v>
      </c>
      <c r="K2924">
        <v>1422158199</v>
      </c>
      <c r="L2924" s="11">
        <f t="shared" si="274"/>
        <v>42029.164340277777</v>
      </c>
      <c r="M2924">
        <v>1419566199</v>
      </c>
      <c r="N2924" s="11">
        <f t="shared" si="275"/>
        <v>41999.164340277777</v>
      </c>
      <c r="O2924" t="b">
        <v>0</v>
      </c>
      <c r="P2924">
        <v>5</v>
      </c>
      <c r="Q2924" t="b">
        <v>0</v>
      </c>
      <c r="R2924" t="s">
        <v>8273</v>
      </c>
      <c r="S2924" t="str">
        <f t="shared" si="272"/>
        <v>technology</v>
      </c>
      <c r="T2924" t="str">
        <f t="shared" si="273"/>
        <v>wearables</v>
      </c>
    </row>
    <row r="2925" spans="1:20" ht="43.2" x14ac:dyDescent="0.3">
      <c r="A2925">
        <v>3079</v>
      </c>
      <c r="B2925" s="3" t="s">
        <v>3079</v>
      </c>
      <c r="C2925" s="3" t="s">
        <v>7189</v>
      </c>
      <c r="D2925" s="10">
        <v>1333666</v>
      </c>
      <c r="E2925">
        <v>11226</v>
      </c>
      <c r="F2925" s="5">
        <f t="shared" si="270"/>
        <v>8.4173998587352451E-3</v>
      </c>
      <c r="G2925" s="6">
        <f t="shared" si="271"/>
        <v>415.77777777777777</v>
      </c>
      <c r="H2925" t="s">
        <v>8221</v>
      </c>
      <c r="I2925" t="s">
        <v>8224</v>
      </c>
      <c r="J2925" t="s">
        <v>8246</v>
      </c>
      <c r="K2925">
        <v>1427040435</v>
      </c>
      <c r="L2925" s="11">
        <f t="shared" si="274"/>
        <v>42085.671701388885</v>
      </c>
      <c r="M2925">
        <v>1424452035</v>
      </c>
      <c r="N2925" s="11">
        <f t="shared" si="275"/>
        <v>42055.713368055556</v>
      </c>
      <c r="O2925" t="b">
        <v>0</v>
      </c>
      <c r="P2925">
        <v>27</v>
      </c>
      <c r="Q2925" t="b">
        <v>0</v>
      </c>
      <c r="R2925" t="s">
        <v>8303</v>
      </c>
      <c r="S2925" t="str">
        <f t="shared" si="272"/>
        <v>theater</v>
      </c>
      <c r="T2925" t="str">
        <f t="shared" si="273"/>
        <v>spaces</v>
      </c>
    </row>
    <row r="2926" spans="1:20" ht="43.2" x14ac:dyDescent="0.3">
      <c r="A2926">
        <v>2160</v>
      </c>
      <c r="B2926" s="3" t="s">
        <v>2161</v>
      </c>
      <c r="C2926" s="3" t="s">
        <v>6270</v>
      </c>
      <c r="D2926" s="10">
        <v>10000</v>
      </c>
      <c r="E2926">
        <v>85</v>
      </c>
      <c r="F2926" s="5">
        <f t="shared" si="270"/>
        <v>8.5000000000000006E-3</v>
      </c>
      <c r="G2926" s="6">
        <f t="shared" si="271"/>
        <v>5.3125</v>
      </c>
      <c r="H2926" t="s">
        <v>8221</v>
      </c>
      <c r="I2926" t="s">
        <v>8224</v>
      </c>
      <c r="J2926" t="s">
        <v>8246</v>
      </c>
      <c r="K2926">
        <v>1337447105</v>
      </c>
      <c r="L2926" s="11">
        <f t="shared" si="274"/>
        <v>41048.711863425924</v>
      </c>
      <c r="M2926">
        <v>1334855105</v>
      </c>
      <c r="N2926" s="11">
        <f t="shared" si="275"/>
        <v>41018.711863425924</v>
      </c>
      <c r="O2926" t="b">
        <v>0</v>
      </c>
      <c r="P2926">
        <v>16</v>
      </c>
      <c r="Q2926" t="b">
        <v>0</v>
      </c>
      <c r="R2926" t="s">
        <v>8282</v>
      </c>
      <c r="S2926" t="str">
        <f t="shared" si="272"/>
        <v>games</v>
      </c>
      <c r="T2926" t="str">
        <f t="shared" si="273"/>
        <v>video games</v>
      </c>
    </row>
    <row r="2927" spans="1:20" ht="43.2" x14ac:dyDescent="0.3">
      <c r="A2927">
        <v>2767</v>
      </c>
      <c r="B2927" s="3" t="s">
        <v>2767</v>
      </c>
      <c r="C2927" s="3" t="s">
        <v>6877</v>
      </c>
      <c r="D2927" s="10">
        <v>4000</v>
      </c>
      <c r="E2927">
        <v>34</v>
      </c>
      <c r="F2927" s="5">
        <f t="shared" si="270"/>
        <v>8.5000000000000006E-3</v>
      </c>
      <c r="G2927" s="6">
        <f t="shared" si="271"/>
        <v>11.333333333333334</v>
      </c>
      <c r="H2927" t="s">
        <v>8221</v>
      </c>
      <c r="I2927" t="s">
        <v>8229</v>
      </c>
      <c r="J2927" t="s">
        <v>8251</v>
      </c>
      <c r="K2927">
        <v>1439766050</v>
      </c>
      <c r="L2927" s="11">
        <f t="shared" si="274"/>
        <v>42232.958912037036</v>
      </c>
      <c r="M2927">
        <v>1434582050</v>
      </c>
      <c r="N2927" s="11">
        <f t="shared" si="275"/>
        <v>42172.958912037036</v>
      </c>
      <c r="O2927" t="b">
        <v>0</v>
      </c>
      <c r="P2927">
        <v>3</v>
      </c>
      <c r="Q2927" t="b">
        <v>0</v>
      </c>
      <c r="R2927" t="s">
        <v>8304</v>
      </c>
      <c r="S2927" t="str">
        <f t="shared" si="272"/>
        <v>publishing</v>
      </c>
      <c r="T2927" t="str">
        <f t="shared" si="273"/>
        <v>children's books</v>
      </c>
    </row>
    <row r="2928" spans="1:20" ht="43.2" x14ac:dyDescent="0.3">
      <c r="A2928">
        <v>773</v>
      </c>
      <c r="B2928" s="3" t="s">
        <v>774</v>
      </c>
      <c r="C2928" s="3" t="s">
        <v>4883</v>
      </c>
      <c r="D2928" s="10">
        <v>3759</v>
      </c>
      <c r="E2928">
        <v>32</v>
      </c>
      <c r="F2928" s="5">
        <f t="shared" si="270"/>
        <v>8.5129023676509714E-3</v>
      </c>
      <c r="G2928" s="6">
        <f t="shared" si="271"/>
        <v>16</v>
      </c>
      <c r="H2928" t="s">
        <v>8221</v>
      </c>
      <c r="I2928" t="s">
        <v>8225</v>
      </c>
      <c r="J2928" t="s">
        <v>8247</v>
      </c>
      <c r="K2928">
        <v>1431298860</v>
      </c>
      <c r="L2928" s="11">
        <f t="shared" si="274"/>
        <v>42134.959027777775</v>
      </c>
      <c r="M2928">
        <v>1428341985</v>
      </c>
      <c r="N2928" s="11">
        <f t="shared" si="275"/>
        <v>42100.735937499994</v>
      </c>
      <c r="O2928" t="b">
        <v>0</v>
      </c>
      <c r="P2928">
        <v>2</v>
      </c>
      <c r="Q2928" t="b">
        <v>0</v>
      </c>
      <c r="R2928" t="s">
        <v>8275</v>
      </c>
      <c r="S2928" t="str">
        <f t="shared" si="272"/>
        <v>publishing</v>
      </c>
      <c r="T2928" t="str">
        <f t="shared" si="273"/>
        <v>fiction</v>
      </c>
    </row>
    <row r="2929" spans="1:20" ht="43.2" x14ac:dyDescent="0.3">
      <c r="A2929">
        <v>683</v>
      </c>
      <c r="B2929" s="3" t="s">
        <v>684</v>
      </c>
      <c r="C2929" s="3" t="s">
        <v>4793</v>
      </c>
      <c r="D2929" s="10">
        <v>35000</v>
      </c>
      <c r="E2929">
        <v>298</v>
      </c>
      <c r="F2929" s="5">
        <f t="shared" si="270"/>
        <v>8.5142857142857138E-3</v>
      </c>
      <c r="G2929" s="6">
        <f t="shared" si="271"/>
        <v>99.333333333333329</v>
      </c>
      <c r="H2929" t="s">
        <v>8221</v>
      </c>
      <c r="I2929" t="s">
        <v>8224</v>
      </c>
      <c r="J2929" t="s">
        <v>8246</v>
      </c>
      <c r="K2929">
        <v>1477949764</v>
      </c>
      <c r="L2929" s="11">
        <f t="shared" si="274"/>
        <v>42674.900046296301</v>
      </c>
      <c r="M2929">
        <v>1474493764</v>
      </c>
      <c r="N2929" s="11">
        <f t="shared" si="275"/>
        <v>42634.900046296301</v>
      </c>
      <c r="O2929" t="b">
        <v>0</v>
      </c>
      <c r="P2929">
        <v>3</v>
      </c>
      <c r="Q2929" t="b">
        <v>0</v>
      </c>
      <c r="R2929" t="s">
        <v>8273</v>
      </c>
      <c r="S2929" t="str">
        <f t="shared" si="272"/>
        <v>technology</v>
      </c>
      <c r="T2929" t="str">
        <f t="shared" si="273"/>
        <v>wearables</v>
      </c>
    </row>
    <row r="2930" spans="1:20" ht="43.2" x14ac:dyDescent="0.3">
      <c r="A2930">
        <v>912</v>
      </c>
      <c r="B2930" s="3" t="s">
        <v>913</v>
      </c>
      <c r="C2930" s="3" t="s">
        <v>5022</v>
      </c>
      <c r="D2930" s="10">
        <v>3500</v>
      </c>
      <c r="E2930">
        <v>30</v>
      </c>
      <c r="F2930" s="5">
        <f t="shared" si="270"/>
        <v>8.5714285714285719E-3</v>
      </c>
      <c r="G2930" s="6">
        <f t="shared" si="271"/>
        <v>15</v>
      </c>
      <c r="H2930" t="s">
        <v>8221</v>
      </c>
      <c r="I2930" t="s">
        <v>8224</v>
      </c>
      <c r="J2930" t="s">
        <v>8246</v>
      </c>
      <c r="K2930">
        <v>1355197047</v>
      </c>
      <c r="L2930" s="11">
        <f t="shared" si="274"/>
        <v>41254.151006944441</v>
      </c>
      <c r="M2930">
        <v>1350009447</v>
      </c>
      <c r="N2930" s="11">
        <f t="shared" si="275"/>
        <v>41194.109340277777</v>
      </c>
      <c r="O2930" t="b">
        <v>0</v>
      </c>
      <c r="P2930">
        <v>2</v>
      </c>
      <c r="Q2930" t="b">
        <v>0</v>
      </c>
      <c r="R2930" t="s">
        <v>8278</v>
      </c>
      <c r="S2930" t="str">
        <f t="shared" si="272"/>
        <v>music</v>
      </c>
      <c r="T2930" t="str">
        <f t="shared" si="273"/>
        <v>jazz</v>
      </c>
    </row>
    <row r="2931" spans="1:20" ht="43.2" x14ac:dyDescent="0.3">
      <c r="A2931">
        <v>226</v>
      </c>
      <c r="B2931" s="3" t="s">
        <v>228</v>
      </c>
      <c r="C2931" s="3" t="s">
        <v>4336</v>
      </c>
      <c r="D2931" s="10">
        <v>29000</v>
      </c>
      <c r="E2931">
        <v>250</v>
      </c>
      <c r="F2931" s="5">
        <f t="shared" si="270"/>
        <v>8.6206896551724137E-3</v>
      </c>
      <c r="G2931" s="6">
        <f t="shared" si="271"/>
        <v>125</v>
      </c>
      <c r="H2931" t="s">
        <v>8221</v>
      </c>
      <c r="I2931" t="s">
        <v>8225</v>
      </c>
      <c r="J2931" t="s">
        <v>8247</v>
      </c>
      <c r="K2931">
        <v>1433064540</v>
      </c>
      <c r="L2931" s="11">
        <f t="shared" si="274"/>
        <v>42155.395138888889</v>
      </c>
      <c r="M2931">
        <v>1428854344</v>
      </c>
      <c r="N2931" s="11">
        <f t="shared" si="275"/>
        <v>42106.666018518517</v>
      </c>
      <c r="O2931" t="b">
        <v>0</v>
      </c>
      <c r="P2931">
        <v>2</v>
      </c>
      <c r="Q2931" t="b">
        <v>0</v>
      </c>
      <c r="R2931" t="s">
        <v>8268</v>
      </c>
      <c r="S2931" t="str">
        <f t="shared" si="272"/>
        <v>film &amp; video</v>
      </c>
      <c r="T2931" t="str">
        <f t="shared" si="273"/>
        <v>drama</v>
      </c>
    </row>
    <row r="2932" spans="1:20" x14ac:dyDescent="0.3">
      <c r="A2932">
        <v>2680</v>
      </c>
      <c r="B2932" s="3" t="s">
        <v>2680</v>
      </c>
      <c r="C2932" s="3" t="s">
        <v>6790</v>
      </c>
      <c r="D2932" s="10">
        <v>32000</v>
      </c>
      <c r="E2932">
        <v>276</v>
      </c>
      <c r="F2932" s="5">
        <f t="shared" si="270"/>
        <v>8.6250000000000007E-3</v>
      </c>
      <c r="G2932" s="6">
        <f t="shared" si="271"/>
        <v>69</v>
      </c>
      <c r="H2932" t="s">
        <v>8221</v>
      </c>
      <c r="I2932" t="s">
        <v>8227</v>
      </c>
      <c r="J2932" t="s">
        <v>8249</v>
      </c>
      <c r="K2932">
        <v>1459915491</v>
      </c>
      <c r="L2932" s="11">
        <f t="shared" si="274"/>
        <v>42466.170034722221</v>
      </c>
      <c r="M2932">
        <v>1457327091</v>
      </c>
      <c r="N2932" s="11">
        <f t="shared" si="275"/>
        <v>42436.211701388893</v>
      </c>
      <c r="O2932" t="b">
        <v>0</v>
      </c>
      <c r="P2932">
        <v>4</v>
      </c>
      <c r="Q2932" t="b">
        <v>0</v>
      </c>
      <c r="R2932" t="s">
        <v>8302</v>
      </c>
      <c r="S2932" t="str">
        <f t="shared" si="272"/>
        <v>technology</v>
      </c>
      <c r="T2932" t="str">
        <f t="shared" si="273"/>
        <v>makerspaces</v>
      </c>
    </row>
    <row r="2933" spans="1:20" ht="43.2" x14ac:dyDescent="0.3">
      <c r="A2933">
        <v>704</v>
      </c>
      <c r="B2933" s="3" t="s">
        <v>705</v>
      </c>
      <c r="C2933" s="3" t="s">
        <v>4814</v>
      </c>
      <c r="D2933" s="10">
        <v>55000</v>
      </c>
      <c r="E2933">
        <v>481</v>
      </c>
      <c r="F2933" s="5">
        <f t="shared" si="270"/>
        <v>8.7454545454545458E-3</v>
      </c>
      <c r="G2933" s="6">
        <f t="shared" si="271"/>
        <v>120.25</v>
      </c>
      <c r="H2933" t="s">
        <v>8221</v>
      </c>
      <c r="I2933" t="s">
        <v>8229</v>
      </c>
      <c r="J2933" t="s">
        <v>8251</v>
      </c>
      <c r="K2933">
        <v>1487565468</v>
      </c>
      <c r="L2933" s="11">
        <f t="shared" si="274"/>
        <v>42786.192916666667</v>
      </c>
      <c r="M2933">
        <v>1482381468</v>
      </c>
      <c r="N2933" s="11">
        <f t="shared" si="275"/>
        <v>42726.192916666667</v>
      </c>
      <c r="O2933" t="b">
        <v>0</v>
      </c>
      <c r="P2933">
        <v>4</v>
      </c>
      <c r="Q2933" t="b">
        <v>0</v>
      </c>
      <c r="R2933" t="s">
        <v>8273</v>
      </c>
      <c r="S2933" t="str">
        <f t="shared" si="272"/>
        <v>technology</v>
      </c>
      <c r="T2933" t="str">
        <f t="shared" si="273"/>
        <v>wearables</v>
      </c>
    </row>
    <row r="2934" spans="1:20" ht="43.2" x14ac:dyDescent="0.3">
      <c r="A2934">
        <v>1719</v>
      </c>
      <c r="B2934" s="3" t="s">
        <v>1720</v>
      </c>
      <c r="C2934" s="3" t="s">
        <v>5829</v>
      </c>
      <c r="D2934" s="10">
        <v>4000</v>
      </c>
      <c r="E2934">
        <v>35</v>
      </c>
      <c r="F2934" s="5">
        <f t="shared" si="270"/>
        <v>8.7500000000000008E-3</v>
      </c>
      <c r="G2934" s="6">
        <f t="shared" si="271"/>
        <v>11.666666666666666</v>
      </c>
      <c r="H2934" t="s">
        <v>8221</v>
      </c>
      <c r="I2934" t="s">
        <v>8224</v>
      </c>
      <c r="J2934" t="s">
        <v>8246</v>
      </c>
      <c r="K2934">
        <v>1410958191</v>
      </c>
      <c r="L2934" s="11">
        <f t="shared" si="274"/>
        <v>41899.534618055557</v>
      </c>
      <c r="M2934">
        <v>1408366191</v>
      </c>
      <c r="N2934" s="11">
        <f t="shared" si="275"/>
        <v>41869.534618055557</v>
      </c>
      <c r="O2934" t="b">
        <v>0</v>
      </c>
      <c r="P2934">
        <v>3</v>
      </c>
      <c r="Q2934" t="b">
        <v>0</v>
      </c>
      <c r="R2934" t="s">
        <v>8293</v>
      </c>
      <c r="S2934" t="str">
        <f t="shared" si="272"/>
        <v>music</v>
      </c>
      <c r="T2934" t="str">
        <f t="shared" si="273"/>
        <v>faith</v>
      </c>
    </row>
    <row r="2935" spans="1:20" ht="57.6" x14ac:dyDescent="0.3">
      <c r="A2935">
        <v>2869</v>
      </c>
      <c r="B2935" s="3" t="s">
        <v>2869</v>
      </c>
      <c r="C2935" s="3" t="s">
        <v>6979</v>
      </c>
      <c r="D2935" s="10">
        <v>20000</v>
      </c>
      <c r="E2935">
        <v>177</v>
      </c>
      <c r="F2935" s="5">
        <f t="shared" si="270"/>
        <v>8.8500000000000002E-3</v>
      </c>
      <c r="G2935" s="6">
        <f t="shared" si="271"/>
        <v>35.4</v>
      </c>
      <c r="H2935" t="s">
        <v>8221</v>
      </c>
      <c r="I2935" t="s">
        <v>8224</v>
      </c>
      <c r="J2935" t="s">
        <v>8246</v>
      </c>
      <c r="K2935">
        <v>1468937681</v>
      </c>
      <c r="L2935" s="11">
        <f t="shared" si="274"/>
        <v>42570.593530092592</v>
      </c>
      <c r="M2935">
        <v>1466345681</v>
      </c>
      <c r="N2935" s="11">
        <f t="shared" si="275"/>
        <v>42540.593530092592</v>
      </c>
      <c r="O2935" t="b">
        <v>0</v>
      </c>
      <c r="P2935">
        <v>5</v>
      </c>
      <c r="Q2935" t="b">
        <v>0</v>
      </c>
      <c r="R2935" t="s">
        <v>8271</v>
      </c>
      <c r="S2935" t="str">
        <f t="shared" si="272"/>
        <v>theater</v>
      </c>
      <c r="T2935" t="str">
        <f t="shared" si="273"/>
        <v>plays</v>
      </c>
    </row>
    <row r="2936" spans="1:20" ht="43.2" x14ac:dyDescent="0.3">
      <c r="A2936">
        <v>2866</v>
      </c>
      <c r="B2936" s="3" t="s">
        <v>2866</v>
      </c>
      <c r="C2936" s="3" t="s">
        <v>6976</v>
      </c>
      <c r="D2936" s="10">
        <v>5000</v>
      </c>
      <c r="E2936">
        <v>45</v>
      </c>
      <c r="F2936" s="5">
        <f t="shared" si="270"/>
        <v>8.9999999999999993E-3</v>
      </c>
      <c r="G2936" s="6">
        <f t="shared" si="271"/>
        <v>22.5</v>
      </c>
      <c r="H2936" t="s">
        <v>8221</v>
      </c>
      <c r="I2936" t="s">
        <v>8224</v>
      </c>
      <c r="J2936" t="s">
        <v>8246</v>
      </c>
      <c r="K2936">
        <v>1476482400</v>
      </c>
      <c r="L2936" s="11">
        <f t="shared" si="274"/>
        <v>42657.916666666672</v>
      </c>
      <c r="M2936">
        <v>1473893721</v>
      </c>
      <c r="N2936" s="11">
        <f t="shared" si="275"/>
        <v>42627.955104166671</v>
      </c>
      <c r="O2936" t="b">
        <v>0</v>
      </c>
      <c r="P2936">
        <v>2</v>
      </c>
      <c r="Q2936" t="b">
        <v>0</v>
      </c>
      <c r="R2936" t="s">
        <v>8271</v>
      </c>
      <c r="S2936" t="str">
        <f t="shared" si="272"/>
        <v>theater</v>
      </c>
      <c r="T2936" t="str">
        <f t="shared" si="273"/>
        <v>plays</v>
      </c>
    </row>
    <row r="2937" spans="1:20" ht="72" x14ac:dyDescent="0.3">
      <c r="A2937">
        <v>3941</v>
      </c>
      <c r="B2937" s="3" t="s">
        <v>3938</v>
      </c>
      <c r="C2937" s="3" t="s">
        <v>8049</v>
      </c>
      <c r="D2937" s="10">
        <v>5500</v>
      </c>
      <c r="E2937">
        <v>50</v>
      </c>
      <c r="F2937" s="5">
        <f t="shared" si="270"/>
        <v>9.0909090909090905E-3</v>
      </c>
      <c r="G2937" s="6">
        <f t="shared" si="271"/>
        <v>25</v>
      </c>
      <c r="H2937" t="s">
        <v>8221</v>
      </c>
      <c r="I2937" t="s">
        <v>8224</v>
      </c>
      <c r="J2937" t="s">
        <v>8246</v>
      </c>
      <c r="K2937">
        <v>1416877200</v>
      </c>
      <c r="L2937" s="11">
        <f t="shared" si="274"/>
        <v>41968.041666666672</v>
      </c>
      <c r="M2937">
        <v>1414505137</v>
      </c>
      <c r="N2937" s="11">
        <f t="shared" si="275"/>
        <v>41940.587233796294</v>
      </c>
      <c r="O2937" t="b">
        <v>0</v>
      </c>
      <c r="P2937">
        <v>2</v>
      </c>
      <c r="Q2937" t="b">
        <v>0</v>
      </c>
      <c r="R2937" t="s">
        <v>8271</v>
      </c>
      <c r="S2937" t="str">
        <f t="shared" si="272"/>
        <v>theater</v>
      </c>
      <c r="T2937" t="str">
        <f t="shared" si="273"/>
        <v>plays</v>
      </c>
    </row>
    <row r="2938" spans="1:20" ht="43.2" x14ac:dyDescent="0.3">
      <c r="A2938">
        <v>557</v>
      </c>
      <c r="B2938" s="3" t="s">
        <v>558</v>
      </c>
      <c r="C2938" s="3" t="s">
        <v>4667</v>
      </c>
      <c r="D2938" s="10">
        <v>150000</v>
      </c>
      <c r="E2938">
        <v>1366</v>
      </c>
      <c r="F2938" s="5">
        <f t="shared" si="270"/>
        <v>9.1066666666666674E-3</v>
      </c>
      <c r="G2938" s="6">
        <f t="shared" si="271"/>
        <v>68.3</v>
      </c>
      <c r="H2938" t="s">
        <v>8221</v>
      </c>
      <c r="I2938" t="s">
        <v>8236</v>
      </c>
      <c r="J2938" t="s">
        <v>8249</v>
      </c>
      <c r="K2938">
        <v>1480721803</v>
      </c>
      <c r="L2938" s="11">
        <f t="shared" si="274"/>
        <v>42706.983831018515</v>
      </c>
      <c r="M2938">
        <v>1478126203</v>
      </c>
      <c r="N2938" s="11">
        <f t="shared" si="275"/>
        <v>42676.942164351851</v>
      </c>
      <c r="O2938" t="b">
        <v>0</v>
      </c>
      <c r="P2938">
        <v>20</v>
      </c>
      <c r="Q2938" t="b">
        <v>0</v>
      </c>
      <c r="R2938" t="s">
        <v>8272</v>
      </c>
      <c r="S2938" t="str">
        <f t="shared" si="272"/>
        <v>technology</v>
      </c>
      <c r="T2938" t="str">
        <f t="shared" si="273"/>
        <v>web</v>
      </c>
    </row>
    <row r="2939" spans="1:20" ht="43.2" x14ac:dyDescent="0.3">
      <c r="A2939">
        <v>661</v>
      </c>
      <c r="B2939" s="3" t="s">
        <v>662</v>
      </c>
      <c r="C2939" s="3" t="s">
        <v>4771</v>
      </c>
      <c r="D2939" s="10">
        <v>10000</v>
      </c>
      <c r="E2939">
        <v>95</v>
      </c>
      <c r="F2939" s="5">
        <f t="shared" si="270"/>
        <v>9.4999999999999998E-3</v>
      </c>
      <c r="G2939" s="6">
        <f t="shared" si="271"/>
        <v>10.555555555555555</v>
      </c>
      <c r="H2939" t="s">
        <v>8221</v>
      </c>
      <c r="I2939" t="s">
        <v>8224</v>
      </c>
      <c r="J2939" t="s">
        <v>8246</v>
      </c>
      <c r="K2939">
        <v>1477236559</v>
      </c>
      <c r="L2939" s="11">
        <f t="shared" si="274"/>
        <v>42666.645358796297</v>
      </c>
      <c r="M2939">
        <v>1474644559</v>
      </c>
      <c r="N2939" s="11">
        <f t="shared" si="275"/>
        <v>42636.645358796297</v>
      </c>
      <c r="O2939" t="b">
        <v>0</v>
      </c>
      <c r="P2939">
        <v>9</v>
      </c>
      <c r="Q2939" t="b">
        <v>0</v>
      </c>
      <c r="R2939" t="s">
        <v>8273</v>
      </c>
      <c r="S2939" t="str">
        <f t="shared" si="272"/>
        <v>technology</v>
      </c>
      <c r="T2939" t="str">
        <f t="shared" si="273"/>
        <v>wearables</v>
      </c>
    </row>
    <row r="2940" spans="1:20" ht="43.2" x14ac:dyDescent="0.3">
      <c r="A2940">
        <v>3971</v>
      </c>
      <c r="B2940" s="3" t="s">
        <v>3968</v>
      </c>
      <c r="C2940" s="3" t="s">
        <v>8078</v>
      </c>
      <c r="D2940" s="10">
        <v>14000</v>
      </c>
      <c r="E2940">
        <v>136</v>
      </c>
      <c r="F2940" s="5">
        <f t="shared" si="270"/>
        <v>9.7142857142857135E-3</v>
      </c>
      <c r="G2940" s="6">
        <f t="shared" si="271"/>
        <v>22.666666666666668</v>
      </c>
      <c r="H2940" t="s">
        <v>8221</v>
      </c>
      <c r="I2940" t="s">
        <v>8224</v>
      </c>
      <c r="J2940" t="s">
        <v>8246</v>
      </c>
      <c r="K2940">
        <v>1405947126</v>
      </c>
      <c r="L2940" s="11">
        <f t="shared" si="274"/>
        <v>41841.536180555559</v>
      </c>
      <c r="M2940">
        <v>1403355126</v>
      </c>
      <c r="N2940" s="11">
        <f t="shared" si="275"/>
        <v>41811.536180555559</v>
      </c>
      <c r="O2940" t="b">
        <v>0</v>
      </c>
      <c r="P2940">
        <v>6</v>
      </c>
      <c r="Q2940" t="b">
        <v>0</v>
      </c>
      <c r="R2940" t="s">
        <v>8271</v>
      </c>
      <c r="S2940" t="str">
        <f t="shared" si="272"/>
        <v>theater</v>
      </c>
      <c r="T2940" t="str">
        <f t="shared" si="273"/>
        <v>plays</v>
      </c>
    </row>
    <row r="2941" spans="1:20" ht="28.8" x14ac:dyDescent="0.3">
      <c r="A2941">
        <v>705</v>
      </c>
      <c r="B2941" s="3" t="s">
        <v>706</v>
      </c>
      <c r="C2941" s="3" t="s">
        <v>4815</v>
      </c>
      <c r="D2941" s="10">
        <v>100000</v>
      </c>
      <c r="E2941">
        <v>977</v>
      </c>
      <c r="F2941" s="5">
        <f t="shared" si="270"/>
        <v>9.7699999999999992E-3</v>
      </c>
      <c r="G2941" s="6">
        <f t="shared" si="271"/>
        <v>195.4</v>
      </c>
      <c r="H2941" t="s">
        <v>8221</v>
      </c>
      <c r="I2941" t="s">
        <v>8233</v>
      </c>
      <c r="J2941" t="s">
        <v>8249</v>
      </c>
      <c r="K2941">
        <v>1484999278</v>
      </c>
      <c r="L2941" s="11">
        <f t="shared" si="274"/>
        <v>42756.491643518515</v>
      </c>
      <c r="M2941">
        <v>1482407278</v>
      </c>
      <c r="N2941" s="11">
        <f t="shared" si="275"/>
        <v>42726.491643518515</v>
      </c>
      <c r="O2941" t="b">
        <v>0</v>
      </c>
      <c r="P2941">
        <v>5</v>
      </c>
      <c r="Q2941" t="b">
        <v>0</v>
      </c>
      <c r="R2941" t="s">
        <v>8273</v>
      </c>
      <c r="S2941" t="str">
        <f t="shared" si="272"/>
        <v>technology</v>
      </c>
      <c r="T2941" t="str">
        <f t="shared" si="273"/>
        <v>wearables</v>
      </c>
    </row>
    <row r="2942" spans="1:20" ht="28.8" x14ac:dyDescent="0.3">
      <c r="A2942">
        <v>2599</v>
      </c>
      <c r="B2942" s="3" t="s">
        <v>2599</v>
      </c>
      <c r="C2942" s="3" t="s">
        <v>6709</v>
      </c>
      <c r="D2942" s="10">
        <v>9041</v>
      </c>
      <c r="E2942">
        <v>90</v>
      </c>
      <c r="F2942" s="5">
        <f t="shared" si="270"/>
        <v>9.9546510341776348E-3</v>
      </c>
      <c r="G2942" s="6">
        <f t="shared" si="271"/>
        <v>18</v>
      </c>
      <c r="H2942" t="s">
        <v>8221</v>
      </c>
      <c r="I2942" t="s">
        <v>8224</v>
      </c>
      <c r="J2942" t="s">
        <v>8246</v>
      </c>
      <c r="K2942">
        <v>1407089147</v>
      </c>
      <c r="L2942" s="11">
        <f t="shared" si="274"/>
        <v>41854.754016203704</v>
      </c>
      <c r="M2942">
        <v>1403201147</v>
      </c>
      <c r="N2942" s="11">
        <f t="shared" si="275"/>
        <v>41809.754016203704</v>
      </c>
      <c r="O2942" t="b">
        <v>0</v>
      </c>
      <c r="P2942">
        <v>5</v>
      </c>
      <c r="Q2942" t="b">
        <v>0</v>
      </c>
      <c r="R2942" t="s">
        <v>8284</v>
      </c>
      <c r="S2942" t="str">
        <f t="shared" si="272"/>
        <v>food</v>
      </c>
      <c r="T2942" t="str">
        <f t="shared" si="273"/>
        <v>food trucks</v>
      </c>
    </row>
    <row r="2943" spans="1:20" ht="57.6" x14ac:dyDescent="0.3">
      <c r="A2943">
        <v>568</v>
      </c>
      <c r="B2943" s="3" t="s">
        <v>569</v>
      </c>
      <c r="C2943" s="3" t="s">
        <v>4678</v>
      </c>
      <c r="D2943" s="10">
        <v>24500</v>
      </c>
      <c r="E2943">
        <v>245</v>
      </c>
      <c r="F2943" s="5">
        <f t="shared" si="270"/>
        <v>0.01</v>
      </c>
      <c r="G2943" s="6">
        <f t="shared" si="271"/>
        <v>49</v>
      </c>
      <c r="H2943" t="s">
        <v>8221</v>
      </c>
      <c r="I2943" t="s">
        <v>8228</v>
      </c>
      <c r="J2943" t="s">
        <v>8250</v>
      </c>
      <c r="K2943">
        <v>1452942000</v>
      </c>
      <c r="L2943" s="11">
        <f t="shared" si="274"/>
        <v>42385.458333333328</v>
      </c>
      <c r="M2943">
        <v>1449785223</v>
      </c>
      <c r="N2943" s="11">
        <f t="shared" si="275"/>
        <v>42348.9215625</v>
      </c>
      <c r="O2943" t="b">
        <v>0</v>
      </c>
      <c r="P2943">
        <v>5</v>
      </c>
      <c r="Q2943" t="b">
        <v>0</v>
      </c>
      <c r="R2943" t="s">
        <v>8272</v>
      </c>
      <c r="S2943" t="str">
        <f t="shared" si="272"/>
        <v>technology</v>
      </c>
      <c r="T2943" t="str">
        <f t="shared" si="273"/>
        <v>web</v>
      </c>
    </row>
    <row r="2944" spans="1:20" ht="43.2" x14ac:dyDescent="0.3">
      <c r="A2944">
        <v>584</v>
      </c>
      <c r="B2944" s="3" t="s">
        <v>585</v>
      </c>
      <c r="C2944" s="3" t="s">
        <v>4694</v>
      </c>
      <c r="D2944" s="10">
        <v>1000</v>
      </c>
      <c r="E2944">
        <v>10</v>
      </c>
      <c r="F2944" s="5">
        <f t="shared" si="270"/>
        <v>0.01</v>
      </c>
      <c r="G2944" s="6">
        <f t="shared" si="271"/>
        <v>5</v>
      </c>
      <c r="H2944" t="s">
        <v>8221</v>
      </c>
      <c r="I2944" t="s">
        <v>8224</v>
      </c>
      <c r="J2944" t="s">
        <v>8246</v>
      </c>
      <c r="K2944">
        <v>1426522316</v>
      </c>
      <c r="L2944" s="11">
        <f t="shared" si="274"/>
        <v>42079.674953703703</v>
      </c>
      <c r="M2944">
        <v>1423933916</v>
      </c>
      <c r="N2944" s="11">
        <f t="shared" si="275"/>
        <v>42049.716620370367</v>
      </c>
      <c r="O2944" t="b">
        <v>0</v>
      </c>
      <c r="P2944">
        <v>2</v>
      </c>
      <c r="Q2944" t="b">
        <v>0</v>
      </c>
      <c r="R2944" t="s">
        <v>8272</v>
      </c>
      <c r="S2944" t="str">
        <f t="shared" si="272"/>
        <v>technology</v>
      </c>
      <c r="T2944" t="str">
        <f t="shared" si="273"/>
        <v>web</v>
      </c>
    </row>
    <row r="2945" spans="1:20" ht="43.2" x14ac:dyDescent="0.3">
      <c r="A2945">
        <v>884</v>
      </c>
      <c r="B2945" s="3" t="s">
        <v>885</v>
      </c>
      <c r="C2945" s="3" t="s">
        <v>4994</v>
      </c>
      <c r="D2945" s="10">
        <v>2000</v>
      </c>
      <c r="E2945">
        <v>20</v>
      </c>
      <c r="F2945" s="5">
        <f t="shared" si="270"/>
        <v>0.01</v>
      </c>
      <c r="G2945" s="6">
        <f t="shared" si="271"/>
        <v>10</v>
      </c>
      <c r="H2945" t="s">
        <v>8221</v>
      </c>
      <c r="I2945" t="s">
        <v>8224</v>
      </c>
      <c r="J2945" t="s">
        <v>8246</v>
      </c>
      <c r="K2945">
        <v>1336789860</v>
      </c>
      <c r="L2945" s="11">
        <f t="shared" si="274"/>
        <v>41041.104861111111</v>
      </c>
      <c r="M2945">
        <v>1331666146</v>
      </c>
      <c r="N2945" s="11">
        <f t="shared" si="275"/>
        <v>40981.802615740737</v>
      </c>
      <c r="O2945" t="b">
        <v>0</v>
      </c>
      <c r="P2945">
        <v>2</v>
      </c>
      <c r="Q2945" t="b">
        <v>0</v>
      </c>
      <c r="R2945" t="s">
        <v>8279</v>
      </c>
      <c r="S2945" t="str">
        <f t="shared" si="272"/>
        <v>music</v>
      </c>
      <c r="T2945" t="str">
        <f t="shared" si="273"/>
        <v>indie rock</v>
      </c>
    </row>
    <row r="2946" spans="1:20" ht="43.2" x14ac:dyDescent="0.3">
      <c r="A2946">
        <v>1989</v>
      </c>
      <c r="B2946" s="3" t="s">
        <v>1990</v>
      </c>
      <c r="C2946" s="3" t="s">
        <v>6099</v>
      </c>
      <c r="D2946" s="10">
        <v>5000</v>
      </c>
      <c r="E2946">
        <v>50</v>
      </c>
      <c r="F2946" s="5">
        <f t="shared" ref="F2946:F3009" si="276">E2946/D2946</f>
        <v>0.01</v>
      </c>
      <c r="G2946" s="6">
        <f t="shared" ref="G2946:G3009" si="277">E2946/P2946</f>
        <v>50</v>
      </c>
      <c r="H2946" t="s">
        <v>8221</v>
      </c>
      <c r="I2946" t="s">
        <v>8224</v>
      </c>
      <c r="J2946" t="s">
        <v>8246</v>
      </c>
      <c r="K2946">
        <v>1481473208</v>
      </c>
      <c r="L2946" s="11">
        <f t="shared" si="274"/>
        <v>42715.680648148147</v>
      </c>
      <c r="M2946">
        <v>1478881208</v>
      </c>
      <c r="N2946" s="11">
        <f t="shared" si="275"/>
        <v>42685.680648148147</v>
      </c>
      <c r="O2946" t="b">
        <v>0</v>
      </c>
      <c r="P2946">
        <v>1</v>
      </c>
      <c r="Q2946" t="b">
        <v>0</v>
      </c>
      <c r="R2946" t="s">
        <v>8296</v>
      </c>
      <c r="S2946" t="str">
        <f t="shared" ref="S2946:S3009" si="278">LEFT(R2946,FIND("/",R2946)-1)</f>
        <v>photography</v>
      </c>
      <c r="T2946" t="str">
        <f t="shared" ref="T2946:T3009" si="279">RIGHT(R2946,LEN(R2946)-FIND("/",R2946))</f>
        <v>people</v>
      </c>
    </row>
    <row r="2947" spans="1:20" ht="28.8" x14ac:dyDescent="0.3">
      <c r="A2947">
        <v>2641</v>
      </c>
      <c r="B2947" s="3" t="s">
        <v>2641</v>
      </c>
      <c r="C2947" s="3" t="s">
        <v>6751</v>
      </c>
      <c r="D2947" s="10">
        <v>1500</v>
      </c>
      <c r="E2947">
        <v>15</v>
      </c>
      <c r="F2947" s="5">
        <f t="shared" si="276"/>
        <v>0.01</v>
      </c>
      <c r="G2947" s="6">
        <f t="shared" si="277"/>
        <v>15</v>
      </c>
      <c r="H2947" t="s">
        <v>8221</v>
      </c>
      <c r="I2947" t="s">
        <v>8224</v>
      </c>
      <c r="J2947" t="s">
        <v>8246</v>
      </c>
      <c r="K2947">
        <v>1410811740</v>
      </c>
      <c r="L2947" s="11">
        <f t="shared" ref="L2947:L3010" si="280">(((K2947/60)/60)/24)+DATE(1970,1,1)</f>
        <v>41897.839583333334</v>
      </c>
      <c r="M2947">
        <v>1409341863</v>
      </c>
      <c r="N2947" s="11">
        <f t="shared" ref="N2947:N3010" si="281">(((M2947/60)/60)/24)+DATE(1970,1,1)</f>
        <v>41880.827118055553</v>
      </c>
      <c r="O2947" t="b">
        <v>0</v>
      </c>
      <c r="P2947">
        <v>1</v>
      </c>
      <c r="Q2947" t="b">
        <v>0</v>
      </c>
      <c r="R2947" t="s">
        <v>8301</v>
      </c>
      <c r="S2947" t="str">
        <f t="shared" si="278"/>
        <v>technology</v>
      </c>
      <c r="T2947" t="str">
        <f t="shared" si="279"/>
        <v>space exploration</v>
      </c>
    </row>
    <row r="2948" spans="1:20" ht="43.2" x14ac:dyDescent="0.3">
      <c r="A2948">
        <v>2841</v>
      </c>
      <c r="B2948" s="3" t="s">
        <v>2841</v>
      </c>
      <c r="C2948" s="3" t="s">
        <v>6951</v>
      </c>
      <c r="D2948" s="10">
        <v>1000</v>
      </c>
      <c r="E2948">
        <v>10</v>
      </c>
      <c r="F2948" s="5">
        <f t="shared" si="276"/>
        <v>0.01</v>
      </c>
      <c r="G2948" s="6">
        <f t="shared" si="277"/>
        <v>10</v>
      </c>
      <c r="H2948" t="s">
        <v>8221</v>
      </c>
      <c r="I2948" t="s">
        <v>8225</v>
      </c>
      <c r="J2948" t="s">
        <v>8247</v>
      </c>
      <c r="K2948">
        <v>1450032297</v>
      </c>
      <c r="L2948" s="11">
        <f t="shared" si="280"/>
        <v>42351.781215277777</v>
      </c>
      <c r="M2948">
        <v>1444844697</v>
      </c>
      <c r="N2948" s="11">
        <f t="shared" si="281"/>
        <v>42291.739548611105</v>
      </c>
      <c r="O2948" t="b">
        <v>0</v>
      </c>
      <c r="P2948">
        <v>1</v>
      </c>
      <c r="Q2948" t="b">
        <v>0</v>
      </c>
      <c r="R2948" t="s">
        <v>8271</v>
      </c>
      <c r="S2948" t="str">
        <f t="shared" si="278"/>
        <v>theater</v>
      </c>
      <c r="T2948" t="str">
        <f t="shared" si="279"/>
        <v>plays</v>
      </c>
    </row>
    <row r="2949" spans="1:20" ht="43.2" x14ac:dyDescent="0.3">
      <c r="A2949">
        <v>2849</v>
      </c>
      <c r="B2949" s="3" t="s">
        <v>2849</v>
      </c>
      <c r="C2949" s="3" t="s">
        <v>6959</v>
      </c>
      <c r="D2949" s="10">
        <v>500</v>
      </c>
      <c r="E2949">
        <v>5</v>
      </c>
      <c r="F2949" s="5">
        <f t="shared" si="276"/>
        <v>0.01</v>
      </c>
      <c r="G2949" s="6">
        <f t="shared" si="277"/>
        <v>5</v>
      </c>
      <c r="H2949" t="s">
        <v>8221</v>
      </c>
      <c r="I2949" t="s">
        <v>8225</v>
      </c>
      <c r="J2949" t="s">
        <v>8247</v>
      </c>
      <c r="K2949">
        <v>1461406600</v>
      </c>
      <c r="L2949" s="11">
        <f t="shared" si="280"/>
        <v>42483.428240740745</v>
      </c>
      <c r="M2949">
        <v>1458814600</v>
      </c>
      <c r="N2949" s="11">
        <f t="shared" si="281"/>
        <v>42453.428240740745</v>
      </c>
      <c r="O2949" t="b">
        <v>0</v>
      </c>
      <c r="P2949">
        <v>1</v>
      </c>
      <c r="Q2949" t="b">
        <v>0</v>
      </c>
      <c r="R2949" t="s">
        <v>8271</v>
      </c>
      <c r="S2949" t="str">
        <f t="shared" si="278"/>
        <v>theater</v>
      </c>
      <c r="T2949" t="str">
        <f t="shared" si="279"/>
        <v>plays</v>
      </c>
    </row>
    <row r="2950" spans="1:20" ht="43.2" x14ac:dyDescent="0.3">
      <c r="A2950">
        <v>2944</v>
      </c>
      <c r="B2950" s="3" t="s">
        <v>2944</v>
      </c>
      <c r="C2950" s="3" t="s">
        <v>7054</v>
      </c>
      <c r="D2950" s="10">
        <v>10000</v>
      </c>
      <c r="E2950">
        <v>100</v>
      </c>
      <c r="F2950" s="5">
        <f t="shared" si="276"/>
        <v>0.01</v>
      </c>
      <c r="G2950" s="6">
        <f t="shared" si="277"/>
        <v>100</v>
      </c>
      <c r="H2950" t="s">
        <v>8221</v>
      </c>
      <c r="I2950" t="s">
        <v>8224</v>
      </c>
      <c r="J2950" t="s">
        <v>8246</v>
      </c>
      <c r="K2950">
        <v>1433714198</v>
      </c>
      <c r="L2950" s="11">
        <f t="shared" si="280"/>
        <v>42162.9143287037</v>
      </c>
      <c r="M2950">
        <v>1431122198</v>
      </c>
      <c r="N2950" s="11">
        <f t="shared" si="281"/>
        <v>42132.9143287037</v>
      </c>
      <c r="O2950" t="b">
        <v>0</v>
      </c>
      <c r="P2950">
        <v>1</v>
      </c>
      <c r="Q2950" t="b">
        <v>0</v>
      </c>
      <c r="R2950" t="s">
        <v>8303</v>
      </c>
      <c r="S2950" t="str">
        <f t="shared" si="278"/>
        <v>theater</v>
      </c>
      <c r="T2950" t="str">
        <f t="shared" si="279"/>
        <v>spaces</v>
      </c>
    </row>
    <row r="2951" spans="1:20" ht="28.8" x14ac:dyDescent="0.3">
      <c r="A2951">
        <v>3747</v>
      </c>
      <c r="B2951" s="3" t="s">
        <v>3744</v>
      </c>
      <c r="C2951" s="3" t="s">
        <v>7857</v>
      </c>
      <c r="D2951" s="10">
        <v>2500</v>
      </c>
      <c r="E2951">
        <v>25</v>
      </c>
      <c r="F2951" s="5">
        <f t="shared" si="276"/>
        <v>0.01</v>
      </c>
      <c r="G2951" s="6">
        <f t="shared" si="277"/>
        <v>25</v>
      </c>
      <c r="H2951" t="s">
        <v>8221</v>
      </c>
      <c r="I2951" t="s">
        <v>8225</v>
      </c>
      <c r="J2951" t="s">
        <v>8247</v>
      </c>
      <c r="K2951">
        <v>1436137140</v>
      </c>
      <c r="L2951" s="11">
        <f t="shared" si="280"/>
        <v>42190.957638888889</v>
      </c>
      <c r="M2951">
        <v>1433833896</v>
      </c>
      <c r="N2951" s="11">
        <f t="shared" si="281"/>
        <v>42164.299722222218</v>
      </c>
      <c r="O2951" t="b">
        <v>0</v>
      </c>
      <c r="P2951">
        <v>1</v>
      </c>
      <c r="Q2951" t="b">
        <v>0</v>
      </c>
      <c r="R2951" t="s">
        <v>8271</v>
      </c>
      <c r="S2951" t="str">
        <f t="shared" si="278"/>
        <v>theater</v>
      </c>
      <c r="T2951" t="str">
        <f t="shared" si="279"/>
        <v>plays</v>
      </c>
    </row>
    <row r="2952" spans="1:20" ht="43.2" x14ac:dyDescent="0.3">
      <c r="A2952">
        <v>3794</v>
      </c>
      <c r="B2952" s="3" t="s">
        <v>3791</v>
      </c>
      <c r="C2952" s="3" t="s">
        <v>7904</v>
      </c>
      <c r="D2952" s="10">
        <v>5000</v>
      </c>
      <c r="E2952">
        <v>50</v>
      </c>
      <c r="F2952" s="5">
        <f t="shared" si="276"/>
        <v>0.01</v>
      </c>
      <c r="G2952" s="6">
        <f t="shared" si="277"/>
        <v>50</v>
      </c>
      <c r="H2952" t="s">
        <v>8221</v>
      </c>
      <c r="I2952" t="s">
        <v>8225</v>
      </c>
      <c r="J2952" t="s">
        <v>8247</v>
      </c>
      <c r="K2952">
        <v>1433685354</v>
      </c>
      <c r="L2952" s="11">
        <f t="shared" si="280"/>
        <v>42162.58048611111</v>
      </c>
      <c r="M2952">
        <v>1431093354</v>
      </c>
      <c r="N2952" s="11">
        <f t="shared" si="281"/>
        <v>42132.58048611111</v>
      </c>
      <c r="O2952" t="b">
        <v>0</v>
      </c>
      <c r="P2952">
        <v>1</v>
      </c>
      <c r="Q2952" t="b">
        <v>0</v>
      </c>
      <c r="R2952" t="s">
        <v>8305</v>
      </c>
      <c r="S2952" t="str">
        <f t="shared" si="278"/>
        <v>theater</v>
      </c>
      <c r="T2952" t="str">
        <f t="shared" si="279"/>
        <v>musical</v>
      </c>
    </row>
    <row r="2953" spans="1:20" ht="43.2" x14ac:dyDescent="0.3">
      <c r="A2953">
        <v>3927</v>
      </c>
      <c r="B2953" s="3" t="s">
        <v>3924</v>
      </c>
      <c r="C2953" s="3" t="s">
        <v>8035</v>
      </c>
      <c r="D2953" s="10">
        <v>2500</v>
      </c>
      <c r="E2953">
        <v>25</v>
      </c>
      <c r="F2953" s="5">
        <f t="shared" si="276"/>
        <v>0.01</v>
      </c>
      <c r="G2953" s="6">
        <f t="shared" si="277"/>
        <v>12.5</v>
      </c>
      <c r="H2953" t="s">
        <v>8221</v>
      </c>
      <c r="I2953" t="s">
        <v>8225</v>
      </c>
      <c r="J2953" t="s">
        <v>8247</v>
      </c>
      <c r="K2953">
        <v>1407565504</v>
      </c>
      <c r="L2953" s="11">
        <f t="shared" si="280"/>
        <v>41860.267407407409</v>
      </c>
      <c r="M2953">
        <v>1404973504</v>
      </c>
      <c r="N2953" s="11">
        <f t="shared" si="281"/>
        <v>41830.267407407409</v>
      </c>
      <c r="O2953" t="b">
        <v>0</v>
      </c>
      <c r="P2953">
        <v>2</v>
      </c>
      <c r="Q2953" t="b">
        <v>0</v>
      </c>
      <c r="R2953" t="s">
        <v>8271</v>
      </c>
      <c r="S2953" t="str">
        <f t="shared" si="278"/>
        <v>theater</v>
      </c>
      <c r="T2953" t="str">
        <f t="shared" si="279"/>
        <v>plays</v>
      </c>
    </row>
    <row r="2954" spans="1:20" ht="43.2" x14ac:dyDescent="0.3">
      <c r="A2954">
        <v>4068</v>
      </c>
      <c r="B2954" s="3" t="s">
        <v>4064</v>
      </c>
      <c r="C2954" s="3" t="s">
        <v>8171</v>
      </c>
      <c r="D2954" s="10">
        <v>3495</v>
      </c>
      <c r="E2954">
        <v>34.950000000000003</v>
      </c>
      <c r="F2954" s="5">
        <f t="shared" si="276"/>
        <v>0.01</v>
      </c>
      <c r="G2954" s="6">
        <f t="shared" si="277"/>
        <v>34.950000000000003</v>
      </c>
      <c r="H2954" t="s">
        <v>8221</v>
      </c>
      <c r="I2954" t="s">
        <v>8224</v>
      </c>
      <c r="J2954" t="s">
        <v>8246</v>
      </c>
      <c r="K2954">
        <v>1484348700</v>
      </c>
      <c r="L2954" s="11">
        <f t="shared" si="280"/>
        <v>42748.961805555555</v>
      </c>
      <c r="M2954">
        <v>1481756855</v>
      </c>
      <c r="N2954" s="11">
        <f t="shared" si="281"/>
        <v>42718.963599537034</v>
      </c>
      <c r="O2954" t="b">
        <v>0</v>
      </c>
      <c r="P2954">
        <v>1</v>
      </c>
      <c r="Q2954" t="b">
        <v>0</v>
      </c>
      <c r="R2954" t="s">
        <v>8271</v>
      </c>
      <c r="S2954" t="str">
        <f t="shared" si="278"/>
        <v>theater</v>
      </c>
      <c r="T2954" t="str">
        <f t="shared" si="279"/>
        <v>plays</v>
      </c>
    </row>
    <row r="2955" spans="1:20" ht="43.2" x14ac:dyDescent="0.3">
      <c r="A2955">
        <v>470</v>
      </c>
      <c r="B2955" s="3" t="s">
        <v>471</v>
      </c>
      <c r="C2955" s="3" t="s">
        <v>4580</v>
      </c>
      <c r="D2955" s="10">
        <v>5000</v>
      </c>
      <c r="E2955">
        <v>51</v>
      </c>
      <c r="F2955" s="5">
        <f t="shared" si="276"/>
        <v>1.0200000000000001E-2</v>
      </c>
      <c r="G2955" s="6">
        <f t="shared" si="277"/>
        <v>25.5</v>
      </c>
      <c r="H2955" t="s">
        <v>8221</v>
      </c>
      <c r="I2955" t="s">
        <v>8224</v>
      </c>
      <c r="J2955" t="s">
        <v>8246</v>
      </c>
      <c r="K2955">
        <v>1389844800</v>
      </c>
      <c r="L2955" s="11">
        <f t="shared" si="280"/>
        <v>41655.166666666664</v>
      </c>
      <c r="M2955">
        <v>1385524889</v>
      </c>
      <c r="N2955" s="11">
        <f t="shared" si="281"/>
        <v>41605.167696759258</v>
      </c>
      <c r="O2955" t="b">
        <v>0</v>
      </c>
      <c r="P2955">
        <v>2</v>
      </c>
      <c r="Q2955" t="b">
        <v>0</v>
      </c>
      <c r="R2955" t="s">
        <v>8270</v>
      </c>
      <c r="S2955" t="str">
        <f t="shared" si="278"/>
        <v>film &amp; video</v>
      </c>
      <c r="T2955" t="str">
        <f t="shared" si="279"/>
        <v>animation</v>
      </c>
    </row>
    <row r="2956" spans="1:20" ht="43.2" x14ac:dyDescent="0.3">
      <c r="A2956">
        <v>1703</v>
      </c>
      <c r="B2956" s="3" t="s">
        <v>1704</v>
      </c>
      <c r="C2956" s="3" t="s">
        <v>5813</v>
      </c>
      <c r="D2956" s="10">
        <v>5000</v>
      </c>
      <c r="E2956">
        <v>51</v>
      </c>
      <c r="F2956" s="5">
        <f t="shared" si="276"/>
        <v>1.0200000000000001E-2</v>
      </c>
      <c r="G2956" s="6">
        <f t="shared" si="277"/>
        <v>25.5</v>
      </c>
      <c r="H2956" t="s">
        <v>8221</v>
      </c>
      <c r="I2956" t="s">
        <v>8224</v>
      </c>
      <c r="J2956" t="s">
        <v>8246</v>
      </c>
      <c r="K2956">
        <v>1441003537</v>
      </c>
      <c r="L2956" s="11">
        <f t="shared" si="280"/>
        <v>42247.281678240746</v>
      </c>
      <c r="M2956">
        <v>1435819537</v>
      </c>
      <c r="N2956" s="11">
        <f t="shared" si="281"/>
        <v>42187.281678240746</v>
      </c>
      <c r="O2956" t="b">
        <v>0</v>
      </c>
      <c r="P2956">
        <v>2</v>
      </c>
      <c r="Q2956" t="b">
        <v>0</v>
      </c>
      <c r="R2956" t="s">
        <v>8293</v>
      </c>
      <c r="S2956" t="str">
        <f t="shared" si="278"/>
        <v>music</v>
      </c>
      <c r="T2956" t="str">
        <f t="shared" si="279"/>
        <v>faith</v>
      </c>
    </row>
    <row r="2957" spans="1:20" ht="43.2" x14ac:dyDescent="0.3">
      <c r="A2957">
        <v>3192</v>
      </c>
      <c r="B2957" s="3" t="s">
        <v>3192</v>
      </c>
      <c r="C2957" s="3" t="s">
        <v>7302</v>
      </c>
      <c r="D2957" s="10">
        <v>10000</v>
      </c>
      <c r="E2957">
        <v>102</v>
      </c>
      <c r="F2957" s="5">
        <f t="shared" si="276"/>
        <v>1.0200000000000001E-2</v>
      </c>
      <c r="G2957" s="6">
        <f t="shared" si="277"/>
        <v>12.75</v>
      </c>
      <c r="H2957" t="s">
        <v>8221</v>
      </c>
      <c r="I2957" t="s">
        <v>8225</v>
      </c>
      <c r="J2957" t="s">
        <v>8247</v>
      </c>
      <c r="K2957">
        <v>1425160800</v>
      </c>
      <c r="L2957" s="11">
        <f t="shared" si="280"/>
        <v>42063.916666666672</v>
      </c>
      <c r="M2957">
        <v>1421274859</v>
      </c>
      <c r="N2957" s="11">
        <f t="shared" si="281"/>
        <v>42018.94049768518</v>
      </c>
      <c r="O2957" t="b">
        <v>0</v>
      </c>
      <c r="P2957">
        <v>8</v>
      </c>
      <c r="Q2957" t="b">
        <v>0</v>
      </c>
      <c r="R2957" t="s">
        <v>8305</v>
      </c>
      <c r="S2957" t="str">
        <f t="shared" si="278"/>
        <v>theater</v>
      </c>
      <c r="T2957" t="str">
        <f t="shared" si="279"/>
        <v>musical</v>
      </c>
    </row>
    <row r="2958" spans="1:20" ht="43.2" x14ac:dyDescent="0.3">
      <c r="A2958">
        <v>1918</v>
      </c>
      <c r="B2958" s="3" t="s">
        <v>1919</v>
      </c>
      <c r="C2958" s="3" t="s">
        <v>6028</v>
      </c>
      <c r="D2958" s="10">
        <v>25000</v>
      </c>
      <c r="E2958">
        <v>260</v>
      </c>
      <c r="F2958" s="5">
        <f t="shared" si="276"/>
        <v>1.04E-2</v>
      </c>
      <c r="G2958" s="6">
        <f t="shared" si="277"/>
        <v>28.888888888888889</v>
      </c>
      <c r="H2958" t="s">
        <v>8221</v>
      </c>
      <c r="I2958" t="s">
        <v>8224</v>
      </c>
      <c r="J2958" t="s">
        <v>8246</v>
      </c>
      <c r="K2958">
        <v>1407869851</v>
      </c>
      <c r="L2958" s="11">
        <f t="shared" si="280"/>
        <v>41863.789942129632</v>
      </c>
      <c r="M2958">
        <v>1404845851</v>
      </c>
      <c r="N2958" s="11">
        <f t="shared" si="281"/>
        <v>41828.789942129632</v>
      </c>
      <c r="O2958" t="b">
        <v>0</v>
      </c>
      <c r="P2958">
        <v>9</v>
      </c>
      <c r="Q2958" t="b">
        <v>0</v>
      </c>
      <c r="R2958" t="s">
        <v>8294</v>
      </c>
      <c r="S2958" t="str">
        <f t="shared" si="278"/>
        <v>technology</v>
      </c>
      <c r="T2958" t="str">
        <f t="shared" si="279"/>
        <v>gadgets</v>
      </c>
    </row>
    <row r="2959" spans="1:20" ht="57.6" x14ac:dyDescent="0.3">
      <c r="A2959">
        <v>1092</v>
      </c>
      <c r="B2959" s="3" t="s">
        <v>1093</v>
      </c>
      <c r="C2959" s="3" t="s">
        <v>5202</v>
      </c>
      <c r="D2959" s="10">
        <v>2000</v>
      </c>
      <c r="E2959">
        <v>21</v>
      </c>
      <c r="F2959" s="5">
        <f t="shared" si="276"/>
        <v>1.0500000000000001E-2</v>
      </c>
      <c r="G2959" s="6">
        <f t="shared" si="277"/>
        <v>3</v>
      </c>
      <c r="H2959" t="s">
        <v>8221</v>
      </c>
      <c r="I2959" t="s">
        <v>8224</v>
      </c>
      <c r="J2959" t="s">
        <v>8246</v>
      </c>
      <c r="K2959">
        <v>1357432638</v>
      </c>
      <c r="L2959" s="11">
        <f t="shared" si="280"/>
        <v>41280.025902777779</v>
      </c>
      <c r="M2959">
        <v>1354840638</v>
      </c>
      <c r="N2959" s="11">
        <f t="shared" si="281"/>
        <v>41250.025902777779</v>
      </c>
      <c r="O2959" t="b">
        <v>0</v>
      </c>
      <c r="P2959">
        <v>7</v>
      </c>
      <c r="Q2959" t="b">
        <v>0</v>
      </c>
      <c r="R2959" t="s">
        <v>8282</v>
      </c>
      <c r="S2959" t="str">
        <f t="shared" si="278"/>
        <v>games</v>
      </c>
      <c r="T2959" t="str">
        <f t="shared" si="279"/>
        <v>video games</v>
      </c>
    </row>
    <row r="2960" spans="1:20" ht="43.2" x14ac:dyDescent="0.3">
      <c r="A2960">
        <v>2890</v>
      </c>
      <c r="B2960" s="3" t="s">
        <v>2890</v>
      </c>
      <c r="C2960" s="3" t="s">
        <v>7000</v>
      </c>
      <c r="D2960" s="10">
        <v>2000</v>
      </c>
      <c r="E2960">
        <v>21</v>
      </c>
      <c r="F2960" s="5">
        <f t="shared" si="276"/>
        <v>1.0500000000000001E-2</v>
      </c>
      <c r="G2960" s="6">
        <f t="shared" si="277"/>
        <v>7</v>
      </c>
      <c r="H2960" t="s">
        <v>8221</v>
      </c>
      <c r="I2960" t="s">
        <v>8224</v>
      </c>
      <c r="J2960" t="s">
        <v>8246</v>
      </c>
      <c r="K2960">
        <v>1407553200</v>
      </c>
      <c r="L2960" s="11">
        <f t="shared" si="280"/>
        <v>41860.125</v>
      </c>
      <c r="M2960">
        <v>1405100992</v>
      </c>
      <c r="N2960" s="11">
        <f t="shared" si="281"/>
        <v>41831.742962962962</v>
      </c>
      <c r="O2960" t="b">
        <v>0</v>
      </c>
      <c r="P2960">
        <v>3</v>
      </c>
      <c r="Q2960" t="b">
        <v>0</v>
      </c>
      <c r="R2960" t="s">
        <v>8271</v>
      </c>
      <c r="S2960" t="str">
        <f t="shared" si="278"/>
        <v>theater</v>
      </c>
      <c r="T2960" t="str">
        <f t="shared" si="279"/>
        <v>plays</v>
      </c>
    </row>
    <row r="2961" spans="1:20" ht="43.2" x14ac:dyDescent="0.3">
      <c r="A2961">
        <v>4017</v>
      </c>
      <c r="B2961" s="3" t="s">
        <v>4013</v>
      </c>
      <c r="C2961" s="3" t="s">
        <v>8122</v>
      </c>
      <c r="D2961" s="10">
        <v>10000</v>
      </c>
      <c r="E2961">
        <v>105</v>
      </c>
      <c r="F2961" s="5">
        <f t="shared" si="276"/>
        <v>1.0500000000000001E-2</v>
      </c>
      <c r="G2961" s="6">
        <f t="shared" si="277"/>
        <v>52.5</v>
      </c>
      <c r="H2961" t="s">
        <v>8221</v>
      </c>
      <c r="I2961" t="s">
        <v>8224</v>
      </c>
      <c r="J2961" t="s">
        <v>8246</v>
      </c>
      <c r="K2961">
        <v>1409846874</v>
      </c>
      <c r="L2961" s="11">
        <f t="shared" si="280"/>
        <v>41886.672152777777</v>
      </c>
      <c r="M2961">
        <v>1407254874</v>
      </c>
      <c r="N2961" s="11">
        <f t="shared" si="281"/>
        <v>41856.672152777777</v>
      </c>
      <c r="O2961" t="b">
        <v>0</v>
      </c>
      <c r="P2961">
        <v>2</v>
      </c>
      <c r="Q2961" t="b">
        <v>0</v>
      </c>
      <c r="R2961" t="s">
        <v>8271</v>
      </c>
      <c r="S2961" t="str">
        <f t="shared" si="278"/>
        <v>theater</v>
      </c>
      <c r="T2961" t="str">
        <f t="shared" si="279"/>
        <v>plays</v>
      </c>
    </row>
    <row r="2962" spans="1:20" ht="43.2" x14ac:dyDescent="0.3">
      <c r="A2962">
        <v>2509</v>
      </c>
      <c r="B2962" s="3" t="s">
        <v>2509</v>
      </c>
      <c r="C2962" s="3" t="s">
        <v>6619</v>
      </c>
      <c r="D2962" s="10">
        <v>95000</v>
      </c>
      <c r="E2962">
        <v>1000</v>
      </c>
      <c r="F2962" s="5">
        <f t="shared" si="276"/>
        <v>1.0526315789473684E-2</v>
      </c>
      <c r="G2962" s="6">
        <f t="shared" si="277"/>
        <v>35.714285714285715</v>
      </c>
      <c r="H2962" t="s">
        <v>8221</v>
      </c>
      <c r="I2962" t="s">
        <v>8225</v>
      </c>
      <c r="J2962" t="s">
        <v>8247</v>
      </c>
      <c r="K2962">
        <v>1429554349</v>
      </c>
      <c r="L2962" s="11">
        <f t="shared" si="280"/>
        <v>42114.767928240741</v>
      </c>
      <c r="M2962">
        <v>1424719549</v>
      </c>
      <c r="N2962" s="11">
        <f t="shared" si="281"/>
        <v>42058.809594907405</v>
      </c>
      <c r="O2962" t="b">
        <v>0</v>
      </c>
      <c r="P2962">
        <v>28</v>
      </c>
      <c r="Q2962" t="b">
        <v>0</v>
      </c>
      <c r="R2962" t="s">
        <v>8299</v>
      </c>
      <c r="S2962" t="str">
        <f t="shared" si="278"/>
        <v>food</v>
      </c>
      <c r="T2962" t="str">
        <f t="shared" si="279"/>
        <v>restaurants</v>
      </c>
    </row>
    <row r="2963" spans="1:20" ht="43.2" x14ac:dyDescent="0.3">
      <c r="A2963">
        <v>4073</v>
      </c>
      <c r="B2963" s="3" t="s">
        <v>4069</v>
      </c>
      <c r="C2963" s="3" t="s">
        <v>8176</v>
      </c>
      <c r="D2963" s="10">
        <v>3500</v>
      </c>
      <c r="E2963">
        <v>37</v>
      </c>
      <c r="F2963" s="5">
        <f t="shared" si="276"/>
        <v>1.0571428571428572E-2</v>
      </c>
      <c r="G2963" s="6">
        <f t="shared" si="277"/>
        <v>18.5</v>
      </c>
      <c r="H2963" t="s">
        <v>8221</v>
      </c>
      <c r="I2963" t="s">
        <v>8224</v>
      </c>
      <c r="J2963" t="s">
        <v>8246</v>
      </c>
      <c r="K2963">
        <v>1431144000</v>
      </c>
      <c r="L2963" s="11">
        <f t="shared" si="280"/>
        <v>42133.166666666672</v>
      </c>
      <c r="M2963">
        <v>1426407426</v>
      </c>
      <c r="N2963" s="11">
        <f t="shared" si="281"/>
        <v>42078.34520833334</v>
      </c>
      <c r="O2963" t="b">
        <v>0</v>
      </c>
      <c r="P2963">
        <v>2</v>
      </c>
      <c r="Q2963" t="b">
        <v>0</v>
      </c>
      <c r="R2963" t="s">
        <v>8271</v>
      </c>
      <c r="S2963" t="str">
        <f t="shared" si="278"/>
        <v>theater</v>
      </c>
      <c r="T2963" t="str">
        <f t="shared" si="279"/>
        <v>plays</v>
      </c>
    </row>
    <row r="2964" spans="1:20" ht="57.6" x14ac:dyDescent="0.3">
      <c r="A2964">
        <v>695</v>
      </c>
      <c r="B2964" s="3" t="s">
        <v>696</v>
      </c>
      <c r="C2964" s="3" t="s">
        <v>4805</v>
      </c>
      <c r="D2964" s="10">
        <v>60000</v>
      </c>
      <c r="E2964">
        <v>636</v>
      </c>
      <c r="F2964" s="5">
        <f t="shared" si="276"/>
        <v>1.06E-2</v>
      </c>
      <c r="G2964" s="6">
        <f t="shared" si="277"/>
        <v>90.857142857142861</v>
      </c>
      <c r="H2964" t="s">
        <v>8221</v>
      </c>
      <c r="I2964" t="s">
        <v>8224</v>
      </c>
      <c r="J2964" t="s">
        <v>8246</v>
      </c>
      <c r="K2964">
        <v>1414758620</v>
      </c>
      <c r="L2964" s="11">
        <f t="shared" si="280"/>
        <v>41943.521064814813</v>
      </c>
      <c r="M2964">
        <v>1412166620</v>
      </c>
      <c r="N2964" s="11">
        <f t="shared" si="281"/>
        <v>41913.521064814813</v>
      </c>
      <c r="O2964" t="b">
        <v>0</v>
      </c>
      <c r="P2964">
        <v>7</v>
      </c>
      <c r="Q2964" t="b">
        <v>0</v>
      </c>
      <c r="R2964" t="s">
        <v>8273</v>
      </c>
      <c r="S2964" t="str">
        <f t="shared" si="278"/>
        <v>technology</v>
      </c>
      <c r="T2964" t="str">
        <f t="shared" si="279"/>
        <v>wearables</v>
      </c>
    </row>
    <row r="2965" spans="1:20" ht="72" x14ac:dyDescent="0.3">
      <c r="A2965">
        <v>984</v>
      </c>
      <c r="B2965" s="3" t="s">
        <v>985</v>
      </c>
      <c r="C2965" s="3" t="s">
        <v>5094</v>
      </c>
      <c r="D2965" s="10">
        <v>10000</v>
      </c>
      <c r="E2965">
        <v>106</v>
      </c>
      <c r="F2965" s="5">
        <f t="shared" si="276"/>
        <v>1.06E-2</v>
      </c>
      <c r="G2965" s="6">
        <f t="shared" si="277"/>
        <v>35.333333333333336</v>
      </c>
      <c r="H2965" t="s">
        <v>8221</v>
      </c>
      <c r="I2965" t="s">
        <v>8224</v>
      </c>
      <c r="J2965" t="s">
        <v>8246</v>
      </c>
      <c r="K2965">
        <v>1427507208</v>
      </c>
      <c r="L2965" s="11">
        <f t="shared" si="280"/>
        <v>42091.074166666673</v>
      </c>
      <c r="M2965">
        <v>1424918808</v>
      </c>
      <c r="N2965" s="11">
        <f t="shared" si="281"/>
        <v>42061.11583333333</v>
      </c>
      <c r="O2965" t="b">
        <v>0</v>
      </c>
      <c r="P2965">
        <v>3</v>
      </c>
      <c r="Q2965" t="b">
        <v>0</v>
      </c>
      <c r="R2965" t="s">
        <v>8273</v>
      </c>
      <c r="S2965" t="str">
        <f t="shared" si="278"/>
        <v>technology</v>
      </c>
      <c r="T2965" t="str">
        <f t="shared" si="279"/>
        <v>wearables</v>
      </c>
    </row>
    <row r="2966" spans="1:20" ht="43.2" x14ac:dyDescent="0.3">
      <c r="A2966">
        <v>1872</v>
      </c>
      <c r="B2966" s="3" t="s">
        <v>1873</v>
      </c>
      <c r="C2966" s="3" t="s">
        <v>5982</v>
      </c>
      <c r="D2966" s="10">
        <v>20000</v>
      </c>
      <c r="E2966">
        <v>212</v>
      </c>
      <c r="F2966" s="5">
        <f t="shared" si="276"/>
        <v>1.06E-2</v>
      </c>
      <c r="G2966" s="6">
        <f t="shared" si="277"/>
        <v>16.307692307692307</v>
      </c>
      <c r="H2966" t="s">
        <v>8221</v>
      </c>
      <c r="I2966" t="s">
        <v>8224</v>
      </c>
      <c r="J2966" t="s">
        <v>8246</v>
      </c>
      <c r="K2966">
        <v>1435633602</v>
      </c>
      <c r="L2966" s="11">
        <f t="shared" si="280"/>
        <v>42185.129652777774</v>
      </c>
      <c r="M2966">
        <v>1433041602</v>
      </c>
      <c r="N2966" s="11">
        <f t="shared" si="281"/>
        <v>42155.129652777774</v>
      </c>
      <c r="O2966" t="b">
        <v>0</v>
      </c>
      <c r="P2966">
        <v>13</v>
      </c>
      <c r="Q2966" t="b">
        <v>0</v>
      </c>
      <c r="R2966" t="s">
        <v>8283</v>
      </c>
      <c r="S2966" t="str">
        <f t="shared" si="278"/>
        <v>games</v>
      </c>
      <c r="T2966" t="str">
        <f t="shared" si="279"/>
        <v>mobile games</v>
      </c>
    </row>
    <row r="2967" spans="1:20" ht="43.2" x14ac:dyDescent="0.3">
      <c r="A2967">
        <v>2748</v>
      </c>
      <c r="B2967" s="3" t="s">
        <v>2748</v>
      </c>
      <c r="C2967" s="3" t="s">
        <v>6858</v>
      </c>
      <c r="D2967" s="10">
        <v>5000</v>
      </c>
      <c r="E2967">
        <v>53</v>
      </c>
      <c r="F2967" s="5">
        <f t="shared" si="276"/>
        <v>1.06E-2</v>
      </c>
      <c r="G2967" s="6">
        <f t="shared" si="277"/>
        <v>13.25</v>
      </c>
      <c r="H2967" t="s">
        <v>8221</v>
      </c>
      <c r="I2967" t="s">
        <v>8224</v>
      </c>
      <c r="J2967" t="s">
        <v>8246</v>
      </c>
      <c r="K2967">
        <v>1472835802</v>
      </c>
      <c r="L2967" s="11">
        <f t="shared" si="280"/>
        <v>42615.7106712963</v>
      </c>
      <c r="M2967">
        <v>1470243802</v>
      </c>
      <c r="N2967" s="11">
        <f t="shared" si="281"/>
        <v>42585.7106712963</v>
      </c>
      <c r="O2967" t="b">
        <v>0</v>
      </c>
      <c r="P2967">
        <v>4</v>
      </c>
      <c r="Q2967" t="b">
        <v>0</v>
      </c>
      <c r="R2967" t="s">
        <v>8304</v>
      </c>
      <c r="S2967" t="str">
        <f t="shared" si="278"/>
        <v>publishing</v>
      </c>
      <c r="T2967" t="str">
        <f t="shared" si="279"/>
        <v>children's books</v>
      </c>
    </row>
    <row r="2968" spans="1:20" ht="43.2" x14ac:dyDescent="0.3">
      <c r="A2968">
        <v>422</v>
      </c>
      <c r="B2968" s="3" t="s">
        <v>423</v>
      </c>
      <c r="C2968" s="3" t="s">
        <v>4532</v>
      </c>
      <c r="D2968" s="10">
        <v>40000</v>
      </c>
      <c r="E2968">
        <v>430</v>
      </c>
      <c r="F2968" s="5">
        <f t="shared" si="276"/>
        <v>1.0749999999999999E-2</v>
      </c>
      <c r="G2968" s="6">
        <f t="shared" si="277"/>
        <v>35.833333333333336</v>
      </c>
      <c r="H2968" t="s">
        <v>8221</v>
      </c>
      <c r="I2968" t="s">
        <v>8224</v>
      </c>
      <c r="J2968" t="s">
        <v>8246</v>
      </c>
      <c r="K2968">
        <v>1410416097</v>
      </c>
      <c r="L2968" s="11">
        <f t="shared" si="280"/>
        <v>41893.260381944441</v>
      </c>
      <c r="M2968">
        <v>1407824097</v>
      </c>
      <c r="N2968" s="11">
        <f t="shared" si="281"/>
        <v>41863.260381944441</v>
      </c>
      <c r="O2968" t="b">
        <v>0</v>
      </c>
      <c r="P2968">
        <v>12</v>
      </c>
      <c r="Q2968" t="b">
        <v>0</v>
      </c>
      <c r="R2968" t="s">
        <v>8270</v>
      </c>
      <c r="S2968" t="str">
        <f t="shared" si="278"/>
        <v>film &amp; video</v>
      </c>
      <c r="T2968" t="str">
        <f t="shared" si="279"/>
        <v>animation</v>
      </c>
    </row>
    <row r="2969" spans="1:20" ht="28.8" x14ac:dyDescent="0.3">
      <c r="A2969">
        <v>963</v>
      </c>
      <c r="B2969" s="3" t="s">
        <v>964</v>
      </c>
      <c r="C2969" s="3" t="s">
        <v>5073</v>
      </c>
      <c r="D2969" s="10">
        <v>35000</v>
      </c>
      <c r="E2969">
        <v>377</v>
      </c>
      <c r="F2969" s="5">
        <f t="shared" si="276"/>
        <v>1.0771428571428571E-2</v>
      </c>
      <c r="G2969" s="6">
        <f t="shared" si="277"/>
        <v>41.888888888888886</v>
      </c>
      <c r="H2969" t="s">
        <v>8221</v>
      </c>
      <c r="I2969" t="s">
        <v>8224</v>
      </c>
      <c r="J2969" t="s">
        <v>8246</v>
      </c>
      <c r="K2969">
        <v>1476717319</v>
      </c>
      <c r="L2969" s="11">
        <f t="shared" si="280"/>
        <v>42660.635636574079</v>
      </c>
      <c r="M2969">
        <v>1473693319</v>
      </c>
      <c r="N2969" s="11">
        <f t="shared" si="281"/>
        <v>42625.635636574079</v>
      </c>
      <c r="O2969" t="b">
        <v>0</v>
      </c>
      <c r="P2969">
        <v>9</v>
      </c>
      <c r="Q2969" t="b">
        <v>0</v>
      </c>
      <c r="R2969" t="s">
        <v>8273</v>
      </c>
      <c r="S2969" t="str">
        <f t="shared" si="278"/>
        <v>technology</v>
      </c>
      <c r="T2969" t="str">
        <f t="shared" si="279"/>
        <v>wearables</v>
      </c>
    </row>
    <row r="2970" spans="1:20" ht="28.8" x14ac:dyDescent="0.3">
      <c r="A2970">
        <v>2749</v>
      </c>
      <c r="B2970" s="3" t="s">
        <v>2749</v>
      </c>
      <c r="C2970" s="3" t="s">
        <v>6859</v>
      </c>
      <c r="D2970" s="10">
        <v>10000</v>
      </c>
      <c r="E2970">
        <v>110</v>
      </c>
      <c r="F2970" s="5">
        <f t="shared" si="276"/>
        <v>1.0999999999999999E-2</v>
      </c>
      <c r="G2970" s="6">
        <f t="shared" si="277"/>
        <v>55</v>
      </c>
      <c r="H2970" t="s">
        <v>8221</v>
      </c>
      <c r="I2970" t="s">
        <v>8224</v>
      </c>
      <c r="J2970" t="s">
        <v>8246</v>
      </c>
      <c r="K2970">
        <v>1428171037</v>
      </c>
      <c r="L2970" s="11">
        <f t="shared" si="280"/>
        <v>42098.757372685184</v>
      </c>
      <c r="M2970">
        <v>1425582637</v>
      </c>
      <c r="N2970" s="11">
        <f t="shared" si="281"/>
        <v>42068.799039351856</v>
      </c>
      <c r="O2970" t="b">
        <v>0</v>
      </c>
      <c r="P2970">
        <v>2</v>
      </c>
      <c r="Q2970" t="b">
        <v>0</v>
      </c>
      <c r="R2970" t="s">
        <v>8304</v>
      </c>
      <c r="S2970" t="str">
        <f t="shared" si="278"/>
        <v>publishing</v>
      </c>
      <c r="T2970" t="str">
        <f t="shared" si="279"/>
        <v>children's books</v>
      </c>
    </row>
    <row r="2971" spans="1:20" ht="57.6" x14ac:dyDescent="0.3">
      <c r="A2971">
        <v>4099</v>
      </c>
      <c r="B2971" s="3" t="s">
        <v>4095</v>
      </c>
      <c r="C2971" s="3" t="s">
        <v>8202</v>
      </c>
      <c r="D2971" s="10">
        <v>4500</v>
      </c>
      <c r="E2971">
        <v>50</v>
      </c>
      <c r="F2971" s="5">
        <f t="shared" si="276"/>
        <v>1.1111111111111112E-2</v>
      </c>
      <c r="G2971" s="6">
        <f t="shared" si="277"/>
        <v>50</v>
      </c>
      <c r="H2971" t="s">
        <v>8221</v>
      </c>
      <c r="I2971" t="s">
        <v>8224</v>
      </c>
      <c r="J2971" t="s">
        <v>8246</v>
      </c>
      <c r="K2971">
        <v>1472847873</v>
      </c>
      <c r="L2971" s="11">
        <f t="shared" si="280"/>
        <v>42615.850381944445</v>
      </c>
      <c r="M2971">
        <v>1468959873</v>
      </c>
      <c r="N2971" s="11">
        <f t="shared" si="281"/>
        <v>42570.850381944445</v>
      </c>
      <c r="O2971" t="b">
        <v>0</v>
      </c>
      <c r="P2971">
        <v>1</v>
      </c>
      <c r="Q2971" t="b">
        <v>0</v>
      </c>
      <c r="R2971" t="s">
        <v>8271</v>
      </c>
      <c r="S2971" t="str">
        <f t="shared" si="278"/>
        <v>theater</v>
      </c>
      <c r="T2971" t="str">
        <f t="shared" si="279"/>
        <v>plays</v>
      </c>
    </row>
    <row r="2972" spans="1:20" ht="43.2" x14ac:dyDescent="0.3">
      <c r="A2972">
        <v>198</v>
      </c>
      <c r="B2972" s="3" t="s">
        <v>200</v>
      </c>
      <c r="C2972" s="3" t="s">
        <v>4308</v>
      </c>
      <c r="D2972" s="10">
        <v>25000</v>
      </c>
      <c r="E2972">
        <v>279</v>
      </c>
      <c r="F2972" s="5">
        <f t="shared" si="276"/>
        <v>1.116E-2</v>
      </c>
      <c r="G2972" s="6">
        <f t="shared" si="277"/>
        <v>46.5</v>
      </c>
      <c r="H2972" t="s">
        <v>8221</v>
      </c>
      <c r="I2972" t="s">
        <v>8224</v>
      </c>
      <c r="J2972" t="s">
        <v>8246</v>
      </c>
      <c r="K2972">
        <v>1412500322</v>
      </c>
      <c r="L2972" s="11">
        <f t="shared" si="280"/>
        <v>41917.383356481485</v>
      </c>
      <c r="M2972">
        <v>1409908322</v>
      </c>
      <c r="N2972" s="11">
        <f t="shared" si="281"/>
        <v>41887.383356481485</v>
      </c>
      <c r="O2972" t="b">
        <v>0</v>
      </c>
      <c r="P2972">
        <v>6</v>
      </c>
      <c r="Q2972" t="b">
        <v>0</v>
      </c>
      <c r="R2972" t="s">
        <v>8268</v>
      </c>
      <c r="S2972" t="str">
        <f t="shared" si="278"/>
        <v>film &amp; video</v>
      </c>
      <c r="T2972" t="str">
        <f t="shared" si="279"/>
        <v>drama</v>
      </c>
    </row>
    <row r="2973" spans="1:20" ht="43.2" x14ac:dyDescent="0.3">
      <c r="A2973">
        <v>1441</v>
      </c>
      <c r="B2973" s="3" t="s">
        <v>1442</v>
      </c>
      <c r="C2973" s="3" t="s">
        <v>5551</v>
      </c>
      <c r="D2973" s="10">
        <v>180000</v>
      </c>
      <c r="E2973">
        <v>2020</v>
      </c>
      <c r="F2973" s="5">
        <f t="shared" si="276"/>
        <v>1.1222222222222222E-2</v>
      </c>
      <c r="G2973" s="6">
        <f t="shared" si="277"/>
        <v>673.33333333333337</v>
      </c>
      <c r="H2973" t="s">
        <v>8221</v>
      </c>
      <c r="I2973" t="s">
        <v>8225</v>
      </c>
      <c r="J2973" t="s">
        <v>8247</v>
      </c>
      <c r="K2973">
        <v>1441995769</v>
      </c>
      <c r="L2973" s="11">
        <f t="shared" si="280"/>
        <v>42258.765844907408</v>
      </c>
      <c r="M2973">
        <v>1436811769</v>
      </c>
      <c r="N2973" s="11">
        <f t="shared" si="281"/>
        <v>42198.765844907408</v>
      </c>
      <c r="O2973" t="b">
        <v>0</v>
      </c>
      <c r="P2973">
        <v>3</v>
      </c>
      <c r="Q2973" t="b">
        <v>0</v>
      </c>
      <c r="R2973" t="s">
        <v>8287</v>
      </c>
      <c r="S2973" t="str">
        <f t="shared" si="278"/>
        <v>publishing</v>
      </c>
      <c r="T2973" t="str">
        <f t="shared" si="279"/>
        <v>translations</v>
      </c>
    </row>
    <row r="2974" spans="1:20" ht="43.2" x14ac:dyDescent="0.3">
      <c r="A2974">
        <v>2764</v>
      </c>
      <c r="B2974" s="3" t="s">
        <v>2764</v>
      </c>
      <c r="C2974" s="3" t="s">
        <v>6874</v>
      </c>
      <c r="D2974" s="10">
        <v>4000</v>
      </c>
      <c r="E2974">
        <v>45</v>
      </c>
      <c r="F2974" s="5">
        <f t="shared" si="276"/>
        <v>1.125E-2</v>
      </c>
      <c r="G2974" s="6">
        <f t="shared" si="277"/>
        <v>11.25</v>
      </c>
      <c r="H2974" t="s">
        <v>8221</v>
      </c>
      <c r="I2974" t="s">
        <v>8224</v>
      </c>
      <c r="J2974" t="s">
        <v>8246</v>
      </c>
      <c r="K2974">
        <v>1338404400</v>
      </c>
      <c r="L2974" s="11">
        <f t="shared" si="280"/>
        <v>41059.791666666664</v>
      </c>
      <c r="M2974">
        <v>1335855631</v>
      </c>
      <c r="N2974" s="11">
        <f t="shared" si="281"/>
        <v>41030.292025462964</v>
      </c>
      <c r="O2974" t="b">
        <v>0</v>
      </c>
      <c r="P2974">
        <v>4</v>
      </c>
      <c r="Q2974" t="b">
        <v>0</v>
      </c>
      <c r="R2974" t="s">
        <v>8304</v>
      </c>
      <c r="S2974" t="str">
        <f t="shared" si="278"/>
        <v>publishing</v>
      </c>
      <c r="T2974" t="str">
        <f t="shared" si="279"/>
        <v>children's books</v>
      </c>
    </row>
    <row r="2975" spans="1:20" ht="43.2" x14ac:dyDescent="0.3">
      <c r="A2975">
        <v>937</v>
      </c>
      <c r="B2975" s="3" t="s">
        <v>938</v>
      </c>
      <c r="C2975" s="3" t="s">
        <v>5047</v>
      </c>
      <c r="D2975" s="10">
        <v>3500</v>
      </c>
      <c r="E2975">
        <v>40</v>
      </c>
      <c r="F2975" s="5">
        <f t="shared" si="276"/>
        <v>1.1428571428571429E-2</v>
      </c>
      <c r="G2975" s="6">
        <f t="shared" si="277"/>
        <v>20</v>
      </c>
      <c r="H2975" t="s">
        <v>8221</v>
      </c>
      <c r="I2975" t="s">
        <v>8224</v>
      </c>
      <c r="J2975" t="s">
        <v>8246</v>
      </c>
      <c r="K2975">
        <v>1383509357</v>
      </c>
      <c r="L2975" s="11">
        <f t="shared" si="280"/>
        <v>41581.839780092596</v>
      </c>
      <c r="M2975">
        <v>1380913757</v>
      </c>
      <c r="N2975" s="11">
        <f t="shared" si="281"/>
        <v>41551.798113425924</v>
      </c>
      <c r="O2975" t="b">
        <v>0</v>
      </c>
      <c r="P2975">
        <v>2</v>
      </c>
      <c r="Q2975" t="b">
        <v>0</v>
      </c>
      <c r="R2975" t="s">
        <v>8278</v>
      </c>
      <c r="S2975" t="str">
        <f t="shared" si="278"/>
        <v>music</v>
      </c>
      <c r="T2975" t="str">
        <f t="shared" si="279"/>
        <v>jazz</v>
      </c>
    </row>
    <row r="2976" spans="1:20" ht="43.2" x14ac:dyDescent="0.3">
      <c r="A2976">
        <v>2684</v>
      </c>
      <c r="B2976" s="3" t="s">
        <v>2684</v>
      </c>
      <c r="C2976" s="3" t="s">
        <v>6794</v>
      </c>
      <c r="D2976" s="10">
        <v>70000</v>
      </c>
      <c r="E2976">
        <v>800</v>
      </c>
      <c r="F2976" s="5">
        <f t="shared" si="276"/>
        <v>1.1428571428571429E-2</v>
      </c>
      <c r="G2976" s="6">
        <f t="shared" si="277"/>
        <v>200</v>
      </c>
      <c r="H2976" t="s">
        <v>8221</v>
      </c>
      <c r="I2976" t="s">
        <v>8224</v>
      </c>
      <c r="J2976" t="s">
        <v>8246</v>
      </c>
      <c r="K2976">
        <v>1407621425</v>
      </c>
      <c r="L2976" s="11">
        <f t="shared" si="280"/>
        <v>41860.914641203701</v>
      </c>
      <c r="M2976">
        <v>1404165425</v>
      </c>
      <c r="N2976" s="11">
        <f t="shared" si="281"/>
        <v>41820.914641203701</v>
      </c>
      <c r="O2976" t="b">
        <v>0</v>
      </c>
      <c r="P2976">
        <v>4</v>
      </c>
      <c r="Q2976" t="b">
        <v>0</v>
      </c>
      <c r="R2976" t="s">
        <v>8284</v>
      </c>
      <c r="S2976" t="str">
        <f t="shared" si="278"/>
        <v>food</v>
      </c>
      <c r="T2976" t="str">
        <f t="shared" si="279"/>
        <v>food trucks</v>
      </c>
    </row>
    <row r="2977" spans="1:20" ht="57.6" x14ac:dyDescent="0.3">
      <c r="A2977">
        <v>502</v>
      </c>
      <c r="B2977" s="3" t="s">
        <v>503</v>
      </c>
      <c r="C2977" s="3" t="s">
        <v>4612</v>
      </c>
      <c r="D2977" s="10">
        <v>20000</v>
      </c>
      <c r="E2977">
        <v>230</v>
      </c>
      <c r="F2977" s="5">
        <f t="shared" si="276"/>
        <v>1.15E-2</v>
      </c>
      <c r="G2977" s="6">
        <f t="shared" si="277"/>
        <v>57.5</v>
      </c>
      <c r="H2977" t="s">
        <v>8221</v>
      </c>
      <c r="I2977" t="s">
        <v>8224</v>
      </c>
      <c r="J2977" t="s">
        <v>8246</v>
      </c>
      <c r="K2977">
        <v>1332073025</v>
      </c>
      <c r="L2977" s="11">
        <f t="shared" si="280"/>
        <v>40986.511863425927</v>
      </c>
      <c r="M2977">
        <v>1329484625</v>
      </c>
      <c r="N2977" s="11">
        <f t="shared" si="281"/>
        <v>40956.553530092591</v>
      </c>
      <c r="O2977" t="b">
        <v>0</v>
      </c>
      <c r="P2977">
        <v>4</v>
      </c>
      <c r="Q2977" t="b">
        <v>0</v>
      </c>
      <c r="R2977" t="s">
        <v>8270</v>
      </c>
      <c r="S2977" t="str">
        <f t="shared" si="278"/>
        <v>film &amp; video</v>
      </c>
      <c r="T2977" t="str">
        <f t="shared" si="279"/>
        <v>animation</v>
      </c>
    </row>
    <row r="2978" spans="1:20" ht="43.2" x14ac:dyDescent="0.3">
      <c r="A2978">
        <v>3092</v>
      </c>
      <c r="B2978" s="3" t="s">
        <v>3092</v>
      </c>
      <c r="C2978" s="3" t="s">
        <v>7202</v>
      </c>
      <c r="D2978" s="10">
        <v>100000</v>
      </c>
      <c r="E2978">
        <v>1183.19</v>
      </c>
      <c r="F2978" s="5">
        <f t="shared" si="276"/>
        <v>1.1831900000000001E-2</v>
      </c>
      <c r="G2978" s="6">
        <f t="shared" si="277"/>
        <v>56.342380952380957</v>
      </c>
      <c r="H2978" t="s">
        <v>8221</v>
      </c>
      <c r="I2978" t="s">
        <v>8224</v>
      </c>
      <c r="J2978" t="s">
        <v>8246</v>
      </c>
      <c r="K2978">
        <v>1444946400</v>
      </c>
      <c r="L2978" s="11">
        <f t="shared" si="280"/>
        <v>42292.916666666672</v>
      </c>
      <c r="M2978">
        <v>1441723912</v>
      </c>
      <c r="N2978" s="11">
        <f t="shared" si="281"/>
        <v>42255.619351851856</v>
      </c>
      <c r="O2978" t="b">
        <v>0</v>
      </c>
      <c r="P2978">
        <v>21</v>
      </c>
      <c r="Q2978" t="b">
        <v>0</v>
      </c>
      <c r="R2978" t="s">
        <v>8303</v>
      </c>
      <c r="S2978" t="str">
        <f t="shared" si="278"/>
        <v>theater</v>
      </c>
      <c r="T2978" t="str">
        <f t="shared" si="279"/>
        <v>spaces</v>
      </c>
    </row>
    <row r="2979" spans="1:20" ht="43.2" x14ac:dyDescent="0.3">
      <c r="A2979">
        <v>965</v>
      </c>
      <c r="B2979" s="3" t="s">
        <v>966</v>
      </c>
      <c r="C2979" s="3" t="s">
        <v>5075</v>
      </c>
      <c r="D2979" s="10">
        <v>25000</v>
      </c>
      <c r="E2979">
        <v>298</v>
      </c>
      <c r="F2979" s="5">
        <f t="shared" si="276"/>
        <v>1.192E-2</v>
      </c>
      <c r="G2979" s="6">
        <f t="shared" si="277"/>
        <v>49.666666666666664</v>
      </c>
      <c r="H2979" t="s">
        <v>8221</v>
      </c>
      <c r="I2979" t="s">
        <v>8224</v>
      </c>
      <c r="J2979" t="s">
        <v>8246</v>
      </c>
      <c r="K2979">
        <v>1477454340</v>
      </c>
      <c r="L2979" s="11">
        <f t="shared" si="280"/>
        <v>42669.165972222225</v>
      </c>
      <c r="M2979">
        <v>1474676646</v>
      </c>
      <c r="N2979" s="11">
        <f t="shared" si="281"/>
        <v>42637.016736111109</v>
      </c>
      <c r="O2979" t="b">
        <v>0</v>
      </c>
      <c r="P2979">
        <v>6</v>
      </c>
      <c r="Q2979" t="b">
        <v>0</v>
      </c>
      <c r="R2979" t="s">
        <v>8273</v>
      </c>
      <c r="S2979" t="str">
        <f t="shared" si="278"/>
        <v>technology</v>
      </c>
      <c r="T2979" t="str">
        <f t="shared" si="279"/>
        <v>wearables</v>
      </c>
    </row>
    <row r="2980" spans="1:20" ht="43.2" x14ac:dyDescent="0.3">
      <c r="A2980">
        <v>544</v>
      </c>
      <c r="B2980" s="3" t="s">
        <v>545</v>
      </c>
      <c r="C2980" s="3" t="s">
        <v>4654</v>
      </c>
      <c r="D2980" s="10">
        <v>500</v>
      </c>
      <c r="E2980">
        <v>6</v>
      </c>
      <c r="F2980" s="5">
        <f t="shared" si="276"/>
        <v>1.2E-2</v>
      </c>
      <c r="G2980" s="6">
        <f t="shared" si="277"/>
        <v>3</v>
      </c>
      <c r="H2980" t="s">
        <v>8221</v>
      </c>
      <c r="I2980" t="s">
        <v>8224</v>
      </c>
      <c r="J2980" t="s">
        <v>8246</v>
      </c>
      <c r="K2980">
        <v>1467647160</v>
      </c>
      <c r="L2980" s="11">
        <f t="shared" si="280"/>
        <v>42555.656944444447</v>
      </c>
      <c r="M2980">
        <v>1465055160</v>
      </c>
      <c r="N2980" s="11">
        <f t="shared" si="281"/>
        <v>42525.656944444447</v>
      </c>
      <c r="O2980" t="b">
        <v>0</v>
      </c>
      <c r="P2980">
        <v>2</v>
      </c>
      <c r="Q2980" t="b">
        <v>0</v>
      </c>
      <c r="R2980" t="s">
        <v>8272</v>
      </c>
      <c r="S2980" t="str">
        <f t="shared" si="278"/>
        <v>technology</v>
      </c>
      <c r="T2980" t="str">
        <f t="shared" si="279"/>
        <v>web</v>
      </c>
    </row>
    <row r="2981" spans="1:20" ht="43.2" x14ac:dyDescent="0.3">
      <c r="A2981">
        <v>1902</v>
      </c>
      <c r="B2981" s="3" t="s">
        <v>1903</v>
      </c>
      <c r="C2981" s="3" t="s">
        <v>6012</v>
      </c>
      <c r="D2981" s="10">
        <v>1000</v>
      </c>
      <c r="E2981">
        <v>12</v>
      </c>
      <c r="F2981" s="5">
        <f t="shared" si="276"/>
        <v>1.2E-2</v>
      </c>
      <c r="G2981" s="6">
        <f t="shared" si="277"/>
        <v>4</v>
      </c>
      <c r="H2981" t="s">
        <v>8221</v>
      </c>
      <c r="I2981" t="s">
        <v>8233</v>
      </c>
      <c r="J2981" t="s">
        <v>8249</v>
      </c>
      <c r="K2981">
        <v>1425495447</v>
      </c>
      <c r="L2981" s="11">
        <f t="shared" si="280"/>
        <v>42067.789895833332</v>
      </c>
      <c r="M2981">
        <v>1422903447</v>
      </c>
      <c r="N2981" s="11">
        <f t="shared" si="281"/>
        <v>42037.789895833332</v>
      </c>
      <c r="O2981" t="b">
        <v>0</v>
      </c>
      <c r="P2981">
        <v>3</v>
      </c>
      <c r="Q2981" t="b">
        <v>0</v>
      </c>
      <c r="R2981" t="s">
        <v>8294</v>
      </c>
      <c r="S2981" t="str">
        <f t="shared" si="278"/>
        <v>technology</v>
      </c>
      <c r="T2981" t="str">
        <f t="shared" si="279"/>
        <v>gadgets</v>
      </c>
    </row>
    <row r="2982" spans="1:20" ht="43.2" x14ac:dyDescent="0.3">
      <c r="A2982">
        <v>3864</v>
      </c>
      <c r="B2982" s="3" t="s">
        <v>3861</v>
      </c>
      <c r="C2982" s="3" t="s">
        <v>7973</v>
      </c>
      <c r="D2982" s="10">
        <v>5000</v>
      </c>
      <c r="E2982">
        <v>60</v>
      </c>
      <c r="F2982" s="5">
        <f t="shared" si="276"/>
        <v>1.2E-2</v>
      </c>
      <c r="G2982" s="6">
        <f t="shared" si="277"/>
        <v>20</v>
      </c>
      <c r="H2982" t="s">
        <v>8221</v>
      </c>
      <c r="I2982" t="s">
        <v>8224</v>
      </c>
      <c r="J2982" t="s">
        <v>8246</v>
      </c>
      <c r="K2982">
        <v>1447799054</v>
      </c>
      <c r="L2982" s="11">
        <f t="shared" si="280"/>
        <v>42325.933495370366</v>
      </c>
      <c r="M2982">
        <v>1445203454</v>
      </c>
      <c r="N2982" s="11">
        <f t="shared" si="281"/>
        <v>42295.891828703709</v>
      </c>
      <c r="O2982" t="b">
        <v>0</v>
      </c>
      <c r="P2982">
        <v>3</v>
      </c>
      <c r="Q2982" t="b">
        <v>0</v>
      </c>
      <c r="R2982" t="s">
        <v>8271</v>
      </c>
      <c r="S2982" t="str">
        <f t="shared" si="278"/>
        <v>theater</v>
      </c>
      <c r="T2982" t="str">
        <f t="shared" si="279"/>
        <v>plays</v>
      </c>
    </row>
    <row r="2983" spans="1:20" ht="43.2" x14ac:dyDescent="0.3">
      <c r="A2983">
        <v>1417</v>
      </c>
      <c r="B2983" s="3" t="s">
        <v>1418</v>
      </c>
      <c r="C2983" s="3" t="s">
        <v>5527</v>
      </c>
      <c r="D2983" s="10">
        <v>4500</v>
      </c>
      <c r="E2983">
        <v>55</v>
      </c>
      <c r="F2983" s="5">
        <f t="shared" si="276"/>
        <v>1.2222222222222223E-2</v>
      </c>
      <c r="G2983" s="6">
        <f t="shared" si="277"/>
        <v>27.5</v>
      </c>
      <c r="H2983" t="s">
        <v>8221</v>
      </c>
      <c r="I2983" t="s">
        <v>8224</v>
      </c>
      <c r="J2983" t="s">
        <v>8246</v>
      </c>
      <c r="K2983">
        <v>1442315460</v>
      </c>
      <c r="L2983" s="11">
        <f t="shared" si="280"/>
        <v>42262.465972222228</v>
      </c>
      <c r="M2983">
        <v>1439696174</v>
      </c>
      <c r="N2983" s="11">
        <f t="shared" si="281"/>
        <v>42232.15016203704</v>
      </c>
      <c r="O2983" t="b">
        <v>0</v>
      </c>
      <c r="P2983">
        <v>2</v>
      </c>
      <c r="Q2983" t="b">
        <v>0</v>
      </c>
      <c r="R2983" t="s">
        <v>8287</v>
      </c>
      <c r="S2983" t="str">
        <f t="shared" si="278"/>
        <v>publishing</v>
      </c>
      <c r="T2983" t="str">
        <f t="shared" si="279"/>
        <v>translations</v>
      </c>
    </row>
    <row r="2984" spans="1:20" ht="28.8" x14ac:dyDescent="0.3">
      <c r="A2984">
        <v>2424</v>
      </c>
      <c r="B2984" s="3" t="s">
        <v>2425</v>
      </c>
      <c r="C2984" s="3" t="s">
        <v>6534</v>
      </c>
      <c r="D2984" s="10">
        <v>25000</v>
      </c>
      <c r="E2984">
        <v>310</v>
      </c>
      <c r="F2984" s="5">
        <f t="shared" si="276"/>
        <v>1.24E-2</v>
      </c>
      <c r="G2984" s="6">
        <f t="shared" si="277"/>
        <v>34.444444444444443</v>
      </c>
      <c r="H2984" t="s">
        <v>8221</v>
      </c>
      <c r="I2984" t="s">
        <v>8224</v>
      </c>
      <c r="J2984" t="s">
        <v>8246</v>
      </c>
      <c r="K2984">
        <v>1414445108</v>
      </c>
      <c r="L2984" s="11">
        <f t="shared" si="280"/>
        <v>41939.892453703702</v>
      </c>
      <c r="M2984">
        <v>1411853108</v>
      </c>
      <c r="N2984" s="11">
        <f t="shared" si="281"/>
        <v>41909.892453703702</v>
      </c>
      <c r="O2984" t="b">
        <v>0</v>
      </c>
      <c r="P2984">
        <v>9</v>
      </c>
      <c r="Q2984" t="b">
        <v>0</v>
      </c>
      <c r="R2984" t="s">
        <v>8284</v>
      </c>
      <c r="S2984" t="str">
        <f t="shared" si="278"/>
        <v>food</v>
      </c>
      <c r="T2984" t="str">
        <f t="shared" si="279"/>
        <v>food trucks</v>
      </c>
    </row>
    <row r="2985" spans="1:20" ht="43.2" x14ac:dyDescent="0.3">
      <c r="A2985">
        <v>3201</v>
      </c>
      <c r="B2985" s="3" t="s">
        <v>3201</v>
      </c>
      <c r="C2985" s="3" t="s">
        <v>7311</v>
      </c>
      <c r="D2985" s="10">
        <v>2000</v>
      </c>
      <c r="E2985">
        <v>25</v>
      </c>
      <c r="F2985" s="5">
        <f t="shared" si="276"/>
        <v>1.2500000000000001E-2</v>
      </c>
      <c r="G2985" s="6">
        <f t="shared" si="277"/>
        <v>12.5</v>
      </c>
      <c r="H2985" t="s">
        <v>8221</v>
      </c>
      <c r="I2985" t="s">
        <v>8225</v>
      </c>
      <c r="J2985" t="s">
        <v>8247</v>
      </c>
      <c r="K2985">
        <v>1409509477</v>
      </c>
      <c r="L2985" s="11">
        <f t="shared" si="280"/>
        <v>41882.767094907409</v>
      </c>
      <c r="M2985">
        <v>1407695077</v>
      </c>
      <c r="N2985" s="11">
        <f t="shared" si="281"/>
        <v>41861.767094907409</v>
      </c>
      <c r="O2985" t="b">
        <v>0</v>
      </c>
      <c r="P2985">
        <v>2</v>
      </c>
      <c r="Q2985" t="b">
        <v>0</v>
      </c>
      <c r="R2985" t="s">
        <v>8305</v>
      </c>
      <c r="S2985" t="str">
        <f t="shared" si="278"/>
        <v>theater</v>
      </c>
      <c r="T2985" t="str">
        <f t="shared" si="279"/>
        <v>musical</v>
      </c>
    </row>
    <row r="2986" spans="1:20" ht="43.2" x14ac:dyDescent="0.3">
      <c r="A2986">
        <v>3899</v>
      </c>
      <c r="B2986" s="3" t="s">
        <v>3896</v>
      </c>
      <c r="C2986" s="3" t="s">
        <v>8007</v>
      </c>
      <c r="D2986" s="10">
        <v>10000</v>
      </c>
      <c r="E2986">
        <v>125</v>
      </c>
      <c r="F2986" s="5">
        <f t="shared" si="276"/>
        <v>1.2500000000000001E-2</v>
      </c>
      <c r="G2986" s="6">
        <f t="shared" si="277"/>
        <v>62.5</v>
      </c>
      <c r="H2986" t="s">
        <v>8221</v>
      </c>
      <c r="I2986" t="s">
        <v>8224</v>
      </c>
      <c r="J2986" t="s">
        <v>8246</v>
      </c>
      <c r="K2986">
        <v>1407868561</v>
      </c>
      <c r="L2986" s="11">
        <f t="shared" si="280"/>
        <v>41863.775011574071</v>
      </c>
      <c r="M2986">
        <v>1406140561</v>
      </c>
      <c r="N2986" s="11">
        <f t="shared" si="281"/>
        <v>41843.775011574071</v>
      </c>
      <c r="O2986" t="b">
        <v>0</v>
      </c>
      <c r="P2986">
        <v>2</v>
      </c>
      <c r="Q2986" t="b">
        <v>0</v>
      </c>
      <c r="R2986" t="s">
        <v>8271</v>
      </c>
      <c r="S2986" t="str">
        <f t="shared" si="278"/>
        <v>theater</v>
      </c>
      <c r="T2986" t="str">
        <f t="shared" si="279"/>
        <v>plays</v>
      </c>
    </row>
    <row r="2987" spans="1:20" ht="43.2" x14ac:dyDescent="0.3">
      <c r="A2987">
        <v>4024</v>
      </c>
      <c r="B2987" s="3" t="s">
        <v>4020</v>
      </c>
      <c r="C2987" s="3" t="s">
        <v>8129</v>
      </c>
      <c r="D2987" s="10">
        <v>800</v>
      </c>
      <c r="E2987">
        <v>10</v>
      </c>
      <c r="F2987" s="5">
        <f t="shared" si="276"/>
        <v>1.2500000000000001E-2</v>
      </c>
      <c r="G2987" s="6">
        <f t="shared" si="277"/>
        <v>10</v>
      </c>
      <c r="H2987" t="s">
        <v>8221</v>
      </c>
      <c r="I2987" t="s">
        <v>8224</v>
      </c>
      <c r="J2987" t="s">
        <v>8246</v>
      </c>
      <c r="K2987">
        <v>1441037097</v>
      </c>
      <c r="L2987" s="11">
        <f t="shared" si="280"/>
        <v>42247.670104166667</v>
      </c>
      <c r="M2987">
        <v>1438445097</v>
      </c>
      <c r="N2987" s="11">
        <f t="shared" si="281"/>
        <v>42217.670104166667</v>
      </c>
      <c r="O2987" t="b">
        <v>0</v>
      </c>
      <c r="P2987">
        <v>1</v>
      </c>
      <c r="Q2987" t="b">
        <v>0</v>
      </c>
      <c r="R2987" t="s">
        <v>8271</v>
      </c>
      <c r="S2987" t="str">
        <f t="shared" si="278"/>
        <v>theater</v>
      </c>
      <c r="T2987" t="str">
        <f t="shared" si="279"/>
        <v>plays</v>
      </c>
    </row>
    <row r="2988" spans="1:20" ht="28.8" x14ac:dyDescent="0.3">
      <c r="A2988">
        <v>873</v>
      </c>
      <c r="B2988" s="3" t="s">
        <v>874</v>
      </c>
      <c r="C2988" s="3" t="s">
        <v>4983</v>
      </c>
      <c r="D2988" s="10">
        <v>3500</v>
      </c>
      <c r="E2988">
        <v>45</v>
      </c>
      <c r="F2988" s="5">
        <f t="shared" si="276"/>
        <v>1.2857142857142857E-2</v>
      </c>
      <c r="G2988" s="6">
        <f t="shared" si="277"/>
        <v>9</v>
      </c>
      <c r="H2988" t="s">
        <v>8221</v>
      </c>
      <c r="I2988" t="s">
        <v>8224</v>
      </c>
      <c r="J2988" t="s">
        <v>8246</v>
      </c>
      <c r="K2988">
        <v>1352610040</v>
      </c>
      <c r="L2988" s="11">
        <f t="shared" si="280"/>
        <v>41224.208796296298</v>
      </c>
      <c r="M2988">
        <v>1349150440</v>
      </c>
      <c r="N2988" s="11">
        <f t="shared" si="281"/>
        <v>41184.167129629634</v>
      </c>
      <c r="O2988" t="b">
        <v>0</v>
      </c>
      <c r="P2988">
        <v>5</v>
      </c>
      <c r="Q2988" t="b">
        <v>0</v>
      </c>
      <c r="R2988" t="s">
        <v>8278</v>
      </c>
      <c r="S2988" t="str">
        <f t="shared" si="278"/>
        <v>music</v>
      </c>
      <c r="T2988" t="str">
        <f t="shared" si="279"/>
        <v>jazz</v>
      </c>
    </row>
    <row r="2989" spans="1:20" ht="43.2" x14ac:dyDescent="0.3">
      <c r="A2989">
        <v>719</v>
      </c>
      <c r="B2989" s="3" t="s">
        <v>720</v>
      </c>
      <c r="C2989" s="3" t="s">
        <v>4829</v>
      </c>
      <c r="D2989" s="10">
        <v>15000</v>
      </c>
      <c r="E2989">
        <v>194</v>
      </c>
      <c r="F2989" s="5">
        <f t="shared" si="276"/>
        <v>1.2933333333333333E-2</v>
      </c>
      <c r="G2989" s="6">
        <f t="shared" si="277"/>
        <v>19.399999999999999</v>
      </c>
      <c r="H2989" t="s">
        <v>8221</v>
      </c>
      <c r="I2989" t="s">
        <v>8224</v>
      </c>
      <c r="J2989" t="s">
        <v>8246</v>
      </c>
      <c r="K2989">
        <v>1456189076</v>
      </c>
      <c r="L2989" s="11">
        <f t="shared" si="280"/>
        <v>42423.040231481486</v>
      </c>
      <c r="M2989">
        <v>1454979476</v>
      </c>
      <c r="N2989" s="11">
        <f t="shared" si="281"/>
        <v>42409.040231481486</v>
      </c>
      <c r="O2989" t="b">
        <v>0</v>
      </c>
      <c r="P2989">
        <v>10</v>
      </c>
      <c r="Q2989" t="b">
        <v>0</v>
      </c>
      <c r="R2989" t="s">
        <v>8273</v>
      </c>
      <c r="S2989" t="str">
        <f t="shared" si="278"/>
        <v>technology</v>
      </c>
      <c r="T2989" t="str">
        <f t="shared" si="279"/>
        <v>wearables</v>
      </c>
    </row>
    <row r="2990" spans="1:20" ht="43.2" x14ac:dyDescent="0.3">
      <c r="A2990">
        <v>878</v>
      </c>
      <c r="B2990" s="3" t="s">
        <v>879</v>
      </c>
      <c r="C2990" s="3" t="s">
        <v>4988</v>
      </c>
      <c r="D2990" s="10">
        <v>5000</v>
      </c>
      <c r="E2990">
        <v>65</v>
      </c>
      <c r="F2990" s="5">
        <f t="shared" si="276"/>
        <v>1.2999999999999999E-2</v>
      </c>
      <c r="G2990" s="6">
        <f t="shared" si="277"/>
        <v>32.5</v>
      </c>
      <c r="H2990" t="s">
        <v>8221</v>
      </c>
      <c r="I2990" t="s">
        <v>8224</v>
      </c>
      <c r="J2990" t="s">
        <v>8246</v>
      </c>
      <c r="K2990">
        <v>1293082524</v>
      </c>
      <c r="L2990" s="11">
        <f t="shared" si="280"/>
        <v>40535.232916666668</v>
      </c>
      <c r="M2990">
        <v>1290490524</v>
      </c>
      <c r="N2990" s="11">
        <f t="shared" si="281"/>
        <v>40505.232916666668</v>
      </c>
      <c r="O2990" t="b">
        <v>0</v>
      </c>
      <c r="P2990">
        <v>2</v>
      </c>
      <c r="Q2990" t="b">
        <v>0</v>
      </c>
      <c r="R2990" t="s">
        <v>8278</v>
      </c>
      <c r="S2990" t="str">
        <f t="shared" si="278"/>
        <v>music</v>
      </c>
      <c r="T2990" t="str">
        <f t="shared" si="279"/>
        <v>jazz</v>
      </c>
    </row>
    <row r="2991" spans="1:20" ht="28.8" x14ac:dyDescent="0.3">
      <c r="A2991">
        <v>997</v>
      </c>
      <c r="B2991" s="3" t="s">
        <v>998</v>
      </c>
      <c r="C2991" s="3" t="s">
        <v>5107</v>
      </c>
      <c r="D2991" s="10">
        <v>5000</v>
      </c>
      <c r="E2991">
        <v>65</v>
      </c>
      <c r="F2991" s="5">
        <f t="shared" si="276"/>
        <v>1.2999999999999999E-2</v>
      </c>
      <c r="G2991" s="6">
        <f t="shared" si="277"/>
        <v>8.125</v>
      </c>
      <c r="H2991" t="s">
        <v>8221</v>
      </c>
      <c r="I2991" t="s">
        <v>8224</v>
      </c>
      <c r="J2991" t="s">
        <v>8246</v>
      </c>
      <c r="K2991">
        <v>1417145297</v>
      </c>
      <c r="L2991" s="11">
        <f t="shared" si="280"/>
        <v>41971.144641203704</v>
      </c>
      <c r="M2991">
        <v>1414549697</v>
      </c>
      <c r="N2991" s="11">
        <f t="shared" si="281"/>
        <v>41941.10297453704</v>
      </c>
      <c r="O2991" t="b">
        <v>0</v>
      </c>
      <c r="P2991">
        <v>8</v>
      </c>
      <c r="Q2991" t="b">
        <v>0</v>
      </c>
      <c r="R2991" t="s">
        <v>8273</v>
      </c>
      <c r="S2991" t="str">
        <f t="shared" si="278"/>
        <v>technology</v>
      </c>
      <c r="T2991" t="str">
        <f t="shared" si="279"/>
        <v>wearables</v>
      </c>
    </row>
    <row r="2992" spans="1:20" ht="57.6" x14ac:dyDescent="0.3">
      <c r="A2992">
        <v>4013</v>
      </c>
      <c r="B2992" s="3" t="s">
        <v>4009</v>
      </c>
      <c r="C2992" s="3" t="s">
        <v>8118</v>
      </c>
      <c r="D2992" s="10">
        <v>2000</v>
      </c>
      <c r="E2992">
        <v>26</v>
      </c>
      <c r="F2992" s="5">
        <f t="shared" si="276"/>
        <v>1.2999999999999999E-2</v>
      </c>
      <c r="G2992" s="6">
        <f t="shared" si="277"/>
        <v>13</v>
      </c>
      <c r="H2992" t="s">
        <v>8221</v>
      </c>
      <c r="I2992" t="s">
        <v>8224</v>
      </c>
      <c r="J2992" t="s">
        <v>8246</v>
      </c>
      <c r="K2992">
        <v>1424070823</v>
      </c>
      <c r="L2992" s="11">
        <f t="shared" si="280"/>
        <v>42051.301192129627</v>
      </c>
      <c r="M2992">
        <v>1421478823</v>
      </c>
      <c r="N2992" s="11">
        <f t="shared" si="281"/>
        <v>42021.301192129627</v>
      </c>
      <c r="O2992" t="b">
        <v>0</v>
      </c>
      <c r="P2992">
        <v>2</v>
      </c>
      <c r="Q2992" t="b">
        <v>0</v>
      </c>
      <c r="R2992" t="s">
        <v>8271</v>
      </c>
      <c r="S2992" t="str">
        <f t="shared" si="278"/>
        <v>theater</v>
      </c>
      <c r="T2992" t="str">
        <f t="shared" si="279"/>
        <v>plays</v>
      </c>
    </row>
    <row r="2993" spans="1:20" ht="43.2" x14ac:dyDescent="0.3">
      <c r="A2993">
        <v>968</v>
      </c>
      <c r="B2993" s="3" t="s">
        <v>969</v>
      </c>
      <c r="C2993" s="3" t="s">
        <v>5078</v>
      </c>
      <c r="D2993" s="10">
        <v>8000</v>
      </c>
      <c r="E2993">
        <v>106</v>
      </c>
      <c r="F2993" s="5">
        <f t="shared" si="276"/>
        <v>1.325E-2</v>
      </c>
      <c r="G2993" s="6">
        <f t="shared" si="277"/>
        <v>26.5</v>
      </c>
      <c r="H2993" t="s">
        <v>8221</v>
      </c>
      <c r="I2993" t="s">
        <v>8224</v>
      </c>
      <c r="J2993" t="s">
        <v>8246</v>
      </c>
      <c r="K2993">
        <v>1408134034</v>
      </c>
      <c r="L2993" s="11">
        <f t="shared" si="280"/>
        <v>41866.847615740742</v>
      </c>
      <c r="M2993">
        <v>1405542034</v>
      </c>
      <c r="N2993" s="11">
        <f t="shared" si="281"/>
        <v>41836.847615740742</v>
      </c>
      <c r="O2993" t="b">
        <v>0</v>
      </c>
      <c r="P2993">
        <v>4</v>
      </c>
      <c r="Q2993" t="b">
        <v>0</v>
      </c>
      <c r="R2993" t="s">
        <v>8273</v>
      </c>
      <c r="S2993" t="str">
        <f t="shared" si="278"/>
        <v>technology</v>
      </c>
      <c r="T2993" t="str">
        <f t="shared" si="279"/>
        <v>wearables</v>
      </c>
    </row>
    <row r="2994" spans="1:20" ht="28.8" x14ac:dyDescent="0.3">
      <c r="A2994">
        <v>1913</v>
      </c>
      <c r="B2994" s="3" t="s">
        <v>1914</v>
      </c>
      <c r="C2994" s="3" t="s">
        <v>6023</v>
      </c>
      <c r="D2994" s="10">
        <v>48000</v>
      </c>
      <c r="E2994">
        <v>637</v>
      </c>
      <c r="F2994" s="5">
        <f t="shared" si="276"/>
        <v>1.3270833333333334E-2</v>
      </c>
      <c r="G2994" s="6">
        <f t="shared" si="277"/>
        <v>24.5</v>
      </c>
      <c r="H2994" t="s">
        <v>8221</v>
      </c>
      <c r="I2994" t="s">
        <v>8225</v>
      </c>
      <c r="J2994" t="s">
        <v>8247</v>
      </c>
      <c r="K2994">
        <v>1412770578</v>
      </c>
      <c r="L2994" s="11">
        <f t="shared" si="280"/>
        <v>41920.511319444442</v>
      </c>
      <c r="M2994">
        <v>1410178578</v>
      </c>
      <c r="N2994" s="11">
        <f t="shared" si="281"/>
        <v>41890.511319444442</v>
      </c>
      <c r="O2994" t="b">
        <v>0</v>
      </c>
      <c r="P2994">
        <v>26</v>
      </c>
      <c r="Q2994" t="b">
        <v>0</v>
      </c>
      <c r="R2994" t="s">
        <v>8294</v>
      </c>
      <c r="S2994" t="str">
        <f t="shared" si="278"/>
        <v>technology</v>
      </c>
      <c r="T2994" t="str">
        <f t="shared" si="279"/>
        <v>gadgets</v>
      </c>
    </row>
    <row r="2995" spans="1:20" ht="43.2" x14ac:dyDescent="0.3">
      <c r="A2995">
        <v>426</v>
      </c>
      <c r="B2995" s="3" t="s">
        <v>427</v>
      </c>
      <c r="C2995" s="3" t="s">
        <v>4536</v>
      </c>
      <c r="D2995" s="10">
        <v>10000</v>
      </c>
      <c r="E2995">
        <v>133</v>
      </c>
      <c r="F2995" s="5">
        <f t="shared" si="276"/>
        <v>1.3299999999999999E-2</v>
      </c>
      <c r="G2995" s="6">
        <f t="shared" si="277"/>
        <v>16.625</v>
      </c>
      <c r="H2995" t="s">
        <v>8221</v>
      </c>
      <c r="I2995" t="s">
        <v>8224</v>
      </c>
      <c r="J2995" t="s">
        <v>8246</v>
      </c>
      <c r="K2995">
        <v>1456851914</v>
      </c>
      <c r="L2995" s="11">
        <f t="shared" si="280"/>
        <v>42430.711967592593</v>
      </c>
      <c r="M2995">
        <v>1454259914</v>
      </c>
      <c r="N2995" s="11">
        <f t="shared" si="281"/>
        <v>42400.711967592593</v>
      </c>
      <c r="O2995" t="b">
        <v>0</v>
      </c>
      <c r="P2995">
        <v>8</v>
      </c>
      <c r="Q2995" t="b">
        <v>0</v>
      </c>
      <c r="R2995" t="s">
        <v>8270</v>
      </c>
      <c r="S2995" t="str">
        <f t="shared" si="278"/>
        <v>film &amp; video</v>
      </c>
      <c r="T2995" t="str">
        <f t="shared" si="279"/>
        <v>animation</v>
      </c>
    </row>
    <row r="2996" spans="1:20" ht="28.8" x14ac:dyDescent="0.3">
      <c r="A2996">
        <v>1073</v>
      </c>
      <c r="B2996" s="3" t="s">
        <v>1074</v>
      </c>
      <c r="C2996" s="3" t="s">
        <v>5183</v>
      </c>
      <c r="D2996" s="10">
        <v>750</v>
      </c>
      <c r="E2996">
        <v>10</v>
      </c>
      <c r="F2996" s="5">
        <f t="shared" si="276"/>
        <v>1.3333333333333334E-2</v>
      </c>
      <c r="G2996" s="6">
        <f t="shared" si="277"/>
        <v>10</v>
      </c>
      <c r="H2996" t="s">
        <v>8221</v>
      </c>
      <c r="I2996" t="s">
        <v>8224</v>
      </c>
      <c r="J2996" t="s">
        <v>8246</v>
      </c>
      <c r="K2996">
        <v>1318806541</v>
      </c>
      <c r="L2996" s="11">
        <f t="shared" si="280"/>
        <v>40832.964594907404</v>
      </c>
      <c r="M2996">
        <v>1316214541</v>
      </c>
      <c r="N2996" s="11">
        <f t="shared" si="281"/>
        <v>40802.964594907404</v>
      </c>
      <c r="O2996" t="b">
        <v>0</v>
      </c>
      <c r="P2996">
        <v>1</v>
      </c>
      <c r="Q2996" t="b">
        <v>0</v>
      </c>
      <c r="R2996" t="s">
        <v>8282</v>
      </c>
      <c r="S2996" t="str">
        <f t="shared" si="278"/>
        <v>games</v>
      </c>
      <c r="T2996" t="str">
        <f t="shared" si="279"/>
        <v>video games</v>
      </c>
    </row>
    <row r="2997" spans="1:20" ht="43.2" x14ac:dyDescent="0.3">
      <c r="A2997">
        <v>1793</v>
      </c>
      <c r="B2997" s="3" t="s">
        <v>1794</v>
      </c>
      <c r="C2997" s="3" t="s">
        <v>5903</v>
      </c>
      <c r="D2997" s="10">
        <v>3000</v>
      </c>
      <c r="E2997">
        <v>40</v>
      </c>
      <c r="F2997" s="5">
        <f t="shared" si="276"/>
        <v>1.3333333333333334E-2</v>
      </c>
      <c r="G2997" s="6">
        <f t="shared" si="277"/>
        <v>20</v>
      </c>
      <c r="H2997" t="s">
        <v>8221</v>
      </c>
      <c r="I2997" t="s">
        <v>8226</v>
      </c>
      <c r="J2997" t="s">
        <v>8248</v>
      </c>
      <c r="K2997">
        <v>1417127040</v>
      </c>
      <c r="L2997" s="11">
        <f t="shared" si="280"/>
        <v>41970.933333333334</v>
      </c>
      <c r="M2997">
        <v>1414531440</v>
      </c>
      <c r="N2997" s="11">
        <f t="shared" si="281"/>
        <v>41940.89166666667</v>
      </c>
      <c r="O2997" t="b">
        <v>1</v>
      </c>
      <c r="P2997">
        <v>2</v>
      </c>
      <c r="Q2997" t="b">
        <v>0</v>
      </c>
      <c r="R2997" t="s">
        <v>8285</v>
      </c>
      <c r="S2997" t="str">
        <f t="shared" si="278"/>
        <v>photography</v>
      </c>
      <c r="T2997" t="str">
        <f t="shared" si="279"/>
        <v>photobooks</v>
      </c>
    </row>
    <row r="2998" spans="1:20" ht="43.2" x14ac:dyDescent="0.3">
      <c r="A2998">
        <v>4005</v>
      </c>
      <c r="B2998" s="3" t="s">
        <v>4001</v>
      </c>
      <c r="C2998" s="3" t="s">
        <v>8110</v>
      </c>
      <c r="D2998" s="10">
        <v>3000</v>
      </c>
      <c r="E2998">
        <v>40</v>
      </c>
      <c r="F2998" s="5">
        <f t="shared" si="276"/>
        <v>1.3333333333333334E-2</v>
      </c>
      <c r="G2998" s="6">
        <f t="shared" si="277"/>
        <v>20</v>
      </c>
      <c r="H2998" t="s">
        <v>8221</v>
      </c>
      <c r="I2998" t="s">
        <v>8224</v>
      </c>
      <c r="J2998" t="s">
        <v>8246</v>
      </c>
      <c r="K2998">
        <v>1413832985</v>
      </c>
      <c r="L2998" s="11">
        <f t="shared" si="280"/>
        <v>41932.807696759257</v>
      </c>
      <c r="M2998">
        <v>1408648985</v>
      </c>
      <c r="N2998" s="11">
        <f t="shared" si="281"/>
        <v>41872.807696759257</v>
      </c>
      <c r="O2998" t="b">
        <v>0</v>
      </c>
      <c r="P2998">
        <v>2</v>
      </c>
      <c r="Q2998" t="b">
        <v>0</v>
      </c>
      <c r="R2998" t="s">
        <v>8271</v>
      </c>
      <c r="S2998" t="str">
        <f t="shared" si="278"/>
        <v>theater</v>
      </c>
      <c r="T2998" t="str">
        <f t="shared" si="279"/>
        <v>plays</v>
      </c>
    </row>
    <row r="2999" spans="1:20" ht="43.2" x14ac:dyDescent="0.3">
      <c r="A2999">
        <v>949</v>
      </c>
      <c r="B2999" s="3" t="s">
        <v>950</v>
      </c>
      <c r="C2999" s="3" t="s">
        <v>5059</v>
      </c>
      <c r="D2999" s="10">
        <v>20000</v>
      </c>
      <c r="E2999">
        <v>273</v>
      </c>
      <c r="F2999" s="5">
        <f t="shared" si="276"/>
        <v>1.3650000000000001E-2</v>
      </c>
      <c r="G2999" s="6">
        <f t="shared" si="277"/>
        <v>39</v>
      </c>
      <c r="H2999" t="s">
        <v>8221</v>
      </c>
      <c r="I2999" t="s">
        <v>8236</v>
      </c>
      <c r="J2999" t="s">
        <v>8249</v>
      </c>
      <c r="K2999">
        <v>1456016576</v>
      </c>
      <c r="L2999" s="11">
        <f t="shared" si="280"/>
        <v>42421.043703703705</v>
      </c>
      <c r="M2999">
        <v>1450832576</v>
      </c>
      <c r="N2999" s="11">
        <f t="shared" si="281"/>
        <v>42361.043703703705</v>
      </c>
      <c r="O2999" t="b">
        <v>0</v>
      </c>
      <c r="P2999">
        <v>7</v>
      </c>
      <c r="Q2999" t="b">
        <v>0</v>
      </c>
      <c r="R2999" t="s">
        <v>8273</v>
      </c>
      <c r="S2999" t="str">
        <f t="shared" si="278"/>
        <v>technology</v>
      </c>
      <c r="T2999" t="str">
        <f t="shared" si="279"/>
        <v>wearables</v>
      </c>
    </row>
    <row r="3000" spans="1:20" ht="43.2" x14ac:dyDescent="0.3">
      <c r="A3000">
        <v>517</v>
      </c>
      <c r="B3000" s="3" t="s">
        <v>518</v>
      </c>
      <c r="C3000" s="3" t="s">
        <v>4627</v>
      </c>
      <c r="D3000" s="10">
        <v>15000</v>
      </c>
      <c r="E3000">
        <v>205</v>
      </c>
      <c r="F3000" s="5">
        <f t="shared" si="276"/>
        <v>1.3666666666666667E-2</v>
      </c>
      <c r="G3000" s="6">
        <f t="shared" si="277"/>
        <v>68.333333333333329</v>
      </c>
      <c r="H3000" t="s">
        <v>8221</v>
      </c>
      <c r="I3000" t="s">
        <v>8224</v>
      </c>
      <c r="J3000" t="s">
        <v>8246</v>
      </c>
      <c r="K3000">
        <v>1486046761</v>
      </c>
      <c r="L3000" s="11">
        <f t="shared" si="280"/>
        <v>42768.615289351852</v>
      </c>
      <c r="M3000">
        <v>1483454761</v>
      </c>
      <c r="N3000" s="11">
        <f t="shared" si="281"/>
        <v>42738.615289351852</v>
      </c>
      <c r="O3000" t="b">
        <v>0</v>
      </c>
      <c r="P3000">
        <v>3</v>
      </c>
      <c r="Q3000" t="b">
        <v>0</v>
      </c>
      <c r="R3000" t="s">
        <v>8270</v>
      </c>
      <c r="S3000" t="str">
        <f t="shared" si="278"/>
        <v>film &amp; video</v>
      </c>
      <c r="T3000" t="str">
        <f t="shared" si="279"/>
        <v>animation</v>
      </c>
    </row>
    <row r="3001" spans="1:20" ht="43.2" x14ac:dyDescent="0.3">
      <c r="A3001">
        <v>504</v>
      </c>
      <c r="B3001" s="3" t="s">
        <v>505</v>
      </c>
      <c r="C3001" s="3" t="s">
        <v>4614</v>
      </c>
      <c r="D3001" s="10">
        <v>24500</v>
      </c>
      <c r="E3001">
        <v>335</v>
      </c>
      <c r="F3001" s="5">
        <f t="shared" si="276"/>
        <v>1.3673469387755101E-2</v>
      </c>
      <c r="G3001" s="6">
        <f t="shared" si="277"/>
        <v>67</v>
      </c>
      <c r="H3001" t="s">
        <v>8221</v>
      </c>
      <c r="I3001" t="s">
        <v>8224</v>
      </c>
      <c r="J3001" t="s">
        <v>8246</v>
      </c>
      <c r="K3001">
        <v>1334097387</v>
      </c>
      <c r="L3001" s="11">
        <f t="shared" si="280"/>
        <v>41009.941979166666</v>
      </c>
      <c r="M3001">
        <v>1328916987</v>
      </c>
      <c r="N3001" s="11">
        <f t="shared" si="281"/>
        <v>40949.98364583333</v>
      </c>
      <c r="O3001" t="b">
        <v>0</v>
      </c>
      <c r="P3001">
        <v>5</v>
      </c>
      <c r="Q3001" t="b">
        <v>0</v>
      </c>
      <c r="R3001" t="s">
        <v>8270</v>
      </c>
      <c r="S3001" t="str">
        <f t="shared" si="278"/>
        <v>film &amp; video</v>
      </c>
      <c r="T3001" t="str">
        <f t="shared" si="279"/>
        <v>animation</v>
      </c>
    </row>
    <row r="3002" spans="1:20" ht="43.2" x14ac:dyDescent="0.3">
      <c r="A3002">
        <v>1788</v>
      </c>
      <c r="B3002" s="3" t="s">
        <v>1789</v>
      </c>
      <c r="C3002" s="3" t="s">
        <v>5898</v>
      </c>
      <c r="D3002" s="10">
        <v>5500</v>
      </c>
      <c r="E3002">
        <v>76</v>
      </c>
      <c r="F3002" s="5">
        <f t="shared" si="276"/>
        <v>1.3818181818181818E-2</v>
      </c>
      <c r="G3002" s="6">
        <f t="shared" si="277"/>
        <v>19</v>
      </c>
      <c r="H3002" t="s">
        <v>8221</v>
      </c>
      <c r="I3002" t="s">
        <v>8225</v>
      </c>
      <c r="J3002" t="s">
        <v>8247</v>
      </c>
      <c r="K3002">
        <v>1414795542</v>
      </c>
      <c r="L3002" s="11">
        <f t="shared" si="280"/>
        <v>41943.94840277778</v>
      </c>
      <c r="M3002">
        <v>1412203542</v>
      </c>
      <c r="N3002" s="11">
        <f t="shared" si="281"/>
        <v>41913.94840277778</v>
      </c>
      <c r="O3002" t="b">
        <v>1</v>
      </c>
      <c r="P3002">
        <v>4</v>
      </c>
      <c r="Q3002" t="b">
        <v>0</v>
      </c>
      <c r="R3002" t="s">
        <v>8285</v>
      </c>
      <c r="S3002" t="str">
        <f t="shared" si="278"/>
        <v>photography</v>
      </c>
      <c r="T3002" t="str">
        <f t="shared" si="279"/>
        <v>photobooks</v>
      </c>
    </row>
    <row r="3003" spans="1:20" ht="43.2" x14ac:dyDescent="0.3">
      <c r="A3003">
        <v>2125</v>
      </c>
      <c r="B3003" s="3" t="s">
        <v>2126</v>
      </c>
      <c r="C3003" s="3" t="s">
        <v>6235</v>
      </c>
      <c r="D3003" s="10">
        <v>60000</v>
      </c>
      <c r="E3003">
        <v>852</v>
      </c>
      <c r="F3003" s="5">
        <f t="shared" si="276"/>
        <v>1.4200000000000001E-2</v>
      </c>
      <c r="G3003" s="6">
        <f t="shared" si="277"/>
        <v>31.555555555555557</v>
      </c>
      <c r="H3003" t="s">
        <v>8221</v>
      </c>
      <c r="I3003" t="s">
        <v>8224</v>
      </c>
      <c r="J3003" t="s">
        <v>8246</v>
      </c>
      <c r="K3003">
        <v>1438734833</v>
      </c>
      <c r="L3003" s="11">
        <f t="shared" si="280"/>
        <v>42221.023530092592</v>
      </c>
      <c r="M3003">
        <v>1436142833</v>
      </c>
      <c r="N3003" s="11">
        <f t="shared" si="281"/>
        <v>42191.023530092592</v>
      </c>
      <c r="O3003" t="b">
        <v>0</v>
      </c>
      <c r="P3003">
        <v>27</v>
      </c>
      <c r="Q3003" t="b">
        <v>0</v>
      </c>
      <c r="R3003" t="s">
        <v>8282</v>
      </c>
      <c r="S3003" t="str">
        <f t="shared" si="278"/>
        <v>games</v>
      </c>
      <c r="T3003" t="str">
        <f t="shared" si="279"/>
        <v>video games</v>
      </c>
    </row>
    <row r="3004" spans="1:20" ht="43.2" x14ac:dyDescent="0.3">
      <c r="A3004">
        <v>4063</v>
      </c>
      <c r="B3004" s="3" t="s">
        <v>4059</v>
      </c>
      <c r="C3004" s="3" t="s">
        <v>8167</v>
      </c>
      <c r="D3004" s="10">
        <v>9500</v>
      </c>
      <c r="E3004">
        <v>135</v>
      </c>
      <c r="F3004" s="5">
        <f t="shared" si="276"/>
        <v>1.4210526315789474E-2</v>
      </c>
      <c r="G3004" s="6">
        <f t="shared" si="277"/>
        <v>15</v>
      </c>
      <c r="H3004" t="s">
        <v>8221</v>
      </c>
      <c r="I3004" t="s">
        <v>8225</v>
      </c>
      <c r="J3004" t="s">
        <v>8247</v>
      </c>
      <c r="K3004">
        <v>1403886084</v>
      </c>
      <c r="L3004" s="11">
        <f t="shared" si="280"/>
        <v>41817.681527777779</v>
      </c>
      <c r="M3004">
        <v>1401294084</v>
      </c>
      <c r="N3004" s="11">
        <f t="shared" si="281"/>
        <v>41787.681527777779</v>
      </c>
      <c r="O3004" t="b">
        <v>0</v>
      </c>
      <c r="P3004">
        <v>9</v>
      </c>
      <c r="Q3004" t="b">
        <v>0</v>
      </c>
      <c r="R3004" t="s">
        <v>8271</v>
      </c>
      <c r="S3004" t="str">
        <f t="shared" si="278"/>
        <v>theater</v>
      </c>
      <c r="T3004" t="str">
        <f t="shared" si="279"/>
        <v>plays</v>
      </c>
    </row>
    <row r="3005" spans="1:20" ht="43.2" x14ac:dyDescent="0.3">
      <c r="A3005">
        <v>935</v>
      </c>
      <c r="B3005" s="3" t="s">
        <v>936</v>
      </c>
      <c r="C3005" s="3" t="s">
        <v>5045</v>
      </c>
      <c r="D3005" s="10">
        <v>3500</v>
      </c>
      <c r="E3005">
        <v>50</v>
      </c>
      <c r="F3005" s="5">
        <f t="shared" si="276"/>
        <v>1.4285714285714285E-2</v>
      </c>
      <c r="G3005" s="6">
        <f t="shared" si="277"/>
        <v>25</v>
      </c>
      <c r="H3005" t="s">
        <v>8221</v>
      </c>
      <c r="I3005" t="s">
        <v>8224</v>
      </c>
      <c r="J3005" t="s">
        <v>8246</v>
      </c>
      <c r="K3005">
        <v>1454054429</v>
      </c>
      <c r="L3005" s="11">
        <f t="shared" si="280"/>
        <v>42398.333668981482</v>
      </c>
      <c r="M3005">
        <v>1451462429</v>
      </c>
      <c r="N3005" s="11">
        <f t="shared" si="281"/>
        <v>42368.333668981482</v>
      </c>
      <c r="O3005" t="b">
        <v>0</v>
      </c>
      <c r="P3005">
        <v>2</v>
      </c>
      <c r="Q3005" t="b">
        <v>0</v>
      </c>
      <c r="R3005" t="s">
        <v>8278</v>
      </c>
      <c r="S3005" t="str">
        <f t="shared" si="278"/>
        <v>music</v>
      </c>
      <c r="T3005" t="str">
        <f t="shared" si="279"/>
        <v>jazz</v>
      </c>
    </row>
    <row r="3006" spans="1:20" ht="43.2" x14ac:dyDescent="0.3">
      <c r="A3006">
        <v>2429</v>
      </c>
      <c r="B3006" s="3" t="s">
        <v>2430</v>
      </c>
      <c r="C3006" s="3" t="s">
        <v>6539</v>
      </c>
      <c r="D3006" s="10">
        <v>140000</v>
      </c>
      <c r="E3006">
        <v>2005</v>
      </c>
      <c r="F3006" s="5">
        <f t="shared" si="276"/>
        <v>1.4321428571428572E-2</v>
      </c>
      <c r="G3006" s="6">
        <f t="shared" si="277"/>
        <v>501.25</v>
      </c>
      <c r="H3006" t="s">
        <v>8221</v>
      </c>
      <c r="I3006" t="s">
        <v>8234</v>
      </c>
      <c r="J3006" t="s">
        <v>8254</v>
      </c>
      <c r="K3006">
        <v>1486313040</v>
      </c>
      <c r="L3006" s="11">
        <f t="shared" si="280"/>
        <v>42771.697222222225</v>
      </c>
      <c r="M3006">
        <v>1483131966</v>
      </c>
      <c r="N3006" s="11">
        <f t="shared" si="281"/>
        <v>42734.879236111112</v>
      </c>
      <c r="O3006" t="b">
        <v>0</v>
      </c>
      <c r="P3006">
        <v>4</v>
      </c>
      <c r="Q3006" t="b">
        <v>0</v>
      </c>
      <c r="R3006" t="s">
        <v>8284</v>
      </c>
      <c r="S3006" t="str">
        <f t="shared" si="278"/>
        <v>food</v>
      </c>
      <c r="T3006" t="str">
        <f t="shared" si="279"/>
        <v>food trucks</v>
      </c>
    </row>
    <row r="3007" spans="1:20" ht="43.2" x14ac:dyDescent="0.3">
      <c r="A3007">
        <v>3977</v>
      </c>
      <c r="B3007" s="3" t="s">
        <v>3974</v>
      </c>
      <c r="C3007" s="3" t="s">
        <v>8084</v>
      </c>
      <c r="D3007" s="10">
        <v>90000</v>
      </c>
      <c r="E3007">
        <v>1305</v>
      </c>
      <c r="F3007" s="5">
        <f t="shared" si="276"/>
        <v>1.4500000000000001E-2</v>
      </c>
      <c r="G3007" s="6">
        <f t="shared" si="277"/>
        <v>217.5</v>
      </c>
      <c r="H3007" t="s">
        <v>8221</v>
      </c>
      <c r="I3007" t="s">
        <v>8224</v>
      </c>
      <c r="J3007" t="s">
        <v>8246</v>
      </c>
      <c r="K3007">
        <v>1469213732</v>
      </c>
      <c r="L3007" s="11">
        <f t="shared" si="280"/>
        <v>42573.788564814815</v>
      </c>
      <c r="M3007">
        <v>1466621732</v>
      </c>
      <c r="N3007" s="11">
        <f t="shared" si="281"/>
        <v>42543.788564814815</v>
      </c>
      <c r="O3007" t="b">
        <v>0</v>
      </c>
      <c r="P3007">
        <v>6</v>
      </c>
      <c r="Q3007" t="b">
        <v>0</v>
      </c>
      <c r="R3007" t="s">
        <v>8271</v>
      </c>
      <c r="S3007" t="str">
        <f t="shared" si="278"/>
        <v>theater</v>
      </c>
      <c r="T3007" t="str">
        <f t="shared" si="279"/>
        <v>plays</v>
      </c>
    </row>
    <row r="3008" spans="1:20" ht="43.2" x14ac:dyDescent="0.3">
      <c r="A3008">
        <v>939</v>
      </c>
      <c r="B3008" s="3" t="s">
        <v>940</v>
      </c>
      <c r="C3008" s="3" t="s">
        <v>5049</v>
      </c>
      <c r="D3008" s="10">
        <v>2750</v>
      </c>
      <c r="E3008">
        <v>40</v>
      </c>
      <c r="F3008" s="5">
        <f t="shared" si="276"/>
        <v>1.4545454545454545E-2</v>
      </c>
      <c r="G3008" s="6">
        <f t="shared" si="277"/>
        <v>20</v>
      </c>
      <c r="H3008" t="s">
        <v>8221</v>
      </c>
      <c r="I3008" t="s">
        <v>8224</v>
      </c>
      <c r="J3008" t="s">
        <v>8246</v>
      </c>
      <c r="K3008">
        <v>1372622280</v>
      </c>
      <c r="L3008" s="11">
        <f t="shared" si="280"/>
        <v>41455.831944444442</v>
      </c>
      <c r="M3008">
        <v>1369246738</v>
      </c>
      <c r="N3008" s="11">
        <f t="shared" si="281"/>
        <v>41416.763171296298</v>
      </c>
      <c r="O3008" t="b">
        <v>0</v>
      </c>
      <c r="P3008">
        <v>2</v>
      </c>
      <c r="Q3008" t="b">
        <v>0</v>
      </c>
      <c r="R3008" t="s">
        <v>8278</v>
      </c>
      <c r="S3008" t="str">
        <f t="shared" si="278"/>
        <v>music</v>
      </c>
      <c r="T3008" t="str">
        <f t="shared" si="279"/>
        <v>jazz</v>
      </c>
    </row>
    <row r="3009" spans="1:20" ht="28.8" x14ac:dyDescent="0.3">
      <c r="A3009">
        <v>579</v>
      </c>
      <c r="B3009" s="3" t="s">
        <v>580</v>
      </c>
      <c r="C3009" s="3" t="s">
        <v>4689</v>
      </c>
      <c r="D3009" s="10">
        <v>12000</v>
      </c>
      <c r="E3009">
        <v>175</v>
      </c>
      <c r="F3009" s="5">
        <f t="shared" si="276"/>
        <v>1.4583333333333334E-2</v>
      </c>
      <c r="G3009" s="6">
        <f t="shared" si="277"/>
        <v>35</v>
      </c>
      <c r="H3009" t="s">
        <v>8221</v>
      </c>
      <c r="I3009" t="s">
        <v>8224</v>
      </c>
      <c r="J3009" t="s">
        <v>8246</v>
      </c>
      <c r="K3009">
        <v>1419539223</v>
      </c>
      <c r="L3009" s="11">
        <f t="shared" si="280"/>
        <v>41998.852118055554</v>
      </c>
      <c r="M3009">
        <v>1416947223</v>
      </c>
      <c r="N3009" s="11">
        <f t="shared" si="281"/>
        <v>41968.852118055554</v>
      </c>
      <c r="O3009" t="b">
        <v>0</v>
      </c>
      <c r="P3009">
        <v>5</v>
      </c>
      <c r="Q3009" t="b">
        <v>0</v>
      </c>
      <c r="R3009" t="s">
        <v>8272</v>
      </c>
      <c r="S3009" t="str">
        <f t="shared" si="278"/>
        <v>technology</v>
      </c>
      <c r="T3009" t="str">
        <f t="shared" si="279"/>
        <v>web</v>
      </c>
    </row>
    <row r="3010" spans="1:20" ht="43.2" x14ac:dyDescent="0.3">
      <c r="A3010">
        <v>3798</v>
      </c>
      <c r="B3010" s="3" t="s">
        <v>3795</v>
      </c>
      <c r="C3010" s="3" t="s">
        <v>7908</v>
      </c>
      <c r="D3010" s="10">
        <v>70000</v>
      </c>
      <c r="E3010">
        <v>1025</v>
      </c>
      <c r="F3010" s="5">
        <f t="shared" ref="F3010:F3073" si="282">E3010/D3010</f>
        <v>1.4642857142857143E-2</v>
      </c>
      <c r="G3010" s="6">
        <f t="shared" ref="G3010:G3073" si="283">E3010/P3010</f>
        <v>205</v>
      </c>
      <c r="H3010" t="s">
        <v>8221</v>
      </c>
      <c r="I3010" t="s">
        <v>8224</v>
      </c>
      <c r="J3010" t="s">
        <v>8246</v>
      </c>
      <c r="K3010">
        <v>1407691248</v>
      </c>
      <c r="L3010" s="11">
        <f t="shared" si="280"/>
        <v>41861.722777777781</v>
      </c>
      <c r="M3010">
        <v>1405099248</v>
      </c>
      <c r="N3010" s="11">
        <f t="shared" si="281"/>
        <v>41831.722777777781</v>
      </c>
      <c r="O3010" t="b">
        <v>0</v>
      </c>
      <c r="P3010">
        <v>5</v>
      </c>
      <c r="Q3010" t="b">
        <v>0</v>
      </c>
      <c r="R3010" t="s">
        <v>8305</v>
      </c>
      <c r="S3010" t="str">
        <f t="shared" ref="S3010:S3073" si="284">LEFT(R3010,FIND("/",R3010)-1)</f>
        <v>theater</v>
      </c>
      <c r="T3010" t="str">
        <f t="shared" ref="T3010:T3073" si="285">RIGHT(R3010,LEN(R3010)-FIND("/",R3010))</f>
        <v>musical</v>
      </c>
    </row>
    <row r="3011" spans="1:20" ht="57.6" x14ac:dyDescent="0.3">
      <c r="A3011">
        <v>676</v>
      </c>
      <c r="B3011" s="3" t="s">
        <v>677</v>
      </c>
      <c r="C3011" s="3" t="s">
        <v>4786</v>
      </c>
      <c r="D3011" s="10">
        <v>100000</v>
      </c>
      <c r="E3011">
        <v>1471</v>
      </c>
      <c r="F3011" s="5">
        <f t="shared" si="282"/>
        <v>1.4710000000000001E-2</v>
      </c>
      <c r="G3011" s="6">
        <f t="shared" si="283"/>
        <v>61.291666666666664</v>
      </c>
      <c r="H3011" t="s">
        <v>8221</v>
      </c>
      <c r="I3011" t="s">
        <v>8229</v>
      </c>
      <c r="J3011" t="s">
        <v>8251</v>
      </c>
      <c r="K3011">
        <v>1423333581</v>
      </c>
      <c r="L3011" s="11">
        <f t="shared" ref="L3011:L3074" si="286">(((K3011/60)/60)/24)+DATE(1970,1,1)</f>
        <v>42042.768298611118</v>
      </c>
      <c r="M3011">
        <v>1420741581</v>
      </c>
      <c r="N3011" s="11">
        <f t="shared" ref="N3011:N3074" si="287">(((M3011/60)/60)/24)+DATE(1970,1,1)</f>
        <v>42012.768298611118</v>
      </c>
      <c r="O3011" t="b">
        <v>0</v>
      </c>
      <c r="P3011">
        <v>24</v>
      </c>
      <c r="Q3011" t="b">
        <v>0</v>
      </c>
      <c r="R3011" t="s">
        <v>8273</v>
      </c>
      <c r="S3011" t="str">
        <f t="shared" si="284"/>
        <v>technology</v>
      </c>
      <c r="T3011" t="str">
        <f t="shared" si="285"/>
        <v>wearables</v>
      </c>
    </row>
    <row r="3012" spans="1:20" ht="43.2" x14ac:dyDescent="0.3">
      <c r="A3012">
        <v>3889</v>
      </c>
      <c r="B3012" s="3" t="s">
        <v>3886</v>
      </c>
      <c r="C3012" s="3" t="s">
        <v>7997</v>
      </c>
      <c r="D3012" s="10">
        <v>8000</v>
      </c>
      <c r="E3012">
        <v>118</v>
      </c>
      <c r="F3012" s="5">
        <f t="shared" si="282"/>
        <v>1.4749999999999999E-2</v>
      </c>
      <c r="G3012" s="6">
        <f t="shared" si="283"/>
        <v>13.111111111111111</v>
      </c>
      <c r="H3012" t="s">
        <v>8221</v>
      </c>
      <c r="I3012" t="s">
        <v>8224</v>
      </c>
      <c r="J3012" t="s">
        <v>8246</v>
      </c>
      <c r="K3012">
        <v>1420413960</v>
      </c>
      <c r="L3012" s="11">
        <f t="shared" si="286"/>
        <v>42008.976388888885</v>
      </c>
      <c r="M3012">
        <v>1417651630</v>
      </c>
      <c r="N3012" s="11">
        <f t="shared" si="287"/>
        <v>41977.004976851851</v>
      </c>
      <c r="O3012" t="b">
        <v>0</v>
      </c>
      <c r="P3012">
        <v>9</v>
      </c>
      <c r="Q3012" t="b">
        <v>0</v>
      </c>
      <c r="R3012" t="s">
        <v>8271</v>
      </c>
      <c r="S3012" t="str">
        <f t="shared" si="284"/>
        <v>theater</v>
      </c>
      <c r="T3012" t="str">
        <f t="shared" si="285"/>
        <v>plays</v>
      </c>
    </row>
    <row r="3013" spans="1:20" ht="43.2" x14ac:dyDescent="0.3">
      <c r="A3013">
        <v>4034</v>
      </c>
      <c r="B3013" s="3" t="s">
        <v>4030</v>
      </c>
      <c r="C3013" s="3" t="s">
        <v>8139</v>
      </c>
      <c r="D3013" s="10">
        <v>13500</v>
      </c>
      <c r="E3013">
        <v>200</v>
      </c>
      <c r="F3013" s="5">
        <f t="shared" si="282"/>
        <v>1.4814814814814815E-2</v>
      </c>
      <c r="G3013" s="6">
        <f t="shared" si="283"/>
        <v>100</v>
      </c>
      <c r="H3013" t="s">
        <v>8221</v>
      </c>
      <c r="I3013" t="s">
        <v>8224</v>
      </c>
      <c r="J3013" t="s">
        <v>8246</v>
      </c>
      <c r="K3013">
        <v>1428097450</v>
      </c>
      <c r="L3013" s="11">
        <f t="shared" si="286"/>
        <v>42097.905671296292</v>
      </c>
      <c r="M3013">
        <v>1425509050</v>
      </c>
      <c r="N3013" s="11">
        <f t="shared" si="287"/>
        <v>42067.947337962964</v>
      </c>
      <c r="O3013" t="b">
        <v>0</v>
      </c>
      <c r="P3013">
        <v>2</v>
      </c>
      <c r="Q3013" t="b">
        <v>0</v>
      </c>
      <c r="R3013" t="s">
        <v>8271</v>
      </c>
      <c r="S3013" t="str">
        <f t="shared" si="284"/>
        <v>theater</v>
      </c>
      <c r="T3013" t="str">
        <f t="shared" si="285"/>
        <v>plays</v>
      </c>
    </row>
    <row r="3014" spans="1:20" ht="43.2" x14ac:dyDescent="0.3">
      <c r="A3014">
        <v>3960</v>
      </c>
      <c r="B3014" s="3" t="s">
        <v>3957</v>
      </c>
      <c r="C3014" s="3" t="s">
        <v>8067</v>
      </c>
      <c r="D3014" s="10">
        <v>3000</v>
      </c>
      <c r="E3014">
        <v>45</v>
      </c>
      <c r="F3014" s="5">
        <f t="shared" si="282"/>
        <v>1.4999999999999999E-2</v>
      </c>
      <c r="G3014" s="6">
        <f t="shared" si="283"/>
        <v>11.25</v>
      </c>
      <c r="H3014" t="s">
        <v>8221</v>
      </c>
      <c r="I3014" t="s">
        <v>8224</v>
      </c>
      <c r="J3014" t="s">
        <v>8246</v>
      </c>
      <c r="K3014">
        <v>1451852256</v>
      </c>
      <c r="L3014" s="11">
        <f t="shared" si="286"/>
        <v>42372.845555555556</v>
      </c>
      <c r="M3014">
        <v>1449260256</v>
      </c>
      <c r="N3014" s="11">
        <f t="shared" si="287"/>
        <v>42342.845555555556</v>
      </c>
      <c r="O3014" t="b">
        <v>0</v>
      </c>
      <c r="P3014">
        <v>4</v>
      </c>
      <c r="Q3014" t="b">
        <v>0</v>
      </c>
      <c r="R3014" t="s">
        <v>8271</v>
      </c>
      <c r="S3014" t="str">
        <f t="shared" si="284"/>
        <v>theater</v>
      </c>
      <c r="T3014" t="str">
        <f t="shared" si="285"/>
        <v>plays</v>
      </c>
    </row>
    <row r="3015" spans="1:20" ht="43.2" x14ac:dyDescent="0.3">
      <c r="A3015">
        <v>1157</v>
      </c>
      <c r="B3015" s="3" t="s">
        <v>1158</v>
      </c>
      <c r="C3015" s="3" t="s">
        <v>5267</v>
      </c>
      <c r="D3015" s="10">
        <v>10000</v>
      </c>
      <c r="E3015">
        <v>151</v>
      </c>
      <c r="F3015" s="5">
        <f t="shared" si="282"/>
        <v>1.5100000000000001E-2</v>
      </c>
      <c r="G3015" s="6">
        <f t="shared" si="283"/>
        <v>50.333333333333336</v>
      </c>
      <c r="H3015" t="s">
        <v>8221</v>
      </c>
      <c r="I3015" t="s">
        <v>8224</v>
      </c>
      <c r="J3015" t="s">
        <v>8246</v>
      </c>
      <c r="K3015">
        <v>1417795480</v>
      </c>
      <c r="L3015" s="11">
        <f t="shared" si="286"/>
        <v>41978.669907407413</v>
      </c>
      <c r="M3015">
        <v>1412607880</v>
      </c>
      <c r="N3015" s="11">
        <f t="shared" si="287"/>
        <v>41918.628240740742</v>
      </c>
      <c r="O3015" t="b">
        <v>0</v>
      </c>
      <c r="P3015">
        <v>3</v>
      </c>
      <c r="Q3015" t="b">
        <v>0</v>
      </c>
      <c r="R3015" t="s">
        <v>8284</v>
      </c>
      <c r="S3015" t="str">
        <f t="shared" si="284"/>
        <v>food</v>
      </c>
      <c r="T3015" t="str">
        <f t="shared" si="285"/>
        <v>food trucks</v>
      </c>
    </row>
    <row r="3016" spans="1:20" ht="43.2" x14ac:dyDescent="0.3">
      <c r="A3016">
        <v>1915</v>
      </c>
      <c r="B3016" s="3" t="s">
        <v>1916</v>
      </c>
      <c r="C3016" s="3" t="s">
        <v>6025</v>
      </c>
      <c r="D3016" s="10">
        <v>500</v>
      </c>
      <c r="E3016">
        <v>8</v>
      </c>
      <c r="F3016" s="5">
        <f t="shared" si="282"/>
        <v>1.6E-2</v>
      </c>
      <c r="G3016" s="6">
        <f t="shared" si="283"/>
        <v>2</v>
      </c>
      <c r="H3016" t="s">
        <v>8221</v>
      </c>
      <c r="I3016" t="s">
        <v>8224</v>
      </c>
      <c r="J3016" t="s">
        <v>8246</v>
      </c>
      <c r="K3016">
        <v>1409620222</v>
      </c>
      <c r="L3016" s="11">
        <f t="shared" si="286"/>
        <v>41884.04886574074</v>
      </c>
      <c r="M3016">
        <v>1407892222</v>
      </c>
      <c r="N3016" s="11">
        <f t="shared" si="287"/>
        <v>41864.04886574074</v>
      </c>
      <c r="O3016" t="b">
        <v>0</v>
      </c>
      <c r="P3016">
        <v>4</v>
      </c>
      <c r="Q3016" t="b">
        <v>0</v>
      </c>
      <c r="R3016" t="s">
        <v>8294</v>
      </c>
      <c r="S3016" t="str">
        <f t="shared" si="284"/>
        <v>technology</v>
      </c>
      <c r="T3016" t="str">
        <f t="shared" si="285"/>
        <v>gadgets</v>
      </c>
    </row>
    <row r="3017" spans="1:20" ht="43.2" x14ac:dyDescent="0.3">
      <c r="A3017">
        <v>2133</v>
      </c>
      <c r="B3017" s="3" t="s">
        <v>2134</v>
      </c>
      <c r="C3017" s="3" t="s">
        <v>6243</v>
      </c>
      <c r="D3017" s="10">
        <v>1000</v>
      </c>
      <c r="E3017">
        <v>16</v>
      </c>
      <c r="F3017" s="5">
        <f t="shared" si="282"/>
        <v>1.6E-2</v>
      </c>
      <c r="G3017" s="6">
        <f t="shared" si="283"/>
        <v>5.333333333333333</v>
      </c>
      <c r="H3017" t="s">
        <v>8221</v>
      </c>
      <c r="I3017" t="s">
        <v>8224</v>
      </c>
      <c r="J3017" t="s">
        <v>8246</v>
      </c>
      <c r="K3017">
        <v>1303628340</v>
      </c>
      <c r="L3017" s="11">
        <f t="shared" si="286"/>
        <v>40657.290972222225</v>
      </c>
      <c r="M3017">
        <v>1300328399</v>
      </c>
      <c r="N3017" s="11">
        <f t="shared" si="287"/>
        <v>40619.097210648149</v>
      </c>
      <c r="O3017" t="b">
        <v>0</v>
      </c>
      <c r="P3017">
        <v>3</v>
      </c>
      <c r="Q3017" t="b">
        <v>0</v>
      </c>
      <c r="R3017" t="s">
        <v>8282</v>
      </c>
      <c r="S3017" t="str">
        <f t="shared" si="284"/>
        <v>games</v>
      </c>
      <c r="T3017" t="str">
        <f t="shared" si="285"/>
        <v>video games</v>
      </c>
    </row>
    <row r="3018" spans="1:20" x14ac:dyDescent="0.3">
      <c r="A3018">
        <v>2864</v>
      </c>
      <c r="B3018" s="3" t="s">
        <v>2864</v>
      </c>
      <c r="C3018" s="3" t="s">
        <v>6974</v>
      </c>
      <c r="D3018" s="10">
        <v>2500</v>
      </c>
      <c r="E3018">
        <v>40</v>
      </c>
      <c r="F3018" s="5">
        <f t="shared" si="282"/>
        <v>1.6E-2</v>
      </c>
      <c r="G3018" s="6">
        <f t="shared" si="283"/>
        <v>13.333333333333334</v>
      </c>
      <c r="H3018" t="s">
        <v>8221</v>
      </c>
      <c r="I3018" t="s">
        <v>8225</v>
      </c>
      <c r="J3018" t="s">
        <v>8247</v>
      </c>
      <c r="K3018">
        <v>1437139080</v>
      </c>
      <c r="L3018" s="11">
        <f t="shared" si="286"/>
        <v>42202.554166666669</v>
      </c>
      <c r="M3018">
        <v>1434552207</v>
      </c>
      <c r="N3018" s="11">
        <f t="shared" si="287"/>
        <v>42172.613506944443</v>
      </c>
      <c r="O3018" t="b">
        <v>0</v>
      </c>
      <c r="P3018">
        <v>3</v>
      </c>
      <c r="Q3018" t="b">
        <v>0</v>
      </c>
      <c r="R3018" t="s">
        <v>8271</v>
      </c>
      <c r="S3018" t="str">
        <f t="shared" si="284"/>
        <v>theater</v>
      </c>
      <c r="T3018" t="str">
        <f t="shared" si="285"/>
        <v>plays</v>
      </c>
    </row>
    <row r="3019" spans="1:20" ht="43.2" x14ac:dyDescent="0.3">
      <c r="A3019">
        <v>1103</v>
      </c>
      <c r="B3019" s="3" t="s">
        <v>1104</v>
      </c>
      <c r="C3019" s="3" t="s">
        <v>5213</v>
      </c>
      <c r="D3019" s="10">
        <v>15000</v>
      </c>
      <c r="E3019">
        <v>243</v>
      </c>
      <c r="F3019" s="5">
        <f t="shared" si="282"/>
        <v>1.6199999999999999E-2</v>
      </c>
      <c r="G3019" s="6">
        <f t="shared" si="283"/>
        <v>16.2</v>
      </c>
      <c r="H3019" t="s">
        <v>8221</v>
      </c>
      <c r="I3019" t="s">
        <v>8224</v>
      </c>
      <c r="J3019" t="s">
        <v>8246</v>
      </c>
      <c r="K3019">
        <v>1466227190</v>
      </c>
      <c r="L3019" s="11">
        <f t="shared" si="286"/>
        <v>42539.22210648148</v>
      </c>
      <c r="M3019">
        <v>1461043190</v>
      </c>
      <c r="N3019" s="11">
        <f t="shared" si="287"/>
        <v>42479.22210648148</v>
      </c>
      <c r="O3019" t="b">
        <v>0</v>
      </c>
      <c r="P3019">
        <v>15</v>
      </c>
      <c r="Q3019" t="b">
        <v>0</v>
      </c>
      <c r="R3019" t="s">
        <v>8282</v>
      </c>
      <c r="S3019" t="str">
        <f t="shared" si="284"/>
        <v>games</v>
      </c>
      <c r="T3019" t="str">
        <f t="shared" si="285"/>
        <v>video games</v>
      </c>
    </row>
    <row r="3020" spans="1:20" ht="28.8" x14ac:dyDescent="0.3">
      <c r="A3020">
        <v>996</v>
      </c>
      <c r="B3020" s="3" t="s">
        <v>997</v>
      </c>
      <c r="C3020" s="3" t="s">
        <v>5106</v>
      </c>
      <c r="D3020" s="10">
        <v>4000</v>
      </c>
      <c r="E3020">
        <v>65</v>
      </c>
      <c r="F3020" s="5">
        <f t="shared" si="282"/>
        <v>1.6250000000000001E-2</v>
      </c>
      <c r="G3020" s="6">
        <f t="shared" si="283"/>
        <v>13</v>
      </c>
      <c r="H3020" t="s">
        <v>8221</v>
      </c>
      <c r="I3020" t="s">
        <v>8224</v>
      </c>
      <c r="J3020" t="s">
        <v>8246</v>
      </c>
      <c r="K3020">
        <v>1406474820</v>
      </c>
      <c r="L3020" s="11">
        <f t="shared" si="286"/>
        <v>41847.643750000003</v>
      </c>
      <c r="M3020">
        <v>1403902060</v>
      </c>
      <c r="N3020" s="11">
        <f t="shared" si="287"/>
        <v>41817.866435185184</v>
      </c>
      <c r="O3020" t="b">
        <v>0</v>
      </c>
      <c r="P3020">
        <v>5</v>
      </c>
      <c r="Q3020" t="b">
        <v>0</v>
      </c>
      <c r="R3020" t="s">
        <v>8273</v>
      </c>
      <c r="S3020" t="str">
        <f t="shared" si="284"/>
        <v>technology</v>
      </c>
      <c r="T3020" t="str">
        <f t="shared" si="285"/>
        <v>wearables</v>
      </c>
    </row>
    <row r="3021" spans="1:20" ht="43.2" x14ac:dyDescent="0.3">
      <c r="A3021">
        <v>1167</v>
      </c>
      <c r="B3021" s="3" t="s">
        <v>1168</v>
      </c>
      <c r="C3021" s="3" t="s">
        <v>5277</v>
      </c>
      <c r="D3021" s="10">
        <v>60000</v>
      </c>
      <c r="E3021">
        <v>979</v>
      </c>
      <c r="F3021" s="5">
        <f t="shared" si="282"/>
        <v>1.6316666666666667E-2</v>
      </c>
      <c r="G3021" s="6">
        <f t="shared" si="283"/>
        <v>61.1875</v>
      </c>
      <c r="H3021" t="s">
        <v>8221</v>
      </c>
      <c r="I3021" t="s">
        <v>8224</v>
      </c>
      <c r="J3021" t="s">
        <v>8246</v>
      </c>
      <c r="K3021">
        <v>1410543495</v>
      </c>
      <c r="L3021" s="11">
        <f t="shared" si="286"/>
        <v>41894.734895833331</v>
      </c>
      <c r="M3021">
        <v>1407865095</v>
      </c>
      <c r="N3021" s="11">
        <f t="shared" si="287"/>
        <v>41863.734895833331</v>
      </c>
      <c r="O3021" t="b">
        <v>0</v>
      </c>
      <c r="P3021">
        <v>16</v>
      </c>
      <c r="Q3021" t="b">
        <v>0</v>
      </c>
      <c r="R3021" t="s">
        <v>8284</v>
      </c>
      <c r="S3021" t="str">
        <f t="shared" si="284"/>
        <v>food</v>
      </c>
      <c r="T3021" t="str">
        <f t="shared" si="285"/>
        <v>food trucks</v>
      </c>
    </row>
    <row r="3022" spans="1:20" ht="43.2" x14ac:dyDescent="0.3">
      <c r="A3022">
        <v>1404</v>
      </c>
      <c r="B3022" s="3" t="s">
        <v>1405</v>
      </c>
      <c r="C3022" s="3" t="s">
        <v>5514</v>
      </c>
      <c r="D3022" s="10">
        <v>14500</v>
      </c>
      <c r="E3022">
        <v>241</v>
      </c>
      <c r="F3022" s="5">
        <f t="shared" si="282"/>
        <v>1.6620689655172414E-2</v>
      </c>
      <c r="G3022" s="6">
        <f t="shared" si="283"/>
        <v>48.2</v>
      </c>
      <c r="H3022" t="s">
        <v>8221</v>
      </c>
      <c r="I3022" t="s">
        <v>8225</v>
      </c>
      <c r="J3022" t="s">
        <v>8247</v>
      </c>
      <c r="K3022">
        <v>1424607285</v>
      </c>
      <c r="L3022" s="11">
        <f t="shared" si="286"/>
        <v>42057.510243055556</v>
      </c>
      <c r="M3022">
        <v>1422447285</v>
      </c>
      <c r="N3022" s="11">
        <f t="shared" si="287"/>
        <v>42032.510243055556</v>
      </c>
      <c r="O3022" t="b">
        <v>1</v>
      </c>
      <c r="P3022">
        <v>5</v>
      </c>
      <c r="Q3022" t="b">
        <v>0</v>
      </c>
      <c r="R3022" t="s">
        <v>8287</v>
      </c>
      <c r="S3022" t="str">
        <f t="shared" si="284"/>
        <v>publishing</v>
      </c>
      <c r="T3022" t="str">
        <f t="shared" si="285"/>
        <v>translations</v>
      </c>
    </row>
    <row r="3023" spans="1:20" ht="57.6" x14ac:dyDescent="0.3">
      <c r="A3023">
        <v>1713</v>
      </c>
      <c r="B3023" s="3" t="s">
        <v>1714</v>
      </c>
      <c r="C3023" s="3" t="s">
        <v>5823</v>
      </c>
      <c r="D3023" s="10">
        <v>3000</v>
      </c>
      <c r="E3023">
        <v>50</v>
      </c>
      <c r="F3023" s="5">
        <f t="shared" si="282"/>
        <v>1.6666666666666666E-2</v>
      </c>
      <c r="G3023" s="6">
        <f t="shared" si="283"/>
        <v>50</v>
      </c>
      <c r="H3023" t="s">
        <v>8221</v>
      </c>
      <c r="I3023" t="s">
        <v>8224</v>
      </c>
      <c r="J3023" t="s">
        <v>8246</v>
      </c>
      <c r="K3023">
        <v>1412536412</v>
      </c>
      <c r="L3023" s="11">
        <f t="shared" si="286"/>
        <v>41917.801064814819</v>
      </c>
      <c r="M3023">
        <v>1409944412</v>
      </c>
      <c r="N3023" s="11">
        <f t="shared" si="287"/>
        <v>41887.801064814819</v>
      </c>
      <c r="O3023" t="b">
        <v>0</v>
      </c>
      <c r="P3023">
        <v>1</v>
      </c>
      <c r="Q3023" t="b">
        <v>0</v>
      </c>
      <c r="R3023" t="s">
        <v>8293</v>
      </c>
      <c r="S3023" t="str">
        <f t="shared" si="284"/>
        <v>music</v>
      </c>
      <c r="T3023" t="str">
        <f t="shared" si="285"/>
        <v>faith</v>
      </c>
    </row>
    <row r="3024" spans="1:20" ht="43.2" x14ac:dyDescent="0.3">
      <c r="A3024">
        <v>3795</v>
      </c>
      <c r="B3024" s="3" t="s">
        <v>3792</v>
      </c>
      <c r="C3024" s="3" t="s">
        <v>7905</v>
      </c>
      <c r="D3024" s="10">
        <v>600</v>
      </c>
      <c r="E3024">
        <v>10</v>
      </c>
      <c r="F3024" s="5">
        <f t="shared" si="282"/>
        <v>1.6666666666666666E-2</v>
      </c>
      <c r="G3024" s="6">
        <f t="shared" si="283"/>
        <v>5</v>
      </c>
      <c r="H3024" t="s">
        <v>8221</v>
      </c>
      <c r="I3024" t="s">
        <v>8225</v>
      </c>
      <c r="J3024" t="s">
        <v>8247</v>
      </c>
      <c r="K3024">
        <v>1440801000</v>
      </c>
      <c r="L3024" s="11">
        <f t="shared" si="286"/>
        <v>42244.9375</v>
      </c>
      <c r="M3024">
        <v>1437042490</v>
      </c>
      <c r="N3024" s="11">
        <f t="shared" si="287"/>
        <v>42201.436226851853</v>
      </c>
      <c r="O3024" t="b">
        <v>0</v>
      </c>
      <c r="P3024">
        <v>2</v>
      </c>
      <c r="Q3024" t="b">
        <v>0</v>
      </c>
      <c r="R3024" t="s">
        <v>8305</v>
      </c>
      <c r="S3024" t="str">
        <f t="shared" si="284"/>
        <v>theater</v>
      </c>
      <c r="T3024" t="str">
        <f t="shared" si="285"/>
        <v>musical</v>
      </c>
    </row>
    <row r="3025" spans="1:20" ht="57.6" x14ac:dyDescent="0.3">
      <c r="A3025">
        <v>1127</v>
      </c>
      <c r="B3025" s="3" t="s">
        <v>1128</v>
      </c>
      <c r="C3025" s="3" t="s">
        <v>5237</v>
      </c>
      <c r="D3025" s="10">
        <v>35000</v>
      </c>
      <c r="E3025">
        <v>585</v>
      </c>
      <c r="F3025" s="5">
        <f t="shared" si="282"/>
        <v>1.6714285714285713E-2</v>
      </c>
      <c r="G3025" s="6">
        <f t="shared" si="283"/>
        <v>25.434782608695652</v>
      </c>
      <c r="H3025" t="s">
        <v>8221</v>
      </c>
      <c r="I3025" t="s">
        <v>8224</v>
      </c>
      <c r="J3025" t="s">
        <v>8246</v>
      </c>
      <c r="K3025">
        <v>1416000600</v>
      </c>
      <c r="L3025" s="11">
        <f t="shared" si="286"/>
        <v>41957.895833333328</v>
      </c>
      <c r="M3025">
        <v>1413318600</v>
      </c>
      <c r="N3025" s="11">
        <f t="shared" si="287"/>
        <v>41926.854166666664</v>
      </c>
      <c r="O3025" t="b">
        <v>0</v>
      </c>
      <c r="P3025">
        <v>23</v>
      </c>
      <c r="Q3025" t="b">
        <v>0</v>
      </c>
      <c r="R3025" t="s">
        <v>8283</v>
      </c>
      <c r="S3025" t="str">
        <f t="shared" si="284"/>
        <v>games</v>
      </c>
      <c r="T3025" t="str">
        <f t="shared" si="285"/>
        <v>mobile games</v>
      </c>
    </row>
    <row r="3026" spans="1:20" ht="43.2" x14ac:dyDescent="0.3">
      <c r="A3026">
        <v>775</v>
      </c>
      <c r="B3026" s="3" t="s">
        <v>776</v>
      </c>
      <c r="C3026" s="3" t="s">
        <v>4885</v>
      </c>
      <c r="D3026" s="10">
        <v>10000</v>
      </c>
      <c r="E3026">
        <v>170</v>
      </c>
      <c r="F3026" s="5">
        <f t="shared" si="282"/>
        <v>1.7000000000000001E-2</v>
      </c>
      <c r="G3026" s="6">
        <f t="shared" si="283"/>
        <v>34</v>
      </c>
      <c r="H3026" t="s">
        <v>8221</v>
      </c>
      <c r="I3026" t="s">
        <v>8224</v>
      </c>
      <c r="J3026" t="s">
        <v>8246</v>
      </c>
      <c r="K3026">
        <v>1323998795</v>
      </c>
      <c r="L3026" s="11">
        <f t="shared" si="286"/>
        <v>40893.060127314813</v>
      </c>
      <c r="M3026">
        <v>1321406795</v>
      </c>
      <c r="N3026" s="11">
        <f t="shared" si="287"/>
        <v>40863.060127314813</v>
      </c>
      <c r="O3026" t="b">
        <v>0</v>
      </c>
      <c r="P3026">
        <v>5</v>
      </c>
      <c r="Q3026" t="b">
        <v>0</v>
      </c>
      <c r="R3026" t="s">
        <v>8275</v>
      </c>
      <c r="S3026" t="str">
        <f t="shared" si="284"/>
        <v>publishing</v>
      </c>
      <c r="T3026" t="str">
        <f t="shared" si="285"/>
        <v>fiction</v>
      </c>
    </row>
    <row r="3027" spans="1:20" x14ac:dyDescent="0.3">
      <c r="A3027">
        <v>1590</v>
      </c>
      <c r="B3027" s="3" t="s">
        <v>1591</v>
      </c>
      <c r="C3027" s="3" t="s">
        <v>5700</v>
      </c>
      <c r="D3027" s="10">
        <v>60000</v>
      </c>
      <c r="E3027">
        <v>1020</v>
      </c>
      <c r="F3027" s="5">
        <f t="shared" si="282"/>
        <v>1.7000000000000001E-2</v>
      </c>
      <c r="G3027" s="6">
        <f t="shared" si="283"/>
        <v>510</v>
      </c>
      <c r="H3027" t="s">
        <v>8221</v>
      </c>
      <c r="I3027" t="s">
        <v>8237</v>
      </c>
      <c r="J3027" t="s">
        <v>8249</v>
      </c>
      <c r="K3027">
        <v>1443040464</v>
      </c>
      <c r="L3027" s="11">
        <f t="shared" si="286"/>
        <v>42270.857222222221</v>
      </c>
      <c r="M3027">
        <v>1440448464</v>
      </c>
      <c r="N3027" s="11">
        <f t="shared" si="287"/>
        <v>42240.857222222221</v>
      </c>
      <c r="O3027" t="b">
        <v>0</v>
      </c>
      <c r="P3027">
        <v>2</v>
      </c>
      <c r="Q3027" t="b">
        <v>0</v>
      </c>
      <c r="R3027" t="s">
        <v>8291</v>
      </c>
      <c r="S3027" t="str">
        <f t="shared" si="284"/>
        <v>photography</v>
      </c>
      <c r="T3027" t="str">
        <f t="shared" si="285"/>
        <v>places</v>
      </c>
    </row>
    <row r="3028" spans="1:20" ht="43.2" x14ac:dyDescent="0.3">
      <c r="A3028">
        <v>2144</v>
      </c>
      <c r="B3028" s="3" t="s">
        <v>2145</v>
      </c>
      <c r="C3028" s="3" t="s">
        <v>6254</v>
      </c>
      <c r="D3028" s="10">
        <v>35500</v>
      </c>
      <c r="E3028">
        <v>607</v>
      </c>
      <c r="F3028" s="5">
        <f t="shared" si="282"/>
        <v>1.7098591549295775E-2</v>
      </c>
      <c r="G3028" s="6">
        <f t="shared" si="283"/>
        <v>25.291666666666668</v>
      </c>
      <c r="H3028" t="s">
        <v>8221</v>
      </c>
      <c r="I3028" t="s">
        <v>8224</v>
      </c>
      <c r="J3028" t="s">
        <v>8246</v>
      </c>
      <c r="K3028">
        <v>1379164040</v>
      </c>
      <c r="L3028" s="11">
        <f t="shared" si="286"/>
        <v>41531.546759259261</v>
      </c>
      <c r="M3028">
        <v>1376399240</v>
      </c>
      <c r="N3028" s="11">
        <f t="shared" si="287"/>
        <v>41499.546759259261</v>
      </c>
      <c r="O3028" t="b">
        <v>0</v>
      </c>
      <c r="P3028">
        <v>24</v>
      </c>
      <c r="Q3028" t="b">
        <v>0</v>
      </c>
      <c r="R3028" t="s">
        <v>8282</v>
      </c>
      <c r="S3028" t="str">
        <f t="shared" si="284"/>
        <v>games</v>
      </c>
      <c r="T3028" t="str">
        <f t="shared" si="285"/>
        <v>video games</v>
      </c>
    </row>
    <row r="3029" spans="1:20" ht="57.6" x14ac:dyDescent="0.3">
      <c r="A3029">
        <v>956</v>
      </c>
      <c r="B3029" s="3" t="s">
        <v>957</v>
      </c>
      <c r="C3029" s="3" t="s">
        <v>5066</v>
      </c>
      <c r="D3029" s="10">
        <v>50000</v>
      </c>
      <c r="E3029">
        <v>861</v>
      </c>
      <c r="F3029" s="5">
        <f t="shared" si="282"/>
        <v>1.7219999999999999E-2</v>
      </c>
      <c r="G3029" s="6">
        <f t="shared" si="283"/>
        <v>50.647058823529413</v>
      </c>
      <c r="H3029" t="s">
        <v>8221</v>
      </c>
      <c r="I3029" t="s">
        <v>8224</v>
      </c>
      <c r="J3029" t="s">
        <v>8246</v>
      </c>
      <c r="K3029">
        <v>1430081759</v>
      </c>
      <c r="L3029" s="11">
        <f t="shared" si="286"/>
        <v>42120.872210648144</v>
      </c>
      <c r="M3029">
        <v>1424901359</v>
      </c>
      <c r="N3029" s="11">
        <f t="shared" si="287"/>
        <v>42060.913877314815</v>
      </c>
      <c r="O3029" t="b">
        <v>0</v>
      </c>
      <c r="P3029">
        <v>17</v>
      </c>
      <c r="Q3029" t="b">
        <v>0</v>
      </c>
      <c r="R3029" t="s">
        <v>8273</v>
      </c>
      <c r="S3029" t="str">
        <f t="shared" si="284"/>
        <v>technology</v>
      </c>
      <c r="T3029" t="str">
        <f t="shared" si="285"/>
        <v>wearables</v>
      </c>
    </row>
    <row r="3030" spans="1:20" ht="43.2" x14ac:dyDescent="0.3">
      <c r="A3030">
        <v>1908</v>
      </c>
      <c r="B3030" s="3" t="s">
        <v>1909</v>
      </c>
      <c r="C3030" s="3" t="s">
        <v>6018</v>
      </c>
      <c r="D3030" s="10">
        <v>25000</v>
      </c>
      <c r="E3030">
        <v>433</v>
      </c>
      <c r="F3030" s="5">
        <f t="shared" si="282"/>
        <v>1.7319999999999999E-2</v>
      </c>
      <c r="G3030" s="6">
        <f t="shared" si="283"/>
        <v>108.25</v>
      </c>
      <c r="H3030" t="s">
        <v>8221</v>
      </c>
      <c r="I3030" t="s">
        <v>8224</v>
      </c>
      <c r="J3030" t="s">
        <v>8246</v>
      </c>
      <c r="K3030">
        <v>1483048900</v>
      </c>
      <c r="L3030" s="11">
        <f t="shared" si="286"/>
        <v>42733.917824074073</v>
      </c>
      <c r="M3030">
        <v>1480456900</v>
      </c>
      <c r="N3030" s="11">
        <f t="shared" si="287"/>
        <v>42703.917824074073</v>
      </c>
      <c r="O3030" t="b">
        <v>0</v>
      </c>
      <c r="P3030">
        <v>4</v>
      </c>
      <c r="Q3030" t="b">
        <v>0</v>
      </c>
      <c r="R3030" t="s">
        <v>8294</v>
      </c>
      <c r="S3030" t="str">
        <f t="shared" si="284"/>
        <v>technology</v>
      </c>
      <c r="T3030" t="str">
        <f t="shared" si="285"/>
        <v>gadgets</v>
      </c>
    </row>
    <row r="3031" spans="1:20" ht="43.2" x14ac:dyDescent="0.3">
      <c r="A3031">
        <v>2134</v>
      </c>
      <c r="B3031" s="3" t="s">
        <v>2135</v>
      </c>
      <c r="C3031" s="3" t="s">
        <v>6244</v>
      </c>
      <c r="D3031" s="10">
        <v>6000</v>
      </c>
      <c r="E3031">
        <v>104</v>
      </c>
      <c r="F3031" s="5">
        <f t="shared" si="282"/>
        <v>1.7333333333333333E-2</v>
      </c>
      <c r="G3031" s="6">
        <f t="shared" si="283"/>
        <v>34.666666666666664</v>
      </c>
      <c r="H3031" t="s">
        <v>8221</v>
      </c>
      <c r="I3031" t="s">
        <v>8224</v>
      </c>
      <c r="J3031" t="s">
        <v>8246</v>
      </c>
      <c r="K3031">
        <v>1367097391</v>
      </c>
      <c r="L3031" s="11">
        <f t="shared" si="286"/>
        <v>41391.886469907404</v>
      </c>
      <c r="M3031">
        <v>1364505391</v>
      </c>
      <c r="N3031" s="11">
        <f t="shared" si="287"/>
        <v>41361.886469907404</v>
      </c>
      <c r="O3031" t="b">
        <v>0</v>
      </c>
      <c r="P3031">
        <v>3</v>
      </c>
      <c r="Q3031" t="b">
        <v>0</v>
      </c>
      <c r="R3031" t="s">
        <v>8282</v>
      </c>
      <c r="S3031" t="str">
        <f t="shared" si="284"/>
        <v>games</v>
      </c>
      <c r="T3031" t="str">
        <f t="shared" si="285"/>
        <v>video games</v>
      </c>
    </row>
    <row r="3032" spans="1:20" ht="43.2" x14ac:dyDescent="0.3">
      <c r="A3032">
        <v>2591</v>
      </c>
      <c r="B3032" s="3" t="s">
        <v>2591</v>
      </c>
      <c r="C3032" s="3" t="s">
        <v>6701</v>
      </c>
      <c r="D3032" s="10">
        <v>1500</v>
      </c>
      <c r="E3032">
        <v>26</v>
      </c>
      <c r="F3032" s="5">
        <f t="shared" si="282"/>
        <v>1.7333333333333333E-2</v>
      </c>
      <c r="G3032" s="6">
        <f t="shared" si="283"/>
        <v>13</v>
      </c>
      <c r="H3032" t="s">
        <v>8221</v>
      </c>
      <c r="I3032" t="s">
        <v>8224</v>
      </c>
      <c r="J3032" t="s">
        <v>8246</v>
      </c>
      <c r="K3032">
        <v>1457901924</v>
      </c>
      <c r="L3032" s="11">
        <f t="shared" si="286"/>
        <v>42442.864861111113</v>
      </c>
      <c r="M3032">
        <v>1452721524</v>
      </c>
      <c r="N3032" s="11">
        <f t="shared" si="287"/>
        <v>42382.906527777777</v>
      </c>
      <c r="O3032" t="b">
        <v>0</v>
      </c>
      <c r="P3032">
        <v>2</v>
      </c>
      <c r="Q3032" t="b">
        <v>0</v>
      </c>
      <c r="R3032" t="s">
        <v>8284</v>
      </c>
      <c r="S3032" t="str">
        <f t="shared" si="284"/>
        <v>food</v>
      </c>
      <c r="T3032" t="str">
        <f t="shared" si="285"/>
        <v>food trucks</v>
      </c>
    </row>
    <row r="3033" spans="1:20" ht="28.8" x14ac:dyDescent="0.3">
      <c r="A3033">
        <v>1799</v>
      </c>
      <c r="B3033" s="3" t="s">
        <v>1800</v>
      </c>
      <c r="C3033" s="3" t="s">
        <v>5909</v>
      </c>
      <c r="D3033" s="10">
        <v>4000</v>
      </c>
      <c r="E3033">
        <v>69.83</v>
      </c>
      <c r="F3033" s="5">
        <f t="shared" si="282"/>
        <v>1.7457500000000001E-2</v>
      </c>
      <c r="G3033" s="6">
        <f t="shared" si="283"/>
        <v>11.638333333333334</v>
      </c>
      <c r="H3033" t="s">
        <v>8221</v>
      </c>
      <c r="I3033" t="s">
        <v>8225</v>
      </c>
      <c r="J3033" t="s">
        <v>8247</v>
      </c>
      <c r="K3033">
        <v>1415740408</v>
      </c>
      <c r="L3033" s="11">
        <f t="shared" si="286"/>
        <v>41954.884351851855</v>
      </c>
      <c r="M3033">
        <v>1414008808</v>
      </c>
      <c r="N3033" s="11">
        <f t="shared" si="287"/>
        <v>41934.842685185184</v>
      </c>
      <c r="O3033" t="b">
        <v>1</v>
      </c>
      <c r="P3033">
        <v>6</v>
      </c>
      <c r="Q3033" t="b">
        <v>0</v>
      </c>
      <c r="R3033" t="s">
        <v>8285</v>
      </c>
      <c r="S3033" t="str">
        <f t="shared" si="284"/>
        <v>photography</v>
      </c>
      <c r="T3033" t="str">
        <f t="shared" si="285"/>
        <v>photobooks</v>
      </c>
    </row>
    <row r="3034" spans="1:20" ht="43.2" x14ac:dyDescent="0.3">
      <c r="A3034">
        <v>2514</v>
      </c>
      <c r="B3034" s="3" t="s">
        <v>2514</v>
      </c>
      <c r="C3034" s="3" t="s">
        <v>6624</v>
      </c>
      <c r="D3034" s="10">
        <v>12000</v>
      </c>
      <c r="E3034">
        <v>210</v>
      </c>
      <c r="F3034" s="5">
        <f t="shared" si="282"/>
        <v>1.7500000000000002E-2</v>
      </c>
      <c r="G3034" s="6">
        <f t="shared" si="283"/>
        <v>52.5</v>
      </c>
      <c r="H3034" t="s">
        <v>8221</v>
      </c>
      <c r="I3034" t="s">
        <v>8224</v>
      </c>
      <c r="J3034" t="s">
        <v>8246</v>
      </c>
      <c r="K3034">
        <v>1408526477</v>
      </c>
      <c r="L3034" s="11">
        <f t="shared" si="286"/>
        <v>41871.389780092592</v>
      </c>
      <c r="M3034">
        <v>1407057677</v>
      </c>
      <c r="N3034" s="11">
        <f t="shared" si="287"/>
        <v>41854.389780092592</v>
      </c>
      <c r="O3034" t="b">
        <v>0</v>
      </c>
      <c r="P3034">
        <v>4</v>
      </c>
      <c r="Q3034" t="b">
        <v>0</v>
      </c>
      <c r="R3034" t="s">
        <v>8299</v>
      </c>
      <c r="S3034" t="str">
        <f t="shared" si="284"/>
        <v>food</v>
      </c>
      <c r="T3034" t="str">
        <f t="shared" si="285"/>
        <v>restaurants</v>
      </c>
    </row>
    <row r="3035" spans="1:20" ht="43.2" x14ac:dyDescent="0.3">
      <c r="A3035">
        <v>2859</v>
      </c>
      <c r="B3035" s="3" t="s">
        <v>2859</v>
      </c>
      <c r="C3035" s="3" t="s">
        <v>6969</v>
      </c>
      <c r="D3035" s="10">
        <v>2000</v>
      </c>
      <c r="E3035">
        <v>35</v>
      </c>
      <c r="F3035" s="5">
        <f t="shared" si="282"/>
        <v>1.7500000000000002E-2</v>
      </c>
      <c r="G3035" s="6">
        <f t="shared" si="283"/>
        <v>35</v>
      </c>
      <c r="H3035" t="s">
        <v>8221</v>
      </c>
      <c r="I3035" t="s">
        <v>8226</v>
      </c>
      <c r="J3035" t="s">
        <v>8248</v>
      </c>
      <c r="K3035">
        <v>1444984904</v>
      </c>
      <c r="L3035" s="11">
        <f t="shared" si="286"/>
        <v>42293.362314814818</v>
      </c>
      <c r="M3035">
        <v>1439800904</v>
      </c>
      <c r="N3035" s="11">
        <f t="shared" si="287"/>
        <v>42233.362314814818</v>
      </c>
      <c r="O3035" t="b">
        <v>0</v>
      </c>
      <c r="P3035">
        <v>1</v>
      </c>
      <c r="Q3035" t="b">
        <v>0</v>
      </c>
      <c r="R3035" t="s">
        <v>8271</v>
      </c>
      <c r="S3035" t="str">
        <f t="shared" si="284"/>
        <v>theater</v>
      </c>
      <c r="T3035" t="str">
        <f t="shared" si="285"/>
        <v>plays</v>
      </c>
    </row>
    <row r="3036" spans="1:20" ht="43.2" x14ac:dyDescent="0.3">
      <c r="A3036">
        <v>503</v>
      </c>
      <c r="B3036" s="3" t="s">
        <v>504</v>
      </c>
      <c r="C3036" s="3" t="s">
        <v>4613</v>
      </c>
      <c r="D3036" s="10">
        <v>6500</v>
      </c>
      <c r="E3036">
        <v>114</v>
      </c>
      <c r="F3036" s="5">
        <f t="shared" si="282"/>
        <v>1.7538461538461537E-2</v>
      </c>
      <c r="G3036" s="6">
        <f t="shared" si="283"/>
        <v>12.666666666666666</v>
      </c>
      <c r="H3036" t="s">
        <v>8221</v>
      </c>
      <c r="I3036" t="s">
        <v>8225</v>
      </c>
      <c r="J3036" t="s">
        <v>8247</v>
      </c>
      <c r="K3036">
        <v>1421498303</v>
      </c>
      <c r="L3036" s="11">
        <f t="shared" si="286"/>
        <v>42021.526655092588</v>
      </c>
      <c r="M3036">
        <v>1418906303</v>
      </c>
      <c r="N3036" s="11">
        <f t="shared" si="287"/>
        <v>41991.526655092588</v>
      </c>
      <c r="O3036" t="b">
        <v>0</v>
      </c>
      <c r="P3036">
        <v>9</v>
      </c>
      <c r="Q3036" t="b">
        <v>0</v>
      </c>
      <c r="R3036" t="s">
        <v>8270</v>
      </c>
      <c r="S3036" t="str">
        <f t="shared" si="284"/>
        <v>film &amp; video</v>
      </c>
      <c r="T3036" t="str">
        <f t="shared" si="285"/>
        <v>animation</v>
      </c>
    </row>
    <row r="3037" spans="1:20" ht="43.2" x14ac:dyDescent="0.3">
      <c r="A3037">
        <v>3919</v>
      </c>
      <c r="B3037" s="3" t="s">
        <v>3916</v>
      </c>
      <c r="C3037" s="3" t="s">
        <v>8027</v>
      </c>
      <c r="D3037" s="10">
        <v>5000</v>
      </c>
      <c r="E3037">
        <v>90</v>
      </c>
      <c r="F3037" s="5">
        <f t="shared" si="282"/>
        <v>1.7999999999999999E-2</v>
      </c>
      <c r="G3037" s="6">
        <f t="shared" si="283"/>
        <v>30</v>
      </c>
      <c r="H3037" t="s">
        <v>8221</v>
      </c>
      <c r="I3037" t="s">
        <v>8225</v>
      </c>
      <c r="J3037" t="s">
        <v>8247</v>
      </c>
      <c r="K3037">
        <v>1453075200</v>
      </c>
      <c r="L3037" s="11">
        <f t="shared" si="286"/>
        <v>42387</v>
      </c>
      <c r="M3037">
        <v>1450628773</v>
      </c>
      <c r="N3037" s="11">
        <f t="shared" si="287"/>
        <v>42358.684872685189</v>
      </c>
      <c r="O3037" t="b">
        <v>0</v>
      </c>
      <c r="P3037">
        <v>3</v>
      </c>
      <c r="Q3037" t="b">
        <v>0</v>
      </c>
      <c r="R3037" t="s">
        <v>8271</v>
      </c>
      <c r="S3037" t="str">
        <f t="shared" si="284"/>
        <v>theater</v>
      </c>
      <c r="T3037" t="str">
        <f t="shared" si="285"/>
        <v>plays</v>
      </c>
    </row>
    <row r="3038" spans="1:20" ht="43.2" x14ac:dyDescent="0.3">
      <c r="A3038">
        <v>3979</v>
      </c>
      <c r="B3038" s="3" t="s">
        <v>3976</v>
      </c>
      <c r="C3038" s="3" t="s">
        <v>8086</v>
      </c>
      <c r="D3038" s="10">
        <v>6000</v>
      </c>
      <c r="E3038">
        <v>110</v>
      </c>
      <c r="F3038" s="5">
        <f t="shared" si="282"/>
        <v>1.8333333333333333E-2</v>
      </c>
      <c r="G3038" s="6">
        <f t="shared" si="283"/>
        <v>18.333333333333332</v>
      </c>
      <c r="H3038" t="s">
        <v>8221</v>
      </c>
      <c r="I3038" t="s">
        <v>8225</v>
      </c>
      <c r="J3038" t="s">
        <v>8247</v>
      </c>
      <c r="K3038">
        <v>1427659200</v>
      </c>
      <c r="L3038" s="11">
        <f t="shared" si="286"/>
        <v>42092.833333333328</v>
      </c>
      <c r="M3038">
        <v>1425678057</v>
      </c>
      <c r="N3038" s="11">
        <f t="shared" si="287"/>
        <v>42069.903437500005</v>
      </c>
      <c r="O3038" t="b">
        <v>0</v>
      </c>
      <c r="P3038">
        <v>6</v>
      </c>
      <c r="Q3038" t="b">
        <v>0</v>
      </c>
      <c r="R3038" t="s">
        <v>8271</v>
      </c>
      <c r="S3038" t="str">
        <f t="shared" si="284"/>
        <v>theater</v>
      </c>
      <c r="T3038" t="str">
        <f t="shared" si="285"/>
        <v>plays</v>
      </c>
    </row>
    <row r="3039" spans="1:20" ht="43.2" x14ac:dyDescent="0.3">
      <c r="A3039">
        <v>2409</v>
      </c>
      <c r="B3039" s="3" t="s">
        <v>2410</v>
      </c>
      <c r="C3039" s="3" t="s">
        <v>6519</v>
      </c>
      <c r="D3039" s="10">
        <v>25000</v>
      </c>
      <c r="E3039">
        <v>460</v>
      </c>
      <c r="F3039" s="5">
        <f t="shared" si="282"/>
        <v>1.84E-2</v>
      </c>
      <c r="G3039" s="6">
        <f t="shared" si="283"/>
        <v>76.666666666666671</v>
      </c>
      <c r="H3039" t="s">
        <v>8221</v>
      </c>
      <c r="I3039" t="s">
        <v>8224</v>
      </c>
      <c r="J3039" t="s">
        <v>8246</v>
      </c>
      <c r="K3039">
        <v>1439931675</v>
      </c>
      <c r="L3039" s="11">
        <f t="shared" si="286"/>
        <v>42234.875868055555</v>
      </c>
      <c r="M3039">
        <v>1437339675</v>
      </c>
      <c r="N3039" s="11">
        <f t="shared" si="287"/>
        <v>42204.875868055555</v>
      </c>
      <c r="O3039" t="b">
        <v>0</v>
      </c>
      <c r="P3039">
        <v>6</v>
      </c>
      <c r="Q3039" t="b">
        <v>0</v>
      </c>
      <c r="R3039" t="s">
        <v>8284</v>
      </c>
      <c r="S3039" t="str">
        <f t="shared" si="284"/>
        <v>food</v>
      </c>
      <c r="T3039" t="str">
        <f t="shared" si="285"/>
        <v>food trucks</v>
      </c>
    </row>
    <row r="3040" spans="1:20" ht="43.2" x14ac:dyDescent="0.3">
      <c r="A3040">
        <v>4002</v>
      </c>
      <c r="B3040" s="3" t="s">
        <v>3998</v>
      </c>
      <c r="C3040" s="3" t="s">
        <v>8108</v>
      </c>
      <c r="D3040" s="10">
        <v>1250</v>
      </c>
      <c r="E3040">
        <v>23</v>
      </c>
      <c r="F3040" s="5">
        <f t="shared" si="282"/>
        <v>1.84E-2</v>
      </c>
      <c r="G3040" s="6">
        <f t="shared" si="283"/>
        <v>5.75</v>
      </c>
      <c r="H3040" t="s">
        <v>8221</v>
      </c>
      <c r="I3040" t="s">
        <v>8224</v>
      </c>
      <c r="J3040" t="s">
        <v>8246</v>
      </c>
      <c r="K3040">
        <v>1411779761</v>
      </c>
      <c r="L3040" s="11">
        <f t="shared" si="286"/>
        <v>41909.043530092589</v>
      </c>
      <c r="M3040">
        <v>1409187761</v>
      </c>
      <c r="N3040" s="11">
        <f t="shared" si="287"/>
        <v>41879.043530092589</v>
      </c>
      <c r="O3040" t="b">
        <v>0</v>
      </c>
      <c r="P3040">
        <v>4</v>
      </c>
      <c r="Q3040" t="b">
        <v>0</v>
      </c>
      <c r="R3040" t="s">
        <v>8271</v>
      </c>
      <c r="S3040" t="str">
        <f t="shared" si="284"/>
        <v>theater</v>
      </c>
      <c r="T3040" t="str">
        <f t="shared" si="285"/>
        <v>plays</v>
      </c>
    </row>
    <row r="3041" spans="1:20" ht="43.2" x14ac:dyDescent="0.3">
      <c r="A3041">
        <v>1498</v>
      </c>
      <c r="B3041" s="3" t="s">
        <v>1499</v>
      </c>
      <c r="C3041" s="3" t="s">
        <v>5608</v>
      </c>
      <c r="D3041" s="10">
        <v>3000</v>
      </c>
      <c r="E3041">
        <v>57</v>
      </c>
      <c r="F3041" s="5">
        <f t="shared" si="282"/>
        <v>1.9E-2</v>
      </c>
      <c r="G3041" s="6">
        <f t="shared" si="283"/>
        <v>19</v>
      </c>
      <c r="H3041" t="s">
        <v>8221</v>
      </c>
      <c r="I3041" t="s">
        <v>8224</v>
      </c>
      <c r="J3041" t="s">
        <v>8246</v>
      </c>
      <c r="K3041">
        <v>1409787378</v>
      </c>
      <c r="L3041" s="11">
        <f t="shared" si="286"/>
        <v>41885.983541666668</v>
      </c>
      <c r="M3041">
        <v>1405899378</v>
      </c>
      <c r="N3041" s="11">
        <f t="shared" si="287"/>
        <v>41840.983541666668</v>
      </c>
      <c r="O3041" t="b">
        <v>0</v>
      </c>
      <c r="P3041">
        <v>3</v>
      </c>
      <c r="Q3041" t="b">
        <v>0</v>
      </c>
      <c r="R3041" t="s">
        <v>8275</v>
      </c>
      <c r="S3041" t="str">
        <f t="shared" si="284"/>
        <v>publishing</v>
      </c>
      <c r="T3041" t="str">
        <f t="shared" si="285"/>
        <v>fiction</v>
      </c>
    </row>
    <row r="3042" spans="1:20" ht="43.2" x14ac:dyDescent="0.3">
      <c r="A3042">
        <v>2852</v>
      </c>
      <c r="B3042" s="3" t="s">
        <v>2852</v>
      </c>
      <c r="C3042" s="3" t="s">
        <v>6962</v>
      </c>
      <c r="D3042" s="10">
        <v>5000</v>
      </c>
      <c r="E3042">
        <v>95</v>
      </c>
      <c r="F3042" s="5">
        <f t="shared" si="282"/>
        <v>1.9E-2</v>
      </c>
      <c r="G3042" s="6">
        <f t="shared" si="283"/>
        <v>15.833333333333334</v>
      </c>
      <c r="H3042" t="s">
        <v>8221</v>
      </c>
      <c r="I3042" t="s">
        <v>8224</v>
      </c>
      <c r="J3042" t="s">
        <v>8246</v>
      </c>
      <c r="K3042">
        <v>1403312703</v>
      </c>
      <c r="L3042" s="11">
        <f t="shared" si="286"/>
        <v>41811.045173611114</v>
      </c>
      <c r="M3042">
        <v>1400720703</v>
      </c>
      <c r="N3042" s="11">
        <f t="shared" si="287"/>
        <v>41781.045173611114</v>
      </c>
      <c r="O3042" t="b">
        <v>0</v>
      </c>
      <c r="P3042">
        <v>6</v>
      </c>
      <c r="Q3042" t="b">
        <v>0</v>
      </c>
      <c r="R3042" t="s">
        <v>8271</v>
      </c>
      <c r="S3042" t="str">
        <f t="shared" si="284"/>
        <v>theater</v>
      </c>
      <c r="T3042" t="str">
        <f t="shared" si="285"/>
        <v>plays</v>
      </c>
    </row>
    <row r="3043" spans="1:20" ht="43.2" x14ac:dyDescent="0.3">
      <c r="A3043">
        <v>946</v>
      </c>
      <c r="B3043" s="3" t="s">
        <v>947</v>
      </c>
      <c r="C3043" s="3" t="s">
        <v>5056</v>
      </c>
      <c r="D3043" s="10">
        <v>15000</v>
      </c>
      <c r="E3043">
        <v>286</v>
      </c>
      <c r="F3043" s="5">
        <f t="shared" si="282"/>
        <v>1.9066666666666666E-2</v>
      </c>
      <c r="G3043" s="6">
        <f t="shared" si="283"/>
        <v>57.2</v>
      </c>
      <c r="H3043" t="s">
        <v>8221</v>
      </c>
      <c r="I3043" t="s">
        <v>8224</v>
      </c>
      <c r="J3043" t="s">
        <v>8246</v>
      </c>
      <c r="K3043">
        <v>1473444048</v>
      </c>
      <c r="L3043" s="11">
        <f t="shared" si="286"/>
        <v>42622.750555555554</v>
      </c>
      <c r="M3043">
        <v>1470852048</v>
      </c>
      <c r="N3043" s="11">
        <f t="shared" si="287"/>
        <v>42592.750555555554</v>
      </c>
      <c r="O3043" t="b">
        <v>0</v>
      </c>
      <c r="P3043">
        <v>5</v>
      </c>
      <c r="Q3043" t="b">
        <v>0</v>
      </c>
      <c r="R3043" t="s">
        <v>8273</v>
      </c>
      <c r="S3043" t="str">
        <f t="shared" si="284"/>
        <v>technology</v>
      </c>
      <c r="T3043" t="str">
        <f t="shared" si="285"/>
        <v>wearables</v>
      </c>
    </row>
    <row r="3044" spans="1:20" ht="43.2" x14ac:dyDescent="0.3">
      <c r="A3044">
        <v>976</v>
      </c>
      <c r="B3044" s="3" t="s">
        <v>977</v>
      </c>
      <c r="C3044" s="3" t="s">
        <v>5086</v>
      </c>
      <c r="D3044" s="10">
        <v>150000</v>
      </c>
      <c r="E3044">
        <v>2889</v>
      </c>
      <c r="F3044" s="5">
        <f t="shared" si="282"/>
        <v>1.9259999999999999E-2</v>
      </c>
      <c r="G3044" s="6">
        <f t="shared" si="283"/>
        <v>160.5</v>
      </c>
      <c r="H3044" t="s">
        <v>8221</v>
      </c>
      <c r="I3044" t="s">
        <v>8226</v>
      </c>
      <c r="J3044" t="s">
        <v>8248</v>
      </c>
      <c r="K3044">
        <v>1439515497</v>
      </c>
      <c r="L3044" s="11">
        <f t="shared" si="286"/>
        <v>42230.058993055558</v>
      </c>
      <c r="M3044">
        <v>1435627497</v>
      </c>
      <c r="N3044" s="11">
        <f t="shared" si="287"/>
        <v>42185.058993055558</v>
      </c>
      <c r="O3044" t="b">
        <v>0</v>
      </c>
      <c r="P3044">
        <v>18</v>
      </c>
      <c r="Q3044" t="b">
        <v>0</v>
      </c>
      <c r="R3044" t="s">
        <v>8273</v>
      </c>
      <c r="S3044" t="str">
        <f t="shared" si="284"/>
        <v>technology</v>
      </c>
      <c r="T3044" t="str">
        <f t="shared" si="285"/>
        <v>wearables</v>
      </c>
    </row>
    <row r="3045" spans="1:20" ht="28.8" x14ac:dyDescent="0.3">
      <c r="A3045">
        <v>957</v>
      </c>
      <c r="B3045" s="3" t="s">
        <v>958</v>
      </c>
      <c r="C3045" s="3" t="s">
        <v>5067</v>
      </c>
      <c r="D3045" s="10">
        <v>12000</v>
      </c>
      <c r="E3045">
        <v>233</v>
      </c>
      <c r="F3045" s="5">
        <f t="shared" si="282"/>
        <v>1.9416666666666665E-2</v>
      </c>
      <c r="G3045" s="6">
        <f t="shared" si="283"/>
        <v>33.285714285714285</v>
      </c>
      <c r="H3045" t="s">
        <v>8221</v>
      </c>
      <c r="I3045" t="s">
        <v>8224</v>
      </c>
      <c r="J3045" t="s">
        <v>8246</v>
      </c>
      <c r="K3045">
        <v>1479392133</v>
      </c>
      <c r="L3045" s="11">
        <f t="shared" si="286"/>
        <v>42691.594131944439</v>
      </c>
      <c r="M3045">
        <v>1476710133</v>
      </c>
      <c r="N3045" s="11">
        <f t="shared" si="287"/>
        <v>42660.552465277782</v>
      </c>
      <c r="O3045" t="b">
        <v>0</v>
      </c>
      <c r="P3045">
        <v>7</v>
      </c>
      <c r="Q3045" t="b">
        <v>0</v>
      </c>
      <c r="R3045" t="s">
        <v>8273</v>
      </c>
      <c r="S3045" t="str">
        <f t="shared" si="284"/>
        <v>technology</v>
      </c>
      <c r="T3045" t="str">
        <f t="shared" si="285"/>
        <v>wearables</v>
      </c>
    </row>
    <row r="3046" spans="1:20" ht="43.2" x14ac:dyDescent="0.3">
      <c r="A3046">
        <v>4108</v>
      </c>
      <c r="B3046" s="3" t="s">
        <v>4104</v>
      </c>
      <c r="C3046" s="3" t="s">
        <v>8211</v>
      </c>
      <c r="D3046" s="10">
        <v>3000</v>
      </c>
      <c r="E3046">
        <v>59</v>
      </c>
      <c r="F3046" s="5">
        <f t="shared" si="282"/>
        <v>1.9666666666666666E-2</v>
      </c>
      <c r="G3046" s="6">
        <f t="shared" si="283"/>
        <v>59</v>
      </c>
      <c r="H3046" t="s">
        <v>8221</v>
      </c>
      <c r="I3046" t="s">
        <v>8224</v>
      </c>
      <c r="J3046" t="s">
        <v>8246</v>
      </c>
      <c r="K3046">
        <v>1488517200</v>
      </c>
      <c r="L3046" s="11">
        <f t="shared" si="286"/>
        <v>42797.208333333328</v>
      </c>
      <c r="M3046">
        <v>1485909937</v>
      </c>
      <c r="N3046" s="11">
        <f t="shared" si="287"/>
        <v>42767.031678240746</v>
      </c>
      <c r="O3046" t="b">
        <v>0</v>
      </c>
      <c r="P3046">
        <v>1</v>
      </c>
      <c r="Q3046" t="b">
        <v>0</v>
      </c>
      <c r="R3046" t="s">
        <v>8271</v>
      </c>
      <c r="S3046" t="str">
        <f t="shared" si="284"/>
        <v>theater</v>
      </c>
      <c r="T3046" t="str">
        <f t="shared" si="285"/>
        <v>plays</v>
      </c>
    </row>
    <row r="3047" spans="1:20" ht="43.2" x14ac:dyDescent="0.3">
      <c r="A3047">
        <v>1778</v>
      </c>
      <c r="B3047" s="3" t="s">
        <v>1779</v>
      </c>
      <c r="C3047" s="3" t="s">
        <v>5888</v>
      </c>
      <c r="D3047" s="10">
        <v>50000</v>
      </c>
      <c r="E3047">
        <v>995</v>
      </c>
      <c r="F3047" s="5">
        <f t="shared" si="282"/>
        <v>1.9900000000000001E-2</v>
      </c>
      <c r="G3047" s="6">
        <f t="shared" si="283"/>
        <v>66.333333333333329</v>
      </c>
      <c r="H3047" t="s">
        <v>8221</v>
      </c>
      <c r="I3047" t="s">
        <v>8224</v>
      </c>
      <c r="J3047" t="s">
        <v>8246</v>
      </c>
      <c r="K3047">
        <v>1427485395</v>
      </c>
      <c r="L3047" s="11">
        <f t="shared" si="286"/>
        <v>42090.821701388893</v>
      </c>
      <c r="M3047">
        <v>1423600995</v>
      </c>
      <c r="N3047" s="11">
        <f t="shared" si="287"/>
        <v>42045.86336805555</v>
      </c>
      <c r="O3047" t="b">
        <v>1</v>
      </c>
      <c r="P3047">
        <v>15</v>
      </c>
      <c r="Q3047" t="b">
        <v>0</v>
      </c>
      <c r="R3047" t="s">
        <v>8285</v>
      </c>
      <c r="S3047" t="str">
        <f t="shared" si="284"/>
        <v>photography</v>
      </c>
      <c r="T3047" t="str">
        <f t="shared" si="285"/>
        <v>photobooks</v>
      </c>
    </row>
    <row r="3048" spans="1:20" ht="43.2" x14ac:dyDescent="0.3">
      <c r="A3048">
        <v>218</v>
      </c>
      <c r="B3048" s="3" t="s">
        <v>220</v>
      </c>
      <c r="C3048" s="3" t="s">
        <v>4328</v>
      </c>
      <c r="D3048" s="10">
        <v>5000</v>
      </c>
      <c r="E3048">
        <v>100</v>
      </c>
      <c r="F3048" s="5">
        <f t="shared" si="282"/>
        <v>0.02</v>
      </c>
      <c r="G3048" s="6">
        <f t="shared" si="283"/>
        <v>100</v>
      </c>
      <c r="H3048" t="s">
        <v>8221</v>
      </c>
      <c r="I3048" t="s">
        <v>8224</v>
      </c>
      <c r="J3048" t="s">
        <v>8246</v>
      </c>
      <c r="K3048">
        <v>1431702289</v>
      </c>
      <c r="L3048" s="11">
        <f t="shared" si="286"/>
        <v>42139.628344907411</v>
      </c>
      <c r="M3048">
        <v>1426518289</v>
      </c>
      <c r="N3048" s="11">
        <f t="shared" si="287"/>
        <v>42079.628344907411</v>
      </c>
      <c r="O3048" t="b">
        <v>0</v>
      </c>
      <c r="P3048">
        <v>1</v>
      </c>
      <c r="Q3048" t="b">
        <v>0</v>
      </c>
      <c r="R3048" t="s">
        <v>8268</v>
      </c>
      <c r="S3048" t="str">
        <f t="shared" si="284"/>
        <v>film &amp; video</v>
      </c>
      <c r="T3048" t="str">
        <f t="shared" si="285"/>
        <v>drama</v>
      </c>
    </row>
    <row r="3049" spans="1:20" ht="43.2" x14ac:dyDescent="0.3">
      <c r="A3049">
        <v>2148</v>
      </c>
      <c r="B3049" s="3" t="s">
        <v>2149</v>
      </c>
      <c r="C3049" s="3" t="s">
        <v>6258</v>
      </c>
      <c r="D3049" s="10">
        <v>100</v>
      </c>
      <c r="E3049">
        <v>2</v>
      </c>
      <c r="F3049" s="5">
        <f t="shared" si="282"/>
        <v>0.02</v>
      </c>
      <c r="G3049" s="6">
        <f t="shared" si="283"/>
        <v>1</v>
      </c>
      <c r="H3049" t="s">
        <v>8221</v>
      </c>
      <c r="I3049" t="s">
        <v>8225</v>
      </c>
      <c r="J3049" t="s">
        <v>8247</v>
      </c>
      <c r="K3049">
        <v>1427992582</v>
      </c>
      <c r="L3049" s="11">
        <f t="shared" si="286"/>
        <v>42096.691921296297</v>
      </c>
      <c r="M3049">
        <v>1425404182</v>
      </c>
      <c r="N3049" s="11">
        <f t="shared" si="287"/>
        <v>42066.733587962968</v>
      </c>
      <c r="O3049" t="b">
        <v>0</v>
      </c>
      <c r="P3049">
        <v>2</v>
      </c>
      <c r="Q3049" t="b">
        <v>0</v>
      </c>
      <c r="R3049" t="s">
        <v>8282</v>
      </c>
      <c r="S3049" t="str">
        <f t="shared" si="284"/>
        <v>games</v>
      </c>
      <c r="T3049" t="str">
        <f t="shared" si="285"/>
        <v>video games</v>
      </c>
    </row>
    <row r="3050" spans="1:20" ht="43.2" x14ac:dyDescent="0.3">
      <c r="A3050">
        <v>2766</v>
      </c>
      <c r="B3050" s="3" t="s">
        <v>2766</v>
      </c>
      <c r="C3050" s="3" t="s">
        <v>6876</v>
      </c>
      <c r="D3050" s="10">
        <v>5000</v>
      </c>
      <c r="E3050">
        <v>100</v>
      </c>
      <c r="F3050" s="5">
        <f t="shared" si="282"/>
        <v>0.02</v>
      </c>
      <c r="G3050" s="6">
        <f t="shared" si="283"/>
        <v>25</v>
      </c>
      <c r="H3050" t="s">
        <v>8221</v>
      </c>
      <c r="I3050" t="s">
        <v>8224</v>
      </c>
      <c r="J3050" t="s">
        <v>8246</v>
      </c>
      <c r="K3050">
        <v>1313078518</v>
      </c>
      <c r="L3050" s="11">
        <f t="shared" si="286"/>
        <v>40766.668032407404</v>
      </c>
      <c r="M3050">
        <v>1310486518</v>
      </c>
      <c r="N3050" s="11">
        <f t="shared" si="287"/>
        <v>40736.668032407404</v>
      </c>
      <c r="O3050" t="b">
        <v>0</v>
      </c>
      <c r="P3050">
        <v>4</v>
      </c>
      <c r="Q3050" t="b">
        <v>0</v>
      </c>
      <c r="R3050" t="s">
        <v>8304</v>
      </c>
      <c r="S3050" t="str">
        <f t="shared" si="284"/>
        <v>publishing</v>
      </c>
      <c r="T3050" t="str">
        <f t="shared" si="285"/>
        <v>children's books</v>
      </c>
    </row>
    <row r="3051" spans="1:20" ht="43.2" x14ac:dyDescent="0.3">
      <c r="A3051">
        <v>3742</v>
      </c>
      <c r="B3051" s="3" t="s">
        <v>3739</v>
      </c>
      <c r="C3051" s="3" t="s">
        <v>7852</v>
      </c>
      <c r="D3051" s="10">
        <v>5000</v>
      </c>
      <c r="E3051">
        <v>100</v>
      </c>
      <c r="F3051" s="5">
        <f t="shared" si="282"/>
        <v>0.02</v>
      </c>
      <c r="G3051" s="6">
        <f t="shared" si="283"/>
        <v>25</v>
      </c>
      <c r="H3051" t="s">
        <v>8221</v>
      </c>
      <c r="I3051" t="s">
        <v>8224</v>
      </c>
      <c r="J3051" t="s">
        <v>8246</v>
      </c>
      <c r="K3051">
        <v>1409980144</v>
      </c>
      <c r="L3051" s="11">
        <f t="shared" si="286"/>
        <v>41888.214629629627</v>
      </c>
      <c r="M3051">
        <v>1407388144</v>
      </c>
      <c r="N3051" s="11">
        <f t="shared" si="287"/>
        <v>41858.214629629627</v>
      </c>
      <c r="O3051" t="b">
        <v>0</v>
      </c>
      <c r="P3051">
        <v>4</v>
      </c>
      <c r="Q3051" t="b">
        <v>0</v>
      </c>
      <c r="R3051" t="s">
        <v>8271</v>
      </c>
      <c r="S3051" t="str">
        <f t="shared" si="284"/>
        <v>theater</v>
      </c>
      <c r="T3051" t="str">
        <f t="shared" si="285"/>
        <v>plays</v>
      </c>
    </row>
    <row r="3052" spans="1:20" ht="57.6" x14ac:dyDescent="0.3">
      <c r="A3052">
        <v>3858</v>
      </c>
      <c r="B3052" s="3" t="s">
        <v>3855</v>
      </c>
      <c r="C3052" s="3" t="s">
        <v>7967</v>
      </c>
      <c r="D3052" s="10">
        <v>500</v>
      </c>
      <c r="E3052">
        <v>10</v>
      </c>
      <c r="F3052" s="5">
        <f t="shared" si="282"/>
        <v>0.02</v>
      </c>
      <c r="G3052" s="6">
        <f t="shared" si="283"/>
        <v>10</v>
      </c>
      <c r="H3052" t="s">
        <v>8221</v>
      </c>
      <c r="I3052" t="s">
        <v>8225</v>
      </c>
      <c r="J3052" t="s">
        <v>8247</v>
      </c>
      <c r="K3052">
        <v>1432328400</v>
      </c>
      <c r="L3052" s="11">
        <f t="shared" si="286"/>
        <v>42146.875</v>
      </c>
      <c r="M3052">
        <v>1430734844</v>
      </c>
      <c r="N3052" s="11">
        <f t="shared" si="287"/>
        <v>42128.431064814817</v>
      </c>
      <c r="O3052" t="b">
        <v>0</v>
      </c>
      <c r="P3052">
        <v>1</v>
      </c>
      <c r="Q3052" t="b">
        <v>0</v>
      </c>
      <c r="R3052" t="s">
        <v>8271</v>
      </c>
      <c r="S3052" t="str">
        <f t="shared" si="284"/>
        <v>theater</v>
      </c>
      <c r="T3052" t="str">
        <f t="shared" si="285"/>
        <v>plays</v>
      </c>
    </row>
    <row r="3053" spans="1:20" ht="43.2" x14ac:dyDescent="0.3">
      <c r="A3053">
        <v>4082</v>
      </c>
      <c r="B3053" s="3" t="s">
        <v>4078</v>
      </c>
      <c r="C3053" s="3" t="s">
        <v>8185</v>
      </c>
      <c r="D3053" s="10">
        <v>150</v>
      </c>
      <c r="E3053">
        <v>3</v>
      </c>
      <c r="F3053" s="5">
        <f t="shared" si="282"/>
        <v>0.02</v>
      </c>
      <c r="G3053" s="6">
        <f t="shared" si="283"/>
        <v>1.5</v>
      </c>
      <c r="H3053" t="s">
        <v>8221</v>
      </c>
      <c r="I3053" t="s">
        <v>8224</v>
      </c>
      <c r="J3053" t="s">
        <v>8246</v>
      </c>
      <c r="K3053">
        <v>1447542000</v>
      </c>
      <c r="L3053" s="11">
        <f t="shared" si="286"/>
        <v>42322.958333333328</v>
      </c>
      <c r="M3053">
        <v>1446179553</v>
      </c>
      <c r="N3053" s="11">
        <f t="shared" si="287"/>
        <v>42307.189270833333</v>
      </c>
      <c r="O3053" t="b">
        <v>0</v>
      </c>
      <c r="P3053">
        <v>2</v>
      </c>
      <c r="Q3053" t="b">
        <v>0</v>
      </c>
      <c r="R3053" t="s">
        <v>8271</v>
      </c>
      <c r="S3053" t="str">
        <f t="shared" si="284"/>
        <v>theater</v>
      </c>
      <c r="T3053" t="str">
        <f t="shared" si="285"/>
        <v>plays</v>
      </c>
    </row>
    <row r="3054" spans="1:20" ht="43.2" x14ac:dyDescent="0.3">
      <c r="A3054">
        <v>421</v>
      </c>
      <c r="B3054" s="3" t="s">
        <v>422</v>
      </c>
      <c r="C3054" s="3" t="s">
        <v>4531</v>
      </c>
      <c r="D3054" s="10">
        <v>15000</v>
      </c>
      <c r="E3054">
        <v>301</v>
      </c>
      <c r="F3054" s="5">
        <f t="shared" si="282"/>
        <v>2.0066666666666667E-2</v>
      </c>
      <c r="G3054" s="6">
        <f t="shared" si="283"/>
        <v>50.166666666666664</v>
      </c>
      <c r="H3054" t="s">
        <v>8221</v>
      </c>
      <c r="I3054" t="s">
        <v>8224</v>
      </c>
      <c r="J3054" t="s">
        <v>8246</v>
      </c>
      <c r="K3054">
        <v>1440157656</v>
      </c>
      <c r="L3054" s="11">
        <f t="shared" si="286"/>
        <v>42237.491388888884</v>
      </c>
      <c r="M3054">
        <v>1434973656</v>
      </c>
      <c r="N3054" s="11">
        <f t="shared" si="287"/>
        <v>42177.491388888884</v>
      </c>
      <c r="O3054" t="b">
        <v>0</v>
      </c>
      <c r="P3054">
        <v>6</v>
      </c>
      <c r="Q3054" t="b">
        <v>0</v>
      </c>
      <c r="R3054" t="s">
        <v>8270</v>
      </c>
      <c r="S3054" t="str">
        <f t="shared" si="284"/>
        <v>film &amp; video</v>
      </c>
      <c r="T3054" t="str">
        <f t="shared" si="285"/>
        <v>animation</v>
      </c>
    </row>
    <row r="3055" spans="1:20" ht="43.2" x14ac:dyDescent="0.3">
      <c r="A3055">
        <v>1816</v>
      </c>
      <c r="B3055" s="3" t="s">
        <v>1817</v>
      </c>
      <c r="C3055" s="3" t="s">
        <v>5926</v>
      </c>
      <c r="D3055" s="10">
        <v>25000</v>
      </c>
      <c r="E3055">
        <v>509</v>
      </c>
      <c r="F3055" s="5">
        <f t="shared" si="282"/>
        <v>2.036E-2</v>
      </c>
      <c r="G3055" s="6">
        <f t="shared" si="283"/>
        <v>84.833333333333329</v>
      </c>
      <c r="H3055" t="s">
        <v>8221</v>
      </c>
      <c r="I3055" t="s">
        <v>8240</v>
      </c>
      <c r="J3055" t="s">
        <v>8257</v>
      </c>
      <c r="K3055">
        <v>1469473200</v>
      </c>
      <c r="L3055" s="11">
        <f t="shared" si="286"/>
        <v>42576.791666666672</v>
      </c>
      <c r="M3055">
        <v>1467061303</v>
      </c>
      <c r="N3055" s="11">
        <f t="shared" si="287"/>
        <v>42548.876192129625</v>
      </c>
      <c r="O3055" t="b">
        <v>0</v>
      </c>
      <c r="P3055">
        <v>6</v>
      </c>
      <c r="Q3055" t="b">
        <v>0</v>
      </c>
      <c r="R3055" t="s">
        <v>8285</v>
      </c>
      <c r="S3055" t="str">
        <f t="shared" si="284"/>
        <v>photography</v>
      </c>
      <c r="T3055" t="str">
        <f t="shared" si="285"/>
        <v>photobooks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 s="10">
        <v>2200</v>
      </c>
      <c r="E3056">
        <v>45</v>
      </c>
      <c r="F3056" s="5">
        <f t="shared" si="282"/>
        <v>2.0454545454545454E-2</v>
      </c>
      <c r="G3056" s="6">
        <f t="shared" si="283"/>
        <v>22.5</v>
      </c>
      <c r="H3056" t="s">
        <v>8221</v>
      </c>
      <c r="I3056" t="s">
        <v>8224</v>
      </c>
      <c r="J3056" t="s">
        <v>8246</v>
      </c>
      <c r="K3056">
        <v>1358361197</v>
      </c>
      <c r="L3056" s="11">
        <f t="shared" si="286"/>
        <v>41290.77311342593</v>
      </c>
      <c r="M3056">
        <v>1353177197</v>
      </c>
      <c r="N3056" s="11">
        <f t="shared" si="287"/>
        <v>41230.77311342593</v>
      </c>
      <c r="O3056" t="b">
        <v>0</v>
      </c>
      <c r="P3056">
        <v>2</v>
      </c>
      <c r="Q3056" t="b">
        <v>0</v>
      </c>
      <c r="R3056" t="s">
        <v>8278</v>
      </c>
      <c r="S3056" t="str">
        <f t="shared" si="284"/>
        <v>music</v>
      </c>
      <c r="T3056" t="str">
        <f t="shared" si="285"/>
        <v>jazz</v>
      </c>
    </row>
    <row r="3057" spans="1:20" ht="43.2" x14ac:dyDescent="0.3">
      <c r="A3057">
        <v>4107</v>
      </c>
      <c r="B3057" s="3" t="s">
        <v>4103</v>
      </c>
      <c r="C3057" s="3" t="s">
        <v>8210</v>
      </c>
      <c r="D3057" s="10">
        <v>2000</v>
      </c>
      <c r="E3057">
        <v>41</v>
      </c>
      <c r="F3057" s="5">
        <f t="shared" si="282"/>
        <v>2.0500000000000001E-2</v>
      </c>
      <c r="G3057" s="6">
        <f t="shared" si="283"/>
        <v>10.25</v>
      </c>
      <c r="H3057" t="s">
        <v>8221</v>
      </c>
      <c r="I3057" t="s">
        <v>8224</v>
      </c>
      <c r="J3057" t="s">
        <v>8246</v>
      </c>
      <c r="K3057">
        <v>1411596001</v>
      </c>
      <c r="L3057" s="11">
        <f t="shared" si="286"/>
        <v>41906.916678240741</v>
      </c>
      <c r="M3057">
        <v>1409608801</v>
      </c>
      <c r="N3057" s="11">
        <f t="shared" si="287"/>
        <v>41883.916678240741</v>
      </c>
      <c r="O3057" t="b">
        <v>0</v>
      </c>
      <c r="P3057">
        <v>4</v>
      </c>
      <c r="Q3057" t="b">
        <v>0</v>
      </c>
      <c r="R3057" t="s">
        <v>8271</v>
      </c>
      <c r="S3057" t="str">
        <f t="shared" si="284"/>
        <v>theater</v>
      </c>
      <c r="T3057" t="str">
        <f t="shared" si="285"/>
        <v>plays</v>
      </c>
    </row>
    <row r="3058" spans="1:20" ht="43.2" x14ac:dyDescent="0.3">
      <c r="A3058">
        <v>973</v>
      </c>
      <c r="B3058" s="3" t="s">
        <v>974</v>
      </c>
      <c r="C3058" s="3" t="s">
        <v>5083</v>
      </c>
      <c r="D3058" s="10">
        <v>20000</v>
      </c>
      <c r="E3058">
        <v>411</v>
      </c>
      <c r="F3058" s="5">
        <f t="shared" si="282"/>
        <v>2.0549999999999999E-2</v>
      </c>
      <c r="G3058" s="6">
        <f t="shared" si="283"/>
        <v>51.375</v>
      </c>
      <c r="H3058" t="s">
        <v>8221</v>
      </c>
      <c r="I3058" t="s">
        <v>8224</v>
      </c>
      <c r="J3058" t="s">
        <v>8246</v>
      </c>
      <c r="K3058">
        <v>1447032093</v>
      </c>
      <c r="L3058" s="11">
        <f t="shared" si="286"/>
        <v>42317.056631944448</v>
      </c>
      <c r="M3058">
        <v>1441844493</v>
      </c>
      <c r="N3058" s="11">
        <f t="shared" si="287"/>
        <v>42257.014965277776</v>
      </c>
      <c r="O3058" t="b">
        <v>0</v>
      </c>
      <c r="P3058">
        <v>8</v>
      </c>
      <c r="Q3058" t="b">
        <v>0</v>
      </c>
      <c r="R3058" t="s">
        <v>8273</v>
      </c>
      <c r="S3058" t="str">
        <f t="shared" si="284"/>
        <v>technology</v>
      </c>
      <c r="T3058" t="str">
        <f t="shared" si="285"/>
        <v>wearables</v>
      </c>
    </row>
    <row r="3059" spans="1:20" ht="43.2" x14ac:dyDescent="0.3">
      <c r="A3059">
        <v>1819</v>
      </c>
      <c r="B3059" s="3" t="s">
        <v>1820</v>
      </c>
      <c r="C3059" s="3" t="s">
        <v>5929</v>
      </c>
      <c r="D3059" s="10">
        <v>1200</v>
      </c>
      <c r="E3059">
        <v>25</v>
      </c>
      <c r="F3059" s="5">
        <f t="shared" si="282"/>
        <v>2.0833333333333332E-2</v>
      </c>
      <c r="G3059" s="6">
        <f t="shared" si="283"/>
        <v>6.25</v>
      </c>
      <c r="H3059" t="s">
        <v>8221</v>
      </c>
      <c r="I3059" t="s">
        <v>8224</v>
      </c>
      <c r="J3059" t="s">
        <v>8246</v>
      </c>
      <c r="K3059">
        <v>1406743396</v>
      </c>
      <c r="L3059" s="11">
        <f t="shared" si="286"/>
        <v>41850.752268518518</v>
      </c>
      <c r="M3059">
        <v>1404151396</v>
      </c>
      <c r="N3059" s="11">
        <f t="shared" si="287"/>
        <v>41820.752268518518</v>
      </c>
      <c r="O3059" t="b">
        <v>0</v>
      </c>
      <c r="P3059">
        <v>4</v>
      </c>
      <c r="Q3059" t="b">
        <v>0</v>
      </c>
      <c r="R3059" t="s">
        <v>8285</v>
      </c>
      <c r="S3059" t="str">
        <f t="shared" si="284"/>
        <v>photography</v>
      </c>
      <c r="T3059" t="str">
        <f t="shared" si="285"/>
        <v>photobooks</v>
      </c>
    </row>
    <row r="3060" spans="1:20" ht="43.2" x14ac:dyDescent="0.3">
      <c r="A3060">
        <v>1481</v>
      </c>
      <c r="B3060" s="3" t="s">
        <v>1482</v>
      </c>
      <c r="C3060" s="3" t="s">
        <v>5591</v>
      </c>
      <c r="D3060" s="10">
        <v>5000</v>
      </c>
      <c r="E3060">
        <v>105</v>
      </c>
      <c r="F3060" s="5">
        <f t="shared" si="282"/>
        <v>2.1000000000000001E-2</v>
      </c>
      <c r="G3060" s="6">
        <f t="shared" si="283"/>
        <v>17.5</v>
      </c>
      <c r="H3060" t="s">
        <v>8221</v>
      </c>
      <c r="I3060" t="s">
        <v>8229</v>
      </c>
      <c r="J3060" t="s">
        <v>8251</v>
      </c>
      <c r="K3060">
        <v>1383430145</v>
      </c>
      <c r="L3060" s="11">
        <f t="shared" si="286"/>
        <v>41580.922974537039</v>
      </c>
      <c r="M3060">
        <v>1380838145</v>
      </c>
      <c r="N3060" s="11">
        <f t="shared" si="287"/>
        <v>41550.922974537039</v>
      </c>
      <c r="O3060" t="b">
        <v>0</v>
      </c>
      <c r="P3060">
        <v>6</v>
      </c>
      <c r="Q3060" t="b">
        <v>0</v>
      </c>
      <c r="R3060" t="s">
        <v>8275</v>
      </c>
      <c r="S3060" t="str">
        <f t="shared" si="284"/>
        <v>publishing</v>
      </c>
      <c r="T3060" t="str">
        <f t="shared" si="285"/>
        <v>fiction</v>
      </c>
    </row>
    <row r="3061" spans="1:20" ht="43.2" x14ac:dyDescent="0.3">
      <c r="A3061">
        <v>2878</v>
      </c>
      <c r="B3061" s="3" t="s">
        <v>2878</v>
      </c>
      <c r="C3061" s="3" t="s">
        <v>6988</v>
      </c>
      <c r="D3061" s="10">
        <v>3000</v>
      </c>
      <c r="E3061">
        <v>63</v>
      </c>
      <c r="F3061" s="5">
        <f t="shared" si="282"/>
        <v>2.1000000000000001E-2</v>
      </c>
      <c r="G3061" s="6">
        <f t="shared" si="283"/>
        <v>15.75</v>
      </c>
      <c r="H3061" t="s">
        <v>8221</v>
      </c>
      <c r="I3061" t="s">
        <v>8225</v>
      </c>
      <c r="J3061" t="s">
        <v>8247</v>
      </c>
      <c r="K3061">
        <v>1435934795</v>
      </c>
      <c r="L3061" s="11">
        <f t="shared" si="286"/>
        <v>42188.615682870368</v>
      </c>
      <c r="M3061">
        <v>1430750795</v>
      </c>
      <c r="N3061" s="11">
        <f t="shared" si="287"/>
        <v>42128.615682870368</v>
      </c>
      <c r="O3061" t="b">
        <v>0</v>
      </c>
      <c r="P3061">
        <v>4</v>
      </c>
      <c r="Q3061" t="b">
        <v>0</v>
      </c>
      <c r="R3061" t="s">
        <v>8271</v>
      </c>
      <c r="S3061" t="str">
        <f t="shared" si="284"/>
        <v>theater</v>
      </c>
      <c r="T3061" t="str">
        <f t="shared" si="285"/>
        <v>plays</v>
      </c>
    </row>
    <row r="3062" spans="1:20" ht="57.6" x14ac:dyDescent="0.3">
      <c r="A3062">
        <v>3845</v>
      </c>
      <c r="B3062" s="3" t="s">
        <v>3842</v>
      </c>
      <c r="C3062" s="3" t="s">
        <v>7954</v>
      </c>
      <c r="D3062" s="10">
        <v>40000</v>
      </c>
      <c r="E3062">
        <v>842</v>
      </c>
      <c r="F3062" s="5">
        <f t="shared" si="282"/>
        <v>2.1049999999999999E-2</v>
      </c>
      <c r="G3062" s="6">
        <f t="shared" si="283"/>
        <v>70.166666666666671</v>
      </c>
      <c r="H3062" t="s">
        <v>8221</v>
      </c>
      <c r="I3062" t="s">
        <v>8224</v>
      </c>
      <c r="J3062" t="s">
        <v>8246</v>
      </c>
      <c r="K3062">
        <v>1443711774</v>
      </c>
      <c r="L3062" s="11">
        <f t="shared" si="286"/>
        <v>42278.627013888887</v>
      </c>
      <c r="M3062">
        <v>1441119774</v>
      </c>
      <c r="N3062" s="11">
        <f t="shared" si="287"/>
        <v>42248.627013888887</v>
      </c>
      <c r="O3062" t="b">
        <v>1</v>
      </c>
      <c r="P3062">
        <v>12</v>
      </c>
      <c r="Q3062" t="b">
        <v>0</v>
      </c>
      <c r="R3062" t="s">
        <v>8271</v>
      </c>
      <c r="S3062" t="str">
        <f t="shared" si="284"/>
        <v>theater</v>
      </c>
      <c r="T3062" t="str">
        <f t="shared" si="285"/>
        <v>plays</v>
      </c>
    </row>
    <row r="3063" spans="1:20" ht="43.2" x14ac:dyDescent="0.3">
      <c r="A3063">
        <v>2132</v>
      </c>
      <c r="B3063" s="3" t="s">
        <v>2133</v>
      </c>
      <c r="C3063" s="3" t="s">
        <v>6242</v>
      </c>
      <c r="D3063" s="10">
        <v>100000</v>
      </c>
      <c r="E3063">
        <v>2112.9899999999998</v>
      </c>
      <c r="F3063" s="5">
        <f t="shared" si="282"/>
        <v>2.1129899999999997E-2</v>
      </c>
      <c r="G3063" s="6">
        <f t="shared" si="283"/>
        <v>21.34333333333333</v>
      </c>
      <c r="H3063" t="s">
        <v>8221</v>
      </c>
      <c r="I3063" t="s">
        <v>8224</v>
      </c>
      <c r="J3063" t="s">
        <v>8246</v>
      </c>
      <c r="K3063">
        <v>1391427692</v>
      </c>
      <c r="L3063" s="11">
        <f t="shared" si="286"/>
        <v>41673.487175925926</v>
      </c>
      <c r="M3063">
        <v>1388835692</v>
      </c>
      <c r="N3063" s="11">
        <f t="shared" si="287"/>
        <v>41643.487175925926</v>
      </c>
      <c r="O3063" t="b">
        <v>0</v>
      </c>
      <c r="P3063">
        <v>99</v>
      </c>
      <c r="Q3063" t="b">
        <v>0</v>
      </c>
      <c r="R3063" t="s">
        <v>8282</v>
      </c>
      <c r="S3063" t="str">
        <f t="shared" si="284"/>
        <v>games</v>
      </c>
      <c r="T3063" t="str">
        <f t="shared" si="285"/>
        <v>video games</v>
      </c>
    </row>
    <row r="3064" spans="1:20" ht="43.2" x14ac:dyDescent="0.3">
      <c r="A3064">
        <v>2779</v>
      </c>
      <c r="B3064" s="3" t="s">
        <v>2779</v>
      </c>
      <c r="C3064" s="3" t="s">
        <v>6889</v>
      </c>
      <c r="D3064" s="10">
        <v>2500</v>
      </c>
      <c r="E3064">
        <v>53</v>
      </c>
      <c r="F3064" s="5">
        <f t="shared" si="282"/>
        <v>2.12E-2</v>
      </c>
      <c r="G3064" s="6">
        <f t="shared" si="283"/>
        <v>53</v>
      </c>
      <c r="H3064" t="s">
        <v>8221</v>
      </c>
      <c r="I3064" t="s">
        <v>8224</v>
      </c>
      <c r="J3064" t="s">
        <v>8246</v>
      </c>
      <c r="K3064">
        <v>1448204621</v>
      </c>
      <c r="L3064" s="11">
        <f t="shared" si="286"/>
        <v>42330.627557870372</v>
      </c>
      <c r="M3064">
        <v>1445609021</v>
      </c>
      <c r="N3064" s="11">
        <f t="shared" si="287"/>
        <v>42300.585891203707</v>
      </c>
      <c r="O3064" t="b">
        <v>0</v>
      </c>
      <c r="P3064">
        <v>1</v>
      </c>
      <c r="Q3064" t="b">
        <v>0</v>
      </c>
      <c r="R3064" t="s">
        <v>8304</v>
      </c>
      <c r="S3064" t="str">
        <f t="shared" si="284"/>
        <v>publishing</v>
      </c>
      <c r="T3064" t="str">
        <f t="shared" si="285"/>
        <v>children's books</v>
      </c>
    </row>
    <row r="3065" spans="1:20" ht="28.8" x14ac:dyDescent="0.3">
      <c r="A3065">
        <v>3988</v>
      </c>
      <c r="B3065" s="3" t="s">
        <v>3984</v>
      </c>
      <c r="C3065" s="3" t="s">
        <v>8094</v>
      </c>
      <c r="D3065" s="10">
        <v>1500</v>
      </c>
      <c r="E3065">
        <v>32</v>
      </c>
      <c r="F3065" s="5">
        <f t="shared" si="282"/>
        <v>2.1333333333333333E-2</v>
      </c>
      <c r="G3065" s="6">
        <f t="shared" si="283"/>
        <v>8</v>
      </c>
      <c r="H3065" t="s">
        <v>8221</v>
      </c>
      <c r="I3065" t="s">
        <v>8224</v>
      </c>
      <c r="J3065" t="s">
        <v>8246</v>
      </c>
      <c r="K3065">
        <v>1440813413</v>
      </c>
      <c r="L3065" s="11">
        <f t="shared" si="286"/>
        <v>42245.08116898148</v>
      </c>
      <c r="M3065">
        <v>1439517413</v>
      </c>
      <c r="N3065" s="11">
        <f t="shared" si="287"/>
        <v>42230.08116898148</v>
      </c>
      <c r="O3065" t="b">
        <v>0</v>
      </c>
      <c r="P3065">
        <v>4</v>
      </c>
      <c r="Q3065" t="b">
        <v>0</v>
      </c>
      <c r="R3065" t="s">
        <v>8271</v>
      </c>
      <c r="S3065" t="str">
        <f t="shared" si="284"/>
        <v>theater</v>
      </c>
      <c r="T3065" t="str">
        <f t="shared" si="285"/>
        <v>plays</v>
      </c>
    </row>
    <row r="3066" spans="1:20" ht="57.6" x14ac:dyDescent="0.3">
      <c r="A3066">
        <v>3642</v>
      </c>
      <c r="B3066" s="3" t="s">
        <v>3640</v>
      </c>
      <c r="C3066" s="3" t="s">
        <v>7752</v>
      </c>
      <c r="D3066" s="10">
        <v>700</v>
      </c>
      <c r="E3066">
        <v>15</v>
      </c>
      <c r="F3066" s="5">
        <f t="shared" si="282"/>
        <v>2.1428571428571429E-2</v>
      </c>
      <c r="G3066" s="6">
        <f t="shared" si="283"/>
        <v>7.5</v>
      </c>
      <c r="H3066" t="s">
        <v>8221</v>
      </c>
      <c r="I3066" t="s">
        <v>8236</v>
      </c>
      <c r="J3066" t="s">
        <v>8249</v>
      </c>
      <c r="K3066">
        <v>1448902800</v>
      </c>
      <c r="L3066" s="11">
        <f t="shared" si="286"/>
        <v>42338.708333333328</v>
      </c>
      <c r="M3066">
        <v>1445369727</v>
      </c>
      <c r="N3066" s="11">
        <f t="shared" si="287"/>
        <v>42297.816284722227</v>
      </c>
      <c r="O3066" t="b">
        <v>0</v>
      </c>
      <c r="P3066">
        <v>2</v>
      </c>
      <c r="Q3066" t="b">
        <v>0</v>
      </c>
      <c r="R3066" t="s">
        <v>8305</v>
      </c>
      <c r="S3066" t="str">
        <f t="shared" si="284"/>
        <v>theater</v>
      </c>
      <c r="T3066" t="str">
        <f t="shared" si="285"/>
        <v>musical</v>
      </c>
    </row>
    <row r="3067" spans="1:20" ht="43.2" x14ac:dyDescent="0.3">
      <c r="A3067">
        <v>923</v>
      </c>
      <c r="B3067" s="3" t="s">
        <v>924</v>
      </c>
      <c r="C3067" s="3" t="s">
        <v>5033</v>
      </c>
      <c r="D3067" s="10">
        <v>15000</v>
      </c>
      <c r="E3067">
        <v>330</v>
      </c>
      <c r="F3067" s="5">
        <f t="shared" si="282"/>
        <v>2.1999999999999999E-2</v>
      </c>
      <c r="G3067" s="6">
        <f t="shared" si="283"/>
        <v>55</v>
      </c>
      <c r="H3067" t="s">
        <v>8221</v>
      </c>
      <c r="I3067" t="s">
        <v>8224</v>
      </c>
      <c r="J3067" t="s">
        <v>8246</v>
      </c>
      <c r="K3067">
        <v>1416614523</v>
      </c>
      <c r="L3067" s="11">
        <f t="shared" si="286"/>
        <v>41965.001423611116</v>
      </c>
      <c r="M3067">
        <v>1414018923</v>
      </c>
      <c r="N3067" s="11">
        <f t="shared" si="287"/>
        <v>41934.959756944445</v>
      </c>
      <c r="O3067" t="b">
        <v>0</v>
      </c>
      <c r="P3067">
        <v>6</v>
      </c>
      <c r="Q3067" t="b">
        <v>0</v>
      </c>
      <c r="R3067" t="s">
        <v>8278</v>
      </c>
      <c r="S3067" t="str">
        <f t="shared" si="284"/>
        <v>music</v>
      </c>
      <c r="T3067" t="str">
        <f t="shared" si="285"/>
        <v>jazz</v>
      </c>
    </row>
    <row r="3068" spans="1:20" ht="43.2" x14ac:dyDescent="0.3">
      <c r="A3068">
        <v>4047</v>
      </c>
      <c r="B3068" s="3" t="s">
        <v>4043</v>
      </c>
      <c r="C3068" s="3" t="s">
        <v>8151</v>
      </c>
      <c r="D3068" s="10">
        <v>5000</v>
      </c>
      <c r="E3068">
        <v>110</v>
      </c>
      <c r="F3068" s="5">
        <f t="shared" si="282"/>
        <v>2.1999999999999999E-2</v>
      </c>
      <c r="G3068" s="6">
        <f t="shared" si="283"/>
        <v>27.5</v>
      </c>
      <c r="H3068" t="s">
        <v>8221</v>
      </c>
      <c r="I3068" t="s">
        <v>8224</v>
      </c>
      <c r="J3068" t="s">
        <v>8246</v>
      </c>
      <c r="K3068">
        <v>1420938000</v>
      </c>
      <c r="L3068" s="11">
        <f t="shared" si="286"/>
        <v>42015.041666666672</v>
      </c>
      <c r="M3068">
        <v>1418862743</v>
      </c>
      <c r="N3068" s="11">
        <f t="shared" si="287"/>
        <v>41991.022488425922</v>
      </c>
      <c r="O3068" t="b">
        <v>0</v>
      </c>
      <c r="P3068">
        <v>4</v>
      </c>
      <c r="Q3068" t="b">
        <v>0</v>
      </c>
      <c r="R3068" t="s">
        <v>8271</v>
      </c>
      <c r="S3068" t="str">
        <f t="shared" si="284"/>
        <v>theater</v>
      </c>
      <c r="T3068" t="str">
        <f t="shared" si="285"/>
        <v>plays</v>
      </c>
    </row>
    <row r="3069" spans="1:20" ht="28.8" x14ac:dyDescent="0.3">
      <c r="A3069">
        <v>476</v>
      </c>
      <c r="B3069" s="3" t="s">
        <v>477</v>
      </c>
      <c r="C3069" s="3" t="s">
        <v>4586</v>
      </c>
      <c r="D3069" s="10">
        <v>220000</v>
      </c>
      <c r="E3069">
        <v>4906.59</v>
      </c>
      <c r="F3069" s="5">
        <f t="shared" si="282"/>
        <v>2.2302681818181819E-2</v>
      </c>
      <c r="G3069" s="6">
        <f t="shared" si="283"/>
        <v>39.569274193548388</v>
      </c>
      <c r="H3069" t="s">
        <v>8221</v>
      </c>
      <c r="I3069" t="s">
        <v>8224</v>
      </c>
      <c r="J3069" t="s">
        <v>8246</v>
      </c>
      <c r="K3069">
        <v>1401767940</v>
      </c>
      <c r="L3069" s="11">
        <f t="shared" si="286"/>
        <v>41793.165972222225</v>
      </c>
      <c r="M3069">
        <v>1398727441</v>
      </c>
      <c r="N3069" s="11">
        <f t="shared" si="287"/>
        <v>41757.975011574075</v>
      </c>
      <c r="O3069" t="b">
        <v>0</v>
      </c>
      <c r="P3069">
        <v>124</v>
      </c>
      <c r="Q3069" t="b">
        <v>0</v>
      </c>
      <c r="R3069" t="s">
        <v>8270</v>
      </c>
      <c r="S3069" t="str">
        <f t="shared" si="284"/>
        <v>film &amp; video</v>
      </c>
      <c r="T3069" t="str">
        <f t="shared" si="285"/>
        <v>animation</v>
      </c>
    </row>
    <row r="3070" spans="1:20" ht="43.2" x14ac:dyDescent="0.3">
      <c r="A3070">
        <v>1485</v>
      </c>
      <c r="B3070" s="3" t="s">
        <v>1486</v>
      </c>
      <c r="C3070" s="3" t="s">
        <v>5595</v>
      </c>
      <c r="D3070" s="10">
        <v>6700</v>
      </c>
      <c r="E3070">
        <v>150</v>
      </c>
      <c r="F3070" s="5">
        <f t="shared" si="282"/>
        <v>2.2388059701492536E-2</v>
      </c>
      <c r="G3070" s="6">
        <f t="shared" si="283"/>
        <v>50</v>
      </c>
      <c r="H3070" t="s">
        <v>8221</v>
      </c>
      <c r="I3070" t="s">
        <v>8224</v>
      </c>
      <c r="J3070" t="s">
        <v>8246</v>
      </c>
      <c r="K3070">
        <v>1434827173</v>
      </c>
      <c r="L3070" s="11">
        <f t="shared" si="286"/>
        <v>42175.795983796299</v>
      </c>
      <c r="M3070">
        <v>1430939173</v>
      </c>
      <c r="N3070" s="11">
        <f t="shared" si="287"/>
        <v>42130.795983796299</v>
      </c>
      <c r="O3070" t="b">
        <v>0</v>
      </c>
      <c r="P3070">
        <v>3</v>
      </c>
      <c r="Q3070" t="b">
        <v>0</v>
      </c>
      <c r="R3070" t="s">
        <v>8275</v>
      </c>
      <c r="S3070" t="str">
        <f t="shared" si="284"/>
        <v>publishing</v>
      </c>
      <c r="T3070" t="str">
        <f t="shared" si="285"/>
        <v>fiction</v>
      </c>
    </row>
    <row r="3071" spans="1:20" ht="43.2" x14ac:dyDescent="0.3">
      <c r="A3071">
        <v>861</v>
      </c>
      <c r="B3071" s="3" t="s">
        <v>862</v>
      </c>
      <c r="C3071" s="3" t="s">
        <v>4971</v>
      </c>
      <c r="D3071" s="10">
        <v>4500</v>
      </c>
      <c r="E3071">
        <v>101</v>
      </c>
      <c r="F3071" s="5">
        <f t="shared" si="282"/>
        <v>2.2444444444444444E-2</v>
      </c>
      <c r="G3071" s="6">
        <f t="shared" si="283"/>
        <v>50.5</v>
      </c>
      <c r="H3071" t="s">
        <v>8221</v>
      </c>
      <c r="I3071" t="s">
        <v>8224</v>
      </c>
      <c r="J3071" t="s">
        <v>8246</v>
      </c>
      <c r="K3071">
        <v>1474067404</v>
      </c>
      <c r="L3071" s="11">
        <f t="shared" si="286"/>
        <v>42629.965324074074</v>
      </c>
      <c r="M3071">
        <v>1471475404</v>
      </c>
      <c r="N3071" s="11">
        <f t="shared" si="287"/>
        <v>42599.965324074074</v>
      </c>
      <c r="O3071" t="b">
        <v>0</v>
      </c>
      <c r="P3071">
        <v>2</v>
      </c>
      <c r="Q3071" t="b">
        <v>0</v>
      </c>
      <c r="R3071" t="s">
        <v>8278</v>
      </c>
      <c r="S3071" t="str">
        <f t="shared" si="284"/>
        <v>music</v>
      </c>
      <c r="T3071" t="str">
        <f t="shared" si="285"/>
        <v>jazz</v>
      </c>
    </row>
    <row r="3072" spans="1:20" ht="43.2" x14ac:dyDescent="0.3">
      <c r="A3072">
        <v>449</v>
      </c>
      <c r="B3072" s="3" t="s">
        <v>450</v>
      </c>
      <c r="C3072" s="3" t="s">
        <v>4559</v>
      </c>
      <c r="D3072" s="10">
        <v>2000</v>
      </c>
      <c r="E3072">
        <v>45</v>
      </c>
      <c r="F3072" s="5">
        <f t="shared" si="282"/>
        <v>2.2499999999999999E-2</v>
      </c>
      <c r="G3072" s="6">
        <f t="shared" si="283"/>
        <v>9</v>
      </c>
      <c r="H3072" t="s">
        <v>8221</v>
      </c>
      <c r="I3072" t="s">
        <v>8225</v>
      </c>
      <c r="J3072" t="s">
        <v>8247</v>
      </c>
      <c r="K3072">
        <v>1382017085</v>
      </c>
      <c r="L3072" s="11">
        <f t="shared" si="286"/>
        <v>41564.568113425928</v>
      </c>
      <c r="M3072">
        <v>1379425085</v>
      </c>
      <c r="N3072" s="11">
        <f t="shared" si="287"/>
        <v>41534.568113425928</v>
      </c>
      <c r="O3072" t="b">
        <v>0</v>
      </c>
      <c r="P3072">
        <v>5</v>
      </c>
      <c r="Q3072" t="b">
        <v>0</v>
      </c>
      <c r="R3072" t="s">
        <v>8270</v>
      </c>
      <c r="S3072" t="str">
        <f t="shared" si="284"/>
        <v>film &amp; video</v>
      </c>
      <c r="T3072" t="str">
        <f t="shared" si="285"/>
        <v>animation</v>
      </c>
    </row>
    <row r="3073" spans="1:20" ht="43.2" x14ac:dyDescent="0.3">
      <c r="A3073">
        <v>3929</v>
      </c>
      <c r="B3073" s="3" t="s">
        <v>3926</v>
      </c>
      <c r="C3073" s="3" t="s">
        <v>8037</v>
      </c>
      <c r="D3073" s="10">
        <v>20000</v>
      </c>
      <c r="E3073">
        <v>453</v>
      </c>
      <c r="F3073" s="5">
        <f t="shared" si="282"/>
        <v>2.265E-2</v>
      </c>
      <c r="G3073" s="6">
        <f t="shared" si="283"/>
        <v>32.357142857142854</v>
      </c>
      <c r="H3073" t="s">
        <v>8221</v>
      </c>
      <c r="I3073" t="s">
        <v>8224</v>
      </c>
      <c r="J3073" t="s">
        <v>8246</v>
      </c>
      <c r="K3073">
        <v>1474228265</v>
      </c>
      <c r="L3073" s="11">
        <f t="shared" si="286"/>
        <v>42631.827141203699</v>
      </c>
      <c r="M3073">
        <v>1471636265</v>
      </c>
      <c r="N3073" s="11">
        <f t="shared" si="287"/>
        <v>42601.827141203699</v>
      </c>
      <c r="O3073" t="b">
        <v>0</v>
      </c>
      <c r="P3073">
        <v>14</v>
      </c>
      <c r="Q3073" t="b">
        <v>0</v>
      </c>
      <c r="R3073" t="s">
        <v>8271</v>
      </c>
      <c r="S3073" t="str">
        <f t="shared" si="284"/>
        <v>theater</v>
      </c>
      <c r="T3073" t="str">
        <f t="shared" si="285"/>
        <v>plays</v>
      </c>
    </row>
    <row r="3074" spans="1:20" ht="43.2" x14ac:dyDescent="0.3">
      <c r="A3074">
        <v>463</v>
      </c>
      <c r="B3074" s="3" t="s">
        <v>464</v>
      </c>
      <c r="C3074" s="3" t="s">
        <v>4573</v>
      </c>
      <c r="D3074" s="10">
        <v>55000</v>
      </c>
      <c r="E3074">
        <v>1250</v>
      </c>
      <c r="F3074" s="5">
        <f t="shared" ref="F3074:F3137" si="288">E3074/D3074</f>
        <v>2.2727272727272728E-2</v>
      </c>
      <c r="G3074" s="6">
        <f t="shared" ref="G3074:G3137" si="289">E3074/P3074</f>
        <v>113.63636363636364</v>
      </c>
      <c r="H3074" t="s">
        <v>8221</v>
      </c>
      <c r="I3074" t="s">
        <v>8224</v>
      </c>
      <c r="J3074" t="s">
        <v>8246</v>
      </c>
      <c r="K3074">
        <v>1316883753</v>
      </c>
      <c r="L3074" s="11">
        <f t="shared" si="286"/>
        <v>40810.710104166668</v>
      </c>
      <c r="M3074">
        <v>1311699753</v>
      </c>
      <c r="N3074" s="11">
        <f t="shared" si="287"/>
        <v>40750.710104166668</v>
      </c>
      <c r="O3074" t="b">
        <v>0</v>
      </c>
      <c r="P3074">
        <v>11</v>
      </c>
      <c r="Q3074" t="b">
        <v>0</v>
      </c>
      <c r="R3074" t="s">
        <v>8270</v>
      </c>
      <c r="S3074" t="str">
        <f t="shared" ref="S3074:S3137" si="290">LEFT(R3074,FIND("/",R3074)-1)</f>
        <v>film &amp; video</v>
      </c>
      <c r="T3074" t="str">
        <f t="shared" ref="T3074:T3137" si="291">RIGHT(R3074,LEN(R3074)-FIND("/",R3074))</f>
        <v>animation</v>
      </c>
    </row>
    <row r="3075" spans="1:20" ht="43.2" x14ac:dyDescent="0.3">
      <c r="A3075">
        <v>2155</v>
      </c>
      <c r="B3075" s="3" t="s">
        <v>2156</v>
      </c>
      <c r="C3075" s="3" t="s">
        <v>6265</v>
      </c>
      <c r="D3075" s="10">
        <v>5000</v>
      </c>
      <c r="E3075">
        <v>115</v>
      </c>
      <c r="F3075" s="5">
        <f t="shared" si="288"/>
        <v>2.3E-2</v>
      </c>
      <c r="G3075" s="6">
        <f t="shared" si="289"/>
        <v>23</v>
      </c>
      <c r="H3075" t="s">
        <v>8221</v>
      </c>
      <c r="I3075" t="s">
        <v>8225</v>
      </c>
      <c r="J3075" t="s">
        <v>8247</v>
      </c>
      <c r="K3075">
        <v>1459443385</v>
      </c>
      <c r="L3075" s="11">
        <f t="shared" ref="L3075:L3138" si="292">(((K3075/60)/60)/24)+DATE(1970,1,1)</f>
        <v>42460.70584490741</v>
      </c>
      <c r="M3075">
        <v>1456854985</v>
      </c>
      <c r="N3075" s="11">
        <f t="shared" ref="N3075:N3138" si="293">(((M3075/60)/60)/24)+DATE(1970,1,1)</f>
        <v>42430.747511574074</v>
      </c>
      <c r="O3075" t="b">
        <v>0</v>
      </c>
      <c r="P3075">
        <v>5</v>
      </c>
      <c r="Q3075" t="b">
        <v>0</v>
      </c>
      <c r="R3075" t="s">
        <v>8282</v>
      </c>
      <c r="S3075" t="str">
        <f t="shared" si="290"/>
        <v>games</v>
      </c>
      <c r="T3075" t="str">
        <f t="shared" si="291"/>
        <v>video games</v>
      </c>
    </row>
    <row r="3076" spans="1:20" ht="43.2" x14ac:dyDescent="0.3">
      <c r="A3076">
        <v>1596</v>
      </c>
      <c r="B3076" s="3" t="s">
        <v>1597</v>
      </c>
      <c r="C3076" s="3" t="s">
        <v>5706</v>
      </c>
      <c r="D3076" s="10">
        <v>3250</v>
      </c>
      <c r="E3076">
        <v>75</v>
      </c>
      <c r="F3076" s="5">
        <f t="shared" si="288"/>
        <v>2.3076923076923078E-2</v>
      </c>
      <c r="G3076" s="6">
        <f t="shared" si="289"/>
        <v>25</v>
      </c>
      <c r="H3076" t="s">
        <v>8221</v>
      </c>
      <c r="I3076" t="s">
        <v>8225</v>
      </c>
      <c r="J3076" t="s">
        <v>8247</v>
      </c>
      <c r="K3076">
        <v>1418469569</v>
      </c>
      <c r="L3076" s="11">
        <f t="shared" si="292"/>
        <v>41986.471863425926</v>
      </c>
      <c r="M3076">
        <v>1414577969</v>
      </c>
      <c r="N3076" s="11">
        <f t="shared" si="293"/>
        <v>41941.430196759262</v>
      </c>
      <c r="O3076" t="b">
        <v>0</v>
      </c>
      <c r="P3076">
        <v>3</v>
      </c>
      <c r="Q3076" t="b">
        <v>0</v>
      </c>
      <c r="R3076" t="s">
        <v>8291</v>
      </c>
      <c r="S3076" t="str">
        <f t="shared" si="290"/>
        <v>photography</v>
      </c>
      <c r="T3076" t="str">
        <f t="shared" si="291"/>
        <v>places</v>
      </c>
    </row>
    <row r="3077" spans="1:20" ht="57.6" x14ac:dyDescent="0.3">
      <c r="A3077">
        <v>941</v>
      </c>
      <c r="B3077" s="3" t="s">
        <v>942</v>
      </c>
      <c r="C3077" s="3" t="s">
        <v>5051</v>
      </c>
      <c r="D3077" s="10">
        <v>50000</v>
      </c>
      <c r="E3077">
        <v>1161</v>
      </c>
      <c r="F3077" s="5">
        <f t="shared" si="288"/>
        <v>2.3220000000000001E-2</v>
      </c>
      <c r="G3077" s="6">
        <f t="shared" si="289"/>
        <v>37.451612903225808</v>
      </c>
      <c r="H3077" t="s">
        <v>8221</v>
      </c>
      <c r="I3077" t="s">
        <v>8224</v>
      </c>
      <c r="J3077" t="s">
        <v>8246</v>
      </c>
      <c r="K3077">
        <v>1486693145</v>
      </c>
      <c r="L3077" s="11">
        <f t="shared" si="292"/>
        <v>42776.096585648149</v>
      </c>
      <c r="M3077">
        <v>1484101145</v>
      </c>
      <c r="N3077" s="11">
        <f t="shared" si="293"/>
        <v>42746.096585648149</v>
      </c>
      <c r="O3077" t="b">
        <v>0</v>
      </c>
      <c r="P3077">
        <v>31</v>
      </c>
      <c r="Q3077" t="b">
        <v>0</v>
      </c>
      <c r="R3077" t="s">
        <v>8273</v>
      </c>
      <c r="S3077" t="str">
        <f t="shared" si="290"/>
        <v>technology</v>
      </c>
      <c r="T3077" t="str">
        <f t="shared" si="291"/>
        <v>wearables</v>
      </c>
    </row>
    <row r="3078" spans="1:20" ht="57.6" x14ac:dyDescent="0.3">
      <c r="A3078">
        <v>994</v>
      </c>
      <c r="B3078" s="3" t="s">
        <v>995</v>
      </c>
      <c r="C3078" s="3" t="s">
        <v>5104</v>
      </c>
      <c r="D3078" s="10">
        <v>200000</v>
      </c>
      <c r="E3078">
        <v>4669</v>
      </c>
      <c r="F3078" s="5">
        <f t="shared" si="288"/>
        <v>2.3345000000000001E-2</v>
      </c>
      <c r="G3078" s="6">
        <f t="shared" si="289"/>
        <v>424.45454545454544</v>
      </c>
      <c r="H3078" t="s">
        <v>8221</v>
      </c>
      <c r="I3078" t="s">
        <v>8224</v>
      </c>
      <c r="J3078" t="s">
        <v>8246</v>
      </c>
      <c r="K3078">
        <v>1417388340</v>
      </c>
      <c r="L3078" s="11">
        <f t="shared" si="292"/>
        <v>41973.957638888889</v>
      </c>
      <c r="M3078">
        <v>1412835530</v>
      </c>
      <c r="N3078" s="11">
        <f t="shared" si="293"/>
        <v>41921.263078703705</v>
      </c>
      <c r="O3078" t="b">
        <v>0</v>
      </c>
      <c r="P3078">
        <v>11</v>
      </c>
      <c r="Q3078" t="b">
        <v>0</v>
      </c>
      <c r="R3078" t="s">
        <v>8273</v>
      </c>
      <c r="S3078" t="str">
        <f t="shared" si="290"/>
        <v>technology</v>
      </c>
      <c r="T3078" t="str">
        <f t="shared" si="291"/>
        <v>wearables</v>
      </c>
    </row>
    <row r="3079" spans="1:20" x14ac:dyDescent="0.3">
      <c r="A3079">
        <v>3746</v>
      </c>
      <c r="B3079" s="3" t="s">
        <v>3743</v>
      </c>
      <c r="C3079" s="3" t="s">
        <v>7856</v>
      </c>
      <c r="D3079" s="10">
        <v>8500</v>
      </c>
      <c r="E3079">
        <v>202</v>
      </c>
      <c r="F3079" s="5">
        <f t="shared" si="288"/>
        <v>2.3764705882352941E-2</v>
      </c>
      <c r="G3079" s="6">
        <f t="shared" si="289"/>
        <v>202</v>
      </c>
      <c r="H3079" t="s">
        <v>8221</v>
      </c>
      <c r="I3079" t="s">
        <v>8224</v>
      </c>
      <c r="J3079" t="s">
        <v>8246</v>
      </c>
      <c r="K3079">
        <v>1475918439</v>
      </c>
      <c r="L3079" s="11">
        <f t="shared" si="292"/>
        <v>42651.389340277776</v>
      </c>
      <c r="M3079">
        <v>1473326439</v>
      </c>
      <c r="N3079" s="11">
        <f t="shared" si="293"/>
        <v>42621.389340277776</v>
      </c>
      <c r="O3079" t="b">
        <v>0</v>
      </c>
      <c r="P3079">
        <v>1</v>
      </c>
      <c r="Q3079" t="b">
        <v>0</v>
      </c>
      <c r="R3079" t="s">
        <v>8271</v>
      </c>
      <c r="S3079" t="str">
        <f t="shared" si="290"/>
        <v>theater</v>
      </c>
      <c r="T3079" t="str">
        <f t="shared" si="291"/>
        <v>plays</v>
      </c>
    </row>
    <row r="3080" spans="1:20" ht="43.2" x14ac:dyDescent="0.3">
      <c r="A3080">
        <v>430</v>
      </c>
      <c r="B3080" s="3" t="s">
        <v>431</v>
      </c>
      <c r="C3080" s="3" t="s">
        <v>4540</v>
      </c>
      <c r="D3080" s="10">
        <v>1000</v>
      </c>
      <c r="E3080">
        <v>24</v>
      </c>
      <c r="F3080" s="5">
        <f t="shared" si="288"/>
        <v>2.4E-2</v>
      </c>
      <c r="G3080" s="6">
        <f t="shared" si="289"/>
        <v>4.8</v>
      </c>
      <c r="H3080" t="s">
        <v>8221</v>
      </c>
      <c r="I3080" t="s">
        <v>8224</v>
      </c>
      <c r="J3080" t="s">
        <v>8246</v>
      </c>
      <c r="K3080">
        <v>1378866867</v>
      </c>
      <c r="L3080" s="11">
        <f t="shared" si="292"/>
        <v>41528.107256944444</v>
      </c>
      <c r="M3080">
        <v>1377570867</v>
      </c>
      <c r="N3080" s="11">
        <f t="shared" si="293"/>
        <v>41513.107256944444</v>
      </c>
      <c r="O3080" t="b">
        <v>0</v>
      </c>
      <c r="P3080">
        <v>5</v>
      </c>
      <c r="Q3080" t="b">
        <v>0</v>
      </c>
      <c r="R3080" t="s">
        <v>8270</v>
      </c>
      <c r="S3080" t="str">
        <f t="shared" si="290"/>
        <v>film &amp; video</v>
      </c>
      <c r="T3080" t="str">
        <f t="shared" si="291"/>
        <v>animation</v>
      </c>
    </row>
    <row r="3081" spans="1:20" ht="43.2" x14ac:dyDescent="0.3">
      <c r="A3081">
        <v>1488</v>
      </c>
      <c r="B3081" s="3" t="s">
        <v>1489</v>
      </c>
      <c r="C3081" s="3" t="s">
        <v>5598</v>
      </c>
      <c r="D3081" s="10">
        <v>15000</v>
      </c>
      <c r="E3081">
        <v>360</v>
      </c>
      <c r="F3081" s="5">
        <f t="shared" si="288"/>
        <v>2.4E-2</v>
      </c>
      <c r="G3081" s="6">
        <f t="shared" si="289"/>
        <v>60</v>
      </c>
      <c r="H3081" t="s">
        <v>8221</v>
      </c>
      <c r="I3081" t="s">
        <v>8226</v>
      </c>
      <c r="J3081" t="s">
        <v>8248</v>
      </c>
      <c r="K3081">
        <v>1388928660</v>
      </c>
      <c r="L3081" s="11">
        <f t="shared" si="292"/>
        <v>41644.563194444447</v>
      </c>
      <c r="M3081">
        <v>1386336660</v>
      </c>
      <c r="N3081" s="11">
        <f t="shared" si="293"/>
        <v>41614.563194444447</v>
      </c>
      <c r="O3081" t="b">
        <v>0</v>
      </c>
      <c r="P3081">
        <v>6</v>
      </c>
      <c r="Q3081" t="b">
        <v>0</v>
      </c>
      <c r="R3081" t="s">
        <v>8275</v>
      </c>
      <c r="S3081" t="str">
        <f t="shared" si="290"/>
        <v>publishing</v>
      </c>
      <c r="T3081" t="str">
        <f t="shared" si="291"/>
        <v>fiction</v>
      </c>
    </row>
    <row r="3082" spans="1:20" ht="43.2" x14ac:dyDescent="0.3">
      <c r="A3082">
        <v>4093</v>
      </c>
      <c r="B3082" s="3" t="s">
        <v>4089</v>
      </c>
      <c r="C3082" s="3" t="s">
        <v>8196</v>
      </c>
      <c r="D3082" s="10">
        <v>2500</v>
      </c>
      <c r="E3082">
        <v>60</v>
      </c>
      <c r="F3082" s="5">
        <f t="shared" si="288"/>
        <v>2.4E-2</v>
      </c>
      <c r="G3082" s="6">
        <f t="shared" si="289"/>
        <v>15</v>
      </c>
      <c r="H3082" t="s">
        <v>8221</v>
      </c>
      <c r="I3082" t="s">
        <v>8225</v>
      </c>
      <c r="J3082" t="s">
        <v>8247</v>
      </c>
      <c r="K3082">
        <v>1440272093</v>
      </c>
      <c r="L3082" s="11">
        <f t="shared" si="292"/>
        <v>42238.815891203703</v>
      </c>
      <c r="M3082">
        <v>1435088093</v>
      </c>
      <c r="N3082" s="11">
        <f t="shared" si="293"/>
        <v>42178.815891203703</v>
      </c>
      <c r="O3082" t="b">
        <v>0</v>
      </c>
      <c r="P3082">
        <v>4</v>
      </c>
      <c r="Q3082" t="b">
        <v>0</v>
      </c>
      <c r="R3082" t="s">
        <v>8271</v>
      </c>
      <c r="S3082" t="str">
        <f t="shared" si="290"/>
        <v>theater</v>
      </c>
      <c r="T3082" t="str">
        <f t="shared" si="291"/>
        <v>plays</v>
      </c>
    </row>
    <row r="3083" spans="1:20" ht="43.2" x14ac:dyDescent="0.3">
      <c r="A3083">
        <v>1118</v>
      </c>
      <c r="B3083" s="3" t="s">
        <v>1119</v>
      </c>
      <c r="C3083" s="3" t="s">
        <v>5228</v>
      </c>
      <c r="D3083" s="10">
        <v>4500</v>
      </c>
      <c r="E3083">
        <v>109</v>
      </c>
      <c r="F3083" s="5">
        <f t="shared" si="288"/>
        <v>2.4222222222222221E-2</v>
      </c>
      <c r="G3083" s="6">
        <f t="shared" si="289"/>
        <v>36.333333333333336</v>
      </c>
      <c r="H3083" t="s">
        <v>8221</v>
      </c>
      <c r="I3083" t="s">
        <v>8226</v>
      </c>
      <c r="J3083" t="s">
        <v>8248</v>
      </c>
      <c r="K3083">
        <v>1396666779</v>
      </c>
      <c r="L3083" s="11">
        <f t="shared" si="292"/>
        <v>41734.124756944446</v>
      </c>
      <c r="M3083">
        <v>1394078379</v>
      </c>
      <c r="N3083" s="11">
        <f t="shared" si="293"/>
        <v>41704.16642361111</v>
      </c>
      <c r="O3083" t="b">
        <v>0</v>
      </c>
      <c r="P3083">
        <v>3</v>
      </c>
      <c r="Q3083" t="b">
        <v>0</v>
      </c>
      <c r="R3083" t="s">
        <v>8282</v>
      </c>
      <c r="S3083" t="str">
        <f t="shared" si="290"/>
        <v>games</v>
      </c>
      <c r="T3083" t="str">
        <f t="shared" si="291"/>
        <v>video games</v>
      </c>
    </row>
    <row r="3084" spans="1:20" ht="43.2" x14ac:dyDescent="0.3">
      <c r="A3084">
        <v>2587</v>
      </c>
      <c r="B3084" s="3" t="s">
        <v>2587</v>
      </c>
      <c r="C3084" s="3" t="s">
        <v>6697</v>
      </c>
      <c r="D3084" s="10">
        <v>50000</v>
      </c>
      <c r="E3084">
        <v>1217</v>
      </c>
      <c r="F3084" s="5">
        <f t="shared" si="288"/>
        <v>2.4340000000000001E-2</v>
      </c>
      <c r="G3084" s="6">
        <f t="shared" si="289"/>
        <v>202.83333333333334</v>
      </c>
      <c r="H3084" t="s">
        <v>8221</v>
      </c>
      <c r="I3084" t="s">
        <v>8224</v>
      </c>
      <c r="J3084" t="s">
        <v>8246</v>
      </c>
      <c r="K3084">
        <v>1451491953</v>
      </c>
      <c r="L3084" s="11">
        <f t="shared" si="292"/>
        <v>42368.675381944442</v>
      </c>
      <c r="M3084">
        <v>1448899953</v>
      </c>
      <c r="N3084" s="11">
        <f t="shared" si="293"/>
        <v>42338.675381944442</v>
      </c>
      <c r="O3084" t="b">
        <v>0</v>
      </c>
      <c r="P3084">
        <v>6</v>
      </c>
      <c r="Q3084" t="b">
        <v>0</v>
      </c>
      <c r="R3084" t="s">
        <v>8284</v>
      </c>
      <c r="S3084" t="str">
        <f t="shared" si="290"/>
        <v>food</v>
      </c>
      <c r="T3084" t="str">
        <f t="shared" si="291"/>
        <v>food trucks</v>
      </c>
    </row>
    <row r="3085" spans="1:20" ht="43.2" x14ac:dyDescent="0.3">
      <c r="A3085">
        <v>895</v>
      </c>
      <c r="B3085" s="3" t="s">
        <v>896</v>
      </c>
      <c r="C3085" s="3" t="s">
        <v>5005</v>
      </c>
      <c r="D3085" s="10">
        <v>8000</v>
      </c>
      <c r="E3085">
        <v>195</v>
      </c>
      <c r="F3085" s="5">
        <f t="shared" si="288"/>
        <v>2.4375000000000001E-2</v>
      </c>
      <c r="G3085" s="6">
        <f t="shared" si="289"/>
        <v>27.857142857142858</v>
      </c>
      <c r="H3085" t="s">
        <v>8221</v>
      </c>
      <c r="I3085" t="s">
        <v>8224</v>
      </c>
      <c r="J3085" t="s">
        <v>8246</v>
      </c>
      <c r="K3085">
        <v>1287975829</v>
      </c>
      <c r="L3085" s="11">
        <f t="shared" si="292"/>
        <v>40476.127650462964</v>
      </c>
      <c r="M3085">
        <v>1284087829</v>
      </c>
      <c r="N3085" s="11">
        <f t="shared" si="293"/>
        <v>40431.127650462964</v>
      </c>
      <c r="O3085" t="b">
        <v>0</v>
      </c>
      <c r="P3085">
        <v>7</v>
      </c>
      <c r="Q3085" t="b">
        <v>0</v>
      </c>
      <c r="R3085" t="s">
        <v>8279</v>
      </c>
      <c r="S3085" t="str">
        <f t="shared" si="290"/>
        <v>music</v>
      </c>
      <c r="T3085" t="str">
        <f t="shared" si="291"/>
        <v>indie rock</v>
      </c>
    </row>
    <row r="3086" spans="1:20" ht="43.2" x14ac:dyDescent="0.3">
      <c r="A3086">
        <v>3085</v>
      </c>
      <c r="B3086" s="3" t="s">
        <v>3085</v>
      </c>
      <c r="C3086" s="3" t="s">
        <v>7195</v>
      </c>
      <c r="D3086" s="10">
        <v>25000</v>
      </c>
      <c r="E3086">
        <v>610</v>
      </c>
      <c r="F3086" s="5">
        <f t="shared" si="288"/>
        <v>2.4400000000000002E-2</v>
      </c>
      <c r="G3086" s="6">
        <f t="shared" si="289"/>
        <v>67.777777777777771</v>
      </c>
      <c r="H3086" t="s">
        <v>8221</v>
      </c>
      <c r="I3086" t="s">
        <v>8224</v>
      </c>
      <c r="J3086" t="s">
        <v>8246</v>
      </c>
      <c r="K3086">
        <v>1443561159</v>
      </c>
      <c r="L3086" s="11">
        <f t="shared" si="292"/>
        <v>42276.883784722217</v>
      </c>
      <c r="M3086">
        <v>1440969159</v>
      </c>
      <c r="N3086" s="11">
        <f t="shared" si="293"/>
        <v>42246.883784722217</v>
      </c>
      <c r="O3086" t="b">
        <v>0</v>
      </c>
      <c r="P3086">
        <v>9</v>
      </c>
      <c r="Q3086" t="b">
        <v>0</v>
      </c>
      <c r="R3086" t="s">
        <v>8303</v>
      </c>
      <c r="S3086" t="str">
        <f t="shared" si="290"/>
        <v>theater</v>
      </c>
      <c r="T3086" t="str">
        <f t="shared" si="291"/>
        <v>spaces</v>
      </c>
    </row>
    <row r="3087" spans="1:20" ht="43.2" x14ac:dyDescent="0.3">
      <c r="A3087">
        <v>4062</v>
      </c>
      <c r="B3087" s="3" t="s">
        <v>4058</v>
      </c>
      <c r="C3087" s="3" t="s">
        <v>8166</v>
      </c>
      <c r="D3087" s="10">
        <v>20000</v>
      </c>
      <c r="E3087">
        <v>490</v>
      </c>
      <c r="F3087" s="5">
        <f t="shared" si="288"/>
        <v>2.4500000000000001E-2</v>
      </c>
      <c r="G3087" s="6">
        <f t="shared" si="289"/>
        <v>163.33333333333334</v>
      </c>
      <c r="H3087" t="s">
        <v>8221</v>
      </c>
      <c r="I3087" t="s">
        <v>8224</v>
      </c>
      <c r="J3087" t="s">
        <v>8246</v>
      </c>
      <c r="K3087">
        <v>1467481468</v>
      </c>
      <c r="L3087" s="11">
        <f t="shared" si="292"/>
        <v>42553.739212962959</v>
      </c>
      <c r="M3087">
        <v>1464889468</v>
      </c>
      <c r="N3087" s="11">
        <f t="shared" si="293"/>
        <v>42523.739212962959</v>
      </c>
      <c r="O3087" t="b">
        <v>0</v>
      </c>
      <c r="P3087">
        <v>3</v>
      </c>
      <c r="Q3087" t="b">
        <v>0</v>
      </c>
      <c r="R3087" t="s">
        <v>8271</v>
      </c>
      <c r="S3087" t="str">
        <f t="shared" si="290"/>
        <v>theater</v>
      </c>
      <c r="T3087" t="str">
        <f t="shared" si="291"/>
        <v>plays</v>
      </c>
    </row>
    <row r="3088" spans="1:20" ht="43.2" x14ac:dyDescent="0.3">
      <c r="A3088">
        <v>945</v>
      </c>
      <c r="B3088" s="3" t="s">
        <v>946</v>
      </c>
      <c r="C3088" s="3" t="s">
        <v>5055</v>
      </c>
      <c r="D3088" s="10">
        <v>100000</v>
      </c>
      <c r="E3088">
        <v>2484</v>
      </c>
      <c r="F3088" s="5">
        <f t="shared" si="288"/>
        <v>2.4840000000000001E-2</v>
      </c>
      <c r="G3088" s="6">
        <f t="shared" si="289"/>
        <v>155.25</v>
      </c>
      <c r="H3088" t="s">
        <v>8221</v>
      </c>
      <c r="I3088" t="s">
        <v>8230</v>
      </c>
      <c r="J3088" t="s">
        <v>8249</v>
      </c>
      <c r="K3088">
        <v>1487462340</v>
      </c>
      <c r="L3088" s="11">
        <f t="shared" si="292"/>
        <v>42784.999305555553</v>
      </c>
      <c r="M3088">
        <v>1482958626</v>
      </c>
      <c r="N3088" s="11">
        <f t="shared" si="293"/>
        <v>42732.872986111113</v>
      </c>
      <c r="O3088" t="b">
        <v>0</v>
      </c>
      <c r="P3088">
        <v>16</v>
      </c>
      <c r="Q3088" t="b">
        <v>0</v>
      </c>
      <c r="R3088" t="s">
        <v>8273</v>
      </c>
      <c r="S3088" t="str">
        <f t="shared" si="290"/>
        <v>technology</v>
      </c>
      <c r="T3088" t="str">
        <f t="shared" si="291"/>
        <v>wearables</v>
      </c>
    </row>
    <row r="3089" spans="1:20" ht="28.8" x14ac:dyDescent="0.3">
      <c r="A3089">
        <v>556</v>
      </c>
      <c r="B3089" s="3" t="s">
        <v>557</v>
      </c>
      <c r="C3089" s="3" t="s">
        <v>4666</v>
      </c>
      <c r="D3089" s="10">
        <v>8000</v>
      </c>
      <c r="E3089">
        <v>200</v>
      </c>
      <c r="F3089" s="5">
        <f t="shared" si="288"/>
        <v>2.5000000000000001E-2</v>
      </c>
      <c r="G3089" s="6">
        <f t="shared" si="289"/>
        <v>200</v>
      </c>
      <c r="H3089" t="s">
        <v>8221</v>
      </c>
      <c r="I3089" t="s">
        <v>8224</v>
      </c>
      <c r="J3089" t="s">
        <v>8246</v>
      </c>
      <c r="K3089">
        <v>1452112717</v>
      </c>
      <c r="L3089" s="11">
        <f t="shared" si="292"/>
        <v>42375.860150462962</v>
      </c>
      <c r="M3089">
        <v>1449520717</v>
      </c>
      <c r="N3089" s="11">
        <f t="shared" si="293"/>
        <v>42345.860150462962</v>
      </c>
      <c r="O3089" t="b">
        <v>0</v>
      </c>
      <c r="P3089">
        <v>1</v>
      </c>
      <c r="Q3089" t="b">
        <v>0</v>
      </c>
      <c r="R3089" t="s">
        <v>8272</v>
      </c>
      <c r="S3089" t="str">
        <f t="shared" si="290"/>
        <v>technology</v>
      </c>
      <c r="T3089" t="str">
        <f t="shared" si="291"/>
        <v>web</v>
      </c>
    </row>
    <row r="3090" spans="1:20" ht="43.2" x14ac:dyDescent="0.3">
      <c r="A3090">
        <v>1100</v>
      </c>
      <c r="B3090" s="3" t="s">
        <v>1101</v>
      </c>
      <c r="C3090" s="3" t="s">
        <v>5210</v>
      </c>
      <c r="D3090" s="10">
        <v>4000</v>
      </c>
      <c r="E3090">
        <v>100</v>
      </c>
      <c r="F3090" s="5">
        <f t="shared" si="288"/>
        <v>2.5000000000000001E-2</v>
      </c>
      <c r="G3090" s="6">
        <f t="shared" si="289"/>
        <v>10</v>
      </c>
      <c r="H3090" t="s">
        <v>8221</v>
      </c>
      <c r="I3090" t="s">
        <v>8236</v>
      </c>
      <c r="J3090" t="s">
        <v>8249</v>
      </c>
      <c r="K3090">
        <v>1455417571</v>
      </c>
      <c r="L3090" s="11">
        <f t="shared" si="292"/>
        <v>42414.110775462963</v>
      </c>
      <c r="M3090">
        <v>1452825571</v>
      </c>
      <c r="N3090" s="11">
        <f t="shared" si="293"/>
        <v>42384.110775462963</v>
      </c>
      <c r="O3090" t="b">
        <v>0</v>
      </c>
      <c r="P3090">
        <v>10</v>
      </c>
      <c r="Q3090" t="b">
        <v>0</v>
      </c>
      <c r="R3090" t="s">
        <v>8282</v>
      </c>
      <c r="S3090" t="str">
        <f t="shared" si="290"/>
        <v>games</v>
      </c>
      <c r="T3090" t="str">
        <f t="shared" si="291"/>
        <v>video games</v>
      </c>
    </row>
    <row r="3091" spans="1:20" ht="43.2" x14ac:dyDescent="0.3">
      <c r="A3091">
        <v>2949</v>
      </c>
      <c r="B3091" s="3" t="s">
        <v>2949</v>
      </c>
      <c r="C3091" s="3" t="s">
        <v>7059</v>
      </c>
      <c r="D3091" s="10">
        <v>1000</v>
      </c>
      <c r="E3091">
        <v>25</v>
      </c>
      <c r="F3091" s="5">
        <f t="shared" si="288"/>
        <v>2.5000000000000001E-2</v>
      </c>
      <c r="G3091" s="6">
        <f t="shared" si="289"/>
        <v>12.5</v>
      </c>
      <c r="H3091" t="s">
        <v>8221</v>
      </c>
      <c r="I3091" t="s">
        <v>8224</v>
      </c>
      <c r="J3091" t="s">
        <v>8246</v>
      </c>
      <c r="K3091">
        <v>1447965917</v>
      </c>
      <c r="L3091" s="11">
        <f t="shared" si="292"/>
        <v>42327.864780092597</v>
      </c>
      <c r="M3091">
        <v>1445370317</v>
      </c>
      <c r="N3091" s="11">
        <f t="shared" si="293"/>
        <v>42297.823113425926</v>
      </c>
      <c r="O3091" t="b">
        <v>0</v>
      </c>
      <c r="P3091">
        <v>2</v>
      </c>
      <c r="Q3091" t="b">
        <v>0</v>
      </c>
      <c r="R3091" t="s">
        <v>8303</v>
      </c>
      <c r="S3091" t="str">
        <f t="shared" si="290"/>
        <v>theater</v>
      </c>
      <c r="T3091" t="str">
        <f t="shared" si="291"/>
        <v>spaces</v>
      </c>
    </row>
    <row r="3092" spans="1:20" ht="43.2" x14ac:dyDescent="0.3">
      <c r="A3092">
        <v>3067</v>
      </c>
      <c r="B3092" s="3" t="s">
        <v>3067</v>
      </c>
      <c r="C3092" s="3" t="s">
        <v>7177</v>
      </c>
      <c r="D3092" s="10">
        <v>8000</v>
      </c>
      <c r="E3092">
        <v>200</v>
      </c>
      <c r="F3092" s="5">
        <f t="shared" si="288"/>
        <v>2.5000000000000001E-2</v>
      </c>
      <c r="G3092" s="6">
        <f t="shared" si="289"/>
        <v>200</v>
      </c>
      <c r="H3092" t="s">
        <v>8221</v>
      </c>
      <c r="I3092" t="s">
        <v>8228</v>
      </c>
      <c r="J3092" t="s">
        <v>8250</v>
      </c>
      <c r="K3092">
        <v>1441837879</v>
      </c>
      <c r="L3092" s="11">
        <f t="shared" si="292"/>
        <v>42256.938414351855</v>
      </c>
      <c r="M3092">
        <v>1439245879</v>
      </c>
      <c r="N3092" s="11">
        <f t="shared" si="293"/>
        <v>42226.938414351855</v>
      </c>
      <c r="O3092" t="b">
        <v>0</v>
      </c>
      <c r="P3092">
        <v>1</v>
      </c>
      <c r="Q3092" t="b">
        <v>0</v>
      </c>
      <c r="R3092" t="s">
        <v>8303</v>
      </c>
      <c r="S3092" t="str">
        <f t="shared" si="290"/>
        <v>theater</v>
      </c>
      <c r="T3092" t="str">
        <f t="shared" si="291"/>
        <v>spaces</v>
      </c>
    </row>
    <row r="3093" spans="1:20" ht="57.6" x14ac:dyDescent="0.3">
      <c r="A3093">
        <v>3855</v>
      </c>
      <c r="B3093" s="3" t="s">
        <v>3852</v>
      </c>
      <c r="C3093" s="3" t="s">
        <v>7964</v>
      </c>
      <c r="D3093" s="10">
        <v>1000</v>
      </c>
      <c r="E3093">
        <v>25</v>
      </c>
      <c r="F3093" s="5">
        <f t="shared" si="288"/>
        <v>2.5000000000000001E-2</v>
      </c>
      <c r="G3093" s="6">
        <f t="shared" si="289"/>
        <v>25</v>
      </c>
      <c r="H3093" t="s">
        <v>8221</v>
      </c>
      <c r="I3093" t="s">
        <v>8224</v>
      </c>
      <c r="J3093" t="s">
        <v>8246</v>
      </c>
      <c r="K3093">
        <v>1427408271</v>
      </c>
      <c r="L3093" s="11">
        <f t="shared" si="292"/>
        <v>42089.929062499999</v>
      </c>
      <c r="M3093">
        <v>1424819871</v>
      </c>
      <c r="N3093" s="11">
        <f t="shared" si="293"/>
        <v>42059.970729166671</v>
      </c>
      <c r="O3093" t="b">
        <v>0</v>
      </c>
      <c r="P3093">
        <v>1</v>
      </c>
      <c r="Q3093" t="b">
        <v>0</v>
      </c>
      <c r="R3093" t="s">
        <v>8271</v>
      </c>
      <c r="S3093" t="str">
        <f t="shared" si="290"/>
        <v>theater</v>
      </c>
      <c r="T3093" t="str">
        <f t="shared" si="291"/>
        <v>plays</v>
      </c>
    </row>
    <row r="3094" spans="1:20" ht="43.2" x14ac:dyDescent="0.3">
      <c r="A3094">
        <v>4059</v>
      </c>
      <c r="B3094" s="3" t="s">
        <v>4055</v>
      </c>
      <c r="C3094" s="3" t="s">
        <v>8163</v>
      </c>
      <c r="D3094" s="10">
        <v>10000</v>
      </c>
      <c r="E3094">
        <v>250</v>
      </c>
      <c r="F3094" s="5">
        <f t="shared" si="288"/>
        <v>2.5000000000000001E-2</v>
      </c>
      <c r="G3094" s="6">
        <f t="shared" si="289"/>
        <v>35.714285714285715</v>
      </c>
      <c r="H3094" t="s">
        <v>8221</v>
      </c>
      <c r="I3094" t="s">
        <v>8229</v>
      </c>
      <c r="J3094" t="s">
        <v>8251</v>
      </c>
      <c r="K3094">
        <v>1410836400</v>
      </c>
      <c r="L3094" s="11">
        <f t="shared" si="292"/>
        <v>41898.125</v>
      </c>
      <c r="M3094">
        <v>1408116152</v>
      </c>
      <c r="N3094" s="11">
        <f t="shared" si="293"/>
        <v>41866.640648148146</v>
      </c>
      <c r="O3094" t="b">
        <v>0</v>
      </c>
      <c r="P3094">
        <v>7</v>
      </c>
      <c r="Q3094" t="b">
        <v>0</v>
      </c>
      <c r="R3094" t="s">
        <v>8271</v>
      </c>
      <c r="S3094" t="str">
        <f t="shared" si="290"/>
        <v>theater</v>
      </c>
      <c r="T3094" t="str">
        <f t="shared" si="291"/>
        <v>plays</v>
      </c>
    </row>
    <row r="3095" spans="1:20" ht="43.2" x14ac:dyDescent="0.3">
      <c r="A3095">
        <v>4058</v>
      </c>
      <c r="B3095" s="3" t="s">
        <v>4054</v>
      </c>
      <c r="C3095" s="3" t="s">
        <v>8162</v>
      </c>
      <c r="D3095" s="10">
        <v>3750</v>
      </c>
      <c r="E3095">
        <v>95</v>
      </c>
      <c r="F3095" s="5">
        <f t="shared" si="288"/>
        <v>2.5333333333333333E-2</v>
      </c>
      <c r="G3095" s="6">
        <f t="shared" si="289"/>
        <v>23.75</v>
      </c>
      <c r="H3095" t="s">
        <v>8221</v>
      </c>
      <c r="I3095" t="s">
        <v>8224</v>
      </c>
      <c r="J3095" t="s">
        <v>8246</v>
      </c>
      <c r="K3095">
        <v>1459483140</v>
      </c>
      <c r="L3095" s="11">
        <f t="shared" si="292"/>
        <v>42461.165972222225</v>
      </c>
      <c r="M3095">
        <v>1458178044</v>
      </c>
      <c r="N3095" s="11">
        <f t="shared" si="293"/>
        <v>42446.060694444444</v>
      </c>
      <c r="O3095" t="b">
        <v>0</v>
      </c>
      <c r="P3095">
        <v>4</v>
      </c>
      <c r="Q3095" t="b">
        <v>0</v>
      </c>
      <c r="R3095" t="s">
        <v>8271</v>
      </c>
      <c r="S3095" t="str">
        <f t="shared" si="290"/>
        <v>theater</v>
      </c>
      <c r="T3095" t="str">
        <f t="shared" si="291"/>
        <v>plays</v>
      </c>
    </row>
    <row r="3096" spans="1:20" ht="43.2" x14ac:dyDescent="0.3">
      <c r="A3096">
        <v>2501</v>
      </c>
      <c r="B3096" s="3" t="s">
        <v>2501</v>
      </c>
      <c r="C3096" s="3" t="s">
        <v>6611</v>
      </c>
      <c r="D3096" s="10">
        <v>11000</v>
      </c>
      <c r="E3096">
        <v>281</v>
      </c>
      <c r="F3096" s="5">
        <f t="shared" si="288"/>
        <v>2.5545454545454545E-2</v>
      </c>
      <c r="G3096" s="6">
        <f t="shared" si="289"/>
        <v>40.142857142857146</v>
      </c>
      <c r="H3096" t="s">
        <v>8221</v>
      </c>
      <c r="I3096" t="s">
        <v>8229</v>
      </c>
      <c r="J3096" t="s">
        <v>8251</v>
      </c>
      <c r="K3096">
        <v>1443379104</v>
      </c>
      <c r="L3096" s="11">
        <f t="shared" si="292"/>
        <v>42274.776666666665</v>
      </c>
      <c r="M3096">
        <v>1440787104</v>
      </c>
      <c r="N3096" s="11">
        <f t="shared" si="293"/>
        <v>42244.776666666665</v>
      </c>
      <c r="O3096" t="b">
        <v>0</v>
      </c>
      <c r="P3096">
        <v>7</v>
      </c>
      <c r="Q3096" t="b">
        <v>0</v>
      </c>
      <c r="R3096" t="s">
        <v>8299</v>
      </c>
      <c r="S3096" t="str">
        <f t="shared" si="290"/>
        <v>food</v>
      </c>
      <c r="T3096" t="str">
        <f t="shared" si="291"/>
        <v>restaurants</v>
      </c>
    </row>
    <row r="3097" spans="1:20" ht="43.2" x14ac:dyDescent="0.3">
      <c r="A3097">
        <v>975</v>
      </c>
      <c r="B3097" s="3" t="s">
        <v>976</v>
      </c>
      <c r="C3097" s="3" t="s">
        <v>5085</v>
      </c>
      <c r="D3097" s="10">
        <v>100000</v>
      </c>
      <c r="E3097">
        <v>2607</v>
      </c>
      <c r="F3097" s="5">
        <f t="shared" si="288"/>
        <v>2.6069999999999999E-2</v>
      </c>
      <c r="G3097" s="6">
        <f t="shared" si="289"/>
        <v>108.625</v>
      </c>
      <c r="H3097" t="s">
        <v>8221</v>
      </c>
      <c r="I3097" t="s">
        <v>8224</v>
      </c>
      <c r="J3097" t="s">
        <v>8246</v>
      </c>
      <c r="K3097">
        <v>1467132185</v>
      </c>
      <c r="L3097" s="11">
        <f t="shared" si="292"/>
        <v>42549.696585648147</v>
      </c>
      <c r="M3097">
        <v>1461948185</v>
      </c>
      <c r="N3097" s="11">
        <f t="shared" si="293"/>
        <v>42489.696585648147</v>
      </c>
      <c r="O3097" t="b">
        <v>0</v>
      </c>
      <c r="P3097">
        <v>24</v>
      </c>
      <c r="Q3097" t="b">
        <v>0</v>
      </c>
      <c r="R3097" t="s">
        <v>8273</v>
      </c>
      <c r="S3097" t="str">
        <f t="shared" si="290"/>
        <v>technology</v>
      </c>
      <c r="T3097" t="str">
        <f t="shared" si="291"/>
        <v>wearables</v>
      </c>
    </row>
    <row r="3098" spans="1:20" ht="43.2" x14ac:dyDescent="0.3">
      <c r="A3098">
        <v>1079</v>
      </c>
      <c r="B3098" s="3" t="s">
        <v>1080</v>
      </c>
      <c r="C3098" s="3" t="s">
        <v>5189</v>
      </c>
      <c r="D3098" s="10">
        <v>26000</v>
      </c>
      <c r="E3098">
        <v>678</v>
      </c>
      <c r="F3098" s="5">
        <f t="shared" si="288"/>
        <v>2.6076923076923077E-2</v>
      </c>
      <c r="G3098" s="6">
        <f t="shared" si="289"/>
        <v>37.666666666666664</v>
      </c>
      <c r="H3098" t="s">
        <v>8221</v>
      </c>
      <c r="I3098" t="s">
        <v>8236</v>
      </c>
      <c r="J3098" t="s">
        <v>8249</v>
      </c>
      <c r="K3098">
        <v>1463232936</v>
      </c>
      <c r="L3098" s="11">
        <f t="shared" si="292"/>
        <v>42504.566388888896</v>
      </c>
      <c r="M3098">
        <v>1461072936</v>
      </c>
      <c r="N3098" s="11">
        <f t="shared" si="293"/>
        <v>42479.566388888896</v>
      </c>
      <c r="O3098" t="b">
        <v>0</v>
      </c>
      <c r="P3098">
        <v>18</v>
      </c>
      <c r="Q3098" t="b">
        <v>0</v>
      </c>
      <c r="R3098" t="s">
        <v>8282</v>
      </c>
      <c r="S3098" t="str">
        <f t="shared" si="290"/>
        <v>games</v>
      </c>
      <c r="T3098" t="str">
        <f t="shared" si="291"/>
        <v>video games</v>
      </c>
    </row>
    <row r="3099" spans="1:20" ht="43.2" x14ac:dyDescent="0.3">
      <c r="A3099">
        <v>2156</v>
      </c>
      <c r="B3099" s="3" t="s">
        <v>2157</v>
      </c>
      <c r="C3099" s="3" t="s">
        <v>6266</v>
      </c>
      <c r="D3099" s="10">
        <v>56000</v>
      </c>
      <c r="E3099">
        <v>1493</v>
      </c>
      <c r="F3099" s="5">
        <f t="shared" si="288"/>
        <v>2.6660714285714284E-2</v>
      </c>
      <c r="G3099" s="6">
        <f t="shared" si="289"/>
        <v>17.987951807228917</v>
      </c>
      <c r="H3099" t="s">
        <v>8221</v>
      </c>
      <c r="I3099" t="s">
        <v>8224</v>
      </c>
      <c r="J3099" t="s">
        <v>8246</v>
      </c>
      <c r="K3099">
        <v>1379363406</v>
      </c>
      <c r="L3099" s="11">
        <f t="shared" si="292"/>
        <v>41533.85423611111</v>
      </c>
      <c r="M3099">
        <v>1375475406</v>
      </c>
      <c r="N3099" s="11">
        <f t="shared" si="293"/>
        <v>41488.85423611111</v>
      </c>
      <c r="O3099" t="b">
        <v>0</v>
      </c>
      <c r="P3099">
        <v>83</v>
      </c>
      <c r="Q3099" t="b">
        <v>0</v>
      </c>
      <c r="R3099" t="s">
        <v>8282</v>
      </c>
      <c r="S3099" t="str">
        <f t="shared" si="290"/>
        <v>games</v>
      </c>
      <c r="T3099" t="str">
        <f t="shared" si="291"/>
        <v>video games</v>
      </c>
    </row>
    <row r="3100" spans="1:20" ht="57.6" x14ac:dyDescent="0.3">
      <c r="A3100">
        <v>779</v>
      </c>
      <c r="B3100" s="3" t="s">
        <v>780</v>
      </c>
      <c r="C3100" s="3" t="s">
        <v>4889</v>
      </c>
      <c r="D3100" s="10">
        <v>15000</v>
      </c>
      <c r="E3100">
        <v>400</v>
      </c>
      <c r="F3100" s="5">
        <f t="shared" si="288"/>
        <v>2.6666666666666668E-2</v>
      </c>
      <c r="G3100" s="6">
        <f t="shared" si="289"/>
        <v>66.666666666666671</v>
      </c>
      <c r="H3100" t="s">
        <v>8221</v>
      </c>
      <c r="I3100" t="s">
        <v>8224</v>
      </c>
      <c r="J3100" t="s">
        <v>8246</v>
      </c>
      <c r="K3100">
        <v>1287115200</v>
      </c>
      <c r="L3100" s="11">
        <f t="shared" si="292"/>
        <v>40466.166666666664</v>
      </c>
      <c r="M3100">
        <v>1284567905</v>
      </c>
      <c r="N3100" s="11">
        <f t="shared" si="293"/>
        <v>40436.68408564815</v>
      </c>
      <c r="O3100" t="b">
        <v>0</v>
      </c>
      <c r="P3100">
        <v>6</v>
      </c>
      <c r="Q3100" t="b">
        <v>0</v>
      </c>
      <c r="R3100" t="s">
        <v>8275</v>
      </c>
      <c r="S3100" t="str">
        <f t="shared" si="290"/>
        <v>publishing</v>
      </c>
      <c r="T3100" t="str">
        <f t="shared" si="291"/>
        <v>fiction</v>
      </c>
    </row>
    <row r="3101" spans="1:20" ht="43.2" x14ac:dyDescent="0.3">
      <c r="A3101">
        <v>925</v>
      </c>
      <c r="B3101" s="3" t="s">
        <v>926</v>
      </c>
      <c r="C3101" s="3" t="s">
        <v>5035</v>
      </c>
      <c r="D3101" s="10">
        <v>6000</v>
      </c>
      <c r="E3101">
        <v>160</v>
      </c>
      <c r="F3101" s="5">
        <f t="shared" si="288"/>
        <v>2.6666666666666668E-2</v>
      </c>
      <c r="G3101" s="6">
        <f t="shared" si="289"/>
        <v>32</v>
      </c>
      <c r="H3101" t="s">
        <v>8221</v>
      </c>
      <c r="I3101" t="s">
        <v>8224</v>
      </c>
      <c r="J3101" t="s">
        <v>8246</v>
      </c>
      <c r="K3101">
        <v>1385590111</v>
      </c>
      <c r="L3101" s="11">
        <f t="shared" si="292"/>
        <v>41605.922581018516</v>
      </c>
      <c r="M3101">
        <v>1382994511</v>
      </c>
      <c r="N3101" s="11">
        <f t="shared" si="293"/>
        <v>41575.880914351852</v>
      </c>
      <c r="O3101" t="b">
        <v>0</v>
      </c>
      <c r="P3101">
        <v>5</v>
      </c>
      <c r="Q3101" t="b">
        <v>0</v>
      </c>
      <c r="R3101" t="s">
        <v>8278</v>
      </c>
      <c r="S3101" t="str">
        <f t="shared" si="290"/>
        <v>music</v>
      </c>
      <c r="T3101" t="str">
        <f t="shared" si="291"/>
        <v>jazz</v>
      </c>
    </row>
    <row r="3102" spans="1:20" ht="43.2" x14ac:dyDescent="0.3">
      <c r="A3102">
        <v>4095</v>
      </c>
      <c r="B3102" s="3" t="s">
        <v>4091</v>
      </c>
      <c r="C3102" s="3" t="s">
        <v>8198</v>
      </c>
      <c r="D3102" s="10">
        <v>30000</v>
      </c>
      <c r="E3102">
        <v>800</v>
      </c>
      <c r="F3102" s="5">
        <f t="shared" si="288"/>
        <v>2.6666666666666668E-2</v>
      </c>
      <c r="G3102" s="6">
        <f t="shared" si="289"/>
        <v>800</v>
      </c>
      <c r="H3102" t="s">
        <v>8221</v>
      </c>
      <c r="I3102" t="s">
        <v>8238</v>
      </c>
      <c r="J3102" t="s">
        <v>8256</v>
      </c>
      <c r="K3102">
        <v>1482108350</v>
      </c>
      <c r="L3102" s="11">
        <f t="shared" si="292"/>
        <v>42723.031828703708</v>
      </c>
      <c r="M3102">
        <v>1479516350</v>
      </c>
      <c r="N3102" s="11">
        <f t="shared" si="293"/>
        <v>42693.031828703708</v>
      </c>
      <c r="O3102" t="b">
        <v>0</v>
      </c>
      <c r="P3102">
        <v>1</v>
      </c>
      <c r="Q3102" t="b">
        <v>0</v>
      </c>
      <c r="R3102" t="s">
        <v>8271</v>
      </c>
      <c r="S3102" t="str">
        <f t="shared" si="290"/>
        <v>theater</v>
      </c>
      <c r="T3102" t="str">
        <f t="shared" si="291"/>
        <v>plays</v>
      </c>
    </row>
    <row r="3103" spans="1:20" ht="43.2" x14ac:dyDescent="0.3">
      <c r="A3103">
        <v>700</v>
      </c>
      <c r="B3103" s="3" t="s">
        <v>701</v>
      </c>
      <c r="C3103" s="3" t="s">
        <v>4810</v>
      </c>
      <c r="D3103" s="10">
        <v>15000</v>
      </c>
      <c r="E3103">
        <v>403</v>
      </c>
      <c r="F3103" s="5">
        <f t="shared" si="288"/>
        <v>2.6866666666666667E-2</v>
      </c>
      <c r="G3103" s="6">
        <f t="shared" si="289"/>
        <v>13</v>
      </c>
      <c r="H3103" t="s">
        <v>8221</v>
      </c>
      <c r="I3103" t="s">
        <v>8227</v>
      </c>
      <c r="J3103" t="s">
        <v>8249</v>
      </c>
      <c r="K3103">
        <v>1484065881</v>
      </c>
      <c r="L3103" s="11">
        <f t="shared" si="292"/>
        <v>42745.688437500001</v>
      </c>
      <c r="M3103">
        <v>1481473881</v>
      </c>
      <c r="N3103" s="11">
        <f t="shared" si="293"/>
        <v>42715.688437500001</v>
      </c>
      <c r="O3103" t="b">
        <v>0</v>
      </c>
      <c r="P3103">
        <v>31</v>
      </c>
      <c r="Q3103" t="b">
        <v>0</v>
      </c>
      <c r="R3103" t="s">
        <v>8273</v>
      </c>
      <c r="S3103" t="str">
        <f t="shared" si="290"/>
        <v>technology</v>
      </c>
      <c r="T3103" t="str">
        <f t="shared" si="291"/>
        <v>wearables</v>
      </c>
    </row>
    <row r="3104" spans="1:20" ht="43.2" x14ac:dyDescent="0.3">
      <c r="A3104">
        <v>1901</v>
      </c>
      <c r="B3104" s="3" t="s">
        <v>1902</v>
      </c>
      <c r="C3104" s="3" t="s">
        <v>6011</v>
      </c>
      <c r="D3104" s="10">
        <v>99000</v>
      </c>
      <c r="E3104">
        <v>2670</v>
      </c>
      <c r="F3104" s="5">
        <f t="shared" si="288"/>
        <v>2.696969696969697E-2</v>
      </c>
      <c r="G3104" s="6">
        <f t="shared" si="289"/>
        <v>106.8</v>
      </c>
      <c r="H3104" t="s">
        <v>8221</v>
      </c>
      <c r="I3104" t="s">
        <v>8225</v>
      </c>
      <c r="J3104" t="s">
        <v>8247</v>
      </c>
      <c r="K3104">
        <v>1432299600</v>
      </c>
      <c r="L3104" s="11">
        <f t="shared" si="292"/>
        <v>42146.541666666672</v>
      </c>
      <c r="M3104">
        <v>1429707729</v>
      </c>
      <c r="N3104" s="11">
        <f t="shared" si="293"/>
        <v>42116.54315972222</v>
      </c>
      <c r="O3104" t="b">
        <v>0</v>
      </c>
      <c r="P3104">
        <v>25</v>
      </c>
      <c r="Q3104" t="b">
        <v>0</v>
      </c>
      <c r="R3104" t="s">
        <v>8294</v>
      </c>
      <c r="S3104" t="str">
        <f t="shared" si="290"/>
        <v>technology</v>
      </c>
      <c r="T3104" t="str">
        <f t="shared" si="291"/>
        <v>gadgets</v>
      </c>
    </row>
    <row r="3105" spans="1:20" ht="43.2" x14ac:dyDescent="0.3">
      <c r="A3105">
        <v>1065</v>
      </c>
      <c r="B3105" s="3" t="s">
        <v>1066</v>
      </c>
      <c r="C3105" s="3" t="s">
        <v>5175</v>
      </c>
      <c r="D3105" s="10">
        <v>3000</v>
      </c>
      <c r="E3105">
        <v>81</v>
      </c>
      <c r="F3105" s="5">
        <f t="shared" si="288"/>
        <v>2.7E-2</v>
      </c>
      <c r="G3105" s="6">
        <f t="shared" si="289"/>
        <v>16.2</v>
      </c>
      <c r="H3105" t="s">
        <v>8221</v>
      </c>
      <c r="I3105" t="s">
        <v>8226</v>
      </c>
      <c r="J3105" t="s">
        <v>8248</v>
      </c>
      <c r="K3105">
        <v>1392800922</v>
      </c>
      <c r="L3105" s="11">
        <f t="shared" si="292"/>
        <v>41689.381041666667</v>
      </c>
      <c r="M3105">
        <v>1390381722</v>
      </c>
      <c r="N3105" s="11">
        <f t="shared" si="293"/>
        <v>41661.381041666667</v>
      </c>
      <c r="O3105" t="b">
        <v>0</v>
      </c>
      <c r="P3105">
        <v>5</v>
      </c>
      <c r="Q3105" t="b">
        <v>0</v>
      </c>
      <c r="R3105" t="s">
        <v>8282</v>
      </c>
      <c r="S3105" t="str">
        <f t="shared" si="290"/>
        <v>games</v>
      </c>
      <c r="T3105" t="str">
        <f t="shared" si="291"/>
        <v>video games</v>
      </c>
    </row>
    <row r="3106" spans="1:20" ht="43.2" x14ac:dyDescent="0.3">
      <c r="A3106">
        <v>3846</v>
      </c>
      <c r="B3106" s="3" t="s">
        <v>3843</v>
      </c>
      <c r="C3106" s="3" t="s">
        <v>7955</v>
      </c>
      <c r="D3106" s="10">
        <v>7000</v>
      </c>
      <c r="E3106">
        <v>189</v>
      </c>
      <c r="F3106" s="5">
        <f t="shared" si="288"/>
        <v>2.7E-2</v>
      </c>
      <c r="G3106" s="6">
        <f t="shared" si="289"/>
        <v>23.625</v>
      </c>
      <c r="H3106" t="s">
        <v>8221</v>
      </c>
      <c r="I3106" t="s">
        <v>8224</v>
      </c>
      <c r="J3106" t="s">
        <v>8246</v>
      </c>
      <c r="K3106">
        <v>1412405940</v>
      </c>
      <c r="L3106" s="11">
        <f t="shared" si="292"/>
        <v>41916.290972222225</v>
      </c>
      <c r="M3106">
        <v>1409721542</v>
      </c>
      <c r="N3106" s="11">
        <f t="shared" si="293"/>
        <v>41885.221550925926</v>
      </c>
      <c r="O3106" t="b">
        <v>1</v>
      </c>
      <c r="P3106">
        <v>8</v>
      </c>
      <c r="Q3106" t="b">
        <v>0</v>
      </c>
      <c r="R3106" t="s">
        <v>8271</v>
      </c>
      <c r="S3106" t="str">
        <f t="shared" si="290"/>
        <v>theater</v>
      </c>
      <c r="T3106" t="str">
        <f t="shared" si="291"/>
        <v>plays</v>
      </c>
    </row>
    <row r="3107" spans="1:20" ht="43.2" x14ac:dyDescent="0.3">
      <c r="A3107">
        <v>1769</v>
      </c>
      <c r="B3107" s="3" t="s">
        <v>1770</v>
      </c>
      <c r="C3107" s="3" t="s">
        <v>5879</v>
      </c>
      <c r="D3107" s="10">
        <v>40000</v>
      </c>
      <c r="E3107">
        <v>1081</v>
      </c>
      <c r="F3107" s="5">
        <f t="shared" si="288"/>
        <v>2.7025E-2</v>
      </c>
      <c r="G3107" s="6">
        <f t="shared" si="289"/>
        <v>49.136363636363633</v>
      </c>
      <c r="H3107" t="s">
        <v>8221</v>
      </c>
      <c r="I3107" t="s">
        <v>8224</v>
      </c>
      <c r="J3107" t="s">
        <v>8246</v>
      </c>
      <c r="K3107">
        <v>1421177959</v>
      </c>
      <c r="L3107" s="11">
        <f t="shared" si="292"/>
        <v>42017.818969907406</v>
      </c>
      <c r="M3107">
        <v>1418585959</v>
      </c>
      <c r="N3107" s="11">
        <f t="shared" si="293"/>
        <v>41987.818969907406</v>
      </c>
      <c r="O3107" t="b">
        <v>1</v>
      </c>
      <c r="P3107">
        <v>22</v>
      </c>
      <c r="Q3107" t="b">
        <v>0</v>
      </c>
      <c r="R3107" t="s">
        <v>8285</v>
      </c>
      <c r="S3107" t="str">
        <f t="shared" si="290"/>
        <v>photography</v>
      </c>
      <c r="T3107" t="str">
        <f t="shared" si="291"/>
        <v>photobooks</v>
      </c>
    </row>
    <row r="3108" spans="1:20" ht="57.6" x14ac:dyDescent="0.3">
      <c r="A3108">
        <v>549</v>
      </c>
      <c r="B3108" s="3" t="s">
        <v>550</v>
      </c>
      <c r="C3108" s="3" t="s">
        <v>4659</v>
      </c>
      <c r="D3108" s="10">
        <v>2500</v>
      </c>
      <c r="E3108">
        <v>68</v>
      </c>
      <c r="F3108" s="5">
        <f t="shared" si="288"/>
        <v>2.7199999999999998E-2</v>
      </c>
      <c r="G3108" s="6">
        <f t="shared" si="289"/>
        <v>8.5</v>
      </c>
      <c r="H3108" t="s">
        <v>8221</v>
      </c>
      <c r="I3108" t="s">
        <v>8225</v>
      </c>
      <c r="J3108" t="s">
        <v>8247</v>
      </c>
      <c r="K3108">
        <v>1436368622</v>
      </c>
      <c r="L3108" s="11">
        <f t="shared" si="292"/>
        <v>42193.636828703704</v>
      </c>
      <c r="M3108">
        <v>1433776622</v>
      </c>
      <c r="N3108" s="11">
        <f t="shared" si="293"/>
        <v>42163.636828703704</v>
      </c>
      <c r="O3108" t="b">
        <v>0</v>
      </c>
      <c r="P3108">
        <v>8</v>
      </c>
      <c r="Q3108" t="b">
        <v>0</v>
      </c>
      <c r="R3108" t="s">
        <v>8272</v>
      </c>
      <c r="S3108" t="str">
        <f t="shared" si="290"/>
        <v>technology</v>
      </c>
      <c r="T3108" t="str">
        <f t="shared" si="291"/>
        <v>web</v>
      </c>
    </row>
    <row r="3109" spans="1:20" ht="28.8" x14ac:dyDescent="0.3">
      <c r="A3109">
        <v>1420</v>
      </c>
      <c r="B3109" s="3" t="s">
        <v>1421</v>
      </c>
      <c r="C3109" s="3" t="s">
        <v>5530</v>
      </c>
      <c r="D3109" s="10">
        <v>110</v>
      </c>
      <c r="E3109">
        <v>3</v>
      </c>
      <c r="F3109" s="5">
        <f t="shared" si="288"/>
        <v>2.7272727272727271E-2</v>
      </c>
      <c r="G3109" s="6">
        <f t="shared" si="289"/>
        <v>1</v>
      </c>
      <c r="H3109" t="s">
        <v>8221</v>
      </c>
      <c r="I3109" t="s">
        <v>8224</v>
      </c>
      <c r="J3109" t="s">
        <v>8246</v>
      </c>
      <c r="K3109">
        <v>1467129686</v>
      </c>
      <c r="L3109" s="11">
        <f t="shared" si="292"/>
        <v>42549.667662037042</v>
      </c>
      <c r="M3109">
        <v>1464969686</v>
      </c>
      <c r="N3109" s="11">
        <f t="shared" si="293"/>
        <v>42524.667662037042</v>
      </c>
      <c r="O3109" t="b">
        <v>0</v>
      </c>
      <c r="P3109">
        <v>3</v>
      </c>
      <c r="Q3109" t="b">
        <v>0</v>
      </c>
      <c r="R3109" t="s">
        <v>8287</v>
      </c>
      <c r="S3109" t="str">
        <f t="shared" si="290"/>
        <v>publishing</v>
      </c>
      <c r="T3109" t="str">
        <f t="shared" si="291"/>
        <v>translations</v>
      </c>
    </row>
    <row r="3110" spans="1:20" ht="43.2" x14ac:dyDescent="0.3">
      <c r="A3110">
        <v>2891</v>
      </c>
      <c r="B3110" s="3" t="s">
        <v>2891</v>
      </c>
      <c r="C3110" s="3" t="s">
        <v>7001</v>
      </c>
      <c r="D3110" s="10">
        <v>10000</v>
      </c>
      <c r="E3110">
        <v>273</v>
      </c>
      <c r="F3110" s="5">
        <f t="shared" si="288"/>
        <v>2.7300000000000001E-2</v>
      </c>
      <c r="G3110" s="6">
        <f t="shared" si="289"/>
        <v>27.3</v>
      </c>
      <c r="H3110" t="s">
        <v>8221</v>
      </c>
      <c r="I3110" t="s">
        <v>8224</v>
      </c>
      <c r="J3110" t="s">
        <v>8246</v>
      </c>
      <c r="K3110">
        <v>1460751128</v>
      </c>
      <c r="L3110" s="11">
        <f t="shared" si="292"/>
        <v>42475.84175925926</v>
      </c>
      <c r="M3110">
        <v>1455570728</v>
      </c>
      <c r="N3110" s="11">
        <f t="shared" si="293"/>
        <v>42415.883425925931</v>
      </c>
      <c r="O3110" t="b">
        <v>0</v>
      </c>
      <c r="P3110">
        <v>10</v>
      </c>
      <c r="Q3110" t="b">
        <v>0</v>
      </c>
      <c r="R3110" t="s">
        <v>8271</v>
      </c>
      <c r="S3110" t="str">
        <f t="shared" si="290"/>
        <v>theater</v>
      </c>
      <c r="T3110" t="str">
        <f t="shared" si="291"/>
        <v>plays</v>
      </c>
    </row>
    <row r="3111" spans="1:20" ht="43.2" x14ac:dyDescent="0.3">
      <c r="A3111">
        <v>232</v>
      </c>
      <c r="B3111" s="3" t="s">
        <v>234</v>
      </c>
      <c r="C3111" s="3" t="s">
        <v>4342</v>
      </c>
      <c r="D3111" s="10">
        <v>4000</v>
      </c>
      <c r="E3111">
        <v>110</v>
      </c>
      <c r="F3111" s="5">
        <f t="shared" si="288"/>
        <v>2.75E-2</v>
      </c>
      <c r="G3111" s="6">
        <f t="shared" si="289"/>
        <v>15.714285714285714</v>
      </c>
      <c r="H3111" t="s">
        <v>8221</v>
      </c>
      <c r="I3111" t="s">
        <v>8225</v>
      </c>
      <c r="J3111" t="s">
        <v>8247</v>
      </c>
      <c r="K3111">
        <v>1425066546</v>
      </c>
      <c r="L3111" s="11">
        <f t="shared" si="292"/>
        <v>42062.82576388889</v>
      </c>
      <c r="M3111">
        <v>1422474546</v>
      </c>
      <c r="N3111" s="11">
        <f t="shared" si="293"/>
        <v>42032.82576388889</v>
      </c>
      <c r="O3111" t="b">
        <v>0</v>
      </c>
      <c r="P3111">
        <v>7</v>
      </c>
      <c r="Q3111" t="b">
        <v>0</v>
      </c>
      <c r="R3111" t="s">
        <v>8268</v>
      </c>
      <c r="S3111" t="str">
        <f t="shared" si="290"/>
        <v>film &amp; video</v>
      </c>
      <c r="T3111" t="str">
        <f t="shared" si="291"/>
        <v>drama</v>
      </c>
    </row>
    <row r="3112" spans="1:20" ht="57.6" x14ac:dyDescent="0.3">
      <c r="A3112">
        <v>2908</v>
      </c>
      <c r="B3112" s="3" t="s">
        <v>2908</v>
      </c>
      <c r="C3112" s="3" t="s">
        <v>7018</v>
      </c>
      <c r="D3112" s="10">
        <v>9600</v>
      </c>
      <c r="E3112">
        <v>264</v>
      </c>
      <c r="F3112" s="5">
        <f t="shared" si="288"/>
        <v>2.75E-2</v>
      </c>
      <c r="G3112" s="6">
        <f t="shared" si="289"/>
        <v>52.8</v>
      </c>
      <c r="H3112" t="s">
        <v>8221</v>
      </c>
      <c r="I3112" t="s">
        <v>8224</v>
      </c>
      <c r="J3112" t="s">
        <v>8246</v>
      </c>
      <c r="K3112">
        <v>1465407219</v>
      </c>
      <c r="L3112" s="11">
        <f t="shared" si="292"/>
        <v>42529.731701388882</v>
      </c>
      <c r="M3112">
        <v>1462815219</v>
      </c>
      <c r="N3112" s="11">
        <f t="shared" si="293"/>
        <v>42499.731701388882</v>
      </c>
      <c r="O3112" t="b">
        <v>0</v>
      </c>
      <c r="P3112">
        <v>5</v>
      </c>
      <c r="Q3112" t="b">
        <v>0</v>
      </c>
      <c r="R3112" t="s">
        <v>8271</v>
      </c>
      <c r="S3112" t="str">
        <f t="shared" si="290"/>
        <v>theater</v>
      </c>
      <c r="T3112" t="str">
        <f t="shared" si="291"/>
        <v>plays</v>
      </c>
    </row>
    <row r="3113" spans="1:20" ht="43.2" x14ac:dyDescent="0.3">
      <c r="A3113">
        <v>898</v>
      </c>
      <c r="B3113" s="3" t="s">
        <v>899</v>
      </c>
      <c r="C3113" s="3" t="s">
        <v>5008</v>
      </c>
      <c r="D3113" s="10">
        <v>2500</v>
      </c>
      <c r="E3113">
        <v>70</v>
      </c>
      <c r="F3113" s="5">
        <f t="shared" si="288"/>
        <v>2.8000000000000001E-2</v>
      </c>
      <c r="G3113" s="6">
        <f t="shared" si="289"/>
        <v>35</v>
      </c>
      <c r="H3113" t="s">
        <v>8221</v>
      </c>
      <c r="I3113" t="s">
        <v>8224</v>
      </c>
      <c r="J3113" t="s">
        <v>8246</v>
      </c>
      <c r="K3113">
        <v>1326651110</v>
      </c>
      <c r="L3113" s="11">
        <f t="shared" si="292"/>
        <v>40923.758217592593</v>
      </c>
      <c r="M3113">
        <v>1322763110</v>
      </c>
      <c r="N3113" s="11">
        <f t="shared" si="293"/>
        <v>40878.758217592593</v>
      </c>
      <c r="O3113" t="b">
        <v>0</v>
      </c>
      <c r="P3113">
        <v>2</v>
      </c>
      <c r="Q3113" t="b">
        <v>0</v>
      </c>
      <c r="R3113" t="s">
        <v>8279</v>
      </c>
      <c r="S3113" t="str">
        <f t="shared" si="290"/>
        <v>music</v>
      </c>
      <c r="T3113" t="str">
        <f t="shared" si="291"/>
        <v>indie rock</v>
      </c>
    </row>
    <row r="3114" spans="1:20" ht="57.6" x14ac:dyDescent="0.3">
      <c r="A3114">
        <v>4060</v>
      </c>
      <c r="B3114" s="3" t="s">
        <v>4056</v>
      </c>
      <c r="C3114" s="3" t="s">
        <v>8164</v>
      </c>
      <c r="D3114" s="10">
        <v>10000</v>
      </c>
      <c r="E3114">
        <v>285</v>
      </c>
      <c r="F3114" s="5">
        <f t="shared" si="288"/>
        <v>2.8500000000000001E-2</v>
      </c>
      <c r="G3114" s="6">
        <f t="shared" si="289"/>
        <v>57</v>
      </c>
      <c r="H3114" t="s">
        <v>8221</v>
      </c>
      <c r="I3114" t="s">
        <v>8229</v>
      </c>
      <c r="J3114" t="s">
        <v>8251</v>
      </c>
      <c r="K3114">
        <v>1403539200</v>
      </c>
      <c r="L3114" s="11">
        <f t="shared" si="292"/>
        <v>41813.666666666664</v>
      </c>
      <c r="M3114">
        <v>1400604056</v>
      </c>
      <c r="N3114" s="11">
        <f t="shared" si="293"/>
        <v>41779.695092592592</v>
      </c>
      <c r="O3114" t="b">
        <v>0</v>
      </c>
      <c r="P3114">
        <v>5</v>
      </c>
      <c r="Q3114" t="b">
        <v>0</v>
      </c>
      <c r="R3114" t="s">
        <v>8271</v>
      </c>
      <c r="S3114" t="str">
        <f t="shared" si="290"/>
        <v>theater</v>
      </c>
      <c r="T3114" t="str">
        <f t="shared" si="291"/>
        <v>plays</v>
      </c>
    </row>
    <row r="3115" spans="1:20" ht="43.2" x14ac:dyDescent="0.3">
      <c r="A3115">
        <v>473</v>
      </c>
      <c r="B3115" s="3" t="s">
        <v>474</v>
      </c>
      <c r="C3115" s="3" t="s">
        <v>4583</v>
      </c>
      <c r="D3115" s="10">
        <v>30000</v>
      </c>
      <c r="E3115">
        <v>861</v>
      </c>
      <c r="F3115" s="5">
        <f t="shared" si="288"/>
        <v>2.87E-2</v>
      </c>
      <c r="G3115" s="6">
        <f t="shared" si="289"/>
        <v>61.5</v>
      </c>
      <c r="H3115" t="s">
        <v>8221</v>
      </c>
      <c r="I3115" t="s">
        <v>8224</v>
      </c>
      <c r="J3115" t="s">
        <v>8246</v>
      </c>
      <c r="K3115">
        <v>1410972319</v>
      </c>
      <c r="L3115" s="11">
        <f t="shared" si="292"/>
        <v>41899.698136574072</v>
      </c>
      <c r="M3115">
        <v>1408380319</v>
      </c>
      <c r="N3115" s="11">
        <f t="shared" si="293"/>
        <v>41869.698136574072</v>
      </c>
      <c r="O3115" t="b">
        <v>0</v>
      </c>
      <c r="P3115">
        <v>14</v>
      </c>
      <c r="Q3115" t="b">
        <v>0</v>
      </c>
      <c r="R3115" t="s">
        <v>8270</v>
      </c>
      <c r="S3115" t="str">
        <f t="shared" si="290"/>
        <v>film &amp; video</v>
      </c>
      <c r="T3115" t="str">
        <f t="shared" si="291"/>
        <v>animation</v>
      </c>
    </row>
    <row r="3116" spans="1:20" ht="43.2" x14ac:dyDescent="0.3">
      <c r="A3116">
        <v>1175</v>
      </c>
      <c r="B3116" s="3" t="s">
        <v>1176</v>
      </c>
      <c r="C3116" s="3" t="s">
        <v>5285</v>
      </c>
      <c r="D3116" s="10">
        <v>20000</v>
      </c>
      <c r="E3116">
        <v>585</v>
      </c>
      <c r="F3116" s="5">
        <f t="shared" si="288"/>
        <v>2.9250000000000002E-2</v>
      </c>
      <c r="G3116" s="6">
        <f t="shared" si="289"/>
        <v>65</v>
      </c>
      <c r="H3116" t="s">
        <v>8221</v>
      </c>
      <c r="I3116" t="s">
        <v>8224</v>
      </c>
      <c r="J3116" t="s">
        <v>8246</v>
      </c>
      <c r="K3116">
        <v>1436981339</v>
      </c>
      <c r="L3116" s="11">
        <f t="shared" si="292"/>
        <v>42200.728460648148</v>
      </c>
      <c r="M3116">
        <v>1434389339</v>
      </c>
      <c r="N3116" s="11">
        <f t="shared" si="293"/>
        <v>42170.728460648148</v>
      </c>
      <c r="O3116" t="b">
        <v>0</v>
      </c>
      <c r="P3116">
        <v>9</v>
      </c>
      <c r="Q3116" t="b">
        <v>0</v>
      </c>
      <c r="R3116" t="s">
        <v>8284</v>
      </c>
      <c r="S3116" t="str">
        <f t="shared" si="290"/>
        <v>food</v>
      </c>
      <c r="T3116" t="str">
        <f t="shared" si="291"/>
        <v>food trucks</v>
      </c>
    </row>
    <row r="3117" spans="1:20" ht="57.6" x14ac:dyDescent="0.3">
      <c r="A3117">
        <v>1108</v>
      </c>
      <c r="B3117" s="3" t="s">
        <v>1109</v>
      </c>
      <c r="C3117" s="3" t="s">
        <v>5218</v>
      </c>
      <c r="D3117" s="10">
        <v>25000</v>
      </c>
      <c r="E3117">
        <v>732.5</v>
      </c>
      <c r="F3117" s="5">
        <f t="shared" si="288"/>
        <v>2.93E-2</v>
      </c>
      <c r="G3117" s="6">
        <f t="shared" si="289"/>
        <v>34.88095238095238</v>
      </c>
      <c r="H3117" t="s">
        <v>8221</v>
      </c>
      <c r="I3117" t="s">
        <v>8224</v>
      </c>
      <c r="J3117" t="s">
        <v>8246</v>
      </c>
      <c r="K3117">
        <v>1334326635</v>
      </c>
      <c r="L3117" s="11">
        <f t="shared" si="292"/>
        <v>41012.595312500001</v>
      </c>
      <c r="M3117">
        <v>1329146235</v>
      </c>
      <c r="N3117" s="11">
        <f t="shared" si="293"/>
        <v>40952.636979166666</v>
      </c>
      <c r="O3117" t="b">
        <v>0</v>
      </c>
      <c r="P3117">
        <v>21</v>
      </c>
      <c r="Q3117" t="b">
        <v>0</v>
      </c>
      <c r="R3117" t="s">
        <v>8282</v>
      </c>
      <c r="S3117" t="str">
        <f t="shared" si="290"/>
        <v>games</v>
      </c>
      <c r="T3117" t="str">
        <f t="shared" si="291"/>
        <v>video games</v>
      </c>
    </row>
    <row r="3118" spans="1:20" ht="43.2" x14ac:dyDescent="0.3">
      <c r="A3118">
        <v>1806</v>
      </c>
      <c r="B3118" s="3" t="s">
        <v>1807</v>
      </c>
      <c r="C3118" s="3" t="s">
        <v>5916</v>
      </c>
      <c r="D3118" s="10">
        <v>20000</v>
      </c>
      <c r="E3118">
        <v>591</v>
      </c>
      <c r="F3118" s="5">
        <f t="shared" si="288"/>
        <v>2.955E-2</v>
      </c>
      <c r="G3118" s="6">
        <f t="shared" si="289"/>
        <v>73.875</v>
      </c>
      <c r="H3118" t="s">
        <v>8221</v>
      </c>
      <c r="I3118" t="s">
        <v>8225</v>
      </c>
      <c r="J3118" t="s">
        <v>8247</v>
      </c>
      <c r="K3118">
        <v>1412090349</v>
      </c>
      <c r="L3118" s="11">
        <f t="shared" si="292"/>
        <v>41912.638298611113</v>
      </c>
      <c r="M3118">
        <v>1409066349</v>
      </c>
      <c r="N3118" s="11">
        <f t="shared" si="293"/>
        <v>41877.638298611113</v>
      </c>
      <c r="O3118" t="b">
        <v>1</v>
      </c>
      <c r="P3118">
        <v>8</v>
      </c>
      <c r="Q3118" t="b">
        <v>0</v>
      </c>
      <c r="R3118" t="s">
        <v>8285</v>
      </c>
      <c r="S3118" t="str">
        <f t="shared" si="290"/>
        <v>photography</v>
      </c>
      <c r="T3118" t="str">
        <f t="shared" si="291"/>
        <v>photobooks</v>
      </c>
    </row>
    <row r="3119" spans="1:20" ht="43.2" x14ac:dyDescent="0.3">
      <c r="A3119">
        <v>880</v>
      </c>
      <c r="B3119" s="3" t="s">
        <v>881</v>
      </c>
      <c r="C3119" s="3" t="s">
        <v>4990</v>
      </c>
      <c r="D3119" s="10">
        <v>3780</v>
      </c>
      <c r="E3119">
        <v>113</v>
      </c>
      <c r="F3119" s="5">
        <f t="shared" si="288"/>
        <v>2.9894179894179893E-2</v>
      </c>
      <c r="G3119" s="6">
        <f t="shared" si="289"/>
        <v>14.125</v>
      </c>
      <c r="H3119" t="s">
        <v>8221</v>
      </c>
      <c r="I3119" t="s">
        <v>8224</v>
      </c>
      <c r="J3119" t="s">
        <v>8246</v>
      </c>
      <c r="K3119">
        <v>1351582938</v>
      </c>
      <c r="L3119" s="11">
        <f t="shared" si="292"/>
        <v>41212.32104166667</v>
      </c>
      <c r="M3119">
        <v>1348731738</v>
      </c>
      <c r="N3119" s="11">
        <f t="shared" si="293"/>
        <v>41179.32104166667</v>
      </c>
      <c r="O3119" t="b">
        <v>0</v>
      </c>
      <c r="P3119">
        <v>8</v>
      </c>
      <c r="Q3119" t="b">
        <v>0</v>
      </c>
      <c r="R3119" t="s">
        <v>8279</v>
      </c>
      <c r="S3119" t="str">
        <f t="shared" si="290"/>
        <v>music</v>
      </c>
      <c r="T3119" t="str">
        <f t="shared" si="291"/>
        <v>indie rock</v>
      </c>
    </row>
    <row r="3120" spans="1:20" ht="43.2" x14ac:dyDescent="0.3">
      <c r="A3120">
        <v>511</v>
      </c>
      <c r="B3120" s="3" t="s">
        <v>512</v>
      </c>
      <c r="C3120" s="3" t="s">
        <v>4621</v>
      </c>
      <c r="D3120" s="10">
        <v>5000</v>
      </c>
      <c r="E3120">
        <v>150</v>
      </c>
      <c r="F3120" s="5">
        <f t="shared" si="288"/>
        <v>0.03</v>
      </c>
      <c r="G3120" s="6">
        <f t="shared" si="289"/>
        <v>30</v>
      </c>
      <c r="H3120" t="s">
        <v>8221</v>
      </c>
      <c r="I3120" t="s">
        <v>8224</v>
      </c>
      <c r="J3120" t="s">
        <v>8246</v>
      </c>
      <c r="K3120">
        <v>1365228982</v>
      </c>
      <c r="L3120" s="11">
        <f t="shared" si="292"/>
        <v>41370.261365740742</v>
      </c>
      <c r="M3120">
        <v>1362640582</v>
      </c>
      <c r="N3120" s="11">
        <f t="shared" si="293"/>
        <v>41340.303032407406</v>
      </c>
      <c r="O3120" t="b">
        <v>0</v>
      </c>
      <c r="P3120">
        <v>5</v>
      </c>
      <c r="Q3120" t="b">
        <v>0</v>
      </c>
      <c r="R3120" t="s">
        <v>8270</v>
      </c>
      <c r="S3120" t="str">
        <f t="shared" si="290"/>
        <v>film &amp; video</v>
      </c>
      <c r="T3120" t="str">
        <f t="shared" si="291"/>
        <v>animation</v>
      </c>
    </row>
    <row r="3121" spans="1:20" ht="43.2" x14ac:dyDescent="0.3">
      <c r="A3121">
        <v>1438</v>
      </c>
      <c r="B3121" s="3" t="s">
        <v>1439</v>
      </c>
      <c r="C3121" s="3" t="s">
        <v>5548</v>
      </c>
      <c r="D3121" s="10">
        <v>20000</v>
      </c>
      <c r="E3121">
        <v>600</v>
      </c>
      <c r="F3121" s="5">
        <f t="shared" si="288"/>
        <v>0.03</v>
      </c>
      <c r="G3121" s="6">
        <f t="shared" si="289"/>
        <v>75</v>
      </c>
      <c r="H3121" t="s">
        <v>8221</v>
      </c>
      <c r="I3121" t="s">
        <v>8232</v>
      </c>
      <c r="J3121" t="s">
        <v>8253</v>
      </c>
      <c r="K3121">
        <v>1461765300</v>
      </c>
      <c r="L3121" s="11">
        <f t="shared" si="292"/>
        <v>42487.579861111109</v>
      </c>
      <c r="M3121">
        <v>1459198499</v>
      </c>
      <c r="N3121" s="11">
        <f t="shared" si="293"/>
        <v>42457.871516203704</v>
      </c>
      <c r="O3121" t="b">
        <v>0</v>
      </c>
      <c r="P3121">
        <v>8</v>
      </c>
      <c r="Q3121" t="b">
        <v>0</v>
      </c>
      <c r="R3121" t="s">
        <v>8287</v>
      </c>
      <c r="S3121" t="str">
        <f t="shared" si="290"/>
        <v>publishing</v>
      </c>
      <c r="T3121" t="str">
        <f t="shared" si="291"/>
        <v>translations</v>
      </c>
    </row>
    <row r="3122" spans="1:20" ht="43.2" x14ac:dyDescent="0.3">
      <c r="A3122">
        <v>2775</v>
      </c>
      <c r="B3122" s="3" t="s">
        <v>2775</v>
      </c>
      <c r="C3122" s="3" t="s">
        <v>6885</v>
      </c>
      <c r="D3122" s="10">
        <v>5000</v>
      </c>
      <c r="E3122">
        <v>150</v>
      </c>
      <c r="F3122" s="5">
        <f t="shared" si="288"/>
        <v>0.03</v>
      </c>
      <c r="G3122" s="6">
        <f t="shared" si="289"/>
        <v>75</v>
      </c>
      <c r="H3122" t="s">
        <v>8221</v>
      </c>
      <c r="I3122" t="s">
        <v>8224</v>
      </c>
      <c r="J3122" t="s">
        <v>8246</v>
      </c>
      <c r="K3122">
        <v>1323994754</v>
      </c>
      <c r="L3122" s="11">
        <f t="shared" si="292"/>
        <v>40893.013356481482</v>
      </c>
      <c r="M3122">
        <v>1321402754</v>
      </c>
      <c r="N3122" s="11">
        <f t="shared" si="293"/>
        <v>40863.013356481482</v>
      </c>
      <c r="O3122" t="b">
        <v>0</v>
      </c>
      <c r="P3122">
        <v>2</v>
      </c>
      <c r="Q3122" t="b">
        <v>0</v>
      </c>
      <c r="R3122" t="s">
        <v>8304</v>
      </c>
      <c r="S3122" t="str">
        <f t="shared" si="290"/>
        <v>publishing</v>
      </c>
      <c r="T3122" t="str">
        <f t="shared" si="291"/>
        <v>children's books</v>
      </c>
    </row>
    <row r="3123" spans="1:20" ht="43.2" x14ac:dyDescent="0.3">
      <c r="A3123">
        <v>3115</v>
      </c>
      <c r="B3123" s="3" t="s">
        <v>3115</v>
      </c>
      <c r="C3123" s="3" t="s">
        <v>7225</v>
      </c>
      <c r="D3123" s="10">
        <v>10000</v>
      </c>
      <c r="E3123">
        <v>300</v>
      </c>
      <c r="F3123" s="5">
        <f t="shared" si="288"/>
        <v>0.03</v>
      </c>
      <c r="G3123" s="6">
        <f t="shared" si="289"/>
        <v>300</v>
      </c>
      <c r="H3123" t="s">
        <v>8221</v>
      </c>
      <c r="I3123" t="s">
        <v>8235</v>
      </c>
      <c r="J3123" t="s">
        <v>8255</v>
      </c>
      <c r="K3123">
        <v>1465123427</v>
      </c>
      <c r="L3123" s="11">
        <f t="shared" si="292"/>
        <v>42526.447071759263</v>
      </c>
      <c r="M3123">
        <v>1462531427</v>
      </c>
      <c r="N3123" s="11">
        <f t="shared" si="293"/>
        <v>42496.447071759263</v>
      </c>
      <c r="O3123" t="b">
        <v>0</v>
      </c>
      <c r="P3123">
        <v>1</v>
      </c>
      <c r="Q3123" t="b">
        <v>0</v>
      </c>
      <c r="R3123" t="s">
        <v>8303</v>
      </c>
      <c r="S3123" t="str">
        <f t="shared" si="290"/>
        <v>theater</v>
      </c>
      <c r="T3123" t="str">
        <f t="shared" si="291"/>
        <v>spaces</v>
      </c>
    </row>
    <row r="3124" spans="1:20" ht="43.2" x14ac:dyDescent="0.3">
      <c r="A3124">
        <v>3059</v>
      </c>
      <c r="B3124" s="3" t="s">
        <v>3059</v>
      </c>
      <c r="C3124" s="3" t="s">
        <v>7169</v>
      </c>
      <c r="D3124" s="10">
        <v>15000</v>
      </c>
      <c r="E3124">
        <v>451</v>
      </c>
      <c r="F3124" s="5">
        <f t="shared" si="288"/>
        <v>3.0066666666666665E-2</v>
      </c>
      <c r="G3124" s="6">
        <f t="shared" si="289"/>
        <v>41</v>
      </c>
      <c r="H3124" t="s">
        <v>8221</v>
      </c>
      <c r="I3124" t="s">
        <v>8224</v>
      </c>
      <c r="J3124" t="s">
        <v>8246</v>
      </c>
      <c r="K3124">
        <v>1407536846</v>
      </c>
      <c r="L3124" s="11">
        <f t="shared" si="292"/>
        <v>41859.935717592591</v>
      </c>
      <c r="M3124">
        <v>1404944846</v>
      </c>
      <c r="N3124" s="11">
        <f t="shared" si="293"/>
        <v>41829.935717592591</v>
      </c>
      <c r="O3124" t="b">
        <v>0</v>
      </c>
      <c r="P3124">
        <v>11</v>
      </c>
      <c r="Q3124" t="b">
        <v>0</v>
      </c>
      <c r="R3124" t="s">
        <v>8303</v>
      </c>
      <c r="S3124" t="str">
        <f t="shared" si="290"/>
        <v>theater</v>
      </c>
      <c r="T3124" t="str">
        <f t="shared" si="291"/>
        <v>spaces</v>
      </c>
    </row>
    <row r="3125" spans="1:20" ht="43.2" x14ac:dyDescent="0.3">
      <c r="A3125">
        <v>905</v>
      </c>
      <c r="B3125" s="3" t="s">
        <v>906</v>
      </c>
      <c r="C3125" s="3" t="s">
        <v>5015</v>
      </c>
      <c r="D3125" s="10">
        <v>6500</v>
      </c>
      <c r="E3125">
        <v>196</v>
      </c>
      <c r="F3125" s="5">
        <f t="shared" si="288"/>
        <v>3.0153846153846153E-2</v>
      </c>
      <c r="G3125" s="6">
        <f t="shared" si="289"/>
        <v>32.666666666666664</v>
      </c>
      <c r="H3125" t="s">
        <v>8221</v>
      </c>
      <c r="I3125" t="s">
        <v>8224</v>
      </c>
      <c r="J3125" t="s">
        <v>8246</v>
      </c>
      <c r="K3125">
        <v>1295847926</v>
      </c>
      <c r="L3125" s="11">
        <f t="shared" si="292"/>
        <v>40567.239884259259</v>
      </c>
      <c r="M3125">
        <v>1290663926</v>
      </c>
      <c r="N3125" s="11">
        <f t="shared" si="293"/>
        <v>40507.239884259259</v>
      </c>
      <c r="O3125" t="b">
        <v>0</v>
      </c>
      <c r="P3125">
        <v>6</v>
      </c>
      <c r="Q3125" t="b">
        <v>0</v>
      </c>
      <c r="R3125" t="s">
        <v>8278</v>
      </c>
      <c r="S3125" t="str">
        <f t="shared" si="290"/>
        <v>music</v>
      </c>
      <c r="T3125" t="str">
        <f t="shared" si="291"/>
        <v>jazz</v>
      </c>
    </row>
    <row r="3126" spans="1:20" ht="43.2" x14ac:dyDescent="0.3">
      <c r="A3126">
        <v>660</v>
      </c>
      <c r="B3126" s="3" t="s">
        <v>661</v>
      </c>
      <c r="C3126" s="3" t="s">
        <v>4770</v>
      </c>
      <c r="D3126" s="10">
        <v>50000</v>
      </c>
      <c r="E3126">
        <v>1529</v>
      </c>
      <c r="F3126" s="5">
        <f t="shared" si="288"/>
        <v>3.058E-2</v>
      </c>
      <c r="G3126" s="6">
        <f t="shared" si="289"/>
        <v>84.944444444444443</v>
      </c>
      <c r="H3126" t="s">
        <v>8221</v>
      </c>
      <c r="I3126" t="s">
        <v>8224</v>
      </c>
      <c r="J3126" t="s">
        <v>8246</v>
      </c>
      <c r="K3126">
        <v>1415558879</v>
      </c>
      <c r="L3126" s="11">
        <f t="shared" si="292"/>
        <v>41952.783321759263</v>
      </c>
      <c r="M3126">
        <v>1412963279</v>
      </c>
      <c r="N3126" s="11">
        <f t="shared" si="293"/>
        <v>41922.741655092592</v>
      </c>
      <c r="O3126" t="b">
        <v>0</v>
      </c>
      <c r="P3126">
        <v>18</v>
      </c>
      <c r="Q3126" t="b">
        <v>0</v>
      </c>
      <c r="R3126" t="s">
        <v>8273</v>
      </c>
      <c r="S3126" t="str">
        <f t="shared" si="290"/>
        <v>technology</v>
      </c>
      <c r="T3126" t="str">
        <f t="shared" si="291"/>
        <v>wearables</v>
      </c>
    </row>
    <row r="3127" spans="1:20" ht="43.2" x14ac:dyDescent="0.3">
      <c r="A3127">
        <v>2414</v>
      </c>
      <c r="B3127" s="3" t="s">
        <v>2415</v>
      </c>
      <c r="C3127" s="3" t="s">
        <v>6524</v>
      </c>
      <c r="D3127" s="10">
        <v>15000</v>
      </c>
      <c r="E3127">
        <v>460</v>
      </c>
      <c r="F3127" s="5">
        <f t="shared" si="288"/>
        <v>3.0666666666666665E-2</v>
      </c>
      <c r="G3127" s="6">
        <f t="shared" si="289"/>
        <v>35.384615384615387</v>
      </c>
      <c r="H3127" t="s">
        <v>8221</v>
      </c>
      <c r="I3127" t="s">
        <v>8224</v>
      </c>
      <c r="J3127" t="s">
        <v>8246</v>
      </c>
      <c r="K3127">
        <v>1440215940</v>
      </c>
      <c r="L3127" s="11">
        <f t="shared" si="292"/>
        <v>42238.165972222225</v>
      </c>
      <c r="M3127">
        <v>1436805660</v>
      </c>
      <c r="N3127" s="11">
        <f t="shared" si="293"/>
        <v>42198.695138888885</v>
      </c>
      <c r="O3127" t="b">
        <v>0</v>
      </c>
      <c r="P3127">
        <v>13</v>
      </c>
      <c r="Q3127" t="b">
        <v>0</v>
      </c>
      <c r="R3127" t="s">
        <v>8284</v>
      </c>
      <c r="S3127" t="str">
        <f t="shared" si="290"/>
        <v>food</v>
      </c>
      <c r="T3127" t="str">
        <f t="shared" si="291"/>
        <v>food trucks</v>
      </c>
    </row>
    <row r="3128" spans="1:20" ht="43.2" x14ac:dyDescent="0.3">
      <c r="A3128">
        <v>3910</v>
      </c>
      <c r="B3128" s="3" t="s">
        <v>3907</v>
      </c>
      <c r="C3128" s="3" t="s">
        <v>8018</v>
      </c>
      <c r="D3128" s="10">
        <v>6000</v>
      </c>
      <c r="E3128">
        <v>185</v>
      </c>
      <c r="F3128" s="5">
        <f t="shared" si="288"/>
        <v>3.0833333333333334E-2</v>
      </c>
      <c r="G3128" s="6">
        <f t="shared" si="289"/>
        <v>61.666666666666664</v>
      </c>
      <c r="H3128" t="s">
        <v>8221</v>
      </c>
      <c r="I3128" t="s">
        <v>8224</v>
      </c>
      <c r="J3128" t="s">
        <v>8246</v>
      </c>
      <c r="K3128">
        <v>1441649397</v>
      </c>
      <c r="L3128" s="11">
        <f t="shared" si="292"/>
        <v>42254.756909722222</v>
      </c>
      <c r="M3128">
        <v>1439057397</v>
      </c>
      <c r="N3128" s="11">
        <f t="shared" si="293"/>
        <v>42224.756909722222</v>
      </c>
      <c r="O3128" t="b">
        <v>0</v>
      </c>
      <c r="P3128">
        <v>3</v>
      </c>
      <c r="Q3128" t="b">
        <v>0</v>
      </c>
      <c r="R3128" t="s">
        <v>8271</v>
      </c>
      <c r="S3128" t="str">
        <f t="shared" si="290"/>
        <v>theater</v>
      </c>
      <c r="T3128" t="str">
        <f t="shared" si="291"/>
        <v>plays</v>
      </c>
    </row>
    <row r="3129" spans="1:20" ht="43.2" x14ac:dyDescent="0.3">
      <c r="A3129">
        <v>4111</v>
      </c>
      <c r="B3129" s="3" t="s">
        <v>4107</v>
      </c>
      <c r="C3129" s="3" t="s">
        <v>8214</v>
      </c>
      <c r="D3129" s="10">
        <v>3000</v>
      </c>
      <c r="E3129">
        <v>94</v>
      </c>
      <c r="F3129" s="5">
        <f t="shared" si="288"/>
        <v>3.1333333333333331E-2</v>
      </c>
      <c r="G3129" s="6">
        <f t="shared" si="289"/>
        <v>15.666666666666666</v>
      </c>
      <c r="H3129" t="s">
        <v>8221</v>
      </c>
      <c r="I3129" t="s">
        <v>8224</v>
      </c>
      <c r="J3129" t="s">
        <v>8246</v>
      </c>
      <c r="K3129">
        <v>1424747740</v>
      </c>
      <c r="L3129" s="11">
        <f t="shared" si="292"/>
        <v>42059.135879629626</v>
      </c>
      <c r="M3129">
        <v>1422155740</v>
      </c>
      <c r="N3129" s="11">
        <f t="shared" si="293"/>
        <v>42029.135879629626</v>
      </c>
      <c r="O3129" t="b">
        <v>0</v>
      </c>
      <c r="P3129">
        <v>6</v>
      </c>
      <c r="Q3129" t="b">
        <v>0</v>
      </c>
      <c r="R3129" t="s">
        <v>8271</v>
      </c>
      <c r="S3129" t="str">
        <f t="shared" si="290"/>
        <v>theater</v>
      </c>
      <c r="T3129" t="str">
        <f t="shared" si="291"/>
        <v>plays</v>
      </c>
    </row>
    <row r="3130" spans="1:20" ht="43.2" x14ac:dyDescent="0.3">
      <c r="A3130">
        <v>1985</v>
      </c>
      <c r="B3130" s="3" t="s">
        <v>1986</v>
      </c>
      <c r="C3130" s="3" t="s">
        <v>6095</v>
      </c>
      <c r="D3130" s="10">
        <v>1600</v>
      </c>
      <c r="E3130">
        <v>51</v>
      </c>
      <c r="F3130" s="5">
        <f t="shared" si="288"/>
        <v>3.1875000000000001E-2</v>
      </c>
      <c r="G3130" s="6">
        <f t="shared" si="289"/>
        <v>12.75</v>
      </c>
      <c r="H3130" t="s">
        <v>8221</v>
      </c>
      <c r="I3130" t="s">
        <v>8225</v>
      </c>
      <c r="J3130" t="s">
        <v>8247</v>
      </c>
      <c r="K3130">
        <v>1470178800</v>
      </c>
      <c r="L3130" s="11">
        <f t="shared" si="292"/>
        <v>42584.958333333328</v>
      </c>
      <c r="M3130">
        <v>1467650771</v>
      </c>
      <c r="N3130" s="11">
        <f t="shared" si="293"/>
        <v>42555.698738425926</v>
      </c>
      <c r="O3130" t="b">
        <v>0</v>
      </c>
      <c r="P3130">
        <v>4</v>
      </c>
      <c r="Q3130" t="b">
        <v>0</v>
      </c>
      <c r="R3130" t="s">
        <v>8296</v>
      </c>
      <c r="S3130" t="str">
        <f t="shared" si="290"/>
        <v>photography</v>
      </c>
      <c r="T3130" t="str">
        <f t="shared" si="291"/>
        <v>people</v>
      </c>
    </row>
    <row r="3131" spans="1:20" ht="43.2" x14ac:dyDescent="0.3">
      <c r="A3131">
        <v>507</v>
      </c>
      <c r="B3131" s="3" t="s">
        <v>508</v>
      </c>
      <c r="C3131" s="3" t="s">
        <v>4617</v>
      </c>
      <c r="D3131" s="10">
        <v>20000</v>
      </c>
      <c r="E3131">
        <v>640</v>
      </c>
      <c r="F3131" s="5">
        <f t="shared" si="288"/>
        <v>3.2000000000000001E-2</v>
      </c>
      <c r="G3131" s="6">
        <f t="shared" si="289"/>
        <v>64</v>
      </c>
      <c r="H3131" t="s">
        <v>8221</v>
      </c>
      <c r="I3131" t="s">
        <v>8224</v>
      </c>
      <c r="J3131" t="s">
        <v>8246</v>
      </c>
      <c r="K3131">
        <v>1350687657</v>
      </c>
      <c r="L3131" s="11">
        <f t="shared" si="292"/>
        <v>41201.958993055552</v>
      </c>
      <c r="M3131">
        <v>1346799657</v>
      </c>
      <c r="N3131" s="11">
        <f t="shared" si="293"/>
        <v>41156.958993055552</v>
      </c>
      <c r="O3131" t="b">
        <v>0</v>
      </c>
      <c r="P3131">
        <v>10</v>
      </c>
      <c r="Q3131" t="b">
        <v>0</v>
      </c>
      <c r="R3131" t="s">
        <v>8270</v>
      </c>
      <c r="S3131" t="str">
        <f t="shared" si="290"/>
        <v>film &amp; video</v>
      </c>
      <c r="T3131" t="str">
        <f t="shared" si="291"/>
        <v>animation</v>
      </c>
    </row>
    <row r="3132" spans="1:20" ht="43.2" x14ac:dyDescent="0.3">
      <c r="A3132">
        <v>903</v>
      </c>
      <c r="B3132" s="3" t="s">
        <v>904</v>
      </c>
      <c r="C3132" s="3" t="s">
        <v>5013</v>
      </c>
      <c r="D3132" s="10">
        <v>5000</v>
      </c>
      <c r="E3132">
        <v>160</v>
      </c>
      <c r="F3132" s="5">
        <f t="shared" si="288"/>
        <v>3.2000000000000001E-2</v>
      </c>
      <c r="G3132" s="6">
        <f t="shared" si="289"/>
        <v>40</v>
      </c>
      <c r="H3132" t="s">
        <v>8221</v>
      </c>
      <c r="I3132" t="s">
        <v>8224</v>
      </c>
      <c r="J3132" t="s">
        <v>8246</v>
      </c>
      <c r="K3132">
        <v>1348367100</v>
      </c>
      <c r="L3132" s="11">
        <f t="shared" si="292"/>
        <v>41175.100694444445</v>
      </c>
      <c r="M3132">
        <v>1346180780</v>
      </c>
      <c r="N3132" s="11">
        <f t="shared" si="293"/>
        <v>41149.796064814815</v>
      </c>
      <c r="O3132" t="b">
        <v>0</v>
      </c>
      <c r="P3132">
        <v>4</v>
      </c>
      <c r="Q3132" t="b">
        <v>0</v>
      </c>
      <c r="R3132" t="s">
        <v>8278</v>
      </c>
      <c r="S3132" t="str">
        <f t="shared" si="290"/>
        <v>music</v>
      </c>
      <c r="T3132" t="str">
        <f t="shared" si="291"/>
        <v>jazz</v>
      </c>
    </row>
    <row r="3133" spans="1:20" ht="43.2" x14ac:dyDescent="0.3">
      <c r="A3133">
        <v>4090</v>
      </c>
      <c r="B3133" s="3" t="s">
        <v>4086</v>
      </c>
      <c r="C3133" s="3" t="s">
        <v>8193</v>
      </c>
      <c r="D3133" s="10">
        <v>1000</v>
      </c>
      <c r="E3133">
        <v>32</v>
      </c>
      <c r="F3133" s="5">
        <f t="shared" si="288"/>
        <v>3.2000000000000001E-2</v>
      </c>
      <c r="G3133" s="6">
        <f t="shared" si="289"/>
        <v>10.666666666666666</v>
      </c>
      <c r="H3133" t="s">
        <v>8221</v>
      </c>
      <c r="I3133" t="s">
        <v>8224</v>
      </c>
      <c r="J3133" t="s">
        <v>8246</v>
      </c>
      <c r="K3133">
        <v>1438959600</v>
      </c>
      <c r="L3133" s="11">
        <f t="shared" si="292"/>
        <v>42223.625</v>
      </c>
      <c r="M3133">
        <v>1437754137</v>
      </c>
      <c r="N3133" s="11">
        <f t="shared" si="293"/>
        <v>42209.67288194444</v>
      </c>
      <c r="O3133" t="b">
        <v>0</v>
      </c>
      <c r="P3133">
        <v>3</v>
      </c>
      <c r="Q3133" t="b">
        <v>0</v>
      </c>
      <c r="R3133" t="s">
        <v>8271</v>
      </c>
      <c r="S3133" t="str">
        <f t="shared" si="290"/>
        <v>theater</v>
      </c>
      <c r="T3133" t="str">
        <f t="shared" si="291"/>
        <v>plays</v>
      </c>
    </row>
    <row r="3134" spans="1:20" ht="57.6" x14ac:dyDescent="0.3">
      <c r="A3134">
        <v>3962</v>
      </c>
      <c r="B3134" s="3" t="s">
        <v>3959</v>
      </c>
      <c r="C3134" s="3" t="s">
        <v>8069</v>
      </c>
      <c r="D3134" s="10">
        <v>1400</v>
      </c>
      <c r="E3134">
        <v>45</v>
      </c>
      <c r="F3134" s="5">
        <f t="shared" si="288"/>
        <v>3.214285714285714E-2</v>
      </c>
      <c r="G3134" s="6">
        <f t="shared" si="289"/>
        <v>15</v>
      </c>
      <c r="H3134" t="s">
        <v>8221</v>
      </c>
      <c r="I3134" t="s">
        <v>8225</v>
      </c>
      <c r="J3134" t="s">
        <v>8247</v>
      </c>
      <c r="K3134">
        <v>1448722494</v>
      </c>
      <c r="L3134" s="11">
        <f t="shared" si="292"/>
        <v>42336.621458333335</v>
      </c>
      <c r="M3134">
        <v>1446562494</v>
      </c>
      <c r="N3134" s="11">
        <f t="shared" si="293"/>
        <v>42311.621458333335</v>
      </c>
      <c r="O3134" t="b">
        <v>0</v>
      </c>
      <c r="P3134">
        <v>3</v>
      </c>
      <c r="Q3134" t="b">
        <v>0</v>
      </c>
      <c r="R3134" t="s">
        <v>8271</v>
      </c>
      <c r="S3134" t="str">
        <f t="shared" si="290"/>
        <v>theater</v>
      </c>
      <c r="T3134" t="str">
        <f t="shared" si="291"/>
        <v>plays</v>
      </c>
    </row>
    <row r="3135" spans="1:20" ht="43.2" x14ac:dyDescent="0.3">
      <c r="A3135">
        <v>170</v>
      </c>
      <c r="B3135" s="3" t="s">
        <v>172</v>
      </c>
      <c r="C3135" s="3" t="s">
        <v>4280</v>
      </c>
      <c r="D3135" s="10">
        <v>10000</v>
      </c>
      <c r="E3135">
        <v>325</v>
      </c>
      <c r="F3135" s="5">
        <f t="shared" si="288"/>
        <v>3.2500000000000001E-2</v>
      </c>
      <c r="G3135" s="6">
        <f t="shared" si="289"/>
        <v>32.5</v>
      </c>
      <c r="H3135" t="s">
        <v>8221</v>
      </c>
      <c r="I3135" t="s">
        <v>8224</v>
      </c>
      <c r="J3135" t="s">
        <v>8246</v>
      </c>
      <c r="K3135">
        <v>1440912480</v>
      </c>
      <c r="L3135" s="11">
        <f t="shared" si="292"/>
        <v>42246.227777777778</v>
      </c>
      <c r="M3135">
        <v>1438385283</v>
      </c>
      <c r="N3135" s="11">
        <f t="shared" si="293"/>
        <v>42216.977812500001</v>
      </c>
      <c r="O3135" t="b">
        <v>0</v>
      </c>
      <c r="P3135">
        <v>10</v>
      </c>
      <c r="Q3135" t="b">
        <v>0</v>
      </c>
      <c r="R3135" t="s">
        <v>8268</v>
      </c>
      <c r="S3135" t="str">
        <f t="shared" si="290"/>
        <v>film &amp; video</v>
      </c>
      <c r="T3135" t="str">
        <f t="shared" si="291"/>
        <v>drama</v>
      </c>
    </row>
    <row r="3136" spans="1:20" ht="43.2" x14ac:dyDescent="0.3">
      <c r="A3136">
        <v>891</v>
      </c>
      <c r="B3136" s="3" t="s">
        <v>892</v>
      </c>
      <c r="C3136" s="3" t="s">
        <v>5001</v>
      </c>
      <c r="D3136" s="10">
        <v>8000</v>
      </c>
      <c r="E3136">
        <v>260</v>
      </c>
      <c r="F3136" s="5">
        <f t="shared" si="288"/>
        <v>3.2500000000000001E-2</v>
      </c>
      <c r="G3136" s="6">
        <f t="shared" si="289"/>
        <v>28.888888888888889</v>
      </c>
      <c r="H3136" t="s">
        <v>8221</v>
      </c>
      <c r="I3136" t="s">
        <v>8224</v>
      </c>
      <c r="J3136" t="s">
        <v>8246</v>
      </c>
      <c r="K3136">
        <v>1408581930</v>
      </c>
      <c r="L3136" s="11">
        <f t="shared" si="292"/>
        <v>41872.031597222223</v>
      </c>
      <c r="M3136">
        <v>1405989930</v>
      </c>
      <c r="N3136" s="11">
        <f t="shared" si="293"/>
        <v>41842.031597222223</v>
      </c>
      <c r="O3136" t="b">
        <v>0</v>
      </c>
      <c r="P3136">
        <v>9</v>
      </c>
      <c r="Q3136" t="b">
        <v>0</v>
      </c>
      <c r="R3136" t="s">
        <v>8279</v>
      </c>
      <c r="S3136" t="str">
        <f t="shared" si="290"/>
        <v>music</v>
      </c>
      <c r="T3136" t="str">
        <f t="shared" si="291"/>
        <v>indie rock</v>
      </c>
    </row>
    <row r="3137" spans="1:20" ht="57.6" x14ac:dyDescent="0.3">
      <c r="A3137">
        <v>909</v>
      </c>
      <c r="B3137" s="3" t="s">
        <v>910</v>
      </c>
      <c r="C3137" s="3" t="s">
        <v>5019</v>
      </c>
      <c r="D3137" s="10">
        <v>16000</v>
      </c>
      <c r="E3137">
        <v>520</v>
      </c>
      <c r="F3137" s="5">
        <f t="shared" si="288"/>
        <v>3.2500000000000001E-2</v>
      </c>
      <c r="G3137" s="6">
        <f t="shared" si="289"/>
        <v>65</v>
      </c>
      <c r="H3137" t="s">
        <v>8221</v>
      </c>
      <c r="I3137" t="s">
        <v>8224</v>
      </c>
      <c r="J3137" t="s">
        <v>8246</v>
      </c>
      <c r="K3137">
        <v>1343016000</v>
      </c>
      <c r="L3137" s="11">
        <f t="shared" si="292"/>
        <v>41113.166666666664</v>
      </c>
      <c r="M3137">
        <v>1340296440</v>
      </c>
      <c r="N3137" s="11">
        <f t="shared" si="293"/>
        <v>41081.69027777778</v>
      </c>
      <c r="O3137" t="b">
        <v>0</v>
      </c>
      <c r="P3137">
        <v>8</v>
      </c>
      <c r="Q3137" t="b">
        <v>0</v>
      </c>
      <c r="R3137" t="s">
        <v>8278</v>
      </c>
      <c r="S3137" t="str">
        <f t="shared" si="290"/>
        <v>music</v>
      </c>
      <c r="T3137" t="str">
        <f t="shared" si="291"/>
        <v>jazz</v>
      </c>
    </row>
    <row r="3138" spans="1:20" ht="28.8" x14ac:dyDescent="0.3">
      <c r="A3138">
        <v>3946</v>
      </c>
      <c r="B3138" s="3" t="s">
        <v>3943</v>
      </c>
      <c r="C3138" s="3" t="s">
        <v>8054</v>
      </c>
      <c r="D3138" s="10">
        <v>6000</v>
      </c>
      <c r="E3138">
        <v>195</v>
      </c>
      <c r="F3138" s="5">
        <f t="shared" ref="F3138:F3201" si="294">E3138/D3138</f>
        <v>3.2500000000000001E-2</v>
      </c>
      <c r="G3138" s="6">
        <f t="shared" ref="G3138:G3201" si="295">E3138/P3138</f>
        <v>39</v>
      </c>
      <c r="H3138" t="s">
        <v>8221</v>
      </c>
      <c r="I3138" t="s">
        <v>8224</v>
      </c>
      <c r="J3138" t="s">
        <v>8246</v>
      </c>
      <c r="K3138">
        <v>1425110400</v>
      </c>
      <c r="L3138" s="11">
        <f t="shared" si="292"/>
        <v>42063.333333333328</v>
      </c>
      <c r="M3138">
        <v>1422388822</v>
      </c>
      <c r="N3138" s="11">
        <f t="shared" si="293"/>
        <v>42031.833587962959</v>
      </c>
      <c r="O3138" t="b">
        <v>0</v>
      </c>
      <c r="P3138">
        <v>5</v>
      </c>
      <c r="Q3138" t="b">
        <v>0</v>
      </c>
      <c r="R3138" t="s">
        <v>8271</v>
      </c>
      <c r="S3138" t="str">
        <f t="shared" ref="S3138:S3201" si="296">LEFT(R3138,FIND("/",R3138)-1)</f>
        <v>theater</v>
      </c>
      <c r="T3138" t="str">
        <f t="shared" ref="T3138:T3201" si="297">RIGHT(R3138,LEN(R3138)-FIND("/",R3138))</f>
        <v>plays</v>
      </c>
    </row>
    <row r="3139" spans="1:20" ht="43.2" x14ac:dyDescent="0.3">
      <c r="A3139">
        <v>3789</v>
      </c>
      <c r="B3139" s="3" t="s">
        <v>3786</v>
      </c>
      <c r="C3139" s="3" t="s">
        <v>7899</v>
      </c>
      <c r="D3139" s="10">
        <v>3550</v>
      </c>
      <c r="E3139">
        <v>116</v>
      </c>
      <c r="F3139" s="5">
        <f t="shared" si="294"/>
        <v>3.267605633802817E-2</v>
      </c>
      <c r="G3139" s="6">
        <f t="shared" si="295"/>
        <v>29</v>
      </c>
      <c r="H3139" t="s">
        <v>8221</v>
      </c>
      <c r="I3139" t="s">
        <v>8225</v>
      </c>
      <c r="J3139" t="s">
        <v>8247</v>
      </c>
      <c r="K3139">
        <v>1434395418</v>
      </c>
      <c r="L3139" s="11">
        <f t="shared" ref="L3139:L3202" si="298">(((K3139/60)/60)/24)+DATE(1970,1,1)</f>
        <v>42170.798819444448</v>
      </c>
      <c r="M3139">
        <v>1431630618</v>
      </c>
      <c r="N3139" s="11">
        <f t="shared" ref="N3139:N3202" si="299">(((M3139/60)/60)/24)+DATE(1970,1,1)</f>
        <v>42138.798819444448</v>
      </c>
      <c r="O3139" t="b">
        <v>0</v>
      </c>
      <c r="P3139">
        <v>4</v>
      </c>
      <c r="Q3139" t="b">
        <v>0</v>
      </c>
      <c r="R3139" t="s">
        <v>8305</v>
      </c>
      <c r="S3139" t="str">
        <f t="shared" si="296"/>
        <v>theater</v>
      </c>
      <c r="T3139" t="str">
        <f t="shared" si="297"/>
        <v>musical</v>
      </c>
    </row>
    <row r="3140" spans="1:20" ht="43.2" x14ac:dyDescent="0.3">
      <c r="A3140">
        <v>448</v>
      </c>
      <c r="B3140" s="3" t="s">
        <v>449</v>
      </c>
      <c r="C3140" s="3" t="s">
        <v>4558</v>
      </c>
      <c r="D3140" s="10">
        <v>2500</v>
      </c>
      <c r="E3140">
        <v>82.01</v>
      </c>
      <c r="F3140" s="5">
        <f t="shared" si="294"/>
        <v>3.2804E-2</v>
      </c>
      <c r="G3140" s="6">
        <f t="shared" si="295"/>
        <v>20.502500000000001</v>
      </c>
      <c r="H3140" t="s">
        <v>8221</v>
      </c>
      <c r="I3140" t="s">
        <v>8224</v>
      </c>
      <c r="J3140" t="s">
        <v>8246</v>
      </c>
      <c r="K3140">
        <v>1400091095</v>
      </c>
      <c r="L3140" s="11">
        <f t="shared" si="298"/>
        <v>41773.758043981477</v>
      </c>
      <c r="M3140">
        <v>1398363095</v>
      </c>
      <c r="N3140" s="11">
        <f t="shared" si="299"/>
        <v>41753.758043981477</v>
      </c>
      <c r="O3140" t="b">
        <v>0</v>
      </c>
      <c r="P3140">
        <v>4</v>
      </c>
      <c r="Q3140" t="b">
        <v>0</v>
      </c>
      <c r="R3140" t="s">
        <v>8270</v>
      </c>
      <c r="S3140" t="str">
        <f t="shared" si="296"/>
        <v>film &amp; video</v>
      </c>
      <c r="T3140" t="str">
        <f t="shared" si="297"/>
        <v>animation</v>
      </c>
    </row>
    <row r="3141" spans="1:20" ht="57.6" x14ac:dyDescent="0.3">
      <c r="A3141">
        <v>500</v>
      </c>
      <c r="B3141" s="3" t="s">
        <v>501</v>
      </c>
      <c r="C3141" s="3" t="s">
        <v>4610</v>
      </c>
      <c r="D3141" s="10">
        <v>6500</v>
      </c>
      <c r="E3141">
        <v>215</v>
      </c>
      <c r="F3141" s="5">
        <f t="shared" si="294"/>
        <v>3.307692307692308E-2</v>
      </c>
      <c r="G3141" s="6">
        <f t="shared" si="295"/>
        <v>53.75</v>
      </c>
      <c r="H3141" t="s">
        <v>8221</v>
      </c>
      <c r="I3141" t="s">
        <v>8224</v>
      </c>
      <c r="J3141" t="s">
        <v>8246</v>
      </c>
      <c r="K3141">
        <v>1273356960</v>
      </c>
      <c r="L3141" s="11">
        <f t="shared" si="298"/>
        <v>40306.927777777775</v>
      </c>
      <c r="M3141">
        <v>1268255751</v>
      </c>
      <c r="N3141" s="11">
        <f t="shared" si="299"/>
        <v>40247.886006944449</v>
      </c>
      <c r="O3141" t="b">
        <v>0</v>
      </c>
      <c r="P3141">
        <v>4</v>
      </c>
      <c r="Q3141" t="b">
        <v>0</v>
      </c>
      <c r="R3141" t="s">
        <v>8270</v>
      </c>
      <c r="S3141" t="str">
        <f t="shared" si="296"/>
        <v>film &amp; video</v>
      </c>
      <c r="T3141" t="str">
        <f t="shared" si="297"/>
        <v>animation</v>
      </c>
    </row>
    <row r="3142" spans="1:20" ht="43.2" x14ac:dyDescent="0.3">
      <c r="A3142">
        <v>514</v>
      </c>
      <c r="B3142" s="3" t="s">
        <v>515</v>
      </c>
      <c r="C3142" s="3" t="s">
        <v>4624</v>
      </c>
      <c r="D3142" s="10">
        <v>1500</v>
      </c>
      <c r="E3142">
        <v>50</v>
      </c>
      <c r="F3142" s="5">
        <f t="shared" si="294"/>
        <v>3.3333333333333333E-2</v>
      </c>
      <c r="G3142" s="6">
        <f t="shared" si="295"/>
        <v>16.666666666666668</v>
      </c>
      <c r="H3142" t="s">
        <v>8221</v>
      </c>
      <c r="I3142" t="s">
        <v>8229</v>
      </c>
      <c r="J3142" t="s">
        <v>8251</v>
      </c>
      <c r="K3142">
        <v>1407595447</v>
      </c>
      <c r="L3142" s="11">
        <f t="shared" si="298"/>
        <v>41860.613969907405</v>
      </c>
      <c r="M3142">
        <v>1405003447</v>
      </c>
      <c r="N3142" s="11">
        <f t="shared" si="299"/>
        <v>41830.613969907405</v>
      </c>
      <c r="O3142" t="b">
        <v>0</v>
      </c>
      <c r="P3142">
        <v>3</v>
      </c>
      <c r="Q3142" t="b">
        <v>0</v>
      </c>
      <c r="R3142" t="s">
        <v>8270</v>
      </c>
      <c r="S3142" t="str">
        <f t="shared" si="296"/>
        <v>film &amp; video</v>
      </c>
      <c r="T3142" t="str">
        <f t="shared" si="297"/>
        <v>animation</v>
      </c>
    </row>
    <row r="3143" spans="1:20" ht="43.2" x14ac:dyDescent="0.3">
      <c r="A3143">
        <v>592</v>
      </c>
      <c r="B3143" s="3" t="s">
        <v>593</v>
      </c>
      <c r="C3143" s="3" t="s">
        <v>4702</v>
      </c>
      <c r="D3143" s="10">
        <v>7500</v>
      </c>
      <c r="E3143">
        <v>250</v>
      </c>
      <c r="F3143" s="5">
        <f t="shared" si="294"/>
        <v>3.3333333333333333E-2</v>
      </c>
      <c r="G3143" s="6">
        <f t="shared" si="295"/>
        <v>250</v>
      </c>
      <c r="H3143" t="s">
        <v>8221</v>
      </c>
      <c r="I3143" t="s">
        <v>8224</v>
      </c>
      <c r="J3143" t="s">
        <v>8246</v>
      </c>
      <c r="K3143">
        <v>1417584860</v>
      </c>
      <c r="L3143" s="11">
        <f t="shared" si="298"/>
        <v>41976.232175925921</v>
      </c>
      <c r="M3143">
        <v>1414992860</v>
      </c>
      <c r="N3143" s="11">
        <f t="shared" si="299"/>
        <v>41946.232175925928</v>
      </c>
      <c r="O3143" t="b">
        <v>0</v>
      </c>
      <c r="P3143">
        <v>1</v>
      </c>
      <c r="Q3143" t="b">
        <v>0</v>
      </c>
      <c r="R3143" t="s">
        <v>8272</v>
      </c>
      <c r="S3143" t="str">
        <f t="shared" si="296"/>
        <v>technology</v>
      </c>
      <c r="T3143" t="str">
        <f t="shared" si="297"/>
        <v>web</v>
      </c>
    </row>
    <row r="3144" spans="1:20" ht="57.6" x14ac:dyDescent="0.3">
      <c r="A3144">
        <v>772</v>
      </c>
      <c r="B3144" s="3" t="s">
        <v>773</v>
      </c>
      <c r="C3144" s="3" t="s">
        <v>4882</v>
      </c>
      <c r="D3144" s="10">
        <v>1500</v>
      </c>
      <c r="E3144">
        <v>50</v>
      </c>
      <c r="F3144" s="5">
        <f t="shared" si="294"/>
        <v>3.3333333333333333E-2</v>
      </c>
      <c r="G3144" s="6">
        <f t="shared" si="295"/>
        <v>50</v>
      </c>
      <c r="H3144" t="s">
        <v>8221</v>
      </c>
      <c r="I3144" t="s">
        <v>8224</v>
      </c>
      <c r="J3144" t="s">
        <v>8246</v>
      </c>
      <c r="K3144">
        <v>1257047940</v>
      </c>
      <c r="L3144" s="11">
        <f t="shared" si="298"/>
        <v>40118.165972222225</v>
      </c>
      <c r="M3144">
        <v>1252718519</v>
      </c>
      <c r="N3144" s="11">
        <f t="shared" si="299"/>
        <v>40068.056932870371</v>
      </c>
      <c r="O3144" t="b">
        <v>0</v>
      </c>
      <c r="P3144">
        <v>1</v>
      </c>
      <c r="Q3144" t="b">
        <v>0</v>
      </c>
      <c r="R3144" t="s">
        <v>8275</v>
      </c>
      <c r="S3144" t="str">
        <f t="shared" si="296"/>
        <v>publishing</v>
      </c>
      <c r="T3144" t="str">
        <f t="shared" si="297"/>
        <v>fiction</v>
      </c>
    </row>
    <row r="3145" spans="1:20" ht="43.2" x14ac:dyDescent="0.3">
      <c r="A3145">
        <v>1810</v>
      </c>
      <c r="B3145" s="3" t="s">
        <v>1811</v>
      </c>
      <c r="C3145" s="3" t="s">
        <v>5920</v>
      </c>
      <c r="D3145" s="10">
        <v>450</v>
      </c>
      <c r="E3145">
        <v>15</v>
      </c>
      <c r="F3145" s="5">
        <f t="shared" si="294"/>
        <v>3.3333333333333333E-2</v>
      </c>
      <c r="G3145" s="6">
        <f t="shared" si="295"/>
        <v>7.5</v>
      </c>
      <c r="H3145" t="s">
        <v>8221</v>
      </c>
      <c r="I3145" t="s">
        <v>8224</v>
      </c>
      <c r="J3145" t="s">
        <v>8246</v>
      </c>
      <c r="K3145">
        <v>1408657826</v>
      </c>
      <c r="L3145" s="11">
        <f t="shared" si="298"/>
        <v>41872.91002314815</v>
      </c>
      <c r="M3145">
        <v>1407621026</v>
      </c>
      <c r="N3145" s="11">
        <f t="shared" si="299"/>
        <v>41860.91002314815</v>
      </c>
      <c r="O3145" t="b">
        <v>0</v>
      </c>
      <c r="P3145">
        <v>2</v>
      </c>
      <c r="Q3145" t="b">
        <v>0</v>
      </c>
      <c r="R3145" t="s">
        <v>8285</v>
      </c>
      <c r="S3145" t="str">
        <f t="shared" si="296"/>
        <v>photography</v>
      </c>
      <c r="T3145" t="str">
        <f t="shared" si="297"/>
        <v>photobooks</v>
      </c>
    </row>
    <row r="3146" spans="1:20" ht="43.2" x14ac:dyDescent="0.3">
      <c r="A3146">
        <v>3070</v>
      </c>
      <c r="B3146" s="3" t="s">
        <v>3070</v>
      </c>
      <c r="C3146" s="3" t="s">
        <v>7180</v>
      </c>
      <c r="D3146" s="10">
        <v>10000</v>
      </c>
      <c r="E3146">
        <v>334</v>
      </c>
      <c r="F3146" s="5">
        <f t="shared" si="294"/>
        <v>3.3399999999999999E-2</v>
      </c>
      <c r="G3146" s="6">
        <f t="shared" si="295"/>
        <v>20.875</v>
      </c>
      <c r="H3146" t="s">
        <v>8221</v>
      </c>
      <c r="I3146" t="s">
        <v>8225</v>
      </c>
      <c r="J3146" t="s">
        <v>8247</v>
      </c>
      <c r="K3146">
        <v>1481132169</v>
      </c>
      <c r="L3146" s="11">
        <f t="shared" si="298"/>
        <v>42711.733437499999</v>
      </c>
      <c r="M3146">
        <v>1479317769</v>
      </c>
      <c r="N3146" s="11">
        <f t="shared" si="299"/>
        <v>42690.733437499999</v>
      </c>
      <c r="O3146" t="b">
        <v>0</v>
      </c>
      <c r="P3146">
        <v>16</v>
      </c>
      <c r="Q3146" t="b">
        <v>0</v>
      </c>
      <c r="R3146" t="s">
        <v>8303</v>
      </c>
      <c r="S3146" t="str">
        <f t="shared" si="296"/>
        <v>theater</v>
      </c>
      <c r="T3146" t="str">
        <f t="shared" si="297"/>
        <v>spaces</v>
      </c>
    </row>
    <row r="3147" spans="1:20" ht="43.2" x14ac:dyDescent="0.3">
      <c r="A3147">
        <v>588</v>
      </c>
      <c r="B3147" s="3" t="s">
        <v>589</v>
      </c>
      <c r="C3147" s="3" t="s">
        <v>4698</v>
      </c>
      <c r="D3147" s="10">
        <v>9000</v>
      </c>
      <c r="E3147">
        <v>301</v>
      </c>
      <c r="F3147" s="5">
        <f t="shared" si="294"/>
        <v>3.3444444444444443E-2</v>
      </c>
      <c r="G3147" s="6">
        <f t="shared" si="295"/>
        <v>150.5</v>
      </c>
      <c r="H3147" t="s">
        <v>8221</v>
      </c>
      <c r="I3147" t="s">
        <v>8237</v>
      </c>
      <c r="J3147" t="s">
        <v>8249</v>
      </c>
      <c r="K3147">
        <v>1479410886</v>
      </c>
      <c r="L3147" s="11">
        <f t="shared" si="298"/>
        <v>42691.811180555553</v>
      </c>
      <c r="M3147">
        <v>1474223286</v>
      </c>
      <c r="N3147" s="11">
        <f t="shared" si="299"/>
        <v>42631.769513888896</v>
      </c>
      <c r="O3147" t="b">
        <v>0</v>
      </c>
      <c r="P3147">
        <v>2</v>
      </c>
      <c r="Q3147" t="b">
        <v>0</v>
      </c>
      <c r="R3147" t="s">
        <v>8272</v>
      </c>
      <c r="S3147" t="str">
        <f t="shared" si="296"/>
        <v>technology</v>
      </c>
      <c r="T3147" t="str">
        <f t="shared" si="297"/>
        <v>web</v>
      </c>
    </row>
    <row r="3148" spans="1:20" ht="43.2" x14ac:dyDescent="0.3">
      <c r="A3148">
        <v>3947</v>
      </c>
      <c r="B3148" s="3" t="s">
        <v>3944</v>
      </c>
      <c r="C3148" s="3" t="s">
        <v>8055</v>
      </c>
      <c r="D3148" s="10">
        <v>3000</v>
      </c>
      <c r="E3148">
        <v>101</v>
      </c>
      <c r="F3148" s="5">
        <f t="shared" si="294"/>
        <v>3.3666666666666664E-2</v>
      </c>
      <c r="G3148" s="6">
        <f t="shared" si="295"/>
        <v>50.5</v>
      </c>
      <c r="H3148" t="s">
        <v>8221</v>
      </c>
      <c r="I3148" t="s">
        <v>8224</v>
      </c>
      <c r="J3148" t="s">
        <v>8246</v>
      </c>
      <c r="K3148">
        <v>1475378744</v>
      </c>
      <c r="L3148" s="11">
        <f t="shared" si="298"/>
        <v>42645.142870370371</v>
      </c>
      <c r="M3148">
        <v>1472786744</v>
      </c>
      <c r="N3148" s="11">
        <f t="shared" si="299"/>
        <v>42615.142870370371</v>
      </c>
      <c r="O3148" t="b">
        <v>0</v>
      </c>
      <c r="P3148">
        <v>2</v>
      </c>
      <c r="Q3148" t="b">
        <v>0</v>
      </c>
      <c r="R3148" t="s">
        <v>8271</v>
      </c>
      <c r="S3148" t="str">
        <f t="shared" si="296"/>
        <v>theater</v>
      </c>
      <c r="T3148" t="str">
        <f t="shared" si="297"/>
        <v>plays</v>
      </c>
    </row>
    <row r="3149" spans="1:20" ht="43.2" x14ac:dyDescent="0.3">
      <c r="A3149">
        <v>1066</v>
      </c>
      <c r="B3149" s="3" t="s">
        <v>1067</v>
      </c>
      <c r="C3149" s="3" t="s">
        <v>5176</v>
      </c>
      <c r="D3149" s="10">
        <v>150000</v>
      </c>
      <c r="E3149">
        <v>5051</v>
      </c>
      <c r="F3149" s="5">
        <f t="shared" si="294"/>
        <v>3.3673333333333333E-2</v>
      </c>
      <c r="G3149" s="6">
        <f t="shared" si="295"/>
        <v>34.128378378378379</v>
      </c>
      <c r="H3149" t="s">
        <v>8221</v>
      </c>
      <c r="I3149" t="s">
        <v>8224</v>
      </c>
      <c r="J3149" t="s">
        <v>8246</v>
      </c>
      <c r="K3149">
        <v>1375657582</v>
      </c>
      <c r="L3149" s="11">
        <f t="shared" si="298"/>
        <v>41490.962754629632</v>
      </c>
      <c r="M3149">
        <v>1371769582</v>
      </c>
      <c r="N3149" s="11">
        <f t="shared" si="299"/>
        <v>41445.962754629632</v>
      </c>
      <c r="O3149" t="b">
        <v>0</v>
      </c>
      <c r="P3149">
        <v>148</v>
      </c>
      <c r="Q3149" t="b">
        <v>0</v>
      </c>
      <c r="R3149" t="s">
        <v>8282</v>
      </c>
      <c r="S3149" t="str">
        <f t="shared" si="296"/>
        <v>games</v>
      </c>
      <c r="T3149" t="str">
        <f t="shared" si="297"/>
        <v>video games</v>
      </c>
    </row>
    <row r="3150" spans="1:20" ht="43.2" x14ac:dyDescent="0.3">
      <c r="A3150">
        <v>184</v>
      </c>
      <c r="B3150" s="3" t="s">
        <v>186</v>
      </c>
      <c r="C3150" s="3" t="s">
        <v>4294</v>
      </c>
      <c r="D3150" s="10">
        <v>1500</v>
      </c>
      <c r="E3150">
        <v>51</v>
      </c>
      <c r="F3150" s="5">
        <f t="shared" si="294"/>
        <v>3.4000000000000002E-2</v>
      </c>
      <c r="G3150" s="6">
        <f t="shared" si="295"/>
        <v>25.5</v>
      </c>
      <c r="H3150" t="s">
        <v>8221</v>
      </c>
      <c r="I3150" t="s">
        <v>8229</v>
      </c>
      <c r="J3150" t="s">
        <v>8251</v>
      </c>
      <c r="K3150">
        <v>1409543940</v>
      </c>
      <c r="L3150" s="11">
        <f t="shared" si="298"/>
        <v>41883.165972222225</v>
      </c>
      <c r="M3150">
        <v>1404586762</v>
      </c>
      <c r="N3150" s="11">
        <f t="shared" si="299"/>
        <v>41825.791226851856</v>
      </c>
      <c r="O3150" t="b">
        <v>0</v>
      </c>
      <c r="P3150">
        <v>2</v>
      </c>
      <c r="Q3150" t="b">
        <v>0</v>
      </c>
      <c r="R3150" t="s">
        <v>8268</v>
      </c>
      <c r="S3150" t="str">
        <f t="shared" si="296"/>
        <v>film &amp; video</v>
      </c>
      <c r="T3150" t="str">
        <f t="shared" si="297"/>
        <v>drama</v>
      </c>
    </row>
    <row r="3151" spans="1:20" ht="43.2" x14ac:dyDescent="0.3">
      <c r="A3151">
        <v>3205</v>
      </c>
      <c r="B3151" s="3" t="s">
        <v>3205</v>
      </c>
      <c r="C3151" s="3" t="s">
        <v>7315</v>
      </c>
      <c r="D3151" s="10">
        <v>8000</v>
      </c>
      <c r="E3151">
        <v>273</v>
      </c>
      <c r="F3151" s="5">
        <f t="shared" si="294"/>
        <v>3.4125000000000003E-2</v>
      </c>
      <c r="G3151" s="6">
        <f t="shared" si="295"/>
        <v>22.75</v>
      </c>
      <c r="H3151" t="s">
        <v>8221</v>
      </c>
      <c r="I3151" t="s">
        <v>8225</v>
      </c>
      <c r="J3151" t="s">
        <v>8247</v>
      </c>
      <c r="K3151">
        <v>1430470772</v>
      </c>
      <c r="L3151" s="11">
        <f t="shared" si="298"/>
        <v>42125.374675925923</v>
      </c>
      <c r="M3151">
        <v>1427878772</v>
      </c>
      <c r="N3151" s="11">
        <f t="shared" si="299"/>
        <v>42095.374675925923</v>
      </c>
      <c r="O3151" t="b">
        <v>0</v>
      </c>
      <c r="P3151">
        <v>12</v>
      </c>
      <c r="Q3151" t="b">
        <v>0</v>
      </c>
      <c r="R3151" t="s">
        <v>8305</v>
      </c>
      <c r="S3151" t="str">
        <f t="shared" si="296"/>
        <v>theater</v>
      </c>
      <c r="T3151" t="str">
        <f t="shared" si="297"/>
        <v>musical</v>
      </c>
    </row>
    <row r="3152" spans="1:20" ht="43.2" x14ac:dyDescent="0.3">
      <c r="A3152">
        <v>1085</v>
      </c>
      <c r="B3152" s="3" t="s">
        <v>1086</v>
      </c>
      <c r="C3152" s="3" t="s">
        <v>5195</v>
      </c>
      <c r="D3152" s="10">
        <v>30000</v>
      </c>
      <c r="E3152">
        <v>1026</v>
      </c>
      <c r="F3152" s="5">
        <f t="shared" si="294"/>
        <v>3.4200000000000001E-2</v>
      </c>
      <c r="G3152" s="6">
        <f t="shared" si="295"/>
        <v>114</v>
      </c>
      <c r="H3152" t="s">
        <v>8221</v>
      </c>
      <c r="I3152" t="s">
        <v>8229</v>
      </c>
      <c r="J3152" t="s">
        <v>8251</v>
      </c>
      <c r="K3152">
        <v>1457967975</v>
      </c>
      <c r="L3152" s="11">
        <f t="shared" si="298"/>
        <v>42443.629340277781</v>
      </c>
      <c r="M3152">
        <v>1455379575</v>
      </c>
      <c r="N3152" s="11">
        <f t="shared" si="299"/>
        <v>42413.671006944445</v>
      </c>
      <c r="O3152" t="b">
        <v>0</v>
      </c>
      <c r="P3152">
        <v>9</v>
      </c>
      <c r="Q3152" t="b">
        <v>0</v>
      </c>
      <c r="R3152" t="s">
        <v>8282</v>
      </c>
      <c r="S3152" t="str">
        <f t="shared" si="296"/>
        <v>games</v>
      </c>
      <c r="T3152" t="str">
        <f t="shared" si="297"/>
        <v>video games</v>
      </c>
    </row>
    <row r="3153" spans="1:20" ht="43.2" x14ac:dyDescent="0.3">
      <c r="A3153">
        <v>3894</v>
      </c>
      <c r="B3153" s="3" t="s">
        <v>3891</v>
      </c>
      <c r="C3153" s="3" t="s">
        <v>8002</v>
      </c>
      <c r="D3153" s="10">
        <v>15000</v>
      </c>
      <c r="E3153">
        <v>520</v>
      </c>
      <c r="F3153" s="5">
        <f t="shared" si="294"/>
        <v>3.4666666666666665E-2</v>
      </c>
      <c r="G3153" s="6">
        <f t="shared" si="295"/>
        <v>47.272727272727273</v>
      </c>
      <c r="H3153" t="s">
        <v>8221</v>
      </c>
      <c r="I3153" t="s">
        <v>8224</v>
      </c>
      <c r="J3153" t="s">
        <v>8246</v>
      </c>
      <c r="K3153">
        <v>1481000340</v>
      </c>
      <c r="L3153" s="11">
        <f t="shared" si="298"/>
        <v>42710.207638888889</v>
      </c>
      <c r="M3153">
        <v>1478386812</v>
      </c>
      <c r="N3153" s="11">
        <f t="shared" si="299"/>
        <v>42679.958472222221</v>
      </c>
      <c r="O3153" t="b">
        <v>0</v>
      </c>
      <c r="P3153">
        <v>11</v>
      </c>
      <c r="Q3153" t="b">
        <v>0</v>
      </c>
      <c r="R3153" t="s">
        <v>8271</v>
      </c>
      <c r="S3153" t="str">
        <f t="shared" si="296"/>
        <v>theater</v>
      </c>
      <c r="T3153" t="str">
        <f t="shared" si="297"/>
        <v>plays</v>
      </c>
    </row>
    <row r="3154" spans="1:20" ht="57.6" x14ac:dyDescent="0.3">
      <c r="A3154">
        <v>767</v>
      </c>
      <c r="B3154" s="3" t="s">
        <v>768</v>
      </c>
      <c r="C3154" s="3" t="s">
        <v>4877</v>
      </c>
      <c r="D3154" s="10">
        <v>5000</v>
      </c>
      <c r="E3154">
        <v>177</v>
      </c>
      <c r="F3154" s="5">
        <f t="shared" si="294"/>
        <v>3.5400000000000001E-2</v>
      </c>
      <c r="G3154" s="6">
        <f t="shared" si="295"/>
        <v>59</v>
      </c>
      <c r="H3154" t="s">
        <v>8221</v>
      </c>
      <c r="I3154" t="s">
        <v>8224</v>
      </c>
      <c r="J3154" t="s">
        <v>8246</v>
      </c>
      <c r="K3154">
        <v>1432178810</v>
      </c>
      <c r="L3154" s="11">
        <f t="shared" si="298"/>
        <v>42145.143634259264</v>
      </c>
      <c r="M3154">
        <v>1429586810</v>
      </c>
      <c r="N3154" s="11">
        <f t="shared" si="299"/>
        <v>42115.143634259264</v>
      </c>
      <c r="O3154" t="b">
        <v>0</v>
      </c>
      <c r="P3154">
        <v>3</v>
      </c>
      <c r="Q3154" t="b">
        <v>0</v>
      </c>
      <c r="R3154" t="s">
        <v>8275</v>
      </c>
      <c r="S3154" t="str">
        <f t="shared" si="296"/>
        <v>publishing</v>
      </c>
      <c r="T3154" t="str">
        <f t="shared" si="297"/>
        <v>fiction</v>
      </c>
    </row>
    <row r="3155" spans="1:20" ht="43.2" x14ac:dyDescent="0.3">
      <c r="A3155">
        <v>687</v>
      </c>
      <c r="B3155" s="3" t="s">
        <v>688</v>
      </c>
      <c r="C3155" s="3" t="s">
        <v>4797</v>
      </c>
      <c r="D3155" s="10">
        <v>100000</v>
      </c>
      <c r="E3155">
        <v>3550</v>
      </c>
      <c r="F3155" s="5">
        <f t="shared" si="294"/>
        <v>3.5499999999999997E-2</v>
      </c>
      <c r="G3155" s="6">
        <f t="shared" si="295"/>
        <v>591.66666666666663</v>
      </c>
      <c r="H3155" t="s">
        <v>8221</v>
      </c>
      <c r="I3155" t="s">
        <v>8238</v>
      </c>
      <c r="J3155" t="s">
        <v>8256</v>
      </c>
      <c r="K3155">
        <v>1486317653</v>
      </c>
      <c r="L3155" s="11">
        <f t="shared" si="298"/>
        <v>42771.750613425931</v>
      </c>
      <c r="M3155">
        <v>1481133653</v>
      </c>
      <c r="N3155" s="11">
        <f t="shared" si="299"/>
        <v>42711.750613425931</v>
      </c>
      <c r="O3155" t="b">
        <v>0</v>
      </c>
      <c r="P3155">
        <v>6</v>
      </c>
      <c r="Q3155" t="b">
        <v>0</v>
      </c>
      <c r="R3155" t="s">
        <v>8273</v>
      </c>
      <c r="S3155" t="str">
        <f t="shared" si="296"/>
        <v>technology</v>
      </c>
      <c r="T3155" t="str">
        <f t="shared" si="297"/>
        <v>wearables</v>
      </c>
    </row>
    <row r="3156" spans="1:20" ht="28.8" x14ac:dyDescent="0.3">
      <c r="A3156">
        <v>1791</v>
      </c>
      <c r="B3156" s="3" t="s">
        <v>1792</v>
      </c>
      <c r="C3156" s="3" t="s">
        <v>5901</v>
      </c>
      <c r="D3156" s="10">
        <v>3000</v>
      </c>
      <c r="E3156">
        <v>107</v>
      </c>
      <c r="F3156" s="5">
        <f t="shared" si="294"/>
        <v>3.5666666666666666E-2</v>
      </c>
      <c r="G3156" s="6">
        <f t="shared" si="295"/>
        <v>26.75</v>
      </c>
      <c r="H3156" t="s">
        <v>8221</v>
      </c>
      <c r="I3156" t="s">
        <v>8225</v>
      </c>
      <c r="J3156" t="s">
        <v>8247</v>
      </c>
      <c r="K3156">
        <v>1422553565</v>
      </c>
      <c r="L3156" s="11">
        <f t="shared" si="298"/>
        <v>42033.740335648152</v>
      </c>
      <c r="M3156">
        <v>1417369565</v>
      </c>
      <c r="N3156" s="11">
        <f t="shared" si="299"/>
        <v>41973.740335648152</v>
      </c>
      <c r="O3156" t="b">
        <v>1</v>
      </c>
      <c r="P3156">
        <v>4</v>
      </c>
      <c r="Q3156" t="b">
        <v>0</v>
      </c>
      <c r="R3156" t="s">
        <v>8285</v>
      </c>
      <c r="S3156" t="str">
        <f t="shared" si="296"/>
        <v>photography</v>
      </c>
      <c r="T3156" t="str">
        <f t="shared" si="297"/>
        <v>photobooks</v>
      </c>
    </row>
    <row r="3157" spans="1:20" ht="43.2" x14ac:dyDescent="0.3">
      <c r="A3157">
        <v>3098</v>
      </c>
      <c r="B3157" s="3" t="s">
        <v>3098</v>
      </c>
      <c r="C3157" s="3" t="s">
        <v>7208</v>
      </c>
      <c r="D3157" s="10">
        <v>48725</v>
      </c>
      <c r="E3157">
        <v>1758</v>
      </c>
      <c r="F3157" s="5">
        <f t="shared" si="294"/>
        <v>3.608004104669061E-2</v>
      </c>
      <c r="G3157" s="6">
        <f t="shared" si="295"/>
        <v>65.111111111111114</v>
      </c>
      <c r="H3157" t="s">
        <v>8221</v>
      </c>
      <c r="I3157" t="s">
        <v>8224</v>
      </c>
      <c r="J3157" t="s">
        <v>8246</v>
      </c>
      <c r="K3157">
        <v>1454890620</v>
      </c>
      <c r="L3157" s="11">
        <f t="shared" si="298"/>
        <v>42408.01180555555</v>
      </c>
      <c r="M3157">
        <v>1450724449</v>
      </c>
      <c r="N3157" s="11">
        <f t="shared" si="299"/>
        <v>42359.792233796295</v>
      </c>
      <c r="O3157" t="b">
        <v>0</v>
      </c>
      <c r="P3157">
        <v>27</v>
      </c>
      <c r="Q3157" t="b">
        <v>0</v>
      </c>
      <c r="R3157" t="s">
        <v>8303</v>
      </c>
      <c r="S3157" t="str">
        <f t="shared" si="296"/>
        <v>theater</v>
      </c>
      <c r="T3157" t="str">
        <f t="shared" si="297"/>
        <v>spaces</v>
      </c>
    </row>
    <row r="3158" spans="1:20" ht="43.2" x14ac:dyDescent="0.3">
      <c r="A3158">
        <v>1768</v>
      </c>
      <c r="B3158" s="3" t="s">
        <v>1769</v>
      </c>
      <c r="C3158" s="3" t="s">
        <v>5878</v>
      </c>
      <c r="D3158" s="10">
        <v>5000</v>
      </c>
      <c r="E3158">
        <v>187</v>
      </c>
      <c r="F3158" s="5">
        <f t="shared" si="294"/>
        <v>3.7400000000000003E-2</v>
      </c>
      <c r="G3158" s="6">
        <f t="shared" si="295"/>
        <v>12.466666666666667</v>
      </c>
      <c r="H3158" t="s">
        <v>8221</v>
      </c>
      <c r="I3158" t="s">
        <v>8224</v>
      </c>
      <c r="J3158" t="s">
        <v>8246</v>
      </c>
      <c r="K3158">
        <v>1411824444</v>
      </c>
      <c r="L3158" s="11">
        <f t="shared" si="298"/>
        <v>41909.560694444444</v>
      </c>
      <c r="M3158">
        <v>1406640444</v>
      </c>
      <c r="N3158" s="11">
        <f t="shared" si="299"/>
        <v>41849.560694444444</v>
      </c>
      <c r="O3158" t="b">
        <v>1</v>
      </c>
      <c r="P3158">
        <v>15</v>
      </c>
      <c r="Q3158" t="b">
        <v>0</v>
      </c>
      <c r="R3158" t="s">
        <v>8285</v>
      </c>
      <c r="S3158" t="str">
        <f t="shared" si="296"/>
        <v>photography</v>
      </c>
      <c r="T3158" t="str">
        <f t="shared" si="297"/>
        <v>photobooks</v>
      </c>
    </row>
    <row r="3159" spans="1:20" ht="43.2" x14ac:dyDescent="0.3">
      <c r="A3159">
        <v>1560</v>
      </c>
      <c r="B3159" s="3" t="s">
        <v>1561</v>
      </c>
      <c r="C3159" s="3" t="s">
        <v>5670</v>
      </c>
      <c r="D3159" s="10">
        <v>2500</v>
      </c>
      <c r="E3159">
        <v>94</v>
      </c>
      <c r="F3159" s="5">
        <f t="shared" si="294"/>
        <v>3.7600000000000001E-2</v>
      </c>
      <c r="G3159" s="6">
        <f t="shared" si="295"/>
        <v>23.5</v>
      </c>
      <c r="H3159" t="s">
        <v>8221</v>
      </c>
      <c r="I3159" t="s">
        <v>8224</v>
      </c>
      <c r="J3159" t="s">
        <v>8246</v>
      </c>
      <c r="K3159">
        <v>1415842193</v>
      </c>
      <c r="L3159" s="11">
        <f t="shared" si="298"/>
        <v>41956.062418981484</v>
      </c>
      <c r="M3159">
        <v>1414110593</v>
      </c>
      <c r="N3159" s="11">
        <f t="shared" si="299"/>
        <v>41936.020752314813</v>
      </c>
      <c r="O3159" t="b">
        <v>0</v>
      </c>
      <c r="P3159">
        <v>4</v>
      </c>
      <c r="Q3159" t="b">
        <v>0</v>
      </c>
      <c r="R3159" t="s">
        <v>8289</v>
      </c>
      <c r="S3159" t="str">
        <f t="shared" si="296"/>
        <v>photography</v>
      </c>
      <c r="T3159" t="str">
        <f t="shared" si="297"/>
        <v>nature</v>
      </c>
    </row>
    <row r="3160" spans="1:20" ht="28.8" x14ac:dyDescent="0.3">
      <c r="A3160">
        <v>3850</v>
      </c>
      <c r="B3160" s="3" t="s">
        <v>3847</v>
      </c>
      <c r="C3160" s="3" t="s">
        <v>7959</v>
      </c>
      <c r="D3160" s="10">
        <v>1000</v>
      </c>
      <c r="E3160">
        <v>38</v>
      </c>
      <c r="F3160" s="5">
        <f t="shared" si="294"/>
        <v>3.7999999999999999E-2</v>
      </c>
      <c r="G3160" s="6">
        <f t="shared" si="295"/>
        <v>9.5</v>
      </c>
      <c r="H3160" t="s">
        <v>8221</v>
      </c>
      <c r="I3160" t="s">
        <v>8224</v>
      </c>
      <c r="J3160" t="s">
        <v>8246</v>
      </c>
      <c r="K3160">
        <v>1420081143</v>
      </c>
      <c r="L3160" s="11">
        <f t="shared" si="298"/>
        <v>42005.124340277776</v>
      </c>
      <c r="M3160">
        <v>1417489143</v>
      </c>
      <c r="N3160" s="11">
        <f t="shared" si="299"/>
        <v>41975.124340277776</v>
      </c>
      <c r="O3160" t="b">
        <v>1</v>
      </c>
      <c r="P3160">
        <v>4</v>
      </c>
      <c r="Q3160" t="b">
        <v>0</v>
      </c>
      <c r="R3160" t="s">
        <v>8271</v>
      </c>
      <c r="S3160" t="str">
        <f t="shared" si="296"/>
        <v>theater</v>
      </c>
      <c r="T3160" t="str">
        <f t="shared" si="297"/>
        <v>plays</v>
      </c>
    </row>
    <row r="3161" spans="1:20" ht="43.2" x14ac:dyDescent="0.3">
      <c r="A3161">
        <v>678</v>
      </c>
      <c r="B3161" s="3" t="s">
        <v>679</v>
      </c>
      <c r="C3161" s="3" t="s">
        <v>4788</v>
      </c>
      <c r="D3161" s="10">
        <v>29000</v>
      </c>
      <c r="E3161">
        <v>1108</v>
      </c>
      <c r="F3161" s="5">
        <f t="shared" si="294"/>
        <v>3.8206896551724136E-2</v>
      </c>
      <c r="G3161" s="6">
        <f t="shared" si="295"/>
        <v>65.17647058823529</v>
      </c>
      <c r="H3161" t="s">
        <v>8221</v>
      </c>
      <c r="I3161" t="s">
        <v>8224</v>
      </c>
      <c r="J3161" t="s">
        <v>8246</v>
      </c>
      <c r="K3161">
        <v>1463821338</v>
      </c>
      <c r="L3161" s="11">
        <f t="shared" si="298"/>
        <v>42511.376597222217</v>
      </c>
      <c r="M3161">
        <v>1461229338</v>
      </c>
      <c r="N3161" s="11">
        <f t="shared" si="299"/>
        <v>42481.376597222217</v>
      </c>
      <c r="O3161" t="b">
        <v>0</v>
      </c>
      <c r="P3161">
        <v>17</v>
      </c>
      <c r="Q3161" t="b">
        <v>0</v>
      </c>
      <c r="R3161" t="s">
        <v>8273</v>
      </c>
      <c r="S3161" t="str">
        <f t="shared" si="296"/>
        <v>technology</v>
      </c>
      <c r="T3161" t="str">
        <f t="shared" si="297"/>
        <v>wearables</v>
      </c>
    </row>
    <row r="3162" spans="1:20" ht="43.2" x14ac:dyDescent="0.3">
      <c r="A3162">
        <v>1160</v>
      </c>
      <c r="B3162" s="3" t="s">
        <v>1161</v>
      </c>
      <c r="C3162" s="3" t="s">
        <v>5270</v>
      </c>
      <c r="D3162" s="10">
        <v>30000</v>
      </c>
      <c r="E3162">
        <v>1155</v>
      </c>
      <c r="F3162" s="5">
        <f t="shared" si="294"/>
        <v>3.85E-2</v>
      </c>
      <c r="G3162" s="6">
        <f t="shared" si="295"/>
        <v>60.789473684210527</v>
      </c>
      <c r="H3162" t="s">
        <v>8221</v>
      </c>
      <c r="I3162" t="s">
        <v>8224</v>
      </c>
      <c r="J3162" t="s">
        <v>8246</v>
      </c>
      <c r="K3162">
        <v>1427510586</v>
      </c>
      <c r="L3162" s="11">
        <f t="shared" si="298"/>
        <v>42091.113263888896</v>
      </c>
      <c r="M3162">
        <v>1424922186</v>
      </c>
      <c r="N3162" s="11">
        <f t="shared" si="299"/>
        <v>42061.154930555553</v>
      </c>
      <c r="O3162" t="b">
        <v>0</v>
      </c>
      <c r="P3162">
        <v>19</v>
      </c>
      <c r="Q3162" t="b">
        <v>0</v>
      </c>
      <c r="R3162" t="s">
        <v>8284</v>
      </c>
      <c r="S3162" t="str">
        <f t="shared" si="296"/>
        <v>food</v>
      </c>
      <c r="T3162" t="str">
        <f t="shared" si="297"/>
        <v>food trucks</v>
      </c>
    </row>
    <row r="3163" spans="1:20" ht="57.6" x14ac:dyDescent="0.3">
      <c r="A3163">
        <v>2588</v>
      </c>
      <c r="B3163" s="3" t="s">
        <v>2588</v>
      </c>
      <c r="C3163" s="3" t="s">
        <v>6698</v>
      </c>
      <c r="D3163" s="10">
        <v>6000</v>
      </c>
      <c r="E3163">
        <v>233</v>
      </c>
      <c r="F3163" s="5">
        <f t="shared" si="294"/>
        <v>3.8833333333333331E-2</v>
      </c>
      <c r="G3163" s="6">
        <f t="shared" si="295"/>
        <v>29.125</v>
      </c>
      <c r="H3163" t="s">
        <v>8221</v>
      </c>
      <c r="I3163" t="s">
        <v>8224</v>
      </c>
      <c r="J3163" t="s">
        <v>8246</v>
      </c>
      <c r="K3163">
        <v>1427807640</v>
      </c>
      <c r="L3163" s="11">
        <f t="shared" si="298"/>
        <v>42094.551388888889</v>
      </c>
      <c r="M3163">
        <v>1423325626</v>
      </c>
      <c r="N3163" s="11">
        <f t="shared" si="299"/>
        <v>42042.676226851851</v>
      </c>
      <c r="O3163" t="b">
        <v>0</v>
      </c>
      <c r="P3163">
        <v>8</v>
      </c>
      <c r="Q3163" t="b">
        <v>0</v>
      </c>
      <c r="R3163" t="s">
        <v>8284</v>
      </c>
      <c r="S3163" t="str">
        <f t="shared" si="296"/>
        <v>food</v>
      </c>
      <c r="T3163" t="str">
        <f t="shared" si="297"/>
        <v>food trucks</v>
      </c>
    </row>
    <row r="3164" spans="1:20" ht="43.2" x14ac:dyDescent="0.3">
      <c r="A3164">
        <v>4009</v>
      </c>
      <c r="B3164" s="3" t="s">
        <v>4005</v>
      </c>
      <c r="C3164" s="3" t="s">
        <v>8114</v>
      </c>
      <c r="D3164" s="10">
        <v>1930</v>
      </c>
      <c r="E3164">
        <v>75</v>
      </c>
      <c r="F3164" s="5">
        <f t="shared" si="294"/>
        <v>3.8860103626943004E-2</v>
      </c>
      <c r="G3164" s="6">
        <f t="shared" si="295"/>
        <v>25</v>
      </c>
      <c r="H3164" t="s">
        <v>8221</v>
      </c>
      <c r="I3164" t="s">
        <v>8225</v>
      </c>
      <c r="J3164" t="s">
        <v>8247</v>
      </c>
      <c r="K3164">
        <v>1410281360</v>
      </c>
      <c r="L3164" s="11">
        <f t="shared" si="298"/>
        <v>41891.700925925928</v>
      </c>
      <c r="M3164">
        <v>1406825360</v>
      </c>
      <c r="N3164" s="11">
        <f t="shared" si="299"/>
        <v>41851.700925925928</v>
      </c>
      <c r="O3164" t="b">
        <v>0</v>
      </c>
      <c r="P3164">
        <v>3</v>
      </c>
      <c r="Q3164" t="b">
        <v>0</v>
      </c>
      <c r="R3164" t="s">
        <v>8271</v>
      </c>
      <c r="S3164" t="str">
        <f t="shared" si="296"/>
        <v>theater</v>
      </c>
      <c r="T3164" t="str">
        <f t="shared" si="297"/>
        <v>plays</v>
      </c>
    </row>
    <row r="3165" spans="1:20" ht="43.2" x14ac:dyDescent="0.3">
      <c r="A3165">
        <v>2850</v>
      </c>
      <c r="B3165" s="3" t="s">
        <v>2850</v>
      </c>
      <c r="C3165" s="3" t="s">
        <v>6960</v>
      </c>
      <c r="D3165" s="10">
        <v>8000</v>
      </c>
      <c r="E3165">
        <v>311</v>
      </c>
      <c r="F3165" s="5">
        <f t="shared" si="294"/>
        <v>3.8875E-2</v>
      </c>
      <c r="G3165" s="6">
        <f t="shared" si="295"/>
        <v>23.923076923076923</v>
      </c>
      <c r="H3165" t="s">
        <v>8221</v>
      </c>
      <c r="I3165" t="s">
        <v>8224</v>
      </c>
      <c r="J3165" t="s">
        <v>8246</v>
      </c>
      <c r="K3165">
        <v>1409962211</v>
      </c>
      <c r="L3165" s="11">
        <f t="shared" si="298"/>
        <v>41888.007071759261</v>
      </c>
      <c r="M3165">
        <v>1407370211</v>
      </c>
      <c r="N3165" s="11">
        <f t="shared" si="299"/>
        <v>41858.007071759261</v>
      </c>
      <c r="O3165" t="b">
        <v>0</v>
      </c>
      <c r="P3165">
        <v>13</v>
      </c>
      <c r="Q3165" t="b">
        <v>0</v>
      </c>
      <c r="R3165" t="s">
        <v>8271</v>
      </c>
      <c r="S3165" t="str">
        <f t="shared" si="296"/>
        <v>theater</v>
      </c>
      <c r="T3165" t="str">
        <f t="shared" si="297"/>
        <v>plays</v>
      </c>
    </row>
    <row r="3166" spans="1:20" ht="43.2" x14ac:dyDescent="0.3">
      <c r="A3166">
        <v>3096</v>
      </c>
      <c r="B3166" s="3" t="s">
        <v>3096</v>
      </c>
      <c r="C3166" s="3" t="s">
        <v>7206</v>
      </c>
      <c r="D3166" s="10">
        <v>20000</v>
      </c>
      <c r="E3166">
        <v>795</v>
      </c>
      <c r="F3166" s="5">
        <f t="shared" si="294"/>
        <v>3.9750000000000001E-2</v>
      </c>
      <c r="G3166" s="6">
        <f t="shared" si="295"/>
        <v>56.785714285714285</v>
      </c>
      <c r="H3166" t="s">
        <v>8221</v>
      </c>
      <c r="I3166" t="s">
        <v>8224</v>
      </c>
      <c r="J3166" t="s">
        <v>8246</v>
      </c>
      <c r="K3166">
        <v>1432151326</v>
      </c>
      <c r="L3166" s="11">
        <f t="shared" si="298"/>
        <v>42144.825532407413</v>
      </c>
      <c r="M3166">
        <v>1429559326</v>
      </c>
      <c r="N3166" s="11">
        <f t="shared" si="299"/>
        <v>42114.825532407413</v>
      </c>
      <c r="O3166" t="b">
        <v>0</v>
      </c>
      <c r="P3166">
        <v>14</v>
      </c>
      <c r="Q3166" t="b">
        <v>0</v>
      </c>
      <c r="R3166" t="s">
        <v>8303</v>
      </c>
      <c r="S3166" t="str">
        <f t="shared" si="296"/>
        <v>theater</v>
      </c>
      <c r="T3166" t="str">
        <f t="shared" si="297"/>
        <v>spaces</v>
      </c>
    </row>
    <row r="3167" spans="1:20" ht="43.2" x14ac:dyDescent="0.3">
      <c r="A3167">
        <v>1183</v>
      </c>
      <c r="B3167" s="3" t="s">
        <v>1184</v>
      </c>
      <c r="C3167" s="3" t="s">
        <v>5293</v>
      </c>
      <c r="D3167" s="10">
        <v>2500</v>
      </c>
      <c r="E3167">
        <v>100</v>
      </c>
      <c r="F3167" s="5">
        <f t="shared" si="294"/>
        <v>0.04</v>
      </c>
      <c r="G3167" s="6">
        <f t="shared" si="295"/>
        <v>33.333333333333336</v>
      </c>
      <c r="H3167" t="s">
        <v>8221</v>
      </c>
      <c r="I3167" t="s">
        <v>8224</v>
      </c>
      <c r="J3167" t="s">
        <v>8246</v>
      </c>
      <c r="K3167">
        <v>1478059140</v>
      </c>
      <c r="L3167" s="11">
        <f t="shared" si="298"/>
        <v>42676.165972222225</v>
      </c>
      <c r="M3167">
        <v>1476391223</v>
      </c>
      <c r="N3167" s="11">
        <f t="shared" si="299"/>
        <v>42656.86137731481</v>
      </c>
      <c r="O3167" t="b">
        <v>0</v>
      </c>
      <c r="P3167">
        <v>3</v>
      </c>
      <c r="Q3167" t="b">
        <v>0</v>
      </c>
      <c r="R3167" t="s">
        <v>8284</v>
      </c>
      <c r="S3167" t="str">
        <f t="shared" si="296"/>
        <v>food</v>
      </c>
      <c r="T3167" t="str">
        <f t="shared" si="297"/>
        <v>food trucks</v>
      </c>
    </row>
    <row r="3168" spans="1:20" ht="43.2" x14ac:dyDescent="0.3">
      <c r="A3168">
        <v>1542</v>
      </c>
      <c r="B3168" s="3" t="s">
        <v>1543</v>
      </c>
      <c r="C3168" s="3" t="s">
        <v>5652</v>
      </c>
      <c r="D3168" s="10">
        <v>500</v>
      </c>
      <c r="E3168">
        <v>20</v>
      </c>
      <c r="F3168" s="5">
        <f t="shared" si="294"/>
        <v>0.04</v>
      </c>
      <c r="G3168" s="6">
        <f t="shared" si="295"/>
        <v>20</v>
      </c>
      <c r="H3168" t="s">
        <v>8221</v>
      </c>
      <c r="I3168" t="s">
        <v>8229</v>
      </c>
      <c r="J3168" t="s">
        <v>8251</v>
      </c>
      <c r="K3168">
        <v>1435708500</v>
      </c>
      <c r="L3168" s="11">
        <f t="shared" si="298"/>
        <v>42185.996527777781</v>
      </c>
      <c r="M3168">
        <v>1434412500</v>
      </c>
      <c r="N3168" s="11">
        <f t="shared" si="299"/>
        <v>42170.996527777781</v>
      </c>
      <c r="O3168" t="b">
        <v>0</v>
      </c>
      <c r="P3168">
        <v>1</v>
      </c>
      <c r="Q3168" t="b">
        <v>0</v>
      </c>
      <c r="R3168" t="s">
        <v>8289</v>
      </c>
      <c r="S3168" t="str">
        <f t="shared" si="296"/>
        <v>photography</v>
      </c>
      <c r="T3168" t="str">
        <f t="shared" si="297"/>
        <v>nature</v>
      </c>
    </row>
    <row r="3169" spans="1:20" ht="43.2" x14ac:dyDescent="0.3">
      <c r="A3169">
        <v>1557</v>
      </c>
      <c r="B3169" s="3" t="s">
        <v>1558</v>
      </c>
      <c r="C3169" s="3" t="s">
        <v>5667</v>
      </c>
      <c r="D3169" s="10">
        <v>2500</v>
      </c>
      <c r="E3169">
        <v>100</v>
      </c>
      <c r="F3169" s="5">
        <f t="shared" si="294"/>
        <v>0.04</v>
      </c>
      <c r="G3169" s="6">
        <f t="shared" si="295"/>
        <v>100</v>
      </c>
      <c r="H3169" t="s">
        <v>8221</v>
      </c>
      <c r="I3169" t="s">
        <v>8224</v>
      </c>
      <c r="J3169" t="s">
        <v>8246</v>
      </c>
      <c r="K3169">
        <v>1411227633</v>
      </c>
      <c r="L3169" s="11">
        <f t="shared" si="298"/>
        <v>41902.65315972222</v>
      </c>
      <c r="M3169">
        <v>1408549233</v>
      </c>
      <c r="N3169" s="11">
        <f t="shared" si="299"/>
        <v>41871.65315972222</v>
      </c>
      <c r="O3169" t="b">
        <v>0</v>
      </c>
      <c r="P3169">
        <v>1</v>
      </c>
      <c r="Q3169" t="b">
        <v>0</v>
      </c>
      <c r="R3169" t="s">
        <v>8289</v>
      </c>
      <c r="S3169" t="str">
        <f t="shared" si="296"/>
        <v>photography</v>
      </c>
      <c r="T3169" t="str">
        <f t="shared" si="297"/>
        <v>nature</v>
      </c>
    </row>
    <row r="3170" spans="1:20" ht="43.2" x14ac:dyDescent="0.3">
      <c r="A3170">
        <v>3800</v>
      </c>
      <c r="B3170" s="3" t="s">
        <v>3797</v>
      </c>
      <c r="C3170" s="3" t="s">
        <v>7910</v>
      </c>
      <c r="D3170" s="10">
        <v>22000</v>
      </c>
      <c r="E3170">
        <v>881</v>
      </c>
      <c r="F3170" s="5">
        <f t="shared" si="294"/>
        <v>4.0045454545454544E-2</v>
      </c>
      <c r="G3170" s="6">
        <f t="shared" si="295"/>
        <v>55.0625</v>
      </c>
      <c r="H3170" t="s">
        <v>8221</v>
      </c>
      <c r="I3170" t="s">
        <v>8224</v>
      </c>
      <c r="J3170" t="s">
        <v>8246</v>
      </c>
      <c r="K3170">
        <v>1420952340</v>
      </c>
      <c r="L3170" s="11">
        <f t="shared" si="298"/>
        <v>42015.207638888889</v>
      </c>
      <c r="M3170">
        <v>1418146883</v>
      </c>
      <c r="N3170" s="11">
        <f t="shared" si="299"/>
        <v>41982.737071759257</v>
      </c>
      <c r="O3170" t="b">
        <v>0</v>
      </c>
      <c r="P3170">
        <v>16</v>
      </c>
      <c r="Q3170" t="b">
        <v>0</v>
      </c>
      <c r="R3170" t="s">
        <v>8305</v>
      </c>
      <c r="S3170" t="str">
        <f t="shared" si="296"/>
        <v>theater</v>
      </c>
      <c r="T3170" t="str">
        <f t="shared" si="297"/>
        <v>musical</v>
      </c>
    </row>
    <row r="3171" spans="1:20" ht="43.2" x14ac:dyDescent="0.3">
      <c r="A3171">
        <v>3799</v>
      </c>
      <c r="B3171" s="3" t="s">
        <v>3796</v>
      </c>
      <c r="C3171" s="3" t="s">
        <v>7909</v>
      </c>
      <c r="D3171" s="10">
        <v>10000</v>
      </c>
      <c r="E3171">
        <v>402</v>
      </c>
      <c r="F3171" s="5">
        <f t="shared" si="294"/>
        <v>4.02E-2</v>
      </c>
      <c r="G3171" s="6">
        <f t="shared" si="295"/>
        <v>100.5</v>
      </c>
      <c r="H3171" t="s">
        <v>8221</v>
      </c>
      <c r="I3171" t="s">
        <v>8224</v>
      </c>
      <c r="J3171" t="s">
        <v>8246</v>
      </c>
      <c r="K3171">
        <v>1457734843</v>
      </c>
      <c r="L3171" s="11">
        <f t="shared" si="298"/>
        <v>42440.93105324074</v>
      </c>
      <c r="M3171">
        <v>1455142843</v>
      </c>
      <c r="N3171" s="11">
        <f t="shared" si="299"/>
        <v>42410.93105324074</v>
      </c>
      <c r="O3171" t="b">
        <v>0</v>
      </c>
      <c r="P3171">
        <v>4</v>
      </c>
      <c r="Q3171" t="b">
        <v>0</v>
      </c>
      <c r="R3171" t="s">
        <v>8305</v>
      </c>
      <c r="S3171" t="str">
        <f t="shared" si="296"/>
        <v>theater</v>
      </c>
      <c r="T3171" t="str">
        <f t="shared" si="297"/>
        <v>musical</v>
      </c>
    </row>
    <row r="3172" spans="1:20" ht="43.2" x14ac:dyDescent="0.3">
      <c r="A3172">
        <v>3191</v>
      </c>
      <c r="B3172" s="3" t="s">
        <v>3191</v>
      </c>
      <c r="C3172" s="3" t="s">
        <v>7301</v>
      </c>
      <c r="D3172" s="10">
        <v>3750</v>
      </c>
      <c r="E3172">
        <v>151</v>
      </c>
      <c r="F3172" s="5">
        <f t="shared" si="294"/>
        <v>4.0266666666666666E-2</v>
      </c>
      <c r="G3172" s="6">
        <f t="shared" si="295"/>
        <v>37.75</v>
      </c>
      <c r="H3172" t="s">
        <v>8221</v>
      </c>
      <c r="I3172" t="s">
        <v>8224</v>
      </c>
      <c r="J3172" t="s">
        <v>8246</v>
      </c>
      <c r="K3172">
        <v>1471370869</v>
      </c>
      <c r="L3172" s="11">
        <f t="shared" si="298"/>
        <v>42598.755428240736</v>
      </c>
      <c r="M3172">
        <v>1466186869</v>
      </c>
      <c r="N3172" s="11">
        <f t="shared" si="299"/>
        <v>42538.755428240736</v>
      </c>
      <c r="O3172" t="b">
        <v>0</v>
      </c>
      <c r="P3172">
        <v>4</v>
      </c>
      <c r="Q3172" t="b">
        <v>0</v>
      </c>
      <c r="R3172" t="s">
        <v>8305</v>
      </c>
      <c r="S3172" t="str">
        <f t="shared" si="296"/>
        <v>theater</v>
      </c>
      <c r="T3172" t="str">
        <f t="shared" si="297"/>
        <v>musical</v>
      </c>
    </row>
    <row r="3173" spans="1:20" ht="43.2" x14ac:dyDescent="0.3">
      <c r="A3173">
        <v>168</v>
      </c>
      <c r="B3173" s="3" t="s">
        <v>170</v>
      </c>
      <c r="C3173" s="3" t="s">
        <v>4278</v>
      </c>
      <c r="D3173" s="10">
        <v>8000</v>
      </c>
      <c r="E3173">
        <v>325</v>
      </c>
      <c r="F3173" s="5">
        <f t="shared" si="294"/>
        <v>4.0625000000000001E-2</v>
      </c>
      <c r="G3173" s="6">
        <f t="shared" si="295"/>
        <v>108.33333333333333</v>
      </c>
      <c r="H3173" t="s">
        <v>8221</v>
      </c>
      <c r="I3173" t="s">
        <v>8224</v>
      </c>
      <c r="J3173" t="s">
        <v>8246</v>
      </c>
      <c r="K3173">
        <v>1426791770</v>
      </c>
      <c r="L3173" s="11">
        <f t="shared" si="298"/>
        <v>42082.793634259258</v>
      </c>
      <c r="M3173">
        <v>1424203370</v>
      </c>
      <c r="N3173" s="11">
        <f t="shared" si="299"/>
        <v>42052.83530092593</v>
      </c>
      <c r="O3173" t="b">
        <v>0</v>
      </c>
      <c r="P3173">
        <v>3</v>
      </c>
      <c r="Q3173" t="b">
        <v>0</v>
      </c>
      <c r="R3173" t="s">
        <v>8268</v>
      </c>
      <c r="S3173" t="str">
        <f t="shared" si="296"/>
        <v>film &amp; video</v>
      </c>
      <c r="T3173" t="str">
        <f t="shared" si="297"/>
        <v>drama</v>
      </c>
    </row>
    <row r="3174" spans="1:20" ht="43.2" x14ac:dyDescent="0.3">
      <c r="A3174">
        <v>3981</v>
      </c>
      <c r="B3174" s="3" t="s">
        <v>3358</v>
      </c>
      <c r="C3174" s="3" t="s">
        <v>7469</v>
      </c>
      <c r="D3174" s="10">
        <v>30000</v>
      </c>
      <c r="E3174">
        <v>1225</v>
      </c>
      <c r="F3174" s="5">
        <f t="shared" si="294"/>
        <v>4.0833333333333333E-2</v>
      </c>
      <c r="G3174" s="6">
        <f t="shared" si="295"/>
        <v>175</v>
      </c>
      <c r="H3174" t="s">
        <v>8221</v>
      </c>
      <c r="I3174" t="s">
        <v>8224</v>
      </c>
      <c r="J3174" t="s">
        <v>8246</v>
      </c>
      <c r="K3174">
        <v>1468729149</v>
      </c>
      <c r="L3174" s="11">
        <f t="shared" si="298"/>
        <v>42568.179965277777</v>
      </c>
      <c r="M3174">
        <v>1463545149</v>
      </c>
      <c r="N3174" s="11">
        <f t="shared" si="299"/>
        <v>42508.179965277777</v>
      </c>
      <c r="O3174" t="b">
        <v>0</v>
      </c>
      <c r="P3174">
        <v>7</v>
      </c>
      <c r="Q3174" t="b">
        <v>0</v>
      </c>
      <c r="R3174" t="s">
        <v>8271</v>
      </c>
      <c r="S3174" t="str">
        <f t="shared" si="296"/>
        <v>theater</v>
      </c>
      <c r="T3174" t="str">
        <f t="shared" si="297"/>
        <v>plays</v>
      </c>
    </row>
    <row r="3175" spans="1:20" ht="57.6" x14ac:dyDescent="0.3">
      <c r="A3175">
        <v>3106</v>
      </c>
      <c r="B3175" s="3" t="s">
        <v>3106</v>
      </c>
      <c r="C3175" s="3" t="s">
        <v>7216</v>
      </c>
      <c r="D3175" s="10">
        <v>1000</v>
      </c>
      <c r="E3175">
        <v>41</v>
      </c>
      <c r="F3175" s="5">
        <f t="shared" si="294"/>
        <v>4.1000000000000002E-2</v>
      </c>
      <c r="G3175" s="6">
        <f t="shared" si="295"/>
        <v>10.25</v>
      </c>
      <c r="H3175" t="s">
        <v>8221</v>
      </c>
      <c r="I3175" t="s">
        <v>8225</v>
      </c>
      <c r="J3175" t="s">
        <v>8247</v>
      </c>
      <c r="K3175">
        <v>1442440800</v>
      </c>
      <c r="L3175" s="11">
        <f t="shared" si="298"/>
        <v>42263.916666666672</v>
      </c>
      <c r="M3175">
        <v>1440497876</v>
      </c>
      <c r="N3175" s="11">
        <f t="shared" si="299"/>
        <v>42241.429120370376</v>
      </c>
      <c r="O3175" t="b">
        <v>0</v>
      </c>
      <c r="P3175">
        <v>4</v>
      </c>
      <c r="Q3175" t="b">
        <v>0</v>
      </c>
      <c r="R3175" t="s">
        <v>8303</v>
      </c>
      <c r="S3175" t="str">
        <f t="shared" si="296"/>
        <v>theater</v>
      </c>
      <c r="T3175" t="str">
        <f t="shared" si="297"/>
        <v>spaces</v>
      </c>
    </row>
    <row r="3176" spans="1:20" ht="57.6" x14ac:dyDescent="0.3">
      <c r="A3176">
        <v>890</v>
      </c>
      <c r="B3176" s="3" t="s">
        <v>891</v>
      </c>
      <c r="C3176" s="3" t="s">
        <v>5000</v>
      </c>
      <c r="D3176" s="10">
        <v>3000</v>
      </c>
      <c r="E3176">
        <v>125</v>
      </c>
      <c r="F3176" s="5">
        <f t="shared" si="294"/>
        <v>4.1666666666666664E-2</v>
      </c>
      <c r="G3176" s="6">
        <f t="shared" si="295"/>
        <v>31.25</v>
      </c>
      <c r="H3176" t="s">
        <v>8221</v>
      </c>
      <c r="I3176" t="s">
        <v>8224</v>
      </c>
      <c r="J3176" t="s">
        <v>8246</v>
      </c>
      <c r="K3176">
        <v>1385055979</v>
      </c>
      <c r="L3176" s="11">
        <f t="shared" si="298"/>
        <v>41599.740497685183</v>
      </c>
      <c r="M3176">
        <v>1382460379</v>
      </c>
      <c r="N3176" s="11">
        <f t="shared" si="299"/>
        <v>41569.698831018519</v>
      </c>
      <c r="O3176" t="b">
        <v>0</v>
      </c>
      <c r="P3176">
        <v>4</v>
      </c>
      <c r="Q3176" t="b">
        <v>0</v>
      </c>
      <c r="R3176" t="s">
        <v>8279</v>
      </c>
      <c r="S3176" t="str">
        <f t="shared" si="296"/>
        <v>music</v>
      </c>
      <c r="T3176" t="str">
        <f t="shared" si="297"/>
        <v>indie rock</v>
      </c>
    </row>
    <row r="3177" spans="1:20" ht="43.2" x14ac:dyDescent="0.3">
      <c r="A3177">
        <v>3990</v>
      </c>
      <c r="B3177" s="3" t="s">
        <v>3986</v>
      </c>
      <c r="C3177" s="3" t="s">
        <v>8096</v>
      </c>
      <c r="D3177" s="10">
        <v>1650</v>
      </c>
      <c r="E3177">
        <v>69</v>
      </c>
      <c r="F3177" s="5">
        <f t="shared" si="294"/>
        <v>4.1818181818181817E-2</v>
      </c>
      <c r="G3177" s="6">
        <f t="shared" si="295"/>
        <v>23</v>
      </c>
      <c r="H3177" t="s">
        <v>8221</v>
      </c>
      <c r="I3177" t="s">
        <v>8225</v>
      </c>
      <c r="J3177" t="s">
        <v>8247</v>
      </c>
      <c r="K3177">
        <v>1456934893</v>
      </c>
      <c r="L3177" s="11">
        <f t="shared" si="298"/>
        <v>42431.672372685185</v>
      </c>
      <c r="M3177">
        <v>1454342893</v>
      </c>
      <c r="N3177" s="11">
        <f t="shared" si="299"/>
        <v>42401.672372685185</v>
      </c>
      <c r="O3177" t="b">
        <v>0</v>
      </c>
      <c r="P3177">
        <v>3</v>
      </c>
      <c r="Q3177" t="b">
        <v>0</v>
      </c>
      <c r="R3177" t="s">
        <v>8271</v>
      </c>
      <c r="S3177" t="str">
        <f t="shared" si="296"/>
        <v>theater</v>
      </c>
      <c r="T3177" t="str">
        <f t="shared" si="297"/>
        <v>plays</v>
      </c>
    </row>
    <row r="3178" spans="1:20" ht="57.6" x14ac:dyDescent="0.3">
      <c r="A3178">
        <v>1182</v>
      </c>
      <c r="B3178" s="3" t="s">
        <v>1183</v>
      </c>
      <c r="C3178" s="3" t="s">
        <v>5292</v>
      </c>
      <c r="D3178" s="10">
        <v>1000</v>
      </c>
      <c r="E3178">
        <v>42</v>
      </c>
      <c r="F3178" s="5">
        <f t="shared" si="294"/>
        <v>4.2000000000000003E-2</v>
      </c>
      <c r="G3178" s="6">
        <f t="shared" si="295"/>
        <v>10.5</v>
      </c>
      <c r="H3178" t="s">
        <v>8221</v>
      </c>
      <c r="I3178" t="s">
        <v>8224</v>
      </c>
      <c r="J3178" t="s">
        <v>8246</v>
      </c>
      <c r="K3178">
        <v>1484239320</v>
      </c>
      <c r="L3178" s="11">
        <f t="shared" si="298"/>
        <v>42747.695833333331</v>
      </c>
      <c r="M3178">
        <v>1482609088</v>
      </c>
      <c r="N3178" s="11">
        <f t="shared" si="299"/>
        <v>42728.827407407407</v>
      </c>
      <c r="O3178" t="b">
        <v>0</v>
      </c>
      <c r="P3178">
        <v>4</v>
      </c>
      <c r="Q3178" t="b">
        <v>0</v>
      </c>
      <c r="R3178" t="s">
        <v>8284</v>
      </c>
      <c r="S3178" t="str">
        <f t="shared" si="296"/>
        <v>food</v>
      </c>
      <c r="T3178" t="str">
        <f t="shared" si="297"/>
        <v>food trucks</v>
      </c>
    </row>
    <row r="3179" spans="1:20" ht="43.2" x14ac:dyDescent="0.3">
      <c r="A3179">
        <v>2898</v>
      </c>
      <c r="B3179" s="3" t="s">
        <v>2898</v>
      </c>
      <c r="C3179" s="3" t="s">
        <v>7008</v>
      </c>
      <c r="D3179" s="10">
        <v>7500</v>
      </c>
      <c r="E3179">
        <v>316</v>
      </c>
      <c r="F3179" s="5">
        <f t="shared" si="294"/>
        <v>4.2133333333333335E-2</v>
      </c>
      <c r="G3179" s="6">
        <f t="shared" si="295"/>
        <v>26.333333333333332</v>
      </c>
      <c r="H3179" t="s">
        <v>8221</v>
      </c>
      <c r="I3179" t="s">
        <v>8224</v>
      </c>
      <c r="J3179" t="s">
        <v>8246</v>
      </c>
      <c r="K3179">
        <v>1446307053</v>
      </c>
      <c r="L3179" s="11">
        <f t="shared" si="298"/>
        <v>42308.664965277778</v>
      </c>
      <c r="M3179">
        <v>1443715053</v>
      </c>
      <c r="N3179" s="11">
        <f t="shared" si="299"/>
        <v>42278.664965277778</v>
      </c>
      <c r="O3179" t="b">
        <v>0</v>
      </c>
      <c r="P3179">
        <v>12</v>
      </c>
      <c r="Q3179" t="b">
        <v>0</v>
      </c>
      <c r="R3179" t="s">
        <v>8271</v>
      </c>
      <c r="S3179" t="str">
        <f t="shared" si="296"/>
        <v>theater</v>
      </c>
      <c r="T3179" t="str">
        <f t="shared" si="297"/>
        <v>plays</v>
      </c>
    </row>
    <row r="3180" spans="1:20" ht="72" x14ac:dyDescent="0.3">
      <c r="A3180">
        <v>991</v>
      </c>
      <c r="B3180" s="3" t="s">
        <v>992</v>
      </c>
      <c r="C3180" s="3" t="s">
        <v>5101</v>
      </c>
      <c r="D3180" s="10">
        <v>5000</v>
      </c>
      <c r="E3180">
        <v>212</v>
      </c>
      <c r="F3180" s="5">
        <f t="shared" si="294"/>
        <v>4.24E-2</v>
      </c>
      <c r="G3180" s="6">
        <f t="shared" si="295"/>
        <v>30.285714285714285</v>
      </c>
      <c r="H3180" t="s">
        <v>8221</v>
      </c>
      <c r="I3180" t="s">
        <v>8225</v>
      </c>
      <c r="J3180" t="s">
        <v>8247</v>
      </c>
      <c r="K3180">
        <v>1468349460</v>
      </c>
      <c r="L3180" s="11">
        <f t="shared" si="298"/>
        <v>42563.785416666666</v>
      </c>
      <c r="M3180">
        <v>1466186988</v>
      </c>
      <c r="N3180" s="11">
        <f t="shared" si="299"/>
        <v>42538.75680555556</v>
      </c>
      <c r="O3180" t="b">
        <v>0</v>
      </c>
      <c r="P3180">
        <v>7</v>
      </c>
      <c r="Q3180" t="b">
        <v>0</v>
      </c>
      <c r="R3180" t="s">
        <v>8273</v>
      </c>
      <c r="S3180" t="str">
        <f t="shared" si="296"/>
        <v>technology</v>
      </c>
      <c r="T3180" t="str">
        <f t="shared" si="297"/>
        <v>wearables</v>
      </c>
    </row>
    <row r="3181" spans="1:20" ht="43.2" x14ac:dyDescent="0.3">
      <c r="A3181">
        <v>3113</v>
      </c>
      <c r="B3181" s="3" t="s">
        <v>3113</v>
      </c>
      <c r="C3181" s="3" t="s">
        <v>7223</v>
      </c>
      <c r="D3181" s="10">
        <v>109225</v>
      </c>
      <c r="E3181">
        <v>4635</v>
      </c>
      <c r="F3181" s="5">
        <f t="shared" si="294"/>
        <v>4.2435339894712751E-2</v>
      </c>
      <c r="G3181" s="6">
        <f t="shared" si="295"/>
        <v>125.27027027027027</v>
      </c>
      <c r="H3181" t="s">
        <v>8221</v>
      </c>
      <c r="I3181" t="s">
        <v>8224</v>
      </c>
      <c r="J3181" t="s">
        <v>8246</v>
      </c>
      <c r="K3181">
        <v>1429291982</v>
      </c>
      <c r="L3181" s="11">
        <f t="shared" si="298"/>
        <v>42111.731273148151</v>
      </c>
      <c r="M3181">
        <v>1426699982</v>
      </c>
      <c r="N3181" s="11">
        <f t="shared" si="299"/>
        <v>42081.731273148151</v>
      </c>
      <c r="O3181" t="b">
        <v>0</v>
      </c>
      <c r="P3181">
        <v>37</v>
      </c>
      <c r="Q3181" t="b">
        <v>0</v>
      </c>
      <c r="R3181" t="s">
        <v>8303</v>
      </c>
      <c r="S3181" t="str">
        <f t="shared" si="296"/>
        <v>theater</v>
      </c>
      <c r="T3181" t="str">
        <f t="shared" si="297"/>
        <v>spaces</v>
      </c>
    </row>
    <row r="3182" spans="1:20" ht="43.2" x14ac:dyDescent="0.3">
      <c r="A3182">
        <v>3634</v>
      </c>
      <c r="B3182" s="3" t="s">
        <v>3632</v>
      </c>
      <c r="C3182" s="3" t="s">
        <v>7744</v>
      </c>
      <c r="D3182" s="10">
        <v>75000</v>
      </c>
      <c r="E3182">
        <v>3185</v>
      </c>
      <c r="F3182" s="5">
        <f t="shared" si="294"/>
        <v>4.2466666666666666E-2</v>
      </c>
      <c r="G3182" s="6">
        <f t="shared" si="295"/>
        <v>176.94444444444446</v>
      </c>
      <c r="H3182" t="s">
        <v>8221</v>
      </c>
      <c r="I3182" t="s">
        <v>8229</v>
      </c>
      <c r="J3182" t="s">
        <v>8251</v>
      </c>
      <c r="K3182">
        <v>1484366340</v>
      </c>
      <c r="L3182" s="11">
        <f t="shared" si="298"/>
        <v>42749.165972222225</v>
      </c>
      <c r="M3182">
        <v>1480219174</v>
      </c>
      <c r="N3182" s="11">
        <f t="shared" si="299"/>
        <v>42701.166365740741</v>
      </c>
      <c r="O3182" t="b">
        <v>0</v>
      </c>
      <c r="P3182">
        <v>18</v>
      </c>
      <c r="Q3182" t="b">
        <v>0</v>
      </c>
      <c r="R3182" t="s">
        <v>8305</v>
      </c>
      <c r="S3182" t="str">
        <f t="shared" si="296"/>
        <v>theater</v>
      </c>
      <c r="T3182" t="str">
        <f t="shared" si="297"/>
        <v>musical</v>
      </c>
    </row>
    <row r="3183" spans="1:20" ht="57.6" x14ac:dyDescent="0.3">
      <c r="A3183">
        <v>2947</v>
      </c>
      <c r="B3183" s="3" t="s">
        <v>2947</v>
      </c>
      <c r="C3183" s="3" t="s">
        <v>7057</v>
      </c>
      <c r="D3183" s="10">
        <v>25000</v>
      </c>
      <c r="E3183">
        <v>1072</v>
      </c>
      <c r="F3183" s="5">
        <f t="shared" si="294"/>
        <v>4.2880000000000001E-2</v>
      </c>
      <c r="G3183" s="6">
        <f t="shared" si="295"/>
        <v>82.461538461538467</v>
      </c>
      <c r="H3183" t="s">
        <v>8221</v>
      </c>
      <c r="I3183" t="s">
        <v>8224</v>
      </c>
      <c r="J3183" t="s">
        <v>8246</v>
      </c>
      <c r="K3183">
        <v>1480007460</v>
      </c>
      <c r="L3183" s="11">
        <f t="shared" si="298"/>
        <v>42698.715972222228</v>
      </c>
      <c r="M3183">
        <v>1475760567</v>
      </c>
      <c r="N3183" s="11">
        <f t="shared" si="299"/>
        <v>42649.562118055561</v>
      </c>
      <c r="O3183" t="b">
        <v>0</v>
      </c>
      <c r="P3183">
        <v>13</v>
      </c>
      <c r="Q3183" t="b">
        <v>0</v>
      </c>
      <c r="R3183" t="s">
        <v>8303</v>
      </c>
      <c r="S3183" t="str">
        <f t="shared" si="296"/>
        <v>theater</v>
      </c>
      <c r="T3183" t="str">
        <f t="shared" si="297"/>
        <v>spaces</v>
      </c>
    </row>
    <row r="3184" spans="1:20" ht="43.2" x14ac:dyDescent="0.3">
      <c r="A3184">
        <v>1983</v>
      </c>
      <c r="B3184" s="3" t="s">
        <v>1984</v>
      </c>
      <c r="C3184" s="3" t="s">
        <v>6093</v>
      </c>
      <c r="D3184" s="10">
        <v>33000</v>
      </c>
      <c r="E3184">
        <v>1419</v>
      </c>
      <c r="F3184" s="5">
        <f t="shared" si="294"/>
        <v>4.2999999999999997E-2</v>
      </c>
      <c r="G3184" s="6">
        <f t="shared" si="295"/>
        <v>88.6875</v>
      </c>
      <c r="H3184" t="s">
        <v>8221</v>
      </c>
      <c r="I3184" t="s">
        <v>8224</v>
      </c>
      <c r="J3184" t="s">
        <v>8246</v>
      </c>
      <c r="K3184">
        <v>1472799600</v>
      </c>
      <c r="L3184" s="11">
        <f t="shared" si="298"/>
        <v>42615.291666666672</v>
      </c>
      <c r="M3184">
        <v>1470874618</v>
      </c>
      <c r="N3184" s="11">
        <f t="shared" si="299"/>
        <v>42593.011782407411</v>
      </c>
      <c r="O3184" t="b">
        <v>0</v>
      </c>
      <c r="P3184">
        <v>16</v>
      </c>
      <c r="Q3184" t="b">
        <v>0</v>
      </c>
      <c r="R3184" t="s">
        <v>8296</v>
      </c>
      <c r="S3184" t="str">
        <f t="shared" si="296"/>
        <v>photography</v>
      </c>
      <c r="T3184" t="str">
        <f t="shared" si="297"/>
        <v>people</v>
      </c>
    </row>
    <row r="3185" spans="1:20" ht="57.6" x14ac:dyDescent="0.3">
      <c r="A3185">
        <v>590</v>
      </c>
      <c r="B3185" s="3" t="s">
        <v>591</v>
      </c>
      <c r="C3185" s="3" t="s">
        <v>4700</v>
      </c>
      <c r="D3185" s="10">
        <v>5000</v>
      </c>
      <c r="E3185">
        <v>223</v>
      </c>
      <c r="F3185" s="5">
        <f t="shared" si="294"/>
        <v>4.4600000000000001E-2</v>
      </c>
      <c r="G3185" s="6">
        <f t="shared" si="295"/>
        <v>24.777777777777779</v>
      </c>
      <c r="H3185" t="s">
        <v>8221</v>
      </c>
      <c r="I3185" t="s">
        <v>8225</v>
      </c>
      <c r="J3185" t="s">
        <v>8247</v>
      </c>
      <c r="K3185">
        <v>1454936460</v>
      </c>
      <c r="L3185" s="11">
        <f t="shared" si="298"/>
        <v>42408.542361111111</v>
      </c>
      <c r="M3185">
        <v>1452259131</v>
      </c>
      <c r="N3185" s="11">
        <f t="shared" si="299"/>
        <v>42377.554756944446</v>
      </c>
      <c r="O3185" t="b">
        <v>0</v>
      </c>
      <c r="P3185">
        <v>9</v>
      </c>
      <c r="Q3185" t="b">
        <v>0</v>
      </c>
      <c r="R3185" t="s">
        <v>8272</v>
      </c>
      <c r="S3185" t="str">
        <f t="shared" si="296"/>
        <v>technology</v>
      </c>
      <c r="T3185" t="str">
        <f t="shared" si="297"/>
        <v>web</v>
      </c>
    </row>
    <row r="3186" spans="1:20" ht="43.2" x14ac:dyDescent="0.3">
      <c r="A3186">
        <v>863</v>
      </c>
      <c r="B3186" s="3" t="s">
        <v>864</v>
      </c>
      <c r="C3186" s="3" t="s">
        <v>4973</v>
      </c>
      <c r="D3186" s="10">
        <v>2000</v>
      </c>
      <c r="E3186">
        <v>90</v>
      </c>
      <c r="F3186" s="5">
        <f t="shared" si="294"/>
        <v>4.4999999999999998E-2</v>
      </c>
      <c r="G3186" s="6">
        <f t="shared" si="295"/>
        <v>18</v>
      </c>
      <c r="H3186" t="s">
        <v>8221</v>
      </c>
      <c r="I3186" t="s">
        <v>8224</v>
      </c>
      <c r="J3186" t="s">
        <v>8246</v>
      </c>
      <c r="K3186">
        <v>1329014966</v>
      </c>
      <c r="L3186" s="11">
        <f t="shared" si="298"/>
        <v>40951.117662037039</v>
      </c>
      <c r="M3186">
        <v>1326422966</v>
      </c>
      <c r="N3186" s="11">
        <f t="shared" si="299"/>
        <v>40921.117662037039</v>
      </c>
      <c r="O3186" t="b">
        <v>0</v>
      </c>
      <c r="P3186">
        <v>5</v>
      </c>
      <c r="Q3186" t="b">
        <v>0</v>
      </c>
      <c r="R3186" t="s">
        <v>8278</v>
      </c>
      <c r="S3186" t="str">
        <f t="shared" si="296"/>
        <v>music</v>
      </c>
      <c r="T3186" t="str">
        <f t="shared" si="297"/>
        <v>jazz</v>
      </c>
    </row>
    <row r="3187" spans="1:20" ht="28.8" x14ac:dyDescent="0.3">
      <c r="A3187">
        <v>1075</v>
      </c>
      <c r="B3187" s="3" t="s">
        <v>1076</v>
      </c>
      <c r="C3187" s="3" t="s">
        <v>5185</v>
      </c>
      <c r="D3187" s="10">
        <v>1000</v>
      </c>
      <c r="E3187">
        <v>45</v>
      </c>
      <c r="F3187" s="5">
        <f t="shared" si="294"/>
        <v>4.4999999999999998E-2</v>
      </c>
      <c r="G3187" s="6">
        <f t="shared" si="295"/>
        <v>15</v>
      </c>
      <c r="H3187" t="s">
        <v>8221</v>
      </c>
      <c r="I3187" t="s">
        <v>8224</v>
      </c>
      <c r="J3187" t="s">
        <v>8246</v>
      </c>
      <c r="K3187">
        <v>1336340516</v>
      </c>
      <c r="L3187" s="11">
        <f t="shared" si="298"/>
        <v>41035.904120370367</v>
      </c>
      <c r="M3187">
        <v>1333748516</v>
      </c>
      <c r="N3187" s="11">
        <f t="shared" si="299"/>
        <v>41005.904120370367</v>
      </c>
      <c r="O3187" t="b">
        <v>0</v>
      </c>
      <c r="P3187">
        <v>3</v>
      </c>
      <c r="Q3187" t="b">
        <v>0</v>
      </c>
      <c r="R3187" t="s">
        <v>8282</v>
      </c>
      <c r="S3187" t="str">
        <f t="shared" si="296"/>
        <v>games</v>
      </c>
      <c r="T3187" t="str">
        <f t="shared" si="297"/>
        <v>video games</v>
      </c>
    </row>
    <row r="3188" spans="1:20" ht="43.2" x14ac:dyDescent="0.3">
      <c r="A3188">
        <v>1428</v>
      </c>
      <c r="B3188" s="3" t="s">
        <v>1429</v>
      </c>
      <c r="C3188" s="3" t="s">
        <v>5538</v>
      </c>
      <c r="D3188" s="10">
        <v>1000</v>
      </c>
      <c r="E3188">
        <v>45</v>
      </c>
      <c r="F3188" s="5">
        <f t="shared" si="294"/>
        <v>4.4999999999999998E-2</v>
      </c>
      <c r="G3188" s="6">
        <f t="shared" si="295"/>
        <v>15</v>
      </c>
      <c r="H3188" t="s">
        <v>8221</v>
      </c>
      <c r="I3188" t="s">
        <v>8227</v>
      </c>
      <c r="J3188" t="s">
        <v>8249</v>
      </c>
      <c r="K3188">
        <v>1459584417</v>
      </c>
      <c r="L3188" s="11">
        <f t="shared" si="298"/>
        <v>42462.338159722218</v>
      </c>
      <c r="M3188">
        <v>1456996017</v>
      </c>
      <c r="N3188" s="11">
        <f t="shared" si="299"/>
        <v>42432.379826388889</v>
      </c>
      <c r="O3188" t="b">
        <v>0</v>
      </c>
      <c r="P3188">
        <v>3</v>
      </c>
      <c r="Q3188" t="b">
        <v>0</v>
      </c>
      <c r="R3188" t="s">
        <v>8287</v>
      </c>
      <c r="S3188" t="str">
        <f t="shared" si="296"/>
        <v>publishing</v>
      </c>
      <c r="T3188" t="str">
        <f t="shared" si="297"/>
        <v>translations</v>
      </c>
    </row>
    <row r="3189" spans="1:20" ht="43.2" x14ac:dyDescent="0.3">
      <c r="A3189">
        <v>668</v>
      </c>
      <c r="B3189" s="3" t="s">
        <v>669</v>
      </c>
      <c r="C3189" s="3" t="s">
        <v>4778</v>
      </c>
      <c r="D3189" s="10">
        <v>15000</v>
      </c>
      <c r="E3189">
        <v>684</v>
      </c>
      <c r="F3189" s="5">
        <f t="shared" si="294"/>
        <v>4.5600000000000002E-2</v>
      </c>
      <c r="G3189" s="6">
        <f t="shared" si="295"/>
        <v>27.36</v>
      </c>
      <c r="H3189" t="s">
        <v>8221</v>
      </c>
      <c r="I3189" t="s">
        <v>8224</v>
      </c>
      <c r="J3189" t="s">
        <v>8246</v>
      </c>
      <c r="K3189">
        <v>1431374222</v>
      </c>
      <c r="L3189" s="11">
        <f t="shared" si="298"/>
        <v>42135.831273148149</v>
      </c>
      <c r="M3189">
        <v>1427486222</v>
      </c>
      <c r="N3189" s="11">
        <f t="shared" si="299"/>
        <v>42090.831273148149</v>
      </c>
      <c r="O3189" t="b">
        <v>0</v>
      </c>
      <c r="P3189">
        <v>25</v>
      </c>
      <c r="Q3189" t="b">
        <v>0</v>
      </c>
      <c r="R3189" t="s">
        <v>8273</v>
      </c>
      <c r="S3189" t="str">
        <f t="shared" si="296"/>
        <v>technology</v>
      </c>
      <c r="T3189" t="str">
        <f t="shared" si="297"/>
        <v>wearables</v>
      </c>
    </row>
    <row r="3190" spans="1:20" ht="28.8" x14ac:dyDescent="0.3">
      <c r="A3190">
        <v>1412</v>
      </c>
      <c r="B3190" s="3" t="s">
        <v>1413</v>
      </c>
      <c r="C3190" s="3" t="s">
        <v>5522</v>
      </c>
      <c r="D3190" s="10">
        <v>7000</v>
      </c>
      <c r="E3190">
        <v>320</v>
      </c>
      <c r="F3190" s="5">
        <f t="shared" si="294"/>
        <v>4.5714285714285714E-2</v>
      </c>
      <c r="G3190" s="6">
        <f t="shared" si="295"/>
        <v>24.615384615384617</v>
      </c>
      <c r="H3190" t="s">
        <v>8221</v>
      </c>
      <c r="I3190" t="s">
        <v>8224</v>
      </c>
      <c r="J3190" t="s">
        <v>8246</v>
      </c>
      <c r="K3190">
        <v>1417656699</v>
      </c>
      <c r="L3190" s="11">
        <f t="shared" si="298"/>
        <v>41977.063645833332</v>
      </c>
      <c r="M3190">
        <v>1415064699</v>
      </c>
      <c r="N3190" s="11">
        <f t="shared" si="299"/>
        <v>41947.063645833332</v>
      </c>
      <c r="O3190" t="b">
        <v>0</v>
      </c>
      <c r="P3190">
        <v>13</v>
      </c>
      <c r="Q3190" t="b">
        <v>0</v>
      </c>
      <c r="R3190" t="s">
        <v>8287</v>
      </c>
      <c r="S3190" t="str">
        <f t="shared" si="296"/>
        <v>publishing</v>
      </c>
      <c r="T3190" t="str">
        <f t="shared" si="297"/>
        <v>translations</v>
      </c>
    </row>
    <row r="3191" spans="1:20" ht="43.2" x14ac:dyDescent="0.3">
      <c r="A3191">
        <v>2897</v>
      </c>
      <c r="B3191" s="3" t="s">
        <v>2897</v>
      </c>
      <c r="C3191" s="3" t="s">
        <v>7007</v>
      </c>
      <c r="D3191" s="10">
        <v>12000</v>
      </c>
      <c r="E3191">
        <v>550</v>
      </c>
      <c r="F3191" s="5">
        <f t="shared" si="294"/>
        <v>4.583333333333333E-2</v>
      </c>
      <c r="G3191" s="6">
        <f t="shared" si="295"/>
        <v>183.33333333333334</v>
      </c>
      <c r="H3191" t="s">
        <v>8221</v>
      </c>
      <c r="I3191" t="s">
        <v>8224</v>
      </c>
      <c r="J3191" t="s">
        <v>8246</v>
      </c>
      <c r="K3191">
        <v>1444577345</v>
      </c>
      <c r="L3191" s="11">
        <f t="shared" si="298"/>
        <v>42288.645196759258</v>
      </c>
      <c r="M3191">
        <v>1441985458</v>
      </c>
      <c r="N3191" s="11">
        <f t="shared" si="299"/>
        <v>42258.646504629629</v>
      </c>
      <c r="O3191" t="b">
        <v>0</v>
      </c>
      <c r="P3191">
        <v>3</v>
      </c>
      <c r="Q3191" t="b">
        <v>0</v>
      </c>
      <c r="R3191" t="s">
        <v>8271</v>
      </c>
      <c r="S3191" t="str">
        <f t="shared" si="296"/>
        <v>theater</v>
      </c>
      <c r="T3191" t="str">
        <f t="shared" si="297"/>
        <v>plays</v>
      </c>
    </row>
    <row r="3192" spans="1:20" ht="43.2" x14ac:dyDescent="0.3">
      <c r="A3192">
        <v>498</v>
      </c>
      <c r="B3192" s="3" t="s">
        <v>499</v>
      </c>
      <c r="C3192" s="3" t="s">
        <v>4608</v>
      </c>
      <c r="D3192" s="10">
        <v>65108</v>
      </c>
      <c r="E3192">
        <v>2994</v>
      </c>
      <c r="F3192" s="5">
        <f t="shared" si="294"/>
        <v>4.5985132395404561E-2</v>
      </c>
      <c r="G3192" s="6">
        <f t="shared" si="295"/>
        <v>136.09090909090909</v>
      </c>
      <c r="H3192" t="s">
        <v>8221</v>
      </c>
      <c r="I3192" t="s">
        <v>8224</v>
      </c>
      <c r="J3192" t="s">
        <v>8246</v>
      </c>
      <c r="K3192">
        <v>1324664249</v>
      </c>
      <c r="L3192" s="11">
        <f t="shared" si="298"/>
        <v>40900.762141203704</v>
      </c>
      <c r="M3192">
        <v>1321035449</v>
      </c>
      <c r="N3192" s="11">
        <f t="shared" si="299"/>
        <v>40858.762141203704</v>
      </c>
      <c r="O3192" t="b">
        <v>0</v>
      </c>
      <c r="P3192">
        <v>22</v>
      </c>
      <c r="Q3192" t="b">
        <v>0</v>
      </c>
      <c r="R3192" t="s">
        <v>8270</v>
      </c>
      <c r="S3192" t="str">
        <f t="shared" si="296"/>
        <v>film &amp; video</v>
      </c>
      <c r="T3192" t="str">
        <f t="shared" si="297"/>
        <v>animation</v>
      </c>
    </row>
    <row r="3193" spans="1:20" ht="43.2" x14ac:dyDescent="0.3">
      <c r="A3193">
        <v>2895</v>
      </c>
      <c r="B3193" s="3" t="s">
        <v>2895</v>
      </c>
      <c r="C3193" s="3" t="s">
        <v>7005</v>
      </c>
      <c r="D3193" s="10">
        <v>500</v>
      </c>
      <c r="E3193">
        <v>23</v>
      </c>
      <c r="F3193" s="5">
        <f t="shared" si="294"/>
        <v>4.5999999999999999E-2</v>
      </c>
      <c r="G3193" s="6">
        <f t="shared" si="295"/>
        <v>5.75</v>
      </c>
      <c r="H3193" t="s">
        <v>8221</v>
      </c>
      <c r="I3193" t="s">
        <v>8224</v>
      </c>
      <c r="J3193" t="s">
        <v>8246</v>
      </c>
      <c r="K3193">
        <v>1403470800</v>
      </c>
      <c r="L3193" s="11">
        <f t="shared" si="298"/>
        <v>41812.875</v>
      </c>
      <c r="M3193">
        <v>1403356792</v>
      </c>
      <c r="N3193" s="11">
        <f t="shared" si="299"/>
        <v>41811.555462962962</v>
      </c>
      <c r="O3193" t="b">
        <v>0</v>
      </c>
      <c r="P3193">
        <v>4</v>
      </c>
      <c r="Q3193" t="b">
        <v>0</v>
      </c>
      <c r="R3193" t="s">
        <v>8271</v>
      </c>
      <c r="S3193" t="str">
        <f t="shared" si="296"/>
        <v>theater</v>
      </c>
      <c r="T3193" t="str">
        <f t="shared" si="297"/>
        <v>plays</v>
      </c>
    </row>
    <row r="3194" spans="1:20" ht="43.2" x14ac:dyDescent="0.3">
      <c r="A3194">
        <v>1558</v>
      </c>
      <c r="B3194" s="3" t="s">
        <v>1559</v>
      </c>
      <c r="C3194" s="3" t="s">
        <v>5668</v>
      </c>
      <c r="D3194" s="10">
        <v>750</v>
      </c>
      <c r="E3194">
        <v>35</v>
      </c>
      <c r="F3194" s="5">
        <f t="shared" si="294"/>
        <v>4.6666666666666669E-2</v>
      </c>
      <c r="G3194" s="6">
        <f t="shared" si="295"/>
        <v>11.666666666666666</v>
      </c>
      <c r="H3194" t="s">
        <v>8221</v>
      </c>
      <c r="I3194" t="s">
        <v>8225</v>
      </c>
      <c r="J3194" t="s">
        <v>8247</v>
      </c>
      <c r="K3194">
        <v>1440763920</v>
      </c>
      <c r="L3194" s="11">
        <f t="shared" si="298"/>
        <v>42244.508333333331</v>
      </c>
      <c r="M3194">
        <v>1435656759</v>
      </c>
      <c r="N3194" s="11">
        <f t="shared" si="299"/>
        <v>42185.397673611107</v>
      </c>
      <c r="O3194" t="b">
        <v>0</v>
      </c>
      <c r="P3194">
        <v>3</v>
      </c>
      <c r="Q3194" t="b">
        <v>0</v>
      </c>
      <c r="R3194" t="s">
        <v>8289</v>
      </c>
      <c r="S3194" t="str">
        <f t="shared" si="296"/>
        <v>photography</v>
      </c>
      <c r="T3194" t="str">
        <f t="shared" si="297"/>
        <v>nature</v>
      </c>
    </row>
    <row r="3195" spans="1:20" ht="43.2" x14ac:dyDescent="0.3">
      <c r="A3195">
        <v>2871</v>
      </c>
      <c r="B3195" s="3" t="s">
        <v>2871</v>
      </c>
      <c r="C3195" s="3" t="s">
        <v>6981</v>
      </c>
      <c r="D3195" s="10">
        <v>10000</v>
      </c>
      <c r="E3195">
        <v>467</v>
      </c>
      <c r="F3195" s="5">
        <f t="shared" si="294"/>
        <v>4.6699999999999998E-2</v>
      </c>
      <c r="G3195" s="6">
        <f t="shared" si="295"/>
        <v>35.92307692307692</v>
      </c>
      <c r="H3195" t="s">
        <v>8221</v>
      </c>
      <c r="I3195" t="s">
        <v>8224</v>
      </c>
      <c r="J3195" t="s">
        <v>8246</v>
      </c>
      <c r="K3195">
        <v>1419183813</v>
      </c>
      <c r="L3195" s="11">
        <f t="shared" si="298"/>
        <v>41994.738576388889</v>
      </c>
      <c r="M3195">
        <v>1417455813</v>
      </c>
      <c r="N3195" s="11">
        <f t="shared" si="299"/>
        <v>41974.738576388889</v>
      </c>
      <c r="O3195" t="b">
        <v>0</v>
      </c>
      <c r="P3195">
        <v>13</v>
      </c>
      <c r="Q3195" t="b">
        <v>0</v>
      </c>
      <c r="R3195" t="s">
        <v>8271</v>
      </c>
      <c r="S3195" t="str">
        <f t="shared" si="296"/>
        <v>theater</v>
      </c>
      <c r="T3195" t="str">
        <f t="shared" si="297"/>
        <v>plays</v>
      </c>
    </row>
    <row r="3196" spans="1:20" ht="43.2" x14ac:dyDescent="0.3">
      <c r="A3196">
        <v>761</v>
      </c>
      <c r="B3196" s="3" t="s">
        <v>762</v>
      </c>
      <c r="C3196" s="3" t="s">
        <v>4871</v>
      </c>
      <c r="D3196" s="10">
        <v>5000</v>
      </c>
      <c r="E3196">
        <v>235</v>
      </c>
      <c r="F3196" s="5">
        <f t="shared" si="294"/>
        <v>4.7E-2</v>
      </c>
      <c r="G3196" s="6">
        <f t="shared" si="295"/>
        <v>39.166666666666664</v>
      </c>
      <c r="H3196" t="s">
        <v>8221</v>
      </c>
      <c r="I3196" t="s">
        <v>8224</v>
      </c>
      <c r="J3196" t="s">
        <v>8246</v>
      </c>
      <c r="K3196">
        <v>1391364126</v>
      </c>
      <c r="L3196" s="11">
        <f t="shared" si="298"/>
        <v>41672.751458333332</v>
      </c>
      <c r="M3196">
        <v>1388772126</v>
      </c>
      <c r="N3196" s="11">
        <f t="shared" si="299"/>
        <v>41642.751458333332</v>
      </c>
      <c r="O3196" t="b">
        <v>0</v>
      </c>
      <c r="P3196">
        <v>6</v>
      </c>
      <c r="Q3196" t="b">
        <v>0</v>
      </c>
      <c r="R3196" t="s">
        <v>8275</v>
      </c>
      <c r="S3196" t="str">
        <f t="shared" si="296"/>
        <v>publishing</v>
      </c>
      <c r="T3196" t="str">
        <f t="shared" si="297"/>
        <v>fiction</v>
      </c>
    </row>
    <row r="3197" spans="1:20" ht="43.2" x14ac:dyDescent="0.3">
      <c r="A3197">
        <v>4086</v>
      </c>
      <c r="B3197" s="3" t="s">
        <v>4082</v>
      </c>
      <c r="C3197" s="3" t="s">
        <v>8189</v>
      </c>
      <c r="D3197" s="10">
        <v>1000</v>
      </c>
      <c r="E3197">
        <v>47</v>
      </c>
      <c r="F3197" s="5">
        <f t="shared" si="294"/>
        <v>4.7E-2</v>
      </c>
      <c r="G3197" s="6">
        <f t="shared" si="295"/>
        <v>9.4</v>
      </c>
      <c r="H3197" t="s">
        <v>8221</v>
      </c>
      <c r="I3197" t="s">
        <v>8224</v>
      </c>
      <c r="J3197" t="s">
        <v>8246</v>
      </c>
      <c r="K3197">
        <v>1448078400</v>
      </c>
      <c r="L3197" s="11">
        <f t="shared" si="298"/>
        <v>42329.166666666672</v>
      </c>
      <c r="M3197">
        <v>1445985299</v>
      </c>
      <c r="N3197" s="11">
        <f t="shared" si="299"/>
        <v>42304.940960648149</v>
      </c>
      <c r="O3197" t="b">
        <v>0</v>
      </c>
      <c r="P3197">
        <v>5</v>
      </c>
      <c r="Q3197" t="b">
        <v>0</v>
      </c>
      <c r="R3197" t="s">
        <v>8271</v>
      </c>
      <c r="S3197" t="str">
        <f t="shared" si="296"/>
        <v>theater</v>
      </c>
      <c r="T3197" t="str">
        <f t="shared" si="297"/>
        <v>plays</v>
      </c>
    </row>
    <row r="3198" spans="1:20" ht="43.2" x14ac:dyDescent="0.3">
      <c r="A3198">
        <v>3112</v>
      </c>
      <c r="B3198" s="3" t="s">
        <v>3112</v>
      </c>
      <c r="C3198" s="3" t="s">
        <v>7222</v>
      </c>
      <c r="D3198" s="10">
        <v>11000</v>
      </c>
      <c r="E3198">
        <v>521</v>
      </c>
      <c r="F3198" s="5">
        <f t="shared" si="294"/>
        <v>4.7363636363636365E-2</v>
      </c>
      <c r="G3198" s="6">
        <f t="shared" si="295"/>
        <v>57.888888888888886</v>
      </c>
      <c r="H3198" t="s">
        <v>8221</v>
      </c>
      <c r="I3198" t="s">
        <v>8224</v>
      </c>
      <c r="J3198" t="s">
        <v>8246</v>
      </c>
      <c r="K3198">
        <v>1477968934</v>
      </c>
      <c r="L3198" s="11">
        <f t="shared" si="298"/>
        <v>42675.121921296297</v>
      </c>
      <c r="M3198">
        <v>1472784934</v>
      </c>
      <c r="N3198" s="11">
        <f t="shared" si="299"/>
        <v>42615.121921296297</v>
      </c>
      <c r="O3198" t="b">
        <v>0</v>
      </c>
      <c r="P3198">
        <v>9</v>
      </c>
      <c r="Q3198" t="b">
        <v>0</v>
      </c>
      <c r="R3198" t="s">
        <v>8303</v>
      </c>
      <c r="S3198" t="str">
        <f t="shared" si="296"/>
        <v>theater</v>
      </c>
      <c r="T3198" t="str">
        <f t="shared" si="297"/>
        <v>spaces</v>
      </c>
    </row>
    <row r="3199" spans="1:20" ht="57.6" x14ac:dyDescent="0.3">
      <c r="A3199">
        <v>4089</v>
      </c>
      <c r="B3199" s="3" t="s">
        <v>4085</v>
      </c>
      <c r="C3199" s="3" t="s">
        <v>8192</v>
      </c>
      <c r="D3199" s="10">
        <v>5000</v>
      </c>
      <c r="E3199">
        <v>240</v>
      </c>
      <c r="F3199" s="5">
        <f t="shared" si="294"/>
        <v>4.8000000000000001E-2</v>
      </c>
      <c r="G3199" s="6">
        <f t="shared" si="295"/>
        <v>30</v>
      </c>
      <c r="H3199" t="s">
        <v>8221</v>
      </c>
      <c r="I3199" t="s">
        <v>8224</v>
      </c>
      <c r="J3199" t="s">
        <v>8246</v>
      </c>
      <c r="K3199">
        <v>1433093700</v>
      </c>
      <c r="L3199" s="11">
        <f t="shared" si="298"/>
        <v>42155.732638888891</v>
      </c>
      <c r="M3199">
        <v>1430242488</v>
      </c>
      <c r="N3199" s="11">
        <f t="shared" si="299"/>
        <v>42122.732499999998</v>
      </c>
      <c r="O3199" t="b">
        <v>0</v>
      </c>
      <c r="P3199">
        <v>8</v>
      </c>
      <c r="Q3199" t="b">
        <v>0</v>
      </c>
      <c r="R3199" t="s">
        <v>8271</v>
      </c>
      <c r="S3199" t="str">
        <f t="shared" si="296"/>
        <v>theater</v>
      </c>
      <c r="T3199" t="str">
        <f t="shared" si="297"/>
        <v>plays</v>
      </c>
    </row>
    <row r="3200" spans="1:20" ht="43.2" x14ac:dyDescent="0.3">
      <c r="A3200">
        <v>3646</v>
      </c>
      <c r="B3200" s="3" t="s">
        <v>3644</v>
      </c>
      <c r="C3200" s="3" t="s">
        <v>7756</v>
      </c>
      <c r="D3200" s="10">
        <v>10000</v>
      </c>
      <c r="E3200">
        <v>481</v>
      </c>
      <c r="F3200" s="5">
        <f t="shared" si="294"/>
        <v>4.8099999999999997E-2</v>
      </c>
      <c r="G3200" s="6">
        <f t="shared" si="295"/>
        <v>60.125</v>
      </c>
      <c r="H3200" t="s">
        <v>8221</v>
      </c>
      <c r="I3200" t="s">
        <v>8224</v>
      </c>
      <c r="J3200" t="s">
        <v>8246</v>
      </c>
      <c r="K3200">
        <v>1434497400</v>
      </c>
      <c r="L3200" s="11">
        <f t="shared" si="298"/>
        <v>42171.979166666672</v>
      </c>
      <c r="M3200">
        <v>1431770802</v>
      </c>
      <c r="N3200" s="11">
        <f t="shared" si="299"/>
        <v>42140.421319444446</v>
      </c>
      <c r="O3200" t="b">
        <v>0</v>
      </c>
      <c r="P3200">
        <v>8</v>
      </c>
      <c r="Q3200" t="b">
        <v>0</v>
      </c>
      <c r="R3200" t="s">
        <v>8305</v>
      </c>
      <c r="S3200" t="str">
        <f t="shared" si="296"/>
        <v>theater</v>
      </c>
      <c r="T3200" t="str">
        <f t="shared" si="297"/>
        <v>musical</v>
      </c>
    </row>
    <row r="3201" spans="1:20" ht="43.2" x14ac:dyDescent="0.3">
      <c r="A3201">
        <v>1709</v>
      </c>
      <c r="B3201" s="3" t="s">
        <v>1710</v>
      </c>
      <c r="C3201" s="3" t="s">
        <v>5819</v>
      </c>
      <c r="D3201" s="10">
        <v>1750</v>
      </c>
      <c r="E3201">
        <v>85</v>
      </c>
      <c r="F3201" s="5">
        <f t="shared" si="294"/>
        <v>4.8571428571428571E-2</v>
      </c>
      <c r="G3201" s="6">
        <f t="shared" si="295"/>
        <v>21.25</v>
      </c>
      <c r="H3201" t="s">
        <v>8221</v>
      </c>
      <c r="I3201" t="s">
        <v>8224</v>
      </c>
      <c r="J3201" t="s">
        <v>8246</v>
      </c>
      <c r="K3201">
        <v>1409513940</v>
      </c>
      <c r="L3201" s="11">
        <f t="shared" si="298"/>
        <v>41882.818749999999</v>
      </c>
      <c r="M3201">
        <v>1405949514</v>
      </c>
      <c r="N3201" s="11">
        <f t="shared" si="299"/>
        <v>41841.56381944444</v>
      </c>
      <c r="O3201" t="b">
        <v>0</v>
      </c>
      <c r="P3201">
        <v>4</v>
      </c>
      <c r="Q3201" t="b">
        <v>0</v>
      </c>
      <c r="R3201" t="s">
        <v>8293</v>
      </c>
      <c r="S3201" t="str">
        <f t="shared" si="296"/>
        <v>music</v>
      </c>
      <c r="T3201" t="str">
        <f t="shared" si="297"/>
        <v>faith</v>
      </c>
    </row>
    <row r="3202" spans="1:20" ht="43.2" x14ac:dyDescent="0.3">
      <c r="A3202">
        <v>2856</v>
      </c>
      <c r="B3202" s="3" t="s">
        <v>2856</v>
      </c>
      <c r="C3202" s="3" t="s">
        <v>6966</v>
      </c>
      <c r="D3202" s="10">
        <v>3000</v>
      </c>
      <c r="E3202">
        <v>146</v>
      </c>
      <c r="F3202" s="5">
        <f t="shared" ref="F3202:F3265" si="300">E3202/D3202</f>
        <v>4.8666666666666664E-2</v>
      </c>
      <c r="G3202" s="6">
        <f t="shared" ref="G3202:G3265" si="301">E3202/P3202</f>
        <v>24.333333333333332</v>
      </c>
      <c r="H3202" t="s">
        <v>8221</v>
      </c>
      <c r="I3202" t="s">
        <v>8224</v>
      </c>
      <c r="J3202" t="s">
        <v>8246</v>
      </c>
      <c r="K3202">
        <v>1439069640</v>
      </c>
      <c r="L3202" s="11">
        <f t="shared" si="298"/>
        <v>42224.898611111115</v>
      </c>
      <c r="M3202">
        <v>1433897647</v>
      </c>
      <c r="N3202" s="11">
        <f t="shared" si="299"/>
        <v>42165.037581018521</v>
      </c>
      <c r="O3202" t="b">
        <v>0</v>
      </c>
      <c r="P3202">
        <v>6</v>
      </c>
      <c r="Q3202" t="b">
        <v>0</v>
      </c>
      <c r="R3202" t="s">
        <v>8271</v>
      </c>
      <c r="S3202" t="str">
        <f t="shared" ref="S3202:S3265" si="302">LEFT(R3202,FIND("/",R3202)-1)</f>
        <v>theater</v>
      </c>
      <c r="T3202" t="str">
        <f t="shared" ref="T3202:T3265" si="303">RIGHT(R3202,LEN(R3202)-FIND("/",R3202))</f>
        <v>plays</v>
      </c>
    </row>
    <row r="3203" spans="1:20" ht="43.2" x14ac:dyDescent="0.3">
      <c r="A3203">
        <v>1868</v>
      </c>
      <c r="B3203" s="3" t="s">
        <v>1869</v>
      </c>
      <c r="C3203" s="3" t="s">
        <v>5978</v>
      </c>
      <c r="D3203" s="10">
        <v>25000</v>
      </c>
      <c r="E3203">
        <v>1217</v>
      </c>
      <c r="F3203" s="5">
        <f t="shared" si="300"/>
        <v>4.8680000000000001E-2</v>
      </c>
      <c r="G3203" s="6">
        <f t="shared" si="301"/>
        <v>71.588235294117652</v>
      </c>
      <c r="H3203" t="s">
        <v>8221</v>
      </c>
      <c r="I3203" t="s">
        <v>8224</v>
      </c>
      <c r="J3203" t="s">
        <v>8246</v>
      </c>
      <c r="K3203">
        <v>1450166340</v>
      </c>
      <c r="L3203" s="11">
        <f t="shared" ref="L3203:L3266" si="304">(((K3203/60)/60)/24)+DATE(1970,1,1)</f>
        <v>42353.332638888889</v>
      </c>
      <c r="M3203">
        <v>1448044925</v>
      </c>
      <c r="N3203" s="11">
        <f t="shared" ref="N3203:N3266" si="305">(((M3203/60)/60)/24)+DATE(1970,1,1)</f>
        <v>42328.779224537036</v>
      </c>
      <c r="O3203" t="b">
        <v>0</v>
      </c>
      <c r="P3203">
        <v>17</v>
      </c>
      <c r="Q3203" t="b">
        <v>0</v>
      </c>
      <c r="R3203" t="s">
        <v>8283</v>
      </c>
      <c r="S3203" t="str">
        <f t="shared" si="302"/>
        <v>games</v>
      </c>
      <c r="T3203" t="str">
        <f t="shared" si="303"/>
        <v>mobile games</v>
      </c>
    </row>
    <row r="3204" spans="1:20" ht="43.2" x14ac:dyDescent="0.3">
      <c r="A3204">
        <v>1104</v>
      </c>
      <c r="B3204" s="3" t="s">
        <v>1105</v>
      </c>
      <c r="C3204" s="3" t="s">
        <v>5214</v>
      </c>
      <c r="D3204" s="10">
        <v>60000</v>
      </c>
      <c r="E3204">
        <v>2971</v>
      </c>
      <c r="F3204" s="5">
        <f t="shared" si="300"/>
        <v>4.9516666666666667E-2</v>
      </c>
      <c r="G3204" s="6">
        <f t="shared" si="301"/>
        <v>80.297297297297291</v>
      </c>
      <c r="H3204" t="s">
        <v>8221</v>
      </c>
      <c r="I3204" t="s">
        <v>8225</v>
      </c>
      <c r="J3204" t="s">
        <v>8247</v>
      </c>
      <c r="K3204">
        <v>1402480221</v>
      </c>
      <c r="L3204" s="11">
        <f t="shared" si="304"/>
        <v>41801.40996527778</v>
      </c>
      <c r="M3204">
        <v>1399888221</v>
      </c>
      <c r="N3204" s="11">
        <f t="shared" si="305"/>
        <v>41771.40996527778</v>
      </c>
      <c r="O3204" t="b">
        <v>0</v>
      </c>
      <c r="P3204">
        <v>37</v>
      </c>
      <c r="Q3204" t="b">
        <v>0</v>
      </c>
      <c r="R3204" t="s">
        <v>8282</v>
      </c>
      <c r="S3204" t="str">
        <f t="shared" si="302"/>
        <v>games</v>
      </c>
      <c r="T3204" t="str">
        <f t="shared" si="303"/>
        <v>video games</v>
      </c>
    </row>
    <row r="3205" spans="1:20" ht="43.2" x14ac:dyDescent="0.3">
      <c r="A3205">
        <v>1790</v>
      </c>
      <c r="B3205" s="3" t="s">
        <v>1791</v>
      </c>
      <c r="C3205" s="3" t="s">
        <v>5900</v>
      </c>
      <c r="D3205" s="10">
        <v>33000</v>
      </c>
      <c r="E3205">
        <v>1636</v>
      </c>
      <c r="F3205" s="5">
        <f t="shared" si="300"/>
        <v>4.9575757575757579E-2</v>
      </c>
      <c r="G3205" s="6">
        <f t="shared" si="301"/>
        <v>109.06666666666666</v>
      </c>
      <c r="H3205" t="s">
        <v>8221</v>
      </c>
      <c r="I3205" t="s">
        <v>8224</v>
      </c>
      <c r="J3205" t="s">
        <v>8246</v>
      </c>
      <c r="K3205">
        <v>1423152678</v>
      </c>
      <c r="L3205" s="11">
        <f t="shared" si="304"/>
        <v>42040.674513888895</v>
      </c>
      <c r="M3205">
        <v>1420560678</v>
      </c>
      <c r="N3205" s="11">
        <f t="shared" si="305"/>
        <v>42010.674513888895</v>
      </c>
      <c r="O3205" t="b">
        <v>1</v>
      </c>
      <c r="P3205">
        <v>15</v>
      </c>
      <c r="Q3205" t="b">
        <v>0</v>
      </c>
      <c r="R3205" t="s">
        <v>8285</v>
      </c>
      <c r="S3205" t="str">
        <f t="shared" si="302"/>
        <v>photography</v>
      </c>
      <c r="T3205" t="str">
        <f t="shared" si="303"/>
        <v>photobooks</v>
      </c>
    </row>
    <row r="3206" spans="1:20" ht="43.2" x14ac:dyDescent="0.3">
      <c r="A3206">
        <v>191</v>
      </c>
      <c r="B3206" s="3" t="s">
        <v>193</v>
      </c>
      <c r="C3206" s="3" t="s">
        <v>4301</v>
      </c>
      <c r="D3206" s="10">
        <v>5000</v>
      </c>
      <c r="E3206">
        <v>250</v>
      </c>
      <c r="F3206" s="5">
        <f t="shared" si="300"/>
        <v>0.05</v>
      </c>
      <c r="G3206" s="6">
        <f t="shared" si="301"/>
        <v>83.333333333333329</v>
      </c>
      <c r="H3206" t="s">
        <v>8221</v>
      </c>
      <c r="I3206" t="s">
        <v>8226</v>
      </c>
      <c r="J3206" t="s">
        <v>8248</v>
      </c>
      <c r="K3206">
        <v>1443782138</v>
      </c>
      <c r="L3206" s="11">
        <f t="shared" si="304"/>
        <v>42279.441412037035</v>
      </c>
      <c r="M3206">
        <v>1440326138</v>
      </c>
      <c r="N3206" s="11">
        <f t="shared" si="305"/>
        <v>42239.441412037035</v>
      </c>
      <c r="O3206" t="b">
        <v>0</v>
      </c>
      <c r="P3206">
        <v>3</v>
      </c>
      <c r="Q3206" t="b">
        <v>0</v>
      </c>
      <c r="R3206" t="s">
        <v>8268</v>
      </c>
      <c r="S3206" t="str">
        <f t="shared" si="302"/>
        <v>film &amp; video</v>
      </c>
      <c r="T3206" t="str">
        <f t="shared" si="303"/>
        <v>drama</v>
      </c>
    </row>
    <row r="3207" spans="1:20" ht="57.6" x14ac:dyDescent="0.3">
      <c r="A3207">
        <v>434</v>
      </c>
      <c r="B3207" s="3" t="s">
        <v>435</v>
      </c>
      <c r="C3207" s="3" t="s">
        <v>4544</v>
      </c>
      <c r="D3207" s="10">
        <v>2500</v>
      </c>
      <c r="E3207">
        <v>125</v>
      </c>
      <c r="F3207" s="5">
        <f t="shared" si="300"/>
        <v>0.05</v>
      </c>
      <c r="G3207" s="6">
        <f t="shared" si="301"/>
        <v>62.5</v>
      </c>
      <c r="H3207" t="s">
        <v>8221</v>
      </c>
      <c r="I3207" t="s">
        <v>8224</v>
      </c>
      <c r="J3207" t="s">
        <v>8246</v>
      </c>
      <c r="K3207">
        <v>1385931702</v>
      </c>
      <c r="L3207" s="11">
        <f t="shared" si="304"/>
        <v>41609.876180555555</v>
      </c>
      <c r="M3207">
        <v>1383076902</v>
      </c>
      <c r="N3207" s="11">
        <f t="shared" si="305"/>
        <v>41576.834513888891</v>
      </c>
      <c r="O3207" t="b">
        <v>0</v>
      </c>
      <c r="P3207">
        <v>2</v>
      </c>
      <c r="Q3207" t="b">
        <v>0</v>
      </c>
      <c r="R3207" t="s">
        <v>8270</v>
      </c>
      <c r="S3207" t="str">
        <f t="shared" si="302"/>
        <v>film &amp; video</v>
      </c>
      <c r="T3207" t="str">
        <f t="shared" si="303"/>
        <v>animation</v>
      </c>
    </row>
    <row r="3208" spans="1:20" ht="43.2" x14ac:dyDescent="0.3">
      <c r="A3208">
        <v>444</v>
      </c>
      <c r="B3208" s="3" t="s">
        <v>445</v>
      </c>
      <c r="C3208" s="3" t="s">
        <v>4554</v>
      </c>
      <c r="D3208" s="10">
        <v>1000</v>
      </c>
      <c r="E3208">
        <v>50</v>
      </c>
      <c r="F3208" s="5">
        <f t="shared" si="300"/>
        <v>0.05</v>
      </c>
      <c r="G3208" s="6">
        <f t="shared" si="301"/>
        <v>50</v>
      </c>
      <c r="H3208" t="s">
        <v>8221</v>
      </c>
      <c r="I3208" t="s">
        <v>8224</v>
      </c>
      <c r="J3208" t="s">
        <v>8246</v>
      </c>
      <c r="K3208">
        <v>1329342361</v>
      </c>
      <c r="L3208" s="11">
        <f t="shared" si="304"/>
        <v>40954.906956018516</v>
      </c>
      <c r="M3208">
        <v>1324158361</v>
      </c>
      <c r="N3208" s="11">
        <f t="shared" si="305"/>
        <v>40894.906956018516</v>
      </c>
      <c r="O3208" t="b">
        <v>0</v>
      </c>
      <c r="P3208">
        <v>1</v>
      </c>
      <c r="Q3208" t="b">
        <v>0</v>
      </c>
      <c r="R3208" t="s">
        <v>8270</v>
      </c>
      <c r="S3208" t="str">
        <f t="shared" si="302"/>
        <v>film &amp; video</v>
      </c>
      <c r="T3208" t="str">
        <f t="shared" si="303"/>
        <v>animation</v>
      </c>
    </row>
    <row r="3209" spans="1:20" ht="57.6" x14ac:dyDescent="0.3">
      <c r="A3209">
        <v>1135</v>
      </c>
      <c r="B3209" s="3" t="s">
        <v>1136</v>
      </c>
      <c r="C3209" s="3" t="s">
        <v>5245</v>
      </c>
      <c r="D3209" s="10">
        <v>1000</v>
      </c>
      <c r="E3209">
        <v>50</v>
      </c>
      <c r="F3209" s="5">
        <f t="shared" si="300"/>
        <v>0.05</v>
      </c>
      <c r="G3209" s="6">
        <f t="shared" si="301"/>
        <v>50</v>
      </c>
      <c r="H3209" t="s">
        <v>8221</v>
      </c>
      <c r="I3209" t="s">
        <v>8236</v>
      </c>
      <c r="J3209" t="s">
        <v>8249</v>
      </c>
      <c r="K3209">
        <v>1470527094</v>
      </c>
      <c r="L3209" s="11">
        <f t="shared" si="304"/>
        <v>42588.989513888882</v>
      </c>
      <c r="M3209">
        <v>1467935094</v>
      </c>
      <c r="N3209" s="11">
        <f t="shared" si="305"/>
        <v>42558.989513888882</v>
      </c>
      <c r="O3209" t="b">
        <v>0</v>
      </c>
      <c r="P3209">
        <v>1</v>
      </c>
      <c r="Q3209" t="b">
        <v>0</v>
      </c>
      <c r="R3209" t="s">
        <v>8283</v>
      </c>
      <c r="S3209" t="str">
        <f t="shared" si="302"/>
        <v>games</v>
      </c>
      <c r="T3209" t="str">
        <f t="shared" si="303"/>
        <v>mobile games</v>
      </c>
    </row>
    <row r="3210" spans="1:20" ht="57.6" x14ac:dyDescent="0.3">
      <c r="A3210">
        <v>1413</v>
      </c>
      <c r="B3210" s="3" t="s">
        <v>1414</v>
      </c>
      <c r="C3210" s="3" t="s">
        <v>5523</v>
      </c>
      <c r="D3210" s="10">
        <v>2000</v>
      </c>
      <c r="E3210">
        <v>100</v>
      </c>
      <c r="F3210" s="5">
        <f t="shared" si="300"/>
        <v>0.05</v>
      </c>
      <c r="G3210" s="6">
        <f t="shared" si="301"/>
        <v>100</v>
      </c>
      <c r="H3210" t="s">
        <v>8221</v>
      </c>
      <c r="I3210" t="s">
        <v>8237</v>
      </c>
      <c r="J3210" t="s">
        <v>8249</v>
      </c>
      <c r="K3210">
        <v>1455964170</v>
      </c>
      <c r="L3210" s="11">
        <f t="shared" si="304"/>
        <v>42420.437152777777</v>
      </c>
      <c r="M3210">
        <v>1450780170</v>
      </c>
      <c r="N3210" s="11">
        <f t="shared" si="305"/>
        <v>42360.437152777777</v>
      </c>
      <c r="O3210" t="b">
        <v>0</v>
      </c>
      <c r="P3210">
        <v>1</v>
      </c>
      <c r="Q3210" t="b">
        <v>0</v>
      </c>
      <c r="R3210" t="s">
        <v>8287</v>
      </c>
      <c r="S3210" t="str">
        <f t="shared" si="302"/>
        <v>publishing</v>
      </c>
      <c r="T3210" t="str">
        <f t="shared" si="303"/>
        <v>translations</v>
      </c>
    </row>
    <row r="3211" spans="1:20" ht="43.2" x14ac:dyDescent="0.3">
      <c r="A3211">
        <v>2131</v>
      </c>
      <c r="B3211" s="3" t="s">
        <v>2132</v>
      </c>
      <c r="C3211" s="3" t="s">
        <v>6241</v>
      </c>
      <c r="D3211" s="10">
        <v>500</v>
      </c>
      <c r="E3211">
        <v>25</v>
      </c>
      <c r="F3211" s="5">
        <f t="shared" si="300"/>
        <v>0.05</v>
      </c>
      <c r="G3211" s="6">
        <f t="shared" si="301"/>
        <v>8.3333333333333339</v>
      </c>
      <c r="H3211" t="s">
        <v>8221</v>
      </c>
      <c r="I3211" t="s">
        <v>8224</v>
      </c>
      <c r="J3211" t="s">
        <v>8246</v>
      </c>
      <c r="K3211">
        <v>1436677091</v>
      </c>
      <c r="L3211" s="11">
        <f t="shared" si="304"/>
        <v>42197.207071759258</v>
      </c>
      <c r="M3211">
        <v>1434085091</v>
      </c>
      <c r="N3211" s="11">
        <f t="shared" si="305"/>
        <v>42167.207071759258</v>
      </c>
      <c r="O3211" t="b">
        <v>0</v>
      </c>
      <c r="P3211">
        <v>3</v>
      </c>
      <c r="Q3211" t="b">
        <v>0</v>
      </c>
      <c r="R3211" t="s">
        <v>8282</v>
      </c>
      <c r="S3211" t="str">
        <f t="shared" si="302"/>
        <v>games</v>
      </c>
      <c r="T3211" t="str">
        <f t="shared" si="303"/>
        <v>video games</v>
      </c>
    </row>
    <row r="3212" spans="1:20" ht="43.2" x14ac:dyDescent="0.3">
      <c r="A3212">
        <v>2886</v>
      </c>
      <c r="B3212" s="3" t="s">
        <v>2886</v>
      </c>
      <c r="C3212" s="3" t="s">
        <v>6996</v>
      </c>
      <c r="D3212" s="10">
        <v>200</v>
      </c>
      <c r="E3212">
        <v>10</v>
      </c>
      <c r="F3212" s="5">
        <f t="shared" si="300"/>
        <v>0.05</v>
      </c>
      <c r="G3212" s="6">
        <f t="shared" si="301"/>
        <v>10</v>
      </c>
      <c r="H3212" t="s">
        <v>8221</v>
      </c>
      <c r="I3212" t="s">
        <v>8224</v>
      </c>
      <c r="J3212" t="s">
        <v>8246</v>
      </c>
      <c r="K3212">
        <v>1442635140</v>
      </c>
      <c r="L3212" s="11">
        <f t="shared" si="304"/>
        <v>42266.165972222225</v>
      </c>
      <c r="M3212">
        <v>1442243484</v>
      </c>
      <c r="N3212" s="11">
        <f t="shared" si="305"/>
        <v>42261.632916666669</v>
      </c>
      <c r="O3212" t="b">
        <v>0</v>
      </c>
      <c r="P3212">
        <v>1</v>
      </c>
      <c r="Q3212" t="b">
        <v>0</v>
      </c>
      <c r="R3212" t="s">
        <v>8271</v>
      </c>
      <c r="S3212" t="str">
        <f t="shared" si="302"/>
        <v>theater</v>
      </c>
      <c r="T3212" t="str">
        <f t="shared" si="303"/>
        <v>plays</v>
      </c>
    </row>
    <row r="3213" spans="1:20" ht="43.2" x14ac:dyDescent="0.3">
      <c r="A3213">
        <v>2904</v>
      </c>
      <c r="B3213" s="3" t="s">
        <v>2904</v>
      </c>
      <c r="C3213" s="3" t="s">
        <v>7014</v>
      </c>
      <c r="D3213" s="10">
        <v>1500</v>
      </c>
      <c r="E3213">
        <v>75</v>
      </c>
      <c r="F3213" s="5">
        <f t="shared" si="300"/>
        <v>0.05</v>
      </c>
      <c r="G3213" s="6">
        <f t="shared" si="301"/>
        <v>18.75</v>
      </c>
      <c r="H3213" t="s">
        <v>8221</v>
      </c>
      <c r="I3213" t="s">
        <v>8225</v>
      </c>
      <c r="J3213" t="s">
        <v>8247</v>
      </c>
      <c r="K3213">
        <v>1415534400</v>
      </c>
      <c r="L3213" s="11">
        <f t="shared" si="304"/>
        <v>41952.5</v>
      </c>
      <c r="M3213">
        <v>1414538031</v>
      </c>
      <c r="N3213" s="11">
        <f t="shared" si="305"/>
        <v>41940.967951388891</v>
      </c>
      <c r="O3213" t="b">
        <v>0</v>
      </c>
      <c r="P3213">
        <v>4</v>
      </c>
      <c r="Q3213" t="b">
        <v>0</v>
      </c>
      <c r="R3213" t="s">
        <v>8271</v>
      </c>
      <c r="S3213" t="str">
        <f t="shared" si="302"/>
        <v>theater</v>
      </c>
      <c r="T3213" t="str">
        <f t="shared" si="303"/>
        <v>plays</v>
      </c>
    </row>
    <row r="3214" spans="1:20" x14ac:dyDescent="0.3">
      <c r="A3214">
        <v>3861</v>
      </c>
      <c r="B3214" s="3" t="s">
        <v>3858</v>
      </c>
      <c r="C3214" s="3" t="s">
        <v>7970</v>
      </c>
      <c r="D3214" s="10">
        <v>2000</v>
      </c>
      <c r="E3214">
        <v>100</v>
      </c>
      <c r="F3214" s="5">
        <f t="shared" si="300"/>
        <v>0.05</v>
      </c>
      <c r="G3214" s="6">
        <f t="shared" si="301"/>
        <v>100</v>
      </c>
      <c r="H3214" t="s">
        <v>8221</v>
      </c>
      <c r="I3214" t="s">
        <v>8224</v>
      </c>
      <c r="J3214" t="s">
        <v>8246</v>
      </c>
      <c r="K3214">
        <v>1415828820</v>
      </c>
      <c r="L3214" s="11">
        <f t="shared" si="304"/>
        <v>41955.907638888893</v>
      </c>
      <c r="M3214">
        <v>1412258977</v>
      </c>
      <c r="N3214" s="11">
        <f t="shared" si="305"/>
        <v>41914.590011574073</v>
      </c>
      <c r="O3214" t="b">
        <v>0</v>
      </c>
      <c r="P3214">
        <v>1</v>
      </c>
      <c r="Q3214" t="b">
        <v>0</v>
      </c>
      <c r="R3214" t="s">
        <v>8271</v>
      </c>
      <c r="S3214" t="str">
        <f t="shared" si="302"/>
        <v>theater</v>
      </c>
      <c r="T3214" t="str">
        <f t="shared" si="303"/>
        <v>plays</v>
      </c>
    </row>
    <row r="3215" spans="1:20" ht="43.2" x14ac:dyDescent="0.3">
      <c r="A3215">
        <v>3895</v>
      </c>
      <c r="B3215" s="3" t="s">
        <v>3892</v>
      </c>
      <c r="C3215" s="3" t="s">
        <v>8003</v>
      </c>
      <c r="D3215" s="10">
        <v>1000</v>
      </c>
      <c r="E3215">
        <v>50</v>
      </c>
      <c r="F3215" s="5">
        <f t="shared" si="300"/>
        <v>0.05</v>
      </c>
      <c r="G3215" s="6">
        <f t="shared" si="301"/>
        <v>50</v>
      </c>
      <c r="H3215" t="s">
        <v>8221</v>
      </c>
      <c r="I3215" t="s">
        <v>8224</v>
      </c>
      <c r="J3215" t="s">
        <v>8246</v>
      </c>
      <c r="K3215">
        <v>1425103218</v>
      </c>
      <c r="L3215" s="11">
        <f t="shared" si="304"/>
        <v>42063.250208333338</v>
      </c>
      <c r="M3215">
        <v>1422424818</v>
      </c>
      <c r="N3215" s="11">
        <f t="shared" si="305"/>
        <v>42032.250208333338</v>
      </c>
      <c r="O3215" t="b">
        <v>0</v>
      </c>
      <c r="P3215">
        <v>1</v>
      </c>
      <c r="Q3215" t="b">
        <v>0</v>
      </c>
      <c r="R3215" t="s">
        <v>8271</v>
      </c>
      <c r="S3215" t="str">
        <f t="shared" si="302"/>
        <v>theater</v>
      </c>
      <c r="T3215" t="str">
        <f t="shared" si="303"/>
        <v>plays</v>
      </c>
    </row>
    <row r="3216" spans="1:20" ht="57.6" x14ac:dyDescent="0.3">
      <c r="A3216">
        <v>4025</v>
      </c>
      <c r="B3216" s="3" t="s">
        <v>4021</v>
      </c>
      <c r="C3216" s="3" t="s">
        <v>8130</v>
      </c>
      <c r="D3216" s="10">
        <v>5000</v>
      </c>
      <c r="E3216">
        <v>250</v>
      </c>
      <c r="F3216" s="5">
        <f t="shared" si="300"/>
        <v>0.05</v>
      </c>
      <c r="G3216" s="6">
        <f t="shared" si="301"/>
        <v>62.5</v>
      </c>
      <c r="H3216" t="s">
        <v>8221</v>
      </c>
      <c r="I3216" t="s">
        <v>8230</v>
      </c>
      <c r="J3216" t="s">
        <v>8249</v>
      </c>
      <c r="K3216">
        <v>1437889336</v>
      </c>
      <c r="L3216" s="11">
        <f t="shared" si="304"/>
        <v>42211.237685185188</v>
      </c>
      <c r="M3216">
        <v>1432705336</v>
      </c>
      <c r="N3216" s="11">
        <f t="shared" si="305"/>
        <v>42151.237685185188</v>
      </c>
      <c r="O3216" t="b">
        <v>0</v>
      </c>
      <c r="P3216">
        <v>4</v>
      </c>
      <c r="Q3216" t="b">
        <v>0</v>
      </c>
      <c r="R3216" t="s">
        <v>8271</v>
      </c>
      <c r="S3216" t="str">
        <f t="shared" si="302"/>
        <v>theater</v>
      </c>
      <c r="T3216" t="str">
        <f t="shared" si="303"/>
        <v>plays</v>
      </c>
    </row>
    <row r="3217" spans="1:20" ht="57.6" x14ac:dyDescent="0.3">
      <c r="A3217">
        <v>918</v>
      </c>
      <c r="B3217" s="3" t="s">
        <v>919</v>
      </c>
      <c r="C3217" s="3" t="s">
        <v>5028</v>
      </c>
      <c r="D3217" s="10">
        <v>3900</v>
      </c>
      <c r="E3217">
        <v>196</v>
      </c>
      <c r="F3217" s="5">
        <f t="shared" si="300"/>
        <v>5.0256410256410255E-2</v>
      </c>
      <c r="G3217" s="6">
        <f t="shared" si="301"/>
        <v>19.600000000000001</v>
      </c>
      <c r="H3217" t="s">
        <v>8221</v>
      </c>
      <c r="I3217" t="s">
        <v>8225</v>
      </c>
      <c r="J3217" t="s">
        <v>8247</v>
      </c>
      <c r="K3217">
        <v>1417474761</v>
      </c>
      <c r="L3217" s="11">
        <f t="shared" si="304"/>
        <v>41974.957881944443</v>
      </c>
      <c r="M3217">
        <v>1414879161</v>
      </c>
      <c r="N3217" s="11">
        <f t="shared" si="305"/>
        <v>41944.916215277779</v>
      </c>
      <c r="O3217" t="b">
        <v>0</v>
      </c>
      <c r="P3217">
        <v>10</v>
      </c>
      <c r="Q3217" t="b">
        <v>0</v>
      </c>
      <c r="R3217" t="s">
        <v>8278</v>
      </c>
      <c r="S3217" t="str">
        <f t="shared" si="302"/>
        <v>music</v>
      </c>
      <c r="T3217" t="str">
        <f t="shared" si="303"/>
        <v>jazz</v>
      </c>
    </row>
    <row r="3218" spans="1:20" ht="43.2" x14ac:dyDescent="0.3">
      <c r="A3218">
        <v>1095</v>
      </c>
      <c r="B3218" s="3" t="s">
        <v>1096</v>
      </c>
      <c r="C3218" s="3" t="s">
        <v>5205</v>
      </c>
      <c r="D3218" s="10">
        <v>500000</v>
      </c>
      <c r="E3218">
        <v>25174</v>
      </c>
      <c r="F3218" s="5">
        <f t="shared" si="300"/>
        <v>5.0347999999999997E-2</v>
      </c>
      <c r="G3218" s="6">
        <f t="shared" si="301"/>
        <v>267.80851063829789</v>
      </c>
      <c r="H3218" t="s">
        <v>8221</v>
      </c>
      <c r="I3218" t="s">
        <v>8224</v>
      </c>
      <c r="J3218" t="s">
        <v>8246</v>
      </c>
      <c r="K3218">
        <v>1377867220</v>
      </c>
      <c r="L3218" s="11">
        <f t="shared" si="304"/>
        <v>41516.537268518521</v>
      </c>
      <c r="M3218">
        <v>1375275220</v>
      </c>
      <c r="N3218" s="11">
        <f t="shared" si="305"/>
        <v>41486.537268518521</v>
      </c>
      <c r="O3218" t="b">
        <v>0</v>
      </c>
      <c r="P3218">
        <v>94</v>
      </c>
      <c r="Q3218" t="b">
        <v>0</v>
      </c>
      <c r="R3218" t="s">
        <v>8282</v>
      </c>
      <c r="S3218" t="str">
        <f t="shared" si="302"/>
        <v>games</v>
      </c>
      <c r="T3218" t="str">
        <f t="shared" si="303"/>
        <v>video games</v>
      </c>
    </row>
    <row r="3219" spans="1:20" ht="43.2" x14ac:dyDescent="0.3">
      <c r="A3219">
        <v>551</v>
      </c>
      <c r="B3219" s="3" t="s">
        <v>552</v>
      </c>
      <c r="C3219" s="3" t="s">
        <v>4661</v>
      </c>
      <c r="D3219" s="10">
        <v>75000</v>
      </c>
      <c r="E3219">
        <v>3781</v>
      </c>
      <c r="F3219" s="5">
        <f t="shared" si="300"/>
        <v>5.0413333333333331E-2</v>
      </c>
      <c r="G3219" s="6">
        <f t="shared" si="301"/>
        <v>135.03571428571428</v>
      </c>
      <c r="H3219" t="s">
        <v>8221</v>
      </c>
      <c r="I3219" t="s">
        <v>8224</v>
      </c>
      <c r="J3219" t="s">
        <v>8246</v>
      </c>
      <c r="K3219">
        <v>1438451580</v>
      </c>
      <c r="L3219" s="11">
        <f t="shared" si="304"/>
        <v>42217.745138888888</v>
      </c>
      <c r="M3219">
        <v>1434609424</v>
      </c>
      <c r="N3219" s="11">
        <f t="shared" si="305"/>
        <v>42173.275740740741</v>
      </c>
      <c r="O3219" t="b">
        <v>0</v>
      </c>
      <c r="P3219">
        <v>28</v>
      </c>
      <c r="Q3219" t="b">
        <v>0</v>
      </c>
      <c r="R3219" t="s">
        <v>8272</v>
      </c>
      <c r="S3219" t="str">
        <f t="shared" si="302"/>
        <v>technology</v>
      </c>
      <c r="T3219" t="str">
        <f t="shared" si="303"/>
        <v>web</v>
      </c>
    </row>
    <row r="3220" spans="1:20" ht="57.6" x14ac:dyDescent="0.3">
      <c r="A3220">
        <v>715</v>
      </c>
      <c r="B3220" s="3" t="s">
        <v>716</v>
      </c>
      <c r="C3220" s="3" t="s">
        <v>4825</v>
      </c>
      <c r="D3220" s="10">
        <v>27500</v>
      </c>
      <c r="E3220">
        <v>1389</v>
      </c>
      <c r="F3220" s="5">
        <f t="shared" si="300"/>
        <v>5.0509090909090906E-2</v>
      </c>
      <c r="G3220" s="6">
        <f t="shared" si="301"/>
        <v>115.75</v>
      </c>
      <c r="H3220" t="s">
        <v>8221</v>
      </c>
      <c r="I3220" t="s">
        <v>8224</v>
      </c>
      <c r="J3220" t="s">
        <v>8246</v>
      </c>
      <c r="K3220">
        <v>1446693040</v>
      </c>
      <c r="L3220" s="11">
        <f t="shared" si="304"/>
        <v>42313.132407407407</v>
      </c>
      <c r="M3220">
        <v>1443233440</v>
      </c>
      <c r="N3220" s="11">
        <f t="shared" si="305"/>
        <v>42273.090740740736</v>
      </c>
      <c r="O3220" t="b">
        <v>0</v>
      </c>
      <c r="P3220">
        <v>12</v>
      </c>
      <c r="Q3220" t="b">
        <v>0</v>
      </c>
      <c r="R3220" t="s">
        <v>8273</v>
      </c>
      <c r="S3220" t="str">
        <f t="shared" si="302"/>
        <v>technology</v>
      </c>
      <c r="T3220" t="str">
        <f t="shared" si="303"/>
        <v>wearables</v>
      </c>
    </row>
    <row r="3221" spans="1:20" ht="43.2" x14ac:dyDescent="0.3">
      <c r="A3221">
        <v>1981</v>
      </c>
      <c r="B3221" s="3" t="s">
        <v>1982</v>
      </c>
      <c r="C3221" s="3" t="s">
        <v>6091</v>
      </c>
      <c r="D3221" s="10">
        <v>7500</v>
      </c>
      <c r="E3221">
        <v>381</v>
      </c>
      <c r="F3221" s="5">
        <f t="shared" si="300"/>
        <v>5.0799999999999998E-2</v>
      </c>
      <c r="G3221" s="6">
        <f t="shared" si="301"/>
        <v>31.75</v>
      </c>
      <c r="H3221" t="s">
        <v>8221</v>
      </c>
      <c r="I3221" t="s">
        <v>8229</v>
      </c>
      <c r="J3221" t="s">
        <v>8251</v>
      </c>
      <c r="K3221">
        <v>1404926665</v>
      </c>
      <c r="L3221" s="11">
        <f t="shared" si="304"/>
        <v>41829.725289351853</v>
      </c>
      <c r="M3221">
        <v>1402334665</v>
      </c>
      <c r="N3221" s="11">
        <f t="shared" si="305"/>
        <v>41799.725289351853</v>
      </c>
      <c r="O3221" t="b">
        <v>0</v>
      </c>
      <c r="P3221">
        <v>12</v>
      </c>
      <c r="Q3221" t="b">
        <v>0</v>
      </c>
      <c r="R3221" t="s">
        <v>8296</v>
      </c>
      <c r="S3221" t="str">
        <f t="shared" si="302"/>
        <v>photography</v>
      </c>
      <c r="T3221" t="str">
        <f t="shared" si="303"/>
        <v>people</v>
      </c>
    </row>
    <row r="3222" spans="1:20" ht="43.2" x14ac:dyDescent="0.3">
      <c r="A3222">
        <v>3090</v>
      </c>
      <c r="B3222" s="3" t="s">
        <v>3090</v>
      </c>
      <c r="C3222" s="3" t="s">
        <v>7200</v>
      </c>
      <c r="D3222" s="10">
        <v>225000</v>
      </c>
      <c r="E3222">
        <v>11432</v>
      </c>
      <c r="F3222" s="5">
        <f t="shared" si="300"/>
        <v>5.080888888888889E-2</v>
      </c>
      <c r="G3222" s="6">
        <f t="shared" si="301"/>
        <v>1270.2222222222222</v>
      </c>
      <c r="H3222" t="s">
        <v>8221</v>
      </c>
      <c r="I3222" t="s">
        <v>8224</v>
      </c>
      <c r="J3222" t="s">
        <v>8246</v>
      </c>
      <c r="K3222">
        <v>1430505545</v>
      </c>
      <c r="L3222" s="11">
        <f t="shared" si="304"/>
        <v>42125.777141203704</v>
      </c>
      <c r="M3222">
        <v>1425325145</v>
      </c>
      <c r="N3222" s="11">
        <f t="shared" si="305"/>
        <v>42065.818807870368</v>
      </c>
      <c r="O3222" t="b">
        <v>0</v>
      </c>
      <c r="P3222">
        <v>9</v>
      </c>
      <c r="Q3222" t="b">
        <v>0</v>
      </c>
      <c r="R3222" t="s">
        <v>8303</v>
      </c>
      <c r="S3222" t="str">
        <f t="shared" si="302"/>
        <v>theater</v>
      </c>
      <c r="T3222" t="str">
        <f t="shared" si="303"/>
        <v>spaces</v>
      </c>
    </row>
    <row r="3223" spans="1:20" ht="43.2" x14ac:dyDescent="0.3">
      <c r="A3223">
        <v>3857</v>
      </c>
      <c r="B3223" s="3" t="s">
        <v>3854</v>
      </c>
      <c r="C3223" s="3" t="s">
        <v>7966</v>
      </c>
      <c r="D3223" s="10">
        <v>5000</v>
      </c>
      <c r="E3223">
        <v>260</v>
      </c>
      <c r="F3223" s="5">
        <f t="shared" si="300"/>
        <v>5.1999999999999998E-2</v>
      </c>
      <c r="G3223" s="6">
        <f t="shared" si="301"/>
        <v>65</v>
      </c>
      <c r="H3223" t="s">
        <v>8221</v>
      </c>
      <c r="I3223" t="s">
        <v>8224</v>
      </c>
      <c r="J3223" t="s">
        <v>8246</v>
      </c>
      <c r="K3223">
        <v>1406913120</v>
      </c>
      <c r="L3223" s="11">
        <f t="shared" si="304"/>
        <v>41852.716666666667</v>
      </c>
      <c r="M3223">
        <v>1404927690</v>
      </c>
      <c r="N3223" s="11">
        <f t="shared" si="305"/>
        <v>41829.73715277778</v>
      </c>
      <c r="O3223" t="b">
        <v>0</v>
      </c>
      <c r="P3223">
        <v>4</v>
      </c>
      <c r="Q3223" t="b">
        <v>0</v>
      </c>
      <c r="R3223" t="s">
        <v>8271</v>
      </c>
      <c r="S3223" t="str">
        <f t="shared" si="302"/>
        <v>theater</v>
      </c>
      <c r="T3223" t="str">
        <f t="shared" si="303"/>
        <v>plays</v>
      </c>
    </row>
    <row r="3224" spans="1:20" ht="43.2" x14ac:dyDescent="0.3">
      <c r="A3224">
        <v>2744</v>
      </c>
      <c r="B3224" s="3" t="s">
        <v>2744</v>
      </c>
      <c r="C3224" s="3" t="s">
        <v>6854</v>
      </c>
      <c r="D3224" s="10">
        <v>16000</v>
      </c>
      <c r="E3224">
        <v>835</v>
      </c>
      <c r="F3224" s="5">
        <f t="shared" si="300"/>
        <v>5.2187499999999998E-2</v>
      </c>
      <c r="G3224" s="6">
        <f t="shared" si="301"/>
        <v>37.954545454545453</v>
      </c>
      <c r="H3224" t="s">
        <v>8221</v>
      </c>
      <c r="I3224" t="s">
        <v>8224</v>
      </c>
      <c r="J3224" t="s">
        <v>8246</v>
      </c>
      <c r="K3224">
        <v>1330478998</v>
      </c>
      <c r="L3224" s="11">
        <f t="shared" si="304"/>
        <v>40968.062476851854</v>
      </c>
      <c r="M3224">
        <v>1327886998</v>
      </c>
      <c r="N3224" s="11">
        <f t="shared" si="305"/>
        <v>40938.062476851854</v>
      </c>
      <c r="O3224" t="b">
        <v>0</v>
      </c>
      <c r="P3224">
        <v>22</v>
      </c>
      <c r="Q3224" t="b">
        <v>0</v>
      </c>
      <c r="R3224" t="s">
        <v>8304</v>
      </c>
      <c r="S3224" t="str">
        <f t="shared" si="302"/>
        <v>publishing</v>
      </c>
      <c r="T3224" t="str">
        <f t="shared" si="303"/>
        <v>children's books</v>
      </c>
    </row>
    <row r="3225" spans="1:20" ht="43.2" x14ac:dyDescent="0.3">
      <c r="A3225">
        <v>1102</v>
      </c>
      <c r="B3225" s="3" t="s">
        <v>1103</v>
      </c>
      <c r="C3225" s="3" t="s">
        <v>5212</v>
      </c>
      <c r="D3225" s="10">
        <v>8000</v>
      </c>
      <c r="E3225">
        <v>425</v>
      </c>
      <c r="F3225" s="5">
        <f t="shared" si="300"/>
        <v>5.3124999999999999E-2</v>
      </c>
      <c r="G3225" s="6">
        <f t="shared" si="301"/>
        <v>17.708333333333332</v>
      </c>
      <c r="H3225" t="s">
        <v>8221</v>
      </c>
      <c r="I3225" t="s">
        <v>8224</v>
      </c>
      <c r="J3225" t="s">
        <v>8246</v>
      </c>
      <c r="K3225">
        <v>1386568740</v>
      </c>
      <c r="L3225" s="11">
        <f t="shared" si="304"/>
        <v>41617.249305555553</v>
      </c>
      <c r="M3225">
        <v>1383095125</v>
      </c>
      <c r="N3225" s="11">
        <f t="shared" si="305"/>
        <v>41577.045428240745</v>
      </c>
      <c r="O3225" t="b">
        <v>0</v>
      </c>
      <c r="P3225">
        <v>24</v>
      </c>
      <c r="Q3225" t="b">
        <v>0</v>
      </c>
      <c r="R3225" t="s">
        <v>8282</v>
      </c>
      <c r="S3225" t="str">
        <f t="shared" si="302"/>
        <v>games</v>
      </c>
      <c r="T3225" t="str">
        <f t="shared" si="303"/>
        <v>video games</v>
      </c>
    </row>
    <row r="3226" spans="1:20" ht="43.2" x14ac:dyDescent="0.3">
      <c r="A3226">
        <v>1179</v>
      </c>
      <c r="B3226" s="3" t="s">
        <v>1180</v>
      </c>
      <c r="C3226" s="3" t="s">
        <v>5289</v>
      </c>
      <c r="D3226" s="10">
        <v>60000</v>
      </c>
      <c r="E3226">
        <v>3200</v>
      </c>
      <c r="F3226" s="5">
        <f t="shared" si="300"/>
        <v>5.3333333333333337E-2</v>
      </c>
      <c r="G3226" s="6">
        <f t="shared" si="301"/>
        <v>640</v>
      </c>
      <c r="H3226" t="s">
        <v>8221</v>
      </c>
      <c r="I3226" t="s">
        <v>8229</v>
      </c>
      <c r="J3226" t="s">
        <v>8251</v>
      </c>
      <c r="K3226">
        <v>1446052627</v>
      </c>
      <c r="L3226" s="11">
        <f t="shared" si="304"/>
        <v>42305.720219907409</v>
      </c>
      <c r="M3226">
        <v>1443460627</v>
      </c>
      <c r="N3226" s="11">
        <f t="shared" si="305"/>
        <v>42275.720219907409</v>
      </c>
      <c r="O3226" t="b">
        <v>0</v>
      </c>
      <c r="P3226">
        <v>5</v>
      </c>
      <c r="Q3226" t="b">
        <v>0</v>
      </c>
      <c r="R3226" t="s">
        <v>8284</v>
      </c>
      <c r="S3226" t="str">
        <f t="shared" si="302"/>
        <v>food</v>
      </c>
      <c r="T3226" t="str">
        <f t="shared" si="303"/>
        <v>food trucks</v>
      </c>
    </row>
    <row r="3227" spans="1:20" ht="43.2" x14ac:dyDescent="0.3">
      <c r="A3227">
        <v>3900</v>
      </c>
      <c r="B3227" s="3" t="s">
        <v>3897</v>
      </c>
      <c r="C3227" s="3" t="s">
        <v>8008</v>
      </c>
      <c r="D3227" s="10">
        <v>2500</v>
      </c>
      <c r="E3227">
        <v>135</v>
      </c>
      <c r="F3227" s="5">
        <f t="shared" si="300"/>
        <v>5.3999999999999999E-2</v>
      </c>
      <c r="G3227" s="6">
        <f t="shared" si="301"/>
        <v>27</v>
      </c>
      <c r="H3227" t="s">
        <v>8221</v>
      </c>
      <c r="I3227" t="s">
        <v>8224</v>
      </c>
      <c r="J3227" t="s">
        <v>8246</v>
      </c>
      <c r="K3227">
        <v>1433988791</v>
      </c>
      <c r="L3227" s="11">
        <f t="shared" si="304"/>
        <v>42166.092488425929</v>
      </c>
      <c r="M3227">
        <v>1431396791</v>
      </c>
      <c r="N3227" s="11">
        <f t="shared" si="305"/>
        <v>42136.092488425929</v>
      </c>
      <c r="O3227" t="b">
        <v>0</v>
      </c>
      <c r="P3227">
        <v>5</v>
      </c>
      <c r="Q3227" t="b">
        <v>0</v>
      </c>
      <c r="R3227" t="s">
        <v>8271</v>
      </c>
      <c r="S3227" t="str">
        <f t="shared" si="302"/>
        <v>theater</v>
      </c>
      <c r="T3227" t="str">
        <f t="shared" si="303"/>
        <v>plays</v>
      </c>
    </row>
    <row r="3228" spans="1:20" ht="43.2" x14ac:dyDescent="0.3">
      <c r="A3228">
        <v>3920</v>
      </c>
      <c r="B3228" s="3" t="s">
        <v>3917</v>
      </c>
      <c r="C3228" s="3" t="s">
        <v>8028</v>
      </c>
      <c r="D3228" s="10">
        <v>2500</v>
      </c>
      <c r="E3228">
        <v>135</v>
      </c>
      <c r="F3228" s="5">
        <f t="shared" si="300"/>
        <v>5.3999999999999999E-2</v>
      </c>
      <c r="G3228" s="6">
        <f t="shared" si="301"/>
        <v>45</v>
      </c>
      <c r="H3228" t="s">
        <v>8221</v>
      </c>
      <c r="I3228" t="s">
        <v>8225</v>
      </c>
      <c r="J3228" t="s">
        <v>8247</v>
      </c>
      <c r="K3228">
        <v>1479032260</v>
      </c>
      <c r="L3228" s="11">
        <f t="shared" si="304"/>
        <v>42687.428935185191</v>
      </c>
      <c r="M3228">
        <v>1476436660</v>
      </c>
      <c r="N3228" s="11">
        <f t="shared" si="305"/>
        <v>42657.38726851852</v>
      </c>
      <c r="O3228" t="b">
        <v>0</v>
      </c>
      <c r="P3228">
        <v>3</v>
      </c>
      <c r="Q3228" t="b">
        <v>0</v>
      </c>
      <c r="R3228" t="s">
        <v>8271</v>
      </c>
      <c r="S3228" t="str">
        <f t="shared" si="302"/>
        <v>theater</v>
      </c>
      <c r="T3228" t="str">
        <f t="shared" si="303"/>
        <v>plays</v>
      </c>
    </row>
    <row r="3229" spans="1:20" ht="43.2" x14ac:dyDescent="0.3">
      <c r="A3229">
        <v>3992</v>
      </c>
      <c r="B3229" s="3" t="s">
        <v>3988</v>
      </c>
      <c r="C3229" s="3" t="s">
        <v>8098</v>
      </c>
      <c r="D3229" s="10">
        <v>10000</v>
      </c>
      <c r="E3229">
        <v>541</v>
      </c>
      <c r="F3229" s="5">
        <f t="shared" si="300"/>
        <v>5.4100000000000002E-2</v>
      </c>
      <c r="G3229" s="6">
        <f t="shared" si="301"/>
        <v>60.111111111111114</v>
      </c>
      <c r="H3229" t="s">
        <v>8221</v>
      </c>
      <c r="I3229" t="s">
        <v>8224</v>
      </c>
      <c r="J3229" t="s">
        <v>8246</v>
      </c>
      <c r="K3229">
        <v>1449876859</v>
      </c>
      <c r="L3229" s="11">
        <f t="shared" si="304"/>
        <v>42349.982164351852</v>
      </c>
      <c r="M3229">
        <v>1444689259</v>
      </c>
      <c r="N3229" s="11">
        <f t="shared" si="305"/>
        <v>42289.94049768518</v>
      </c>
      <c r="O3229" t="b">
        <v>0</v>
      </c>
      <c r="P3229">
        <v>9</v>
      </c>
      <c r="Q3229" t="b">
        <v>0</v>
      </c>
      <c r="R3229" t="s">
        <v>8271</v>
      </c>
      <c r="S3229" t="str">
        <f t="shared" si="302"/>
        <v>theater</v>
      </c>
      <c r="T3229" t="str">
        <f t="shared" si="303"/>
        <v>plays</v>
      </c>
    </row>
    <row r="3230" spans="1:20" ht="43.2" x14ac:dyDescent="0.3">
      <c r="A3230">
        <v>871</v>
      </c>
      <c r="B3230" s="3" t="s">
        <v>872</v>
      </c>
      <c r="C3230" s="3" t="s">
        <v>4981</v>
      </c>
      <c r="D3230" s="10">
        <v>6000</v>
      </c>
      <c r="E3230">
        <v>325</v>
      </c>
      <c r="F3230" s="5">
        <f t="shared" si="300"/>
        <v>5.4166666666666669E-2</v>
      </c>
      <c r="G3230" s="6">
        <f t="shared" si="301"/>
        <v>27.083333333333332</v>
      </c>
      <c r="H3230" t="s">
        <v>8221</v>
      </c>
      <c r="I3230" t="s">
        <v>8224</v>
      </c>
      <c r="J3230" t="s">
        <v>8246</v>
      </c>
      <c r="K3230">
        <v>1385735295</v>
      </c>
      <c r="L3230" s="11">
        <f t="shared" si="304"/>
        <v>41607.602951388886</v>
      </c>
      <c r="M3230">
        <v>1383139695</v>
      </c>
      <c r="N3230" s="11">
        <f t="shared" si="305"/>
        <v>41577.561284722222</v>
      </c>
      <c r="O3230" t="b">
        <v>0</v>
      </c>
      <c r="P3230">
        <v>12</v>
      </c>
      <c r="Q3230" t="b">
        <v>0</v>
      </c>
      <c r="R3230" t="s">
        <v>8278</v>
      </c>
      <c r="S3230" t="str">
        <f t="shared" si="302"/>
        <v>music</v>
      </c>
      <c r="T3230" t="str">
        <f t="shared" si="303"/>
        <v>jazz</v>
      </c>
    </row>
    <row r="3231" spans="1:20" ht="43.2" x14ac:dyDescent="0.3">
      <c r="A3231">
        <v>2139</v>
      </c>
      <c r="B3231" s="3" t="s">
        <v>2140</v>
      </c>
      <c r="C3231" s="3" t="s">
        <v>6249</v>
      </c>
      <c r="D3231" s="10">
        <v>30000</v>
      </c>
      <c r="E3231">
        <v>1626</v>
      </c>
      <c r="F3231" s="5">
        <f t="shared" si="300"/>
        <v>5.4199999999999998E-2</v>
      </c>
      <c r="G3231" s="6">
        <f t="shared" si="301"/>
        <v>29.035714285714285</v>
      </c>
      <c r="H3231" t="s">
        <v>8221</v>
      </c>
      <c r="I3231" t="s">
        <v>8224</v>
      </c>
      <c r="J3231" t="s">
        <v>8246</v>
      </c>
      <c r="K3231">
        <v>1478196008</v>
      </c>
      <c r="L3231" s="11">
        <f t="shared" si="304"/>
        <v>42677.750092592592</v>
      </c>
      <c r="M3231">
        <v>1475604008</v>
      </c>
      <c r="N3231" s="11">
        <f t="shared" si="305"/>
        <v>42647.750092592592</v>
      </c>
      <c r="O3231" t="b">
        <v>0</v>
      </c>
      <c r="P3231">
        <v>56</v>
      </c>
      <c r="Q3231" t="b">
        <v>0</v>
      </c>
      <c r="R3231" t="s">
        <v>8282</v>
      </c>
      <c r="S3231" t="str">
        <f t="shared" si="302"/>
        <v>games</v>
      </c>
      <c r="T3231" t="str">
        <f t="shared" si="303"/>
        <v>video games</v>
      </c>
    </row>
    <row r="3232" spans="1:20" ht="43.2" x14ac:dyDescent="0.3">
      <c r="A3232">
        <v>2874</v>
      </c>
      <c r="B3232" s="3" t="s">
        <v>2874</v>
      </c>
      <c r="C3232" s="3" t="s">
        <v>6984</v>
      </c>
      <c r="D3232" s="10">
        <v>5000</v>
      </c>
      <c r="E3232">
        <v>271</v>
      </c>
      <c r="F3232" s="5">
        <f t="shared" si="300"/>
        <v>5.4199999999999998E-2</v>
      </c>
      <c r="G3232" s="6">
        <f t="shared" si="301"/>
        <v>90.333333333333329</v>
      </c>
      <c r="H3232" t="s">
        <v>8221</v>
      </c>
      <c r="I3232" t="s">
        <v>8224</v>
      </c>
      <c r="J3232" t="s">
        <v>8246</v>
      </c>
      <c r="K3232">
        <v>1484684186</v>
      </c>
      <c r="L3232" s="11">
        <f t="shared" si="304"/>
        <v>42752.84474537037</v>
      </c>
      <c r="M3232">
        <v>1482092186</v>
      </c>
      <c r="N3232" s="11">
        <f t="shared" si="305"/>
        <v>42722.84474537037</v>
      </c>
      <c r="O3232" t="b">
        <v>0</v>
      </c>
      <c r="P3232">
        <v>3</v>
      </c>
      <c r="Q3232" t="b">
        <v>0</v>
      </c>
      <c r="R3232" t="s">
        <v>8271</v>
      </c>
      <c r="S3232" t="str">
        <f t="shared" si="302"/>
        <v>theater</v>
      </c>
      <c r="T3232" t="str">
        <f t="shared" si="303"/>
        <v>plays</v>
      </c>
    </row>
    <row r="3233" spans="1:20" ht="43.2" x14ac:dyDescent="0.3">
      <c r="A3233">
        <v>2844</v>
      </c>
      <c r="B3233" s="3" t="s">
        <v>2844</v>
      </c>
      <c r="C3233" s="3" t="s">
        <v>6954</v>
      </c>
      <c r="D3233" s="10">
        <v>550</v>
      </c>
      <c r="E3233">
        <v>30</v>
      </c>
      <c r="F3233" s="5">
        <f t="shared" si="300"/>
        <v>5.4545454545454543E-2</v>
      </c>
      <c r="G3233" s="6">
        <f t="shared" si="301"/>
        <v>30</v>
      </c>
      <c r="H3233" t="s">
        <v>8221</v>
      </c>
      <c r="I3233" t="s">
        <v>8239</v>
      </c>
      <c r="J3233" t="s">
        <v>8249</v>
      </c>
      <c r="K3233">
        <v>1483535180</v>
      </c>
      <c r="L3233" s="11">
        <f t="shared" si="304"/>
        <v>42739.546064814815</v>
      </c>
      <c r="M3233">
        <v>1480943180</v>
      </c>
      <c r="N3233" s="11">
        <f t="shared" si="305"/>
        <v>42709.546064814815</v>
      </c>
      <c r="O3233" t="b">
        <v>0</v>
      </c>
      <c r="P3233">
        <v>1</v>
      </c>
      <c r="Q3233" t="b">
        <v>0</v>
      </c>
      <c r="R3233" t="s">
        <v>8271</v>
      </c>
      <c r="S3233" t="str">
        <f t="shared" si="302"/>
        <v>theater</v>
      </c>
      <c r="T3233" t="str">
        <f t="shared" si="303"/>
        <v>plays</v>
      </c>
    </row>
    <row r="3234" spans="1:20" x14ac:dyDescent="0.3">
      <c r="A3234">
        <v>185</v>
      </c>
      <c r="B3234" s="3" t="s">
        <v>187</v>
      </c>
      <c r="C3234" s="3" t="s">
        <v>4295</v>
      </c>
      <c r="D3234" s="10">
        <v>40000</v>
      </c>
      <c r="E3234">
        <v>2200</v>
      </c>
      <c r="F3234" s="5">
        <f t="shared" si="300"/>
        <v>5.5E-2</v>
      </c>
      <c r="G3234" s="6">
        <f t="shared" si="301"/>
        <v>220</v>
      </c>
      <c r="H3234" t="s">
        <v>8221</v>
      </c>
      <c r="I3234" t="s">
        <v>8234</v>
      </c>
      <c r="J3234" t="s">
        <v>8254</v>
      </c>
      <c r="K3234">
        <v>1471557139</v>
      </c>
      <c r="L3234" s="11">
        <f t="shared" si="304"/>
        <v>42600.91133101852</v>
      </c>
      <c r="M3234">
        <v>1468965139</v>
      </c>
      <c r="N3234" s="11">
        <f t="shared" si="305"/>
        <v>42570.91133101852</v>
      </c>
      <c r="O3234" t="b">
        <v>0</v>
      </c>
      <c r="P3234">
        <v>10</v>
      </c>
      <c r="Q3234" t="b">
        <v>0</v>
      </c>
      <c r="R3234" t="s">
        <v>8268</v>
      </c>
      <c r="S3234" t="str">
        <f t="shared" si="302"/>
        <v>film &amp; video</v>
      </c>
      <c r="T3234" t="str">
        <f t="shared" si="303"/>
        <v>drama</v>
      </c>
    </row>
    <row r="3235" spans="1:20" ht="72" x14ac:dyDescent="0.3">
      <c r="A3235">
        <v>3640</v>
      </c>
      <c r="B3235" s="3" t="s">
        <v>3638</v>
      </c>
      <c r="C3235" s="3" t="s">
        <v>7750</v>
      </c>
      <c r="D3235" s="10">
        <v>1000</v>
      </c>
      <c r="E3235">
        <v>55</v>
      </c>
      <c r="F3235" s="5">
        <f t="shared" si="300"/>
        <v>5.5E-2</v>
      </c>
      <c r="G3235" s="6">
        <f t="shared" si="301"/>
        <v>18.333333333333332</v>
      </c>
      <c r="H3235" t="s">
        <v>8221</v>
      </c>
      <c r="I3235" t="s">
        <v>8224</v>
      </c>
      <c r="J3235" t="s">
        <v>8246</v>
      </c>
      <c r="K3235">
        <v>1431283530</v>
      </c>
      <c r="L3235" s="11">
        <f t="shared" si="304"/>
        <v>42134.781597222223</v>
      </c>
      <c r="M3235">
        <v>1428691530</v>
      </c>
      <c r="N3235" s="11">
        <f t="shared" si="305"/>
        <v>42104.781597222223</v>
      </c>
      <c r="O3235" t="b">
        <v>0</v>
      </c>
      <c r="P3235">
        <v>3</v>
      </c>
      <c r="Q3235" t="b">
        <v>0</v>
      </c>
      <c r="R3235" t="s">
        <v>8305</v>
      </c>
      <c r="S3235" t="str">
        <f t="shared" si="302"/>
        <v>theater</v>
      </c>
      <c r="T3235" t="str">
        <f t="shared" si="303"/>
        <v>musical</v>
      </c>
    </row>
    <row r="3236" spans="1:20" ht="43.2" x14ac:dyDescent="0.3">
      <c r="A3236">
        <v>703</v>
      </c>
      <c r="B3236" s="3" t="s">
        <v>704</v>
      </c>
      <c r="C3236" s="3" t="s">
        <v>4813</v>
      </c>
      <c r="D3236" s="10">
        <v>15000</v>
      </c>
      <c r="E3236">
        <v>837</v>
      </c>
      <c r="F3236" s="5">
        <f t="shared" si="300"/>
        <v>5.5800000000000002E-2</v>
      </c>
      <c r="G3236" s="6">
        <f t="shared" si="301"/>
        <v>119.57142857142857</v>
      </c>
      <c r="H3236" t="s">
        <v>8221</v>
      </c>
      <c r="I3236" t="s">
        <v>8224</v>
      </c>
      <c r="J3236" t="s">
        <v>8246</v>
      </c>
      <c r="K3236">
        <v>1485905520</v>
      </c>
      <c r="L3236" s="11">
        <f t="shared" si="304"/>
        <v>42766.98055555555</v>
      </c>
      <c r="M3236">
        <v>1481150949</v>
      </c>
      <c r="N3236" s="11">
        <f t="shared" si="305"/>
        <v>42711.950798611113</v>
      </c>
      <c r="O3236" t="b">
        <v>0</v>
      </c>
      <c r="P3236">
        <v>7</v>
      </c>
      <c r="Q3236" t="b">
        <v>0</v>
      </c>
      <c r="R3236" t="s">
        <v>8273</v>
      </c>
      <c r="S3236" t="str">
        <f t="shared" si="302"/>
        <v>technology</v>
      </c>
      <c r="T3236" t="str">
        <f t="shared" si="303"/>
        <v>wearables</v>
      </c>
    </row>
    <row r="3237" spans="1:20" ht="43.2" x14ac:dyDescent="0.3">
      <c r="A3237">
        <v>1720</v>
      </c>
      <c r="B3237" s="3" t="s">
        <v>1721</v>
      </c>
      <c r="C3237" s="3" t="s">
        <v>5830</v>
      </c>
      <c r="D3237" s="10">
        <v>4000</v>
      </c>
      <c r="E3237">
        <v>225</v>
      </c>
      <c r="F3237" s="5">
        <f t="shared" si="300"/>
        <v>5.6250000000000001E-2</v>
      </c>
      <c r="G3237" s="6">
        <f t="shared" si="301"/>
        <v>28.125</v>
      </c>
      <c r="H3237" t="s">
        <v>8221</v>
      </c>
      <c r="I3237" t="s">
        <v>8224</v>
      </c>
      <c r="J3237" t="s">
        <v>8246</v>
      </c>
      <c r="K3237">
        <v>1415562471</v>
      </c>
      <c r="L3237" s="11">
        <f t="shared" si="304"/>
        <v>41952.824895833335</v>
      </c>
      <c r="M3237">
        <v>1412966871</v>
      </c>
      <c r="N3237" s="11">
        <f t="shared" si="305"/>
        <v>41922.783229166671</v>
      </c>
      <c r="O3237" t="b">
        <v>0</v>
      </c>
      <c r="P3237">
        <v>8</v>
      </c>
      <c r="Q3237" t="b">
        <v>0</v>
      </c>
      <c r="R3237" t="s">
        <v>8293</v>
      </c>
      <c r="S3237" t="str">
        <f t="shared" si="302"/>
        <v>music</v>
      </c>
      <c r="T3237" t="str">
        <f t="shared" si="303"/>
        <v>faith</v>
      </c>
    </row>
    <row r="3238" spans="1:20" ht="28.8" x14ac:dyDescent="0.3">
      <c r="A3238">
        <v>428</v>
      </c>
      <c r="B3238" s="3" t="s">
        <v>429</v>
      </c>
      <c r="C3238" s="3" t="s">
        <v>4538</v>
      </c>
      <c r="D3238" s="10">
        <v>12000</v>
      </c>
      <c r="E3238">
        <v>676</v>
      </c>
      <c r="F3238" s="5">
        <f t="shared" si="300"/>
        <v>5.6333333333333332E-2</v>
      </c>
      <c r="G3238" s="6">
        <f t="shared" si="301"/>
        <v>52</v>
      </c>
      <c r="H3238" t="s">
        <v>8221</v>
      </c>
      <c r="I3238" t="s">
        <v>8224</v>
      </c>
      <c r="J3238" t="s">
        <v>8246</v>
      </c>
      <c r="K3238">
        <v>1402956000</v>
      </c>
      <c r="L3238" s="11">
        <f t="shared" si="304"/>
        <v>41806.916666666664</v>
      </c>
      <c r="M3238">
        <v>1400523845</v>
      </c>
      <c r="N3238" s="11">
        <f t="shared" si="305"/>
        <v>41778.766724537039</v>
      </c>
      <c r="O3238" t="b">
        <v>0</v>
      </c>
      <c r="P3238">
        <v>13</v>
      </c>
      <c r="Q3238" t="b">
        <v>0</v>
      </c>
      <c r="R3238" t="s">
        <v>8270</v>
      </c>
      <c r="S3238" t="str">
        <f t="shared" si="302"/>
        <v>film &amp; video</v>
      </c>
      <c r="T3238" t="str">
        <f t="shared" si="303"/>
        <v>animation</v>
      </c>
    </row>
    <row r="3239" spans="1:20" ht="57.6" x14ac:dyDescent="0.3">
      <c r="A3239">
        <v>2696</v>
      </c>
      <c r="B3239" s="3" t="s">
        <v>2696</v>
      </c>
      <c r="C3239" s="3" t="s">
        <v>6806</v>
      </c>
      <c r="D3239" s="10">
        <v>60000</v>
      </c>
      <c r="E3239">
        <v>3390</v>
      </c>
      <c r="F3239" s="5">
        <f t="shared" si="300"/>
        <v>5.6500000000000002E-2</v>
      </c>
      <c r="G3239" s="6">
        <f t="shared" si="301"/>
        <v>89.21052631578948</v>
      </c>
      <c r="H3239" t="s">
        <v>8221</v>
      </c>
      <c r="I3239" t="s">
        <v>8224</v>
      </c>
      <c r="J3239" t="s">
        <v>8246</v>
      </c>
      <c r="K3239">
        <v>1419538560</v>
      </c>
      <c r="L3239" s="11">
        <f t="shared" si="304"/>
        <v>41998.844444444447</v>
      </c>
      <c r="M3239">
        <v>1416600960</v>
      </c>
      <c r="N3239" s="11">
        <f t="shared" si="305"/>
        <v>41964.844444444447</v>
      </c>
      <c r="O3239" t="b">
        <v>0</v>
      </c>
      <c r="P3239">
        <v>38</v>
      </c>
      <c r="Q3239" t="b">
        <v>0</v>
      </c>
      <c r="R3239" t="s">
        <v>8284</v>
      </c>
      <c r="S3239" t="str">
        <f t="shared" si="302"/>
        <v>food</v>
      </c>
      <c r="T3239" t="str">
        <f t="shared" si="303"/>
        <v>food trucks</v>
      </c>
    </row>
    <row r="3240" spans="1:20" ht="43.2" x14ac:dyDescent="0.3">
      <c r="A3240">
        <v>955</v>
      </c>
      <c r="B3240" s="3" t="s">
        <v>956</v>
      </c>
      <c r="C3240" s="3" t="s">
        <v>5065</v>
      </c>
      <c r="D3240" s="10">
        <v>300000</v>
      </c>
      <c r="E3240">
        <v>16984</v>
      </c>
      <c r="F3240" s="5">
        <f t="shared" si="300"/>
        <v>5.6613333333333335E-2</v>
      </c>
      <c r="G3240" s="6">
        <f t="shared" si="301"/>
        <v>182.6236559139785</v>
      </c>
      <c r="H3240" t="s">
        <v>8221</v>
      </c>
      <c r="I3240" t="s">
        <v>8224</v>
      </c>
      <c r="J3240" t="s">
        <v>8246</v>
      </c>
      <c r="K3240">
        <v>1473750300</v>
      </c>
      <c r="L3240" s="11">
        <f t="shared" si="304"/>
        <v>42626.295138888891</v>
      </c>
      <c r="M3240">
        <v>1470294300</v>
      </c>
      <c r="N3240" s="11">
        <f t="shared" si="305"/>
        <v>42586.295138888891</v>
      </c>
      <c r="O3240" t="b">
        <v>0</v>
      </c>
      <c r="P3240">
        <v>93</v>
      </c>
      <c r="Q3240" t="b">
        <v>0</v>
      </c>
      <c r="R3240" t="s">
        <v>8273</v>
      </c>
      <c r="S3240" t="str">
        <f t="shared" si="302"/>
        <v>technology</v>
      </c>
      <c r="T3240" t="str">
        <f t="shared" si="303"/>
        <v>wearables</v>
      </c>
    </row>
    <row r="3241" spans="1:20" ht="43.2" x14ac:dyDescent="0.3">
      <c r="A3241">
        <v>1168</v>
      </c>
      <c r="B3241" s="3" t="s">
        <v>1169</v>
      </c>
      <c r="C3241" s="3" t="s">
        <v>5278</v>
      </c>
      <c r="D3241" s="10">
        <v>18000</v>
      </c>
      <c r="E3241">
        <v>1020</v>
      </c>
      <c r="F3241" s="5">
        <f t="shared" si="300"/>
        <v>5.6666666666666664E-2</v>
      </c>
      <c r="G3241" s="6">
        <f t="shared" si="301"/>
        <v>340</v>
      </c>
      <c r="H3241" t="s">
        <v>8221</v>
      </c>
      <c r="I3241" t="s">
        <v>8224</v>
      </c>
      <c r="J3241" t="s">
        <v>8246</v>
      </c>
      <c r="K3241">
        <v>1474507065</v>
      </c>
      <c r="L3241" s="11">
        <f t="shared" si="304"/>
        <v>42635.053993055553</v>
      </c>
      <c r="M3241">
        <v>1471915065</v>
      </c>
      <c r="N3241" s="11">
        <f t="shared" si="305"/>
        <v>42605.053993055553</v>
      </c>
      <c r="O3241" t="b">
        <v>0</v>
      </c>
      <c r="P3241">
        <v>3</v>
      </c>
      <c r="Q3241" t="b">
        <v>0</v>
      </c>
      <c r="R3241" t="s">
        <v>8284</v>
      </c>
      <c r="S3241" t="str">
        <f t="shared" si="302"/>
        <v>food</v>
      </c>
      <c r="T3241" t="str">
        <f t="shared" si="303"/>
        <v>food trucks</v>
      </c>
    </row>
    <row r="3242" spans="1:20" ht="43.2" x14ac:dyDescent="0.3">
      <c r="A3242">
        <v>2597</v>
      </c>
      <c r="B3242" s="3" t="s">
        <v>2597</v>
      </c>
      <c r="C3242" s="3" t="s">
        <v>6707</v>
      </c>
      <c r="D3242" s="10">
        <v>1500</v>
      </c>
      <c r="E3242">
        <v>85</v>
      </c>
      <c r="F3242" s="5">
        <f t="shared" si="300"/>
        <v>5.6666666666666664E-2</v>
      </c>
      <c r="G3242" s="6">
        <f t="shared" si="301"/>
        <v>12.142857142857142</v>
      </c>
      <c r="H3242" t="s">
        <v>8221</v>
      </c>
      <c r="I3242" t="s">
        <v>8225</v>
      </c>
      <c r="J3242" t="s">
        <v>8247</v>
      </c>
      <c r="K3242">
        <v>1466323917</v>
      </c>
      <c r="L3242" s="11">
        <f t="shared" si="304"/>
        <v>42540.341631944444</v>
      </c>
      <c r="M3242">
        <v>1463731917</v>
      </c>
      <c r="N3242" s="11">
        <f t="shared" si="305"/>
        <v>42510.341631944444</v>
      </c>
      <c r="O3242" t="b">
        <v>0</v>
      </c>
      <c r="P3242">
        <v>7</v>
      </c>
      <c r="Q3242" t="b">
        <v>0</v>
      </c>
      <c r="R3242" t="s">
        <v>8284</v>
      </c>
      <c r="S3242" t="str">
        <f t="shared" si="302"/>
        <v>food</v>
      </c>
      <c r="T3242" t="str">
        <f t="shared" si="303"/>
        <v>food trucks</v>
      </c>
    </row>
    <row r="3243" spans="1:20" x14ac:dyDescent="0.3">
      <c r="A3243">
        <v>1152</v>
      </c>
      <c r="B3243" s="3" t="s">
        <v>1153</v>
      </c>
      <c r="C3243" s="3" t="s">
        <v>5262</v>
      </c>
      <c r="D3243" s="10">
        <v>16000</v>
      </c>
      <c r="E3243">
        <v>911</v>
      </c>
      <c r="F3243" s="5">
        <f t="shared" si="300"/>
        <v>5.6937500000000002E-2</v>
      </c>
      <c r="G3243" s="6">
        <f t="shared" si="301"/>
        <v>60.733333333333334</v>
      </c>
      <c r="H3243" t="s">
        <v>8221</v>
      </c>
      <c r="I3243" t="s">
        <v>8224</v>
      </c>
      <c r="J3243" t="s">
        <v>8246</v>
      </c>
      <c r="K3243">
        <v>1431709312</v>
      </c>
      <c r="L3243" s="11">
        <f t="shared" si="304"/>
        <v>42139.709629629629</v>
      </c>
      <c r="M3243">
        <v>1429117312</v>
      </c>
      <c r="N3243" s="11">
        <f t="shared" si="305"/>
        <v>42109.709629629629</v>
      </c>
      <c r="O3243" t="b">
        <v>0</v>
      </c>
      <c r="P3243">
        <v>15</v>
      </c>
      <c r="Q3243" t="b">
        <v>0</v>
      </c>
      <c r="R3243" t="s">
        <v>8284</v>
      </c>
      <c r="S3243" t="str">
        <f t="shared" si="302"/>
        <v>food</v>
      </c>
      <c r="T3243" t="str">
        <f t="shared" si="303"/>
        <v>food trucks</v>
      </c>
    </row>
    <row r="3244" spans="1:20" ht="43.2" x14ac:dyDescent="0.3">
      <c r="A3244">
        <v>2142</v>
      </c>
      <c r="B3244" s="3" t="s">
        <v>2143</v>
      </c>
      <c r="C3244" s="3" t="s">
        <v>6252</v>
      </c>
      <c r="D3244" s="10">
        <v>10500</v>
      </c>
      <c r="E3244">
        <v>601</v>
      </c>
      <c r="F3244" s="5">
        <f t="shared" si="300"/>
        <v>5.7238095238095241E-2</v>
      </c>
      <c r="G3244" s="6">
        <f t="shared" si="301"/>
        <v>50.083333333333336</v>
      </c>
      <c r="H3244" t="s">
        <v>8221</v>
      </c>
      <c r="I3244" t="s">
        <v>8236</v>
      </c>
      <c r="J3244" t="s">
        <v>8249</v>
      </c>
      <c r="K3244">
        <v>1451494210</v>
      </c>
      <c r="L3244" s="11">
        <f t="shared" si="304"/>
        <v>42368.701504629629</v>
      </c>
      <c r="M3244">
        <v>1449075010</v>
      </c>
      <c r="N3244" s="11">
        <f t="shared" si="305"/>
        <v>42340.701504629629</v>
      </c>
      <c r="O3244" t="b">
        <v>0</v>
      </c>
      <c r="P3244">
        <v>12</v>
      </c>
      <c r="Q3244" t="b">
        <v>0</v>
      </c>
      <c r="R3244" t="s">
        <v>8282</v>
      </c>
      <c r="S3244" t="str">
        <f t="shared" si="302"/>
        <v>games</v>
      </c>
      <c r="T3244" t="str">
        <f t="shared" si="303"/>
        <v>video games</v>
      </c>
    </row>
    <row r="3245" spans="1:20" ht="43.2" x14ac:dyDescent="0.3">
      <c r="A3245">
        <v>915</v>
      </c>
      <c r="B3245" s="3" t="s">
        <v>916</v>
      </c>
      <c r="C3245" s="3" t="s">
        <v>5025</v>
      </c>
      <c r="D3245" s="10">
        <v>6500</v>
      </c>
      <c r="E3245">
        <v>375</v>
      </c>
      <c r="F3245" s="5">
        <f t="shared" si="300"/>
        <v>5.7692307692307696E-2</v>
      </c>
      <c r="G3245" s="6">
        <f t="shared" si="301"/>
        <v>41.666666666666664</v>
      </c>
      <c r="H3245" t="s">
        <v>8221</v>
      </c>
      <c r="I3245" t="s">
        <v>8224</v>
      </c>
      <c r="J3245" t="s">
        <v>8246</v>
      </c>
      <c r="K3245">
        <v>1330577940</v>
      </c>
      <c r="L3245" s="11">
        <f t="shared" si="304"/>
        <v>40969.207638888889</v>
      </c>
      <c r="M3245">
        <v>1327853914</v>
      </c>
      <c r="N3245" s="11">
        <f t="shared" si="305"/>
        <v>40937.679560185185</v>
      </c>
      <c r="O3245" t="b">
        <v>0</v>
      </c>
      <c r="P3245">
        <v>9</v>
      </c>
      <c r="Q3245" t="b">
        <v>0</v>
      </c>
      <c r="R3245" t="s">
        <v>8278</v>
      </c>
      <c r="S3245" t="str">
        <f t="shared" si="302"/>
        <v>music</v>
      </c>
      <c r="T3245" t="str">
        <f t="shared" si="303"/>
        <v>jazz</v>
      </c>
    </row>
    <row r="3246" spans="1:20" ht="43.2" x14ac:dyDescent="0.3">
      <c r="A3246">
        <v>1174</v>
      </c>
      <c r="B3246" s="3" t="s">
        <v>1175</v>
      </c>
      <c r="C3246" s="3" t="s">
        <v>5284</v>
      </c>
      <c r="D3246" s="10">
        <v>15000</v>
      </c>
      <c r="E3246">
        <v>886</v>
      </c>
      <c r="F3246" s="5">
        <f t="shared" si="300"/>
        <v>5.906666666666667E-2</v>
      </c>
      <c r="G3246" s="6">
        <f t="shared" si="301"/>
        <v>46.631578947368418</v>
      </c>
      <c r="H3246" t="s">
        <v>8221</v>
      </c>
      <c r="I3246" t="s">
        <v>8224</v>
      </c>
      <c r="J3246" t="s">
        <v>8246</v>
      </c>
      <c r="K3246">
        <v>1462738327</v>
      </c>
      <c r="L3246" s="11">
        <f t="shared" si="304"/>
        <v>42498.84174768519</v>
      </c>
      <c r="M3246">
        <v>1460146327</v>
      </c>
      <c r="N3246" s="11">
        <f t="shared" si="305"/>
        <v>42468.84174768519</v>
      </c>
      <c r="O3246" t="b">
        <v>0</v>
      </c>
      <c r="P3246">
        <v>19</v>
      </c>
      <c r="Q3246" t="b">
        <v>0</v>
      </c>
      <c r="R3246" t="s">
        <v>8284</v>
      </c>
      <c r="S3246" t="str">
        <f t="shared" si="302"/>
        <v>food</v>
      </c>
      <c r="T3246" t="str">
        <f t="shared" si="303"/>
        <v>food trucks</v>
      </c>
    </row>
    <row r="3247" spans="1:20" ht="43.2" x14ac:dyDescent="0.3">
      <c r="A3247">
        <v>933</v>
      </c>
      <c r="B3247" s="3" t="s">
        <v>934</v>
      </c>
      <c r="C3247" s="3" t="s">
        <v>5043</v>
      </c>
      <c r="D3247" s="10">
        <v>2000</v>
      </c>
      <c r="E3247">
        <v>120</v>
      </c>
      <c r="F3247" s="5">
        <f t="shared" si="300"/>
        <v>0.06</v>
      </c>
      <c r="G3247" s="6">
        <f t="shared" si="301"/>
        <v>60</v>
      </c>
      <c r="H3247" t="s">
        <v>8221</v>
      </c>
      <c r="I3247" t="s">
        <v>8224</v>
      </c>
      <c r="J3247" t="s">
        <v>8246</v>
      </c>
      <c r="K3247">
        <v>1399867409</v>
      </c>
      <c r="L3247" s="11">
        <f t="shared" si="304"/>
        <v>41771.169085648151</v>
      </c>
      <c r="M3247">
        <v>1394683409</v>
      </c>
      <c r="N3247" s="11">
        <f t="shared" si="305"/>
        <v>41711.169085648151</v>
      </c>
      <c r="O3247" t="b">
        <v>0</v>
      </c>
      <c r="P3247">
        <v>2</v>
      </c>
      <c r="Q3247" t="b">
        <v>0</v>
      </c>
      <c r="R3247" t="s">
        <v>8278</v>
      </c>
      <c r="S3247" t="str">
        <f t="shared" si="302"/>
        <v>music</v>
      </c>
      <c r="T3247" t="str">
        <f t="shared" si="303"/>
        <v>jazz</v>
      </c>
    </row>
    <row r="3248" spans="1:20" ht="43.2" x14ac:dyDescent="0.3">
      <c r="A3248">
        <v>3647</v>
      </c>
      <c r="B3248" s="3" t="s">
        <v>3645</v>
      </c>
      <c r="C3248" s="3" t="s">
        <v>7757</v>
      </c>
      <c r="D3248" s="10">
        <v>500</v>
      </c>
      <c r="E3248">
        <v>30</v>
      </c>
      <c r="F3248" s="5">
        <f t="shared" si="300"/>
        <v>0.06</v>
      </c>
      <c r="G3248" s="6">
        <f t="shared" si="301"/>
        <v>15</v>
      </c>
      <c r="H3248" t="s">
        <v>8221</v>
      </c>
      <c r="I3248" t="s">
        <v>8225</v>
      </c>
      <c r="J3248" t="s">
        <v>8247</v>
      </c>
      <c r="K3248">
        <v>1475258327</v>
      </c>
      <c r="L3248" s="11">
        <f t="shared" si="304"/>
        <v>42643.749155092592</v>
      </c>
      <c r="M3248">
        <v>1471370327</v>
      </c>
      <c r="N3248" s="11">
        <f t="shared" si="305"/>
        <v>42598.749155092592</v>
      </c>
      <c r="O3248" t="b">
        <v>0</v>
      </c>
      <c r="P3248">
        <v>2</v>
      </c>
      <c r="Q3248" t="b">
        <v>0</v>
      </c>
      <c r="R3248" t="s">
        <v>8305</v>
      </c>
      <c r="S3248" t="str">
        <f t="shared" si="302"/>
        <v>theater</v>
      </c>
      <c r="T3248" t="str">
        <f t="shared" si="303"/>
        <v>musical</v>
      </c>
    </row>
    <row r="3249" spans="1:20" ht="43.2" x14ac:dyDescent="0.3">
      <c r="A3249">
        <v>4008</v>
      </c>
      <c r="B3249" s="3" t="s">
        <v>4004</v>
      </c>
      <c r="C3249" s="3" t="s">
        <v>8113</v>
      </c>
      <c r="D3249" s="10">
        <v>1000</v>
      </c>
      <c r="E3249">
        <v>60</v>
      </c>
      <c r="F3249" s="5">
        <f t="shared" si="300"/>
        <v>0.06</v>
      </c>
      <c r="G3249" s="6">
        <f t="shared" si="301"/>
        <v>15</v>
      </c>
      <c r="H3249" t="s">
        <v>8221</v>
      </c>
      <c r="I3249" t="s">
        <v>8225</v>
      </c>
      <c r="J3249" t="s">
        <v>8247</v>
      </c>
      <c r="K3249">
        <v>1437606507</v>
      </c>
      <c r="L3249" s="11">
        <f t="shared" si="304"/>
        <v>42207.964201388888</v>
      </c>
      <c r="M3249">
        <v>1435014507</v>
      </c>
      <c r="N3249" s="11">
        <f t="shared" si="305"/>
        <v>42177.964201388888</v>
      </c>
      <c r="O3249" t="b">
        <v>0</v>
      </c>
      <c r="P3249">
        <v>4</v>
      </c>
      <c r="Q3249" t="b">
        <v>0</v>
      </c>
      <c r="R3249" t="s">
        <v>8271</v>
      </c>
      <c r="S3249" t="str">
        <f t="shared" si="302"/>
        <v>theater</v>
      </c>
      <c r="T3249" t="str">
        <f t="shared" si="303"/>
        <v>plays</v>
      </c>
    </row>
    <row r="3250" spans="1:20" ht="43.2" x14ac:dyDescent="0.3">
      <c r="A3250">
        <v>481</v>
      </c>
      <c r="B3250" s="3" t="s">
        <v>482</v>
      </c>
      <c r="C3250" s="3" t="s">
        <v>4591</v>
      </c>
      <c r="D3250" s="10">
        <v>30000</v>
      </c>
      <c r="E3250">
        <v>1830</v>
      </c>
      <c r="F3250" s="5">
        <f t="shared" si="300"/>
        <v>6.0999999999999999E-2</v>
      </c>
      <c r="G3250" s="6">
        <f t="shared" si="301"/>
        <v>87.142857142857139</v>
      </c>
      <c r="H3250" t="s">
        <v>8221</v>
      </c>
      <c r="I3250" t="s">
        <v>8224</v>
      </c>
      <c r="J3250" t="s">
        <v>8246</v>
      </c>
      <c r="K3250">
        <v>1349885289</v>
      </c>
      <c r="L3250" s="11">
        <f t="shared" si="304"/>
        <v>41192.672326388885</v>
      </c>
      <c r="M3250">
        <v>1347293289</v>
      </c>
      <c r="N3250" s="11">
        <f t="shared" si="305"/>
        <v>41162.672326388885</v>
      </c>
      <c r="O3250" t="b">
        <v>0</v>
      </c>
      <c r="P3250">
        <v>21</v>
      </c>
      <c r="Q3250" t="b">
        <v>0</v>
      </c>
      <c r="R3250" t="s">
        <v>8270</v>
      </c>
      <c r="S3250" t="str">
        <f t="shared" si="302"/>
        <v>film &amp; video</v>
      </c>
      <c r="T3250" t="str">
        <f t="shared" si="303"/>
        <v>animation</v>
      </c>
    </row>
    <row r="3251" spans="1:20" ht="43.2" x14ac:dyDescent="0.3">
      <c r="A3251">
        <v>1773</v>
      </c>
      <c r="B3251" s="3" t="s">
        <v>1774</v>
      </c>
      <c r="C3251" s="3" t="s">
        <v>5883</v>
      </c>
      <c r="D3251" s="10">
        <v>30000</v>
      </c>
      <c r="E3251">
        <v>1877</v>
      </c>
      <c r="F3251" s="5">
        <f t="shared" si="300"/>
        <v>6.2566666666666673E-2</v>
      </c>
      <c r="G3251" s="6">
        <f t="shared" si="301"/>
        <v>98.78947368421052</v>
      </c>
      <c r="H3251" t="s">
        <v>8221</v>
      </c>
      <c r="I3251" t="s">
        <v>8224</v>
      </c>
      <c r="J3251" t="s">
        <v>8246</v>
      </c>
      <c r="K3251">
        <v>1421691298</v>
      </c>
      <c r="L3251" s="11">
        <f t="shared" si="304"/>
        <v>42023.760393518518</v>
      </c>
      <c r="M3251">
        <v>1417803298</v>
      </c>
      <c r="N3251" s="11">
        <f t="shared" si="305"/>
        <v>41978.760393518518</v>
      </c>
      <c r="O3251" t="b">
        <v>1</v>
      </c>
      <c r="P3251">
        <v>19</v>
      </c>
      <c r="Q3251" t="b">
        <v>0</v>
      </c>
      <c r="R3251" t="s">
        <v>8285</v>
      </c>
      <c r="S3251" t="str">
        <f t="shared" si="302"/>
        <v>photography</v>
      </c>
      <c r="T3251" t="str">
        <f t="shared" si="303"/>
        <v>photobooks</v>
      </c>
    </row>
    <row r="3252" spans="1:20" ht="43.2" x14ac:dyDescent="0.3">
      <c r="A3252">
        <v>985</v>
      </c>
      <c r="B3252" s="3" t="s">
        <v>986</v>
      </c>
      <c r="C3252" s="3" t="s">
        <v>5095</v>
      </c>
      <c r="D3252" s="10">
        <v>30000</v>
      </c>
      <c r="E3252">
        <v>1888</v>
      </c>
      <c r="F3252" s="5">
        <f t="shared" si="300"/>
        <v>6.2933333333333327E-2</v>
      </c>
      <c r="G3252" s="6">
        <f t="shared" si="301"/>
        <v>82.086956521739125</v>
      </c>
      <c r="H3252" t="s">
        <v>8221</v>
      </c>
      <c r="I3252" t="s">
        <v>8236</v>
      </c>
      <c r="J3252" t="s">
        <v>8249</v>
      </c>
      <c r="K3252">
        <v>1451602800</v>
      </c>
      <c r="L3252" s="11">
        <f t="shared" si="304"/>
        <v>42369.958333333328</v>
      </c>
      <c r="M3252">
        <v>1449011610</v>
      </c>
      <c r="N3252" s="11">
        <f t="shared" si="305"/>
        <v>42339.967708333337</v>
      </c>
      <c r="O3252" t="b">
        <v>0</v>
      </c>
      <c r="P3252">
        <v>23</v>
      </c>
      <c r="Q3252" t="b">
        <v>0</v>
      </c>
      <c r="R3252" t="s">
        <v>8273</v>
      </c>
      <c r="S3252" t="str">
        <f t="shared" si="302"/>
        <v>technology</v>
      </c>
      <c r="T3252" t="str">
        <f t="shared" si="303"/>
        <v>wearables</v>
      </c>
    </row>
    <row r="3253" spans="1:20" ht="43.2" x14ac:dyDescent="0.3">
      <c r="A3253">
        <v>3964</v>
      </c>
      <c r="B3253" s="3" t="s">
        <v>3961</v>
      </c>
      <c r="C3253" s="3" t="s">
        <v>8071</v>
      </c>
      <c r="D3253" s="10">
        <v>2000</v>
      </c>
      <c r="E3253">
        <v>126</v>
      </c>
      <c r="F3253" s="5">
        <f t="shared" si="300"/>
        <v>6.3E-2</v>
      </c>
      <c r="G3253" s="6">
        <f t="shared" si="301"/>
        <v>42</v>
      </c>
      <c r="H3253" t="s">
        <v>8221</v>
      </c>
      <c r="I3253" t="s">
        <v>8224</v>
      </c>
      <c r="J3253" t="s">
        <v>8246</v>
      </c>
      <c r="K3253">
        <v>1429460386</v>
      </c>
      <c r="L3253" s="11">
        <f t="shared" si="304"/>
        <v>42113.680393518516</v>
      </c>
      <c r="M3253">
        <v>1424279986</v>
      </c>
      <c r="N3253" s="11">
        <f t="shared" si="305"/>
        <v>42053.722060185188</v>
      </c>
      <c r="O3253" t="b">
        <v>0</v>
      </c>
      <c r="P3253">
        <v>3</v>
      </c>
      <c r="Q3253" t="b">
        <v>0</v>
      </c>
      <c r="R3253" t="s">
        <v>8271</v>
      </c>
      <c r="S3253" t="str">
        <f t="shared" si="302"/>
        <v>theater</v>
      </c>
      <c r="T3253" t="str">
        <f t="shared" si="303"/>
        <v>plays</v>
      </c>
    </row>
    <row r="3254" spans="1:20" ht="57.6" x14ac:dyDescent="0.3">
      <c r="A3254">
        <v>1074</v>
      </c>
      <c r="B3254" s="3" t="s">
        <v>1075</v>
      </c>
      <c r="C3254" s="3" t="s">
        <v>5184</v>
      </c>
      <c r="D3254" s="10">
        <v>54000</v>
      </c>
      <c r="E3254">
        <v>3407</v>
      </c>
      <c r="F3254" s="5">
        <f t="shared" si="300"/>
        <v>6.3092592592592589E-2</v>
      </c>
      <c r="G3254" s="6">
        <f t="shared" si="301"/>
        <v>113.56666666666666</v>
      </c>
      <c r="H3254" t="s">
        <v>8221</v>
      </c>
      <c r="I3254" t="s">
        <v>8224</v>
      </c>
      <c r="J3254" t="s">
        <v>8246</v>
      </c>
      <c r="K3254">
        <v>1388808545</v>
      </c>
      <c r="L3254" s="11">
        <f t="shared" si="304"/>
        <v>41643.172974537039</v>
      </c>
      <c r="M3254">
        <v>1386216545</v>
      </c>
      <c r="N3254" s="11">
        <f t="shared" si="305"/>
        <v>41613.172974537039</v>
      </c>
      <c r="O3254" t="b">
        <v>0</v>
      </c>
      <c r="P3254">
        <v>30</v>
      </c>
      <c r="Q3254" t="b">
        <v>0</v>
      </c>
      <c r="R3254" t="s">
        <v>8282</v>
      </c>
      <c r="S3254" t="str">
        <f t="shared" si="302"/>
        <v>games</v>
      </c>
      <c r="T3254" t="str">
        <f t="shared" si="303"/>
        <v>video games</v>
      </c>
    </row>
    <row r="3255" spans="1:20" ht="43.2" x14ac:dyDescent="0.3">
      <c r="A3255">
        <v>3984</v>
      </c>
      <c r="B3255" s="3" t="s">
        <v>3980</v>
      </c>
      <c r="C3255" s="3" t="s">
        <v>8090</v>
      </c>
      <c r="D3255" s="10">
        <v>1500</v>
      </c>
      <c r="E3255">
        <v>95</v>
      </c>
      <c r="F3255" s="5">
        <f t="shared" si="300"/>
        <v>6.3333333333333339E-2</v>
      </c>
      <c r="G3255" s="6">
        <f t="shared" si="301"/>
        <v>9.5</v>
      </c>
      <c r="H3255" t="s">
        <v>8221</v>
      </c>
      <c r="I3255" t="s">
        <v>8225</v>
      </c>
      <c r="J3255" t="s">
        <v>8247</v>
      </c>
      <c r="K3255">
        <v>1415404800</v>
      </c>
      <c r="L3255" s="11">
        <f t="shared" si="304"/>
        <v>41951</v>
      </c>
      <c r="M3255">
        <v>1412809644</v>
      </c>
      <c r="N3255" s="11">
        <f t="shared" si="305"/>
        <v>41920.963472222218</v>
      </c>
      <c r="O3255" t="b">
        <v>0</v>
      </c>
      <c r="P3255">
        <v>10</v>
      </c>
      <c r="Q3255" t="b">
        <v>0</v>
      </c>
      <c r="R3255" t="s">
        <v>8271</v>
      </c>
      <c r="S3255" t="str">
        <f t="shared" si="302"/>
        <v>theater</v>
      </c>
      <c r="T3255" t="str">
        <f t="shared" si="303"/>
        <v>plays</v>
      </c>
    </row>
    <row r="3256" spans="1:20" ht="43.2" x14ac:dyDescent="0.3">
      <c r="A3256">
        <v>2670</v>
      </c>
      <c r="B3256" s="3" t="s">
        <v>2670</v>
      </c>
      <c r="C3256" s="3" t="s">
        <v>6780</v>
      </c>
      <c r="D3256" s="10">
        <v>38888</v>
      </c>
      <c r="E3256">
        <v>2495</v>
      </c>
      <c r="F3256" s="5">
        <f t="shared" si="300"/>
        <v>6.4158609339642042E-2</v>
      </c>
      <c r="G3256" s="6">
        <f t="shared" si="301"/>
        <v>41.583333333333336</v>
      </c>
      <c r="H3256" t="s">
        <v>8221</v>
      </c>
      <c r="I3256" t="s">
        <v>8226</v>
      </c>
      <c r="J3256" t="s">
        <v>8248</v>
      </c>
      <c r="K3256">
        <v>1406593780</v>
      </c>
      <c r="L3256" s="11">
        <f t="shared" si="304"/>
        <v>41849.020601851851</v>
      </c>
      <c r="M3256">
        <v>1404174580</v>
      </c>
      <c r="N3256" s="11">
        <f t="shared" si="305"/>
        <v>41821.020601851851</v>
      </c>
      <c r="O3256" t="b">
        <v>1</v>
      </c>
      <c r="P3256">
        <v>60</v>
      </c>
      <c r="Q3256" t="b">
        <v>0</v>
      </c>
      <c r="R3256" t="s">
        <v>8302</v>
      </c>
      <c r="S3256" t="str">
        <f t="shared" si="302"/>
        <v>technology</v>
      </c>
      <c r="T3256" t="str">
        <f t="shared" si="303"/>
        <v>makerspaces</v>
      </c>
    </row>
    <row r="3257" spans="1:20" ht="43.2" x14ac:dyDescent="0.3">
      <c r="A3257">
        <v>1136</v>
      </c>
      <c r="B3257" s="3" t="s">
        <v>1137</v>
      </c>
      <c r="C3257" s="3" t="s">
        <v>5246</v>
      </c>
      <c r="D3257" s="10">
        <v>4190</v>
      </c>
      <c r="E3257">
        <v>270</v>
      </c>
      <c r="F3257" s="5">
        <f t="shared" si="300"/>
        <v>6.4439140811455853E-2</v>
      </c>
      <c r="G3257" s="6">
        <f t="shared" si="301"/>
        <v>45</v>
      </c>
      <c r="H3257" t="s">
        <v>8221</v>
      </c>
      <c r="I3257" t="s">
        <v>8230</v>
      </c>
      <c r="J3257" t="s">
        <v>8249</v>
      </c>
      <c r="K3257">
        <v>1450541229</v>
      </c>
      <c r="L3257" s="11">
        <f t="shared" si="304"/>
        <v>42357.671631944439</v>
      </c>
      <c r="M3257">
        <v>1447949229</v>
      </c>
      <c r="N3257" s="11">
        <f t="shared" si="305"/>
        <v>42327.671631944439</v>
      </c>
      <c r="O3257" t="b">
        <v>0</v>
      </c>
      <c r="P3257">
        <v>6</v>
      </c>
      <c r="Q3257" t="b">
        <v>0</v>
      </c>
      <c r="R3257" t="s">
        <v>8283</v>
      </c>
      <c r="S3257" t="str">
        <f t="shared" si="302"/>
        <v>games</v>
      </c>
      <c r="T3257" t="str">
        <f t="shared" si="303"/>
        <v>mobile games</v>
      </c>
    </row>
    <row r="3258" spans="1:20" ht="43.2" x14ac:dyDescent="0.3">
      <c r="A3258">
        <v>175</v>
      </c>
      <c r="B3258" s="3" t="s">
        <v>177</v>
      </c>
      <c r="C3258" s="3" t="s">
        <v>4285</v>
      </c>
      <c r="D3258" s="10">
        <v>20000</v>
      </c>
      <c r="E3258">
        <v>1297</v>
      </c>
      <c r="F3258" s="5">
        <f t="shared" si="300"/>
        <v>6.4850000000000005E-2</v>
      </c>
      <c r="G3258" s="6">
        <f t="shared" si="301"/>
        <v>49.884615384615387</v>
      </c>
      <c r="H3258" t="s">
        <v>8221</v>
      </c>
      <c r="I3258" t="s">
        <v>8225</v>
      </c>
      <c r="J3258" t="s">
        <v>8247</v>
      </c>
      <c r="K3258">
        <v>1409337611</v>
      </c>
      <c r="L3258" s="11">
        <f t="shared" si="304"/>
        <v>41880.777905092589</v>
      </c>
      <c r="M3258">
        <v>1407177611</v>
      </c>
      <c r="N3258" s="11">
        <f t="shared" si="305"/>
        <v>41855.777905092589</v>
      </c>
      <c r="O3258" t="b">
        <v>0</v>
      </c>
      <c r="P3258">
        <v>26</v>
      </c>
      <c r="Q3258" t="b">
        <v>0</v>
      </c>
      <c r="R3258" t="s">
        <v>8268</v>
      </c>
      <c r="S3258" t="str">
        <f t="shared" si="302"/>
        <v>film &amp; video</v>
      </c>
      <c r="T3258" t="str">
        <f t="shared" si="303"/>
        <v>drama</v>
      </c>
    </row>
    <row r="3259" spans="1:20" ht="43.2" x14ac:dyDescent="0.3">
      <c r="A3259">
        <v>1154</v>
      </c>
      <c r="B3259" s="3" t="s">
        <v>1155</v>
      </c>
      <c r="C3259" s="3" t="s">
        <v>5264</v>
      </c>
      <c r="D3259" s="10">
        <v>5000</v>
      </c>
      <c r="E3259">
        <v>325</v>
      </c>
      <c r="F3259" s="5">
        <f t="shared" si="300"/>
        <v>6.5000000000000002E-2</v>
      </c>
      <c r="G3259" s="6">
        <f t="shared" si="301"/>
        <v>108.33333333333333</v>
      </c>
      <c r="H3259" t="s">
        <v>8221</v>
      </c>
      <c r="I3259" t="s">
        <v>8224</v>
      </c>
      <c r="J3259" t="s">
        <v>8246</v>
      </c>
      <c r="K3259">
        <v>1441507006</v>
      </c>
      <c r="L3259" s="11">
        <f t="shared" si="304"/>
        <v>42253.108865740738</v>
      </c>
      <c r="M3259">
        <v>1438915006</v>
      </c>
      <c r="N3259" s="11">
        <f t="shared" si="305"/>
        <v>42223.108865740738</v>
      </c>
      <c r="O3259" t="b">
        <v>0</v>
      </c>
      <c r="P3259">
        <v>3</v>
      </c>
      <c r="Q3259" t="b">
        <v>0</v>
      </c>
      <c r="R3259" t="s">
        <v>8284</v>
      </c>
      <c r="S3259" t="str">
        <f t="shared" si="302"/>
        <v>food</v>
      </c>
      <c r="T3259" t="str">
        <f t="shared" si="303"/>
        <v>food trucks</v>
      </c>
    </row>
    <row r="3260" spans="1:20" ht="57.6" x14ac:dyDescent="0.3">
      <c r="A3260">
        <v>1723</v>
      </c>
      <c r="B3260" s="3" t="s">
        <v>1724</v>
      </c>
      <c r="C3260" s="3" t="s">
        <v>5833</v>
      </c>
      <c r="D3260" s="10">
        <v>10000</v>
      </c>
      <c r="E3260">
        <v>650</v>
      </c>
      <c r="F3260" s="5">
        <f t="shared" si="300"/>
        <v>6.5000000000000002E-2</v>
      </c>
      <c r="G3260" s="6">
        <f t="shared" si="301"/>
        <v>216.66666666666666</v>
      </c>
      <c r="H3260" t="s">
        <v>8221</v>
      </c>
      <c r="I3260" t="s">
        <v>8224</v>
      </c>
      <c r="J3260" t="s">
        <v>8246</v>
      </c>
      <c r="K3260">
        <v>1435730400</v>
      </c>
      <c r="L3260" s="11">
        <f t="shared" si="304"/>
        <v>42186.25</v>
      </c>
      <c r="M3260">
        <v>1430855315</v>
      </c>
      <c r="N3260" s="11">
        <f t="shared" si="305"/>
        <v>42129.82540509259</v>
      </c>
      <c r="O3260" t="b">
        <v>0</v>
      </c>
      <c r="P3260">
        <v>3</v>
      </c>
      <c r="Q3260" t="b">
        <v>0</v>
      </c>
      <c r="R3260" t="s">
        <v>8293</v>
      </c>
      <c r="S3260" t="str">
        <f t="shared" si="302"/>
        <v>music</v>
      </c>
      <c r="T3260" t="str">
        <f t="shared" si="303"/>
        <v>faith</v>
      </c>
    </row>
    <row r="3261" spans="1:20" ht="43.2" x14ac:dyDescent="0.3">
      <c r="A3261">
        <v>692</v>
      </c>
      <c r="B3261" s="3" t="s">
        <v>693</v>
      </c>
      <c r="C3261" s="3" t="s">
        <v>4802</v>
      </c>
      <c r="D3261" s="10">
        <v>20000</v>
      </c>
      <c r="E3261">
        <v>1306</v>
      </c>
      <c r="F3261" s="5">
        <f t="shared" si="300"/>
        <v>6.5299999999999997E-2</v>
      </c>
      <c r="G3261" s="6">
        <f t="shared" si="301"/>
        <v>6.4975124378109452</v>
      </c>
      <c r="H3261" t="s">
        <v>8221</v>
      </c>
      <c r="I3261" t="s">
        <v>8225</v>
      </c>
      <c r="J3261" t="s">
        <v>8247</v>
      </c>
      <c r="K3261">
        <v>1482397263</v>
      </c>
      <c r="L3261" s="11">
        <f t="shared" si="304"/>
        <v>42726.37572916667</v>
      </c>
      <c r="M3261">
        <v>1479805263</v>
      </c>
      <c r="N3261" s="11">
        <f t="shared" si="305"/>
        <v>42696.37572916667</v>
      </c>
      <c r="O3261" t="b">
        <v>0</v>
      </c>
      <c r="P3261">
        <v>201</v>
      </c>
      <c r="Q3261" t="b">
        <v>0</v>
      </c>
      <c r="R3261" t="s">
        <v>8273</v>
      </c>
      <c r="S3261" t="str">
        <f t="shared" si="302"/>
        <v>technology</v>
      </c>
      <c r="T3261" t="str">
        <f t="shared" si="303"/>
        <v>wearables</v>
      </c>
    </row>
    <row r="3262" spans="1:20" ht="28.8" x14ac:dyDescent="0.3">
      <c r="A3262">
        <v>3638</v>
      </c>
      <c r="B3262" s="3" t="s">
        <v>3636</v>
      </c>
      <c r="C3262" s="3" t="s">
        <v>7748</v>
      </c>
      <c r="D3262" s="10">
        <v>3300</v>
      </c>
      <c r="E3262">
        <v>216</v>
      </c>
      <c r="F3262" s="5">
        <f t="shared" si="300"/>
        <v>6.545454545454546E-2</v>
      </c>
      <c r="G3262" s="6">
        <f t="shared" si="301"/>
        <v>108</v>
      </c>
      <c r="H3262" t="s">
        <v>8221</v>
      </c>
      <c r="I3262" t="s">
        <v>8229</v>
      </c>
      <c r="J3262" t="s">
        <v>8251</v>
      </c>
      <c r="K3262">
        <v>1429456132</v>
      </c>
      <c r="L3262" s="11">
        <f t="shared" si="304"/>
        <v>42113.631157407406</v>
      </c>
      <c r="M3262">
        <v>1424275732</v>
      </c>
      <c r="N3262" s="11">
        <f t="shared" si="305"/>
        <v>42053.672824074078</v>
      </c>
      <c r="O3262" t="b">
        <v>0</v>
      </c>
      <c r="P3262">
        <v>2</v>
      </c>
      <c r="Q3262" t="b">
        <v>0</v>
      </c>
      <c r="R3262" t="s">
        <v>8305</v>
      </c>
      <c r="S3262" t="str">
        <f t="shared" si="302"/>
        <v>theater</v>
      </c>
      <c r="T3262" t="str">
        <f t="shared" si="303"/>
        <v>musical</v>
      </c>
    </row>
    <row r="3263" spans="1:20" ht="43.2" x14ac:dyDescent="0.3">
      <c r="A3263">
        <v>931</v>
      </c>
      <c r="B3263" s="3" t="s">
        <v>932</v>
      </c>
      <c r="C3263" s="3" t="s">
        <v>5041</v>
      </c>
      <c r="D3263" s="10">
        <v>2000</v>
      </c>
      <c r="E3263">
        <v>131</v>
      </c>
      <c r="F3263" s="5">
        <f t="shared" si="300"/>
        <v>6.5500000000000003E-2</v>
      </c>
      <c r="G3263" s="6">
        <f t="shared" si="301"/>
        <v>18.714285714285715</v>
      </c>
      <c r="H3263" t="s">
        <v>8221</v>
      </c>
      <c r="I3263" t="s">
        <v>8225</v>
      </c>
      <c r="J3263" t="s">
        <v>8247</v>
      </c>
      <c r="K3263">
        <v>1395007200</v>
      </c>
      <c r="L3263" s="11">
        <f t="shared" si="304"/>
        <v>41714.916666666664</v>
      </c>
      <c r="M3263">
        <v>1392021502</v>
      </c>
      <c r="N3263" s="11">
        <f t="shared" si="305"/>
        <v>41680.359976851854</v>
      </c>
      <c r="O3263" t="b">
        <v>0</v>
      </c>
      <c r="P3263">
        <v>7</v>
      </c>
      <c r="Q3263" t="b">
        <v>0</v>
      </c>
      <c r="R3263" t="s">
        <v>8278</v>
      </c>
      <c r="S3263" t="str">
        <f t="shared" si="302"/>
        <v>music</v>
      </c>
      <c r="T3263" t="str">
        <f t="shared" si="303"/>
        <v>jazz</v>
      </c>
    </row>
    <row r="3264" spans="1:20" ht="57.6" x14ac:dyDescent="0.3">
      <c r="A3264">
        <v>1820</v>
      </c>
      <c r="B3264" s="3" t="s">
        <v>1821</v>
      </c>
      <c r="C3264" s="3" t="s">
        <v>5930</v>
      </c>
      <c r="D3264" s="10">
        <v>26000</v>
      </c>
      <c r="E3264">
        <v>1707</v>
      </c>
      <c r="F3264" s="5">
        <f t="shared" si="300"/>
        <v>6.565384615384616E-2</v>
      </c>
      <c r="G3264" s="6">
        <f t="shared" si="301"/>
        <v>213.375</v>
      </c>
      <c r="H3264" t="s">
        <v>8221</v>
      </c>
      <c r="I3264" t="s">
        <v>8224</v>
      </c>
      <c r="J3264" t="s">
        <v>8246</v>
      </c>
      <c r="K3264">
        <v>1427850090</v>
      </c>
      <c r="L3264" s="11">
        <f t="shared" si="304"/>
        <v>42095.042708333334</v>
      </c>
      <c r="M3264">
        <v>1425261690</v>
      </c>
      <c r="N3264" s="11">
        <f t="shared" si="305"/>
        <v>42065.084375000006</v>
      </c>
      <c r="O3264" t="b">
        <v>0</v>
      </c>
      <c r="P3264">
        <v>8</v>
      </c>
      <c r="Q3264" t="b">
        <v>0</v>
      </c>
      <c r="R3264" t="s">
        <v>8285</v>
      </c>
      <c r="S3264" t="str">
        <f t="shared" si="302"/>
        <v>photography</v>
      </c>
      <c r="T3264" t="str">
        <f t="shared" si="303"/>
        <v>photobooks</v>
      </c>
    </row>
    <row r="3265" spans="1:20" ht="43.2" x14ac:dyDescent="0.3">
      <c r="A3265">
        <v>2158</v>
      </c>
      <c r="B3265" s="3" t="s">
        <v>2159</v>
      </c>
      <c r="C3265" s="3" t="s">
        <v>6268</v>
      </c>
      <c r="D3265" s="10">
        <v>300000</v>
      </c>
      <c r="E3265">
        <v>19770.11</v>
      </c>
      <c r="F3265" s="5">
        <f t="shared" si="300"/>
        <v>6.5900366666666668E-2</v>
      </c>
      <c r="G3265" s="6">
        <f t="shared" si="301"/>
        <v>63.569485530546629</v>
      </c>
      <c r="H3265" t="s">
        <v>8221</v>
      </c>
      <c r="I3265" t="s">
        <v>8224</v>
      </c>
      <c r="J3265" t="s">
        <v>8246</v>
      </c>
      <c r="K3265">
        <v>1360009774</v>
      </c>
      <c r="L3265" s="11">
        <f t="shared" si="304"/>
        <v>41309.853865740741</v>
      </c>
      <c r="M3265">
        <v>1356121774</v>
      </c>
      <c r="N3265" s="11">
        <f t="shared" si="305"/>
        <v>41264.853865740741</v>
      </c>
      <c r="O3265" t="b">
        <v>0</v>
      </c>
      <c r="P3265">
        <v>311</v>
      </c>
      <c r="Q3265" t="b">
        <v>0</v>
      </c>
      <c r="R3265" t="s">
        <v>8282</v>
      </c>
      <c r="S3265" t="str">
        <f t="shared" si="302"/>
        <v>games</v>
      </c>
      <c r="T3265" t="str">
        <f t="shared" si="303"/>
        <v>video games</v>
      </c>
    </row>
    <row r="3266" spans="1:20" ht="43.2" x14ac:dyDescent="0.3">
      <c r="A3266">
        <v>1439</v>
      </c>
      <c r="B3266" s="3" t="s">
        <v>1440</v>
      </c>
      <c r="C3266" s="3" t="s">
        <v>5549</v>
      </c>
      <c r="D3266" s="10">
        <v>2725</v>
      </c>
      <c r="E3266">
        <v>180</v>
      </c>
      <c r="F3266" s="5">
        <f t="shared" ref="F3266:F3329" si="306">E3266/D3266</f>
        <v>6.6055045871559637E-2</v>
      </c>
      <c r="G3266" s="6">
        <f t="shared" ref="G3266:G3329" si="307">E3266/P3266</f>
        <v>30</v>
      </c>
      <c r="H3266" t="s">
        <v>8221</v>
      </c>
      <c r="I3266" t="s">
        <v>8229</v>
      </c>
      <c r="J3266" t="s">
        <v>8251</v>
      </c>
      <c r="K3266">
        <v>1425758101</v>
      </c>
      <c r="L3266" s="11">
        <f t="shared" si="304"/>
        <v>42070.829872685179</v>
      </c>
      <c r="M3266">
        <v>1423166101</v>
      </c>
      <c r="N3266" s="11">
        <f t="shared" si="305"/>
        <v>42040.829872685179</v>
      </c>
      <c r="O3266" t="b">
        <v>0</v>
      </c>
      <c r="P3266">
        <v>6</v>
      </c>
      <c r="Q3266" t="b">
        <v>0</v>
      </c>
      <c r="R3266" t="s">
        <v>8287</v>
      </c>
      <c r="S3266" t="str">
        <f t="shared" ref="S3266:S3329" si="308">LEFT(R3266,FIND("/",R3266)-1)</f>
        <v>publishing</v>
      </c>
      <c r="T3266" t="str">
        <f t="shared" ref="T3266:T3329" si="309">RIGHT(R3266,LEN(R3266)-FIND("/",R3266))</f>
        <v>translations</v>
      </c>
    </row>
    <row r="3267" spans="1:20" ht="43.2" x14ac:dyDescent="0.3">
      <c r="A3267">
        <v>913</v>
      </c>
      <c r="B3267" s="3" t="s">
        <v>914</v>
      </c>
      <c r="C3267" s="3" t="s">
        <v>5023</v>
      </c>
      <c r="D3267" s="10">
        <v>30000</v>
      </c>
      <c r="E3267">
        <v>1982</v>
      </c>
      <c r="F3267" s="5">
        <f t="shared" si="306"/>
        <v>6.6066666666666662E-2</v>
      </c>
      <c r="G3267" s="6">
        <f t="shared" si="307"/>
        <v>82.583333333333329</v>
      </c>
      <c r="H3267" t="s">
        <v>8221</v>
      </c>
      <c r="I3267" t="s">
        <v>8224</v>
      </c>
      <c r="J3267" t="s">
        <v>8246</v>
      </c>
      <c r="K3267">
        <v>1336188019</v>
      </c>
      <c r="L3267" s="11">
        <f t="shared" ref="L3267:L3330" si="310">(((K3267/60)/60)/24)+DATE(1970,1,1)</f>
        <v>41034.139108796298</v>
      </c>
      <c r="M3267">
        <v>1333596019</v>
      </c>
      <c r="N3267" s="11">
        <f t="shared" ref="N3267:N3330" si="311">(((M3267/60)/60)/24)+DATE(1970,1,1)</f>
        <v>41004.139108796298</v>
      </c>
      <c r="O3267" t="b">
        <v>0</v>
      </c>
      <c r="P3267">
        <v>24</v>
      </c>
      <c r="Q3267" t="b">
        <v>0</v>
      </c>
      <c r="R3267" t="s">
        <v>8278</v>
      </c>
      <c r="S3267" t="str">
        <f t="shared" si="308"/>
        <v>music</v>
      </c>
      <c r="T3267" t="str">
        <f t="shared" si="309"/>
        <v>jazz</v>
      </c>
    </row>
    <row r="3268" spans="1:20" ht="57.6" x14ac:dyDescent="0.3">
      <c r="A3268">
        <v>2860</v>
      </c>
      <c r="B3268" s="3" t="s">
        <v>2860</v>
      </c>
      <c r="C3268" s="3" t="s">
        <v>6970</v>
      </c>
      <c r="D3268" s="10">
        <v>4000</v>
      </c>
      <c r="E3268">
        <v>266</v>
      </c>
      <c r="F3268" s="5">
        <f t="shared" si="306"/>
        <v>6.6500000000000004E-2</v>
      </c>
      <c r="G3268" s="6">
        <f t="shared" si="307"/>
        <v>29.555555555555557</v>
      </c>
      <c r="H3268" t="s">
        <v>8221</v>
      </c>
      <c r="I3268" t="s">
        <v>8224</v>
      </c>
      <c r="J3268" t="s">
        <v>8246</v>
      </c>
      <c r="K3268">
        <v>1466363576</v>
      </c>
      <c r="L3268" s="11">
        <f t="shared" si="310"/>
        <v>42540.800648148142</v>
      </c>
      <c r="M3268">
        <v>1461179576</v>
      </c>
      <c r="N3268" s="11">
        <f t="shared" si="311"/>
        <v>42480.800648148142</v>
      </c>
      <c r="O3268" t="b">
        <v>0</v>
      </c>
      <c r="P3268">
        <v>9</v>
      </c>
      <c r="Q3268" t="b">
        <v>0</v>
      </c>
      <c r="R3268" t="s">
        <v>8271</v>
      </c>
      <c r="S3268" t="str">
        <f t="shared" si="308"/>
        <v>theater</v>
      </c>
      <c r="T3268" t="str">
        <f t="shared" si="309"/>
        <v>plays</v>
      </c>
    </row>
    <row r="3269" spans="1:20" ht="43.2" x14ac:dyDescent="0.3">
      <c r="A3269">
        <v>1776</v>
      </c>
      <c r="B3269" s="3" t="s">
        <v>1777</v>
      </c>
      <c r="C3269" s="3" t="s">
        <v>5886</v>
      </c>
      <c r="D3269" s="10">
        <v>5000</v>
      </c>
      <c r="E3269">
        <v>335</v>
      </c>
      <c r="F3269" s="5">
        <f t="shared" si="306"/>
        <v>6.7000000000000004E-2</v>
      </c>
      <c r="G3269" s="6">
        <f t="shared" si="307"/>
        <v>83.75</v>
      </c>
      <c r="H3269" t="s">
        <v>8221</v>
      </c>
      <c r="I3269" t="s">
        <v>8225</v>
      </c>
      <c r="J3269" t="s">
        <v>8247</v>
      </c>
      <c r="K3269">
        <v>1414623471</v>
      </c>
      <c r="L3269" s="11">
        <f t="shared" si="310"/>
        <v>41941.95684027778</v>
      </c>
      <c r="M3269">
        <v>1411513071</v>
      </c>
      <c r="N3269" s="11">
        <f t="shared" si="311"/>
        <v>41905.95684027778</v>
      </c>
      <c r="O3269" t="b">
        <v>1</v>
      </c>
      <c r="P3269">
        <v>4</v>
      </c>
      <c r="Q3269" t="b">
        <v>0</v>
      </c>
      <c r="R3269" t="s">
        <v>8285</v>
      </c>
      <c r="S3269" t="str">
        <f t="shared" si="308"/>
        <v>photography</v>
      </c>
      <c r="T3269" t="str">
        <f t="shared" si="309"/>
        <v>photobooks</v>
      </c>
    </row>
    <row r="3270" spans="1:20" ht="43.2" x14ac:dyDescent="0.3">
      <c r="A3270">
        <v>1433</v>
      </c>
      <c r="B3270" s="3" t="s">
        <v>1434</v>
      </c>
      <c r="C3270" s="3" t="s">
        <v>5543</v>
      </c>
      <c r="D3270" s="10">
        <v>12000</v>
      </c>
      <c r="E3270">
        <v>805</v>
      </c>
      <c r="F3270" s="5">
        <f t="shared" si="306"/>
        <v>6.7083333333333328E-2</v>
      </c>
      <c r="G3270" s="6">
        <f t="shared" si="307"/>
        <v>80.5</v>
      </c>
      <c r="H3270" t="s">
        <v>8221</v>
      </c>
      <c r="I3270" t="s">
        <v>8237</v>
      </c>
      <c r="J3270" t="s">
        <v>8249</v>
      </c>
      <c r="K3270">
        <v>1481367600</v>
      </c>
      <c r="L3270" s="11">
        <f t="shared" si="310"/>
        <v>42714.458333333328</v>
      </c>
      <c r="M3270">
        <v>1477839675</v>
      </c>
      <c r="N3270" s="11">
        <f t="shared" si="311"/>
        <v>42673.625868055555</v>
      </c>
      <c r="O3270" t="b">
        <v>0</v>
      </c>
      <c r="P3270">
        <v>10</v>
      </c>
      <c r="Q3270" t="b">
        <v>0</v>
      </c>
      <c r="R3270" t="s">
        <v>8287</v>
      </c>
      <c r="S3270" t="str">
        <f t="shared" si="308"/>
        <v>publishing</v>
      </c>
      <c r="T3270" t="str">
        <f t="shared" si="309"/>
        <v>translations</v>
      </c>
    </row>
    <row r="3271" spans="1:20" ht="43.2" x14ac:dyDescent="0.3">
      <c r="A3271">
        <v>424</v>
      </c>
      <c r="B3271" s="3" t="s">
        <v>425</v>
      </c>
      <c r="C3271" s="3" t="s">
        <v>4534</v>
      </c>
      <c r="D3271" s="10">
        <v>3000</v>
      </c>
      <c r="E3271">
        <v>203.9</v>
      </c>
      <c r="F3271" s="5">
        <f t="shared" si="306"/>
        <v>6.7966666666666675E-2</v>
      </c>
      <c r="G3271" s="6">
        <f t="shared" si="307"/>
        <v>40.78</v>
      </c>
      <c r="H3271" t="s">
        <v>8221</v>
      </c>
      <c r="I3271" t="s">
        <v>8224</v>
      </c>
      <c r="J3271" t="s">
        <v>8246</v>
      </c>
      <c r="K3271">
        <v>1332748899</v>
      </c>
      <c r="L3271" s="11">
        <f t="shared" si="310"/>
        <v>40994.334479166668</v>
      </c>
      <c r="M3271">
        <v>1327568499</v>
      </c>
      <c r="N3271" s="11">
        <f t="shared" si="311"/>
        <v>40934.376145833332</v>
      </c>
      <c r="O3271" t="b">
        <v>0</v>
      </c>
      <c r="P3271">
        <v>5</v>
      </c>
      <c r="Q3271" t="b">
        <v>0</v>
      </c>
      <c r="R3271" t="s">
        <v>8270</v>
      </c>
      <c r="S3271" t="str">
        <f t="shared" si="308"/>
        <v>film &amp; video</v>
      </c>
      <c r="T3271" t="str">
        <f t="shared" si="309"/>
        <v>animation</v>
      </c>
    </row>
    <row r="3272" spans="1:20" ht="43.2" x14ac:dyDescent="0.3">
      <c r="A3272">
        <v>4032</v>
      </c>
      <c r="B3272" s="3" t="s">
        <v>4028</v>
      </c>
      <c r="C3272" s="3" t="s">
        <v>8137</v>
      </c>
      <c r="D3272" s="10">
        <v>6048</v>
      </c>
      <c r="E3272">
        <v>413</v>
      </c>
      <c r="F3272" s="5">
        <f t="shared" si="306"/>
        <v>6.8287037037037035E-2</v>
      </c>
      <c r="G3272" s="6">
        <f t="shared" si="307"/>
        <v>59</v>
      </c>
      <c r="H3272" t="s">
        <v>8221</v>
      </c>
      <c r="I3272" t="s">
        <v>8224</v>
      </c>
      <c r="J3272" t="s">
        <v>8246</v>
      </c>
      <c r="K3272">
        <v>1450211116</v>
      </c>
      <c r="L3272" s="11">
        <f t="shared" si="310"/>
        <v>42353.85087962963</v>
      </c>
      <c r="M3272">
        <v>1445023516</v>
      </c>
      <c r="N3272" s="11">
        <f t="shared" si="311"/>
        <v>42293.809212962966</v>
      </c>
      <c r="O3272" t="b">
        <v>0</v>
      </c>
      <c r="P3272">
        <v>7</v>
      </c>
      <c r="Q3272" t="b">
        <v>0</v>
      </c>
      <c r="R3272" t="s">
        <v>8271</v>
      </c>
      <c r="S3272" t="str">
        <f t="shared" si="308"/>
        <v>theater</v>
      </c>
      <c r="T3272" t="str">
        <f t="shared" si="309"/>
        <v>plays</v>
      </c>
    </row>
    <row r="3273" spans="1:20" ht="43.2" x14ac:dyDescent="0.3">
      <c r="A3273">
        <v>2600</v>
      </c>
      <c r="B3273" s="3" t="s">
        <v>2600</v>
      </c>
      <c r="C3273" s="3" t="s">
        <v>6710</v>
      </c>
      <c r="D3273" s="10">
        <v>50000</v>
      </c>
      <c r="E3273">
        <v>3466</v>
      </c>
      <c r="F3273" s="5">
        <f t="shared" si="306"/>
        <v>6.9320000000000007E-2</v>
      </c>
      <c r="G3273" s="6">
        <f t="shared" si="307"/>
        <v>115.53333333333333</v>
      </c>
      <c r="H3273" t="s">
        <v>8221</v>
      </c>
      <c r="I3273" t="s">
        <v>8224</v>
      </c>
      <c r="J3273" t="s">
        <v>8246</v>
      </c>
      <c r="K3273">
        <v>1458938200</v>
      </c>
      <c r="L3273" s="11">
        <f t="shared" si="310"/>
        <v>42454.858796296292</v>
      </c>
      <c r="M3273">
        <v>1453757800</v>
      </c>
      <c r="N3273" s="11">
        <f t="shared" si="311"/>
        <v>42394.900462962964</v>
      </c>
      <c r="O3273" t="b">
        <v>0</v>
      </c>
      <c r="P3273">
        <v>30</v>
      </c>
      <c r="Q3273" t="b">
        <v>0</v>
      </c>
      <c r="R3273" t="s">
        <v>8284</v>
      </c>
      <c r="S3273" t="str">
        <f t="shared" si="308"/>
        <v>food</v>
      </c>
      <c r="T3273" t="str">
        <f t="shared" si="309"/>
        <v>food trucks</v>
      </c>
    </row>
    <row r="3274" spans="1:20" ht="57.6" x14ac:dyDescent="0.3">
      <c r="A3274">
        <v>4105</v>
      </c>
      <c r="B3274" s="3" t="s">
        <v>4101</v>
      </c>
      <c r="C3274" s="3" t="s">
        <v>8208</v>
      </c>
      <c r="D3274" s="10">
        <v>33000</v>
      </c>
      <c r="E3274">
        <v>2300</v>
      </c>
      <c r="F3274" s="5">
        <f t="shared" si="306"/>
        <v>6.9696969696969702E-2</v>
      </c>
      <c r="G3274" s="6">
        <f t="shared" si="307"/>
        <v>383.33333333333331</v>
      </c>
      <c r="H3274" t="s">
        <v>8221</v>
      </c>
      <c r="I3274" t="s">
        <v>8238</v>
      </c>
      <c r="J3274" t="s">
        <v>8256</v>
      </c>
      <c r="K3274">
        <v>1482711309</v>
      </c>
      <c r="L3274" s="11">
        <f t="shared" si="310"/>
        <v>42730.010520833333</v>
      </c>
      <c r="M3274">
        <v>1479860109</v>
      </c>
      <c r="N3274" s="11">
        <f t="shared" si="311"/>
        <v>42697.010520833333</v>
      </c>
      <c r="O3274" t="b">
        <v>0</v>
      </c>
      <c r="P3274">
        <v>6</v>
      </c>
      <c r="Q3274" t="b">
        <v>0</v>
      </c>
      <c r="R3274" t="s">
        <v>8271</v>
      </c>
      <c r="S3274" t="str">
        <f t="shared" si="308"/>
        <v>theater</v>
      </c>
      <c r="T3274" t="str">
        <f t="shared" si="309"/>
        <v>plays</v>
      </c>
    </row>
    <row r="3275" spans="1:20" ht="28.8" x14ac:dyDescent="0.3">
      <c r="A3275">
        <v>1991</v>
      </c>
      <c r="B3275" s="3" t="s">
        <v>1992</v>
      </c>
      <c r="C3275" s="3" t="s">
        <v>6101</v>
      </c>
      <c r="D3275" s="10">
        <v>2000</v>
      </c>
      <c r="E3275">
        <v>140</v>
      </c>
      <c r="F3275" s="5">
        <f t="shared" si="306"/>
        <v>7.0000000000000007E-2</v>
      </c>
      <c r="G3275" s="6">
        <f t="shared" si="307"/>
        <v>46.666666666666664</v>
      </c>
      <c r="H3275" t="s">
        <v>8221</v>
      </c>
      <c r="I3275" t="s">
        <v>8224</v>
      </c>
      <c r="J3275" t="s">
        <v>8246</v>
      </c>
      <c r="K3275">
        <v>1435958786</v>
      </c>
      <c r="L3275" s="11">
        <f t="shared" si="310"/>
        <v>42188.89335648148</v>
      </c>
      <c r="M3275">
        <v>1434144386</v>
      </c>
      <c r="N3275" s="11">
        <f t="shared" si="311"/>
        <v>42167.89335648148</v>
      </c>
      <c r="O3275" t="b">
        <v>0</v>
      </c>
      <c r="P3275">
        <v>3</v>
      </c>
      <c r="Q3275" t="b">
        <v>0</v>
      </c>
      <c r="R3275" t="s">
        <v>8296</v>
      </c>
      <c r="S3275" t="str">
        <f t="shared" si="308"/>
        <v>photography</v>
      </c>
      <c r="T3275" t="str">
        <f t="shared" si="309"/>
        <v>people</v>
      </c>
    </row>
    <row r="3276" spans="1:20" ht="57.6" x14ac:dyDescent="0.3">
      <c r="A3276">
        <v>3849</v>
      </c>
      <c r="B3276" s="3" t="s">
        <v>3846</v>
      </c>
      <c r="C3276" s="3" t="s">
        <v>7958</v>
      </c>
      <c r="D3276" s="10">
        <v>30000</v>
      </c>
      <c r="E3276">
        <v>2113</v>
      </c>
      <c r="F3276" s="5">
        <f t="shared" si="306"/>
        <v>7.0433333333333334E-2</v>
      </c>
      <c r="G3276" s="6">
        <f t="shared" si="307"/>
        <v>75.464285714285708</v>
      </c>
      <c r="H3276" t="s">
        <v>8221</v>
      </c>
      <c r="I3276" t="s">
        <v>8236</v>
      </c>
      <c r="J3276" t="s">
        <v>8249</v>
      </c>
      <c r="K3276">
        <v>1434047084</v>
      </c>
      <c r="L3276" s="11">
        <f t="shared" si="310"/>
        <v>42166.767175925925</v>
      </c>
      <c r="M3276">
        <v>1431455084</v>
      </c>
      <c r="N3276" s="11">
        <f t="shared" si="311"/>
        <v>42136.767175925925</v>
      </c>
      <c r="O3276" t="b">
        <v>1</v>
      </c>
      <c r="P3276">
        <v>28</v>
      </c>
      <c r="Q3276" t="b">
        <v>0</v>
      </c>
      <c r="R3276" t="s">
        <v>8271</v>
      </c>
      <c r="S3276" t="str">
        <f t="shared" si="308"/>
        <v>theater</v>
      </c>
      <c r="T3276" t="str">
        <f t="shared" si="309"/>
        <v>plays</v>
      </c>
    </row>
    <row r="3277" spans="1:20" ht="57.6" x14ac:dyDescent="0.3">
      <c r="A3277">
        <v>1419</v>
      </c>
      <c r="B3277" s="3" t="s">
        <v>1420</v>
      </c>
      <c r="C3277" s="3" t="s">
        <v>5529</v>
      </c>
      <c r="D3277" s="10">
        <v>6300</v>
      </c>
      <c r="E3277">
        <v>445</v>
      </c>
      <c r="F3277" s="5">
        <f t="shared" si="306"/>
        <v>7.0634920634920634E-2</v>
      </c>
      <c r="G3277" s="6">
        <f t="shared" si="307"/>
        <v>44.5</v>
      </c>
      <c r="H3277" t="s">
        <v>8221</v>
      </c>
      <c r="I3277" t="s">
        <v>8224</v>
      </c>
      <c r="J3277" t="s">
        <v>8246</v>
      </c>
      <c r="K3277">
        <v>1476010619</v>
      </c>
      <c r="L3277" s="11">
        <f t="shared" si="310"/>
        <v>42652.456238425926</v>
      </c>
      <c r="M3277">
        <v>1473418619</v>
      </c>
      <c r="N3277" s="11">
        <f t="shared" si="311"/>
        <v>42622.456238425926</v>
      </c>
      <c r="O3277" t="b">
        <v>0</v>
      </c>
      <c r="P3277">
        <v>10</v>
      </c>
      <c r="Q3277" t="b">
        <v>0</v>
      </c>
      <c r="R3277" t="s">
        <v>8287</v>
      </c>
      <c r="S3277" t="str">
        <f t="shared" si="308"/>
        <v>publishing</v>
      </c>
      <c r="T3277" t="str">
        <f t="shared" si="309"/>
        <v>translations</v>
      </c>
    </row>
    <row r="3278" spans="1:20" ht="43.2" x14ac:dyDescent="0.3">
      <c r="A3278">
        <v>4027</v>
      </c>
      <c r="B3278" s="3" t="s">
        <v>4023</v>
      </c>
      <c r="C3278" s="3" t="s">
        <v>8132</v>
      </c>
      <c r="D3278" s="10">
        <v>3000</v>
      </c>
      <c r="E3278">
        <v>215</v>
      </c>
      <c r="F3278" s="5">
        <f t="shared" si="306"/>
        <v>7.166666666666667E-2</v>
      </c>
      <c r="G3278" s="6">
        <f t="shared" si="307"/>
        <v>30.714285714285715</v>
      </c>
      <c r="H3278" t="s">
        <v>8221</v>
      </c>
      <c r="I3278" t="s">
        <v>8224</v>
      </c>
      <c r="J3278" t="s">
        <v>8246</v>
      </c>
      <c r="K3278">
        <v>1487811600</v>
      </c>
      <c r="L3278" s="11">
        <f t="shared" si="310"/>
        <v>42789.041666666672</v>
      </c>
      <c r="M3278">
        <v>1486077481</v>
      </c>
      <c r="N3278" s="11">
        <f t="shared" si="311"/>
        <v>42768.97084490741</v>
      </c>
      <c r="O3278" t="b">
        <v>0</v>
      </c>
      <c r="P3278">
        <v>7</v>
      </c>
      <c r="Q3278" t="b">
        <v>0</v>
      </c>
      <c r="R3278" t="s">
        <v>8271</v>
      </c>
      <c r="S3278" t="str">
        <f t="shared" si="308"/>
        <v>theater</v>
      </c>
      <c r="T3278" t="str">
        <f t="shared" si="309"/>
        <v>plays</v>
      </c>
    </row>
    <row r="3279" spans="1:20" ht="57.6" x14ac:dyDescent="0.3">
      <c r="A3279">
        <v>888</v>
      </c>
      <c r="B3279" s="3" t="s">
        <v>889</v>
      </c>
      <c r="C3279" s="3" t="s">
        <v>4998</v>
      </c>
      <c r="D3279" s="10">
        <v>1000</v>
      </c>
      <c r="E3279">
        <v>72</v>
      </c>
      <c r="F3279" s="5">
        <f t="shared" si="306"/>
        <v>7.1999999999999995E-2</v>
      </c>
      <c r="G3279" s="6">
        <f t="shared" si="307"/>
        <v>18</v>
      </c>
      <c r="H3279" t="s">
        <v>8221</v>
      </c>
      <c r="I3279" t="s">
        <v>8224</v>
      </c>
      <c r="J3279" t="s">
        <v>8246</v>
      </c>
      <c r="K3279">
        <v>1314856800</v>
      </c>
      <c r="L3279" s="11">
        <f t="shared" si="310"/>
        <v>40787.25</v>
      </c>
      <c r="M3279">
        <v>1311789885</v>
      </c>
      <c r="N3279" s="11">
        <f t="shared" si="311"/>
        <v>40751.753298611111</v>
      </c>
      <c r="O3279" t="b">
        <v>0</v>
      </c>
      <c r="P3279">
        <v>4</v>
      </c>
      <c r="Q3279" t="b">
        <v>0</v>
      </c>
      <c r="R3279" t="s">
        <v>8279</v>
      </c>
      <c r="S3279" t="str">
        <f t="shared" si="308"/>
        <v>music</v>
      </c>
      <c r="T3279" t="str">
        <f t="shared" si="309"/>
        <v>indie rock</v>
      </c>
    </row>
    <row r="3280" spans="1:20" ht="43.2" x14ac:dyDescent="0.3">
      <c r="A3280">
        <v>1408</v>
      </c>
      <c r="B3280" s="3" t="s">
        <v>1409</v>
      </c>
      <c r="C3280" s="3" t="s">
        <v>5518</v>
      </c>
      <c r="D3280" s="10">
        <v>1000</v>
      </c>
      <c r="E3280">
        <v>72</v>
      </c>
      <c r="F3280" s="5">
        <f t="shared" si="306"/>
        <v>7.1999999999999995E-2</v>
      </c>
      <c r="G3280" s="6">
        <f t="shared" si="307"/>
        <v>12</v>
      </c>
      <c r="H3280" t="s">
        <v>8221</v>
      </c>
      <c r="I3280" t="s">
        <v>8225</v>
      </c>
      <c r="J3280" t="s">
        <v>8247</v>
      </c>
      <c r="K3280">
        <v>1447451756</v>
      </c>
      <c r="L3280" s="11">
        <f t="shared" si="310"/>
        <v>42321.913842592592</v>
      </c>
      <c r="M3280">
        <v>1444856156</v>
      </c>
      <c r="N3280" s="11">
        <f t="shared" si="311"/>
        <v>42291.872175925921</v>
      </c>
      <c r="O3280" t="b">
        <v>0</v>
      </c>
      <c r="P3280">
        <v>6</v>
      </c>
      <c r="Q3280" t="b">
        <v>0</v>
      </c>
      <c r="R3280" t="s">
        <v>8287</v>
      </c>
      <c r="S3280" t="str">
        <f t="shared" si="308"/>
        <v>publishing</v>
      </c>
      <c r="T3280" t="str">
        <f t="shared" si="309"/>
        <v>translations</v>
      </c>
    </row>
    <row r="3281" spans="1:20" ht="28.8" x14ac:dyDescent="0.3">
      <c r="A3281">
        <v>1098</v>
      </c>
      <c r="B3281" s="3" t="s">
        <v>1099</v>
      </c>
      <c r="C3281" s="3" t="s">
        <v>5208</v>
      </c>
      <c r="D3281" s="10">
        <v>25000</v>
      </c>
      <c r="E3281">
        <v>1803</v>
      </c>
      <c r="F3281" s="5">
        <f t="shared" si="306"/>
        <v>7.2120000000000004E-2</v>
      </c>
      <c r="G3281" s="6">
        <f t="shared" si="307"/>
        <v>81.954545454545453</v>
      </c>
      <c r="H3281" t="s">
        <v>8221</v>
      </c>
      <c r="I3281" t="s">
        <v>8224</v>
      </c>
      <c r="J3281" t="s">
        <v>8246</v>
      </c>
      <c r="K3281">
        <v>1397413095</v>
      </c>
      <c r="L3281" s="11">
        <f t="shared" si="310"/>
        <v>41742.762673611112</v>
      </c>
      <c r="M3281">
        <v>1394821095</v>
      </c>
      <c r="N3281" s="11">
        <f t="shared" si="311"/>
        <v>41712.762673611112</v>
      </c>
      <c r="O3281" t="b">
        <v>0</v>
      </c>
      <c r="P3281">
        <v>22</v>
      </c>
      <c r="Q3281" t="b">
        <v>0</v>
      </c>
      <c r="R3281" t="s">
        <v>8282</v>
      </c>
      <c r="S3281" t="str">
        <f t="shared" si="308"/>
        <v>games</v>
      </c>
      <c r="T3281" t="str">
        <f t="shared" si="309"/>
        <v>video games</v>
      </c>
    </row>
    <row r="3282" spans="1:20" ht="43.2" x14ac:dyDescent="0.3">
      <c r="A3282">
        <v>3729</v>
      </c>
      <c r="B3282" s="3" t="s">
        <v>3726</v>
      </c>
      <c r="C3282" s="3" t="s">
        <v>7839</v>
      </c>
      <c r="D3282" s="10">
        <v>5000</v>
      </c>
      <c r="E3282">
        <v>362</v>
      </c>
      <c r="F3282" s="5">
        <f t="shared" si="306"/>
        <v>7.2400000000000006E-2</v>
      </c>
      <c r="G3282" s="6">
        <f t="shared" si="307"/>
        <v>72.400000000000006</v>
      </c>
      <c r="H3282" t="s">
        <v>8221</v>
      </c>
      <c r="I3282" t="s">
        <v>8224</v>
      </c>
      <c r="J3282" t="s">
        <v>8246</v>
      </c>
      <c r="K3282">
        <v>1427082912</v>
      </c>
      <c r="L3282" s="11">
        <f t="shared" si="310"/>
        <v>42086.16333333333</v>
      </c>
      <c r="M3282">
        <v>1423198512</v>
      </c>
      <c r="N3282" s="11">
        <f t="shared" si="311"/>
        <v>42041.205000000002</v>
      </c>
      <c r="O3282" t="b">
        <v>0</v>
      </c>
      <c r="P3282">
        <v>5</v>
      </c>
      <c r="Q3282" t="b">
        <v>0</v>
      </c>
      <c r="R3282" t="s">
        <v>8271</v>
      </c>
      <c r="S3282" t="str">
        <f t="shared" si="308"/>
        <v>theater</v>
      </c>
      <c r="T3282" t="str">
        <f t="shared" si="309"/>
        <v>plays</v>
      </c>
    </row>
    <row r="3283" spans="1:20" ht="43.2" x14ac:dyDescent="0.3">
      <c r="A3283">
        <v>995</v>
      </c>
      <c r="B3283" s="3" t="s">
        <v>996</v>
      </c>
      <c r="C3283" s="3" t="s">
        <v>5105</v>
      </c>
      <c r="D3283" s="10">
        <v>10000</v>
      </c>
      <c r="E3283">
        <v>726</v>
      </c>
      <c r="F3283" s="5">
        <f t="shared" si="306"/>
        <v>7.2599999999999998E-2</v>
      </c>
      <c r="G3283" s="6">
        <f t="shared" si="307"/>
        <v>80.666666666666671</v>
      </c>
      <c r="H3283" t="s">
        <v>8221</v>
      </c>
      <c r="I3283" t="s">
        <v>8224</v>
      </c>
      <c r="J3283" t="s">
        <v>8246</v>
      </c>
      <c r="K3283">
        <v>1417276800</v>
      </c>
      <c r="L3283" s="11">
        <f t="shared" si="310"/>
        <v>41972.666666666672</v>
      </c>
      <c r="M3283">
        <v>1415140480</v>
      </c>
      <c r="N3283" s="11">
        <f t="shared" si="311"/>
        <v>41947.940740740742</v>
      </c>
      <c r="O3283" t="b">
        <v>0</v>
      </c>
      <c r="P3283">
        <v>9</v>
      </c>
      <c r="Q3283" t="b">
        <v>0</v>
      </c>
      <c r="R3283" t="s">
        <v>8273</v>
      </c>
      <c r="S3283" t="str">
        <f t="shared" si="308"/>
        <v>technology</v>
      </c>
      <c r="T3283" t="str">
        <f t="shared" si="309"/>
        <v>wearables</v>
      </c>
    </row>
    <row r="3284" spans="1:20" ht="43.2" x14ac:dyDescent="0.3">
      <c r="A3284">
        <v>446</v>
      </c>
      <c r="B3284" s="3" t="s">
        <v>447</v>
      </c>
      <c r="C3284" s="3" t="s">
        <v>4556</v>
      </c>
      <c r="D3284" s="10">
        <v>10500</v>
      </c>
      <c r="E3284">
        <v>766</v>
      </c>
      <c r="F3284" s="5">
        <f t="shared" si="306"/>
        <v>7.2952380952380949E-2</v>
      </c>
      <c r="G3284" s="6">
        <f t="shared" si="307"/>
        <v>47.875</v>
      </c>
      <c r="H3284" t="s">
        <v>8221</v>
      </c>
      <c r="I3284" t="s">
        <v>8224</v>
      </c>
      <c r="J3284" t="s">
        <v>8246</v>
      </c>
      <c r="K3284">
        <v>1425434420</v>
      </c>
      <c r="L3284" s="11">
        <f t="shared" si="310"/>
        <v>42067.083564814813</v>
      </c>
      <c r="M3284">
        <v>1422842420</v>
      </c>
      <c r="N3284" s="11">
        <f t="shared" si="311"/>
        <v>42037.083564814813</v>
      </c>
      <c r="O3284" t="b">
        <v>0</v>
      </c>
      <c r="P3284">
        <v>16</v>
      </c>
      <c r="Q3284" t="b">
        <v>0</v>
      </c>
      <c r="R3284" t="s">
        <v>8270</v>
      </c>
      <c r="S3284" t="str">
        <f t="shared" si="308"/>
        <v>film &amp; video</v>
      </c>
      <c r="T3284" t="str">
        <f t="shared" si="309"/>
        <v>animation</v>
      </c>
    </row>
    <row r="3285" spans="1:20" ht="43.2" x14ac:dyDescent="0.3">
      <c r="A3285">
        <v>1600</v>
      </c>
      <c r="B3285" s="3" t="s">
        <v>1601</v>
      </c>
      <c r="C3285" s="3" t="s">
        <v>5710</v>
      </c>
      <c r="D3285" s="10">
        <v>5000</v>
      </c>
      <c r="E3285">
        <v>367</v>
      </c>
      <c r="F3285" s="5">
        <f t="shared" si="306"/>
        <v>7.3400000000000007E-2</v>
      </c>
      <c r="G3285" s="6">
        <f t="shared" si="307"/>
        <v>40.777777777777779</v>
      </c>
      <c r="H3285" t="s">
        <v>8221</v>
      </c>
      <c r="I3285" t="s">
        <v>8224</v>
      </c>
      <c r="J3285" t="s">
        <v>8246</v>
      </c>
      <c r="K3285">
        <v>1405401060</v>
      </c>
      <c r="L3285" s="11">
        <f t="shared" si="310"/>
        <v>41835.21597222222</v>
      </c>
      <c r="M3285">
        <v>1401585752</v>
      </c>
      <c r="N3285" s="11">
        <f t="shared" si="311"/>
        <v>41791.057314814818</v>
      </c>
      <c r="O3285" t="b">
        <v>0</v>
      </c>
      <c r="P3285">
        <v>9</v>
      </c>
      <c r="Q3285" t="b">
        <v>0</v>
      </c>
      <c r="R3285" t="s">
        <v>8291</v>
      </c>
      <c r="S3285" t="str">
        <f t="shared" si="308"/>
        <v>photography</v>
      </c>
      <c r="T3285" t="str">
        <f t="shared" si="309"/>
        <v>places</v>
      </c>
    </row>
    <row r="3286" spans="1:20" ht="57.6" x14ac:dyDescent="0.3">
      <c r="A3286">
        <v>3969</v>
      </c>
      <c r="B3286" s="3" t="s">
        <v>3966</v>
      </c>
      <c r="C3286" s="3" t="s">
        <v>8076</v>
      </c>
      <c r="D3286" s="10">
        <v>2825</v>
      </c>
      <c r="E3286">
        <v>211</v>
      </c>
      <c r="F3286" s="5">
        <f t="shared" si="306"/>
        <v>7.4690265486725665E-2</v>
      </c>
      <c r="G3286" s="6">
        <f t="shared" si="307"/>
        <v>35.166666666666664</v>
      </c>
      <c r="H3286" t="s">
        <v>8221</v>
      </c>
      <c r="I3286" t="s">
        <v>8224</v>
      </c>
      <c r="J3286" t="s">
        <v>8246</v>
      </c>
      <c r="K3286">
        <v>1472442900</v>
      </c>
      <c r="L3286" s="11">
        <f t="shared" si="310"/>
        <v>42611.163194444445</v>
      </c>
      <c r="M3286">
        <v>1471638646</v>
      </c>
      <c r="N3286" s="11">
        <f t="shared" si="311"/>
        <v>42601.854699074072</v>
      </c>
      <c r="O3286" t="b">
        <v>0</v>
      </c>
      <c r="P3286">
        <v>6</v>
      </c>
      <c r="Q3286" t="b">
        <v>0</v>
      </c>
      <c r="R3286" t="s">
        <v>8271</v>
      </c>
      <c r="S3286" t="str">
        <f t="shared" si="308"/>
        <v>theater</v>
      </c>
      <c r="T3286" t="str">
        <f t="shared" si="309"/>
        <v>plays</v>
      </c>
    </row>
    <row r="3287" spans="1:20" ht="28.8" x14ac:dyDescent="0.3">
      <c r="A3287">
        <v>684</v>
      </c>
      <c r="B3287" s="3" t="s">
        <v>685</v>
      </c>
      <c r="C3287" s="3" t="s">
        <v>4794</v>
      </c>
      <c r="D3287" s="10">
        <v>320000</v>
      </c>
      <c r="E3287">
        <v>23948</v>
      </c>
      <c r="F3287" s="5">
        <f t="shared" si="306"/>
        <v>7.4837500000000001E-2</v>
      </c>
      <c r="G3287" s="6">
        <f t="shared" si="307"/>
        <v>177.39259259259259</v>
      </c>
      <c r="H3287" t="s">
        <v>8221</v>
      </c>
      <c r="I3287" t="s">
        <v>8224</v>
      </c>
      <c r="J3287" t="s">
        <v>8246</v>
      </c>
      <c r="K3287">
        <v>1406257200</v>
      </c>
      <c r="L3287" s="11">
        <f t="shared" si="310"/>
        <v>41845.125</v>
      </c>
      <c r="M3287">
        <v>1403176891</v>
      </c>
      <c r="N3287" s="11">
        <f t="shared" si="311"/>
        <v>41809.473275462966</v>
      </c>
      <c r="O3287" t="b">
        <v>0</v>
      </c>
      <c r="P3287">
        <v>135</v>
      </c>
      <c r="Q3287" t="b">
        <v>0</v>
      </c>
      <c r="R3287" t="s">
        <v>8273</v>
      </c>
      <c r="S3287" t="str">
        <f t="shared" si="308"/>
        <v>technology</v>
      </c>
      <c r="T3287" t="str">
        <f t="shared" si="309"/>
        <v>wearables</v>
      </c>
    </row>
    <row r="3288" spans="1:20" ht="57.6" x14ac:dyDescent="0.3">
      <c r="A3288">
        <v>1078</v>
      </c>
      <c r="B3288" s="3" t="s">
        <v>1079</v>
      </c>
      <c r="C3288" s="3" t="s">
        <v>5188</v>
      </c>
      <c r="D3288" s="10">
        <v>600</v>
      </c>
      <c r="E3288">
        <v>45</v>
      </c>
      <c r="F3288" s="5">
        <f t="shared" si="306"/>
        <v>7.4999999999999997E-2</v>
      </c>
      <c r="G3288" s="6">
        <f t="shared" si="307"/>
        <v>9</v>
      </c>
      <c r="H3288" t="s">
        <v>8221</v>
      </c>
      <c r="I3288" t="s">
        <v>8224</v>
      </c>
      <c r="J3288" t="s">
        <v>8246</v>
      </c>
      <c r="K3288">
        <v>1311309721</v>
      </c>
      <c r="L3288" s="11">
        <f t="shared" si="310"/>
        <v>40746.195844907408</v>
      </c>
      <c r="M3288">
        <v>1307421721</v>
      </c>
      <c r="N3288" s="11">
        <f t="shared" si="311"/>
        <v>40701.195844907408</v>
      </c>
      <c r="O3288" t="b">
        <v>0</v>
      </c>
      <c r="P3288">
        <v>5</v>
      </c>
      <c r="Q3288" t="b">
        <v>0</v>
      </c>
      <c r="R3288" t="s">
        <v>8282</v>
      </c>
      <c r="S3288" t="str">
        <f t="shared" si="308"/>
        <v>games</v>
      </c>
      <c r="T3288" t="str">
        <f t="shared" si="309"/>
        <v>video games</v>
      </c>
    </row>
    <row r="3289" spans="1:20" ht="43.2" x14ac:dyDescent="0.3">
      <c r="A3289">
        <v>1716</v>
      </c>
      <c r="B3289" s="3" t="s">
        <v>1717</v>
      </c>
      <c r="C3289" s="3" t="s">
        <v>5826</v>
      </c>
      <c r="D3289" s="10">
        <v>2000</v>
      </c>
      <c r="E3289">
        <v>150</v>
      </c>
      <c r="F3289" s="5">
        <f t="shared" si="306"/>
        <v>7.4999999999999997E-2</v>
      </c>
      <c r="G3289" s="6">
        <f t="shared" si="307"/>
        <v>50</v>
      </c>
      <c r="H3289" t="s">
        <v>8221</v>
      </c>
      <c r="I3289" t="s">
        <v>8224</v>
      </c>
      <c r="J3289" t="s">
        <v>8246</v>
      </c>
      <c r="K3289">
        <v>1481295099</v>
      </c>
      <c r="L3289" s="11">
        <f t="shared" si="310"/>
        <v>42713.619201388887</v>
      </c>
      <c r="M3289">
        <v>1477835499</v>
      </c>
      <c r="N3289" s="11">
        <f t="shared" si="311"/>
        <v>42673.577534722222</v>
      </c>
      <c r="O3289" t="b">
        <v>0</v>
      </c>
      <c r="P3289">
        <v>3</v>
      </c>
      <c r="Q3289" t="b">
        <v>0</v>
      </c>
      <c r="R3289" t="s">
        <v>8293</v>
      </c>
      <c r="S3289" t="str">
        <f t="shared" si="308"/>
        <v>music</v>
      </c>
      <c r="T3289" t="str">
        <f t="shared" si="309"/>
        <v>faith</v>
      </c>
    </row>
    <row r="3290" spans="1:20" ht="43.2" x14ac:dyDescent="0.3">
      <c r="A3290">
        <v>664</v>
      </c>
      <c r="B3290" s="3" t="s">
        <v>665</v>
      </c>
      <c r="C3290" s="3" t="s">
        <v>4774</v>
      </c>
      <c r="D3290" s="10">
        <v>12000</v>
      </c>
      <c r="E3290">
        <v>904</v>
      </c>
      <c r="F3290" s="5">
        <f t="shared" si="306"/>
        <v>7.5333333333333335E-2</v>
      </c>
      <c r="G3290" s="6">
        <f t="shared" si="307"/>
        <v>31.172413793103448</v>
      </c>
      <c r="H3290" t="s">
        <v>8221</v>
      </c>
      <c r="I3290" t="s">
        <v>8224</v>
      </c>
      <c r="J3290" t="s">
        <v>8246</v>
      </c>
      <c r="K3290">
        <v>1428940775</v>
      </c>
      <c r="L3290" s="11">
        <f t="shared" si="310"/>
        <v>42107.666377314818</v>
      </c>
      <c r="M3290">
        <v>1426348775</v>
      </c>
      <c r="N3290" s="11">
        <f t="shared" si="311"/>
        <v>42077.666377314818</v>
      </c>
      <c r="O3290" t="b">
        <v>0</v>
      </c>
      <c r="P3290">
        <v>29</v>
      </c>
      <c r="Q3290" t="b">
        <v>0</v>
      </c>
      <c r="R3290" t="s">
        <v>8273</v>
      </c>
      <c r="S3290" t="str">
        <f t="shared" si="308"/>
        <v>technology</v>
      </c>
      <c r="T3290" t="str">
        <f t="shared" si="309"/>
        <v>wearables</v>
      </c>
    </row>
    <row r="3291" spans="1:20" ht="57.6" x14ac:dyDescent="0.3">
      <c r="A3291">
        <v>2675</v>
      </c>
      <c r="B3291" s="3" t="s">
        <v>2675</v>
      </c>
      <c r="C3291" s="3" t="s">
        <v>6785</v>
      </c>
      <c r="D3291" s="10">
        <v>25000</v>
      </c>
      <c r="E3291">
        <v>1897</v>
      </c>
      <c r="F3291" s="5">
        <f t="shared" si="306"/>
        <v>7.5880000000000003E-2</v>
      </c>
      <c r="G3291" s="6">
        <f t="shared" si="307"/>
        <v>65.41379310344827</v>
      </c>
      <c r="H3291" t="s">
        <v>8221</v>
      </c>
      <c r="I3291" t="s">
        <v>8224</v>
      </c>
      <c r="J3291" t="s">
        <v>8246</v>
      </c>
      <c r="K3291">
        <v>1415655289</v>
      </c>
      <c r="L3291" s="11">
        <f t="shared" si="310"/>
        <v>41953.899178240739</v>
      </c>
      <c r="M3291">
        <v>1413059689</v>
      </c>
      <c r="N3291" s="11">
        <f t="shared" si="311"/>
        <v>41923.857511574075</v>
      </c>
      <c r="O3291" t="b">
        <v>1</v>
      </c>
      <c r="P3291">
        <v>29</v>
      </c>
      <c r="Q3291" t="b">
        <v>0</v>
      </c>
      <c r="R3291" t="s">
        <v>8302</v>
      </c>
      <c r="S3291" t="str">
        <f t="shared" si="308"/>
        <v>technology</v>
      </c>
      <c r="T3291" t="str">
        <f t="shared" si="309"/>
        <v>makerspaces</v>
      </c>
    </row>
    <row r="3292" spans="1:20" ht="43.2" x14ac:dyDescent="0.3">
      <c r="A3292">
        <v>4011</v>
      </c>
      <c r="B3292" s="3" t="s">
        <v>4007</v>
      </c>
      <c r="C3292" s="3" t="s">
        <v>8116</v>
      </c>
      <c r="D3292" s="10">
        <v>250</v>
      </c>
      <c r="E3292">
        <v>19</v>
      </c>
      <c r="F3292" s="5">
        <f t="shared" si="306"/>
        <v>7.5999999999999998E-2</v>
      </c>
      <c r="G3292" s="6">
        <f t="shared" si="307"/>
        <v>4.75</v>
      </c>
      <c r="H3292" t="s">
        <v>8221</v>
      </c>
      <c r="I3292" t="s">
        <v>8225</v>
      </c>
      <c r="J3292" t="s">
        <v>8247</v>
      </c>
      <c r="K3292">
        <v>1422450278</v>
      </c>
      <c r="L3292" s="11">
        <f t="shared" si="310"/>
        <v>42032.54488425926</v>
      </c>
      <c r="M3292">
        <v>1419858278</v>
      </c>
      <c r="N3292" s="11">
        <f t="shared" si="311"/>
        <v>42002.54488425926</v>
      </c>
      <c r="O3292" t="b">
        <v>0</v>
      </c>
      <c r="P3292">
        <v>4</v>
      </c>
      <c r="Q3292" t="b">
        <v>0</v>
      </c>
      <c r="R3292" t="s">
        <v>8271</v>
      </c>
      <c r="S3292" t="str">
        <f t="shared" si="308"/>
        <v>theater</v>
      </c>
      <c r="T3292" t="str">
        <f t="shared" si="309"/>
        <v>plays</v>
      </c>
    </row>
    <row r="3293" spans="1:20" ht="43.2" x14ac:dyDescent="0.3">
      <c r="A3293">
        <v>999</v>
      </c>
      <c r="B3293" s="3" t="s">
        <v>1000</v>
      </c>
      <c r="C3293" s="3" t="s">
        <v>5109</v>
      </c>
      <c r="D3293" s="10">
        <v>150000</v>
      </c>
      <c r="E3293">
        <v>11683</v>
      </c>
      <c r="F3293" s="5">
        <f t="shared" si="306"/>
        <v>7.7886666666666673E-2</v>
      </c>
      <c r="G3293" s="6">
        <f t="shared" si="307"/>
        <v>292.07499999999999</v>
      </c>
      <c r="H3293" t="s">
        <v>8221</v>
      </c>
      <c r="I3293" t="s">
        <v>8229</v>
      </c>
      <c r="J3293" t="s">
        <v>8251</v>
      </c>
      <c r="K3293">
        <v>1415865720</v>
      </c>
      <c r="L3293" s="11">
        <f t="shared" si="310"/>
        <v>41956.334722222222</v>
      </c>
      <c r="M3293">
        <v>1413270690</v>
      </c>
      <c r="N3293" s="11">
        <f t="shared" si="311"/>
        <v>41926.29965277778</v>
      </c>
      <c r="O3293" t="b">
        <v>0</v>
      </c>
      <c r="P3293">
        <v>40</v>
      </c>
      <c r="Q3293" t="b">
        <v>0</v>
      </c>
      <c r="R3293" t="s">
        <v>8273</v>
      </c>
      <c r="S3293" t="str">
        <f t="shared" si="308"/>
        <v>technology</v>
      </c>
      <c r="T3293" t="str">
        <f t="shared" si="309"/>
        <v>wearables</v>
      </c>
    </row>
    <row r="3294" spans="1:20" ht="43.2" x14ac:dyDescent="0.3">
      <c r="A3294">
        <v>1995</v>
      </c>
      <c r="B3294" s="3" t="s">
        <v>1996</v>
      </c>
      <c r="C3294" s="3" t="s">
        <v>6105</v>
      </c>
      <c r="D3294" s="10">
        <v>1000</v>
      </c>
      <c r="E3294">
        <v>78</v>
      </c>
      <c r="F3294" s="5">
        <f t="shared" si="306"/>
        <v>7.8E-2</v>
      </c>
      <c r="G3294" s="6">
        <f t="shared" si="307"/>
        <v>26</v>
      </c>
      <c r="H3294" t="s">
        <v>8221</v>
      </c>
      <c r="I3294" t="s">
        <v>8229</v>
      </c>
      <c r="J3294" t="s">
        <v>8251</v>
      </c>
      <c r="K3294">
        <v>1437082736</v>
      </c>
      <c r="L3294" s="11">
        <f t="shared" si="310"/>
        <v>42201.902037037042</v>
      </c>
      <c r="M3294">
        <v>1435354736</v>
      </c>
      <c r="N3294" s="11">
        <f t="shared" si="311"/>
        <v>42181.902037037042</v>
      </c>
      <c r="O3294" t="b">
        <v>0</v>
      </c>
      <c r="P3294">
        <v>3</v>
      </c>
      <c r="Q3294" t="b">
        <v>0</v>
      </c>
      <c r="R3294" t="s">
        <v>8296</v>
      </c>
      <c r="S3294" t="str">
        <f t="shared" si="308"/>
        <v>photography</v>
      </c>
      <c r="T3294" t="str">
        <f t="shared" si="309"/>
        <v>people</v>
      </c>
    </row>
    <row r="3295" spans="1:20" ht="28.8" x14ac:dyDescent="0.3">
      <c r="A3295">
        <v>1089</v>
      </c>
      <c r="B3295" s="3" t="s">
        <v>1090</v>
      </c>
      <c r="C3295" s="3" t="s">
        <v>5199</v>
      </c>
      <c r="D3295" s="10">
        <v>15000</v>
      </c>
      <c r="E3295">
        <v>1174</v>
      </c>
      <c r="F3295" s="5">
        <f t="shared" si="306"/>
        <v>7.8266666666666665E-2</v>
      </c>
      <c r="G3295" s="6">
        <f t="shared" si="307"/>
        <v>23.959183673469386</v>
      </c>
      <c r="H3295" t="s">
        <v>8221</v>
      </c>
      <c r="I3295" t="s">
        <v>8230</v>
      </c>
      <c r="J3295" t="s">
        <v>8249</v>
      </c>
      <c r="K3295">
        <v>1435293175</v>
      </c>
      <c r="L3295" s="11">
        <f t="shared" si="310"/>
        <v>42181.189525462964</v>
      </c>
      <c r="M3295">
        <v>1432701175</v>
      </c>
      <c r="N3295" s="11">
        <f t="shared" si="311"/>
        <v>42151.189525462964</v>
      </c>
      <c r="O3295" t="b">
        <v>0</v>
      </c>
      <c r="P3295">
        <v>49</v>
      </c>
      <c r="Q3295" t="b">
        <v>0</v>
      </c>
      <c r="R3295" t="s">
        <v>8282</v>
      </c>
      <c r="S3295" t="str">
        <f t="shared" si="308"/>
        <v>games</v>
      </c>
      <c r="T3295" t="str">
        <f t="shared" si="309"/>
        <v>video games</v>
      </c>
    </row>
    <row r="3296" spans="1:20" ht="43.2" x14ac:dyDescent="0.3">
      <c r="A3296">
        <v>2916</v>
      </c>
      <c r="B3296" s="3" t="s">
        <v>2916</v>
      </c>
      <c r="C3296" s="3" t="s">
        <v>7026</v>
      </c>
      <c r="D3296" s="10">
        <v>1850</v>
      </c>
      <c r="E3296">
        <v>145</v>
      </c>
      <c r="F3296" s="5">
        <f t="shared" si="306"/>
        <v>7.8378378378378383E-2</v>
      </c>
      <c r="G3296" s="6">
        <f t="shared" si="307"/>
        <v>20.714285714285715</v>
      </c>
      <c r="H3296" t="s">
        <v>8221</v>
      </c>
      <c r="I3296" t="s">
        <v>8225</v>
      </c>
      <c r="J3296" t="s">
        <v>8247</v>
      </c>
      <c r="K3296">
        <v>1400498789</v>
      </c>
      <c r="L3296" s="11">
        <f t="shared" si="310"/>
        <v>41778.476724537039</v>
      </c>
      <c r="M3296">
        <v>1398511589</v>
      </c>
      <c r="N3296" s="11">
        <f t="shared" si="311"/>
        <v>41755.476724537039</v>
      </c>
      <c r="O3296" t="b">
        <v>0</v>
      </c>
      <c r="P3296">
        <v>7</v>
      </c>
      <c r="Q3296" t="b">
        <v>0</v>
      </c>
      <c r="R3296" t="s">
        <v>8271</v>
      </c>
      <c r="S3296" t="str">
        <f t="shared" si="308"/>
        <v>theater</v>
      </c>
      <c r="T3296" t="str">
        <f t="shared" si="309"/>
        <v>plays</v>
      </c>
    </row>
    <row r="3297" spans="1:20" ht="43.2" x14ac:dyDescent="0.3">
      <c r="A3297">
        <v>1714</v>
      </c>
      <c r="B3297" s="3" t="s">
        <v>1715</v>
      </c>
      <c r="C3297" s="3" t="s">
        <v>5824</v>
      </c>
      <c r="D3297" s="10">
        <v>25000</v>
      </c>
      <c r="E3297">
        <v>1967</v>
      </c>
      <c r="F3297" s="5">
        <f t="shared" si="306"/>
        <v>7.868E-2</v>
      </c>
      <c r="G3297" s="6">
        <f t="shared" si="307"/>
        <v>115.70588235294117</v>
      </c>
      <c r="H3297" t="s">
        <v>8221</v>
      </c>
      <c r="I3297" t="s">
        <v>8224</v>
      </c>
      <c r="J3297" t="s">
        <v>8246</v>
      </c>
      <c r="K3297">
        <v>1430517761</v>
      </c>
      <c r="L3297" s="11">
        <f t="shared" si="310"/>
        <v>42125.918530092589</v>
      </c>
      <c r="M3297">
        <v>1427925761</v>
      </c>
      <c r="N3297" s="11">
        <f t="shared" si="311"/>
        <v>42095.918530092589</v>
      </c>
      <c r="O3297" t="b">
        <v>0</v>
      </c>
      <c r="P3297">
        <v>17</v>
      </c>
      <c r="Q3297" t="b">
        <v>0</v>
      </c>
      <c r="R3297" t="s">
        <v>8293</v>
      </c>
      <c r="S3297" t="str">
        <f t="shared" si="308"/>
        <v>music</v>
      </c>
      <c r="T3297" t="str">
        <f t="shared" si="309"/>
        <v>faith</v>
      </c>
    </row>
    <row r="3298" spans="1:20" ht="57.6" x14ac:dyDescent="0.3">
      <c r="A3298">
        <v>2776</v>
      </c>
      <c r="B3298" s="3" t="s">
        <v>2776</v>
      </c>
      <c r="C3298" s="3" t="s">
        <v>6886</v>
      </c>
      <c r="D3298" s="10">
        <v>21000</v>
      </c>
      <c r="E3298">
        <v>1655</v>
      </c>
      <c r="F3298" s="5">
        <f t="shared" si="306"/>
        <v>7.8809523809523815E-2</v>
      </c>
      <c r="G3298" s="6">
        <f t="shared" si="307"/>
        <v>45.972222222222221</v>
      </c>
      <c r="H3298" t="s">
        <v>8221</v>
      </c>
      <c r="I3298" t="s">
        <v>8224</v>
      </c>
      <c r="J3298" t="s">
        <v>8246</v>
      </c>
      <c r="K3298">
        <v>1434092876</v>
      </c>
      <c r="L3298" s="11">
        <f t="shared" si="310"/>
        <v>42167.297175925924</v>
      </c>
      <c r="M3298">
        <v>1431414476</v>
      </c>
      <c r="N3298" s="11">
        <f t="shared" si="311"/>
        <v>42136.297175925924</v>
      </c>
      <c r="O3298" t="b">
        <v>0</v>
      </c>
      <c r="P3298">
        <v>36</v>
      </c>
      <c r="Q3298" t="b">
        <v>0</v>
      </c>
      <c r="R3298" t="s">
        <v>8304</v>
      </c>
      <c r="S3298" t="str">
        <f t="shared" si="308"/>
        <v>publishing</v>
      </c>
      <c r="T3298" t="str">
        <f t="shared" si="309"/>
        <v>children's books</v>
      </c>
    </row>
    <row r="3299" spans="1:20" ht="43.2" x14ac:dyDescent="0.3">
      <c r="A3299">
        <v>1430</v>
      </c>
      <c r="B3299" s="3" t="s">
        <v>1431</v>
      </c>
      <c r="C3299" s="3" t="s">
        <v>5540</v>
      </c>
      <c r="D3299" s="10">
        <v>5000</v>
      </c>
      <c r="E3299">
        <v>403</v>
      </c>
      <c r="F3299" s="5">
        <f t="shared" si="306"/>
        <v>8.0600000000000005E-2</v>
      </c>
      <c r="G3299" s="6">
        <f t="shared" si="307"/>
        <v>80.599999999999994</v>
      </c>
      <c r="H3299" t="s">
        <v>8221</v>
      </c>
      <c r="I3299" t="s">
        <v>8224</v>
      </c>
      <c r="J3299" t="s">
        <v>8246</v>
      </c>
      <c r="K3299">
        <v>1419017488</v>
      </c>
      <c r="L3299" s="11">
        <f t="shared" si="310"/>
        <v>41992.813518518517</v>
      </c>
      <c r="M3299">
        <v>1416339088</v>
      </c>
      <c r="N3299" s="11">
        <f t="shared" si="311"/>
        <v>41961.813518518517</v>
      </c>
      <c r="O3299" t="b">
        <v>0</v>
      </c>
      <c r="P3299">
        <v>5</v>
      </c>
      <c r="Q3299" t="b">
        <v>0</v>
      </c>
      <c r="R3299" t="s">
        <v>8287</v>
      </c>
      <c r="S3299" t="str">
        <f t="shared" si="308"/>
        <v>publishing</v>
      </c>
      <c r="T3299" t="str">
        <f t="shared" si="309"/>
        <v>translations</v>
      </c>
    </row>
    <row r="3300" spans="1:20" ht="43.2" x14ac:dyDescent="0.3">
      <c r="A3300">
        <v>1862</v>
      </c>
      <c r="B3300" s="3" t="s">
        <v>1863</v>
      </c>
      <c r="C3300" s="3" t="s">
        <v>5972</v>
      </c>
      <c r="D3300" s="10">
        <v>18000</v>
      </c>
      <c r="E3300">
        <v>1455</v>
      </c>
      <c r="F3300" s="5">
        <f t="shared" si="306"/>
        <v>8.0833333333333326E-2</v>
      </c>
      <c r="G3300" s="6">
        <f t="shared" si="307"/>
        <v>90.9375</v>
      </c>
      <c r="H3300" t="s">
        <v>8221</v>
      </c>
      <c r="I3300" t="s">
        <v>8224</v>
      </c>
      <c r="J3300" t="s">
        <v>8246</v>
      </c>
      <c r="K3300">
        <v>1488958200</v>
      </c>
      <c r="L3300" s="11">
        <f t="shared" si="310"/>
        <v>42802.3125</v>
      </c>
      <c r="M3300">
        <v>1484912974</v>
      </c>
      <c r="N3300" s="11">
        <f t="shared" si="311"/>
        <v>42755.492754629624</v>
      </c>
      <c r="O3300" t="b">
        <v>0</v>
      </c>
      <c r="P3300">
        <v>16</v>
      </c>
      <c r="Q3300" t="b">
        <v>0</v>
      </c>
      <c r="R3300" t="s">
        <v>8283</v>
      </c>
      <c r="S3300" t="str">
        <f t="shared" si="308"/>
        <v>games</v>
      </c>
      <c r="T3300" t="str">
        <f t="shared" si="309"/>
        <v>mobile games</v>
      </c>
    </row>
    <row r="3301" spans="1:20" ht="43.2" x14ac:dyDescent="0.3">
      <c r="A3301">
        <v>3922</v>
      </c>
      <c r="B3301" s="3" t="s">
        <v>3919</v>
      </c>
      <c r="C3301" s="3" t="s">
        <v>8030</v>
      </c>
      <c r="D3301" s="10">
        <v>750</v>
      </c>
      <c r="E3301">
        <v>61</v>
      </c>
      <c r="F3301" s="5">
        <f t="shared" si="306"/>
        <v>8.1333333333333327E-2</v>
      </c>
      <c r="G3301" s="6">
        <f t="shared" si="307"/>
        <v>10.166666666666666</v>
      </c>
      <c r="H3301" t="s">
        <v>8221</v>
      </c>
      <c r="I3301" t="s">
        <v>8224</v>
      </c>
      <c r="J3301" t="s">
        <v>8246</v>
      </c>
      <c r="K3301">
        <v>1425337200</v>
      </c>
      <c r="L3301" s="11">
        <f t="shared" si="310"/>
        <v>42065.958333333328</v>
      </c>
      <c r="M3301">
        <v>1421432810</v>
      </c>
      <c r="N3301" s="11">
        <f t="shared" si="311"/>
        <v>42020.768634259264</v>
      </c>
      <c r="O3301" t="b">
        <v>0</v>
      </c>
      <c r="P3301">
        <v>6</v>
      </c>
      <c r="Q3301" t="b">
        <v>0</v>
      </c>
      <c r="R3301" t="s">
        <v>8271</v>
      </c>
      <c r="S3301" t="str">
        <f t="shared" si="308"/>
        <v>theater</v>
      </c>
      <c r="T3301" t="str">
        <f t="shared" si="309"/>
        <v>plays</v>
      </c>
    </row>
    <row r="3302" spans="1:20" ht="43.2" x14ac:dyDescent="0.3">
      <c r="A3302">
        <v>458</v>
      </c>
      <c r="B3302" s="3" t="s">
        <v>459</v>
      </c>
      <c r="C3302" s="3" t="s">
        <v>4568</v>
      </c>
      <c r="D3302" s="10">
        <v>10000</v>
      </c>
      <c r="E3302">
        <v>821</v>
      </c>
      <c r="F3302" s="5">
        <f t="shared" si="306"/>
        <v>8.2100000000000006E-2</v>
      </c>
      <c r="G3302" s="6">
        <f t="shared" si="307"/>
        <v>16.755102040816325</v>
      </c>
      <c r="H3302" t="s">
        <v>8221</v>
      </c>
      <c r="I3302" t="s">
        <v>8225</v>
      </c>
      <c r="J3302" t="s">
        <v>8247</v>
      </c>
      <c r="K3302">
        <v>1368550060</v>
      </c>
      <c r="L3302" s="11">
        <f t="shared" si="310"/>
        <v>41408.69976851852</v>
      </c>
      <c r="M3302">
        <v>1365958060</v>
      </c>
      <c r="N3302" s="11">
        <f t="shared" si="311"/>
        <v>41378.69976851852</v>
      </c>
      <c r="O3302" t="b">
        <v>0</v>
      </c>
      <c r="P3302">
        <v>49</v>
      </c>
      <c r="Q3302" t="b">
        <v>0</v>
      </c>
      <c r="R3302" t="s">
        <v>8270</v>
      </c>
      <c r="S3302" t="str">
        <f t="shared" si="308"/>
        <v>film &amp; video</v>
      </c>
      <c r="T3302" t="str">
        <f t="shared" si="309"/>
        <v>animation</v>
      </c>
    </row>
    <row r="3303" spans="1:20" ht="57.6" x14ac:dyDescent="0.3">
      <c r="A3303">
        <v>4046</v>
      </c>
      <c r="B3303" s="3" t="s">
        <v>4042</v>
      </c>
      <c r="C3303" s="3" t="s">
        <v>8150</v>
      </c>
      <c r="D3303" s="10">
        <v>5600</v>
      </c>
      <c r="E3303">
        <v>460</v>
      </c>
      <c r="F3303" s="5">
        <f t="shared" si="306"/>
        <v>8.2142857142857142E-2</v>
      </c>
      <c r="G3303" s="6">
        <f t="shared" si="307"/>
        <v>38.333333333333336</v>
      </c>
      <c r="H3303" t="s">
        <v>8221</v>
      </c>
      <c r="I3303" t="s">
        <v>8224</v>
      </c>
      <c r="J3303" t="s">
        <v>8246</v>
      </c>
      <c r="K3303">
        <v>1413992210</v>
      </c>
      <c r="L3303" s="11">
        <f t="shared" si="310"/>
        <v>41934.650578703702</v>
      </c>
      <c r="M3303">
        <v>1411400210</v>
      </c>
      <c r="N3303" s="11">
        <f t="shared" si="311"/>
        <v>41904.650578703702</v>
      </c>
      <c r="O3303" t="b">
        <v>0</v>
      </c>
      <c r="P3303">
        <v>12</v>
      </c>
      <c r="Q3303" t="b">
        <v>0</v>
      </c>
      <c r="R3303" t="s">
        <v>8271</v>
      </c>
      <c r="S3303" t="str">
        <f t="shared" si="308"/>
        <v>theater</v>
      </c>
      <c r="T3303" t="str">
        <f t="shared" si="309"/>
        <v>plays</v>
      </c>
    </row>
    <row r="3304" spans="1:20" ht="43.2" x14ac:dyDescent="0.3">
      <c r="A3304">
        <v>1117</v>
      </c>
      <c r="B3304" s="3" t="s">
        <v>1118</v>
      </c>
      <c r="C3304" s="3" t="s">
        <v>5227</v>
      </c>
      <c r="D3304" s="10">
        <v>1000</v>
      </c>
      <c r="E3304">
        <v>83</v>
      </c>
      <c r="F3304" s="5">
        <f t="shared" si="306"/>
        <v>8.3000000000000004E-2</v>
      </c>
      <c r="G3304" s="6">
        <f t="shared" si="307"/>
        <v>10.375</v>
      </c>
      <c r="H3304" t="s">
        <v>8221</v>
      </c>
      <c r="I3304" t="s">
        <v>8236</v>
      </c>
      <c r="J3304" t="s">
        <v>8249</v>
      </c>
      <c r="K3304">
        <v>1451053313</v>
      </c>
      <c r="L3304" s="11">
        <f t="shared" si="310"/>
        <v>42363.598530092597</v>
      </c>
      <c r="M3304">
        <v>1448461313</v>
      </c>
      <c r="N3304" s="11">
        <f t="shared" si="311"/>
        <v>42333.598530092597</v>
      </c>
      <c r="O3304" t="b">
        <v>0</v>
      </c>
      <c r="P3304">
        <v>8</v>
      </c>
      <c r="Q3304" t="b">
        <v>0</v>
      </c>
      <c r="R3304" t="s">
        <v>8282</v>
      </c>
      <c r="S3304" t="str">
        <f t="shared" si="308"/>
        <v>games</v>
      </c>
      <c r="T3304" t="str">
        <f t="shared" si="309"/>
        <v>video games</v>
      </c>
    </row>
    <row r="3305" spans="1:20" ht="43.2" x14ac:dyDescent="0.3">
      <c r="A3305">
        <v>1491</v>
      </c>
      <c r="B3305" s="3" t="s">
        <v>1492</v>
      </c>
      <c r="C3305" s="3" t="s">
        <v>5601</v>
      </c>
      <c r="D3305" s="10">
        <v>1200</v>
      </c>
      <c r="E3305">
        <v>100</v>
      </c>
      <c r="F3305" s="5">
        <f t="shared" si="306"/>
        <v>8.3333333333333329E-2</v>
      </c>
      <c r="G3305" s="6">
        <f t="shared" si="307"/>
        <v>100</v>
      </c>
      <c r="H3305" t="s">
        <v>8221</v>
      </c>
      <c r="I3305" t="s">
        <v>8224</v>
      </c>
      <c r="J3305" t="s">
        <v>8246</v>
      </c>
      <c r="K3305">
        <v>1424014680</v>
      </c>
      <c r="L3305" s="11">
        <f t="shared" si="310"/>
        <v>42050.651388888888</v>
      </c>
      <c r="M3305">
        <v>1418922443</v>
      </c>
      <c r="N3305" s="11">
        <f t="shared" si="311"/>
        <v>41991.713460648149</v>
      </c>
      <c r="O3305" t="b">
        <v>0</v>
      </c>
      <c r="P3305">
        <v>1</v>
      </c>
      <c r="Q3305" t="b">
        <v>0</v>
      </c>
      <c r="R3305" t="s">
        <v>8275</v>
      </c>
      <c r="S3305" t="str">
        <f t="shared" si="308"/>
        <v>publishing</v>
      </c>
      <c r="T3305" t="str">
        <f t="shared" si="309"/>
        <v>fiction</v>
      </c>
    </row>
    <row r="3306" spans="1:20" ht="57.6" x14ac:dyDescent="0.3">
      <c r="A3306">
        <v>1427</v>
      </c>
      <c r="B3306" s="3" t="s">
        <v>1428</v>
      </c>
      <c r="C3306" s="3" t="s">
        <v>5537</v>
      </c>
      <c r="D3306" s="10">
        <v>5000</v>
      </c>
      <c r="E3306">
        <v>419</v>
      </c>
      <c r="F3306" s="5">
        <f t="shared" si="306"/>
        <v>8.3799999999999999E-2</v>
      </c>
      <c r="G3306" s="6">
        <f t="shared" si="307"/>
        <v>104.75</v>
      </c>
      <c r="H3306" t="s">
        <v>8221</v>
      </c>
      <c r="I3306" t="s">
        <v>8236</v>
      </c>
      <c r="J3306" t="s">
        <v>8249</v>
      </c>
      <c r="K3306">
        <v>1474230385</v>
      </c>
      <c r="L3306" s="11">
        <f t="shared" si="310"/>
        <v>42631.851678240739</v>
      </c>
      <c r="M3306">
        <v>1471638385</v>
      </c>
      <c r="N3306" s="11">
        <f t="shared" si="311"/>
        <v>42601.851678240739</v>
      </c>
      <c r="O3306" t="b">
        <v>0</v>
      </c>
      <c r="P3306">
        <v>4</v>
      </c>
      <c r="Q3306" t="b">
        <v>0</v>
      </c>
      <c r="R3306" t="s">
        <v>8287</v>
      </c>
      <c r="S3306" t="str">
        <f t="shared" si="308"/>
        <v>publishing</v>
      </c>
      <c r="T3306" t="str">
        <f t="shared" si="309"/>
        <v>translations</v>
      </c>
    </row>
    <row r="3307" spans="1:20" ht="43.2" x14ac:dyDescent="0.3">
      <c r="A3307">
        <v>2919</v>
      </c>
      <c r="B3307" s="3" t="s">
        <v>2919</v>
      </c>
      <c r="C3307" s="3" t="s">
        <v>7029</v>
      </c>
      <c r="D3307" s="10">
        <v>600</v>
      </c>
      <c r="E3307">
        <v>51</v>
      </c>
      <c r="F3307" s="5">
        <f t="shared" si="306"/>
        <v>8.5000000000000006E-2</v>
      </c>
      <c r="G3307" s="6">
        <f t="shared" si="307"/>
        <v>8.5</v>
      </c>
      <c r="H3307" t="s">
        <v>8221</v>
      </c>
      <c r="I3307" t="s">
        <v>8224</v>
      </c>
      <c r="J3307" t="s">
        <v>8246</v>
      </c>
      <c r="K3307">
        <v>1407250329</v>
      </c>
      <c r="L3307" s="11">
        <f t="shared" si="310"/>
        <v>41856.61954861111</v>
      </c>
      <c r="M3307">
        <v>1404658329</v>
      </c>
      <c r="N3307" s="11">
        <f t="shared" si="311"/>
        <v>41826.61954861111</v>
      </c>
      <c r="O3307" t="b">
        <v>0</v>
      </c>
      <c r="P3307">
        <v>6</v>
      </c>
      <c r="Q3307" t="b">
        <v>0</v>
      </c>
      <c r="R3307" t="s">
        <v>8271</v>
      </c>
      <c r="S3307" t="str">
        <f t="shared" si="308"/>
        <v>theater</v>
      </c>
      <c r="T3307" t="str">
        <f t="shared" si="309"/>
        <v>plays</v>
      </c>
    </row>
    <row r="3308" spans="1:20" ht="43.2" x14ac:dyDescent="0.3">
      <c r="A3308">
        <v>3801</v>
      </c>
      <c r="B3308" s="3" t="s">
        <v>3798</v>
      </c>
      <c r="C3308" s="3" t="s">
        <v>7911</v>
      </c>
      <c r="D3308" s="10">
        <v>5000</v>
      </c>
      <c r="E3308">
        <v>426</v>
      </c>
      <c r="F3308" s="5">
        <f t="shared" si="306"/>
        <v>8.5199999999999998E-2</v>
      </c>
      <c r="G3308" s="6">
        <f t="shared" si="307"/>
        <v>47.333333333333336</v>
      </c>
      <c r="H3308" t="s">
        <v>8221</v>
      </c>
      <c r="I3308" t="s">
        <v>8224</v>
      </c>
      <c r="J3308" t="s">
        <v>8246</v>
      </c>
      <c r="K3308">
        <v>1420215216</v>
      </c>
      <c r="L3308" s="11">
        <f t="shared" si="310"/>
        <v>42006.676111111112</v>
      </c>
      <c r="M3308">
        <v>1417536816</v>
      </c>
      <c r="N3308" s="11">
        <f t="shared" si="311"/>
        <v>41975.676111111112</v>
      </c>
      <c r="O3308" t="b">
        <v>0</v>
      </c>
      <c r="P3308">
        <v>9</v>
      </c>
      <c r="Q3308" t="b">
        <v>0</v>
      </c>
      <c r="R3308" t="s">
        <v>8305</v>
      </c>
      <c r="S3308" t="str">
        <f t="shared" si="308"/>
        <v>theater</v>
      </c>
      <c r="T3308" t="str">
        <f t="shared" si="309"/>
        <v>musical</v>
      </c>
    </row>
    <row r="3309" spans="1:20" ht="28.8" x14ac:dyDescent="0.3">
      <c r="A3309">
        <v>1548</v>
      </c>
      <c r="B3309" s="3" t="s">
        <v>1549</v>
      </c>
      <c r="C3309" s="3" t="s">
        <v>5658</v>
      </c>
      <c r="D3309" s="10">
        <v>700</v>
      </c>
      <c r="E3309">
        <v>60</v>
      </c>
      <c r="F3309" s="5">
        <f t="shared" si="306"/>
        <v>8.5714285714285715E-2</v>
      </c>
      <c r="G3309" s="6">
        <f t="shared" si="307"/>
        <v>60</v>
      </c>
      <c r="H3309" t="s">
        <v>8221</v>
      </c>
      <c r="I3309" t="s">
        <v>8224</v>
      </c>
      <c r="J3309" t="s">
        <v>8246</v>
      </c>
      <c r="K3309">
        <v>1447020620</v>
      </c>
      <c r="L3309" s="11">
        <f t="shared" si="310"/>
        <v>42316.923842592587</v>
      </c>
      <c r="M3309">
        <v>1444425020</v>
      </c>
      <c r="N3309" s="11">
        <f t="shared" si="311"/>
        <v>42286.88217592593</v>
      </c>
      <c r="O3309" t="b">
        <v>0</v>
      </c>
      <c r="P3309">
        <v>1</v>
      </c>
      <c r="Q3309" t="b">
        <v>0</v>
      </c>
      <c r="R3309" t="s">
        <v>8289</v>
      </c>
      <c r="S3309" t="str">
        <f t="shared" si="308"/>
        <v>photography</v>
      </c>
      <c r="T3309" t="str">
        <f t="shared" si="309"/>
        <v>nature</v>
      </c>
    </row>
    <row r="3310" spans="1:20" ht="43.2" x14ac:dyDescent="0.3">
      <c r="A3310">
        <v>3075</v>
      </c>
      <c r="B3310" s="3" t="s">
        <v>3075</v>
      </c>
      <c r="C3310" s="3" t="s">
        <v>7185</v>
      </c>
      <c r="D3310" s="10">
        <v>15000</v>
      </c>
      <c r="E3310">
        <v>1296</v>
      </c>
      <c r="F3310" s="5">
        <f t="shared" si="306"/>
        <v>8.6400000000000005E-2</v>
      </c>
      <c r="G3310" s="6">
        <f t="shared" si="307"/>
        <v>64.8</v>
      </c>
      <c r="H3310" t="s">
        <v>8221</v>
      </c>
      <c r="I3310" t="s">
        <v>8224</v>
      </c>
      <c r="J3310" t="s">
        <v>8246</v>
      </c>
      <c r="K3310">
        <v>1471573640</v>
      </c>
      <c r="L3310" s="11">
        <f t="shared" si="310"/>
        <v>42601.102314814809</v>
      </c>
      <c r="M3310">
        <v>1467253640</v>
      </c>
      <c r="N3310" s="11">
        <f t="shared" si="311"/>
        <v>42551.102314814809</v>
      </c>
      <c r="O3310" t="b">
        <v>0</v>
      </c>
      <c r="P3310">
        <v>20</v>
      </c>
      <c r="Q3310" t="b">
        <v>0</v>
      </c>
      <c r="R3310" t="s">
        <v>8303</v>
      </c>
      <c r="S3310" t="str">
        <f t="shared" si="308"/>
        <v>theater</v>
      </c>
      <c r="T3310" t="str">
        <f t="shared" si="309"/>
        <v>spaces</v>
      </c>
    </row>
    <row r="3311" spans="1:20" ht="43.2" x14ac:dyDescent="0.3">
      <c r="A3311">
        <v>3908</v>
      </c>
      <c r="B3311" s="3" t="s">
        <v>3905</v>
      </c>
      <c r="C3311" s="3" t="s">
        <v>8016</v>
      </c>
      <c r="D3311" s="10">
        <v>750</v>
      </c>
      <c r="E3311">
        <v>65</v>
      </c>
      <c r="F3311" s="5">
        <f t="shared" si="306"/>
        <v>8.666666666666667E-2</v>
      </c>
      <c r="G3311" s="6">
        <f t="shared" si="307"/>
        <v>16.25</v>
      </c>
      <c r="H3311" t="s">
        <v>8221</v>
      </c>
      <c r="I3311" t="s">
        <v>8224</v>
      </c>
      <c r="J3311" t="s">
        <v>8246</v>
      </c>
      <c r="K3311">
        <v>1406603696</v>
      </c>
      <c r="L3311" s="11">
        <f t="shared" si="310"/>
        <v>41849.135370370372</v>
      </c>
      <c r="M3311">
        <v>1405307696</v>
      </c>
      <c r="N3311" s="11">
        <f t="shared" si="311"/>
        <v>41834.135370370372</v>
      </c>
      <c r="O3311" t="b">
        <v>0</v>
      </c>
      <c r="P3311">
        <v>4</v>
      </c>
      <c r="Q3311" t="b">
        <v>0</v>
      </c>
      <c r="R3311" t="s">
        <v>8271</v>
      </c>
      <c r="S3311" t="str">
        <f t="shared" si="308"/>
        <v>theater</v>
      </c>
      <c r="T3311" t="str">
        <f t="shared" si="309"/>
        <v>plays</v>
      </c>
    </row>
    <row r="3312" spans="1:20" ht="28.8" x14ac:dyDescent="0.3">
      <c r="A3312">
        <v>4018</v>
      </c>
      <c r="B3312" s="3" t="s">
        <v>4014</v>
      </c>
      <c r="C3312" s="3" t="s">
        <v>8123</v>
      </c>
      <c r="D3312" s="10">
        <v>1500</v>
      </c>
      <c r="E3312">
        <v>130</v>
      </c>
      <c r="F3312" s="5">
        <f t="shared" si="306"/>
        <v>8.666666666666667E-2</v>
      </c>
      <c r="G3312" s="6">
        <f t="shared" si="307"/>
        <v>32.5</v>
      </c>
      <c r="H3312" t="s">
        <v>8221</v>
      </c>
      <c r="I3312" t="s">
        <v>8225</v>
      </c>
      <c r="J3312" t="s">
        <v>8247</v>
      </c>
      <c r="K3312">
        <v>1475877108</v>
      </c>
      <c r="L3312" s="11">
        <f t="shared" si="310"/>
        <v>42650.91097222222</v>
      </c>
      <c r="M3312">
        <v>1473285108</v>
      </c>
      <c r="N3312" s="11">
        <f t="shared" si="311"/>
        <v>42620.91097222222</v>
      </c>
      <c r="O3312" t="b">
        <v>0</v>
      </c>
      <c r="P3312">
        <v>4</v>
      </c>
      <c r="Q3312" t="b">
        <v>0</v>
      </c>
      <c r="R3312" t="s">
        <v>8271</v>
      </c>
      <c r="S3312" t="str">
        <f t="shared" si="308"/>
        <v>theater</v>
      </c>
      <c r="T3312" t="str">
        <f t="shared" si="309"/>
        <v>plays</v>
      </c>
    </row>
    <row r="3313" spans="1:20" ht="43.2" x14ac:dyDescent="0.3">
      <c r="A3313">
        <v>3841</v>
      </c>
      <c r="B3313" s="3" t="s">
        <v>3838</v>
      </c>
      <c r="C3313" s="3" t="s">
        <v>7950</v>
      </c>
      <c r="D3313" s="10">
        <v>10000</v>
      </c>
      <c r="E3313">
        <v>872</v>
      </c>
      <c r="F3313" s="5">
        <f t="shared" si="306"/>
        <v>8.72E-2</v>
      </c>
      <c r="G3313" s="6">
        <f t="shared" si="307"/>
        <v>25.647058823529413</v>
      </c>
      <c r="H3313" t="s">
        <v>8221</v>
      </c>
      <c r="I3313" t="s">
        <v>8224</v>
      </c>
      <c r="J3313" t="s">
        <v>8246</v>
      </c>
      <c r="K3313">
        <v>1405882287</v>
      </c>
      <c r="L3313" s="11">
        <f t="shared" si="310"/>
        <v>41840.785729166666</v>
      </c>
      <c r="M3313">
        <v>1400698287</v>
      </c>
      <c r="N3313" s="11">
        <f t="shared" si="311"/>
        <v>41780.785729166666</v>
      </c>
      <c r="O3313" t="b">
        <v>1</v>
      </c>
      <c r="P3313">
        <v>34</v>
      </c>
      <c r="Q3313" t="b">
        <v>0</v>
      </c>
      <c r="R3313" t="s">
        <v>8271</v>
      </c>
      <c r="S3313" t="str">
        <f t="shared" si="308"/>
        <v>theater</v>
      </c>
      <c r="T3313" t="str">
        <f t="shared" si="309"/>
        <v>plays</v>
      </c>
    </row>
    <row r="3314" spans="1:20" ht="43.2" x14ac:dyDescent="0.3">
      <c r="A3314">
        <v>1146</v>
      </c>
      <c r="B3314" s="3" t="s">
        <v>1147</v>
      </c>
      <c r="C3314" s="3" t="s">
        <v>5256</v>
      </c>
      <c r="D3314" s="10">
        <v>6000</v>
      </c>
      <c r="E3314">
        <v>530</v>
      </c>
      <c r="F3314" s="5">
        <f t="shared" si="306"/>
        <v>8.8333333333333333E-2</v>
      </c>
      <c r="G3314" s="6">
        <f t="shared" si="307"/>
        <v>44.166666666666664</v>
      </c>
      <c r="H3314" t="s">
        <v>8221</v>
      </c>
      <c r="I3314" t="s">
        <v>8224</v>
      </c>
      <c r="J3314" t="s">
        <v>8246</v>
      </c>
      <c r="K3314">
        <v>1399071173</v>
      </c>
      <c r="L3314" s="11">
        <f t="shared" si="310"/>
        <v>41761.9533912037</v>
      </c>
      <c r="M3314">
        <v>1395787973</v>
      </c>
      <c r="N3314" s="11">
        <f t="shared" si="311"/>
        <v>41723.9533912037</v>
      </c>
      <c r="O3314" t="b">
        <v>0</v>
      </c>
      <c r="P3314">
        <v>12</v>
      </c>
      <c r="Q3314" t="b">
        <v>0</v>
      </c>
      <c r="R3314" t="s">
        <v>8284</v>
      </c>
      <c r="S3314" t="str">
        <f t="shared" si="308"/>
        <v>food</v>
      </c>
      <c r="T3314" t="str">
        <f t="shared" si="309"/>
        <v>food trucks</v>
      </c>
    </row>
    <row r="3315" spans="1:20" ht="43.2" x14ac:dyDescent="0.3">
      <c r="A3315">
        <v>1494</v>
      </c>
      <c r="B3315" s="3" t="s">
        <v>1495</v>
      </c>
      <c r="C3315" s="3" t="s">
        <v>5604</v>
      </c>
      <c r="D3315" s="10">
        <v>5000</v>
      </c>
      <c r="E3315">
        <v>445</v>
      </c>
      <c r="F3315" s="5">
        <f t="shared" si="306"/>
        <v>8.8999999999999996E-2</v>
      </c>
      <c r="G3315" s="6">
        <f t="shared" si="307"/>
        <v>40.454545454545453</v>
      </c>
      <c r="H3315" t="s">
        <v>8221</v>
      </c>
      <c r="I3315" t="s">
        <v>8224</v>
      </c>
      <c r="J3315" t="s">
        <v>8246</v>
      </c>
      <c r="K3315">
        <v>1428075480</v>
      </c>
      <c r="L3315" s="11">
        <f t="shared" si="310"/>
        <v>42097.651388888888</v>
      </c>
      <c r="M3315">
        <v>1425489613</v>
      </c>
      <c r="N3315" s="11">
        <f t="shared" si="311"/>
        <v>42067.722372685181</v>
      </c>
      <c r="O3315" t="b">
        <v>0</v>
      </c>
      <c r="P3315">
        <v>11</v>
      </c>
      <c r="Q3315" t="b">
        <v>0</v>
      </c>
      <c r="R3315" t="s">
        <v>8275</v>
      </c>
      <c r="S3315" t="str">
        <f t="shared" si="308"/>
        <v>publishing</v>
      </c>
      <c r="T3315" t="str">
        <f t="shared" si="309"/>
        <v>fiction</v>
      </c>
    </row>
    <row r="3316" spans="1:20" ht="43.2" x14ac:dyDescent="0.3">
      <c r="A3316">
        <v>4077</v>
      </c>
      <c r="B3316" s="3" t="s">
        <v>4073</v>
      </c>
      <c r="C3316" s="3" t="s">
        <v>8180</v>
      </c>
      <c r="D3316" s="10">
        <v>15000</v>
      </c>
      <c r="E3316">
        <v>1335</v>
      </c>
      <c r="F3316" s="5">
        <f t="shared" si="306"/>
        <v>8.8999999999999996E-2</v>
      </c>
      <c r="G3316" s="6">
        <f t="shared" si="307"/>
        <v>222.5</v>
      </c>
      <c r="H3316" t="s">
        <v>8221</v>
      </c>
      <c r="I3316" t="s">
        <v>8224</v>
      </c>
      <c r="J3316" t="s">
        <v>8246</v>
      </c>
      <c r="K3316">
        <v>1482339794</v>
      </c>
      <c r="L3316" s="11">
        <f t="shared" si="310"/>
        <v>42725.7105787037</v>
      </c>
      <c r="M3316">
        <v>1479747794</v>
      </c>
      <c r="N3316" s="11">
        <f t="shared" si="311"/>
        <v>42695.7105787037</v>
      </c>
      <c r="O3316" t="b">
        <v>0</v>
      </c>
      <c r="P3316">
        <v>6</v>
      </c>
      <c r="Q3316" t="b">
        <v>0</v>
      </c>
      <c r="R3316" t="s">
        <v>8271</v>
      </c>
      <c r="S3316" t="str">
        <f t="shared" si="308"/>
        <v>theater</v>
      </c>
      <c r="T3316" t="str">
        <f t="shared" si="309"/>
        <v>plays</v>
      </c>
    </row>
    <row r="3317" spans="1:20" ht="57.6" x14ac:dyDescent="0.3">
      <c r="A3317">
        <v>942</v>
      </c>
      <c r="B3317" s="3" t="s">
        <v>943</v>
      </c>
      <c r="C3317" s="3" t="s">
        <v>5052</v>
      </c>
      <c r="D3317" s="10">
        <v>7500</v>
      </c>
      <c r="E3317">
        <v>668</v>
      </c>
      <c r="F3317" s="5">
        <f t="shared" si="306"/>
        <v>8.9066666666666669E-2</v>
      </c>
      <c r="G3317" s="6">
        <f t="shared" si="307"/>
        <v>41.75</v>
      </c>
      <c r="H3317" t="s">
        <v>8221</v>
      </c>
      <c r="I3317" t="s">
        <v>8224</v>
      </c>
      <c r="J3317" t="s">
        <v>8246</v>
      </c>
      <c r="K3317">
        <v>1455826460</v>
      </c>
      <c r="L3317" s="11">
        <f t="shared" si="310"/>
        <v>42418.843287037031</v>
      </c>
      <c r="M3317">
        <v>1452716060</v>
      </c>
      <c r="N3317" s="11">
        <f t="shared" si="311"/>
        <v>42382.843287037031</v>
      </c>
      <c r="O3317" t="b">
        <v>0</v>
      </c>
      <c r="P3317">
        <v>16</v>
      </c>
      <c r="Q3317" t="b">
        <v>0</v>
      </c>
      <c r="R3317" t="s">
        <v>8273</v>
      </c>
      <c r="S3317" t="str">
        <f t="shared" si="308"/>
        <v>technology</v>
      </c>
      <c r="T3317" t="str">
        <f t="shared" si="309"/>
        <v>wearables</v>
      </c>
    </row>
    <row r="3318" spans="1:20" ht="43.2" x14ac:dyDescent="0.3">
      <c r="A3318">
        <v>1064</v>
      </c>
      <c r="B3318" s="3" t="s">
        <v>1065</v>
      </c>
      <c r="C3318" s="3" t="s">
        <v>5174</v>
      </c>
      <c r="D3318" s="10">
        <v>90000</v>
      </c>
      <c r="E3318">
        <v>8077</v>
      </c>
      <c r="F3318" s="5">
        <f t="shared" si="306"/>
        <v>8.9744444444444446E-2</v>
      </c>
      <c r="G3318" s="6">
        <f t="shared" si="307"/>
        <v>65.666666666666671</v>
      </c>
      <c r="H3318" t="s">
        <v>8221</v>
      </c>
      <c r="I3318" t="s">
        <v>8224</v>
      </c>
      <c r="J3318" t="s">
        <v>8246</v>
      </c>
      <c r="K3318">
        <v>1373174903</v>
      </c>
      <c r="L3318" s="11">
        <f t="shared" si="310"/>
        <v>41462.228043981479</v>
      </c>
      <c r="M3318">
        <v>1369286903</v>
      </c>
      <c r="N3318" s="11">
        <f t="shared" si="311"/>
        <v>41417.228043981479</v>
      </c>
      <c r="O3318" t="b">
        <v>0</v>
      </c>
      <c r="P3318">
        <v>123</v>
      </c>
      <c r="Q3318" t="b">
        <v>0</v>
      </c>
      <c r="R3318" t="s">
        <v>8282</v>
      </c>
      <c r="S3318" t="str">
        <f t="shared" si="308"/>
        <v>games</v>
      </c>
      <c r="T3318" t="str">
        <f t="shared" si="309"/>
        <v>video games</v>
      </c>
    </row>
    <row r="3319" spans="1:20" ht="43.2" x14ac:dyDescent="0.3">
      <c r="A3319">
        <v>1914</v>
      </c>
      <c r="B3319" s="3" t="s">
        <v>1915</v>
      </c>
      <c r="C3319" s="3" t="s">
        <v>6024</v>
      </c>
      <c r="D3319" s="10">
        <v>666</v>
      </c>
      <c r="E3319">
        <v>60</v>
      </c>
      <c r="F3319" s="5">
        <f t="shared" si="306"/>
        <v>9.0090090090090086E-2</v>
      </c>
      <c r="G3319" s="6">
        <f t="shared" si="307"/>
        <v>30</v>
      </c>
      <c r="H3319" t="s">
        <v>8221</v>
      </c>
      <c r="I3319" t="s">
        <v>8224</v>
      </c>
      <c r="J3319" t="s">
        <v>8246</v>
      </c>
      <c r="K3319">
        <v>1414814340</v>
      </c>
      <c r="L3319" s="11">
        <f t="shared" si="310"/>
        <v>41944.165972222225</v>
      </c>
      <c r="M3319">
        <v>1413519073</v>
      </c>
      <c r="N3319" s="11">
        <f t="shared" si="311"/>
        <v>41929.174456018518</v>
      </c>
      <c r="O3319" t="b">
        <v>0</v>
      </c>
      <c r="P3319">
        <v>2</v>
      </c>
      <c r="Q3319" t="b">
        <v>0</v>
      </c>
      <c r="R3319" t="s">
        <v>8294</v>
      </c>
      <c r="S3319" t="str">
        <f t="shared" si="308"/>
        <v>technology</v>
      </c>
      <c r="T3319" t="str">
        <f t="shared" si="309"/>
        <v>gadgets</v>
      </c>
    </row>
    <row r="3320" spans="1:20" ht="72" x14ac:dyDescent="0.3">
      <c r="A3320">
        <v>587</v>
      </c>
      <c r="B3320" s="3" t="s">
        <v>588</v>
      </c>
      <c r="C3320" s="3" t="s">
        <v>4697</v>
      </c>
      <c r="D3320" s="10">
        <v>30000</v>
      </c>
      <c r="E3320">
        <v>2725</v>
      </c>
      <c r="F3320" s="5">
        <f t="shared" si="306"/>
        <v>9.0833333333333335E-2</v>
      </c>
      <c r="G3320" s="6">
        <f t="shared" si="307"/>
        <v>389.28571428571428</v>
      </c>
      <c r="H3320" t="s">
        <v>8221</v>
      </c>
      <c r="I3320" t="s">
        <v>8229</v>
      </c>
      <c r="J3320" t="s">
        <v>8251</v>
      </c>
      <c r="K3320">
        <v>1429207833</v>
      </c>
      <c r="L3320" s="11">
        <f t="shared" si="310"/>
        <v>42110.757326388892</v>
      </c>
      <c r="M3320">
        <v>1426615833</v>
      </c>
      <c r="N3320" s="11">
        <f t="shared" si="311"/>
        <v>42080.757326388892</v>
      </c>
      <c r="O3320" t="b">
        <v>0</v>
      </c>
      <c r="P3320">
        <v>7</v>
      </c>
      <c r="Q3320" t="b">
        <v>0</v>
      </c>
      <c r="R3320" t="s">
        <v>8272</v>
      </c>
      <c r="S3320" t="str">
        <f t="shared" si="308"/>
        <v>technology</v>
      </c>
      <c r="T3320" t="str">
        <f t="shared" si="309"/>
        <v>web</v>
      </c>
    </row>
    <row r="3321" spans="1:20" ht="43.2" x14ac:dyDescent="0.3">
      <c r="A3321">
        <v>2892</v>
      </c>
      <c r="B3321" s="3" t="s">
        <v>2892</v>
      </c>
      <c r="C3321" s="3" t="s">
        <v>7002</v>
      </c>
      <c r="D3321" s="10">
        <v>5500</v>
      </c>
      <c r="E3321">
        <v>500</v>
      </c>
      <c r="F3321" s="5">
        <f t="shared" si="306"/>
        <v>9.0909090909090912E-2</v>
      </c>
      <c r="G3321" s="6">
        <f t="shared" si="307"/>
        <v>29.411764705882351</v>
      </c>
      <c r="H3321" t="s">
        <v>8221</v>
      </c>
      <c r="I3321" t="s">
        <v>8224</v>
      </c>
      <c r="J3321" t="s">
        <v>8246</v>
      </c>
      <c r="K3321">
        <v>1409000400</v>
      </c>
      <c r="L3321" s="11">
        <f t="shared" si="310"/>
        <v>41876.875</v>
      </c>
      <c r="M3321">
        <v>1408381704</v>
      </c>
      <c r="N3321" s="11">
        <f t="shared" si="311"/>
        <v>41869.714166666665</v>
      </c>
      <c r="O3321" t="b">
        <v>0</v>
      </c>
      <c r="P3321">
        <v>17</v>
      </c>
      <c r="Q3321" t="b">
        <v>0</v>
      </c>
      <c r="R3321" t="s">
        <v>8271</v>
      </c>
      <c r="S3321" t="str">
        <f t="shared" si="308"/>
        <v>theater</v>
      </c>
      <c r="T3321" t="str">
        <f t="shared" si="309"/>
        <v>plays</v>
      </c>
    </row>
    <row r="3322" spans="1:20" ht="43.2" x14ac:dyDescent="0.3">
      <c r="A3322">
        <v>1080</v>
      </c>
      <c r="B3322" s="3" t="s">
        <v>1081</v>
      </c>
      <c r="C3322" s="3" t="s">
        <v>5190</v>
      </c>
      <c r="D3322" s="10">
        <v>20000</v>
      </c>
      <c r="E3322">
        <v>1821</v>
      </c>
      <c r="F3322" s="5">
        <f t="shared" si="306"/>
        <v>9.1050000000000006E-2</v>
      </c>
      <c r="G3322" s="6">
        <f t="shared" si="307"/>
        <v>18.581632653061224</v>
      </c>
      <c r="H3322" t="s">
        <v>8221</v>
      </c>
      <c r="I3322" t="s">
        <v>8224</v>
      </c>
      <c r="J3322" t="s">
        <v>8246</v>
      </c>
      <c r="K3322">
        <v>1399778333</v>
      </c>
      <c r="L3322" s="11">
        <f t="shared" si="310"/>
        <v>41770.138113425928</v>
      </c>
      <c r="M3322">
        <v>1397186333</v>
      </c>
      <c r="N3322" s="11">
        <f t="shared" si="311"/>
        <v>41740.138113425928</v>
      </c>
      <c r="O3322" t="b">
        <v>0</v>
      </c>
      <c r="P3322">
        <v>98</v>
      </c>
      <c r="Q3322" t="b">
        <v>0</v>
      </c>
      <c r="R3322" t="s">
        <v>8282</v>
      </c>
      <c r="S3322" t="str">
        <f t="shared" si="308"/>
        <v>games</v>
      </c>
      <c r="T3322" t="str">
        <f t="shared" si="309"/>
        <v>video games</v>
      </c>
    </row>
    <row r="3323" spans="1:20" ht="28.8" x14ac:dyDescent="0.3">
      <c r="A3323">
        <v>1582</v>
      </c>
      <c r="B3323" s="3" t="s">
        <v>1583</v>
      </c>
      <c r="C3323" s="3" t="s">
        <v>5692</v>
      </c>
      <c r="D3323" s="10">
        <v>1000</v>
      </c>
      <c r="E3323">
        <v>93</v>
      </c>
      <c r="F3323" s="5">
        <f t="shared" si="306"/>
        <v>9.2999999999999999E-2</v>
      </c>
      <c r="G3323" s="6">
        <f t="shared" si="307"/>
        <v>31</v>
      </c>
      <c r="H3323" t="s">
        <v>8221</v>
      </c>
      <c r="I3323" t="s">
        <v>8224</v>
      </c>
      <c r="J3323" t="s">
        <v>8246</v>
      </c>
      <c r="K3323">
        <v>1445894400</v>
      </c>
      <c r="L3323" s="11">
        <f t="shared" si="310"/>
        <v>42303.888888888891</v>
      </c>
      <c r="M3323">
        <v>1440961053</v>
      </c>
      <c r="N3323" s="11">
        <f t="shared" si="311"/>
        <v>42246.789965277778</v>
      </c>
      <c r="O3323" t="b">
        <v>0</v>
      </c>
      <c r="P3323">
        <v>3</v>
      </c>
      <c r="Q3323" t="b">
        <v>0</v>
      </c>
      <c r="R3323" t="s">
        <v>8291</v>
      </c>
      <c r="S3323" t="str">
        <f t="shared" si="308"/>
        <v>photography</v>
      </c>
      <c r="T3323" t="str">
        <f t="shared" si="309"/>
        <v>places</v>
      </c>
    </row>
    <row r="3324" spans="1:20" ht="43.2" x14ac:dyDescent="0.3">
      <c r="A3324">
        <v>3728</v>
      </c>
      <c r="B3324" s="3" t="s">
        <v>3725</v>
      </c>
      <c r="C3324" s="3" t="s">
        <v>7838</v>
      </c>
      <c r="D3324" s="10">
        <v>20000</v>
      </c>
      <c r="E3324">
        <v>1862</v>
      </c>
      <c r="F3324" s="5">
        <f t="shared" si="306"/>
        <v>9.3100000000000002E-2</v>
      </c>
      <c r="G3324" s="6">
        <f t="shared" si="307"/>
        <v>60.064516129032256</v>
      </c>
      <c r="H3324" t="s">
        <v>8221</v>
      </c>
      <c r="I3324" t="s">
        <v>8224</v>
      </c>
      <c r="J3324" t="s">
        <v>8246</v>
      </c>
      <c r="K3324">
        <v>1439957176</v>
      </c>
      <c r="L3324" s="11">
        <f t="shared" si="310"/>
        <v>42235.171018518522</v>
      </c>
      <c r="M3324">
        <v>1437365176</v>
      </c>
      <c r="N3324" s="11">
        <f t="shared" si="311"/>
        <v>42205.171018518522</v>
      </c>
      <c r="O3324" t="b">
        <v>0</v>
      </c>
      <c r="P3324">
        <v>31</v>
      </c>
      <c r="Q3324" t="b">
        <v>0</v>
      </c>
      <c r="R3324" t="s">
        <v>8271</v>
      </c>
      <c r="S3324" t="str">
        <f t="shared" si="308"/>
        <v>theater</v>
      </c>
      <c r="T3324" t="str">
        <f t="shared" si="309"/>
        <v>plays</v>
      </c>
    </row>
    <row r="3325" spans="1:20" ht="43.2" x14ac:dyDescent="0.3">
      <c r="A3325">
        <v>438</v>
      </c>
      <c r="B3325" s="3" t="s">
        <v>439</v>
      </c>
      <c r="C3325" s="3" t="s">
        <v>4548</v>
      </c>
      <c r="D3325" s="10">
        <v>20000</v>
      </c>
      <c r="E3325">
        <v>1876</v>
      </c>
      <c r="F3325" s="5">
        <f t="shared" si="306"/>
        <v>9.3799999999999994E-2</v>
      </c>
      <c r="G3325" s="6">
        <f t="shared" si="307"/>
        <v>170.54545454545453</v>
      </c>
      <c r="H3325" t="s">
        <v>8221</v>
      </c>
      <c r="I3325" t="s">
        <v>8224</v>
      </c>
      <c r="J3325" t="s">
        <v>8246</v>
      </c>
      <c r="K3325">
        <v>1447830958</v>
      </c>
      <c r="L3325" s="11">
        <f t="shared" si="310"/>
        <v>42326.302754629629</v>
      </c>
      <c r="M3325">
        <v>1445235358</v>
      </c>
      <c r="N3325" s="11">
        <f t="shared" si="311"/>
        <v>42296.261087962965</v>
      </c>
      <c r="O3325" t="b">
        <v>0</v>
      </c>
      <c r="P3325">
        <v>11</v>
      </c>
      <c r="Q3325" t="b">
        <v>0</v>
      </c>
      <c r="R3325" t="s">
        <v>8270</v>
      </c>
      <c r="S3325" t="str">
        <f t="shared" si="308"/>
        <v>film &amp; video</v>
      </c>
      <c r="T3325" t="str">
        <f t="shared" si="309"/>
        <v>animation</v>
      </c>
    </row>
    <row r="3326" spans="1:20" ht="57.6" x14ac:dyDescent="0.3">
      <c r="A3326">
        <v>2906</v>
      </c>
      <c r="B3326" s="3" t="s">
        <v>2906</v>
      </c>
      <c r="C3326" s="3" t="s">
        <v>7016</v>
      </c>
      <c r="D3326" s="10">
        <v>6000</v>
      </c>
      <c r="E3326">
        <v>565</v>
      </c>
      <c r="F3326" s="5">
        <f t="shared" si="306"/>
        <v>9.4166666666666662E-2</v>
      </c>
      <c r="G3326" s="6">
        <f t="shared" si="307"/>
        <v>80.714285714285708</v>
      </c>
      <c r="H3326" t="s">
        <v>8221</v>
      </c>
      <c r="I3326" t="s">
        <v>8224</v>
      </c>
      <c r="J3326" t="s">
        <v>8246</v>
      </c>
      <c r="K3326">
        <v>1438390800</v>
      </c>
      <c r="L3326" s="11">
        <f t="shared" si="310"/>
        <v>42217.041666666672</v>
      </c>
      <c r="M3326">
        <v>1436888066</v>
      </c>
      <c r="N3326" s="11">
        <f t="shared" si="311"/>
        <v>42199.648912037039</v>
      </c>
      <c r="O3326" t="b">
        <v>0</v>
      </c>
      <c r="P3326">
        <v>7</v>
      </c>
      <c r="Q3326" t="b">
        <v>0</v>
      </c>
      <c r="R3326" t="s">
        <v>8271</v>
      </c>
      <c r="S3326" t="str">
        <f t="shared" si="308"/>
        <v>theater</v>
      </c>
      <c r="T3326" t="str">
        <f t="shared" si="309"/>
        <v>plays</v>
      </c>
    </row>
    <row r="3327" spans="1:20" ht="43.2" x14ac:dyDescent="0.3">
      <c r="A3327">
        <v>889</v>
      </c>
      <c r="B3327" s="3" t="s">
        <v>890</v>
      </c>
      <c r="C3327" s="3" t="s">
        <v>4999</v>
      </c>
      <c r="D3327" s="10">
        <v>25000</v>
      </c>
      <c r="E3327">
        <v>2360.3200000000002</v>
      </c>
      <c r="F3327" s="5">
        <f t="shared" si="306"/>
        <v>9.4412800000000005E-2</v>
      </c>
      <c r="G3327" s="6">
        <f t="shared" si="307"/>
        <v>73.760000000000005</v>
      </c>
      <c r="H3327" t="s">
        <v>8221</v>
      </c>
      <c r="I3327" t="s">
        <v>8224</v>
      </c>
      <c r="J3327" t="s">
        <v>8246</v>
      </c>
      <c r="K3327">
        <v>1412534943</v>
      </c>
      <c r="L3327" s="11">
        <f t="shared" si="310"/>
        <v>41917.784062500003</v>
      </c>
      <c r="M3327">
        <v>1409942943</v>
      </c>
      <c r="N3327" s="11">
        <f t="shared" si="311"/>
        <v>41887.784062500003</v>
      </c>
      <c r="O3327" t="b">
        <v>0</v>
      </c>
      <c r="P3327">
        <v>32</v>
      </c>
      <c r="Q3327" t="b">
        <v>0</v>
      </c>
      <c r="R3327" t="s">
        <v>8279</v>
      </c>
      <c r="S3327" t="str">
        <f t="shared" si="308"/>
        <v>music</v>
      </c>
      <c r="T3327" t="str">
        <f t="shared" si="309"/>
        <v>indie rock</v>
      </c>
    </row>
    <row r="3328" spans="1:20" ht="57.6" x14ac:dyDescent="0.3">
      <c r="A3328">
        <v>432</v>
      </c>
      <c r="B3328" s="3" t="s">
        <v>433</v>
      </c>
      <c r="C3328" s="3" t="s">
        <v>4542</v>
      </c>
      <c r="D3328" s="10">
        <v>6000</v>
      </c>
      <c r="E3328">
        <v>570</v>
      </c>
      <c r="F3328" s="5">
        <f t="shared" si="306"/>
        <v>9.5000000000000001E-2</v>
      </c>
      <c r="G3328" s="6">
        <f t="shared" si="307"/>
        <v>71.25</v>
      </c>
      <c r="H3328" t="s">
        <v>8221</v>
      </c>
      <c r="I3328" t="s">
        <v>8224</v>
      </c>
      <c r="J3328" t="s">
        <v>8246</v>
      </c>
      <c r="K3328">
        <v>1445448381</v>
      </c>
      <c r="L3328" s="11">
        <f t="shared" si="310"/>
        <v>42298.726631944446</v>
      </c>
      <c r="M3328">
        <v>1440264381</v>
      </c>
      <c r="N3328" s="11">
        <f t="shared" si="311"/>
        <v>42238.726631944446</v>
      </c>
      <c r="O3328" t="b">
        <v>0</v>
      </c>
      <c r="P3328">
        <v>8</v>
      </c>
      <c r="Q3328" t="b">
        <v>0</v>
      </c>
      <c r="R3328" t="s">
        <v>8270</v>
      </c>
      <c r="S3328" t="str">
        <f t="shared" si="308"/>
        <v>film &amp; video</v>
      </c>
      <c r="T3328" t="str">
        <f t="shared" si="309"/>
        <v>animation</v>
      </c>
    </row>
    <row r="3329" spans="1:20" ht="57.6" x14ac:dyDescent="0.3">
      <c r="A3329">
        <v>499</v>
      </c>
      <c r="B3329" s="3" t="s">
        <v>500</v>
      </c>
      <c r="C3329" s="3" t="s">
        <v>4609</v>
      </c>
      <c r="D3329" s="10">
        <v>20000</v>
      </c>
      <c r="E3329">
        <v>1910</v>
      </c>
      <c r="F3329" s="5">
        <f t="shared" si="306"/>
        <v>9.5500000000000002E-2</v>
      </c>
      <c r="G3329" s="6">
        <f t="shared" si="307"/>
        <v>73.461538461538467</v>
      </c>
      <c r="H3329" t="s">
        <v>8221</v>
      </c>
      <c r="I3329" t="s">
        <v>8224</v>
      </c>
      <c r="J3329" t="s">
        <v>8246</v>
      </c>
      <c r="K3329">
        <v>1255381140</v>
      </c>
      <c r="L3329" s="11">
        <f t="shared" si="310"/>
        <v>40098.874305555553</v>
      </c>
      <c r="M3329">
        <v>1250630968</v>
      </c>
      <c r="N3329" s="11">
        <f t="shared" si="311"/>
        <v>40043.895462962959</v>
      </c>
      <c r="O3329" t="b">
        <v>0</v>
      </c>
      <c r="P3329">
        <v>26</v>
      </c>
      <c r="Q3329" t="b">
        <v>0</v>
      </c>
      <c r="R3329" t="s">
        <v>8270</v>
      </c>
      <c r="S3329" t="str">
        <f t="shared" si="308"/>
        <v>film &amp; video</v>
      </c>
      <c r="T3329" t="str">
        <f t="shared" si="309"/>
        <v>animation</v>
      </c>
    </row>
    <row r="3330" spans="1:20" ht="43.2" x14ac:dyDescent="0.3">
      <c r="A3330">
        <v>2135</v>
      </c>
      <c r="B3330" s="3" t="s">
        <v>2136</v>
      </c>
      <c r="C3330" s="3" t="s">
        <v>6245</v>
      </c>
      <c r="D3330" s="10">
        <v>5000</v>
      </c>
      <c r="E3330">
        <v>478</v>
      </c>
      <c r="F3330" s="5">
        <f t="shared" ref="F3330:F3393" si="312">E3330/D3330</f>
        <v>9.5600000000000004E-2</v>
      </c>
      <c r="G3330" s="6">
        <f t="shared" ref="G3330:G3393" si="313">E3330/P3330</f>
        <v>21.727272727272727</v>
      </c>
      <c r="H3330" t="s">
        <v>8221</v>
      </c>
      <c r="I3330" t="s">
        <v>8224</v>
      </c>
      <c r="J3330" t="s">
        <v>8246</v>
      </c>
      <c r="K3330">
        <v>1349392033</v>
      </c>
      <c r="L3330" s="11">
        <f t="shared" si="310"/>
        <v>41186.963344907403</v>
      </c>
      <c r="M3330">
        <v>1346800033</v>
      </c>
      <c r="N3330" s="11">
        <f t="shared" si="311"/>
        <v>41156.963344907403</v>
      </c>
      <c r="O3330" t="b">
        <v>0</v>
      </c>
      <c r="P3330">
        <v>22</v>
      </c>
      <c r="Q3330" t="b">
        <v>0</v>
      </c>
      <c r="R3330" t="s">
        <v>8282</v>
      </c>
      <c r="S3330" t="str">
        <f t="shared" ref="S3330:S3393" si="314">LEFT(R3330,FIND("/",R3330)-1)</f>
        <v>games</v>
      </c>
      <c r="T3330" t="str">
        <f t="shared" ref="T3330:T3393" si="315">RIGHT(R3330,LEN(R3330)-FIND("/",R3330))</f>
        <v>video games</v>
      </c>
    </row>
    <row r="3331" spans="1:20" ht="28.8" x14ac:dyDescent="0.3">
      <c r="A3331">
        <v>943</v>
      </c>
      <c r="B3331" s="3" t="s">
        <v>944</v>
      </c>
      <c r="C3331" s="3" t="s">
        <v>5053</v>
      </c>
      <c r="D3331" s="10">
        <v>3000</v>
      </c>
      <c r="E3331">
        <v>289</v>
      </c>
      <c r="F3331" s="5">
        <f t="shared" si="312"/>
        <v>9.633333333333334E-2</v>
      </c>
      <c r="G3331" s="6">
        <f t="shared" si="313"/>
        <v>24.083333333333332</v>
      </c>
      <c r="H3331" t="s">
        <v>8221</v>
      </c>
      <c r="I3331" t="s">
        <v>8224</v>
      </c>
      <c r="J3331" t="s">
        <v>8246</v>
      </c>
      <c r="K3331">
        <v>1480438905</v>
      </c>
      <c r="L3331" s="11">
        <f t="shared" ref="L3331:L3394" si="316">(((K3331/60)/60)/24)+DATE(1970,1,1)</f>
        <v>42703.709548611107</v>
      </c>
      <c r="M3331">
        <v>1477843305</v>
      </c>
      <c r="N3331" s="11">
        <f t="shared" ref="N3331:N3394" si="317">(((M3331/60)/60)/24)+DATE(1970,1,1)</f>
        <v>42673.66788194445</v>
      </c>
      <c r="O3331" t="b">
        <v>0</v>
      </c>
      <c r="P3331">
        <v>12</v>
      </c>
      <c r="Q3331" t="b">
        <v>0</v>
      </c>
      <c r="R3331" t="s">
        <v>8273</v>
      </c>
      <c r="S3331" t="str">
        <f t="shared" si="314"/>
        <v>technology</v>
      </c>
      <c r="T3331" t="str">
        <f t="shared" si="315"/>
        <v>wearables</v>
      </c>
    </row>
    <row r="3332" spans="1:20" ht="43.2" x14ac:dyDescent="0.3">
      <c r="A3332">
        <v>1707</v>
      </c>
      <c r="B3332" s="3" t="s">
        <v>1708</v>
      </c>
      <c r="C3332" s="3" t="s">
        <v>5817</v>
      </c>
      <c r="D3332" s="10">
        <v>5000</v>
      </c>
      <c r="E3332">
        <v>487</v>
      </c>
      <c r="F3332" s="5">
        <f t="shared" si="312"/>
        <v>9.74E-2</v>
      </c>
      <c r="G3332" s="6">
        <f t="shared" si="313"/>
        <v>54.111111111111114</v>
      </c>
      <c r="H3332" t="s">
        <v>8221</v>
      </c>
      <c r="I3332" t="s">
        <v>8224</v>
      </c>
      <c r="J3332" t="s">
        <v>8246</v>
      </c>
      <c r="K3332">
        <v>1459181895</v>
      </c>
      <c r="L3332" s="11">
        <f t="shared" si="316"/>
        <v>42457.679340277777</v>
      </c>
      <c r="M3332">
        <v>1456593495</v>
      </c>
      <c r="N3332" s="11">
        <f t="shared" si="317"/>
        <v>42427.721006944441</v>
      </c>
      <c r="O3332" t="b">
        <v>0</v>
      </c>
      <c r="P3332">
        <v>9</v>
      </c>
      <c r="Q3332" t="b">
        <v>0</v>
      </c>
      <c r="R3332" t="s">
        <v>8293</v>
      </c>
      <c r="S3332" t="str">
        <f t="shared" si="314"/>
        <v>music</v>
      </c>
      <c r="T3332" t="str">
        <f t="shared" si="315"/>
        <v>faith</v>
      </c>
    </row>
    <row r="3333" spans="1:20" ht="57.6" x14ac:dyDescent="0.3">
      <c r="A3333">
        <v>3986</v>
      </c>
      <c r="B3333" s="3" t="s">
        <v>3982</v>
      </c>
      <c r="C3333" s="3" t="s">
        <v>8092</v>
      </c>
      <c r="D3333" s="10">
        <v>5000</v>
      </c>
      <c r="E3333">
        <v>488</v>
      </c>
      <c r="F3333" s="5">
        <f t="shared" si="312"/>
        <v>9.7600000000000006E-2</v>
      </c>
      <c r="G3333" s="6">
        <f t="shared" si="313"/>
        <v>37.53846153846154</v>
      </c>
      <c r="H3333" t="s">
        <v>8221</v>
      </c>
      <c r="I3333" t="s">
        <v>8225</v>
      </c>
      <c r="J3333" t="s">
        <v>8247</v>
      </c>
      <c r="K3333">
        <v>1462539840</v>
      </c>
      <c r="L3333" s="11">
        <f t="shared" si="316"/>
        <v>42496.544444444444</v>
      </c>
      <c r="M3333">
        <v>1460034594</v>
      </c>
      <c r="N3333" s="11">
        <f t="shared" si="317"/>
        <v>42467.548541666663</v>
      </c>
      <c r="O3333" t="b">
        <v>0</v>
      </c>
      <c r="P3333">
        <v>13</v>
      </c>
      <c r="Q3333" t="b">
        <v>0</v>
      </c>
      <c r="R3333" t="s">
        <v>8271</v>
      </c>
      <c r="S3333" t="str">
        <f t="shared" si="314"/>
        <v>theater</v>
      </c>
      <c r="T3333" t="str">
        <f t="shared" si="315"/>
        <v>plays</v>
      </c>
    </row>
    <row r="3334" spans="1:20" ht="43.2" x14ac:dyDescent="0.3">
      <c r="A3334">
        <v>2517</v>
      </c>
      <c r="B3334" s="3" t="s">
        <v>2517</v>
      </c>
      <c r="C3334" s="3" t="s">
        <v>6627</v>
      </c>
      <c r="D3334" s="10">
        <v>18000</v>
      </c>
      <c r="E3334">
        <v>1767</v>
      </c>
      <c r="F3334" s="5">
        <f t="shared" si="312"/>
        <v>9.8166666666666666E-2</v>
      </c>
      <c r="G3334" s="6">
        <f t="shared" si="313"/>
        <v>53.545454545454547</v>
      </c>
      <c r="H3334" t="s">
        <v>8221</v>
      </c>
      <c r="I3334" t="s">
        <v>8229</v>
      </c>
      <c r="J3334" t="s">
        <v>8251</v>
      </c>
      <c r="K3334">
        <v>1426788930</v>
      </c>
      <c r="L3334" s="11">
        <f t="shared" si="316"/>
        <v>42082.760763888888</v>
      </c>
      <c r="M3334">
        <v>1424200530</v>
      </c>
      <c r="N3334" s="11">
        <f t="shared" si="317"/>
        <v>42052.802430555559</v>
      </c>
      <c r="O3334" t="b">
        <v>0</v>
      </c>
      <c r="P3334">
        <v>33</v>
      </c>
      <c r="Q3334" t="b">
        <v>0</v>
      </c>
      <c r="R3334" t="s">
        <v>8299</v>
      </c>
      <c r="S3334" t="str">
        <f t="shared" si="314"/>
        <v>food</v>
      </c>
      <c r="T3334" t="str">
        <f t="shared" si="315"/>
        <v>restaurants</v>
      </c>
    </row>
    <row r="3335" spans="1:20" ht="43.2" x14ac:dyDescent="0.3">
      <c r="A3335">
        <v>1434</v>
      </c>
      <c r="B3335" s="3" t="s">
        <v>1435</v>
      </c>
      <c r="C3335" s="3" t="s">
        <v>5544</v>
      </c>
      <c r="D3335" s="10">
        <v>82000</v>
      </c>
      <c r="E3335">
        <v>8190</v>
      </c>
      <c r="F3335" s="5">
        <f t="shared" si="312"/>
        <v>9.987804878048781E-2</v>
      </c>
      <c r="G3335" s="6">
        <f t="shared" si="313"/>
        <v>744.5454545454545</v>
      </c>
      <c r="H3335" t="s">
        <v>8221</v>
      </c>
      <c r="I3335" t="s">
        <v>8232</v>
      </c>
      <c r="J3335" t="s">
        <v>8253</v>
      </c>
      <c r="K3335">
        <v>1433775600</v>
      </c>
      <c r="L3335" s="11">
        <f t="shared" si="316"/>
        <v>42163.625</v>
      </c>
      <c r="M3335">
        <v>1431973478</v>
      </c>
      <c r="N3335" s="11">
        <f t="shared" si="317"/>
        <v>42142.767106481479</v>
      </c>
      <c r="O3335" t="b">
        <v>0</v>
      </c>
      <c r="P3335">
        <v>11</v>
      </c>
      <c r="Q3335" t="b">
        <v>0</v>
      </c>
      <c r="R3335" t="s">
        <v>8287</v>
      </c>
      <c r="S3335" t="str">
        <f t="shared" si="314"/>
        <v>publishing</v>
      </c>
      <c r="T3335" t="str">
        <f t="shared" si="315"/>
        <v>translations</v>
      </c>
    </row>
    <row r="3336" spans="1:20" ht="43.2" x14ac:dyDescent="0.3">
      <c r="A3336">
        <v>893</v>
      </c>
      <c r="B3336" s="3" t="s">
        <v>894</v>
      </c>
      <c r="C3336" s="3" t="s">
        <v>5003</v>
      </c>
      <c r="D3336" s="10">
        <v>2000</v>
      </c>
      <c r="E3336">
        <v>200</v>
      </c>
      <c r="F3336" s="5">
        <f t="shared" si="312"/>
        <v>0.1</v>
      </c>
      <c r="G3336" s="6">
        <f t="shared" si="313"/>
        <v>40</v>
      </c>
      <c r="H3336" t="s">
        <v>8221</v>
      </c>
      <c r="I3336" t="s">
        <v>8224</v>
      </c>
      <c r="J3336" t="s">
        <v>8246</v>
      </c>
      <c r="K3336">
        <v>1427920363</v>
      </c>
      <c r="L3336" s="11">
        <f t="shared" si="316"/>
        <v>42095.856053240743</v>
      </c>
      <c r="M3336">
        <v>1425331963</v>
      </c>
      <c r="N3336" s="11">
        <f t="shared" si="317"/>
        <v>42065.897719907407</v>
      </c>
      <c r="O3336" t="b">
        <v>0</v>
      </c>
      <c r="P3336">
        <v>5</v>
      </c>
      <c r="Q3336" t="b">
        <v>0</v>
      </c>
      <c r="R3336" t="s">
        <v>8279</v>
      </c>
      <c r="S3336" t="str">
        <f t="shared" si="314"/>
        <v>music</v>
      </c>
      <c r="T3336" t="str">
        <f t="shared" si="315"/>
        <v>indie rock</v>
      </c>
    </row>
    <row r="3337" spans="1:20" ht="57.6" x14ac:dyDescent="0.3">
      <c r="A3337">
        <v>2123</v>
      </c>
      <c r="B3337" s="3" t="s">
        <v>2124</v>
      </c>
      <c r="C3337" s="3" t="s">
        <v>6233</v>
      </c>
      <c r="D3337" s="10">
        <v>500</v>
      </c>
      <c r="E3337">
        <v>50</v>
      </c>
      <c r="F3337" s="5">
        <f t="shared" si="312"/>
        <v>0.1</v>
      </c>
      <c r="G3337" s="6">
        <f t="shared" si="313"/>
        <v>10</v>
      </c>
      <c r="H3337" t="s">
        <v>8221</v>
      </c>
      <c r="I3337" t="s">
        <v>8224</v>
      </c>
      <c r="J3337" t="s">
        <v>8246</v>
      </c>
      <c r="K3337">
        <v>1268636340</v>
      </c>
      <c r="L3337" s="11">
        <f t="shared" si="316"/>
        <v>40252.290972222225</v>
      </c>
      <c r="M3337">
        <v>1263982307</v>
      </c>
      <c r="N3337" s="11">
        <f t="shared" si="317"/>
        <v>40198.424849537041</v>
      </c>
      <c r="O3337" t="b">
        <v>0</v>
      </c>
      <c r="P3337">
        <v>5</v>
      </c>
      <c r="Q3337" t="b">
        <v>0</v>
      </c>
      <c r="R3337" t="s">
        <v>8282</v>
      </c>
      <c r="S3337" t="str">
        <f t="shared" si="314"/>
        <v>games</v>
      </c>
      <c r="T3337" t="str">
        <f t="shared" si="315"/>
        <v>video games</v>
      </c>
    </row>
    <row r="3338" spans="1:20" ht="43.2" x14ac:dyDescent="0.3">
      <c r="A3338">
        <v>3730</v>
      </c>
      <c r="B3338" s="3" t="s">
        <v>3727</v>
      </c>
      <c r="C3338" s="3" t="s">
        <v>7840</v>
      </c>
      <c r="D3338" s="10">
        <v>1000</v>
      </c>
      <c r="E3338">
        <v>100</v>
      </c>
      <c r="F3338" s="5">
        <f t="shared" si="312"/>
        <v>0.1</v>
      </c>
      <c r="G3338" s="6">
        <f t="shared" si="313"/>
        <v>100</v>
      </c>
      <c r="H3338" t="s">
        <v>8221</v>
      </c>
      <c r="I3338" t="s">
        <v>8224</v>
      </c>
      <c r="J3338" t="s">
        <v>8246</v>
      </c>
      <c r="K3338">
        <v>1439828159</v>
      </c>
      <c r="L3338" s="11">
        <f t="shared" si="316"/>
        <v>42233.677766203706</v>
      </c>
      <c r="M3338">
        <v>1437236159</v>
      </c>
      <c r="N3338" s="11">
        <f t="shared" si="317"/>
        <v>42203.677766203706</v>
      </c>
      <c r="O3338" t="b">
        <v>0</v>
      </c>
      <c r="P3338">
        <v>1</v>
      </c>
      <c r="Q3338" t="b">
        <v>0</v>
      </c>
      <c r="R3338" t="s">
        <v>8271</v>
      </c>
      <c r="S3338" t="str">
        <f t="shared" si="314"/>
        <v>theater</v>
      </c>
      <c r="T3338" t="str">
        <f t="shared" si="315"/>
        <v>plays</v>
      </c>
    </row>
    <row r="3339" spans="1:20" ht="43.2" x14ac:dyDescent="0.3">
      <c r="A3339">
        <v>3745</v>
      </c>
      <c r="B3339" s="3" t="s">
        <v>3742</v>
      </c>
      <c r="C3339" s="3" t="s">
        <v>7855</v>
      </c>
      <c r="D3339" s="10">
        <v>100</v>
      </c>
      <c r="E3339">
        <v>10</v>
      </c>
      <c r="F3339" s="5">
        <f t="shared" si="312"/>
        <v>0.1</v>
      </c>
      <c r="G3339" s="6">
        <f t="shared" si="313"/>
        <v>10</v>
      </c>
      <c r="H3339" t="s">
        <v>8221</v>
      </c>
      <c r="I3339" t="s">
        <v>8224</v>
      </c>
      <c r="J3339" t="s">
        <v>8246</v>
      </c>
      <c r="K3339">
        <v>1407689102</v>
      </c>
      <c r="L3339" s="11">
        <f t="shared" si="316"/>
        <v>41861.697939814818</v>
      </c>
      <c r="M3339">
        <v>1405097102</v>
      </c>
      <c r="N3339" s="11">
        <f t="shared" si="317"/>
        <v>41831.697939814818</v>
      </c>
      <c r="O3339" t="b">
        <v>0</v>
      </c>
      <c r="P3339">
        <v>1</v>
      </c>
      <c r="Q3339" t="b">
        <v>0</v>
      </c>
      <c r="R3339" t="s">
        <v>8271</v>
      </c>
      <c r="S3339" t="str">
        <f t="shared" si="314"/>
        <v>theater</v>
      </c>
      <c r="T3339" t="str">
        <f t="shared" si="315"/>
        <v>plays</v>
      </c>
    </row>
    <row r="3340" spans="1:20" ht="43.2" x14ac:dyDescent="0.3">
      <c r="A3340">
        <v>3913</v>
      </c>
      <c r="B3340" s="3" t="s">
        <v>3910</v>
      </c>
      <c r="C3340" s="3" t="s">
        <v>8021</v>
      </c>
      <c r="D3340" s="10">
        <v>10000</v>
      </c>
      <c r="E3340">
        <v>1000</v>
      </c>
      <c r="F3340" s="5">
        <f t="shared" si="312"/>
        <v>0.1</v>
      </c>
      <c r="G3340" s="6">
        <f t="shared" si="313"/>
        <v>142.85714285714286</v>
      </c>
      <c r="H3340" t="s">
        <v>8221</v>
      </c>
      <c r="I3340" t="s">
        <v>8224</v>
      </c>
      <c r="J3340" t="s">
        <v>8246</v>
      </c>
      <c r="K3340">
        <v>1448863449</v>
      </c>
      <c r="L3340" s="11">
        <f t="shared" si="316"/>
        <v>42338.252881944441</v>
      </c>
      <c r="M3340">
        <v>1446267849</v>
      </c>
      <c r="N3340" s="11">
        <f t="shared" si="317"/>
        <v>42308.211215277777</v>
      </c>
      <c r="O3340" t="b">
        <v>0</v>
      </c>
      <c r="P3340">
        <v>7</v>
      </c>
      <c r="Q3340" t="b">
        <v>0</v>
      </c>
      <c r="R3340" t="s">
        <v>8271</v>
      </c>
      <c r="S3340" t="str">
        <f t="shared" si="314"/>
        <v>theater</v>
      </c>
      <c r="T3340" t="str">
        <f t="shared" si="315"/>
        <v>plays</v>
      </c>
    </row>
    <row r="3341" spans="1:20" ht="43.2" x14ac:dyDescent="0.3">
      <c r="A3341">
        <v>3925</v>
      </c>
      <c r="B3341" s="3" t="s">
        <v>3922</v>
      </c>
      <c r="C3341" s="3" t="s">
        <v>8033</v>
      </c>
      <c r="D3341" s="10">
        <v>150</v>
      </c>
      <c r="E3341">
        <v>15</v>
      </c>
      <c r="F3341" s="5">
        <f t="shared" si="312"/>
        <v>0.1</v>
      </c>
      <c r="G3341" s="6">
        <f t="shared" si="313"/>
        <v>5</v>
      </c>
      <c r="H3341" t="s">
        <v>8221</v>
      </c>
      <c r="I3341" t="s">
        <v>8224</v>
      </c>
      <c r="J3341" t="s">
        <v>8246</v>
      </c>
      <c r="K3341">
        <v>1406753639</v>
      </c>
      <c r="L3341" s="11">
        <f t="shared" si="316"/>
        <v>41850.870821759258</v>
      </c>
      <c r="M3341">
        <v>1404161639</v>
      </c>
      <c r="N3341" s="11">
        <f t="shared" si="317"/>
        <v>41820.870821759258</v>
      </c>
      <c r="O3341" t="b">
        <v>0</v>
      </c>
      <c r="P3341">
        <v>3</v>
      </c>
      <c r="Q3341" t="b">
        <v>0</v>
      </c>
      <c r="R3341" t="s">
        <v>8271</v>
      </c>
      <c r="S3341" t="str">
        <f t="shared" si="314"/>
        <v>theater</v>
      </c>
      <c r="T3341" t="str">
        <f t="shared" si="315"/>
        <v>plays</v>
      </c>
    </row>
    <row r="3342" spans="1:20" ht="43.2" x14ac:dyDescent="0.3">
      <c r="A3342">
        <v>4103</v>
      </c>
      <c r="B3342" s="3" t="s">
        <v>4099</v>
      </c>
      <c r="C3342" s="3" t="s">
        <v>8206</v>
      </c>
      <c r="D3342" s="10">
        <v>1000</v>
      </c>
      <c r="E3342">
        <v>100</v>
      </c>
      <c r="F3342" s="5">
        <f t="shared" si="312"/>
        <v>0.1</v>
      </c>
      <c r="G3342" s="6">
        <f t="shared" si="313"/>
        <v>16.666666666666668</v>
      </c>
      <c r="H3342" t="s">
        <v>8221</v>
      </c>
      <c r="I3342" t="s">
        <v>8224</v>
      </c>
      <c r="J3342" t="s">
        <v>8246</v>
      </c>
      <c r="K3342">
        <v>1440613920</v>
      </c>
      <c r="L3342" s="11">
        <f t="shared" si="316"/>
        <v>42242.772222222222</v>
      </c>
      <c r="M3342">
        <v>1435953566</v>
      </c>
      <c r="N3342" s="11">
        <f t="shared" si="317"/>
        <v>42188.83293981482</v>
      </c>
      <c r="O3342" t="b">
        <v>0</v>
      </c>
      <c r="P3342">
        <v>6</v>
      </c>
      <c r="Q3342" t="b">
        <v>0</v>
      </c>
      <c r="R3342" t="s">
        <v>8271</v>
      </c>
      <c r="S3342" t="str">
        <f t="shared" si="314"/>
        <v>theater</v>
      </c>
      <c r="T3342" t="str">
        <f t="shared" si="315"/>
        <v>plays</v>
      </c>
    </row>
    <row r="3343" spans="1:20" ht="43.2" x14ac:dyDescent="0.3">
      <c r="A3343">
        <v>667</v>
      </c>
      <c r="B3343" s="3" t="s">
        <v>668</v>
      </c>
      <c r="C3343" s="3" t="s">
        <v>4777</v>
      </c>
      <c r="D3343" s="10">
        <v>50000</v>
      </c>
      <c r="E3343">
        <v>5010</v>
      </c>
      <c r="F3343" s="5">
        <f t="shared" si="312"/>
        <v>0.1002</v>
      </c>
      <c r="G3343" s="6">
        <f t="shared" si="313"/>
        <v>178.92857142857142</v>
      </c>
      <c r="H3343" t="s">
        <v>8221</v>
      </c>
      <c r="I3343" t="s">
        <v>8237</v>
      </c>
      <c r="J3343" t="s">
        <v>8249</v>
      </c>
      <c r="K3343">
        <v>1477731463</v>
      </c>
      <c r="L3343" s="11">
        <f t="shared" si="316"/>
        <v>42672.373414351852</v>
      </c>
      <c r="M3343">
        <v>1474275463</v>
      </c>
      <c r="N3343" s="11">
        <f t="shared" si="317"/>
        <v>42632.373414351852</v>
      </c>
      <c r="O3343" t="b">
        <v>0</v>
      </c>
      <c r="P3343">
        <v>28</v>
      </c>
      <c r="Q3343" t="b">
        <v>0</v>
      </c>
      <c r="R3343" t="s">
        <v>8273</v>
      </c>
      <c r="S3343" t="str">
        <f t="shared" si="314"/>
        <v>technology</v>
      </c>
      <c r="T3343" t="str">
        <f t="shared" si="315"/>
        <v>wearables</v>
      </c>
    </row>
    <row r="3344" spans="1:20" ht="43.2" x14ac:dyDescent="0.3">
      <c r="A3344">
        <v>4003</v>
      </c>
      <c r="B3344" s="3" t="s">
        <v>3999</v>
      </c>
      <c r="C3344" s="3" t="s">
        <v>8071</v>
      </c>
      <c r="D3344" s="10">
        <v>2000</v>
      </c>
      <c r="E3344">
        <v>201</v>
      </c>
      <c r="F3344" s="5">
        <f t="shared" si="312"/>
        <v>0.10050000000000001</v>
      </c>
      <c r="G3344" s="6">
        <f t="shared" si="313"/>
        <v>100.5</v>
      </c>
      <c r="H3344" t="s">
        <v>8221</v>
      </c>
      <c r="I3344" t="s">
        <v>8224</v>
      </c>
      <c r="J3344" t="s">
        <v>8246</v>
      </c>
      <c r="K3344">
        <v>1424009147</v>
      </c>
      <c r="L3344" s="11">
        <f t="shared" si="316"/>
        <v>42050.587349537032</v>
      </c>
      <c r="M3344">
        <v>1421417147</v>
      </c>
      <c r="N3344" s="11">
        <f t="shared" si="317"/>
        <v>42020.587349537032</v>
      </c>
      <c r="O3344" t="b">
        <v>0</v>
      </c>
      <c r="P3344">
        <v>2</v>
      </c>
      <c r="Q3344" t="b">
        <v>0</v>
      </c>
      <c r="R3344" t="s">
        <v>8271</v>
      </c>
      <c r="S3344" t="str">
        <f t="shared" si="314"/>
        <v>theater</v>
      </c>
      <c r="T3344" t="str">
        <f t="shared" si="315"/>
        <v>plays</v>
      </c>
    </row>
    <row r="3345" spans="1:20" ht="28.8" x14ac:dyDescent="0.3">
      <c r="A3345">
        <v>1150</v>
      </c>
      <c r="B3345" s="3" t="s">
        <v>1151</v>
      </c>
      <c r="C3345" s="3" t="s">
        <v>5260</v>
      </c>
      <c r="D3345" s="10">
        <v>2500</v>
      </c>
      <c r="E3345">
        <v>252</v>
      </c>
      <c r="F3345" s="5">
        <f t="shared" si="312"/>
        <v>0.1008</v>
      </c>
      <c r="G3345" s="6">
        <f t="shared" si="313"/>
        <v>42</v>
      </c>
      <c r="H3345" t="s">
        <v>8221</v>
      </c>
      <c r="I3345" t="s">
        <v>8224</v>
      </c>
      <c r="J3345" t="s">
        <v>8246</v>
      </c>
      <c r="K3345">
        <v>1452293675</v>
      </c>
      <c r="L3345" s="11">
        <f t="shared" si="316"/>
        <v>42377.954571759255</v>
      </c>
      <c r="M3345">
        <v>1447109675</v>
      </c>
      <c r="N3345" s="11">
        <f t="shared" si="317"/>
        <v>42317.954571759255</v>
      </c>
      <c r="O3345" t="b">
        <v>0</v>
      </c>
      <c r="P3345">
        <v>6</v>
      </c>
      <c r="Q3345" t="b">
        <v>0</v>
      </c>
      <c r="R3345" t="s">
        <v>8284</v>
      </c>
      <c r="S3345" t="str">
        <f t="shared" si="314"/>
        <v>food</v>
      </c>
      <c r="T3345" t="str">
        <f t="shared" si="315"/>
        <v>food trucks</v>
      </c>
    </row>
    <row r="3346" spans="1:20" ht="43.2" x14ac:dyDescent="0.3">
      <c r="A3346">
        <v>1725</v>
      </c>
      <c r="B3346" s="3" t="s">
        <v>1726</v>
      </c>
      <c r="C3346" s="3" t="s">
        <v>5835</v>
      </c>
      <c r="D3346" s="10">
        <v>5500</v>
      </c>
      <c r="E3346">
        <v>560</v>
      </c>
      <c r="F3346" s="5">
        <f t="shared" si="312"/>
        <v>0.10181818181818182</v>
      </c>
      <c r="G3346" s="6">
        <f t="shared" si="313"/>
        <v>62.222222222222221</v>
      </c>
      <c r="H3346" t="s">
        <v>8221</v>
      </c>
      <c r="I3346" t="s">
        <v>8224</v>
      </c>
      <c r="J3346" t="s">
        <v>8246</v>
      </c>
      <c r="K3346">
        <v>1408922049</v>
      </c>
      <c r="L3346" s="11">
        <f t="shared" si="316"/>
        <v>41875.968159722222</v>
      </c>
      <c r="M3346">
        <v>1406330049</v>
      </c>
      <c r="N3346" s="11">
        <f t="shared" si="317"/>
        <v>41845.968159722222</v>
      </c>
      <c r="O3346" t="b">
        <v>0</v>
      </c>
      <c r="P3346">
        <v>9</v>
      </c>
      <c r="Q3346" t="b">
        <v>0</v>
      </c>
      <c r="R3346" t="s">
        <v>8293</v>
      </c>
      <c r="S3346" t="str">
        <f t="shared" si="314"/>
        <v>music</v>
      </c>
      <c r="T3346" t="str">
        <f t="shared" si="315"/>
        <v>faith</v>
      </c>
    </row>
    <row r="3347" spans="1:20" ht="43.2" x14ac:dyDescent="0.3">
      <c r="A3347">
        <v>716</v>
      </c>
      <c r="B3347" s="3" t="s">
        <v>717</v>
      </c>
      <c r="C3347" s="3" t="s">
        <v>4826</v>
      </c>
      <c r="D3347" s="10">
        <v>7000</v>
      </c>
      <c r="E3347">
        <v>715</v>
      </c>
      <c r="F3347" s="5">
        <f t="shared" si="312"/>
        <v>0.10214285714285715</v>
      </c>
      <c r="G3347" s="6">
        <f t="shared" si="313"/>
        <v>44.6875</v>
      </c>
      <c r="H3347" t="s">
        <v>8221</v>
      </c>
      <c r="I3347" t="s">
        <v>8224</v>
      </c>
      <c r="J3347" t="s">
        <v>8246</v>
      </c>
      <c r="K3347">
        <v>1417392000</v>
      </c>
      <c r="L3347" s="11">
        <f t="shared" si="316"/>
        <v>41974</v>
      </c>
      <c r="M3347">
        <v>1414511307</v>
      </c>
      <c r="N3347" s="11">
        <f t="shared" si="317"/>
        <v>41940.658645833333</v>
      </c>
      <c r="O3347" t="b">
        <v>0</v>
      </c>
      <c r="P3347">
        <v>16</v>
      </c>
      <c r="Q3347" t="b">
        <v>0</v>
      </c>
      <c r="R3347" t="s">
        <v>8273</v>
      </c>
      <c r="S3347" t="str">
        <f t="shared" si="314"/>
        <v>technology</v>
      </c>
      <c r="T3347" t="str">
        <f t="shared" si="315"/>
        <v>wearables</v>
      </c>
    </row>
    <row r="3348" spans="1:20" ht="43.2" x14ac:dyDescent="0.3">
      <c r="A3348">
        <v>1870</v>
      </c>
      <c r="B3348" s="3" t="s">
        <v>1871</v>
      </c>
      <c r="C3348" s="3" t="s">
        <v>5980</v>
      </c>
      <c r="D3348" s="10">
        <v>3500</v>
      </c>
      <c r="E3348">
        <v>361</v>
      </c>
      <c r="F3348" s="5">
        <f t="shared" si="312"/>
        <v>0.10314285714285715</v>
      </c>
      <c r="G3348" s="6">
        <f t="shared" si="313"/>
        <v>32.81818181818182</v>
      </c>
      <c r="H3348" t="s">
        <v>8221</v>
      </c>
      <c r="I3348" t="s">
        <v>8224</v>
      </c>
      <c r="J3348" t="s">
        <v>8246</v>
      </c>
      <c r="K3348">
        <v>1454213820</v>
      </c>
      <c r="L3348" s="11">
        <f t="shared" si="316"/>
        <v>42400.178472222222</v>
      </c>
      <c r="M3348">
        <v>1451723535</v>
      </c>
      <c r="N3348" s="11">
        <f t="shared" si="317"/>
        <v>42371.355729166666</v>
      </c>
      <c r="O3348" t="b">
        <v>0</v>
      </c>
      <c r="P3348">
        <v>11</v>
      </c>
      <c r="Q3348" t="b">
        <v>0</v>
      </c>
      <c r="R3348" t="s">
        <v>8283</v>
      </c>
      <c r="S3348" t="str">
        <f t="shared" si="314"/>
        <v>games</v>
      </c>
      <c r="T3348" t="str">
        <f t="shared" si="315"/>
        <v>mobile games</v>
      </c>
    </row>
    <row r="3349" spans="1:20" ht="43.2" x14ac:dyDescent="0.3">
      <c r="A3349">
        <v>2770</v>
      </c>
      <c r="B3349" s="3" t="s">
        <v>2770</v>
      </c>
      <c r="C3349" s="3" t="s">
        <v>6880</v>
      </c>
      <c r="D3349" s="10">
        <v>20000</v>
      </c>
      <c r="E3349">
        <v>2082.25</v>
      </c>
      <c r="F3349" s="5">
        <f t="shared" si="312"/>
        <v>0.1041125</v>
      </c>
      <c r="G3349" s="6">
        <f t="shared" si="313"/>
        <v>63.098484848484851</v>
      </c>
      <c r="H3349" t="s">
        <v>8221</v>
      </c>
      <c r="I3349" t="s">
        <v>8224</v>
      </c>
      <c r="J3349" t="s">
        <v>8246</v>
      </c>
      <c r="K3349">
        <v>1395158130</v>
      </c>
      <c r="L3349" s="11">
        <f t="shared" si="316"/>
        <v>41716.663541666669</v>
      </c>
      <c r="M3349">
        <v>1392569730</v>
      </c>
      <c r="N3349" s="11">
        <f t="shared" si="317"/>
        <v>41686.705208333333</v>
      </c>
      <c r="O3349" t="b">
        <v>0</v>
      </c>
      <c r="P3349">
        <v>33</v>
      </c>
      <c r="Q3349" t="b">
        <v>0</v>
      </c>
      <c r="R3349" t="s">
        <v>8304</v>
      </c>
      <c r="S3349" t="str">
        <f t="shared" si="314"/>
        <v>publishing</v>
      </c>
      <c r="T3349" t="str">
        <f t="shared" si="315"/>
        <v>children's books</v>
      </c>
    </row>
    <row r="3350" spans="1:20" ht="57.6" x14ac:dyDescent="0.3">
      <c r="A3350">
        <v>2124</v>
      </c>
      <c r="B3350" s="3" t="s">
        <v>2125</v>
      </c>
      <c r="C3350" s="3" t="s">
        <v>6234</v>
      </c>
      <c r="D3350" s="10">
        <v>1100</v>
      </c>
      <c r="E3350">
        <v>115</v>
      </c>
      <c r="F3350" s="5">
        <f t="shared" si="312"/>
        <v>0.10454545454545454</v>
      </c>
      <c r="G3350" s="6">
        <f t="shared" si="313"/>
        <v>23</v>
      </c>
      <c r="H3350" t="s">
        <v>8221</v>
      </c>
      <c r="I3350" t="s">
        <v>8224</v>
      </c>
      <c r="J3350" t="s">
        <v>8246</v>
      </c>
      <c r="K3350">
        <v>1291093200</v>
      </c>
      <c r="L3350" s="11">
        <f t="shared" si="316"/>
        <v>40512.208333333336</v>
      </c>
      <c r="M3350">
        <v>1286930435</v>
      </c>
      <c r="N3350" s="11">
        <f t="shared" si="317"/>
        <v>40464.028182870366</v>
      </c>
      <c r="O3350" t="b">
        <v>0</v>
      </c>
      <c r="P3350">
        <v>5</v>
      </c>
      <c r="Q3350" t="b">
        <v>0</v>
      </c>
      <c r="R3350" t="s">
        <v>8282</v>
      </c>
      <c r="S3350" t="str">
        <f t="shared" si="314"/>
        <v>games</v>
      </c>
      <c r="T3350" t="str">
        <f t="shared" si="315"/>
        <v>video games</v>
      </c>
    </row>
    <row r="3351" spans="1:20" ht="43.2" x14ac:dyDescent="0.3">
      <c r="A3351">
        <v>197</v>
      </c>
      <c r="B3351" s="3" t="s">
        <v>199</v>
      </c>
      <c r="C3351" s="3" t="s">
        <v>4307</v>
      </c>
      <c r="D3351" s="10">
        <v>2500</v>
      </c>
      <c r="E3351">
        <v>262</v>
      </c>
      <c r="F3351" s="5">
        <f t="shared" si="312"/>
        <v>0.1048</v>
      </c>
      <c r="G3351" s="6">
        <f t="shared" si="313"/>
        <v>32.75</v>
      </c>
      <c r="H3351" t="s">
        <v>8221</v>
      </c>
      <c r="I3351" t="s">
        <v>8225</v>
      </c>
      <c r="J3351" t="s">
        <v>8247</v>
      </c>
      <c r="K3351">
        <v>1487365200</v>
      </c>
      <c r="L3351" s="11">
        <f t="shared" si="316"/>
        <v>42783.875</v>
      </c>
      <c r="M3351">
        <v>1483734100</v>
      </c>
      <c r="N3351" s="11">
        <f t="shared" si="317"/>
        <v>42741.848379629635</v>
      </c>
      <c r="O3351" t="b">
        <v>0</v>
      </c>
      <c r="P3351">
        <v>8</v>
      </c>
      <c r="Q3351" t="b">
        <v>0</v>
      </c>
      <c r="R3351" t="s">
        <v>8268</v>
      </c>
      <c r="S3351" t="str">
        <f t="shared" si="314"/>
        <v>film &amp; video</v>
      </c>
      <c r="T3351" t="str">
        <f t="shared" si="315"/>
        <v>drama</v>
      </c>
    </row>
    <row r="3352" spans="1:20" ht="43.2" x14ac:dyDescent="0.3">
      <c r="A3352">
        <v>2756</v>
      </c>
      <c r="B3352" s="3" t="s">
        <v>2756</v>
      </c>
      <c r="C3352" s="3" t="s">
        <v>6866</v>
      </c>
      <c r="D3352" s="10">
        <v>10000</v>
      </c>
      <c r="E3352">
        <v>1048</v>
      </c>
      <c r="F3352" s="5">
        <f t="shared" si="312"/>
        <v>0.1048</v>
      </c>
      <c r="G3352" s="6">
        <f t="shared" si="313"/>
        <v>31.757575757575758</v>
      </c>
      <c r="H3352" t="s">
        <v>8221</v>
      </c>
      <c r="I3352" t="s">
        <v>8224</v>
      </c>
      <c r="J3352" t="s">
        <v>8246</v>
      </c>
      <c r="K3352">
        <v>1389476201</v>
      </c>
      <c r="L3352" s="11">
        <f t="shared" si="316"/>
        <v>41650.90047453704</v>
      </c>
      <c r="M3352">
        <v>1386884201</v>
      </c>
      <c r="N3352" s="11">
        <f t="shared" si="317"/>
        <v>41620.90047453704</v>
      </c>
      <c r="O3352" t="b">
        <v>0</v>
      </c>
      <c r="P3352">
        <v>33</v>
      </c>
      <c r="Q3352" t="b">
        <v>0</v>
      </c>
      <c r="R3352" t="s">
        <v>8304</v>
      </c>
      <c r="S3352" t="str">
        <f t="shared" si="314"/>
        <v>publishing</v>
      </c>
      <c r="T3352" t="str">
        <f t="shared" si="315"/>
        <v>children's books</v>
      </c>
    </row>
    <row r="3353" spans="1:20" ht="43.2" x14ac:dyDescent="0.3">
      <c r="A3353">
        <v>1711</v>
      </c>
      <c r="B3353" s="3" t="s">
        <v>1712</v>
      </c>
      <c r="C3353" s="3" t="s">
        <v>5821</v>
      </c>
      <c r="D3353" s="10">
        <v>10000</v>
      </c>
      <c r="E3353">
        <v>1050</v>
      </c>
      <c r="F3353" s="5">
        <f t="shared" si="312"/>
        <v>0.105</v>
      </c>
      <c r="G3353" s="6">
        <f t="shared" si="313"/>
        <v>525</v>
      </c>
      <c r="H3353" t="s">
        <v>8221</v>
      </c>
      <c r="I3353" t="s">
        <v>8224</v>
      </c>
      <c r="J3353" t="s">
        <v>8246</v>
      </c>
      <c r="K3353">
        <v>1409585434</v>
      </c>
      <c r="L3353" s="11">
        <f t="shared" si="316"/>
        <v>41883.646226851852</v>
      </c>
      <c r="M3353">
        <v>1406907034</v>
      </c>
      <c r="N3353" s="11">
        <f t="shared" si="317"/>
        <v>41852.646226851852</v>
      </c>
      <c r="O3353" t="b">
        <v>0</v>
      </c>
      <c r="P3353">
        <v>2</v>
      </c>
      <c r="Q3353" t="b">
        <v>0</v>
      </c>
      <c r="R3353" t="s">
        <v>8293</v>
      </c>
      <c r="S3353" t="str">
        <f t="shared" si="314"/>
        <v>music</v>
      </c>
      <c r="T3353" t="str">
        <f t="shared" si="315"/>
        <v>faith</v>
      </c>
    </row>
    <row r="3354" spans="1:20" ht="43.2" x14ac:dyDescent="0.3">
      <c r="A3354">
        <v>2759</v>
      </c>
      <c r="B3354" s="3" t="s">
        <v>2759</v>
      </c>
      <c r="C3354" s="3" t="s">
        <v>6869</v>
      </c>
      <c r="D3354" s="10">
        <v>1000</v>
      </c>
      <c r="E3354">
        <v>105</v>
      </c>
      <c r="F3354" s="5">
        <f t="shared" si="312"/>
        <v>0.105</v>
      </c>
      <c r="G3354" s="6">
        <f t="shared" si="313"/>
        <v>52.5</v>
      </c>
      <c r="H3354" t="s">
        <v>8221</v>
      </c>
      <c r="I3354" t="s">
        <v>8226</v>
      </c>
      <c r="J3354" t="s">
        <v>8248</v>
      </c>
      <c r="K3354">
        <v>1468658866</v>
      </c>
      <c r="L3354" s="11">
        <f t="shared" si="316"/>
        <v>42567.36650462963</v>
      </c>
      <c r="M3354">
        <v>1464943666</v>
      </c>
      <c r="N3354" s="11">
        <f t="shared" si="317"/>
        <v>42524.36650462963</v>
      </c>
      <c r="O3354" t="b">
        <v>0</v>
      </c>
      <c r="P3354">
        <v>2</v>
      </c>
      <c r="Q3354" t="b">
        <v>0</v>
      </c>
      <c r="R3354" t="s">
        <v>8304</v>
      </c>
      <c r="S3354" t="str">
        <f t="shared" si="314"/>
        <v>publishing</v>
      </c>
      <c r="T3354" t="str">
        <f t="shared" si="315"/>
        <v>children's books</v>
      </c>
    </row>
    <row r="3355" spans="1:20" ht="43.2" x14ac:dyDescent="0.3">
      <c r="A3355">
        <v>3968</v>
      </c>
      <c r="B3355" s="3" t="s">
        <v>3965</v>
      </c>
      <c r="C3355" s="3" t="s">
        <v>8075</v>
      </c>
      <c r="D3355" s="10">
        <v>5000</v>
      </c>
      <c r="E3355">
        <v>527</v>
      </c>
      <c r="F3355" s="5">
        <f t="shared" si="312"/>
        <v>0.10539999999999999</v>
      </c>
      <c r="G3355" s="6">
        <f t="shared" si="313"/>
        <v>47.909090909090907</v>
      </c>
      <c r="H3355" t="s">
        <v>8221</v>
      </c>
      <c r="I3355" t="s">
        <v>8224</v>
      </c>
      <c r="J3355" t="s">
        <v>8246</v>
      </c>
      <c r="K3355">
        <v>1463945673</v>
      </c>
      <c r="L3355" s="11">
        <f t="shared" si="316"/>
        <v>42512.815659722226</v>
      </c>
      <c r="M3355">
        <v>1458761673</v>
      </c>
      <c r="N3355" s="11">
        <f t="shared" si="317"/>
        <v>42452.815659722226</v>
      </c>
      <c r="O3355" t="b">
        <v>0</v>
      </c>
      <c r="P3355">
        <v>11</v>
      </c>
      <c r="Q3355" t="b">
        <v>0</v>
      </c>
      <c r="R3355" t="s">
        <v>8271</v>
      </c>
      <c r="S3355" t="str">
        <f t="shared" si="314"/>
        <v>theater</v>
      </c>
      <c r="T3355" t="str">
        <f t="shared" si="315"/>
        <v>plays</v>
      </c>
    </row>
    <row r="3356" spans="1:20" ht="43.2" x14ac:dyDescent="0.3">
      <c r="A3356">
        <v>2581</v>
      </c>
      <c r="B3356" s="3" t="s">
        <v>2581</v>
      </c>
      <c r="C3356" s="3" t="s">
        <v>6691</v>
      </c>
      <c r="D3356" s="10">
        <v>5000</v>
      </c>
      <c r="E3356">
        <v>530</v>
      </c>
      <c r="F3356" s="5">
        <f t="shared" si="312"/>
        <v>0.106</v>
      </c>
      <c r="G3356" s="6">
        <f t="shared" si="313"/>
        <v>48.18181818181818</v>
      </c>
      <c r="H3356" t="s">
        <v>8221</v>
      </c>
      <c r="I3356" t="s">
        <v>8224</v>
      </c>
      <c r="J3356" t="s">
        <v>8246</v>
      </c>
      <c r="K3356">
        <v>1447689898</v>
      </c>
      <c r="L3356" s="11">
        <f t="shared" si="316"/>
        <v>42324.670115740737</v>
      </c>
      <c r="M3356">
        <v>1445094298</v>
      </c>
      <c r="N3356" s="11">
        <f t="shared" si="317"/>
        <v>42294.628449074073</v>
      </c>
      <c r="O3356" t="b">
        <v>0</v>
      </c>
      <c r="P3356">
        <v>11</v>
      </c>
      <c r="Q3356" t="b">
        <v>0</v>
      </c>
      <c r="R3356" t="s">
        <v>8284</v>
      </c>
      <c r="S3356" t="str">
        <f t="shared" si="314"/>
        <v>food</v>
      </c>
      <c r="T3356" t="str">
        <f t="shared" si="315"/>
        <v>food trucks</v>
      </c>
    </row>
    <row r="3357" spans="1:20" ht="43.2" x14ac:dyDescent="0.3">
      <c r="A3357">
        <v>3896</v>
      </c>
      <c r="B3357" s="3" t="s">
        <v>3893</v>
      </c>
      <c r="C3357" s="3" t="s">
        <v>8004</v>
      </c>
      <c r="D3357" s="10">
        <v>1600</v>
      </c>
      <c r="E3357">
        <v>170</v>
      </c>
      <c r="F3357" s="5">
        <f t="shared" si="312"/>
        <v>0.10625</v>
      </c>
      <c r="G3357" s="6">
        <f t="shared" si="313"/>
        <v>42.5</v>
      </c>
      <c r="H3357" t="s">
        <v>8221</v>
      </c>
      <c r="I3357" t="s">
        <v>8224</v>
      </c>
      <c r="J3357" t="s">
        <v>8246</v>
      </c>
      <c r="K3357">
        <v>1402979778</v>
      </c>
      <c r="L3357" s="11">
        <f t="shared" si="316"/>
        <v>41807.191875000004</v>
      </c>
      <c r="M3357">
        <v>1401770178</v>
      </c>
      <c r="N3357" s="11">
        <f t="shared" si="317"/>
        <v>41793.191875000004</v>
      </c>
      <c r="O3357" t="b">
        <v>0</v>
      </c>
      <c r="P3357">
        <v>4</v>
      </c>
      <c r="Q3357" t="b">
        <v>0</v>
      </c>
      <c r="R3357" t="s">
        <v>8271</v>
      </c>
      <c r="S3357" t="str">
        <f t="shared" si="314"/>
        <v>theater</v>
      </c>
      <c r="T3357" t="str">
        <f t="shared" si="315"/>
        <v>plays</v>
      </c>
    </row>
    <row r="3358" spans="1:20" ht="43.2" x14ac:dyDescent="0.3">
      <c r="A3358">
        <v>3978</v>
      </c>
      <c r="B3358" s="3" t="s">
        <v>3975</v>
      </c>
      <c r="C3358" s="3" t="s">
        <v>8085</v>
      </c>
      <c r="D3358" s="10">
        <v>2000</v>
      </c>
      <c r="E3358">
        <v>214</v>
      </c>
      <c r="F3358" s="5">
        <f t="shared" si="312"/>
        <v>0.107</v>
      </c>
      <c r="G3358" s="6">
        <f t="shared" si="313"/>
        <v>26.75</v>
      </c>
      <c r="H3358" t="s">
        <v>8221</v>
      </c>
      <c r="I3358" t="s">
        <v>8224</v>
      </c>
      <c r="J3358" t="s">
        <v>8246</v>
      </c>
      <c r="K3358">
        <v>1422717953</v>
      </c>
      <c r="L3358" s="11">
        <f t="shared" si="316"/>
        <v>42035.642974537041</v>
      </c>
      <c r="M3358">
        <v>1417533953</v>
      </c>
      <c r="N3358" s="11">
        <f t="shared" si="317"/>
        <v>41975.642974537041</v>
      </c>
      <c r="O3358" t="b">
        <v>0</v>
      </c>
      <c r="P3358">
        <v>8</v>
      </c>
      <c r="Q3358" t="b">
        <v>0</v>
      </c>
      <c r="R3358" t="s">
        <v>8271</v>
      </c>
      <c r="S3358" t="str">
        <f t="shared" si="314"/>
        <v>theater</v>
      </c>
      <c r="T3358" t="str">
        <f t="shared" si="315"/>
        <v>plays</v>
      </c>
    </row>
    <row r="3359" spans="1:20" ht="57.6" x14ac:dyDescent="0.3">
      <c r="A3359">
        <v>2690</v>
      </c>
      <c r="B3359" s="3" t="s">
        <v>2690</v>
      </c>
      <c r="C3359" s="3" t="s">
        <v>6800</v>
      </c>
      <c r="D3359" s="10">
        <v>80000</v>
      </c>
      <c r="E3359">
        <v>8586</v>
      </c>
      <c r="F3359" s="5">
        <f t="shared" si="312"/>
        <v>0.107325</v>
      </c>
      <c r="G3359" s="6">
        <f t="shared" si="313"/>
        <v>72.762711864406782</v>
      </c>
      <c r="H3359" t="s">
        <v>8221</v>
      </c>
      <c r="I3359" t="s">
        <v>8224</v>
      </c>
      <c r="J3359" t="s">
        <v>8246</v>
      </c>
      <c r="K3359">
        <v>1433298676</v>
      </c>
      <c r="L3359" s="11">
        <f t="shared" si="316"/>
        <v>42158.105046296296</v>
      </c>
      <c r="M3359">
        <v>1429410676</v>
      </c>
      <c r="N3359" s="11">
        <f t="shared" si="317"/>
        <v>42113.105046296296</v>
      </c>
      <c r="O3359" t="b">
        <v>0</v>
      </c>
      <c r="P3359">
        <v>118</v>
      </c>
      <c r="Q3359" t="b">
        <v>0</v>
      </c>
      <c r="R3359" t="s">
        <v>8284</v>
      </c>
      <c r="S3359" t="str">
        <f t="shared" si="314"/>
        <v>food</v>
      </c>
      <c r="T3359" t="str">
        <f t="shared" si="315"/>
        <v>food trucks</v>
      </c>
    </row>
    <row r="3360" spans="1:20" ht="43.2" x14ac:dyDescent="0.3">
      <c r="A3360">
        <v>4088</v>
      </c>
      <c r="B3360" s="3" t="s">
        <v>4084</v>
      </c>
      <c r="C3360" s="3" t="s">
        <v>8191</v>
      </c>
      <c r="D3360" s="10">
        <v>2000</v>
      </c>
      <c r="E3360">
        <v>216</v>
      </c>
      <c r="F3360" s="5">
        <f t="shared" si="312"/>
        <v>0.108</v>
      </c>
      <c r="G3360" s="6">
        <f t="shared" si="313"/>
        <v>72</v>
      </c>
      <c r="H3360" t="s">
        <v>8221</v>
      </c>
      <c r="I3360" t="s">
        <v>8225</v>
      </c>
      <c r="J3360" t="s">
        <v>8247</v>
      </c>
      <c r="K3360">
        <v>1421403960</v>
      </c>
      <c r="L3360" s="11">
        <f t="shared" si="316"/>
        <v>42020.434722222228</v>
      </c>
      <c r="M3360">
        <v>1418827324</v>
      </c>
      <c r="N3360" s="11">
        <f t="shared" si="317"/>
        <v>41990.612546296295</v>
      </c>
      <c r="O3360" t="b">
        <v>0</v>
      </c>
      <c r="P3360">
        <v>3</v>
      </c>
      <c r="Q3360" t="b">
        <v>0</v>
      </c>
      <c r="R3360" t="s">
        <v>8271</v>
      </c>
      <c r="S3360" t="str">
        <f t="shared" si="314"/>
        <v>theater</v>
      </c>
      <c r="T3360" t="str">
        <f t="shared" si="315"/>
        <v>plays</v>
      </c>
    </row>
    <row r="3361" spans="1:20" ht="43.2" x14ac:dyDescent="0.3">
      <c r="A3361">
        <v>2877</v>
      </c>
      <c r="B3361" s="3" t="s">
        <v>2877</v>
      </c>
      <c r="C3361" s="3" t="s">
        <v>6987</v>
      </c>
      <c r="D3361" s="10">
        <v>6000</v>
      </c>
      <c r="E3361">
        <v>650</v>
      </c>
      <c r="F3361" s="5">
        <f t="shared" si="312"/>
        <v>0.10833333333333334</v>
      </c>
      <c r="G3361" s="6">
        <f t="shared" si="313"/>
        <v>108.33333333333333</v>
      </c>
      <c r="H3361" t="s">
        <v>8221</v>
      </c>
      <c r="I3361" t="s">
        <v>8224</v>
      </c>
      <c r="J3361" t="s">
        <v>8246</v>
      </c>
      <c r="K3361">
        <v>1480525200</v>
      </c>
      <c r="L3361" s="11">
        <f t="shared" si="316"/>
        <v>42704.708333333328</v>
      </c>
      <c r="M3361">
        <v>1477781724</v>
      </c>
      <c r="N3361" s="11">
        <f t="shared" si="317"/>
        <v>42672.955138888887</v>
      </c>
      <c r="O3361" t="b">
        <v>0</v>
      </c>
      <c r="P3361">
        <v>6</v>
      </c>
      <c r="Q3361" t="b">
        <v>0</v>
      </c>
      <c r="R3361" t="s">
        <v>8271</v>
      </c>
      <c r="S3361" t="str">
        <f t="shared" si="314"/>
        <v>theater</v>
      </c>
      <c r="T3361" t="str">
        <f t="shared" si="315"/>
        <v>plays</v>
      </c>
    </row>
    <row r="3362" spans="1:20" ht="43.2" x14ac:dyDescent="0.3">
      <c r="A3362">
        <v>1809</v>
      </c>
      <c r="B3362" s="3" t="s">
        <v>1810</v>
      </c>
      <c r="C3362" s="3" t="s">
        <v>5919</v>
      </c>
      <c r="D3362" s="10">
        <v>3500</v>
      </c>
      <c r="E3362">
        <v>380</v>
      </c>
      <c r="F3362" s="5">
        <f t="shared" si="312"/>
        <v>0.10857142857142857</v>
      </c>
      <c r="G3362" s="6">
        <f t="shared" si="313"/>
        <v>42.222222222222221</v>
      </c>
      <c r="H3362" t="s">
        <v>8221</v>
      </c>
      <c r="I3362" t="s">
        <v>8229</v>
      </c>
      <c r="J3362" t="s">
        <v>8251</v>
      </c>
      <c r="K3362">
        <v>1425246439</v>
      </c>
      <c r="L3362" s="11">
        <f t="shared" si="316"/>
        <v>42064.907858796301</v>
      </c>
      <c r="M3362">
        <v>1422222439</v>
      </c>
      <c r="N3362" s="11">
        <f t="shared" si="317"/>
        <v>42029.907858796301</v>
      </c>
      <c r="O3362" t="b">
        <v>1</v>
      </c>
      <c r="P3362">
        <v>9</v>
      </c>
      <c r="Q3362" t="b">
        <v>0</v>
      </c>
      <c r="R3362" t="s">
        <v>8285</v>
      </c>
      <c r="S3362" t="str">
        <f t="shared" si="314"/>
        <v>photography</v>
      </c>
      <c r="T3362" t="str">
        <f t="shared" si="315"/>
        <v>photobooks</v>
      </c>
    </row>
    <row r="3363" spans="1:20" ht="43.2" x14ac:dyDescent="0.3">
      <c r="A3363">
        <v>928</v>
      </c>
      <c r="B3363" s="3" t="s">
        <v>929</v>
      </c>
      <c r="C3363" s="3" t="s">
        <v>5038</v>
      </c>
      <c r="D3363" s="10">
        <v>14500</v>
      </c>
      <c r="E3363">
        <v>1575</v>
      </c>
      <c r="F3363" s="5">
        <f t="shared" si="312"/>
        <v>0.10862068965517241</v>
      </c>
      <c r="G3363" s="6">
        <f t="shared" si="313"/>
        <v>56.25</v>
      </c>
      <c r="H3363" t="s">
        <v>8221</v>
      </c>
      <c r="I3363" t="s">
        <v>8224</v>
      </c>
      <c r="J3363" t="s">
        <v>8246</v>
      </c>
      <c r="K3363">
        <v>1353196800</v>
      </c>
      <c r="L3363" s="11">
        <f t="shared" si="316"/>
        <v>41231</v>
      </c>
      <c r="M3363">
        <v>1348864913</v>
      </c>
      <c r="N3363" s="11">
        <f t="shared" si="317"/>
        <v>41180.86241898148</v>
      </c>
      <c r="O3363" t="b">
        <v>0</v>
      </c>
      <c r="P3363">
        <v>28</v>
      </c>
      <c r="Q3363" t="b">
        <v>0</v>
      </c>
      <c r="R3363" t="s">
        <v>8278</v>
      </c>
      <c r="S3363" t="str">
        <f t="shared" si="314"/>
        <v>music</v>
      </c>
      <c r="T3363" t="str">
        <f t="shared" si="315"/>
        <v>jazz</v>
      </c>
    </row>
    <row r="3364" spans="1:20" ht="43.2" x14ac:dyDescent="0.3">
      <c r="A3364">
        <v>924</v>
      </c>
      <c r="B3364" s="3" t="s">
        <v>925</v>
      </c>
      <c r="C3364" s="3" t="s">
        <v>5034</v>
      </c>
      <c r="D3364" s="10">
        <v>3000</v>
      </c>
      <c r="E3364">
        <v>327</v>
      </c>
      <c r="F3364" s="5">
        <f t="shared" si="312"/>
        <v>0.109</v>
      </c>
      <c r="G3364" s="6">
        <f t="shared" si="313"/>
        <v>21.8</v>
      </c>
      <c r="H3364" t="s">
        <v>8221</v>
      </c>
      <c r="I3364" t="s">
        <v>8224</v>
      </c>
      <c r="J3364" t="s">
        <v>8246</v>
      </c>
      <c r="K3364">
        <v>1360795069</v>
      </c>
      <c r="L3364" s="11">
        <f t="shared" si="316"/>
        <v>41318.942928240744</v>
      </c>
      <c r="M3364">
        <v>1358203069</v>
      </c>
      <c r="N3364" s="11">
        <f t="shared" si="317"/>
        <v>41288.942928240744</v>
      </c>
      <c r="O3364" t="b">
        <v>0</v>
      </c>
      <c r="P3364">
        <v>15</v>
      </c>
      <c r="Q3364" t="b">
        <v>0</v>
      </c>
      <c r="R3364" t="s">
        <v>8278</v>
      </c>
      <c r="S3364" t="str">
        <f t="shared" si="314"/>
        <v>music</v>
      </c>
      <c r="T3364" t="str">
        <f t="shared" si="315"/>
        <v>jazz</v>
      </c>
    </row>
    <row r="3365" spans="1:20" ht="43.2" x14ac:dyDescent="0.3">
      <c r="A3365">
        <v>1735</v>
      </c>
      <c r="B3365" s="3" t="s">
        <v>1736</v>
      </c>
      <c r="C3365" s="3" t="s">
        <v>5845</v>
      </c>
      <c r="D3365" s="10">
        <v>1000</v>
      </c>
      <c r="E3365">
        <v>110</v>
      </c>
      <c r="F3365" s="5">
        <f t="shared" si="312"/>
        <v>0.11</v>
      </c>
      <c r="G3365" s="6">
        <f t="shared" si="313"/>
        <v>55</v>
      </c>
      <c r="H3365" t="s">
        <v>8221</v>
      </c>
      <c r="I3365" t="s">
        <v>8224</v>
      </c>
      <c r="J3365" t="s">
        <v>8246</v>
      </c>
      <c r="K3365">
        <v>1470598345</v>
      </c>
      <c r="L3365" s="11">
        <f t="shared" si="316"/>
        <v>42589.814178240747</v>
      </c>
      <c r="M3365">
        <v>1468006345</v>
      </c>
      <c r="N3365" s="11">
        <f t="shared" si="317"/>
        <v>42559.814178240747</v>
      </c>
      <c r="O3365" t="b">
        <v>0</v>
      </c>
      <c r="P3365">
        <v>2</v>
      </c>
      <c r="Q3365" t="b">
        <v>0</v>
      </c>
      <c r="R3365" t="s">
        <v>8293</v>
      </c>
      <c r="S3365" t="str">
        <f t="shared" si="314"/>
        <v>music</v>
      </c>
      <c r="T3365" t="str">
        <f t="shared" si="315"/>
        <v>faith</v>
      </c>
    </row>
    <row r="3366" spans="1:20" ht="43.2" x14ac:dyDescent="0.3">
      <c r="A3366">
        <v>3934</v>
      </c>
      <c r="B3366" s="3" t="s">
        <v>3931</v>
      </c>
      <c r="C3366" s="3" t="s">
        <v>8042</v>
      </c>
      <c r="D3366" s="10">
        <v>5000</v>
      </c>
      <c r="E3366">
        <v>550</v>
      </c>
      <c r="F3366" s="5">
        <f t="shared" si="312"/>
        <v>0.11</v>
      </c>
      <c r="G3366" s="6">
        <f t="shared" si="313"/>
        <v>45.833333333333336</v>
      </c>
      <c r="H3366" t="s">
        <v>8221</v>
      </c>
      <c r="I3366" t="s">
        <v>8224</v>
      </c>
      <c r="J3366" t="s">
        <v>8246</v>
      </c>
      <c r="K3366">
        <v>1443704400</v>
      </c>
      <c r="L3366" s="11">
        <f t="shared" si="316"/>
        <v>42278.541666666672</v>
      </c>
      <c r="M3366">
        <v>1439827639</v>
      </c>
      <c r="N3366" s="11">
        <f t="shared" si="317"/>
        <v>42233.671747685185</v>
      </c>
      <c r="O3366" t="b">
        <v>0</v>
      </c>
      <c r="P3366">
        <v>12</v>
      </c>
      <c r="Q3366" t="b">
        <v>0</v>
      </c>
      <c r="R3366" t="s">
        <v>8271</v>
      </c>
      <c r="S3366" t="str">
        <f t="shared" si="314"/>
        <v>theater</v>
      </c>
      <c r="T3366" t="str">
        <f t="shared" si="315"/>
        <v>plays</v>
      </c>
    </row>
    <row r="3367" spans="1:20" ht="28.8" x14ac:dyDescent="0.3">
      <c r="A3367">
        <v>1807</v>
      </c>
      <c r="B3367" s="3" t="s">
        <v>1808</v>
      </c>
      <c r="C3367" s="3" t="s">
        <v>5917</v>
      </c>
      <c r="D3367" s="10">
        <v>5000</v>
      </c>
      <c r="E3367">
        <v>553</v>
      </c>
      <c r="F3367" s="5">
        <f t="shared" si="312"/>
        <v>0.1106</v>
      </c>
      <c r="G3367" s="6">
        <f t="shared" si="313"/>
        <v>69.125</v>
      </c>
      <c r="H3367" t="s">
        <v>8221</v>
      </c>
      <c r="I3367" t="s">
        <v>8224</v>
      </c>
      <c r="J3367" t="s">
        <v>8246</v>
      </c>
      <c r="K3367">
        <v>1411868313</v>
      </c>
      <c r="L3367" s="11">
        <f t="shared" si="316"/>
        <v>41910.068437499998</v>
      </c>
      <c r="M3367">
        <v>1409276313</v>
      </c>
      <c r="N3367" s="11">
        <f t="shared" si="317"/>
        <v>41880.068437499998</v>
      </c>
      <c r="O3367" t="b">
        <v>1</v>
      </c>
      <c r="P3367">
        <v>8</v>
      </c>
      <c r="Q3367" t="b">
        <v>0</v>
      </c>
      <c r="R3367" t="s">
        <v>8285</v>
      </c>
      <c r="S3367" t="str">
        <f t="shared" si="314"/>
        <v>photography</v>
      </c>
      <c r="T3367" t="str">
        <f t="shared" si="315"/>
        <v>photobooks</v>
      </c>
    </row>
    <row r="3368" spans="1:20" ht="43.2" x14ac:dyDescent="0.3">
      <c r="A3368">
        <v>1794</v>
      </c>
      <c r="B3368" s="3" t="s">
        <v>1795</v>
      </c>
      <c r="C3368" s="3" t="s">
        <v>5904</v>
      </c>
      <c r="D3368" s="10">
        <v>9000</v>
      </c>
      <c r="E3368">
        <v>997</v>
      </c>
      <c r="F3368" s="5">
        <f t="shared" si="312"/>
        <v>0.11077777777777778</v>
      </c>
      <c r="G3368" s="6">
        <f t="shared" si="313"/>
        <v>55.388888888888886</v>
      </c>
      <c r="H3368" t="s">
        <v>8221</v>
      </c>
      <c r="I3368" t="s">
        <v>8224</v>
      </c>
      <c r="J3368" t="s">
        <v>8246</v>
      </c>
      <c r="K3368">
        <v>1423660422</v>
      </c>
      <c r="L3368" s="11">
        <f t="shared" si="316"/>
        <v>42046.551180555558</v>
      </c>
      <c r="M3368">
        <v>1420636422</v>
      </c>
      <c r="N3368" s="11">
        <f t="shared" si="317"/>
        <v>42011.551180555558</v>
      </c>
      <c r="O3368" t="b">
        <v>1</v>
      </c>
      <c r="P3368">
        <v>18</v>
      </c>
      <c r="Q3368" t="b">
        <v>0</v>
      </c>
      <c r="R3368" t="s">
        <v>8285</v>
      </c>
      <c r="S3368" t="str">
        <f t="shared" si="314"/>
        <v>photography</v>
      </c>
      <c r="T3368" t="str">
        <f t="shared" si="315"/>
        <v>photobooks</v>
      </c>
    </row>
    <row r="3369" spans="1:20" ht="43.2" x14ac:dyDescent="0.3">
      <c r="A3369">
        <v>2143</v>
      </c>
      <c r="B3369" s="3" t="s">
        <v>2144</v>
      </c>
      <c r="C3369" s="3" t="s">
        <v>6253</v>
      </c>
      <c r="D3369" s="10">
        <v>2000</v>
      </c>
      <c r="E3369">
        <v>225</v>
      </c>
      <c r="F3369" s="5">
        <f t="shared" si="312"/>
        <v>0.1125</v>
      </c>
      <c r="G3369" s="6">
        <f t="shared" si="313"/>
        <v>45</v>
      </c>
      <c r="H3369" t="s">
        <v>8221</v>
      </c>
      <c r="I3369" t="s">
        <v>8224</v>
      </c>
      <c r="J3369" t="s">
        <v>8246</v>
      </c>
      <c r="K3369">
        <v>1279738800</v>
      </c>
      <c r="L3369" s="11">
        <f t="shared" si="316"/>
        <v>40380.791666666664</v>
      </c>
      <c r="M3369">
        <v>1275599812</v>
      </c>
      <c r="N3369" s="11">
        <f t="shared" si="317"/>
        <v>40332.886712962965</v>
      </c>
      <c r="O3369" t="b">
        <v>0</v>
      </c>
      <c r="P3369">
        <v>5</v>
      </c>
      <c r="Q3369" t="b">
        <v>0</v>
      </c>
      <c r="R3369" t="s">
        <v>8282</v>
      </c>
      <c r="S3369" t="str">
        <f t="shared" si="314"/>
        <v>games</v>
      </c>
      <c r="T3369" t="str">
        <f t="shared" si="315"/>
        <v>video games</v>
      </c>
    </row>
    <row r="3370" spans="1:20" ht="43.2" x14ac:dyDescent="0.3">
      <c r="A3370">
        <v>3731</v>
      </c>
      <c r="B3370" s="3" t="s">
        <v>3728</v>
      </c>
      <c r="C3370" s="3" t="s">
        <v>7841</v>
      </c>
      <c r="D3370" s="10">
        <v>5500</v>
      </c>
      <c r="E3370">
        <v>620</v>
      </c>
      <c r="F3370" s="5">
        <f t="shared" si="312"/>
        <v>0.11272727272727273</v>
      </c>
      <c r="G3370" s="6">
        <f t="shared" si="313"/>
        <v>51.666666666666664</v>
      </c>
      <c r="H3370" t="s">
        <v>8221</v>
      </c>
      <c r="I3370" t="s">
        <v>8224</v>
      </c>
      <c r="J3370" t="s">
        <v>8246</v>
      </c>
      <c r="K3370">
        <v>1420860180</v>
      </c>
      <c r="L3370" s="11">
        <f t="shared" si="316"/>
        <v>42014.140972222223</v>
      </c>
      <c r="M3370">
        <v>1418234646</v>
      </c>
      <c r="N3370" s="11">
        <f t="shared" si="317"/>
        <v>41983.752847222218</v>
      </c>
      <c r="O3370" t="b">
        <v>0</v>
      </c>
      <c r="P3370">
        <v>12</v>
      </c>
      <c r="Q3370" t="b">
        <v>0</v>
      </c>
      <c r="R3370" t="s">
        <v>8271</v>
      </c>
      <c r="S3370" t="str">
        <f t="shared" si="314"/>
        <v>theater</v>
      </c>
      <c r="T3370" t="str">
        <f t="shared" si="315"/>
        <v>plays</v>
      </c>
    </row>
    <row r="3371" spans="1:20" ht="28.8" x14ac:dyDescent="0.3">
      <c r="A3371">
        <v>3064</v>
      </c>
      <c r="B3371" s="3" t="s">
        <v>3064</v>
      </c>
      <c r="C3371" s="3" t="s">
        <v>7174</v>
      </c>
      <c r="D3371" s="10">
        <v>75000</v>
      </c>
      <c r="E3371">
        <v>8471</v>
      </c>
      <c r="F3371" s="5">
        <f t="shared" si="312"/>
        <v>0.11294666666666667</v>
      </c>
      <c r="G3371" s="6">
        <f t="shared" si="313"/>
        <v>117.65277777777777</v>
      </c>
      <c r="H3371" t="s">
        <v>8221</v>
      </c>
      <c r="I3371" t="s">
        <v>8224</v>
      </c>
      <c r="J3371" t="s">
        <v>8246</v>
      </c>
      <c r="K3371">
        <v>1448175540</v>
      </c>
      <c r="L3371" s="11">
        <f t="shared" si="316"/>
        <v>42330.290972222225</v>
      </c>
      <c r="M3371">
        <v>1445483246</v>
      </c>
      <c r="N3371" s="11">
        <f t="shared" si="317"/>
        <v>42299.130162037036</v>
      </c>
      <c r="O3371" t="b">
        <v>0</v>
      </c>
      <c r="P3371">
        <v>72</v>
      </c>
      <c r="Q3371" t="b">
        <v>0</v>
      </c>
      <c r="R3371" t="s">
        <v>8303</v>
      </c>
      <c r="S3371" t="str">
        <f t="shared" si="314"/>
        <v>theater</v>
      </c>
      <c r="T3371" t="str">
        <f t="shared" si="315"/>
        <v>spaces</v>
      </c>
    </row>
    <row r="3372" spans="1:20" ht="57.6" x14ac:dyDescent="0.3">
      <c r="A3372">
        <v>958</v>
      </c>
      <c r="B3372" s="3" t="s">
        <v>959</v>
      </c>
      <c r="C3372" s="3" t="s">
        <v>5068</v>
      </c>
      <c r="D3372" s="10">
        <v>7777</v>
      </c>
      <c r="E3372">
        <v>881</v>
      </c>
      <c r="F3372" s="5">
        <f t="shared" si="312"/>
        <v>0.11328275684711328</v>
      </c>
      <c r="G3372" s="6">
        <f t="shared" si="313"/>
        <v>51.823529411764703</v>
      </c>
      <c r="H3372" t="s">
        <v>8221</v>
      </c>
      <c r="I3372" t="s">
        <v>8224</v>
      </c>
      <c r="J3372" t="s">
        <v>8246</v>
      </c>
      <c r="K3372">
        <v>1428641940</v>
      </c>
      <c r="L3372" s="11">
        <f t="shared" si="316"/>
        <v>42104.207638888889</v>
      </c>
      <c r="M3372">
        <v>1426792563</v>
      </c>
      <c r="N3372" s="11">
        <f t="shared" si="317"/>
        <v>42082.802812499998</v>
      </c>
      <c r="O3372" t="b">
        <v>0</v>
      </c>
      <c r="P3372">
        <v>17</v>
      </c>
      <c r="Q3372" t="b">
        <v>0</v>
      </c>
      <c r="R3372" t="s">
        <v>8273</v>
      </c>
      <c r="S3372" t="str">
        <f t="shared" si="314"/>
        <v>technology</v>
      </c>
      <c r="T3372" t="str">
        <f t="shared" si="315"/>
        <v>wearables</v>
      </c>
    </row>
    <row r="3373" spans="1:20" ht="43.2" x14ac:dyDescent="0.3">
      <c r="A3373">
        <v>2671</v>
      </c>
      <c r="B3373" s="3" t="s">
        <v>2671</v>
      </c>
      <c r="C3373" s="3" t="s">
        <v>6781</v>
      </c>
      <c r="D3373" s="10">
        <v>25000</v>
      </c>
      <c r="E3373">
        <v>2836</v>
      </c>
      <c r="F3373" s="5">
        <f t="shared" si="312"/>
        <v>0.11344</v>
      </c>
      <c r="G3373" s="6">
        <f t="shared" si="313"/>
        <v>33.761904761904759</v>
      </c>
      <c r="H3373" t="s">
        <v>8221</v>
      </c>
      <c r="I3373" t="s">
        <v>8224</v>
      </c>
      <c r="J3373" t="s">
        <v>8246</v>
      </c>
      <c r="K3373">
        <v>1419017880</v>
      </c>
      <c r="L3373" s="11">
        <f t="shared" si="316"/>
        <v>41992.818055555559</v>
      </c>
      <c r="M3373">
        <v>1416419916</v>
      </c>
      <c r="N3373" s="11">
        <f t="shared" si="317"/>
        <v>41962.749027777783</v>
      </c>
      <c r="O3373" t="b">
        <v>1</v>
      </c>
      <c r="P3373">
        <v>84</v>
      </c>
      <c r="Q3373" t="b">
        <v>0</v>
      </c>
      <c r="R3373" t="s">
        <v>8302</v>
      </c>
      <c r="S3373" t="str">
        <f t="shared" si="314"/>
        <v>technology</v>
      </c>
      <c r="T3373" t="str">
        <f t="shared" si="315"/>
        <v>makerspaces</v>
      </c>
    </row>
    <row r="3374" spans="1:20" ht="57.6" x14ac:dyDescent="0.3">
      <c r="A3374">
        <v>4037</v>
      </c>
      <c r="B3374" s="3" t="s">
        <v>4033</v>
      </c>
      <c r="C3374" s="3" t="s">
        <v>8141</v>
      </c>
      <c r="D3374" s="10">
        <v>700</v>
      </c>
      <c r="E3374">
        <v>80</v>
      </c>
      <c r="F3374" s="5">
        <f t="shared" si="312"/>
        <v>0.11428571428571428</v>
      </c>
      <c r="G3374" s="6">
        <f t="shared" si="313"/>
        <v>40</v>
      </c>
      <c r="H3374" t="s">
        <v>8221</v>
      </c>
      <c r="I3374" t="s">
        <v>8224</v>
      </c>
      <c r="J3374" t="s">
        <v>8246</v>
      </c>
      <c r="K3374">
        <v>1464099900</v>
      </c>
      <c r="L3374" s="11">
        <f t="shared" si="316"/>
        <v>42514.600694444445</v>
      </c>
      <c r="M3374">
        <v>1462585315</v>
      </c>
      <c r="N3374" s="11">
        <f t="shared" si="317"/>
        <v>42497.070775462969</v>
      </c>
      <c r="O3374" t="b">
        <v>0</v>
      </c>
      <c r="P3374">
        <v>2</v>
      </c>
      <c r="Q3374" t="b">
        <v>0</v>
      </c>
      <c r="R3374" t="s">
        <v>8271</v>
      </c>
      <c r="S3374" t="str">
        <f t="shared" si="314"/>
        <v>theater</v>
      </c>
      <c r="T3374" t="str">
        <f t="shared" si="315"/>
        <v>plays</v>
      </c>
    </row>
    <row r="3375" spans="1:20" ht="43.2" x14ac:dyDescent="0.3">
      <c r="A3375">
        <v>4096</v>
      </c>
      <c r="B3375" s="3" t="s">
        <v>4092</v>
      </c>
      <c r="C3375" s="3" t="s">
        <v>8199</v>
      </c>
      <c r="D3375" s="10">
        <v>3500</v>
      </c>
      <c r="E3375">
        <v>400</v>
      </c>
      <c r="F3375" s="5">
        <f t="shared" si="312"/>
        <v>0.11428571428571428</v>
      </c>
      <c r="G3375" s="6">
        <f t="shared" si="313"/>
        <v>80</v>
      </c>
      <c r="H3375" t="s">
        <v>8221</v>
      </c>
      <c r="I3375" t="s">
        <v>8225</v>
      </c>
      <c r="J3375" t="s">
        <v>8247</v>
      </c>
      <c r="K3375">
        <v>1488271860</v>
      </c>
      <c r="L3375" s="11">
        <f t="shared" si="316"/>
        <v>42794.368749999994</v>
      </c>
      <c r="M3375">
        <v>1484484219</v>
      </c>
      <c r="N3375" s="11">
        <f t="shared" si="317"/>
        <v>42750.530312499999</v>
      </c>
      <c r="O3375" t="b">
        <v>0</v>
      </c>
      <c r="P3375">
        <v>5</v>
      </c>
      <c r="Q3375" t="b">
        <v>0</v>
      </c>
      <c r="R3375" t="s">
        <v>8271</v>
      </c>
      <c r="S3375" t="str">
        <f t="shared" si="314"/>
        <v>theater</v>
      </c>
      <c r="T3375" t="str">
        <f t="shared" si="315"/>
        <v>plays</v>
      </c>
    </row>
    <row r="3376" spans="1:20" ht="28.8" x14ac:dyDescent="0.3">
      <c r="A3376">
        <v>3197</v>
      </c>
      <c r="B3376" s="3" t="s">
        <v>3197</v>
      </c>
      <c r="C3376" s="3" t="s">
        <v>7307</v>
      </c>
      <c r="D3376" s="10">
        <v>10000</v>
      </c>
      <c r="E3376">
        <v>1145</v>
      </c>
      <c r="F3376" s="5">
        <f t="shared" si="312"/>
        <v>0.1145</v>
      </c>
      <c r="G3376" s="6">
        <f t="shared" si="313"/>
        <v>286.25</v>
      </c>
      <c r="H3376" t="s">
        <v>8221</v>
      </c>
      <c r="I3376" t="s">
        <v>8234</v>
      </c>
      <c r="J3376" t="s">
        <v>8254</v>
      </c>
      <c r="K3376">
        <v>1423050618</v>
      </c>
      <c r="L3376" s="11">
        <f t="shared" si="316"/>
        <v>42039.493263888886</v>
      </c>
      <c r="M3376">
        <v>1420458618</v>
      </c>
      <c r="N3376" s="11">
        <f t="shared" si="317"/>
        <v>42009.493263888886</v>
      </c>
      <c r="O3376" t="b">
        <v>0</v>
      </c>
      <c r="P3376">
        <v>4</v>
      </c>
      <c r="Q3376" t="b">
        <v>0</v>
      </c>
      <c r="R3376" t="s">
        <v>8305</v>
      </c>
      <c r="S3376" t="str">
        <f t="shared" si="314"/>
        <v>theater</v>
      </c>
      <c r="T3376" t="str">
        <f t="shared" si="315"/>
        <v>musical</v>
      </c>
    </row>
    <row r="3377" spans="1:20" ht="43.2" x14ac:dyDescent="0.3">
      <c r="A3377">
        <v>2752</v>
      </c>
      <c r="B3377" s="3" t="s">
        <v>2752</v>
      </c>
      <c r="C3377" s="3" t="s">
        <v>6862</v>
      </c>
      <c r="D3377" s="10">
        <v>4800</v>
      </c>
      <c r="E3377">
        <v>550</v>
      </c>
      <c r="F3377" s="5">
        <f t="shared" si="312"/>
        <v>0.11458333333333333</v>
      </c>
      <c r="G3377" s="6">
        <f t="shared" si="313"/>
        <v>39.285714285714285</v>
      </c>
      <c r="H3377" t="s">
        <v>8221</v>
      </c>
      <c r="I3377" t="s">
        <v>8224</v>
      </c>
      <c r="J3377" t="s">
        <v>8246</v>
      </c>
      <c r="K3377">
        <v>1324232504</v>
      </c>
      <c r="L3377" s="11">
        <f t="shared" si="316"/>
        <v>40895.765092592592</v>
      </c>
      <c r="M3377">
        <v>1320776504</v>
      </c>
      <c r="N3377" s="11">
        <f t="shared" si="317"/>
        <v>40855.765092592592</v>
      </c>
      <c r="O3377" t="b">
        <v>0</v>
      </c>
      <c r="P3377">
        <v>14</v>
      </c>
      <c r="Q3377" t="b">
        <v>0</v>
      </c>
      <c r="R3377" t="s">
        <v>8304</v>
      </c>
      <c r="S3377" t="str">
        <f t="shared" si="314"/>
        <v>publishing</v>
      </c>
      <c r="T3377" t="str">
        <f t="shared" si="315"/>
        <v>children's books</v>
      </c>
    </row>
    <row r="3378" spans="1:20" ht="43.2" x14ac:dyDescent="0.3">
      <c r="A3378">
        <v>3905</v>
      </c>
      <c r="B3378" s="3" t="s">
        <v>3902</v>
      </c>
      <c r="C3378" s="3" t="s">
        <v>8013</v>
      </c>
      <c r="D3378" s="10">
        <v>1500</v>
      </c>
      <c r="E3378">
        <v>173</v>
      </c>
      <c r="F3378" s="5">
        <f t="shared" si="312"/>
        <v>0.11533333333333333</v>
      </c>
      <c r="G3378" s="6">
        <f t="shared" si="313"/>
        <v>24.714285714285715</v>
      </c>
      <c r="H3378" t="s">
        <v>8221</v>
      </c>
      <c r="I3378" t="s">
        <v>8225</v>
      </c>
      <c r="J3378" t="s">
        <v>8247</v>
      </c>
      <c r="K3378">
        <v>1434063600</v>
      </c>
      <c r="L3378" s="11">
        <f t="shared" si="316"/>
        <v>42166.958333333328</v>
      </c>
      <c r="M3378">
        <v>1430405903</v>
      </c>
      <c r="N3378" s="11">
        <f t="shared" si="317"/>
        <v>42124.623877314814</v>
      </c>
      <c r="O3378" t="b">
        <v>0</v>
      </c>
      <c r="P3378">
        <v>7</v>
      </c>
      <c r="Q3378" t="b">
        <v>0</v>
      </c>
      <c r="R3378" t="s">
        <v>8271</v>
      </c>
      <c r="S3378" t="str">
        <f t="shared" si="314"/>
        <v>theater</v>
      </c>
      <c r="T3378" t="str">
        <f t="shared" si="315"/>
        <v>plays</v>
      </c>
    </row>
    <row r="3379" spans="1:20" ht="57.6" x14ac:dyDescent="0.3">
      <c r="A3379">
        <v>3084</v>
      </c>
      <c r="B3379" s="3" t="s">
        <v>3084</v>
      </c>
      <c r="C3379" s="3" t="s">
        <v>7194</v>
      </c>
      <c r="D3379" s="10">
        <v>4059</v>
      </c>
      <c r="E3379">
        <v>470</v>
      </c>
      <c r="F3379" s="5">
        <f t="shared" si="312"/>
        <v>0.11579206701157921</v>
      </c>
      <c r="G3379" s="6">
        <f t="shared" si="313"/>
        <v>78.333333333333329</v>
      </c>
      <c r="H3379" t="s">
        <v>8221</v>
      </c>
      <c r="I3379" t="s">
        <v>8224</v>
      </c>
      <c r="J3379" t="s">
        <v>8246</v>
      </c>
      <c r="K3379">
        <v>1430851680</v>
      </c>
      <c r="L3379" s="11">
        <f t="shared" si="316"/>
        <v>42129.783333333333</v>
      </c>
      <c r="M3379">
        <v>1428340931</v>
      </c>
      <c r="N3379" s="11">
        <f t="shared" si="317"/>
        <v>42100.723738425921</v>
      </c>
      <c r="O3379" t="b">
        <v>0</v>
      </c>
      <c r="P3379">
        <v>6</v>
      </c>
      <c r="Q3379" t="b">
        <v>0</v>
      </c>
      <c r="R3379" t="s">
        <v>8303</v>
      </c>
      <c r="S3379" t="str">
        <f t="shared" si="314"/>
        <v>theater</v>
      </c>
      <c r="T3379" t="str">
        <f t="shared" si="315"/>
        <v>spaces</v>
      </c>
    </row>
    <row r="3380" spans="1:20" ht="57.6" x14ac:dyDescent="0.3">
      <c r="A3380">
        <v>2758</v>
      </c>
      <c r="B3380" s="3" t="s">
        <v>2758</v>
      </c>
      <c r="C3380" s="3" t="s">
        <v>6868</v>
      </c>
      <c r="D3380" s="10">
        <v>2000</v>
      </c>
      <c r="E3380">
        <v>234</v>
      </c>
      <c r="F3380" s="5">
        <f t="shared" si="312"/>
        <v>0.11700000000000001</v>
      </c>
      <c r="G3380" s="6">
        <f t="shared" si="313"/>
        <v>39</v>
      </c>
      <c r="H3380" t="s">
        <v>8221</v>
      </c>
      <c r="I3380" t="s">
        <v>8226</v>
      </c>
      <c r="J3380" t="s">
        <v>8248</v>
      </c>
      <c r="K3380">
        <v>1476095783</v>
      </c>
      <c r="L3380" s="11">
        <f t="shared" si="316"/>
        <v>42653.441932870366</v>
      </c>
      <c r="M3380">
        <v>1474886183</v>
      </c>
      <c r="N3380" s="11">
        <f t="shared" si="317"/>
        <v>42639.441932870366</v>
      </c>
      <c r="O3380" t="b">
        <v>0</v>
      </c>
      <c r="P3380">
        <v>6</v>
      </c>
      <c r="Q3380" t="b">
        <v>0</v>
      </c>
      <c r="R3380" t="s">
        <v>8304</v>
      </c>
      <c r="S3380" t="str">
        <f t="shared" si="314"/>
        <v>publishing</v>
      </c>
      <c r="T3380" t="str">
        <f t="shared" si="315"/>
        <v>children's books</v>
      </c>
    </row>
    <row r="3381" spans="1:20" ht="43.2" x14ac:dyDescent="0.3">
      <c r="A3381">
        <v>3193</v>
      </c>
      <c r="B3381" s="3" t="s">
        <v>3193</v>
      </c>
      <c r="C3381" s="3" t="s">
        <v>7303</v>
      </c>
      <c r="D3381" s="10">
        <v>5000</v>
      </c>
      <c r="E3381">
        <v>587</v>
      </c>
      <c r="F3381" s="5">
        <f t="shared" si="312"/>
        <v>0.1174</v>
      </c>
      <c r="G3381" s="6">
        <f t="shared" si="313"/>
        <v>24.458333333333332</v>
      </c>
      <c r="H3381" t="s">
        <v>8221</v>
      </c>
      <c r="I3381" t="s">
        <v>8225</v>
      </c>
      <c r="J3381" t="s">
        <v>8247</v>
      </c>
      <c r="K3381">
        <v>1424474056</v>
      </c>
      <c r="L3381" s="11">
        <f t="shared" si="316"/>
        <v>42055.968240740738</v>
      </c>
      <c r="M3381">
        <v>1420586056</v>
      </c>
      <c r="N3381" s="11">
        <f t="shared" si="317"/>
        <v>42010.968240740738</v>
      </c>
      <c r="O3381" t="b">
        <v>0</v>
      </c>
      <c r="P3381">
        <v>24</v>
      </c>
      <c r="Q3381" t="b">
        <v>0</v>
      </c>
      <c r="R3381" t="s">
        <v>8305</v>
      </c>
      <c r="S3381" t="str">
        <f t="shared" si="314"/>
        <v>theater</v>
      </c>
      <c r="T3381" t="str">
        <f t="shared" si="315"/>
        <v>musical</v>
      </c>
    </row>
    <row r="3382" spans="1:20" ht="43.2" x14ac:dyDescent="0.3">
      <c r="A3382">
        <v>1180</v>
      </c>
      <c r="B3382" s="3" t="s">
        <v>1181</v>
      </c>
      <c r="C3382" s="3" t="s">
        <v>5290</v>
      </c>
      <c r="D3382" s="10">
        <v>50000</v>
      </c>
      <c r="E3382">
        <v>5875</v>
      </c>
      <c r="F3382" s="5">
        <f t="shared" si="312"/>
        <v>0.11749999999999999</v>
      </c>
      <c r="G3382" s="6">
        <f t="shared" si="313"/>
        <v>69.117647058823536</v>
      </c>
      <c r="H3382" t="s">
        <v>8221</v>
      </c>
      <c r="I3382" t="s">
        <v>8224</v>
      </c>
      <c r="J3382" t="s">
        <v>8246</v>
      </c>
      <c r="K3382">
        <v>1403983314</v>
      </c>
      <c r="L3382" s="11">
        <f t="shared" si="316"/>
        <v>41818.806875000002</v>
      </c>
      <c r="M3382">
        <v>1400786514</v>
      </c>
      <c r="N3382" s="11">
        <f t="shared" si="317"/>
        <v>41781.806875000002</v>
      </c>
      <c r="O3382" t="b">
        <v>0</v>
      </c>
      <c r="P3382">
        <v>85</v>
      </c>
      <c r="Q3382" t="b">
        <v>0</v>
      </c>
      <c r="R3382" t="s">
        <v>8284</v>
      </c>
      <c r="S3382" t="str">
        <f t="shared" si="314"/>
        <v>food</v>
      </c>
      <c r="T3382" t="str">
        <f t="shared" si="315"/>
        <v>food trucks</v>
      </c>
    </row>
    <row r="3383" spans="1:20" ht="43.2" x14ac:dyDescent="0.3">
      <c r="A3383">
        <v>2129</v>
      </c>
      <c r="B3383" s="3" t="s">
        <v>2130</v>
      </c>
      <c r="C3383" s="3" t="s">
        <v>6239</v>
      </c>
      <c r="D3383" s="10">
        <v>2000</v>
      </c>
      <c r="E3383">
        <v>236</v>
      </c>
      <c r="F3383" s="5">
        <f t="shared" si="312"/>
        <v>0.11799999999999999</v>
      </c>
      <c r="G3383" s="6">
        <f t="shared" si="313"/>
        <v>19.666666666666668</v>
      </c>
      <c r="H3383" t="s">
        <v>8221</v>
      </c>
      <c r="I3383" t="s">
        <v>8224</v>
      </c>
      <c r="J3383" t="s">
        <v>8246</v>
      </c>
      <c r="K3383">
        <v>1457570100</v>
      </c>
      <c r="L3383" s="11">
        <f t="shared" si="316"/>
        <v>42439.024305555555</v>
      </c>
      <c r="M3383">
        <v>1454978100</v>
      </c>
      <c r="N3383" s="11">
        <f t="shared" si="317"/>
        <v>42409.024305555555</v>
      </c>
      <c r="O3383" t="b">
        <v>0</v>
      </c>
      <c r="P3383">
        <v>12</v>
      </c>
      <c r="Q3383" t="b">
        <v>0</v>
      </c>
      <c r="R3383" t="s">
        <v>8282</v>
      </c>
      <c r="S3383" t="str">
        <f t="shared" si="314"/>
        <v>games</v>
      </c>
      <c r="T3383" t="str">
        <f t="shared" si="315"/>
        <v>video games</v>
      </c>
    </row>
    <row r="3384" spans="1:20" ht="57.6" x14ac:dyDescent="0.3">
      <c r="A3384">
        <v>869</v>
      </c>
      <c r="B3384" s="3" t="s">
        <v>870</v>
      </c>
      <c r="C3384" s="3" t="s">
        <v>4979</v>
      </c>
      <c r="D3384" s="10">
        <v>8800</v>
      </c>
      <c r="E3384">
        <v>1040</v>
      </c>
      <c r="F3384" s="5">
        <f t="shared" si="312"/>
        <v>0.11818181818181818</v>
      </c>
      <c r="G3384" s="6">
        <f t="shared" si="313"/>
        <v>346.66666666666669</v>
      </c>
      <c r="H3384" t="s">
        <v>8221</v>
      </c>
      <c r="I3384" t="s">
        <v>8224</v>
      </c>
      <c r="J3384" t="s">
        <v>8246</v>
      </c>
      <c r="K3384">
        <v>1365448657</v>
      </c>
      <c r="L3384" s="11">
        <f t="shared" si="316"/>
        <v>41372.803900462961</v>
      </c>
      <c r="M3384">
        <v>1362860257</v>
      </c>
      <c r="N3384" s="11">
        <f t="shared" si="317"/>
        <v>41342.845567129632</v>
      </c>
      <c r="O3384" t="b">
        <v>0</v>
      </c>
      <c r="P3384">
        <v>3</v>
      </c>
      <c r="Q3384" t="b">
        <v>0</v>
      </c>
      <c r="R3384" t="s">
        <v>8278</v>
      </c>
      <c r="S3384" t="str">
        <f t="shared" si="314"/>
        <v>music</v>
      </c>
      <c r="T3384" t="str">
        <f t="shared" si="315"/>
        <v>jazz</v>
      </c>
    </row>
    <row r="3385" spans="1:20" ht="57.6" x14ac:dyDescent="0.3">
      <c r="A3385">
        <v>471</v>
      </c>
      <c r="B3385" s="3" t="s">
        <v>472</v>
      </c>
      <c r="C3385" s="3" t="s">
        <v>4581</v>
      </c>
      <c r="D3385" s="10">
        <v>55000</v>
      </c>
      <c r="E3385">
        <v>6541</v>
      </c>
      <c r="F3385" s="5">
        <f t="shared" si="312"/>
        <v>0.11892727272727273</v>
      </c>
      <c r="G3385" s="6">
        <f t="shared" si="313"/>
        <v>38.476470588235294</v>
      </c>
      <c r="H3385" t="s">
        <v>8221</v>
      </c>
      <c r="I3385" t="s">
        <v>8224</v>
      </c>
      <c r="J3385" t="s">
        <v>8246</v>
      </c>
      <c r="K3385">
        <v>1397924379</v>
      </c>
      <c r="L3385" s="11">
        <f t="shared" si="316"/>
        <v>41748.680312500001</v>
      </c>
      <c r="M3385">
        <v>1394039979</v>
      </c>
      <c r="N3385" s="11">
        <f t="shared" si="317"/>
        <v>41703.721979166665</v>
      </c>
      <c r="O3385" t="b">
        <v>0</v>
      </c>
      <c r="P3385">
        <v>170</v>
      </c>
      <c r="Q3385" t="b">
        <v>0</v>
      </c>
      <c r="R3385" t="s">
        <v>8270</v>
      </c>
      <c r="S3385" t="str">
        <f t="shared" si="314"/>
        <v>film &amp; video</v>
      </c>
      <c r="T3385" t="str">
        <f t="shared" si="315"/>
        <v>animation</v>
      </c>
    </row>
    <row r="3386" spans="1:20" x14ac:dyDescent="0.3">
      <c r="A3386">
        <v>217</v>
      </c>
      <c r="B3386" s="3" t="s">
        <v>219</v>
      </c>
      <c r="C3386" s="3" t="s">
        <v>4327</v>
      </c>
      <c r="D3386" s="10">
        <v>100000</v>
      </c>
      <c r="E3386">
        <v>11943</v>
      </c>
      <c r="F3386" s="5">
        <f t="shared" si="312"/>
        <v>0.11942999999999999</v>
      </c>
      <c r="G3386" s="6">
        <f t="shared" si="313"/>
        <v>314.28947368421052</v>
      </c>
      <c r="H3386" t="s">
        <v>8221</v>
      </c>
      <c r="I3386" t="s">
        <v>8235</v>
      </c>
      <c r="J3386" t="s">
        <v>8255</v>
      </c>
      <c r="K3386">
        <v>1419780149</v>
      </c>
      <c r="L3386" s="11">
        <f t="shared" si="316"/>
        <v>42001.64061342593</v>
      </c>
      <c r="M3386">
        <v>1417101749</v>
      </c>
      <c r="N3386" s="11">
        <f t="shared" si="317"/>
        <v>41970.64061342593</v>
      </c>
      <c r="O3386" t="b">
        <v>0</v>
      </c>
      <c r="P3386">
        <v>38</v>
      </c>
      <c r="Q3386" t="b">
        <v>0</v>
      </c>
      <c r="R3386" t="s">
        <v>8268</v>
      </c>
      <c r="S3386" t="str">
        <f t="shared" si="314"/>
        <v>film &amp; video</v>
      </c>
      <c r="T3386" t="str">
        <f t="shared" si="315"/>
        <v>drama</v>
      </c>
    </row>
    <row r="3387" spans="1:20" ht="43.2" x14ac:dyDescent="0.3">
      <c r="A3387">
        <v>3066</v>
      </c>
      <c r="B3387" s="3" t="s">
        <v>3066</v>
      </c>
      <c r="C3387" s="3" t="s">
        <v>7176</v>
      </c>
      <c r="D3387" s="10">
        <v>350000</v>
      </c>
      <c r="E3387">
        <v>41950</v>
      </c>
      <c r="F3387" s="5">
        <f t="shared" si="312"/>
        <v>0.11985714285714286</v>
      </c>
      <c r="G3387" s="6">
        <f t="shared" si="313"/>
        <v>2796.6666666666665</v>
      </c>
      <c r="H3387" t="s">
        <v>8221</v>
      </c>
      <c r="I3387" t="s">
        <v>8226</v>
      </c>
      <c r="J3387" t="s">
        <v>8248</v>
      </c>
      <c r="K3387">
        <v>1468128537</v>
      </c>
      <c r="L3387" s="11">
        <f t="shared" si="316"/>
        <v>42561.228437500002</v>
      </c>
      <c r="M3387">
        <v>1465536537</v>
      </c>
      <c r="N3387" s="11">
        <f t="shared" si="317"/>
        <v>42531.228437500002</v>
      </c>
      <c r="O3387" t="b">
        <v>0</v>
      </c>
      <c r="P3387">
        <v>15</v>
      </c>
      <c r="Q3387" t="b">
        <v>0</v>
      </c>
      <c r="R3387" t="s">
        <v>8303</v>
      </c>
      <c r="S3387" t="str">
        <f t="shared" si="314"/>
        <v>theater</v>
      </c>
      <c r="T3387" t="str">
        <f t="shared" si="315"/>
        <v>spaces</v>
      </c>
    </row>
    <row r="3388" spans="1:20" ht="57.6" x14ac:dyDescent="0.3">
      <c r="A3388">
        <v>948</v>
      </c>
      <c r="B3388" s="3" t="s">
        <v>949</v>
      </c>
      <c r="C3388" s="3" t="s">
        <v>5058</v>
      </c>
      <c r="D3388" s="10">
        <v>4000</v>
      </c>
      <c r="E3388">
        <v>480</v>
      </c>
      <c r="F3388" s="5">
        <f t="shared" si="312"/>
        <v>0.12</v>
      </c>
      <c r="G3388" s="6">
        <f t="shared" si="313"/>
        <v>60</v>
      </c>
      <c r="H3388" t="s">
        <v>8221</v>
      </c>
      <c r="I3388" t="s">
        <v>8233</v>
      </c>
      <c r="J3388" t="s">
        <v>8249</v>
      </c>
      <c r="K3388">
        <v>1457812364</v>
      </c>
      <c r="L3388" s="11">
        <f t="shared" si="316"/>
        <v>42441.828287037039</v>
      </c>
      <c r="M3388">
        <v>1455220364</v>
      </c>
      <c r="N3388" s="11">
        <f t="shared" si="317"/>
        <v>42411.828287037039</v>
      </c>
      <c r="O3388" t="b">
        <v>0</v>
      </c>
      <c r="P3388">
        <v>8</v>
      </c>
      <c r="Q3388" t="b">
        <v>0</v>
      </c>
      <c r="R3388" t="s">
        <v>8273</v>
      </c>
      <c r="S3388" t="str">
        <f t="shared" si="314"/>
        <v>technology</v>
      </c>
      <c r="T3388" t="str">
        <f t="shared" si="315"/>
        <v>wearables</v>
      </c>
    </row>
    <row r="3389" spans="1:20" ht="57.6" x14ac:dyDescent="0.3">
      <c r="A3389">
        <v>3101</v>
      </c>
      <c r="B3389" s="3" t="s">
        <v>3101</v>
      </c>
      <c r="C3389" s="3" t="s">
        <v>7211</v>
      </c>
      <c r="D3389" s="10">
        <v>2500</v>
      </c>
      <c r="E3389">
        <v>300</v>
      </c>
      <c r="F3389" s="5">
        <f t="shared" si="312"/>
        <v>0.12</v>
      </c>
      <c r="G3389" s="6">
        <f t="shared" si="313"/>
        <v>25</v>
      </c>
      <c r="H3389" t="s">
        <v>8221</v>
      </c>
      <c r="I3389" t="s">
        <v>8230</v>
      </c>
      <c r="J3389" t="s">
        <v>8249</v>
      </c>
      <c r="K3389">
        <v>1437033360</v>
      </c>
      <c r="L3389" s="11">
        <f t="shared" si="316"/>
        <v>42201.330555555556</v>
      </c>
      <c r="M3389">
        <v>1434445937</v>
      </c>
      <c r="N3389" s="11">
        <f t="shared" si="317"/>
        <v>42171.383530092593</v>
      </c>
      <c r="O3389" t="b">
        <v>0</v>
      </c>
      <c r="P3389">
        <v>12</v>
      </c>
      <c r="Q3389" t="b">
        <v>0</v>
      </c>
      <c r="R3389" t="s">
        <v>8303</v>
      </c>
      <c r="S3389" t="str">
        <f t="shared" si="314"/>
        <v>theater</v>
      </c>
      <c r="T3389" t="str">
        <f t="shared" si="315"/>
        <v>spaces</v>
      </c>
    </row>
    <row r="3390" spans="1:20" ht="43.2" x14ac:dyDescent="0.3">
      <c r="A3390">
        <v>3923</v>
      </c>
      <c r="B3390" s="3" t="s">
        <v>3920</v>
      </c>
      <c r="C3390" s="3" t="s">
        <v>8031</v>
      </c>
      <c r="D3390" s="10">
        <v>11500</v>
      </c>
      <c r="E3390">
        <v>1384</v>
      </c>
      <c r="F3390" s="5">
        <f t="shared" si="312"/>
        <v>0.12034782608695652</v>
      </c>
      <c r="G3390" s="6">
        <f t="shared" si="313"/>
        <v>81.411764705882348</v>
      </c>
      <c r="H3390" t="s">
        <v>8221</v>
      </c>
      <c r="I3390" t="s">
        <v>8225</v>
      </c>
      <c r="J3390" t="s">
        <v>8247</v>
      </c>
      <c r="K3390">
        <v>1428622271</v>
      </c>
      <c r="L3390" s="11">
        <f t="shared" si="316"/>
        <v>42103.979988425926</v>
      </c>
      <c r="M3390">
        <v>1426203071</v>
      </c>
      <c r="N3390" s="11">
        <f t="shared" si="317"/>
        <v>42075.979988425926</v>
      </c>
      <c r="O3390" t="b">
        <v>0</v>
      </c>
      <c r="P3390">
        <v>17</v>
      </c>
      <c r="Q3390" t="b">
        <v>0</v>
      </c>
      <c r="R3390" t="s">
        <v>8271</v>
      </c>
      <c r="S3390" t="str">
        <f t="shared" si="314"/>
        <v>theater</v>
      </c>
      <c r="T3390" t="str">
        <f t="shared" si="315"/>
        <v>plays</v>
      </c>
    </row>
    <row r="3391" spans="1:20" ht="43.2" x14ac:dyDescent="0.3">
      <c r="A3391">
        <v>4038</v>
      </c>
      <c r="B3391" s="3" t="s">
        <v>4034</v>
      </c>
      <c r="C3391" s="3" t="s">
        <v>8142</v>
      </c>
      <c r="D3391" s="10">
        <v>2500</v>
      </c>
      <c r="E3391">
        <v>301</v>
      </c>
      <c r="F3391" s="5">
        <f t="shared" si="312"/>
        <v>0.12039999999999999</v>
      </c>
      <c r="G3391" s="6">
        <f t="shared" si="313"/>
        <v>75.25</v>
      </c>
      <c r="H3391" t="s">
        <v>8221</v>
      </c>
      <c r="I3391" t="s">
        <v>8224</v>
      </c>
      <c r="J3391" t="s">
        <v>8246</v>
      </c>
      <c r="K3391">
        <v>1413573010</v>
      </c>
      <c r="L3391" s="11">
        <f t="shared" si="316"/>
        <v>41929.798726851855</v>
      </c>
      <c r="M3391">
        <v>1408389010</v>
      </c>
      <c r="N3391" s="11">
        <f t="shared" si="317"/>
        <v>41869.798726851855</v>
      </c>
      <c r="O3391" t="b">
        <v>0</v>
      </c>
      <c r="P3391">
        <v>4</v>
      </c>
      <c r="Q3391" t="b">
        <v>0</v>
      </c>
      <c r="R3391" t="s">
        <v>8271</v>
      </c>
      <c r="S3391" t="str">
        <f t="shared" si="314"/>
        <v>theater</v>
      </c>
      <c r="T3391" t="str">
        <f t="shared" si="315"/>
        <v>plays</v>
      </c>
    </row>
    <row r="3392" spans="1:20" ht="28.8" x14ac:dyDescent="0.3">
      <c r="A3392">
        <v>2595</v>
      </c>
      <c r="B3392" s="3" t="s">
        <v>2595</v>
      </c>
      <c r="C3392" s="3" t="s">
        <v>6705</v>
      </c>
      <c r="D3392" s="10">
        <v>15000</v>
      </c>
      <c r="E3392">
        <v>1825</v>
      </c>
      <c r="F3392" s="5">
        <f t="shared" si="312"/>
        <v>0.12166666666666667</v>
      </c>
      <c r="G3392" s="6">
        <f t="shared" si="313"/>
        <v>96.05263157894737</v>
      </c>
      <c r="H3392" t="s">
        <v>8221</v>
      </c>
      <c r="I3392" t="s">
        <v>8224</v>
      </c>
      <c r="J3392" t="s">
        <v>8246</v>
      </c>
      <c r="K3392">
        <v>1487915500</v>
      </c>
      <c r="L3392" s="11">
        <f t="shared" si="316"/>
        <v>42790.244212962964</v>
      </c>
      <c r="M3392">
        <v>1485323500</v>
      </c>
      <c r="N3392" s="11">
        <f t="shared" si="317"/>
        <v>42760.244212962964</v>
      </c>
      <c r="O3392" t="b">
        <v>0</v>
      </c>
      <c r="P3392">
        <v>19</v>
      </c>
      <c r="Q3392" t="b">
        <v>0</v>
      </c>
      <c r="R3392" t="s">
        <v>8284</v>
      </c>
      <c r="S3392" t="str">
        <f t="shared" si="314"/>
        <v>food</v>
      </c>
      <c r="T3392" t="str">
        <f t="shared" si="315"/>
        <v>food trucks</v>
      </c>
    </row>
    <row r="3393" spans="1:20" ht="43.2" x14ac:dyDescent="0.3">
      <c r="A3393">
        <v>3938</v>
      </c>
      <c r="B3393" s="3" t="s">
        <v>3935</v>
      </c>
      <c r="C3393" s="3" t="s">
        <v>8046</v>
      </c>
      <c r="D3393" s="10">
        <v>3255</v>
      </c>
      <c r="E3393">
        <v>397</v>
      </c>
      <c r="F3393" s="5">
        <f t="shared" si="312"/>
        <v>0.12196620583717357</v>
      </c>
      <c r="G3393" s="6">
        <f t="shared" si="313"/>
        <v>79.400000000000006</v>
      </c>
      <c r="H3393" t="s">
        <v>8221</v>
      </c>
      <c r="I3393" t="s">
        <v>8224</v>
      </c>
      <c r="J3393" t="s">
        <v>8246</v>
      </c>
      <c r="K3393">
        <v>1435441454</v>
      </c>
      <c r="L3393" s="11">
        <f t="shared" si="316"/>
        <v>42182.905717592599</v>
      </c>
      <c r="M3393">
        <v>1432763054</v>
      </c>
      <c r="N3393" s="11">
        <f t="shared" si="317"/>
        <v>42151.905717592599</v>
      </c>
      <c r="O3393" t="b">
        <v>0</v>
      </c>
      <c r="P3393">
        <v>5</v>
      </c>
      <c r="Q3393" t="b">
        <v>0</v>
      </c>
      <c r="R3393" t="s">
        <v>8271</v>
      </c>
      <c r="S3393" t="str">
        <f t="shared" si="314"/>
        <v>theater</v>
      </c>
      <c r="T3393" t="str">
        <f t="shared" si="315"/>
        <v>plays</v>
      </c>
    </row>
    <row r="3394" spans="1:20" ht="57.6" x14ac:dyDescent="0.3">
      <c r="A3394">
        <v>3189</v>
      </c>
      <c r="B3394" s="3" t="s">
        <v>3189</v>
      </c>
      <c r="C3394" s="3" t="s">
        <v>7299</v>
      </c>
      <c r="D3394" s="10">
        <v>55000</v>
      </c>
      <c r="E3394">
        <v>6780</v>
      </c>
      <c r="F3394" s="5">
        <f t="shared" ref="F3394:F3457" si="318">E3394/D3394</f>
        <v>0.12327272727272727</v>
      </c>
      <c r="G3394" s="6">
        <f t="shared" ref="G3394:G3457" si="319">E3394/P3394</f>
        <v>356.84210526315792</v>
      </c>
      <c r="H3394" t="s">
        <v>8221</v>
      </c>
      <c r="I3394" t="s">
        <v>8235</v>
      </c>
      <c r="J3394" t="s">
        <v>8255</v>
      </c>
      <c r="K3394">
        <v>1432455532</v>
      </c>
      <c r="L3394" s="11">
        <f t="shared" si="316"/>
        <v>42148.346435185187</v>
      </c>
      <c r="M3394">
        <v>1429863532</v>
      </c>
      <c r="N3394" s="11">
        <f t="shared" si="317"/>
        <v>42118.346435185187</v>
      </c>
      <c r="O3394" t="b">
        <v>0</v>
      </c>
      <c r="P3394">
        <v>19</v>
      </c>
      <c r="Q3394" t="b">
        <v>0</v>
      </c>
      <c r="R3394" t="s">
        <v>8305</v>
      </c>
      <c r="S3394" t="str">
        <f t="shared" ref="S3394:S3457" si="320">LEFT(R3394,FIND("/",R3394)-1)</f>
        <v>theater</v>
      </c>
      <c r="T3394" t="str">
        <f t="shared" ref="T3394:T3457" si="321">RIGHT(R3394,LEN(R3394)-FIND("/",R3394))</f>
        <v>musical</v>
      </c>
    </row>
    <row r="3395" spans="1:20" ht="28.8" x14ac:dyDescent="0.3">
      <c r="A3395">
        <v>690</v>
      </c>
      <c r="B3395" s="3" t="s">
        <v>691</v>
      </c>
      <c r="C3395" s="3" t="s">
        <v>4800</v>
      </c>
      <c r="D3395" s="10">
        <v>20000</v>
      </c>
      <c r="E3395">
        <v>2468</v>
      </c>
      <c r="F3395" s="5">
        <f t="shared" si="318"/>
        <v>0.1234</v>
      </c>
      <c r="G3395" s="6">
        <f t="shared" si="319"/>
        <v>72.588235294117652</v>
      </c>
      <c r="H3395" t="s">
        <v>8221</v>
      </c>
      <c r="I3395" t="s">
        <v>8224</v>
      </c>
      <c r="J3395" t="s">
        <v>8246</v>
      </c>
      <c r="K3395">
        <v>1473400800</v>
      </c>
      <c r="L3395" s="11">
        <f t="shared" ref="L3395:L3458" si="322">(((K3395/60)/60)/24)+DATE(1970,1,1)</f>
        <v>42622.25</v>
      </c>
      <c r="M3395">
        <v>1469718841</v>
      </c>
      <c r="N3395" s="11">
        <f t="shared" ref="N3395:N3458" si="323">(((M3395/60)/60)/24)+DATE(1970,1,1)</f>
        <v>42579.634733796294</v>
      </c>
      <c r="O3395" t="b">
        <v>0</v>
      </c>
      <c r="P3395">
        <v>34</v>
      </c>
      <c r="Q3395" t="b">
        <v>0</v>
      </c>
      <c r="R3395" t="s">
        <v>8273</v>
      </c>
      <c r="S3395" t="str">
        <f t="shared" si="320"/>
        <v>technology</v>
      </c>
      <c r="T3395" t="str">
        <f t="shared" si="321"/>
        <v>wearables</v>
      </c>
    </row>
    <row r="3396" spans="1:20" ht="43.2" x14ac:dyDescent="0.3">
      <c r="A3396">
        <v>1091</v>
      </c>
      <c r="B3396" s="3" t="s">
        <v>1092</v>
      </c>
      <c r="C3396" s="3" t="s">
        <v>5201</v>
      </c>
      <c r="D3396" s="10">
        <v>200</v>
      </c>
      <c r="E3396">
        <v>25</v>
      </c>
      <c r="F3396" s="5">
        <f t="shared" si="318"/>
        <v>0.125</v>
      </c>
      <c r="G3396" s="6">
        <f t="shared" si="319"/>
        <v>12.5</v>
      </c>
      <c r="H3396" t="s">
        <v>8221</v>
      </c>
      <c r="I3396" t="s">
        <v>8225</v>
      </c>
      <c r="J3396" t="s">
        <v>8247</v>
      </c>
      <c r="K3396">
        <v>1460313672</v>
      </c>
      <c r="L3396" s="11">
        <f t="shared" si="322"/>
        <v>42470.778611111105</v>
      </c>
      <c r="M3396">
        <v>1457725272</v>
      </c>
      <c r="N3396" s="11">
        <f t="shared" si="323"/>
        <v>42440.820277777777</v>
      </c>
      <c r="O3396" t="b">
        <v>0</v>
      </c>
      <c r="P3396">
        <v>2</v>
      </c>
      <c r="Q3396" t="b">
        <v>0</v>
      </c>
      <c r="R3396" t="s">
        <v>8282</v>
      </c>
      <c r="S3396" t="str">
        <f t="shared" si="320"/>
        <v>games</v>
      </c>
      <c r="T3396" t="str">
        <f t="shared" si="321"/>
        <v>video games</v>
      </c>
    </row>
    <row r="3397" spans="1:20" ht="43.2" x14ac:dyDescent="0.3">
      <c r="A3397">
        <v>2000</v>
      </c>
      <c r="B3397" s="3" t="s">
        <v>2001</v>
      </c>
      <c r="C3397" s="3" t="s">
        <v>6110</v>
      </c>
      <c r="D3397" s="10">
        <v>5000</v>
      </c>
      <c r="E3397">
        <v>625</v>
      </c>
      <c r="F3397" s="5">
        <f t="shared" si="318"/>
        <v>0.125</v>
      </c>
      <c r="G3397" s="6">
        <f t="shared" si="319"/>
        <v>25</v>
      </c>
      <c r="H3397" t="s">
        <v>8221</v>
      </c>
      <c r="I3397" t="s">
        <v>8229</v>
      </c>
      <c r="J3397" t="s">
        <v>8251</v>
      </c>
      <c r="K3397">
        <v>1452120613</v>
      </c>
      <c r="L3397" s="11">
        <f t="shared" si="322"/>
        <v>42375.951539351852</v>
      </c>
      <c r="M3397">
        <v>1449528613</v>
      </c>
      <c r="N3397" s="11">
        <f t="shared" si="323"/>
        <v>42345.951539351852</v>
      </c>
      <c r="O3397" t="b">
        <v>0</v>
      </c>
      <c r="P3397">
        <v>25</v>
      </c>
      <c r="Q3397" t="b">
        <v>0</v>
      </c>
      <c r="R3397" t="s">
        <v>8296</v>
      </c>
      <c r="S3397" t="str">
        <f t="shared" si="320"/>
        <v>photography</v>
      </c>
      <c r="T3397" t="str">
        <f t="shared" si="321"/>
        <v>people</v>
      </c>
    </row>
    <row r="3398" spans="1:20" ht="43.2" x14ac:dyDescent="0.3">
      <c r="A3398">
        <v>3867</v>
      </c>
      <c r="B3398" s="3" t="s">
        <v>3864</v>
      </c>
      <c r="C3398" s="3" t="s">
        <v>7976</v>
      </c>
      <c r="D3398" s="10">
        <v>2000</v>
      </c>
      <c r="E3398">
        <v>251</v>
      </c>
      <c r="F3398" s="5">
        <f t="shared" si="318"/>
        <v>0.1255</v>
      </c>
      <c r="G3398" s="6">
        <f t="shared" si="319"/>
        <v>50.2</v>
      </c>
      <c r="H3398" t="s">
        <v>8221</v>
      </c>
      <c r="I3398" t="s">
        <v>8224</v>
      </c>
      <c r="J3398" t="s">
        <v>8246</v>
      </c>
      <c r="K3398">
        <v>1466278339</v>
      </c>
      <c r="L3398" s="11">
        <f t="shared" si="322"/>
        <v>42539.814108796301</v>
      </c>
      <c r="M3398">
        <v>1463686339</v>
      </c>
      <c r="N3398" s="11">
        <f t="shared" si="323"/>
        <v>42509.814108796301</v>
      </c>
      <c r="O3398" t="b">
        <v>0</v>
      </c>
      <c r="P3398">
        <v>5</v>
      </c>
      <c r="Q3398" t="b">
        <v>0</v>
      </c>
      <c r="R3398" t="s">
        <v>8271</v>
      </c>
      <c r="S3398" t="str">
        <f t="shared" si="320"/>
        <v>theater</v>
      </c>
      <c r="T3398" t="str">
        <f t="shared" si="321"/>
        <v>plays</v>
      </c>
    </row>
    <row r="3399" spans="1:20" ht="57.6" x14ac:dyDescent="0.3">
      <c r="A3399">
        <v>986</v>
      </c>
      <c r="B3399" s="3" t="s">
        <v>987</v>
      </c>
      <c r="C3399" s="3" t="s">
        <v>5096</v>
      </c>
      <c r="D3399" s="10">
        <v>20000</v>
      </c>
      <c r="E3399">
        <v>2550</v>
      </c>
      <c r="F3399" s="5">
        <f t="shared" si="318"/>
        <v>0.1275</v>
      </c>
      <c r="G3399" s="6">
        <f t="shared" si="319"/>
        <v>110.8695652173913</v>
      </c>
      <c r="H3399" t="s">
        <v>8221</v>
      </c>
      <c r="I3399" t="s">
        <v>8225</v>
      </c>
      <c r="J3399" t="s">
        <v>8247</v>
      </c>
      <c r="K3399">
        <v>1452384000</v>
      </c>
      <c r="L3399" s="11">
        <f t="shared" si="322"/>
        <v>42379</v>
      </c>
      <c r="M3399">
        <v>1447698300</v>
      </c>
      <c r="N3399" s="11">
        <f t="shared" si="323"/>
        <v>42324.767361111109</v>
      </c>
      <c r="O3399" t="b">
        <v>0</v>
      </c>
      <c r="P3399">
        <v>23</v>
      </c>
      <c r="Q3399" t="b">
        <v>0</v>
      </c>
      <c r="R3399" t="s">
        <v>8273</v>
      </c>
      <c r="S3399" t="str">
        <f t="shared" si="320"/>
        <v>technology</v>
      </c>
      <c r="T3399" t="str">
        <f t="shared" si="321"/>
        <v>wearables</v>
      </c>
    </row>
    <row r="3400" spans="1:20" ht="43.2" x14ac:dyDescent="0.3">
      <c r="A3400">
        <v>4091</v>
      </c>
      <c r="B3400" s="3" t="s">
        <v>4087</v>
      </c>
      <c r="C3400" s="3" t="s">
        <v>8194</v>
      </c>
      <c r="D3400" s="10">
        <v>1600</v>
      </c>
      <c r="E3400">
        <v>204</v>
      </c>
      <c r="F3400" s="5">
        <f t="shared" si="318"/>
        <v>0.1275</v>
      </c>
      <c r="G3400" s="6">
        <f t="shared" si="319"/>
        <v>25.5</v>
      </c>
      <c r="H3400" t="s">
        <v>8221</v>
      </c>
      <c r="I3400" t="s">
        <v>8224</v>
      </c>
      <c r="J3400" t="s">
        <v>8246</v>
      </c>
      <c r="K3400">
        <v>1421410151</v>
      </c>
      <c r="L3400" s="11">
        <f t="shared" si="322"/>
        <v>42020.506377314814</v>
      </c>
      <c r="M3400">
        <v>1418818151</v>
      </c>
      <c r="N3400" s="11">
        <f t="shared" si="323"/>
        <v>41990.506377314814</v>
      </c>
      <c r="O3400" t="b">
        <v>0</v>
      </c>
      <c r="P3400">
        <v>8</v>
      </c>
      <c r="Q3400" t="b">
        <v>0</v>
      </c>
      <c r="R3400" t="s">
        <v>8271</v>
      </c>
      <c r="S3400" t="str">
        <f t="shared" si="320"/>
        <v>theater</v>
      </c>
      <c r="T3400" t="str">
        <f t="shared" si="321"/>
        <v>plays</v>
      </c>
    </row>
    <row r="3401" spans="1:20" ht="28.8" x14ac:dyDescent="0.3">
      <c r="A3401">
        <v>2138</v>
      </c>
      <c r="B3401" s="3" t="s">
        <v>2139</v>
      </c>
      <c r="C3401" s="3" t="s">
        <v>6248</v>
      </c>
      <c r="D3401" s="10">
        <v>1000</v>
      </c>
      <c r="E3401">
        <v>128</v>
      </c>
      <c r="F3401" s="5">
        <f t="shared" si="318"/>
        <v>0.128</v>
      </c>
      <c r="G3401" s="6">
        <f t="shared" si="319"/>
        <v>10.666666666666666</v>
      </c>
      <c r="H3401" t="s">
        <v>8221</v>
      </c>
      <c r="I3401" t="s">
        <v>8225</v>
      </c>
      <c r="J3401" t="s">
        <v>8247</v>
      </c>
      <c r="K3401">
        <v>1383959939</v>
      </c>
      <c r="L3401" s="11">
        <f t="shared" si="322"/>
        <v>41587.054849537039</v>
      </c>
      <c r="M3401">
        <v>1381364339</v>
      </c>
      <c r="N3401" s="11">
        <f t="shared" si="323"/>
        <v>41557.013182870374</v>
      </c>
      <c r="O3401" t="b">
        <v>0</v>
      </c>
      <c r="P3401">
        <v>12</v>
      </c>
      <c r="Q3401" t="b">
        <v>0</v>
      </c>
      <c r="R3401" t="s">
        <v>8282</v>
      </c>
      <c r="S3401" t="str">
        <f t="shared" si="320"/>
        <v>games</v>
      </c>
      <c r="T3401" t="str">
        <f t="shared" si="321"/>
        <v>video games</v>
      </c>
    </row>
    <row r="3402" spans="1:20" ht="43.2" x14ac:dyDescent="0.3">
      <c r="A3402">
        <v>222</v>
      </c>
      <c r="B3402" s="3" t="s">
        <v>224</v>
      </c>
      <c r="C3402" s="3" t="s">
        <v>4332</v>
      </c>
      <c r="D3402" s="10">
        <v>1000</v>
      </c>
      <c r="E3402">
        <v>130</v>
      </c>
      <c r="F3402" s="5">
        <f t="shared" si="318"/>
        <v>0.13</v>
      </c>
      <c r="G3402" s="6">
        <f t="shared" si="319"/>
        <v>65</v>
      </c>
      <c r="H3402" t="s">
        <v>8221</v>
      </c>
      <c r="I3402" t="s">
        <v>8224</v>
      </c>
      <c r="J3402" t="s">
        <v>8246</v>
      </c>
      <c r="K3402">
        <v>1427423940</v>
      </c>
      <c r="L3402" s="11">
        <f t="shared" si="322"/>
        <v>42090.110416666663</v>
      </c>
      <c r="M3402">
        <v>1422383318</v>
      </c>
      <c r="N3402" s="11">
        <f t="shared" si="323"/>
        <v>42031.769884259258</v>
      </c>
      <c r="O3402" t="b">
        <v>0</v>
      </c>
      <c r="P3402">
        <v>2</v>
      </c>
      <c r="Q3402" t="b">
        <v>0</v>
      </c>
      <c r="R3402" t="s">
        <v>8268</v>
      </c>
      <c r="S3402" t="str">
        <f t="shared" si="320"/>
        <v>film &amp; video</v>
      </c>
      <c r="T3402" t="str">
        <f t="shared" si="321"/>
        <v>drama</v>
      </c>
    </row>
    <row r="3403" spans="1:20" ht="43.2" x14ac:dyDescent="0.3">
      <c r="A3403">
        <v>3928</v>
      </c>
      <c r="B3403" s="3" t="s">
        <v>3925</v>
      </c>
      <c r="C3403" s="3" t="s">
        <v>8036</v>
      </c>
      <c r="D3403" s="10">
        <v>5000</v>
      </c>
      <c r="E3403">
        <v>651</v>
      </c>
      <c r="F3403" s="5">
        <f t="shared" si="318"/>
        <v>0.13020000000000001</v>
      </c>
      <c r="G3403" s="6">
        <f t="shared" si="319"/>
        <v>93</v>
      </c>
      <c r="H3403" t="s">
        <v>8221</v>
      </c>
      <c r="I3403" t="s">
        <v>8224</v>
      </c>
      <c r="J3403" t="s">
        <v>8246</v>
      </c>
      <c r="K3403">
        <v>1444971540</v>
      </c>
      <c r="L3403" s="11">
        <f t="shared" si="322"/>
        <v>42293.207638888889</v>
      </c>
      <c r="M3403">
        <v>1442593427</v>
      </c>
      <c r="N3403" s="11">
        <f t="shared" si="323"/>
        <v>42265.683182870373</v>
      </c>
      <c r="O3403" t="b">
        <v>0</v>
      </c>
      <c r="P3403">
        <v>7</v>
      </c>
      <c r="Q3403" t="b">
        <v>0</v>
      </c>
      <c r="R3403" t="s">
        <v>8271</v>
      </c>
      <c r="S3403" t="str">
        <f t="shared" si="320"/>
        <v>theater</v>
      </c>
      <c r="T3403" t="str">
        <f t="shared" si="321"/>
        <v>plays</v>
      </c>
    </row>
    <row r="3404" spans="1:20" ht="43.2" x14ac:dyDescent="0.3">
      <c r="A3404">
        <v>987</v>
      </c>
      <c r="B3404" s="3" t="s">
        <v>988</v>
      </c>
      <c r="C3404" s="3" t="s">
        <v>5097</v>
      </c>
      <c r="D3404" s="10">
        <v>50000</v>
      </c>
      <c r="E3404">
        <v>6610</v>
      </c>
      <c r="F3404" s="5">
        <f t="shared" si="318"/>
        <v>0.13220000000000001</v>
      </c>
      <c r="G3404" s="6">
        <f t="shared" si="319"/>
        <v>161.21951219512195</v>
      </c>
      <c r="H3404" t="s">
        <v>8221</v>
      </c>
      <c r="I3404" t="s">
        <v>8233</v>
      </c>
      <c r="J3404" t="s">
        <v>8249</v>
      </c>
      <c r="K3404">
        <v>1403507050</v>
      </c>
      <c r="L3404" s="11">
        <f t="shared" si="322"/>
        <v>41813.294560185182</v>
      </c>
      <c r="M3404">
        <v>1400051050</v>
      </c>
      <c r="N3404" s="11">
        <f t="shared" si="323"/>
        <v>41773.294560185182</v>
      </c>
      <c r="O3404" t="b">
        <v>0</v>
      </c>
      <c r="P3404">
        <v>41</v>
      </c>
      <c r="Q3404" t="b">
        <v>0</v>
      </c>
      <c r="R3404" t="s">
        <v>8273</v>
      </c>
      <c r="S3404" t="str">
        <f t="shared" si="320"/>
        <v>technology</v>
      </c>
      <c r="T3404" t="str">
        <f t="shared" si="321"/>
        <v>wearables</v>
      </c>
    </row>
    <row r="3405" spans="1:20" ht="43.2" x14ac:dyDescent="0.3">
      <c r="A3405">
        <v>1812</v>
      </c>
      <c r="B3405" s="3" t="s">
        <v>1813</v>
      </c>
      <c r="C3405" s="3" t="s">
        <v>5922</v>
      </c>
      <c r="D3405" s="10">
        <v>6500</v>
      </c>
      <c r="E3405">
        <v>865</v>
      </c>
      <c r="F3405" s="5">
        <f t="shared" si="318"/>
        <v>0.13307692307692306</v>
      </c>
      <c r="G3405" s="6">
        <f t="shared" si="319"/>
        <v>37.608695652173914</v>
      </c>
      <c r="H3405" t="s">
        <v>8221</v>
      </c>
      <c r="I3405" t="s">
        <v>8225</v>
      </c>
      <c r="J3405" t="s">
        <v>8247</v>
      </c>
      <c r="K3405">
        <v>1467531536</v>
      </c>
      <c r="L3405" s="11">
        <f t="shared" si="322"/>
        <v>42554.318703703699</v>
      </c>
      <c r="M3405">
        <v>1464939536</v>
      </c>
      <c r="N3405" s="11">
        <f t="shared" si="323"/>
        <v>42524.318703703699</v>
      </c>
      <c r="O3405" t="b">
        <v>0</v>
      </c>
      <c r="P3405">
        <v>23</v>
      </c>
      <c r="Q3405" t="b">
        <v>0</v>
      </c>
      <c r="R3405" t="s">
        <v>8285</v>
      </c>
      <c r="S3405" t="str">
        <f t="shared" si="320"/>
        <v>photography</v>
      </c>
      <c r="T3405" t="str">
        <f t="shared" si="321"/>
        <v>photobooks</v>
      </c>
    </row>
    <row r="3406" spans="1:20" ht="43.2" x14ac:dyDescent="0.3">
      <c r="A3406">
        <v>944</v>
      </c>
      <c r="B3406" s="3" t="s">
        <v>945</v>
      </c>
      <c r="C3406" s="3" t="s">
        <v>5054</v>
      </c>
      <c r="D3406" s="10">
        <v>50000</v>
      </c>
      <c r="E3406">
        <v>6663</v>
      </c>
      <c r="F3406" s="5">
        <f t="shared" si="318"/>
        <v>0.13325999999999999</v>
      </c>
      <c r="G3406" s="6">
        <f t="shared" si="319"/>
        <v>69.40625</v>
      </c>
      <c r="H3406" t="s">
        <v>8221</v>
      </c>
      <c r="I3406" t="s">
        <v>8224</v>
      </c>
      <c r="J3406" t="s">
        <v>8246</v>
      </c>
      <c r="K3406">
        <v>1460988000</v>
      </c>
      <c r="L3406" s="11">
        <f t="shared" si="322"/>
        <v>42478.583333333328</v>
      </c>
      <c r="M3406">
        <v>1458050450</v>
      </c>
      <c r="N3406" s="11">
        <f t="shared" si="323"/>
        <v>42444.583912037036</v>
      </c>
      <c r="O3406" t="b">
        <v>0</v>
      </c>
      <c r="P3406">
        <v>96</v>
      </c>
      <c r="Q3406" t="b">
        <v>0</v>
      </c>
      <c r="R3406" t="s">
        <v>8273</v>
      </c>
      <c r="S3406" t="str">
        <f t="shared" si="320"/>
        <v>technology</v>
      </c>
      <c r="T3406" t="str">
        <f t="shared" si="321"/>
        <v>wearables</v>
      </c>
    </row>
    <row r="3407" spans="1:20" ht="28.8" x14ac:dyDescent="0.3">
      <c r="A3407">
        <v>3735</v>
      </c>
      <c r="B3407" s="3" t="s">
        <v>3732</v>
      </c>
      <c r="C3407" s="3" t="s">
        <v>7845</v>
      </c>
      <c r="D3407" s="10">
        <v>150</v>
      </c>
      <c r="E3407">
        <v>20</v>
      </c>
      <c r="F3407" s="5">
        <f t="shared" si="318"/>
        <v>0.13333333333333333</v>
      </c>
      <c r="G3407" s="6">
        <f t="shared" si="319"/>
        <v>10</v>
      </c>
      <c r="H3407" t="s">
        <v>8221</v>
      </c>
      <c r="I3407" t="s">
        <v>8225</v>
      </c>
      <c r="J3407" t="s">
        <v>8247</v>
      </c>
      <c r="K3407">
        <v>1432831089</v>
      </c>
      <c r="L3407" s="11">
        <f t="shared" si="322"/>
        <v>42152.693159722221</v>
      </c>
      <c r="M3407">
        <v>1430239089</v>
      </c>
      <c r="N3407" s="11">
        <f t="shared" si="323"/>
        <v>42122.693159722221</v>
      </c>
      <c r="O3407" t="b">
        <v>0</v>
      </c>
      <c r="P3407">
        <v>2</v>
      </c>
      <c r="Q3407" t="b">
        <v>0</v>
      </c>
      <c r="R3407" t="s">
        <v>8271</v>
      </c>
      <c r="S3407" t="str">
        <f t="shared" si="320"/>
        <v>theater</v>
      </c>
      <c r="T3407" t="str">
        <f t="shared" si="321"/>
        <v>plays</v>
      </c>
    </row>
    <row r="3408" spans="1:20" ht="57.6" x14ac:dyDescent="0.3">
      <c r="A3408">
        <v>1550</v>
      </c>
      <c r="B3408" s="3" t="s">
        <v>1551</v>
      </c>
      <c r="C3408" s="3" t="s">
        <v>5660</v>
      </c>
      <c r="D3408" s="10">
        <v>750</v>
      </c>
      <c r="E3408">
        <v>101</v>
      </c>
      <c r="F3408" s="5">
        <f t="shared" si="318"/>
        <v>0.13466666666666666</v>
      </c>
      <c r="G3408" s="6">
        <f t="shared" si="319"/>
        <v>14.428571428571429</v>
      </c>
      <c r="H3408" t="s">
        <v>8221</v>
      </c>
      <c r="I3408" t="s">
        <v>8225</v>
      </c>
      <c r="J3408" t="s">
        <v>8247</v>
      </c>
      <c r="K3408">
        <v>1463050034</v>
      </c>
      <c r="L3408" s="11">
        <f t="shared" si="322"/>
        <v>42502.449467592596</v>
      </c>
      <c r="M3408">
        <v>1460458034</v>
      </c>
      <c r="N3408" s="11">
        <f t="shared" si="323"/>
        <v>42472.449467592596</v>
      </c>
      <c r="O3408" t="b">
        <v>0</v>
      </c>
      <c r="P3408">
        <v>7</v>
      </c>
      <c r="Q3408" t="b">
        <v>0</v>
      </c>
      <c r="R3408" t="s">
        <v>8289</v>
      </c>
      <c r="S3408" t="str">
        <f t="shared" si="320"/>
        <v>photography</v>
      </c>
      <c r="T3408" t="str">
        <f t="shared" si="321"/>
        <v>nature</v>
      </c>
    </row>
    <row r="3409" spans="1:20" ht="43.2" x14ac:dyDescent="0.3">
      <c r="A3409">
        <v>1777</v>
      </c>
      <c r="B3409" s="3" t="s">
        <v>1778</v>
      </c>
      <c r="C3409" s="3" t="s">
        <v>5887</v>
      </c>
      <c r="D3409" s="10">
        <v>4800</v>
      </c>
      <c r="E3409">
        <v>651</v>
      </c>
      <c r="F3409" s="5">
        <f t="shared" si="318"/>
        <v>0.135625</v>
      </c>
      <c r="G3409" s="6">
        <f t="shared" si="319"/>
        <v>65.099999999999994</v>
      </c>
      <c r="H3409" t="s">
        <v>8221</v>
      </c>
      <c r="I3409" t="s">
        <v>8233</v>
      </c>
      <c r="J3409" t="s">
        <v>8249</v>
      </c>
      <c r="K3409">
        <v>1424421253</v>
      </c>
      <c r="L3409" s="11">
        <f t="shared" si="322"/>
        <v>42055.357094907406</v>
      </c>
      <c r="M3409">
        <v>1421829253</v>
      </c>
      <c r="N3409" s="11">
        <f t="shared" si="323"/>
        <v>42025.357094907406</v>
      </c>
      <c r="O3409" t="b">
        <v>1</v>
      </c>
      <c r="P3409">
        <v>10</v>
      </c>
      <c r="Q3409" t="b">
        <v>0</v>
      </c>
      <c r="R3409" t="s">
        <v>8285</v>
      </c>
      <c r="S3409" t="str">
        <f t="shared" si="320"/>
        <v>photography</v>
      </c>
      <c r="T3409" t="str">
        <f t="shared" si="321"/>
        <v>photobooks</v>
      </c>
    </row>
    <row r="3410" spans="1:20" ht="43.2" x14ac:dyDescent="0.3">
      <c r="A3410">
        <v>1798</v>
      </c>
      <c r="B3410" s="3" t="s">
        <v>1799</v>
      </c>
      <c r="C3410" s="3" t="s">
        <v>5908</v>
      </c>
      <c r="D3410" s="10">
        <v>16000</v>
      </c>
      <c r="E3410">
        <v>2182</v>
      </c>
      <c r="F3410" s="5">
        <f t="shared" si="318"/>
        <v>0.136375</v>
      </c>
      <c r="G3410" s="6">
        <f t="shared" si="319"/>
        <v>58.972972972972975</v>
      </c>
      <c r="H3410" t="s">
        <v>8221</v>
      </c>
      <c r="I3410" t="s">
        <v>8224</v>
      </c>
      <c r="J3410" t="s">
        <v>8246</v>
      </c>
      <c r="K3410">
        <v>1454572233</v>
      </c>
      <c r="L3410" s="11">
        <f t="shared" si="322"/>
        <v>42404.32677083333</v>
      </c>
      <c r="M3410">
        <v>1449388233</v>
      </c>
      <c r="N3410" s="11">
        <f t="shared" si="323"/>
        <v>42344.32677083333</v>
      </c>
      <c r="O3410" t="b">
        <v>1</v>
      </c>
      <c r="P3410">
        <v>37</v>
      </c>
      <c r="Q3410" t="b">
        <v>0</v>
      </c>
      <c r="R3410" t="s">
        <v>8285</v>
      </c>
      <c r="S3410" t="str">
        <f t="shared" si="320"/>
        <v>photography</v>
      </c>
      <c r="T3410" t="str">
        <f t="shared" si="321"/>
        <v>photobooks</v>
      </c>
    </row>
    <row r="3411" spans="1:20" ht="43.2" x14ac:dyDescent="0.3">
      <c r="A3411">
        <v>431</v>
      </c>
      <c r="B3411" s="3" t="s">
        <v>432</v>
      </c>
      <c r="C3411" s="3" t="s">
        <v>4541</v>
      </c>
      <c r="D3411" s="10">
        <v>3000</v>
      </c>
      <c r="E3411">
        <v>415</v>
      </c>
      <c r="F3411" s="5">
        <f t="shared" si="318"/>
        <v>0.13833333333333334</v>
      </c>
      <c r="G3411" s="6">
        <f t="shared" si="319"/>
        <v>51.875</v>
      </c>
      <c r="H3411" t="s">
        <v>8221</v>
      </c>
      <c r="I3411" t="s">
        <v>8225</v>
      </c>
      <c r="J3411" t="s">
        <v>8247</v>
      </c>
      <c r="K3411">
        <v>1467752083</v>
      </c>
      <c r="L3411" s="11">
        <f t="shared" si="322"/>
        <v>42556.871331018512</v>
      </c>
      <c r="M3411">
        <v>1465160083</v>
      </c>
      <c r="N3411" s="11">
        <f t="shared" si="323"/>
        <v>42526.871331018512</v>
      </c>
      <c r="O3411" t="b">
        <v>0</v>
      </c>
      <c r="P3411">
        <v>8</v>
      </c>
      <c r="Q3411" t="b">
        <v>0</v>
      </c>
      <c r="R3411" t="s">
        <v>8270</v>
      </c>
      <c r="S3411" t="str">
        <f t="shared" si="320"/>
        <v>film &amp; video</v>
      </c>
      <c r="T3411" t="str">
        <f t="shared" si="321"/>
        <v>animation</v>
      </c>
    </row>
    <row r="3412" spans="1:20" ht="43.2" x14ac:dyDescent="0.3">
      <c r="A3412">
        <v>1801</v>
      </c>
      <c r="B3412" s="3" t="s">
        <v>1802</v>
      </c>
      <c r="C3412" s="3" t="s">
        <v>5911</v>
      </c>
      <c r="D3412" s="10">
        <v>17000</v>
      </c>
      <c r="E3412">
        <v>2355</v>
      </c>
      <c r="F3412" s="5">
        <f t="shared" si="318"/>
        <v>0.13852941176470587</v>
      </c>
      <c r="G3412" s="6">
        <f t="shared" si="319"/>
        <v>63.648648648648646</v>
      </c>
      <c r="H3412" t="s">
        <v>8221</v>
      </c>
      <c r="I3412" t="s">
        <v>8225</v>
      </c>
      <c r="J3412" t="s">
        <v>8247</v>
      </c>
      <c r="K3412">
        <v>1450181400</v>
      </c>
      <c r="L3412" s="11">
        <f t="shared" si="322"/>
        <v>42353.506944444445</v>
      </c>
      <c r="M3412">
        <v>1447429868</v>
      </c>
      <c r="N3412" s="11">
        <f t="shared" si="323"/>
        <v>42321.660509259258</v>
      </c>
      <c r="O3412" t="b">
        <v>1</v>
      </c>
      <c r="P3412">
        <v>37</v>
      </c>
      <c r="Q3412" t="b">
        <v>0</v>
      </c>
      <c r="R3412" t="s">
        <v>8285</v>
      </c>
      <c r="S3412" t="str">
        <f t="shared" si="320"/>
        <v>photography</v>
      </c>
      <c r="T3412" t="str">
        <f t="shared" si="321"/>
        <v>photobooks</v>
      </c>
    </row>
    <row r="3413" spans="1:20" ht="43.2" x14ac:dyDescent="0.3">
      <c r="A3413">
        <v>3099</v>
      </c>
      <c r="B3413" s="3" t="s">
        <v>3099</v>
      </c>
      <c r="C3413" s="3" t="s">
        <v>7209</v>
      </c>
      <c r="D3413" s="10">
        <v>2000</v>
      </c>
      <c r="E3413">
        <v>278</v>
      </c>
      <c r="F3413" s="5">
        <f t="shared" si="318"/>
        <v>0.13900000000000001</v>
      </c>
      <c r="G3413" s="6">
        <f t="shared" si="319"/>
        <v>55.6</v>
      </c>
      <c r="H3413" t="s">
        <v>8221</v>
      </c>
      <c r="I3413" t="s">
        <v>8224</v>
      </c>
      <c r="J3413" t="s">
        <v>8246</v>
      </c>
      <c r="K3413">
        <v>1455251591</v>
      </c>
      <c r="L3413" s="11">
        <f t="shared" si="322"/>
        <v>42412.189710648148</v>
      </c>
      <c r="M3413">
        <v>1452659591</v>
      </c>
      <c r="N3413" s="11">
        <f t="shared" si="323"/>
        <v>42382.189710648148</v>
      </c>
      <c r="O3413" t="b">
        <v>0</v>
      </c>
      <c r="P3413">
        <v>5</v>
      </c>
      <c r="Q3413" t="b">
        <v>0</v>
      </c>
      <c r="R3413" t="s">
        <v>8303</v>
      </c>
      <c r="S3413" t="str">
        <f t="shared" si="320"/>
        <v>theater</v>
      </c>
      <c r="T3413" t="str">
        <f t="shared" si="321"/>
        <v>spaces</v>
      </c>
    </row>
    <row r="3414" spans="1:20" ht="28.8" x14ac:dyDescent="0.3">
      <c r="A3414">
        <v>513</v>
      </c>
      <c r="B3414" s="3" t="s">
        <v>514</v>
      </c>
      <c r="C3414" s="3" t="s">
        <v>4623</v>
      </c>
      <c r="D3414" s="10">
        <v>50000</v>
      </c>
      <c r="E3414">
        <v>6962</v>
      </c>
      <c r="F3414" s="5">
        <f t="shared" si="318"/>
        <v>0.13924</v>
      </c>
      <c r="G3414" s="6">
        <f t="shared" si="319"/>
        <v>102.38235294117646</v>
      </c>
      <c r="H3414" t="s">
        <v>8221</v>
      </c>
      <c r="I3414" t="s">
        <v>8224</v>
      </c>
      <c r="J3414" t="s">
        <v>8246</v>
      </c>
      <c r="K3414">
        <v>1471244400</v>
      </c>
      <c r="L3414" s="11">
        <f t="shared" si="322"/>
        <v>42597.291666666672</v>
      </c>
      <c r="M3414">
        <v>1467387705</v>
      </c>
      <c r="N3414" s="11">
        <f t="shared" si="323"/>
        <v>42552.653993055559</v>
      </c>
      <c r="O3414" t="b">
        <v>0</v>
      </c>
      <c r="P3414">
        <v>68</v>
      </c>
      <c r="Q3414" t="b">
        <v>0</v>
      </c>
      <c r="R3414" t="s">
        <v>8270</v>
      </c>
      <c r="S3414" t="str">
        <f t="shared" si="320"/>
        <v>film &amp; video</v>
      </c>
      <c r="T3414" t="str">
        <f t="shared" si="321"/>
        <v>animation</v>
      </c>
    </row>
    <row r="3415" spans="1:20" ht="43.2" x14ac:dyDescent="0.3">
      <c r="A3415">
        <v>4016</v>
      </c>
      <c r="B3415" s="3" t="s">
        <v>4012</v>
      </c>
      <c r="C3415" s="3" t="s">
        <v>8121</v>
      </c>
      <c r="D3415" s="10">
        <v>500</v>
      </c>
      <c r="E3415">
        <v>70</v>
      </c>
      <c r="F3415" s="5">
        <f t="shared" si="318"/>
        <v>0.14000000000000001</v>
      </c>
      <c r="G3415" s="6">
        <f t="shared" si="319"/>
        <v>10</v>
      </c>
      <c r="H3415" t="s">
        <v>8221</v>
      </c>
      <c r="I3415" t="s">
        <v>8225</v>
      </c>
      <c r="J3415" t="s">
        <v>8247</v>
      </c>
      <c r="K3415">
        <v>1410987400</v>
      </c>
      <c r="L3415" s="11">
        <f t="shared" si="322"/>
        <v>41899.872685185182</v>
      </c>
      <c r="M3415">
        <v>1408395400</v>
      </c>
      <c r="N3415" s="11">
        <f t="shared" si="323"/>
        <v>41869.872685185182</v>
      </c>
      <c r="O3415" t="b">
        <v>0</v>
      </c>
      <c r="P3415">
        <v>7</v>
      </c>
      <c r="Q3415" t="b">
        <v>0</v>
      </c>
      <c r="R3415" t="s">
        <v>8271</v>
      </c>
      <c r="S3415" t="str">
        <f t="shared" si="320"/>
        <v>theater</v>
      </c>
      <c r="T3415" t="str">
        <f t="shared" si="321"/>
        <v>plays</v>
      </c>
    </row>
    <row r="3416" spans="1:20" ht="43.2" x14ac:dyDescent="0.3">
      <c r="A3416">
        <v>2912</v>
      </c>
      <c r="B3416" s="3" t="s">
        <v>2912</v>
      </c>
      <c r="C3416" s="3" t="s">
        <v>7022</v>
      </c>
      <c r="D3416" s="10">
        <v>14440</v>
      </c>
      <c r="E3416">
        <v>2030</v>
      </c>
      <c r="F3416" s="5">
        <f t="shared" si="318"/>
        <v>0.14058171745152354</v>
      </c>
      <c r="G3416" s="6">
        <f t="shared" si="319"/>
        <v>78.07692307692308</v>
      </c>
      <c r="H3416" t="s">
        <v>8221</v>
      </c>
      <c r="I3416" t="s">
        <v>8224</v>
      </c>
      <c r="J3416" t="s">
        <v>8246</v>
      </c>
      <c r="K3416">
        <v>1452827374</v>
      </c>
      <c r="L3416" s="11">
        <f t="shared" si="322"/>
        <v>42384.131643518514</v>
      </c>
      <c r="M3416">
        <v>1450235374</v>
      </c>
      <c r="N3416" s="11">
        <f t="shared" si="323"/>
        <v>42354.131643518514</v>
      </c>
      <c r="O3416" t="b">
        <v>0</v>
      </c>
      <c r="P3416">
        <v>26</v>
      </c>
      <c r="Q3416" t="b">
        <v>0</v>
      </c>
      <c r="R3416" t="s">
        <v>8271</v>
      </c>
      <c r="S3416" t="str">
        <f t="shared" si="320"/>
        <v>theater</v>
      </c>
      <c r="T3416" t="str">
        <f t="shared" si="321"/>
        <v>plays</v>
      </c>
    </row>
    <row r="3417" spans="1:20" ht="43.2" x14ac:dyDescent="0.3">
      <c r="A3417">
        <v>1093</v>
      </c>
      <c r="B3417" s="3" t="s">
        <v>1094</v>
      </c>
      <c r="C3417" s="3" t="s">
        <v>5203</v>
      </c>
      <c r="D3417" s="10">
        <v>300</v>
      </c>
      <c r="E3417">
        <v>42.25</v>
      </c>
      <c r="F3417" s="5">
        <f t="shared" si="318"/>
        <v>0.14083333333333334</v>
      </c>
      <c r="G3417" s="6">
        <f t="shared" si="319"/>
        <v>10.5625</v>
      </c>
      <c r="H3417" t="s">
        <v>8221</v>
      </c>
      <c r="I3417" t="s">
        <v>8229</v>
      </c>
      <c r="J3417" t="s">
        <v>8251</v>
      </c>
      <c r="K3417">
        <v>1455232937</v>
      </c>
      <c r="L3417" s="11">
        <f t="shared" si="322"/>
        <v>42411.973807870367</v>
      </c>
      <c r="M3417">
        <v>1453936937</v>
      </c>
      <c r="N3417" s="11">
        <f t="shared" si="323"/>
        <v>42396.973807870367</v>
      </c>
      <c r="O3417" t="b">
        <v>0</v>
      </c>
      <c r="P3417">
        <v>4</v>
      </c>
      <c r="Q3417" t="b">
        <v>0</v>
      </c>
      <c r="R3417" t="s">
        <v>8282</v>
      </c>
      <c r="S3417" t="str">
        <f t="shared" si="320"/>
        <v>games</v>
      </c>
      <c r="T3417" t="str">
        <f t="shared" si="321"/>
        <v>video games</v>
      </c>
    </row>
    <row r="3418" spans="1:20" ht="43.2" x14ac:dyDescent="0.3">
      <c r="A3418">
        <v>3069</v>
      </c>
      <c r="B3418" s="3" t="s">
        <v>3069</v>
      </c>
      <c r="C3418" s="3" t="s">
        <v>7179</v>
      </c>
      <c r="D3418" s="10">
        <v>1000</v>
      </c>
      <c r="E3418">
        <v>141</v>
      </c>
      <c r="F3418" s="5">
        <f t="shared" si="318"/>
        <v>0.14099999999999999</v>
      </c>
      <c r="G3418" s="6">
        <f t="shared" si="319"/>
        <v>20.142857142857142</v>
      </c>
      <c r="H3418" t="s">
        <v>8221</v>
      </c>
      <c r="I3418" t="s">
        <v>8224</v>
      </c>
      <c r="J3418" t="s">
        <v>8246</v>
      </c>
      <c r="K3418">
        <v>1418587234</v>
      </c>
      <c r="L3418" s="11">
        <f t="shared" si="322"/>
        <v>41987.833726851852</v>
      </c>
      <c r="M3418">
        <v>1415995234</v>
      </c>
      <c r="N3418" s="11">
        <f t="shared" si="323"/>
        <v>41957.833726851852</v>
      </c>
      <c r="O3418" t="b">
        <v>0</v>
      </c>
      <c r="P3418">
        <v>7</v>
      </c>
      <c r="Q3418" t="b">
        <v>0</v>
      </c>
      <c r="R3418" t="s">
        <v>8303</v>
      </c>
      <c r="S3418" t="str">
        <f t="shared" si="320"/>
        <v>theater</v>
      </c>
      <c r="T3418" t="str">
        <f t="shared" si="321"/>
        <v>spaces</v>
      </c>
    </row>
    <row r="3419" spans="1:20" ht="43.2" x14ac:dyDescent="0.3">
      <c r="A3419">
        <v>1909</v>
      </c>
      <c r="B3419" s="3" t="s">
        <v>1910</v>
      </c>
      <c r="C3419" s="3" t="s">
        <v>6019</v>
      </c>
      <c r="D3419" s="10">
        <v>35000</v>
      </c>
      <c r="E3419">
        <v>4939</v>
      </c>
      <c r="F3419" s="5">
        <f t="shared" si="318"/>
        <v>0.14111428571428572</v>
      </c>
      <c r="G3419" s="6">
        <f t="shared" si="319"/>
        <v>129.97368421052633</v>
      </c>
      <c r="H3419" t="s">
        <v>8221</v>
      </c>
      <c r="I3419" t="s">
        <v>8224</v>
      </c>
      <c r="J3419" t="s">
        <v>8246</v>
      </c>
      <c r="K3419">
        <v>1414059479</v>
      </c>
      <c r="L3419" s="11">
        <f t="shared" si="322"/>
        <v>41935.429155092592</v>
      </c>
      <c r="M3419">
        <v>1411467479</v>
      </c>
      <c r="N3419" s="11">
        <f t="shared" si="323"/>
        <v>41905.429155092592</v>
      </c>
      <c r="O3419" t="b">
        <v>0</v>
      </c>
      <c r="P3419">
        <v>38</v>
      </c>
      <c r="Q3419" t="b">
        <v>0</v>
      </c>
      <c r="R3419" t="s">
        <v>8294</v>
      </c>
      <c r="S3419" t="str">
        <f t="shared" si="320"/>
        <v>technology</v>
      </c>
      <c r="T3419" t="str">
        <f t="shared" si="321"/>
        <v>gadgets</v>
      </c>
    </row>
    <row r="3420" spans="1:20" ht="28.8" x14ac:dyDescent="0.3">
      <c r="A3420">
        <v>1088</v>
      </c>
      <c r="B3420" s="3" t="s">
        <v>1089</v>
      </c>
      <c r="C3420" s="3" t="s">
        <v>5198</v>
      </c>
      <c r="D3420" s="10">
        <v>45000</v>
      </c>
      <c r="E3420">
        <v>6382.34</v>
      </c>
      <c r="F3420" s="5">
        <f t="shared" si="318"/>
        <v>0.14182977777777778</v>
      </c>
      <c r="G3420" s="6">
        <f t="shared" si="319"/>
        <v>43.41727891156463</v>
      </c>
      <c r="H3420" t="s">
        <v>8221</v>
      </c>
      <c r="I3420" t="s">
        <v>8224</v>
      </c>
      <c r="J3420" t="s">
        <v>8246</v>
      </c>
      <c r="K3420">
        <v>1398366667</v>
      </c>
      <c r="L3420" s="11">
        <f t="shared" si="322"/>
        <v>41753.799386574072</v>
      </c>
      <c r="M3420">
        <v>1395774667</v>
      </c>
      <c r="N3420" s="11">
        <f t="shared" si="323"/>
        <v>41723.799386574072</v>
      </c>
      <c r="O3420" t="b">
        <v>0</v>
      </c>
      <c r="P3420">
        <v>147</v>
      </c>
      <c r="Q3420" t="b">
        <v>0</v>
      </c>
      <c r="R3420" t="s">
        <v>8282</v>
      </c>
      <c r="S3420" t="str">
        <f t="shared" si="320"/>
        <v>games</v>
      </c>
      <c r="T3420" t="str">
        <f t="shared" si="321"/>
        <v>video games</v>
      </c>
    </row>
    <row r="3421" spans="1:20" ht="43.2" x14ac:dyDescent="0.3">
      <c r="A3421">
        <v>2774</v>
      </c>
      <c r="B3421" s="3" t="s">
        <v>2774</v>
      </c>
      <c r="C3421" s="3" t="s">
        <v>6884</v>
      </c>
      <c r="D3421" s="10">
        <v>4000</v>
      </c>
      <c r="E3421">
        <v>570</v>
      </c>
      <c r="F3421" s="5">
        <f t="shared" si="318"/>
        <v>0.14249999999999999</v>
      </c>
      <c r="G3421" s="6">
        <f t="shared" si="319"/>
        <v>43.846153846153847</v>
      </c>
      <c r="H3421" t="s">
        <v>8221</v>
      </c>
      <c r="I3421" t="s">
        <v>8224</v>
      </c>
      <c r="J3421" t="s">
        <v>8246</v>
      </c>
      <c r="K3421">
        <v>1362711728</v>
      </c>
      <c r="L3421" s="11">
        <f t="shared" si="322"/>
        <v>41341.126481481479</v>
      </c>
      <c r="M3421">
        <v>1360119728</v>
      </c>
      <c r="N3421" s="11">
        <f t="shared" si="323"/>
        <v>41311.126481481479</v>
      </c>
      <c r="O3421" t="b">
        <v>0</v>
      </c>
      <c r="P3421">
        <v>13</v>
      </c>
      <c r="Q3421" t="b">
        <v>0</v>
      </c>
      <c r="R3421" t="s">
        <v>8304</v>
      </c>
      <c r="S3421" t="str">
        <f t="shared" si="320"/>
        <v>publishing</v>
      </c>
      <c r="T3421" t="str">
        <f t="shared" si="321"/>
        <v>children's books</v>
      </c>
    </row>
    <row r="3422" spans="1:20" ht="43.2" x14ac:dyDescent="0.3">
      <c r="A3422">
        <v>3965</v>
      </c>
      <c r="B3422" s="3" t="s">
        <v>3962</v>
      </c>
      <c r="C3422" s="3" t="s">
        <v>8072</v>
      </c>
      <c r="D3422" s="10">
        <v>2000</v>
      </c>
      <c r="E3422">
        <v>285</v>
      </c>
      <c r="F3422" s="5">
        <f t="shared" si="318"/>
        <v>0.14249999999999999</v>
      </c>
      <c r="G3422" s="6">
        <f t="shared" si="319"/>
        <v>71.25</v>
      </c>
      <c r="H3422" t="s">
        <v>8221</v>
      </c>
      <c r="I3422" t="s">
        <v>8224</v>
      </c>
      <c r="J3422" t="s">
        <v>8246</v>
      </c>
      <c r="K3422">
        <v>1460608780</v>
      </c>
      <c r="L3422" s="11">
        <f t="shared" si="322"/>
        <v>42474.194212962961</v>
      </c>
      <c r="M3422">
        <v>1455428380</v>
      </c>
      <c r="N3422" s="11">
        <f t="shared" si="323"/>
        <v>42414.235879629632</v>
      </c>
      <c r="O3422" t="b">
        <v>0</v>
      </c>
      <c r="P3422">
        <v>4</v>
      </c>
      <c r="Q3422" t="b">
        <v>0</v>
      </c>
      <c r="R3422" t="s">
        <v>8271</v>
      </c>
      <c r="S3422" t="str">
        <f t="shared" si="320"/>
        <v>theater</v>
      </c>
      <c r="T3422" t="str">
        <f t="shared" si="321"/>
        <v>plays</v>
      </c>
    </row>
    <row r="3423" spans="1:20" ht="43.2" x14ac:dyDescent="0.3">
      <c r="A3423">
        <v>2768</v>
      </c>
      <c r="B3423" s="3" t="s">
        <v>2768</v>
      </c>
      <c r="C3423" s="3" t="s">
        <v>6878</v>
      </c>
      <c r="D3423" s="10">
        <v>7000</v>
      </c>
      <c r="E3423">
        <v>1002</v>
      </c>
      <c r="F3423" s="5">
        <f t="shared" si="318"/>
        <v>0.14314285714285716</v>
      </c>
      <c r="G3423" s="6">
        <f t="shared" si="319"/>
        <v>29.470588235294116</v>
      </c>
      <c r="H3423" t="s">
        <v>8221</v>
      </c>
      <c r="I3423" t="s">
        <v>8224</v>
      </c>
      <c r="J3423" t="s">
        <v>8246</v>
      </c>
      <c r="K3423">
        <v>1333028723</v>
      </c>
      <c r="L3423" s="11">
        <f t="shared" si="322"/>
        <v>40997.573182870372</v>
      </c>
      <c r="M3423">
        <v>1330440323</v>
      </c>
      <c r="N3423" s="11">
        <f t="shared" si="323"/>
        <v>40967.614849537036</v>
      </c>
      <c r="O3423" t="b">
        <v>0</v>
      </c>
      <c r="P3423">
        <v>34</v>
      </c>
      <c r="Q3423" t="b">
        <v>0</v>
      </c>
      <c r="R3423" t="s">
        <v>8304</v>
      </c>
      <c r="S3423" t="str">
        <f t="shared" si="320"/>
        <v>publishing</v>
      </c>
      <c r="T3423" t="str">
        <f t="shared" si="321"/>
        <v>children's books</v>
      </c>
    </row>
    <row r="3424" spans="1:20" ht="43.2" x14ac:dyDescent="0.3">
      <c r="A3424">
        <v>1132</v>
      </c>
      <c r="B3424" s="3" t="s">
        <v>1133</v>
      </c>
      <c r="C3424" s="3" t="s">
        <v>5242</v>
      </c>
      <c r="D3424" s="10">
        <v>10000</v>
      </c>
      <c r="E3424">
        <v>1438</v>
      </c>
      <c r="F3424" s="5">
        <f t="shared" si="318"/>
        <v>0.14380000000000001</v>
      </c>
      <c r="G3424" s="6">
        <f t="shared" si="319"/>
        <v>110.61538461538461</v>
      </c>
      <c r="H3424" t="s">
        <v>8221</v>
      </c>
      <c r="I3424" t="s">
        <v>8229</v>
      </c>
      <c r="J3424" t="s">
        <v>8251</v>
      </c>
      <c r="K3424">
        <v>1483238771</v>
      </c>
      <c r="L3424" s="11">
        <f t="shared" si="322"/>
        <v>42736.115405092598</v>
      </c>
      <c r="M3424">
        <v>1480646771</v>
      </c>
      <c r="N3424" s="11">
        <f t="shared" si="323"/>
        <v>42706.115405092598</v>
      </c>
      <c r="O3424" t="b">
        <v>0</v>
      </c>
      <c r="P3424">
        <v>13</v>
      </c>
      <c r="Q3424" t="b">
        <v>0</v>
      </c>
      <c r="R3424" t="s">
        <v>8283</v>
      </c>
      <c r="S3424" t="str">
        <f t="shared" si="320"/>
        <v>games</v>
      </c>
      <c r="T3424" t="str">
        <f t="shared" si="321"/>
        <v>mobile games</v>
      </c>
    </row>
    <row r="3425" spans="1:20" ht="28.8" x14ac:dyDescent="0.3">
      <c r="A3425">
        <v>932</v>
      </c>
      <c r="B3425" s="3" t="s">
        <v>933</v>
      </c>
      <c r="C3425" s="3" t="s">
        <v>5042</v>
      </c>
      <c r="D3425" s="10">
        <v>9500</v>
      </c>
      <c r="E3425">
        <v>1381</v>
      </c>
      <c r="F3425" s="5">
        <f t="shared" si="318"/>
        <v>0.14536842105263159</v>
      </c>
      <c r="G3425" s="6">
        <f t="shared" si="319"/>
        <v>46.033333333333331</v>
      </c>
      <c r="H3425" t="s">
        <v>8221</v>
      </c>
      <c r="I3425" t="s">
        <v>8224</v>
      </c>
      <c r="J3425" t="s">
        <v>8246</v>
      </c>
      <c r="K3425">
        <v>1363990545</v>
      </c>
      <c r="L3425" s="11">
        <f t="shared" si="322"/>
        <v>41355.927604166667</v>
      </c>
      <c r="M3425">
        <v>1360106145</v>
      </c>
      <c r="N3425" s="11">
        <f t="shared" si="323"/>
        <v>41310.969270833331</v>
      </c>
      <c r="O3425" t="b">
        <v>0</v>
      </c>
      <c r="P3425">
        <v>30</v>
      </c>
      <c r="Q3425" t="b">
        <v>0</v>
      </c>
      <c r="R3425" t="s">
        <v>8278</v>
      </c>
      <c r="S3425" t="str">
        <f t="shared" si="320"/>
        <v>music</v>
      </c>
      <c r="T3425" t="str">
        <f t="shared" si="321"/>
        <v>jazz</v>
      </c>
    </row>
    <row r="3426" spans="1:20" ht="43.2" x14ac:dyDescent="0.3">
      <c r="A3426">
        <v>966</v>
      </c>
      <c r="B3426" s="3" t="s">
        <v>967</v>
      </c>
      <c r="C3426" s="3" t="s">
        <v>5076</v>
      </c>
      <c r="D3426" s="10">
        <v>12000</v>
      </c>
      <c r="E3426">
        <v>1776</v>
      </c>
      <c r="F3426" s="5">
        <f t="shared" si="318"/>
        <v>0.14799999999999999</v>
      </c>
      <c r="G3426" s="6">
        <f t="shared" si="319"/>
        <v>59.2</v>
      </c>
      <c r="H3426" t="s">
        <v>8221</v>
      </c>
      <c r="I3426" t="s">
        <v>8224</v>
      </c>
      <c r="J3426" t="s">
        <v>8246</v>
      </c>
      <c r="K3426">
        <v>1475766932</v>
      </c>
      <c r="L3426" s="11">
        <f t="shared" si="322"/>
        <v>42649.635787037041</v>
      </c>
      <c r="M3426">
        <v>1473174932</v>
      </c>
      <c r="N3426" s="11">
        <f t="shared" si="323"/>
        <v>42619.635787037041</v>
      </c>
      <c r="O3426" t="b">
        <v>0</v>
      </c>
      <c r="P3426">
        <v>30</v>
      </c>
      <c r="Q3426" t="b">
        <v>0</v>
      </c>
      <c r="R3426" t="s">
        <v>8273</v>
      </c>
      <c r="S3426" t="str">
        <f t="shared" si="320"/>
        <v>technology</v>
      </c>
      <c r="T3426" t="str">
        <f t="shared" si="321"/>
        <v>wearables</v>
      </c>
    </row>
    <row r="3427" spans="1:20" ht="43.2" x14ac:dyDescent="0.3">
      <c r="A3427">
        <v>2420</v>
      </c>
      <c r="B3427" s="3" t="s">
        <v>2421</v>
      </c>
      <c r="C3427" s="3" t="s">
        <v>6530</v>
      </c>
      <c r="D3427" s="10">
        <v>16870</v>
      </c>
      <c r="E3427">
        <v>2501</v>
      </c>
      <c r="F3427" s="5">
        <f t="shared" si="318"/>
        <v>0.14825133372851215</v>
      </c>
      <c r="G3427" s="6">
        <f t="shared" si="319"/>
        <v>69.472222222222229</v>
      </c>
      <c r="H3427" t="s">
        <v>8221</v>
      </c>
      <c r="I3427" t="s">
        <v>8224</v>
      </c>
      <c r="J3427" t="s">
        <v>8246</v>
      </c>
      <c r="K3427">
        <v>1415583695</v>
      </c>
      <c r="L3427" s="11">
        <f t="shared" si="322"/>
        <v>41953.070543981477</v>
      </c>
      <c r="M3427">
        <v>1410396095</v>
      </c>
      <c r="N3427" s="11">
        <f t="shared" si="323"/>
        <v>41893.028877314813</v>
      </c>
      <c r="O3427" t="b">
        <v>0</v>
      </c>
      <c r="P3427">
        <v>36</v>
      </c>
      <c r="Q3427" t="b">
        <v>0</v>
      </c>
      <c r="R3427" t="s">
        <v>8284</v>
      </c>
      <c r="S3427" t="str">
        <f t="shared" si="320"/>
        <v>food</v>
      </c>
      <c r="T3427" t="str">
        <f t="shared" si="321"/>
        <v>food trucks</v>
      </c>
    </row>
    <row r="3428" spans="1:20" ht="43.2" x14ac:dyDescent="0.3">
      <c r="A3428">
        <v>675</v>
      </c>
      <c r="B3428" s="3" t="s">
        <v>676</v>
      </c>
      <c r="C3428" s="3" t="s">
        <v>4785</v>
      </c>
      <c r="D3428" s="10">
        <v>6000</v>
      </c>
      <c r="E3428">
        <v>891</v>
      </c>
      <c r="F3428" s="5">
        <f t="shared" si="318"/>
        <v>0.14849999999999999</v>
      </c>
      <c r="G3428" s="6">
        <f t="shared" si="319"/>
        <v>34.269230769230766</v>
      </c>
      <c r="H3428" t="s">
        <v>8221</v>
      </c>
      <c r="I3428" t="s">
        <v>8224</v>
      </c>
      <c r="J3428" t="s">
        <v>8246</v>
      </c>
      <c r="K3428">
        <v>1420095540</v>
      </c>
      <c r="L3428" s="11">
        <f t="shared" si="322"/>
        <v>42005.290972222225</v>
      </c>
      <c r="M3428">
        <v>1417558804</v>
      </c>
      <c r="N3428" s="11">
        <f t="shared" si="323"/>
        <v>41975.930601851855</v>
      </c>
      <c r="O3428" t="b">
        <v>0</v>
      </c>
      <c r="P3428">
        <v>26</v>
      </c>
      <c r="Q3428" t="b">
        <v>0</v>
      </c>
      <c r="R3428" t="s">
        <v>8273</v>
      </c>
      <c r="S3428" t="str">
        <f t="shared" si="320"/>
        <v>technology</v>
      </c>
      <c r="T3428" t="str">
        <f t="shared" si="321"/>
        <v>wearables</v>
      </c>
    </row>
    <row r="3429" spans="1:20" ht="57.6" x14ac:dyDescent="0.3">
      <c r="A3429">
        <v>980</v>
      </c>
      <c r="B3429" s="3" t="s">
        <v>981</v>
      </c>
      <c r="C3429" s="3" t="s">
        <v>5090</v>
      </c>
      <c r="D3429" s="10">
        <v>10000</v>
      </c>
      <c r="E3429">
        <v>1486</v>
      </c>
      <c r="F3429" s="5">
        <f t="shared" si="318"/>
        <v>0.14860000000000001</v>
      </c>
      <c r="G3429" s="6">
        <f t="shared" si="319"/>
        <v>47.935483870967744</v>
      </c>
      <c r="H3429" t="s">
        <v>8221</v>
      </c>
      <c r="I3429" t="s">
        <v>8224</v>
      </c>
      <c r="J3429" t="s">
        <v>8246</v>
      </c>
      <c r="K3429">
        <v>1417387322</v>
      </c>
      <c r="L3429" s="11">
        <f t="shared" si="322"/>
        <v>41973.945856481485</v>
      </c>
      <c r="M3429">
        <v>1413495722</v>
      </c>
      <c r="N3429" s="11">
        <f t="shared" si="323"/>
        <v>41928.904189814813</v>
      </c>
      <c r="O3429" t="b">
        <v>0</v>
      </c>
      <c r="P3429">
        <v>31</v>
      </c>
      <c r="Q3429" t="b">
        <v>0</v>
      </c>
      <c r="R3429" t="s">
        <v>8273</v>
      </c>
      <c r="S3429" t="str">
        <f t="shared" si="320"/>
        <v>technology</v>
      </c>
      <c r="T3429" t="str">
        <f t="shared" si="321"/>
        <v>wearables</v>
      </c>
    </row>
    <row r="3430" spans="1:20" ht="43.2" x14ac:dyDescent="0.3">
      <c r="A3430">
        <v>714</v>
      </c>
      <c r="B3430" s="3" t="s">
        <v>715</v>
      </c>
      <c r="C3430" s="3" t="s">
        <v>4824</v>
      </c>
      <c r="D3430" s="10">
        <v>15000</v>
      </c>
      <c r="E3430">
        <v>2249</v>
      </c>
      <c r="F3430" s="5">
        <f t="shared" si="318"/>
        <v>0.14993333333333334</v>
      </c>
      <c r="G3430" s="6">
        <f t="shared" si="319"/>
        <v>80.321428571428569</v>
      </c>
      <c r="H3430" t="s">
        <v>8221</v>
      </c>
      <c r="I3430" t="s">
        <v>8224</v>
      </c>
      <c r="J3430" t="s">
        <v>8246</v>
      </c>
      <c r="K3430">
        <v>1488308082</v>
      </c>
      <c r="L3430" s="11">
        <f t="shared" si="322"/>
        <v>42794.787986111114</v>
      </c>
      <c r="M3430">
        <v>1483124082</v>
      </c>
      <c r="N3430" s="11">
        <f t="shared" si="323"/>
        <v>42734.787986111114</v>
      </c>
      <c r="O3430" t="b">
        <v>0</v>
      </c>
      <c r="P3430">
        <v>28</v>
      </c>
      <c r="Q3430" t="b">
        <v>0</v>
      </c>
      <c r="R3430" t="s">
        <v>8273</v>
      </c>
      <c r="S3430" t="str">
        <f t="shared" si="320"/>
        <v>technology</v>
      </c>
      <c r="T3430" t="str">
        <f t="shared" si="321"/>
        <v>wearables</v>
      </c>
    </row>
    <row r="3431" spans="1:20" ht="57.6" x14ac:dyDescent="0.3">
      <c r="A3431">
        <v>2870</v>
      </c>
      <c r="B3431" s="3" t="s">
        <v>2870</v>
      </c>
      <c r="C3431" s="3" t="s">
        <v>6980</v>
      </c>
      <c r="D3431" s="10">
        <v>5000</v>
      </c>
      <c r="E3431">
        <v>750</v>
      </c>
      <c r="F3431" s="5">
        <f t="shared" si="318"/>
        <v>0.15</v>
      </c>
      <c r="G3431" s="6">
        <f t="shared" si="319"/>
        <v>83.333333333333329</v>
      </c>
      <c r="H3431" t="s">
        <v>8221</v>
      </c>
      <c r="I3431" t="s">
        <v>8224</v>
      </c>
      <c r="J3431" t="s">
        <v>8246</v>
      </c>
      <c r="K3431">
        <v>1400301165</v>
      </c>
      <c r="L3431" s="11">
        <f t="shared" si="322"/>
        <v>41776.189409722225</v>
      </c>
      <c r="M3431">
        <v>1397709165</v>
      </c>
      <c r="N3431" s="11">
        <f t="shared" si="323"/>
        <v>41746.189409722225</v>
      </c>
      <c r="O3431" t="b">
        <v>0</v>
      </c>
      <c r="P3431">
        <v>9</v>
      </c>
      <c r="Q3431" t="b">
        <v>0</v>
      </c>
      <c r="R3431" t="s">
        <v>8271</v>
      </c>
      <c r="S3431" t="str">
        <f t="shared" si="320"/>
        <v>theater</v>
      </c>
      <c r="T3431" t="str">
        <f t="shared" si="321"/>
        <v>plays</v>
      </c>
    </row>
    <row r="3432" spans="1:20" ht="28.8" x14ac:dyDescent="0.3">
      <c r="A3432">
        <v>3076</v>
      </c>
      <c r="B3432" s="3" t="s">
        <v>3076</v>
      </c>
      <c r="C3432" s="3" t="s">
        <v>7186</v>
      </c>
      <c r="D3432" s="10">
        <v>10000</v>
      </c>
      <c r="E3432">
        <v>1506</v>
      </c>
      <c r="F3432" s="5">
        <f t="shared" si="318"/>
        <v>0.15060000000000001</v>
      </c>
      <c r="G3432" s="6">
        <f t="shared" si="319"/>
        <v>30.12</v>
      </c>
      <c r="H3432" t="s">
        <v>8221</v>
      </c>
      <c r="I3432" t="s">
        <v>8224</v>
      </c>
      <c r="J3432" t="s">
        <v>8246</v>
      </c>
      <c r="K3432">
        <v>1444405123</v>
      </c>
      <c r="L3432" s="11">
        <f t="shared" si="322"/>
        <v>42286.651886574073</v>
      </c>
      <c r="M3432">
        <v>1439221123</v>
      </c>
      <c r="N3432" s="11">
        <f t="shared" si="323"/>
        <v>42226.651886574073</v>
      </c>
      <c r="O3432" t="b">
        <v>0</v>
      </c>
      <c r="P3432">
        <v>50</v>
      </c>
      <c r="Q3432" t="b">
        <v>0</v>
      </c>
      <c r="R3432" t="s">
        <v>8303</v>
      </c>
      <c r="S3432" t="str">
        <f t="shared" si="320"/>
        <v>theater</v>
      </c>
      <c r="T3432" t="str">
        <f t="shared" si="321"/>
        <v>spaces</v>
      </c>
    </row>
    <row r="3433" spans="1:20" ht="43.2" x14ac:dyDescent="0.3">
      <c r="A3433">
        <v>207</v>
      </c>
      <c r="B3433" s="3" t="s">
        <v>209</v>
      </c>
      <c r="C3433" s="3" t="s">
        <v>4317</v>
      </c>
      <c r="D3433" s="10">
        <v>14000</v>
      </c>
      <c r="E3433">
        <v>2130</v>
      </c>
      <c r="F3433" s="5">
        <f t="shared" si="318"/>
        <v>0.15214285714285714</v>
      </c>
      <c r="G3433" s="6">
        <f t="shared" si="319"/>
        <v>163.84615384615384</v>
      </c>
      <c r="H3433" t="s">
        <v>8221</v>
      </c>
      <c r="I3433" t="s">
        <v>8229</v>
      </c>
      <c r="J3433" t="s">
        <v>8251</v>
      </c>
      <c r="K3433">
        <v>1420346638</v>
      </c>
      <c r="L3433" s="11">
        <f t="shared" si="322"/>
        <v>42008.197199074071</v>
      </c>
      <c r="M3433">
        <v>1417754638</v>
      </c>
      <c r="N3433" s="11">
        <f t="shared" si="323"/>
        <v>41978.197199074071</v>
      </c>
      <c r="O3433" t="b">
        <v>0</v>
      </c>
      <c r="P3433">
        <v>13</v>
      </c>
      <c r="Q3433" t="b">
        <v>0</v>
      </c>
      <c r="R3433" t="s">
        <v>8268</v>
      </c>
      <c r="S3433" t="str">
        <f t="shared" si="320"/>
        <v>film &amp; video</v>
      </c>
      <c r="T3433" t="str">
        <f t="shared" si="321"/>
        <v>drama</v>
      </c>
    </row>
    <row r="3434" spans="1:20" ht="43.2" x14ac:dyDescent="0.3">
      <c r="A3434">
        <v>3100</v>
      </c>
      <c r="B3434" s="3" t="s">
        <v>3100</v>
      </c>
      <c r="C3434" s="3" t="s">
        <v>7210</v>
      </c>
      <c r="D3434" s="10">
        <v>12000</v>
      </c>
      <c r="E3434">
        <v>1827</v>
      </c>
      <c r="F3434" s="5">
        <f t="shared" si="318"/>
        <v>0.15225</v>
      </c>
      <c r="G3434" s="6">
        <f t="shared" si="319"/>
        <v>140.53846153846155</v>
      </c>
      <c r="H3434" t="s">
        <v>8221</v>
      </c>
      <c r="I3434" t="s">
        <v>8224</v>
      </c>
      <c r="J3434" t="s">
        <v>8246</v>
      </c>
      <c r="K3434">
        <v>1413816975</v>
      </c>
      <c r="L3434" s="11">
        <f t="shared" si="322"/>
        <v>41932.622395833336</v>
      </c>
      <c r="M3434">
        <v>1411224975</v>
      </c>
      <c r="N3434" s="11">
        <f t="shared" si="323"/>
        <v>41902.622395833336</v>
      </c>
      <c r="O3434" t="b">
        <v>0</v>
      </c>
      <c r="P3434">
        <v>13</v>
      </c>
      <c r="Q3434" t="b">
        <v>0</v>
      </c>
      <c r="R3434" t="s">
        <v>8303</v>
      </c>
      <c r="S3434" t="str">
        <f t="shared" si="320"/>
        <v>theater</v>
      </c>
      <c r="T3434" t="str">
        <f t="shared" si="321"/>
        <v>spaces</v>
      </c>
    </row>
    <row r="3435" spans="1:20" ht="43.2" x14ac:dyDescent="0.3">
      <c r="A3435">
        <v>3924</v>
      </c>
      <c r="B3435" s="3" t="s">
        <v>3921</v>
      </c>
      <c r="C3435" s="3" t="s">
        <v>8032</v>
      </c>
      <c r="D3435" s="10">
        <v>15000</v>
      </c>
      <c r="E3435">
        <v>2290</v>
      </c>
      <c r="F3435" s="5">
        <f t="shared" si="318"/>
        <v>0.15266666666666667</v>
      </c>
      <c r="G3435" s="6">
        <f t="shared" si="319"/>
        <v>57.25</v>
      </c>
      <c r="H3435" t="s">
        <v>8221</v>
      </c>
      <c r="I3435" t="s">
        <v>8224</v>
      </c>
      <c r="J3435" t="s">
        <v>8246</v>
      </c>
      <c r="K3435">
        <v>1403823722</v>
      </c>
      <c r="L3435" s="11">
        <f t="shared" si="322"/>
        <v>41816.959745370368</v>
      </c>
      <c r="M3435">
        <v>1401231722</v>
      </c>
      <c r="N3435" s="11">
        <f t="shared" si="323"/>
        <v>41786.959745370368</v>
      </c>
      <c r="O3435" t="b">
        <v>0</v>
      </c>
      <c r="P3435">
        <v>40</v>
      </c>
      <c r="Q3435" t="b">
        <v>0</v>
      </c>
      <c r="R3435" t="s">
        <v>8271</v>
      </c>
      <c r="S3435" t="str">
        <f t="shared" si="320"/>
        <v>theater</v>
      </c>
      <c r="T3435" t="str">
        <f t="shared" si="321"/>
        <v>plays</v>
      </c>
    </row>
    <row r="3436" spans="1:20" ht="43.2" x14ac:dyDescent="0.3">
      <c r="A3436">
        <v>3907</v>
      </c>
      <c r="B3436" s="3" t="s">
        <v>3904</v>
      </c>
      <c r="C3436" s="3" t="s">
        <v>8015</v>
      </c>
      <c r="D3436" s="10">
        <v>1000</v>
      </c>
      <c r="E3436">
        <v>153</v>
      </c>
      <c r="F3436" s="5">
        <f t="shared" si="318"/>
        <v>0.153</v>
      </c>
      <c r="G3436" s="6">
        <f t="shared" si="319"/>
        <v>38.25</v>
      </c>
      <c r="H3436" t="s">
        <v>8221</v>
      </c>
      <c r="I3436" t="s">
        <v>8224</v>
      </c>
      <c r="J3436" t="s">
        <v>8246</v>
      </c>
      <c r="K3436">
        <v>1414354080</v>
      </c>
      <c r="L3436" s="11">
        <f t="shared" si="322"/>
        <v>41938.838888888888</v>
      </c>
      <c r="M3436">
        <v>1411587606</v>
      </c>
      <c r="N3436" s="11">
        <f t="shared" si="323"/>
        <v>41906.819513888891</v>
      </c>
      <c r="O3436" t="b">
        <v>0</v>
      </c>
      <c r="P3436">
        <v>4</v>
      </c>
      <c r="Q3436" t="b">
        <v>0</v>
      </c>
      <c r="R3436" t="s">
        <v>8271</v>
      </c>
      <c r="S3436" t="str">
        <f t="shared" si="320"/>
        <v>theater</v>
      </c>
      <c r="T3436" t="str">
        <f t="shared" si="321"/>
        <v>plays</v>
      </c>
    </row>
    <row r="3437" spans="1:20" ht="43.2" x14ac:dyDescent="0.3">
      <c r="A3437">
        <v>1787</v>
      </c>
      <c r="B3437" s="3" t="s">
        <v>1788</v>
      </c>
      <c r="C3437" s="3" t="s">
        <v>5897</v>
      </c>
      <c r="D3437" s="10">
        <v>10000</v>
      </c>
      <c r="E3437">
        <v>1533</v>
      </c>
      <c r="F3437" s="5">
        <f t="shared" si="318"/>
        <v>0.15329999999999999</v>
      </c>
      <c r="G3437" s="6">
        <f t="shared" si="319"/>
        <v>63.875</v>
      </c>
      <c r="H3437" t="s">
        <v>8221</v>
      </c>
      <c r="I3437" t="s">
        <v>8224</v>
      </c>
      <c r="J3437" t="s">
        <v>8246</v>
      </c>
      <c r="K3437">
        <v>1428158637</v>
      </c>
      <c r="L3437" s="11">
        <f t="shared" si="322"/>
        <v>42098.613854166666</v>
      </c>
      <c r="M3437">
        <v>1425570237</v>
      </c>
      <c r="N3437" s="11">
        <f t="shared" si="323"/>
        <v>42068.65552083333</v>
      </c>
      <c r="O3437" t="b">
        <v>1</v>
      </c>
      <c r="P3437">
        <v>24</v>
      </c>
      <c r="Q3437" t="b">
        <v>0</v>
      </c>
      <c r="R3437" t="s">
        <v>8285</v>
      </c>
      <c r="S3437" t="str">
        <f t="shared" si="320"/>
        <v>photography</v>
      </c>
      <c r="T3437" t="str">
        <f t="shared" si="321"/>
        <v>photobooks</v>
      </c>
    </row>
    <row r="3438" spans="1:20" ht="43.2" x14ac:dyDescent="0.3">
      <c r="A3438">
        <v>698</v>
      </c>
      <c r="B3438" s="3" t="s">
        <v>699</v>
      </c>
      <c r="C3438" s="3" t="s">
        <v>4808</v>
      </c>
      <c r="D3438" s="10">
        <v>100000</v>
      </c>
      <c r="E3438">
        <v>15390</v>
      </c>
      <c r="F3438" s="5">
        <f t="shared" si="318"/>
        <v>0.15390000000000001</v>
      </c>
      <c r="G3438" s="6">
        <f t="shared" si="319"/>
        <v>530.68965517241384</v>
      </c>
      <c r="H3438" t="s">
        <v>8221</v>
      </c>
      <c r="I3438" t="s">
        <v>8224</v>
      </c>
      <c r="J3438" t="s">
        <v>8246</v>
      </c>
      <c r="K3438">
        <v>1411005600</v>
      </c>
      <c r="L3438" s="11">
        <f t="shared" si="322"/>
        <v>41900.083333333336</v>
      </c>
      <c r="M3438">
        <v>1408141245</v>
      </c>
      <c r="N3438" s="11">
        <f t="shared" si="323"/>
        <v>41866.931076388886</v>
      </c>
      <c r="O3438" t="b">
        <v>0</v>
      </c>
      <c r="P3438">
        <v>29</v>
      </c>
      <c r="Q3438" t="b">
        <v>0</v>
      </c>
      <c r="R3438" t="s">
        <v>8273</v>
      </c>
      <c r="S3438" t="str">
        <f t="shared" si="320"/>
        <v>technology</v>
      </c>
      <c r="T3438" t="str">
        <f t="shared" si="321"/>
        <v>wearables</v>
      </c>
    </row>
    <row r="3439" spans="1:20" ht="43.2" x14ac:dyDescent="0.3">
      <c r="A3439">
        <v>3732</v>
      </c>
      <c r="B3439" s="3" t="s">
        <v>3729</v>
      </c>
      <c r="C3439" s="3" t="s">
        <v>7842</v>
      </c>
      <c r="D3439" s="10">
        <v>850</v>
      </c>
      <c r="E3439">
        <v>131</v>
      </c>
      <c r="F3439" s="5">
        <f t="shared" si="318"/>
        <v>0.15411764705882353</v>
      </c>
      <c r="G3439" s="6">
        <f t="shared" si="319"/>
        <v>32.75</v>
      </c>
      <c r="H3439" t="s">
        <v>8221</v>
      </c>
      <c r="I3439" t="s">
        <v>8233</v>
      </c>
      <c r="J3439" t="s">
        <v>8249</v>
      </c>
      <c r="K3439">
        <v>1422100800</v>
      </c>
      <c r="L3439" s="11">
        <f t="shared" si="322"/>
        <v>42028.5</v>
      </c>
      <c r="M3439">
        <v>1416932133</v>
      </c>
      <c r="N3439" s="11">
        <f t="shared" si="323"/>
        <v>41968.677465277782</v>
      </c>
      <c r="O3439" t="b">
        <v>0</v>
      </c>
      <c r="P3439">
        <v>4</v>
      </c>
      <c r="Q3439" t="b">
        <v>0</v>
      </c>
      <c r="R3439" t="s">
        <v>8271</v>
      </c>
      <c r="S3439" t="str">
        <f t="shared" si="320"/>
        <v>theater</v>
      </c>
      <c r="T3439" t="str">
        <f t="shared" si="321"/>
        <v>plays</v>
      </c>
    </row>
    <row r="3440" spans="1:20" ht="43.2" x14ac:dyDescent="0.3">
      <c r="A3440">
        <v>679</v>
      </c>
      <c r="B3440" s="3" t="s">
        <v>680</v>
      </c>
      <c r="C3440" s="3" t="s">
        <v>4789</v>
      </c>
      <c r="D3440" s="10">
        <v>57000</v>
      </c>
      <c r="E3440">
        <v>8827</v>
      </c>
      <c r="F3440" s="5">
        <f t="shared" si="318"/>
        <v>0.15485964912280703</v>
      </c>
      <c r="G3440" s="6">
        <f t="shared" si="319"/>
        <v>93.90425531914893</v>
      </c>
      <c r="H3440" t="s">
        <v>8221</v>
      </c>
      <c r="I3440" t="s">
        <v>8224</v>
      </c>
      <c r="J3440" t="s">
        <v>8246</v>
      </c>
      <c r="K3440">
        <v>1472920909</v>
      </c>
      <c r="L3440" s="11">
        <f t="shared" si="322"/>
        <v>42616.695706018523</v>
      </c>
      <c r="M3440">
        <v>1467736909</v>
      </c>
      <c r="N3440" s="11">
        <f t="shared" si="323"/>
        <v>42556.695706018523</v>
      </c>
      <c r="O3440" t="b">
        <v>0</v>
      </c>
      <c r="P3440">
        <v>94</v>
      </c>
      <c r="Q3440" t="b">
        <v>0</v>
      </c>
      <c r="R3440" t="s">
        <v>8273</v>
      </c>
      <c r="S3440" t="str">
        <f t="shared" si="320"/>
        <v>technology</v>
      </c>
      <c r="T3440" t="str">
        <f t="shared" si="321"/>
        <v>wearables</v>
      </c>
    </row>
    <row r="3441" spans="1:20" ht="57.6" x14ac:dyDescent="0.3">
      <c r="A3441">
        <v>1782</v>
      </c>
      <c r="B3441" s="3" t="s">
        <v>1783</v>
      </c>
      <c r="C3441" s="3" t="s">
        <v>5892</v>
      </c>
      <c r="D3441" s="10">
        <v>35000</v>
      </c>
      <c r="E3441">
        <v>5422</v>
      </c>
      <c r="F3441" s="5">
        <f t="shared" si="318"/>
        <v>0.15491428571428573</v>
      </c>
      <c r="G3441" s="6">
        <f t="shared" si="319"/>
        <v>71.34210526315789</v>
      </c>
      <c r="H3441" t="s">
        <v>8221</v>
      </c>
      <c r="I3441" t="s">
        <v>8224</v>
      </c>
      <c r="J3441" t="s">
        <v>8246</v>
      </c>
      <c r="K3441">
        <v>1456062489</v>
      </c>
      <c r="L3441" s="11">
        <f t="shared" si="322"/>
        <v>42421.575104166666</v>
      </c>
      <c r="M3441">
        <v>1453211289</v>
      </c>
      <c r="N3441" s="11">
        <f t="shared" si="323"/>
        <v>42388.575104166666</v>
      </c>
      <c r="O3441" t="b">
        <v>1</v>
      </c>
      <c r="P3441">
        <v>76</v>
      </c>
      <c r="Q3441" t="b">
        <v>0</v>
      </c>
      <c r="R3441" t="s">
        <v>8285</v>
      </c>
      <c r="S3441" t="str">
        <f t="shared" si="320"/>
        <v>photography</v>
      </c>
      <c r="T3441" t="str">
        <f t="shared" si="321"/>
        <v>photobooks</v>
      </c>
    </row>
    <row r="3442" spans="1:20" ht="43.2" x14ac:dyDescent="0.3">
      <c r="A3442">
        <v>162</v>
      </c>
      <c r="B3442" s="3" t="s">
        <v>164</v>
      </c>
      <c r="C3442" s="3" t="s">
        <v>4272</v>
      </c>
      <c r="D3442" s="10">
        <v>2800</v>
      </c>
      <c r="E3442">
        <v>435</v>
      </c>
      <c r="F3442" s="5">
        <f t="shared" si="318"/>
        <v>0.15535714285714286</v>
      </c>
      <c r="G3442" s="6">
        <f t="shared" si="319"/>
        <v>43.5</v>
      </c>
      <c r="H3442" t="s">
        <v>8221</v>
      </c>
      <c r="I3442" t="s">
        <v>8224</v>
      </c>
      <c r="J3442" t="s">
        <v>8246</v>
      </c>
      <c r="K3442">
        <v>1408232520</v>
      </c>
      <c r="L3442" s="11">
        <f t="shared" si="322"/>
        <v>41867.987500000003</v>
      </c>
      <c r="M3442">
        <v>1405393356</v>
      </c>
      <c r="N3442" s="11">
        <f t="shared" si="323"/>
        <v>41835.126805555556</v>
      </c>
      <c r="O3442" t="b">
        <v>0</v>
      </c>
      <c r="P3442">
        <v>10</v>
      </c>
      <c r="Q3442" t="b">
        <v>0</v>
      </c>
      <c r="R3442" t="s">
        <v>8268</v>
      </c>
      <c r="S3442" t="str">
        <f t="shared" si="320"/>
        <v>film &amp; video</v>
      </c>
      <c r="T3442" t="str">
        <f t="shared" si="321"/>
        <v>drama</v>
      </c>
    </row>
    <row r="3443" spans="1:20" ht="43.2" x14ac:dyDescent="0.3">
      <c r="A3443">
        <v>1772</v>
      </c>
      <c r="B3443" s="3" t="s">
        <v>1773</v>
      </c>
      <c r="C3443" s="3" t="s">
        <v>5882</v>
      </c>
      <c r="D3443" s="10">
        <v>5500</v>
      </c>
      <c r="E3443">
        <v>858</v>
      </c>
      <c r="F3443" s="5">
        <f t="shared" si="318"/>
        <v>0.156</v>
      </c>
      <c r="G3443" s="6">
        <f t="shared" si="319"/>
        <v>45.157894736842103</v>
      </c>
      <c r="H3443" t="s">
        <v>8221</v>
      </c>
      <c r="I3443" t="s">
        <v>8225</v>
      </c>
      <c r="J3443" t="s">
        <v>8247</v>
      </c>
      <c r="K3443">
        <v>1404666836</v>
      </c>
      <c r="L3443" s="11">
        <f t="shared" si="322"/>
        <v>41826.718009259261</v>
      </c>
      <c r="M3443">
        <v>1399482836</v>
      </c>
      <c r="N3443" s="11">
        <f t="shared" si="323"/>
        <v>41766.718009259261</v>
      </c>
      <c r="O3443" t="b">
        <v>1</v>
      </c>
      <c r="P3443">
        <v>19</v>
      </c>
      <c r="Q3443" t="b">
        <v>0</v>
      </c>
      <c r="R3443" t="s">
        <v>8285</v>
      </c>
      <c r="S3443" t="str">
        <f t="shared" si="320"/>
        <v>photography</v>
      </c>
      <c r="T3443" t="str">
        <f t="shared" si="321"/>
        <v>photobooks</v>
      </c>
    </row>
    <row r="3444" spans="1:20" ht="43.2" x14ac:dyDescent="0.3">
      <c r="A3444">
        <v>4081</v>
      </c>
      <c r="B3444" s="3" t="s">
        <v>4077</v>
      </c>
      <c r="C3444" s="3" t="s">
        <v>8184</v>
      </c>
      <c r="D3444" s="10">
        <v>2224</v>
      </c>
      <c r="E3444">
        <v>350</v>
      </c>
      <c r="F3444" s="5">
        <f t="shared" si="318"/>
        <v>0.15737410071942445</v>
      </c>
      <c r="G3444" s="6">
        <f t="shared" si="319"/>
        <v>29.166666666666668</v>
      </c>
      <c r="H3444" t="s">
        <v>8221</v>
      </c>
      <c r="I3444" t="s">
        <v>8224</v>
      </c>
      <c r="J3444" t="s">
        <v>8246</v>
      </c>
      <c r="K3444">
        <v>1425819425</v>
      </c>
      <c r="L3444" s="11">
        <f t="shared" si="322"/>
        <v>42071.539641203708</v>
      </c>
      <c r="M3444">
        <v>1423231025</v>
      </c>
      <c r="N3444" s="11">
        <f t="shared" si="323"/>
        <v>42041.581307870365</v>
      </c>
      <c r="O3444" t="b">
        <v>0</v>
      </c>
      <c r="P3444">
        <v>12</v>
      </c>
      <c r="Q3444" t="b">
        <v>0</v>
      </c>
      <c r="R3444" t="s">
        <v>8271</v>
      </c>
      <c r="S3444" t="str">
        <f t="shared" si="320"/>
        <v>theater</v>
      </c>
      <c r="T3444" t="str">
        <f t="shared" si="321"/>
        <v>plays</v>
      </c>
    </row>
    <row r="3445" spans="1:20" ht="43.2" x14ac:dyDescent="0.3">
      <c r="A3445">
        <v>3933</v>
      </c>
      <c r="B3445" s="3" t="s">
        <v>3930</v>
      </c>
      <c r="C3445" s="3" t="s">
        <v>8041</v>
      </c>
      <c r="D3445" s="10">
        <v>7000</v>
      </c>
      <c r="E3445">
        <v>1102</v>
      </c>
      <c r="F3445" s="5">
        <f t="shared" si="318"/>
        <v>0.15742857142857142</v>
      </c>
      <c r="G3445" s="6">
        <f t="shared" si="319"/>
        <v>91.833333333333329</v>
      </c>
      <c r="H3445" t="s">
        <v>8221</v>
      </c>
      <c r="I3445" t="s">
        <v>8224</v>
      </c>
      <c r="J3445" t="s">
        <v>8246</v>
      </c>
      <c r="K3445">
        <v>1468716180</v>
      </c>
      <c r="L3445" s="11">
        <f t="shared" si="322"/>
        <v>42568.029861111107</v>
      </c>
      <c r="M3445">
        <v>1466205262</v>
      </c>
      <c r="N3445" s="11">
        <f t="shared" si="323"/>
        <v>42538.968310185184</v>
      </c>
      <c r="O3445" t="b">
        <v>0</v>
      </c>
      <c r="P3445">
        <v>12</v>
      </c>
      <c r="Q3445" t="b">
        <v>0</v>
      </c>
      <c r="R3445" t="s">
        <v>8271</v>
      </c>
      <c r="S3445" t="str">
        <f t="shared" si="320"/>
        <v>theater</v>
      </c>
      <c r="T3445" t="str">
        <f t="shared" si="321"/>
        <v>plays</v>
      </c>
    </row>
    <row r="3446" spans="1:20" ht="43.2" x14ac:dyDescent="0.3">
      <c r="A3446">
        <v>3949</v>
      </c>
      <c r="B3446" s="3" t="s">
        <v>3946</v>
      </c>
      <c r="C3446" s="3" t="s">
        <v>8057</v>
      </c>
      <c r="D3446" s="10">
        <v>10000</v>
      </c>
      <c r="E3446">
        <v>1577</v>
      </c>
      <c r="F3446" s="5">
        <f t="shared" si="318"/>
        <v>0.15770000000000001</v>
      </c>
      <c r="G3446" s="6">
        <f t="shared" si="319"/>
        <v>49.28125</v>
      </c>
      <c r="H3446" t="s">
        <v>8221</v>
      </c>
      <c r="I3446" t="s">
        <v>8226</v>
      </c>
      <c r="J3446" t="s">
        <v>8248</v>
      </c>
      <c r="K3446">
        <v>1423623221</v>
      </c>
      <c r="L3446" s="11">
        <f t="shared" si="322"/>
        <v>42046.120613425926</v>
      </c>
      <c r="M3446">
        <v>1421031221</v>
      </c>
      <c r="N3446" s="11">
        <f t="shared" si="323"/>
        <v>42016.120613425926</v>
      </c>
      <c r="O3446" t="b">
        <v>0</v>
      </c>
      <c r="P3446">
        <v>32</v>
      </c>
      <c r="Q3446" t="b">
        <v>0</v>
      </c>
      <c r="R3446" t="s">
        <v>8271</v>
      </c>
      <c r="S3446" t="str">
        <f t="shared" si="320"/>
        <v>theater</v>
      </c>
      <c r="T3446" t="str">
        <f t="shared" si="321"/>
        <v>plays</v>
      </c>
    </row>
    <row r="3447" spans="1:20" ht="57.6" x14ac:dyDescent="0.3">
      <c r="A3447">
        <v>3091</v>
      </c>
      <c r="B3447" s="3" t="s">
        <v>3091</v>
      </c>
      <c r="C3447" s="3" t="s">
        <v>7201</v>
      </c>
      <c r="D3447" s="10">
        <v>5000</v>
      </c>
      <c r="E3447">
        <v>796</v>
      </c>
      <c r="F3447" s="5">
        <f t="shared" si="318"/>
        <v>0.15920000000000001</v>
      </c>
      <c r="G3447" s="6">
        <f t="shared" si="319"/>
        <v>88.444444444444443</v>
      </c>
      <c r="H3447" t="s">
        <v>8221</v>
      </c>
      <c r="I3447" t="s">
        <v>8224</v>
      </c>
      <c r="J3447" t="s">
        <v>8246</v>
      </c>
      <c r="K3447">
        <v>1471214743</v>
      </c>
      <c r="L3447" s="11">
        <f t="shared" si="322"/>
        <v>42596.948414351849</v>
      </c>
      <c r="M3447">
        <v>1468622743</v>
      </c>
      <c r="N3447" s="11">
        <f t="shared" si="323"/>
        <v>42566.948414351849</v>
      </c>
      <c r="O3447" t="b">
        <v>0</v>
      </c>
      <c r="P3447">
        <v>9</v>
      </c>
      <c r="Q3447" t="b">
        <v>0</v>
      </c>
      <c r="R3447" t="s">
        <v>8303</v>
      </c>
      <c r="S3447" t="str">
        <f t="shared" si="320"/>
        <v>theater</v>
      </c>
      <c r="T3447" t="str">
        <f t="shared" si="321"/>
        <v>spaces</v>
      </c>
    </row>
    <row r="3448" spans="1:20" ht="43.2" x14ac:dyDescent="0.3">
      <c r="A3448">
        <v>187</v>
      </c>
      <c r="B3448" s="3" t="s">
        <v>189</v>
      </c>
      <c r="C3448" s="3" t="s">
        <v>4297</v>
      </c>
      <c r="D3448" s="10">
        <v>5000</v>
      </c>
      <c r="E3448">
        <v>800</v>
      </c>
      <c r="F3448" s="5">
        <f t="shared" si="318"/>
        <v>0.16</v>
      </c>
      <c r="G3448" s="6">
        <f t="shared" si="319"/>
        <v>160</v>
      </c>
      <c r="H3448" t="s">
        <v>8221</v>
      </c>
      <c r="I3448" t="s">
        <v>8224</v>
      </c>
      <c r="J3448" t="s">
        <v>8246</v>
      </c>
      <c r="K3448">
        <v>1437461940</v>
      </c>
      <c r="L3448" s="11">
        <f t="shared" si="322"/>
        <v>42206.290972222225</v>
      </c>
      <c r="M3448">
        <v>1435383457</v>
      </c>
      <c r="N3448" s="11">
        <f t="shared" si="323"/>
        <v>42182.234456018516</v>
      </c>
      <c r="O3448" t="b">
        <v>0</v>
      </c>
      <c r="P3448">
        <v>5</v>
      </c>
      <c r="Q3448" t="b">
        <v>0</v>
      </c>
      <c r="R3448" t="s">
        <v>8268</v>
      </c>
      <c r="S3448" t="str">
        <f t="shared" si="320"/>
        <v>film &amp; video</v>
      </c>
      <c r="T3448" t="str">
        <f t="shared" si="321"/>
        <v>drama</v>
      </c>
    </row>
    <row r="3449" spans="1:20" ht="57.6" x14ac:dyDescent="0.3">
      <c r="A3449">
        <v>4030</v>
      </c>
      <c r="B3449" s="3" t="s">
        <v>4026</v>
      </c>
      <c r="C3449" s="3" t="s">
        <v>8135</v>
      </c>
      <c r="D3449" s="10">
        <v>2500</v>
      </c>
      <c r="E3449">
        <v>400</v>
      </c>
      <c r="F3449" s="5">
        <f t="shared" si="318"/>
        <v>0.16</v>
      </c>
      <c r="G3449" s="6">
        <f t="shared" si="319"/>
        <v>66.666666666666671</v>
      </c>
      <c r="H3449" t="s">
        <v>8221</v>
      </c>
      <c r="I3449" t="s">
        <v>8224</v>
      </c>
      <c r="J3449" t="s">
        <v>8246</v>
      </c>
      <c r="K3449">
        <v>1454525340</v>
      </c>
      <c r="L3449" s="11">
        <f t="shared" si="322"/>
        <v>42403.784027777772</v>
      </c>
      <c r="M3449">
        <v>1452008599</v>
      </c>
      <c r="N3449" s="11">
        <f t="shared" si="323"/>
        <v>42374.655081018514</v>
      </c>
      <c r="O3449" t="b">
        <v>0</v>
      </c>
      <c r="P3449">
        <v>6</v>
      </c>
      <c r="Q3449" t="b">
        <v>0</v>
      </c>
      <c r="R3449" t="s">
        <v>8271</v>
      </c>
      <c r="S3449" t="str">
        <f t="shared" si="320"/>
        <v>theater</v>
      </c>
      <c r="T3449" t="str">
        <f t="shared" si="321"/>
        <v>plays</v>
      </c>
    </row>
    <row r="3450" spans="1:20" ht="43.2" x14ac:dyDescent="0.3">
      <c r="A3450">
        <v>3847</v>
      </c>
      <c r="B3450" s="3" t="s">
        <v>3844</v>
      </c>
      <c r="C3450" s="3" t="s">
        <v>7956</v>
      </c>
      <c r="D3450" s="10">
        <v>10500</v>
      </c>
      <c r="E3450">
        <v>1697</v>
      </c>
      <c r="F3450" s="5">
        <f t="shared" si="318"/>
        <v>0.16161904761904761</v>
      </c>
      <c r="G3450" s="6">
        <f t="shared" si="319"/>
        <v>188.55555555555554</v>
      </c>
      <c r="H3450" t="s">
        <v>8221</v>
      </c>
      <c r="I3450" t="s">
        <v>8224</v>
      </c>
      <c r="J3450" t="s">
        <v>8246</v>
      </c>
      <c r="K3450">
        <v>1437283391</v>
      </c>
      <c r="L3450" s="11">
        <f t="shared" si="322"/>
        <v>42204.224432870367</v>
      </c>
      <c r="M3450">
        <v>1433395391</v>
      </c>
      <c r="N3450" s="11">
        <f t="shared" si="323"/>
        <v>42159.224432870367</v>
      </c>
      <c r="O3450" t="b">
        <v>1</v>
      </c>
      <c r="P3450">
        <v>9</v>
      </c>
      <c r="Q3450" t="b">
        <v>0</v>
      </c>
      <c r="R3450" t="s">
        <v>8271</v>
      </c>
      <c r="S3450" t="str">
        <f t="shared" si="320"/>
        <v>theater</v>
      </c>
      <c r="T3450" t="str">
        <f t="shared" si="321"/>
        <v>plays</v>
      </c>
    </row>
    <row r="3451" spans="1:20" ht="43.2" x14ac:dyDescent="0.3">
      <c r="A3451">
        <v>205</v>
      </c>
      <c r="B3451" s="3" t="s">
        <v>207</v>
      </c>
      <c r="C3451" s="3" t="s">
        <v>4315</v>
      </c>
      <c r="D3451" s="10">
        <v>8000</v>
      </c>
      <c r="E3451">
        <v>1300</v>
      </c>
      <c r="F3451" s="5">
        <f t="shared" si="318"/>
        <v>0.16250000000000001</v>
      </c>
      <c r="G3451" s="6">
        <f t="shared" si="319"/>
        <v>76.470588235294116</v>
      </c>
      <c r="H3451" t="s">
        <v>8221</v>
      </c>
      <c r="I3451" t="s">
        <v>8224</v>
      </c>
      <c r="J3451" t="s">
        <v>8246</v>
      </c>
      <c r="K3451">
        <v>1444144222</v>
      </c>
      <c r="L3451" s="11">
        <f t="shared" si="322"/>
        <v>42283.632199074069</v>
      </c>
      <c r="M3451">
        <v>1441120222</v>
      </c>
      <c r="N3451" s="11">
        <f t="shared" si="323"/>
        <v>42248.632199074069</v>
      </c>
      <c r="O3451" t="b">
        <v>0</v>
      </c>
      <c r="P3451">
        <v>17</v>
      </c>
      <c r="Q3451" t="b">
        <v>0</v>
      </c>
      <c r="R3451" t="s">
        <v>8268</v>
      </c>
      <c r="S3451" t="str">
        <f t="shared" si="320"/>
        <v>film &amp; video</v>
      </c>
      <c r="T3451" t="str">
        <f t="shared" si="321"/>
        <v>drama</v>
      </c>
    </row>
    <row r="3452" spans="1:20" ht="28.8" x14ac:dyDescent="0.3">
      <c r="A3452">
        <v>3854</v>
      </c>
      <c r="B3452" s="3" t="s">
        <v>3851</v>
      </c>
      <c r="C3452" s="3" t="s">
        <v>7963</v>
      </c>
      <c r="D3452" s="10">
        <v>11000</v>
      </c>
      <c r="E3452">
        <v>1788</v>
      </c>
      <c r="F3452" s="5">
        <f t="shared" si="318"/>
        <v>0.16254545454545455</v>
      </c>
      <c r="G3452" s="6">
        <f t="shared" si="319"/>
        <v>89.4</v>
      </c>
      <c r="H3452" t="s">
        <v>8221</v>
      </c>
      <c r="I3452" t="s">
        <v>8224</v>
      </c>
      <c r="J3452" t="s">
        <v>8246</v>
      </c>
      <c r="K3452">
        <v>1431206058</v>
      </c>
      <c r="L3452" s="11">
        <f t="shared" si="322"/>
        <v>42133.884930555556</v>
      </c>
      <c r="M3452">
        <v>1428614058</v>
      </c>
      <c r="N3452" s="11">
        <f t="shared" si="323"/>
        <v>42103.884930555556</v>
      </c>
      <c r="O3452" t="b">
        <v>0</v>
      </c>
      <c r="P3452">
        <v>20</v>
      </c>
      <c r="Q3452" t="b">
        <v>0</v>
      </c>
      <c r="R3452" t="s">
        <v>8271</v>
      </c>
      <c r="S3452" t="str">
        <f t="shared" si="320"/>
        <v>theater</v>
      </c>
      <c r="T3452" t="str">
        <f t="shared" si="321"/>
        <v>plays</v>
      </c>
    </row>
    <row r="3453" spans="1:20" ht="43.2" x14ac:dyDescent="0.3">
      <c r="A3453">
        <v>3848</v>
      </c>
      <c r="B3453" s="3" t="s">
        <v>3845</v>
      </c>
      <c r="C3453" s="3" t="s">
        <v>7957</v>
      </c>
      <c r="D3453" s="10">
        <v>13000</v>
      </c>
      <c r="E3453">
        <v>2129</v>
      </c>
      <c r="F3453" s="5">
        <f t="shared" si="318"/>
        <v>0.16376923076923078</v>
      </c>
      <c r="G3453" s="6">
        <f t="shared" si="319"/>
        <v>49.511627906976742</v>
      </c>
      <c r="H3453" t="s">
        <v>8221</v>
      </c>
      <c r="I3453" t="s">
        <v>8224</v>
      </c>
      <c r="J3453" t="s">
        <v>8246</v>
      </c>
      <c r="K3453">
        <v>1445196989</v>
      </c>
      <c r="L3453" s="11">
        <f t="shared" si="322"/>
        <v>42295.817002314812</v>
      </c>
      <c r="M3453">
        <v>1442604989</v>
      </c>
      <c r="N3453" s="11">
        <f t="shared" si="323"/>
        <v>42265.817002314812</v>
      </c>
      <c r="O3453" t="b">
        <v>1</v>
      </c>
      <c r="P3453">
        <v>43</v>
      </c>
      <c r="Q3453" t="b">
        <v>0</v>
      </c>
      <c r="R3453" t="s">
        <v>8271</v>
      </c>
      <c r="S3453" t="str">
        <f t="shared" si="320"/>
        <v>theater</v>
      </c>
      <c r="T3453" t="str">
        <f t="shared" si="321"/>
        <v>plays</v>
      </c>
    </row>
    <row r="3454" spans="1:20" ht="43.2" x14ac:dyDescent="0.3">
      <c r="A3454">
        <v>3644</v>
      </c>
      <c r="B3454" s="3" t="s">
        <v>3642</v>
      </c>
      <c r="C3454" s="3" t="s">
        <v>7754</v>
      </c>
      <c r="D3454" s="10">
        <v>5000</v>
      </c>
      <c r="E3454">
        <v>821</v>
      </c>
      <c r="F3454" s="5">
        <f t="shared" si="318"/>
        <v>0.16420000000000001</v>
      </c>
      <c r="G3454" s="6">
        <f t="shared" si="319"/>
        <v>68.416666666666671</v>
      </c>
      <c r="H3454" t="s">
        <v>8221</v>
      </c>
      <c r="I3454" t="s">
        <v>8224</v>
      </c>
      <c r="J3454" t="s">
        <v>8246</v>
      </c>
      <c r="K3454">
        <v>1457413140</v>
      </c>
      <c r="L3454" s="11">
        <f t="shared" si="322"/>
        <v>42437.207638888889</v>
      </c>
      <c r="M3454">
        <v>1454996887</v>
      </c>
      <c r="N3454" s="11">
        <f t="shared" si="323"/>
        <v>42409.241747685184</v>
      </c>
      <c r="O3454" t="b">
        <v>0</v>
      </c>
      <c r="P3454">
        <v>12</v>
      </c>
      <c r="Q3454" t="b">
        <v>0</v>
      </c>
      <c r="R3454" t="s">
        <v>8305</v>
      </c>
      <c r="S3454" t="str">
        <f t="shared" si="320"/>
        <v>theater</v>
      </c>
      <c r="T3454" t="str">
        <f t="shared" si="321"/>
        <v>musical</v>
      </c>
    </row>
    <row r="3455" spans="1:20" ht="43.2" x14ac:dyDescent="0.3">
      <c r="A3455">
        <v>4070</v>
      </c>
      <c r="B3455" s="3" t="s">
        <v>4066</v>
      </c>
      <c r="C3455" s="3" t="s">
        <v>8173</v>
      </c>
      <c r="D3455" s="10">
        <v>1000</v>
      </c>
      <c r="E3455">
        <v>165</v>
      </c>
      <c r="F3455" s="5">
        <f t="shared" si="318"/>
        <v>0.16500000000000001</v>
      </c>
      <c r="G3455" s="6">
        <f t="shared" si="319"/>
        <v>27.5</v>
      </c>
      <c r="H3455" t="s">
        <v>8221</v>
      </c>
      <c r="I3455" t="s">
        <v>8224</v>
      </c>
      <c r="J3455" t="s">
        <v>8246</v>
      </c>
      <c r="K3455">
        <v>1425178800</v>
      </c>
      <c r="L3455" s="11">
        <f t="shared" si="322"/>
        <v>42064.125</v>
      </c>
      <c r="M3455">
        <v>1422374420</v>
      </c>
      <c r="N3455" s="11">
        <f t="shared" si="323"/>
        <v>42031.666898148149</v>
      </c>
      <c r="O3455" t="b">
        <v>0</v>
      </c>
      <c r="P3455">
        <v>6</v>
      </c>
      <c r="Q3455" t="b">
        <v>0</v>
      </c>
      <c r="R3455" t="s">
        <v>8271</v>
      </c>
      <c r="S3455" t="str">
        <f t="shared" si="320"/>
        <v>theater</v>
      </c>
      <c r="T3455" t="str">
        <f t="shared" si="321"/>
        <v>plays</v>
      </c>
    </row>
    <row r="3456" spans="1:20" ht="43.2" x14ac:dyDescent="0.3">
      <c r="A3456">
        <v>3999</v>
      </c>
      <c r="B3456" s="3" t="s">
        <v>3995</v>
      </c>
      <c r="C3456" s="3" t="s">
        <v>8105</v>
      </c>
      <c r="D3456" s="10">
        <v>7000</v>
      </c>
      <c r="E3456">
        <v>1156</v>
      </c>
      <c r="F3456" s="5">
        <f t="shared" si="318"/>
        <v>0.16514285714285715</v>
      </c>
      <c r="G3456" s="6">
        <f t="shared" si="319"/>
        <v>82.571428571428569</v>
      </c>
      <c r="H3456" t="s">
        <v>8221</v>
      </c>
      <c r="I3456" t="s">
        <v>8224</v>
      </c>
      <c r="J3456" t="s">
        <v>8246</v>
      </c>
      <c r="K3456">
        <v>1409514709</v>
      </c>
      <c r="L3456" s="11">
        <f t="shared" si="322"/>
        <v>41882.827650462961</v>
      </c>
      <c r="M3456">
        <v>1406058798</v>
      </c>
      <c r="N3456" s="11">
        <f t="shared" si="323"/>
        <v>41842.828680555554</v>
      </c>
      <c r="O3456" t="b">
        <v>0</v>
      </c>
      <c r="P3456">
        <v>14</v>
      </c>
      <c r="Q3456" t="b">
        <v>0</v>
      </c>
      <c r="R3456" t="s">
        <v>8271</v>
      </c>
      <c r="S3456" t="str">
        <f t="shared" si="320"/>
        <v>theater</v>
      </c>
      <c r="T3456" t="str">
        <f t="shared" si="321"/>
        <v>plays</v>
      </c>
    </row>
    <row r="3457" spans="1:20" ht="43.2" x14ac:dyDescent="0.3">
      <c r="A3457">
        <v>3996</v>
      </c>
      <c r="B3457" s="3" t="s">
        <v>3992</v>
      </c>
      <c r="C3457" s="3" t="s">
        <v>8102</v>
      </c>
      <c r="D3457" s="10">
        <v>3000</v>
      </c>
      <c r="E3457">
        <v>497</v>
      </c>
      <c r="F3457" s="5">
        <f t="shared" si="318"/>
        <v>0.16566666666666666</v>
      </c>
      <c r="G3457" s="6">
        <f t="shared" si="319"/>
        <v>29.235294117647058</v>
      </c>
      <c r="H3457" t="s">
        <v>8221</v>
      </c>
      <c r="I3457" t="s">
        <v>8224</v>
      </c>
      <c r="J3457" t="s">
        <v>8246</v>
      </c>
      <c r="K3457">
        <v>1416499440</v>
      </c>
      <c r="L3457" s="11">
        <f t="shared" si="322"/>
        <v>41963.669444444444</v>
      </c>
      <c r="M3457">
        <v>1415341464</v>
      </c>
      <c r="N3457" s="11">
        <f t="shared" si="323"/>
        <v>41950.26694444444</v>
      </c>
      <c r="O3457" t="b">
        <v>0</v>
      </c>
      <c r="P3457">
        <v>17</v>
      </c>
      <c r="Q3457" t="b">
        <v>0</v>
      </c>
      <c r="R3457" t="s">
        <v>8271</v>
      </c>
      <c r="S3457" t="str">
        <f t="shared" si="320"/>
        <v>theater</v>
      </c>
      <c r="T3457" t="str">
        <f t="shared" si="321"/>
        <v>plays</v>
      </c>
    </row>
    <row r="3458" spans="1:20" ht="43.2" x14ac:dyDescent="0.3">
      <c r="A3458">
        <v>4020</v>
      </c>
      <c r="B3458" s="3" t="s">
        <v>4016</v>
      </c>
      <c r="C3458" s="3" t="s">
        <v>8125</v>
      </c>
      <c r="D3458" s="10">
        <v>600</v>
      </c>
      <c r="E3458">
        <v>100</v>
      </c>
      <c r="F3458" s="5">
        <f t="shared" ref="F3458:F3521" si="324">E3458/D3458</f>
        <v>0.16666666666666666</v>
      </c>
      <c r="G3458" s="6">
        <f t="shared" ref="G3458:G3521" si="325">E3458/P3458</f>
        <v>33.333333333333336</v>
      </c>
      <c r="H3458" t="s">
        <v>8221</v>
      </c>
      <c r="I3458" t="s">
        <v>8224</v>
      </c>
      <c r="J3458" t="s">
        <v>8246</v>
      </c>
      <c r="K3458">
        <v>1427168099</v>
      </c>
      <c r="L3458" s="11">
        <f t="shared" si="322"/>
        <v>42087.149293981478</v>
      </c>
      <c r="M3458">
        <v>1424579699</v>
      </c>
      <c r="N3458" s="11">
        <f t="shared" si="323"/>
        <v>42057.190960648149</v>
      </c>
      <c r="O3458" t="b">
        <v>0</v>
      </c>
      <c r="P3458">
        <v>3</v>
      </c>
      <c r="Q3458" t="b">
        <v>0</v>
      </c>
      <c r="R3458" t="s">
        <v>8271</v>
      </c>
      <c r="S3458" t="str">
        <f t="shared" ref="S3458:S3521" si="326">LEFT(R3458,FIND("/",R3458)-1)</f>
        <v>theater</v>
      </c>
      <c r="T3458" t="str">
        <f t="shared" ref="T3458:T3521" si="327">RIGHT(R3458,LEN(R3458)-FIND("/",R3458))</f>
        <v>plays</v>
      </c>
    </row>
    <row r="3459" spans="1:20" ht="28.8" x14ac:dyDescent="0.3">
      <c r="A3459">
        <v>989</v>
      </c>
      <c r="B3459" s="3" t="s">
        <v>990</v>
      </c>
      <c r="C3459" s="3" t="s">
        <v>5099</v>
      </c>
      <c r="D3459" s="10">
        <v>10000</v>
      </c>
      <c r="E3459">
        <v>1677</v>
      </c>
      <c r="F3459" s="5">
        <f t="shared" si="324"/>
        <v>0.16769999999999999</v>
      </c>
      <c r="G3459" s="6">
        <f t="shared" si="325"/>
        <v>52.40625</v>
      </c>
      <c r="H3459" t="s">
        <v>8221</v>
      </c>
      <c r="I3459" t="s">
        <v>8224</v>
      </c>
      <c r="J3459" t="s">
        <v>8246</v>
      </c>
      <c r="K3459">
        <v>1475101495</v>
      </c>
      <c r="L3459" s="11">
        <f t="shared" ref="L3459:L3522" si="328">(((K3459/60)/60)/24)+DATE(1970,1,1)</f>
        <v>42641.933969907404</v>
      </c>
      <c r="M3459">
        <v>1472509495</v>
      </c>
      <c r="N3459" s="11">
        <f t="shared" ref="N3459:N3522" si="329">(((M3459/60)/60)/24)+DATE(1970,1,1)</f>
        <v>42611.933969907404</v>
      </c>
      <c r="O3459" t="b">
        <v>0</v>
      </c>
      <c r="P3459">
        <v>32</v>
      </c>
      <c r="Q3459" t="b">
        <v>0</v>
      </c>
      <c r="R3459" t="s">
        <v>8273</v>
      </c>
      <c r="S3459" t="str">
        <f t="shared" si="326"/>
        <v>technology</v>
      </c>
      <c r="T3459" t="str">
        <f t="shared" si="327"/>
        <v>wearables</v>
      </c>
    </row>
    <row r="3460" spans="1:20" ht="43.2" x14ac:dyDescent="0.3">
      <c r="A3460">
        <v>3890</v>
      </c>
      <c r="B3460" s="3" t="s">
        <v>3887</v>
      </c>
      <c r="C3460" s="3" t="s">
        <v>7998</v>
      </c>
      <c r="D3460" s="10">
        <v>15000</v>
      </c>
      <c r="E3460">
        <v>2524</v>
      </c>
      <c r="F3460" s="5">
        <f t="shared" si="324"/>
        <v>0.16826666666666668</v>
      </c>
      <c r="G3460" s="6">
        <f t="shared" si="325"/>
        <v>315.5</v>
      </c>
      <c r="H3460" t="s">
        <v>8221</v>
      </c>
      <c r="I3460" t="s">
        <v>8224</v>
      </c>
      <c r="J3460" t="s">
        <v>8246</v>
      </c>
      <c r="K3460">
        <v>1439662344</v>
      </c>
      <c r="L3460" s="11">
        <f t="shared" si="328"/>
        <v>42231.758611111116</v>
      </c>
      <c r="M3460">
        <v>1434478344</v>
      </c>
      <c r="N3460" s="11">
        <f t="shared" si="329"/>
        <v>42171.758611111116</v>
      </c>
      <c r="O3460" t="b">
        <v>0</v>
      </c>
      <c r="P3460">
        <v>8</v>
      </c>
      <c r="Q3460" t="b">
        <v>0</v>
      </c>
      <c r="R3460" t="s">
        <v>8271</v>
      </c>
      <c r="S3460" t="str">
        <f t="shared" si="326"/>
        <v>theater</v>
      </c>
      <c r="T3460" t="str">
        <f t="shared" si="327"/>
        <v>plays</v>
      </c>
    </row>
    <row r="3461" spans="1:20" ht="43.2" x14ac:dyDescent="0.3">
      <c r="A3461">
        <v>2403</v>
      </c>
      <c r="B3461" s="3" t="s">
        <v>2404</v>
      </c>
      <c r="C3461" s="3" t="s">
        <v>6513</v>
      </c>
      <c r="D3461" s="10">
        <v>1200</v>
      </c>
      <c r="E3461">
        <v>202</v>
      </c>
      <c r="F3461" s="5">
        <f t="shared" si="324"/>
        <v>0.16833333333333333</v>
      </c>
      <c r="G3461" s="6">
        <f t="shared" si="325"/>
        <v>16.833333333333332</v>
      </c>
      <c r="H3461" t="s">
        <v>8221</v>
      </c>
      <c r="I3461" t="s">
        <v>8225</v>
      </c>
      <c r="J3461" t="s">
        <v>8247</v>
      </c>
      <c r="K3461">
        <v>1459368658</v>
      </c>
      <c r="L3461" s="11">
        <f t="shared" si="328"/>
        <v>42459.840949074074</v>
      </c>
      <c r="M3461">
        <v>1454188258</v>
      </c>
      <c r="N3461" s="11">
        <f t="shared" si="329"/>
        <v>42399.882615740738</v>
      </c>
      <c r="O3461" t="b">
        <v>0</v>
      </c>
      <c r="P3461">
        <v>12</v>
      </c>
      <c r="Q3461" t="b">
        <v>0</v>
      </c>
      <c r="R3461" t="s">
        <v>8284</v>
      </c>
      <c r="S3461" t="str">
        <f t="shared" si="326"/>
        <v>food</v>
      </c>
      <c r="T3461" t="str">
        <f t="shared" si="327"/>
        <v>food trucks</v>
      </c>
    </row>
    <row r="3462" spans="1:20" ht="43.2" x14ac:dyDescent="0.3">
      <c r="A3462">
        <v>1990</v>
      </c>
      <c r="B3462" s="3" t="s">
        <v>1991</v>
      </c>
      <c r="C3462" s="3" t="s">
        <v>6100</v>
      </c>
      <c r="D3462" s="10">
        <v>3000</v>
      </c>
      <c r="E3462">
        <v>509</v>
      </c>
      <c r="F3462" s="5">
        <f t="shared" si="324"/>
        <v>0.16966666666666666</v>
      </c>
      <c r="G3462" s="6">
        <f t="shared" si="325"/>
        <v>101.8</v>
      </c>
      <c r="H3462" t="s">
        <v>8221</v>
      </c>
      <c r="I3462" t="s">
        <v>8224</v>
      </c>
      <c r="J3462" t="s">
        <v>8246</v>
      </c>
      <c r="K3462">
        <v>1455338532</v>
      </c>
      <c r="L3462" s="11">
        <f t="shared" si="328"/>
        <v>42413.195972222224</v>
      </c>
      <c r="M3462">
        <v>1454042532</v>
      </c>
      <c r="N3462" s="11">
        <f t="shared" si="329"/>
        <v>42398.195972222224</v>
      </c>
      <c r="O3462" t="b">
        <v>0</v>
      </c>
      <c r="P3462">
        <v>5</v>
      </c>
      <c r="Q3462" t="b">
        <v>0</v>
      </c>
      <c r="R3462" t="s">
        <v>8296</v>
      </c>
      <c r="S3462" t="str">
        <f t="shared" si="326"/>
        <v>photography</v>
      </c>
      <c r="T3462" t="str">
        <f t="shared" si="327"/>
        <v>people</v>
      </c>
    </row>
    <row r="3463" spans="1:20" ht="43.2" x14ac:dyDescent="0.3">
      <c r="A3463">
        <v>3097</v>
      </c>
      <c r="B3463" s="3" t="s">
        <v>3097</v>
      </c>
      <c r="C3463" s="3" t="s">
        <v>7207</v>
      </c>
      <c r="D3463" s="10">
        <v>10000</v>
      </c>
      <c r="E3463">
        <v>1715</v>
      </c>
      <c r="F3463" s="5">
        <f t="shared" si="324"/>
        <v>0.17150000000000001</v>
      </c>
      <c r="G3463" s="6">
        <f t="shared" si="325"/>
        <v>40.833333333333336</v>
      </c>
      <c r="H3463" t="s">
        <v>8221</v>
      </c>
      <c r="I3463" t="s">
        <v>8225</v>
      </c>
      <c r="J3463" t="s">
        <v>8247</v>
      </c>
      <c r="K3463">
        <v>1475848800</v>
      </c>
      <c r="L3463" s="11">
        <f t="shared" si="328"/>
        <v>42650.583333333328</v>
      </c>
      <c r="M3463">
        <v>1474027501</v>
      </c>
      <c r="N3463" s="11">
        <f t="shared" si="329"/>
        <v>42629.503483796296</v>
      </c>
      <c r="O3463" t="b">
        <v>0</v>
      </c>
      <c r="P3463">
        <v>42</v>
      </c>
      <c r="Q3463" t="b">
        <v>0</v>
      </c>
      <c r="R3463" t="s">
        <v>8303</v>
      </c>
      <c r="S3463" t="str">
        <f t="shared" si="326"/>
        <v>theater</v>
      </c>
      <c r="T3463" t="str">
        <f t="shared" si="327"/>
        <v>spaces</v>
      </c>
    </row>
    <row r="3464" spans="1:20" ht="43.2" x14ac:dyDescent="0.3">
      <c r="A3464">
        <v>940</v>
      </c>
      <c r="B3464" s="3" t="s">
        <v>941</v>
      </c>
      <c r="C3464" s="3" t="s">
        <v>5050</v>
      </c>
      <c r="D3464" s="10">
        <v>9000</v>
      </c>
      <c r="E3464">
        <v>1544</v>
      </c>
      <c r="F3464" s="5">
        <f t="shared" si="324"/>
        <v>0.17155555555555554</v>
      </c>
      <c r="G3464" s="6">
        <f t="shared" si="325"/>
        <v>110.28571428571429</v>
      </c>
      <c r="H3464" t="s">
        <v>8221</v>
      </c>
      <c r="I3464" t="s">
        <v>8224</v>
      </c>
      <c r="J3464" t="s">
        <v>8246</v>
      </c>
      <c r="K3464">
        <v>1439251926</v>
      </c>
      <c r="L3464" s="11">
        <f t="shared" si="328"/>
        <v>42227.008402777778</v>
      </c>
      <c r="M3464">
        <v>1435363926</v>
      </c>
      <c r="N3464" s="11">
        <f t="shared" si="329"/>
        <v>42182.008402777778</v>
      </c>
      <c r="O3464" t="b">
        <v>0</v>
      </c>
      <c r="P3464">
        <v>14</v>
      </c>
      <c r="Q3464" t="b">
        <v>0</v>
      </c>
      <c r="R3464" t="s">
        <v>8273</v>
      </c>
      <c r="S3464" t="str">
        <f t="shared" si="326"/>
        <v>technology</v>
      </c>
      <c r="T3464" t="str">
        <f t="shared" si="327"/>
        <v>wearables</v>
      </c>
    </row>
    <row r="3465" spans="1:20" ht="43.2" x14ac:dyDescent="0.3">
      <c r="A3465">
        <v>2677</v>
      </c>
      <c r="B3465" s="3" t="s">
        <v>2677</v>
      </c>
      <c r="C3465" s="3" t="s">
        <v>6787</v>
      </c>
      <c r="D3465" s="10">
        <v>19500</v>
      </c>
      <c r="E3465">
        <v>3415</v>
      </c>
      <c r="F3465" s="5">
        <f t="shared" si="324"/>
        <v>0.17512820512820512</v>
      </c>
      <c r="G3465" s="6">
        <f t="shared" si="325"/>
        <v>126.48148148148148</v>
      </c>
      <c r="H3465" t="s">
        <v>8221</v>
      </c>
      <c r="I3465" t="s">
        <v>8224</v>
      </c>
      <c r="J3465" t="s">
        <v>8246</v>
      </c>
      <c r="K3465">
        <v>1404348143</v>
      </c>
      <c r="L3465" s="11">
        <f t="shared" si="328"/>
        <v>41823.029432870368</v>
      </c>
      <c r="M3465">
        <v>1401756143</v>
      </c>
      <c r="N3465" s="11">
        <f t="shared" si="329"/>
        <v>41793.029432870368</v>
      </c>
      <c r="O3465" t="b">
        <v>0</v>
      </c>
      <c r="P3465">
        <v>27</v>
      </c>
      <c r="Q3465" t="b">
        <v>0</v>
      </c>
      <c r="R3465" t="s">
        <v>8302</v>
      </c>
      <c r="S3465" t="str">
        <f t="shared" si="326"/>
        <v>technology</v>
      </c>
      <c r="T3465" t="str">
        <f t="shared" si="327"/>
        <v>makerspaces</v>
      </c>
    </row>
    <row r="3466" spans="1:20" ht="43.2" x14ac:dyDescent="0.3">
      <c r="A3466">
        <v>3897</v>
      </c>
      <c r="B3466" s="3" t="s">
        <v>3894</v>
      </c>
      <c r="C3466" s="3" t="s">
        <v>8005</v>
      </c>
      <c r="D3466" s="10">
        <v>2500</v>
      </c>
      <c r="E3466">
        <v>440</v>
      </c>
      <c r="F3466" s="5">
        <f t="shared" si="324"/>
        <v>0.17599999999999999</v>
      </c>
      <c r="G3466" s="6">
        <f t="shared" si="325"/>
        <v>44</v>
      </c>
      <c r="H3466" t="s">
        <v>8221</v>
      </c>
      <c r="I3466" t="s">
        <v>8228</v>
      </c>
      <c r="J3466" t="s">
        <v>8250</v>
      </c>
      <c r="K3466">
        <v>1420750683</v>
      </c>
      <c r="L3466" s="11">
        <f t="shared" si="328"/>
        <v>42012.87364583333</v>
      </c>
      <c r="M3466">
        <v>1418158683</v>
      </c>
      <c r="N3466" s="11">
        <f t="shared" si="329"/>
        <v>41982.87364583333</v>
      </c>
      <c r="O3466" t="b">
        <v>0</v>
      </c>
      <c r="P3466">
        <v>10</v>
      </c>
      <c r="Q3466" t="b">
        <v>0</v>
      </c>
      <c r="R3466" t="s">
        <v>8271</v>
      </c>
      <c r="S3466" t="str">
        <f t="shared" si="326"/>
        <v>theater</v>
      </c>
      <c r="T3466" t="str">
        <f t="shared" si="327"/>
        <v>plays</v>
      </c>
    </row>
    <row r="3467" spans="1:20" ht="43.2" x14ac:dyDescent="0.3">
      <c r="A3467">
        <v>4055</v>
      </c>
      <c r="B3467" s="3" t="s">
        <v>4051</v>
      </c>
      <c r="C3467" s="3" t="s">
        <v>8159</v>
      </c>
      <c r="D3467" s="10">
        <v>5000</v>
      </c>
      <c r="E3467">
        <v>881</v>
      </c>
      <c r="F3467" s="5">
        <f t="shared" si="324"/>
        <v>0.1762</v>
      </c>
      <c r="G3467" s="6">
        <f t="shared" si="325"/>
        <v>41.952380952380949</v>
      </c>
      <c r="H3467" t="s">
        <v>8221</v>
      </c>
      <c r="I3467" t="s">
        <v>8225</v>
      </c>
      <c r="J3467" t="s">
        <v>8247</v>
      </c>
      <c r="K3467">
        <v>1403192031</v>
      </c>
      <c r="L3467" s="11">
        <f t="shared" si="328"/>
        <v>41809.648506944446</v>
      </c>
      <c r="M3467">
        <v>1400600031</v>
      </c>
      <c r="N3467" s="11">
        <f t="shared" si="329"/>
        <v>41779.648506944446</v>
      </c>
      <c r="O3467" t="b">
        <v>0</v>
      </c>
      <c r="P3467">
        <v>21</v>
      </c>
      <c r="Q3467" t="b">
        <v>0</v>
      </c>
      <c r="R3467" t="s">
        <v>8271</v>
      </c>
      <c r="S3467" t="str">
        <f t="shared" si="326"/>
        <v>theater</v>
      </c>
      <c r="T3467" t="str">
        <f t="shared" si="327"/>
        <v>plays</v>
      </c>
    </row>
    <row r="3468" spans="1:20" ht="43.2" x14ac:dyDescent="0.3">
      <c r="A3468">
        <v>472</v>
      </c>
      <c r="B3468" s="3" t="s">
        <v>473</v>
      </c>
      <c r="C3468" s="3" t="s">
        <v>4582</v>
      </c>
      <c r="D3468" s="10">
        <v>800</v>
      </c>
      <c r="E3468">
        <v>141</v>
      </c>
      <c r="F3468" s="5">
        <f t="shared" si="324"/>
        <v>0.17624999999999999</v>
      </c>
      <c r="G3468" s="6">
        <f t="shared" si="325"/>
        <v>28.2</v>
      </c>
      <c r="H3468" t="s">
        <v>8221</v>
      </c>
      <c r="I3468" t="s">
        <v>8224</v>
      </c>
      <c r="J3468" t="s">
        <v>8246</v>
      </c>
      <c r="K3468">
        <v>1408831718</v>
      </c>
      <c r="L3468" s="11">
        <f t="shared" si="328"/>
        <v>41874.922662037039</v>
      </c>
      <c r="M3468">
        <v>1406239718</v>
      </c>
      <c r="N3468" s="11">
        <f t="shared" si="329"/>
        <v>41844.922662037039</v>
      </c>
      <c r="O3468" t="b">
        <v>0</v>
      </c>
      <c r="P3468">
        <v>5</v>
      </c>
      <c r="Q3468" t="b">
        <v>0</v>
      </c>
      <c r="R3468" t="s">
        <v>8270</v>
      </c>
      <c r="S3468" t="str">
        <f t="shared" si="326"/>
        <v>film &amp; video</v>
      </c>
      <c r="T3468" t="str">
        <f t="shared" si="327"/>
        <v>animation</v>
      </c>
    </row>
    <row r="3469" spans="1:20" ht="28.8" x14ac:dyDescent="0.3">
      <c r="A3469">
        <v>219</v>
      </c>
      <c r="B3469" s="3" t="s">
        <v>221</v>
      </c>
      <c r="C3469" s="3" t="s">
        <v>4329</v>
      </c>
      <c r="D3469" s="10">
        <v>50000</v>
      </c>
      <c r="E3469">
        <v>8815</v>
      </c>
      <c r="F3469" s="5">
        <f t="shared" si="324"/>
        <v>0.17630000000000001</v>
      </c>
      <c r="G3469" s="6">
        <f t="shared" si="325"/>
        <v>115.98684210526316</v>
      </c>
      <c r="H3469" t="s">
        <v>8221</v>
      </c>
      <c r="I3469" t="s">
        <v>8224</v>
      </c>
      <c r="J3469" t="s">
        <v>8246</v>
      </c>
      <c r="K3469">
        <v>1459493940</v>
      </c>
      <c r="L3469" s="11">
        <f t="shared" si="328"/>
        <v>42461.290972222225</v>
      </c>
      <c r="M3469">
        <v>1456732225</v>
      </c>
      <c r="N3469" s="11">
        <f t="shared" si="329"/>
        <v>42429.326678240745</v>
      </c>
      <c r="O3469" t="b">
        <v>0</v>
      </c>
      <c r="P3469">
        <v>76</v>
      </c>
      <c r="Q3469" t="b">
        <v>0</v>
      </c>
      <c r="R3469" t="s">
        <v>8268</v>
      </c>
      <c r="S3469" t="str">
        <f t="shared" si="326"/>
        <v>film &amp; video</v>
      </c>
      <c r="T3469" t="str">
        <f t="shared" si="327"/>
        <v>drama</v>
      </c>
    </row>
    <row r="3470" spans="1:20" ht="43.2" x14ac:dyDescent="0.3">
      <c r="A3470">
        <v>4048</v>
      </c>
      <c r="B3470" s="3" t="s">
        <v>4044</v>
      </c>
      <c r="C3470" s="3" t="s">
        <v>8152</v>
      </c>
      <c r="D3470" s="10">
        <v>17000</v>
      </c>
      <c r="E3470">
        <v>3001</v>
      </c>
      <c r="F3470" s="5">
        <f t="shared" si="324"/>
        <v>0.17652941176470588</v>
      </c>
      <c r="G3470" s="6">
        <f t="shared" si="325"/>
        <v>32.978021978021978</v>
      </c>
      <c r="H3470" t="s">
        <v>8221</v>
      </c>
      <c r="I3470" t="s">
        <v>8225</v>
      </c>
      <c r="J3470" t="s">
        <v>8247</v>
      </c>
      <c r="K3470">
        <v>1460373187</v>
      </c>
      <c r="L3470" s="11">
        <f t="shared" si="328"/>
        <v>42471.467442129629</v>
      </c>
      <c r="M3470">
        <v>1457352787</v>
      </c>
      <c r="N3470" s="11">
        <f t="shared" si="329"/>
        <v>42436.509108796294</v>
      </c>
      <c r="O3470" t="b">
        <v>0</v>
      </c>
      <c r="P3470">
        <v>91</v>
      </c>
      <c r="Q3470" t="b">
        <v>0</v>
      </c>
      <c r="R3470" t="s">
        <v>8271</v>
      </c>
      <c r="S3470" t="str">
        <f t="shared" si="326"/>
        <v>theater</v>
      </c>
      <c r="T3470" t="str">
        <f t="shared" si="327"/>
        <v>plays</v>
      </c>
    </row>
    <row r="3471" spans="1:20" ht="43.2" x14ac:dyDescent="0.3">
      <c r="A3471">
        <v>3860</v>
      </c>
      <c r="B3471" s="3" t="s">
        <v>3857</v>
      </c>
      <c r="C3471" s="3" t="s">
        <v>7969</v>
      </c>
      <c r="D3471" s="10">
        <v>6000</v>
      </c>
      <c r="E3471">
        <v>1060</v>
      </c>
      <c r="F3471" s="5">
        <f t="shared" si="324"/>
        <v>0.17666666666666667</v>
      </c>
      <c r="G3471" s="6">
        <f t="shared" si="325"/>
        <v>81.538461538461533</v>
      </c>
      <c r="H3471" t="s">
        <v>8221</v>
      </c>
      <c r="I3471" t="s">
        <v>8224</v>
      </c>
      <c r="J3471" t="s">
        <v>8246</v>
      </c>
      <c r="K3471">
        <v>1407858710</v>
      </c>
      <c r="L3471" s="11">
        <f t="shared" si="328"/>
        <v>41863.660995370366</v>
      </c>
      <c r="M3471">
        <v>1405266710</v>
      </c>
      <c r="N3471" s="11">
        <f t="shared" si="329"/>
        <v>41833.660995370366</v>
      </c>
      <c r="O3471" t="b">
        <v>0</v>
      </c>
      <c r="P3471">
        <v>13</v>
      </c>
      <c r="Q3471" t="b">
        <v>0</v>
      </c>
      <c r="R3471" t="s">
        <v>8271</v>
      </c>
      <c r="S3471" t="str">
        <f t="shared" si="326"/>
        <v>theater</v>
      </c>
      <c r="T3471" t="str">
        <f t="shared" si="327"/>
        <v>plays</v>
      </c>
    </row>
    <row r="3472" spans="1:20" ht="43.2" x14ac:dyDescent="0.3">
      <c r="A3472">
        <v>2905</v>
      </c>
      <c r="B3472" s="3" t="s">
        <v>2905</v>
      </c>
      <c r="C3472" s="3" t="s">
        <v>7015</v>
      </c>
      <c r="D3472" s="10">
        <v>3500</v>
      </c>
      <c r="E3472">
        <v>622</v>
      </c>
      <c r="F3472" s="5">
        <f t="shared" si="324"/>
        <v>0.17771428571428571</v>
      </c>
      <c r="G3472" s="6">
        <f t="shared" si="325"/>
        <v>36.588235294117645</v>
      </c>
      <c r="H3472" t="s">
        <v>8221</v>
      </c>
      <c r="I3472" t="s">
        <v>8224</v>
      </c>
      <c r="J3472" t="s">
        <v>8246</v>
      </c>
      <c r="K3472">
        <v>1473211313</v>
      </c>
      <c r="L3472" s="11">
        <f t="shared" si="328"/>
        <v>42620.056863425925</v>
      </c>
      <c r="M3472">
        <v>1472001713</v>
      </c>
      <c r="N3472" s="11">
        <f t="shared" si="329"/>
        <v>42606.056863425925</v>
      </c>
      <c r="O3472" t="b">
        <v>0</v>
      </c>
      <c r="P3472">
        <v>17</v>
      </c>
      <c r="Q3472" t="b">
        <v>0</v>
      </c>
      <c r="R3472" t="s">
        <v>8271</v>
      </c>
      <c r="S3472" t="str">
        <f t="shared" si="326"/>
        <v>theater</v>
      </c>
      <c r="T3472" t="str">
        <f t="shared" si="327"/>
        <v>plays</v>
      </c>
    </row>
    <row r="3473" spans="1:20" ht="43.2" x14ac:dyDescent="0.3">
      <c r="A3473">
        <v>967</v>
      </c>
      <c r="B3473" s="3" t="s">
        <v>968</v>
      </c>
      <c r="C3473" s="3" t="s">
        <v>5077</v>
      </c>
      <c r="D3473" s="10">
        <v>20000</v>
      </c>
      <c r="E3473">
        <v>3562</v>
      </c>
      <c r="F3473" s="5">
        <f t="shared" si="324"/>
        <v>0.17810000000000001</v>
      </c>
      <c r="G3473" s="6">
        <f t="shared" si="325"/>
        <v>43.97530864197531</v>
      </c>
      <c r="H3473" t="s">
        <v>8221</v>
      </c>
      <c r="I3473" t="s">
        <v>8224</v>
      </c>
      <c r="J3473" t="s">
        <v>8246</v>
      </c>
      <c r="K3473">
        <v>1461301574</v>
      </c>
      <c r="L3473" s="11">
        <f t="shared" si="328"/>
        <v>42482.21266203704</v>
      </c>
      <c r="M3473">
        <v>1456121174</v>
      </c>
      <c r="N3473" s="11">
        <f t="shared" si="329"/>
        <v>42422.254328703704</v>
      </c>
      <c r="O3473" t="b">
        <v>0</v>
      </c>
      <c r="P3473">
        <v>81</v>
      </c>
      <c r="Q3473" t="b">
        <v>0</v>
      </c>
      <c r="R3473" t="s">
        <v>8273</v>
      </c>
      <c r="S3473" t="str">
        <f t="shared" si="326"/>
        <v>technology</v>
      </c>
      <c r="T3473" t="str">
        <f t="shared" si="327"/>
        <v>wearables</v>
      </c>
    </row>
    <row r="3474" spans="1:20" ht="43.2" x14ac:dyDescent="0.3">
      <c r="A3474">
        <v>3740</v>
      </c>
      <c r="B3474" s="3" t="s">
        <v>3737</v>
      </c>
      <c r="C3474" s="3" t="s">
        <v>7850</v>
      </c>
      <c r="D3474" s="10">
        <v>2000</v>
      </c>
      <c r="E3474">
        <v>358</v>
      </c>
      <c r="F3474" s="5">
        <f t="shared" si="324"/>
        <v>0.17899999999999999</v>
      </c>
      <c r="G3474" s="6">
        <f t="shared" si="325"/>
        <v>25.571428571428573</v>
      </c>
      <c r="H3474" t="s">
        <v>8221</v>
      </c>
      <c r="I3474" t="s">
        <v>8224</v>
      </c>
      <c r="J3474" t="s">
        <v>8246</v>
      </c>
      <c r="K3474">
        <v>1407808438</v>
      </c>
      <c r="L3474" s="11">
        <f t="shared" si="328"/>
        <v>41863.079143518517</v>
      </c>
      <c r="M3474">
        <v>1405217355</v>
      </c>
      <c r="N3474" s="11">
        <f t="shared" si="329"/>
        <v>41833.089756944442</v>
      </c>
      <c r="O3474" t="b">
        <v>0</v>
      </c>
      <c r="P3474">
        <v>14</v>
      </c>
      <c r="Q3474" t="b">
        <v>0</v>
      </c>
      <c r="R3474" t="s">
        <v>8271</v>
      </c>
      <c r="S3474" t="str">
        <f t="shared" si="326"/>
        <v>theater</v>
      </c>
      <c r="T3474" t="str">
        <f t="shared" si="327"/>
        <v>plays</v>
      </c>
    </row>
    <row r="3475" spans="1:20" ht="43.2" x14ac:dyDescent="0.3">
      <c r="A3475">
        <v>1096</v>
      </c>
      <c r="B3475" s="3" t="s">
        <v>1097</v>
      </c>
      <c r="C3475" s="3" t="s">
        <v>5206</v>
      </c>
      <c r="D3475" s="10">
        <v>12000</v>
      </c>
      <c r="E3475">
        <v>2152</v>
      </c>
      <c r="F3475" s="5">
        <f t="shared" si="324"/>
        <v>0.17933333333333334</v>
      </c>
      <c r="G3475" s="6">
        <f t="shared" si="325"/>
        <v>74.206896551724142</v>
      </c>
      <c r="H3475" t="s">
        <v>8221</v>
      </c>
      <c r="I3475" t="s">
        <v>8224</v>
      </c>
      <c r="J3475" t="s">
        <v>8246</v>
      </c>
      <c r="K3475">
        <v>1412393400</v>
      </c>
      <c r="L3475" s="11">
        <f t="shared" si="328"/>
        <v>41916.145833333336</v>
      </c>
      <c r="M3475">
        <v>1409747154</v>
      </c>
      <c r="N3475" s="11">
        <f t="shared" si="329"/>
        <v>41885.51798611111</v>
      </c>
      <c r="O3475" t="b">
        <v>0</v>
      </c>
      <c r="P3475">
        <v>29</v>
      </c>
      <c r="Q3475" t="b">
        <v>0</v>
      </c>
      <c r="R3475" t="s">
        <v>8282</v>
      </c>
      <c r="S3475" t="str">
        <f t="shared" si="326"/>
        <v>games</v>
      </c>
      <c r="T3475" t="str">
        <f t="shared" si="327"/>
        <v>video games</v>
      </c>
    </row>
    <row r="3476" spans="1:20" ht="28.8" x14ac:dyDescent="0.3">
      <c r="A3476">
        <v>3738</v>
      </c>
      <c r="B3476" s="3" t="s">
        <v>3735</v>
      </c>
      <c r="C3476" s="3" t="s">
        <v>7848</v>
      </c>
      <c r="D3476" s="10">
        <v>1500</v>
      </c>
      <c r="E3476">
        <v>270</v>
      </c>
      <c r="F3476" s="5">
        <f t="shared" si="324"/>
        <v>0.18</v>
      </c>
      <c r="G3476" s="6">
        <f t="shared" si="325"/>
        <v>45</v>
      </c>
      <c r="H3476" t="s">
        <v>8221</v>
      </c>
      <c r="I3476" t="s">
        <v>8225</v>
      </c>
      <c r="J3476" t="s">
        <v>8247</v>
      </c>
      <c r="K3476">
        <v>1405461600</v>
      </c>
      <c r="L3476" s="11">
        <f t="shared" si="328"/>
        <v>41835.916666666664</v>
      </c>
      <c r="M3476">
        <v>1403562705</v>
      </c>
      <c r="N3476" s="11">
        <f t="shared" si="329"/>
        <v>41813.938715277778</v>
      </c>
      <c r="O3476" t="b">
        <v>0</v>
      </c>
      <c r="P3476">
        <v>6</v>
      </c>
      <c r="Q3476" t="b">
        <v>0</v>
      </c>
      <c r="R3476" t="s">
        <v>8271</v>
      </c>
      <c r="S3476" t="str">
        <f t="shared" si="326"/>
        <v>theater</v>
      </c>
      <c r="T3476" t="str">
        <f t="shared" si="327"/>
        <v>plays</v>
      </c>
    </row>
    <row r="3477" spans="1:20" ht="57.6" x14ac:dyDescent="0.3">
      <c r="A3477">
        <v>3980</v>
      </c>
      <c r="B3477" s="3" t="s">
        <v>3977</v>
      </c>
      <c r="C3477" s="3" t="s">
        <v>8087</v>
      </c>
      <c r="D3477" s="10">
        <v>2500</v>
      </c>
      <c r="E3477">
        <v>450</v>
      </c>
      <c r="F3477" s="5">
        <f t="shared" si="324"/>
        <v>0.18</v>
      </c>
      <c r="G3477" s="6">
        <f t="shared" si="325"/>
        <v>64.285714285714292</v>
      </c>
      <c r="H3477" t="s">
        <v>8221</v>
      </c>
      <c r="I3477" t="s">
        <v>8224</v>
      </c>
      <c r="J3477" t="s">
        <v>8246</v>
      </c>
      <c r="K3477">
        <v>1404570147</v>
      </c>
      <c r="L3477" s="11">
        <f t="shared" si="328"/>
        <v>41825.598923611113</v>
      </c>
      <c r="M3477">
        <v>1401978147</v>
      </c>
      <c r="N3477" s="11">
        <f t="shared" si="329"/>
        <v>41795.598923611113</v>
      </c>
      <c r="O3477" t="b">
        <v>0</v>
      </c>
      <c r="P3477">
        <v>7</v>
      </c>
      <c r="Q3477" t="b">
        <v>0</v>
      </c>
      <c r="R3477" t="s">
        <v>8271</v>
      </c>
      <c r="S3477" t="str">
        <f t="shared" si="326"/>
        <v>theater</v>
      </c>
      <c r="T3477" t="str">
        <f t="shared" si="327"/>
        <v>plays</v>
      </c>
    </row>
    <row r="3478" spans="1:20" ht="43.2" x14ac:dyDescent="0.3">
      <c r="A3478">
        <v>860</v>
      </c>
      <c r="B3478" s="3" t="s">
        <v>861</v>
      </c>
      <c r="C3478" s="3" t="s">
        <v>4970</v>
      </c>
      <c r="D3478" s="10">
        <v>14000</v>
      </c>
      <c r="E3478">
        <v>2540</v>
      </c>
      <c r="F3478" s="5">
        <f t="shared" si="324"/>
        <v>0.18142857142857144</v>
      </c>
      <c r="G3478" s="6">
        <f t="shared" si="325"/>
        <v>52.916666666666664</v>
      </c>
      <c r="H3478" t="s">
        <v>8221</v>
      </c>
      <c r="I3478" t="s">
        <v>8224</v>
      </c>
      <c r="J3478" t="s">
        <v>8246</v>
      </c>
      <c r="K3478">
        <v>1385123713</v>
      </c>
      <c r="L3478" s="11">
        <f t="shared" si="328"/>
        <v>41600.524456018517</v>
      </c>
      <c r="M3478">
        <v>1382528113</v>
      </c>
      <c r="N3478" s="11">
        <f t="shared" si="329"/>
        <v>41570.482789351852</v>
      </c>
      <c r="O3478" t="b">
        <v>0</v>
      </c>
      <c r="P3478">
        <v>48</v>
      </c>
      <c r="Q3478" t="b">
        <v>0</v>
      </c>
      <c r="R3478" t="s">
        <v>8278</v>
      </c>
      <c r="S3478" t="str">
        <f t="shared" si="326"/>
        <v>music</v>
      </c>
      <c r="T3478" t="str">
        <f t="shared" si="327"/>
        <v>jazz</v>
      </c>
    </row>
    <row r="3479" spans="1:20" ht="43.2" x14ac:dyDescent="0.3">
      <c r="A3479">
        <v>1415</v>
      </c>
      <c r="B3479" s="3" t="s">
        <v>1416</v>
      </c>
      <c r="C3479" s="3" t="s">
        <v>5525</v>
      </c>
      <c r="D3479" s="10">
        <v>4400</v>
      </c>
      <c r="E3479">
        <v>800</v>
      </c>
      <c r="F3479" s="5">
        <f t="shared" si="324"/>
        <v>0.18181818181818182</v>
      </c>
      <c r="G3479" s="6">
        <f t="shared" si="325"/>
        <v>88.888888888888886</v>
      </c>
      <c r="H3479" t="s">
        <v>8221</v>
      </c>
      <c r="I3479" t="s">
        <v>8224</v>
      </c>
      <c r="J3479" t="s">
        <v>8246</v>
      </c>
      <c r="K3479">
        <v>1439741591</v>
      </c>
      <c r="L3479" s="11">
        <f t="shared" si="328"/>
        <v>42232.675821759258</v>
      </c>
      <c r="M3479">
        <v>1436285591</v>
      </c>
      <c r="N3479" s="11">
        <f t="shared" si="329"/>
        <v>42192.675821759258</v>
      </c>
      <c r="O3479" t="b">
        <v>0</v>
      </c>
      <c r="P3479">
        <v>9</v>
      </c>
      <c r="Q3479" t="b">
        <v>0</v>
      </c>
      <c r="R3479" t="s">
        <v>8287</v>
      </c>
      <c r="S3479" t="str">
        <f t="shared" si="326"/>
        <v>publishing</v>
      </c>
      <c r="T3479" t="str">
        <f t="shared" si="327"/>
        <v>translations</v>
      </c>
    </row>
    <row r="3480" spans="1:20" ht="43.2" x14ac:dyDescent="0.3">
      <c r="A3480">
        <v>866</v>
      </c>
      <c r="B3480" s="3" t="s">
        <v>867</v>
      </c>
      <c r="C3480" s="3" t="s">
        <v>4976</v>
      </c>
      <c r="D3480" s="10">
        <v>3500</v>
      </c>
      <c r="E3480">
        <v>640</v>
      </c>
      <c r="F3480" s="5">
        <f t="shared" si="324"/>
        <v>0.18285714285714286</v>
      </c>
      <c r="G3480" s="6">
        <f t="shared" si="325"/>
        <v>58.18181818181818</v>
      </c>
      <c r="H3480" t="s">
        <v>8221</v>
      </c>
      <c r="I3480" t="s">
        <v>8224</v>
      </c>
      <c r="J3480" t="s">
        <v>8246</v>
      </c>
      <c r="K3480">
        <v>1425136200</v>
      </c>
      <c r="L3480" s="11">
        <f t="shared" si="328"/>
        <v>42063.631944444445</v>
      </c>
      <c r="M3480">
        <v>1421853518</v>
      </c>
      <c r="N3480" s="11">
        <f t="shared" si="329"/>
        <v>42025.637939814813</v>
      </c>
      <c r="O3480" t="b">
        <v>0</v>
      </c>
      <c r="P3480">
        <v>11</v>
      </c>
      <c r="Q3480" t="b">
        <v>0</v>
      </c>
      <c r="R3480" t="s">
        <v>8278</v>
      </c>
      <c r="S3480" t="str">
        <f t="shared" si="326"/>
        <v>music</v>
      </c>
      <c r="T3480" t="str">
        <f t="shared" si="327"/>
        <v>jazz</v>
      </c>
    </row>
    <row r="3481" spans="1:20" ht="43.2" x14ac:dyDescent="0.3">
      <c r="A3481">
        <v>1094</v>
      </c>
      <c r="B3481" s="3" t="s">
        <v>1095</v>
      </c>
      <c r="C3481" s="3" t="s">
        <v>5204</v>
      </c>
      <c r="D3481" s="10">
        <v>18000</v>
      </c>
      <c r="E3481">
        <v>3294.01</v>
      </c>
      <c r="F3481" s="5">
        <f t="shared" si="324"/>
        <v>0.18300055555555556</v>
      </c>
      <c r="G3481" s="6">
        <f t="shared" si="325"/>
        <v>122.00037037037038</v>
      </c>
      <c r="H3481" t="s">
        <v>8221</v>
      </c>
      <c r="I3481" t="s">
        <v>8224</v>
      </c>
      <c r="J3481" t="s">
        <v>8246</v>
      </c>
      <c r="K3481">
        <v>1318180033</v>
      </c>
      <c r="L3481" s="11">
        <f t="shared" si="328"/>
        <v>40825.713344907403</v>
      </c>
      <c r="M3481">
        <v>1315588033</v>
      </c>
      <c r="N3481" s="11">
        <f t="shared" si="329"/>
        <v>40795.713344907403</v>
      </c>
      <c r="O3481" t="b">
        <v>0</v>
      </c>
      <c r="P3481">
        <v>27</v>
      </c>
      <c r="Q3481" t="b">
        <v>0</v>
      </c>
      <c r="R3481" t="s">
        <v>8282</v>
      </c>
      <c r="S3481" t="str">
        <f t="shared" si="326"/>
        <v>games</v>
      </c>
      <c r="T3481" t="str">
        <f t="shared" si="327"/>
        <v>video games</v>
      </c>
    </row>
    <row r="3482" spans="1:20" ht="43.2" x14ac:dyDescent="0.3">
      <c r="A3482">
        <v>2515</v>
      </c>
      <c r="B3482" s="3" t="s">
        <v>2515</v>
      </c>
      <c r="C3482" s="3" t="s">
        <v>6625</v>
      </c>
      <c r="D3482" s="10">
        <v>5000</v>
      </c>
      <c r="E3482">
        <v>930</v>
      </c>
      <c r="F3482" s="5">
        <f t="shared" si="324"/>
        <v>0.186</v>
      </c>
      <c r="G3482" s="6">
        <f t="shared" si="325"/>
        <v>77.5</v>
      </c>
      <c r="H3482" t="s">
        <v>8221</v>
      </c>
      <c r="I3482" t="s">
        <v>8224</v>
      </c>
      <c r="J3482" t="s">
        <v>8246</v>
      </c>
      <c r="K3482">
        <v>1424635753</v>
      </c>
      <c r="L3482" s="11">
        <f t="shared" si="328"/>
        <v>42057.839733796296</v>
      </c>
      <c r="M3482">
        <v>1422043753</v>
      </c>
      <c r="N3482" s="11">
        <f t="shared" si="329"/>
        <v>42027.839733796296</v>
      </c>
      <c r="O3482" t="b">
        <v>0</v>
      </c>
      <c r="P3482">
        <v>12</v>
      </c>
      <c r="Q3482" t="b">
        <v>0</v>
      </c>
      <c r="R3482" t="s">
        <v>8299</v>
      </c>
      <c r="S3482" t="str">
        <f t="shared" si="326"/>
        <v>food</v>
      </c>
      <c r="T3482" t="str">
        <f t="shared" si="327"/>
        <v>restaurants</v>
      </c>
    </row>
    <row r="3483" spans="1:20" ht="43.2" x14ac:dyDescent="0.3">
      <c r="A3483">
        <v>665</v>
      </c>
      <c r="B3483" s="3" t="s">
        <v>666</v>
      </c>
      <c r="C3483" s="3" t="s">
        <v>4775</v>
      </c>
      <c r="D3483" s="10">
        <v>10000</v>
      </c>
      <c r="E3483">
        <v>1864</v>
      </c>
      <c r="F3483" s="5">
        <f t="shared" si="324"/>
        <v>0.18640000000000001</v>
      </c>
      <c r="G3483" s="6">
        <f t="shared" si="325"/>
        <v>155.33333333333334</v>
      </c>
      <c r="H3483" t="s">
        <v>8221</v>
      </c>
      <c r="I3483" t="s">
        <v>8224</v>
      </c>
      <c r="J3483" t="s">
        <v>8246</v>
      </c>
      <c r="K3483">
        <v>1484327061</v>
      </c>
      <c r="L3483" s="11">
        <f t="shared" si="328"/>
        <v>42748.711354166662</v>
      </c>
      <c r="M3483">
        <v>1479143061</v>
      </c>
      <c r="N3483" s="11">
        <f t="shared" si="329"/>
        <v>42688.711354166662</v>
      </c>
      <c r="O3483" t="b">
        <v>0</v>
      </c>
      <c r="P3483">
        <v>12</v>
      </c>
      <c r="Q3483" t="b">
        <v>0</v>
      </c>
      <c r="R3483" t="s">
        <v>8273</v>
      </c>
      <c r="S3483" t="str">
        <f t="shared" si="326"/>
        <v>technology</v>
      </c>
      <c r="T3483" t="str">
        <f t="shared" si="327"/>
        <v>wearables</v>
      </c>
    </row>
    <row r="3484" spans="1:20" ht="43.2" x14ac:dyDescent="0.3">
      <c r="A3484">
        <v>2753</v>
      </c>
      <c r="B3484" s="3" t="s">
        <v>2753</v>
      </c>
      <c r="C3484" s="3" t="s">
        <v>6863</v>
      </c>
      <c r="D3484" s="10">
        <v>2000</v>
      </c>
      <c r="E3484">
        <v>380</v>
      </c>
      <c r="F3484" s="5">
        <f t="shared" si="324"/>
        <v>0.19</v>
      </c>
      <c r="G3484" s="6">
        <f t="shared" si="325"/>
        <v>47.5</v>
      </c>
      <c r="H3484" t="s">
        <v>8221</v>
      </c>
      <c r="I3484" t="s">
        <v>8224</v>
      </c>
      <c r="J3484" t="s">
        <v>8246</v>
      </c>
      <c r="K3484">
        <v>1346017023</v>
      </c>
      <c r="L3484" s="11">
        <f t="shared" si="328"/>
        <v>41147.900729166664</v>
      </c>
      <c r="M3484">
        <v>1343425023</v>
      </c>
      <c r="N3484" s="11">
        <f t="shared" si="329"/>
        <v>41117.900729166664</v>
      </c>
      <c r="O3484" t="b">
        <v>0</v>
      </c>
      <c r="P3484">
        <v>8</v>
      </c>
      <c r="Q3484" t="b">
        <v>0</v>
      </c>
      <c r="R3484" t="s">
        <v>8304</v>
      </c>
      <c r="S3484" t="str">
        <f t="shared" si="326"/>
        <v>publishing</v>
      </c>
      <c r="T3484" t="str">
        <f t="shared" si="327"/>
        <v>children's books</v>
      </c>
    </row>
    <row r="3485" spans="1:20" ht="57.6" x14ac:dyDescent="0.3">
      <c r="A3485">
        <v>2883</v>
      </c>
      <c r="B3485" s="3" t="s">
        <v>2883</v>
      </c>
      <c r="C3485" s="3" t="s">
        <v>6993</v>
      </c>
      <c r="D3485" s="10">
        <v>10000</v>
      </c>
      <c r="E3485">
        <v>1908</v>
      </c>
      <c r="F3485" s="5">
        <f t="shared" si="324"/>
        <v>0.1908</v>
      </c>
      <c r="G3485" s="6">
        <f t="shared" si="325"/>
        <v>381.6</v>
      </c>
      <c r="H3485" t="s">
        <v>8221</v>
      </c>
      <c r="I3485" t="s">
        <v>8224</v>
      </c>
      <c r="J3485" t="s">
        <v>8246</v>
      </c>
      <c r="K3485">
        <v>1454734740</v>
      </c>
      <c r="L3485" s="11">
        <f t="shared" si="328"/>
        <v>42406.207638888889</v>
      </c>
      <c r="M3485">
        <v>1451684437</v>
      </c>
      <c r="N3485" s="11">
        <f t="shared" si="329"/>
        <v>42370.90320601852</v>
      </c>
      <c r="O3485" t="b">
        <v>0</v>
      </c>
      <c r="P3485">
        <v>5</v>
      </c>
      <c r="Q3485" t="b">
        <v>0</v>
      </c>
      <c r="R3485" t="s">
        <v>8271</v>
      </c>
      <c r="S3485" t="str">
        <f t="shared" si="326"/>
        <v>theater</v>
      </c>
      <c r="T3485" t="str">
        <f t="shared" si="327"/>
        <v>plays</v>
      </c>
    </row>
    <row r="3486" spans="1:20" ht="43.2" x14ac:dyDescent="0.3">
      <c r="A3486">
        <v>1166</v>
      </c>
      <c r="B3486" s="3" t="s">
        <v>1167</v>
      </c>
      <c r="C3486" s="3" t="s">
        <v>5276</v>
      </c>
      <c r="D3486" s="10">
        <v>15000</v>
      </c>
      <c r="E3486">
        <v>2871</v>
      </c>
      <c r="F3486" s="5">
        <f t="shared" si="324"/>
        <v>0.19139999999999999</v>
      </c>
      <c r="G3486" s="6">
        <f t="shared" si="325"/>
        <v>358.875</v>
      </c>
      <c r="H3486" t="s">
        <v>8221</v>
      </c>
      <c r="I3486" t="s">
        <v>8224</v>
      </c>
      <c r="J3486" t="s">
        <v>8246</v>
      </c>
      <c r="K3486">
        <v>1435291200</v>
      </c>
      <c r="L3486" s="11">
        <f t="shared" si="328"/>
        <v>42181.166666666672</v>
      </c>
      <c r="M3486">
        <v>1432640342</v>
      </c>
      <c r="N3486" s="11">
        <f t="shared" si="329"/>
        <v>42150.485439814816</v>
      </c>
      <c r="O3486" t="b">
        <v>0</v>
      </c>
      <c r="P3486">
        <v>8</v>
      </c>
      <c r="Q3486" t="b">
        <v>0</v>
      </c>
      <c r="R3486" t="s">
        <v>8284</v>
      </c>
      <c r="S3486" t="str">
        <f t="shared" si="326"/>
        <v>food</v>
      </c>
      <c r="T3486" t="str">
        <f t="shared" si="327"/>
        <v>food trucks</v>
      </c>
    </row>
    <row r="3487" spans="1:20" ht="43.2" x14ac:dyDescent="0.3">
      <c r="A3487">
        <v>4064</v>
      </c>
      <c r="B3487" s="3" t="s">
        <v>4060</v>
      </c>
      <c r="C3487" s="3" t="s">
        <v>8168</v>
      </c>
      <c r="D3487" s="10">
        <v>2000</v>
      </c>
      <c r="E3487">
        <v>385</v>
      </c>
      <c r="F3487" s="5">
        <f t="shared" si="324"/>
        <v>0.1925</v>
      </c>
      <c r="G3487" s="6">
        <f t="shared" si="325"/>
        <v>64.166666666666671</v>
      </c>
      <c r="H3487" t="s">
        <v>8221</v>
      </c>
      <c r="I3487" t="s">
        <v>8226</v>
      </c>
      <c r="J3487" t="s">
        <v>8248</v>
      </c>
      <c r="K3487">
        <v>1430316426</v>
      </c>
      <c r="L3487" s="11">
        <f t="shared" si="328"/>
        <v>42123.588263888887</v>
      </c>
      <c r="M3487">
        <v>1427724426</v>
      </c>
      <c r="N3487" s="11">
        <f t="shared" si="329"/>
        <v>42093.588263888887</v>
      </c>
      <c r="O3487" t="b">
        <v>0</v>
      </c>
      <c r="P3487">
        <v>6</v>
      </c>
      <c r="Q3487" t="b">
        <v>0</v>
      </c>
      <c r="R3487" t="s">
        <v>8271</v>
      </c>
      <c r="S3487" t="str">
        <f t="shared" si="326"/>
        <v>theater</v>
      </c>
      <c r="T3487" t="str">
        <f t="shared" si="327"/>
        <v>plays</v>
      </c>
    </row>
    <row r="3488" spans="1:20" ht="43.2" x14ac:dyDescent="0.3">
      <c r="A3488">
        <v>480</v>
      </c>
      <c r="B3488" s="3" t="s">
        <v>481</v>
      </c>
      <c r="C3488" s="3" t="s">
        <v>4590</v>
      </c>
      <c r="D3488" s="10">
        <v>40000</v>
      </c>
      <c r="E3488">
        <v>7764</v>
      </c>
      <c r="F3488" s="5">
        <f t="shared" si="324"/>
        <v>0.19409999999999999</v>
      </c>
      <c r="G3488" s="6">
        <f t="shared" si="325"/>
        <v>55.457142857142856</v>
      </c>
      <c r="H3488" t="s">
        <v>8221</v>
      </c>
      <c r="I3488" t="s">
        <v>8224</v>
      </c>
      <c r="J3488" t="s">
        <v>8246</v>
      </c>
      <c r="K3488">
        <v>1376049615</v>
      </c>
      <c r="L3488" s="11">
        <f t="shared" si="328"/>
        <v>41495.500173611108</v>
      </c>
      <c r="M3488">
        <v>1373457615</v>
      </c>
      <c r="N3488" s="11">
        <f t="shared" si="329"/>
        <v>41465.500173611108</v>
      </c>
      <c r="O3488" t="b">
        <v>0</v>
      </c>
      <c r="P3488">
        <v>140</v>
      </c>
      <c r="Q3488" t="b">
        <v>0</v>
      </c>
      <c r="R3488" t="s">
        <v>8270</v>
      </c>
      <c r="S3488" t="str">
        <f t="shared" si="326"/>
        <v>film &amp; video</v>
      </c>
      <c r="T3488" t="str">
        <f t="shared" si="327"/>
        <v>animation</v>
      </c>
    </row>
    <row r="3489" spans="1:20" ht="43.2" x14ac:dyDescent="0.3">
      <c r="A3489">
        <v>3063</v>
      </c>
      <c r="B3489" s="3" t="s">
        <v>3063</v>
      </c>
      <c r="C3489" s="3" t="s">
        <v>7173</v>
      </c>
      <c r="D3489" s="10">
        <v>3000</v>
      </c>
      <c r="E3489">
        <v>587</v>
      </c>
      <c r="F3489" s="5">
        <f t="shared" si="324"/>
        <v>0.19566666666666666</v>
      </c>
      <c r="G3489" s="6">
        <f t="shared" si="325"/>
        <v>25.521739130434781</v>
      </c>
      <c r="H3489" t="s">
        <v>8221</v>
      </c>
      <c r="I3489" t="s">
        <v>8224</v>
      </c>
      <c r="J3489" t="s">
        <v>8246</v>
      </c>
      <c r="K3489">
        <v>1477174138</v>
      </c>
      <c r="L3489" s="11">
        <f t="shared" si="328"/>
        <v>42665.922893518517</v>
      </c>
      <c r="M3489">
        <v>1474150138</v>
      </c>
      <c r="N3489" s="11">
        <f t="shared" si="329"/>
        <v>42630.922893518517</v>
      </c>
      <c r="O3489" t="b">
        <v>0</v>
      </c>
      <c r="P3489">
        <v>23</v>
      </c>
      <c r="Q3489" t="b">
        <v>0</v>
      </c>
      <c r="R3489" t="s">
        <v>8303</v>
      </c>
      <c r="S3489" t="str">
        <f t="shared" si="326"/>
        <v>theater</v>
      </c>
      <c r="T3489" t="str">
        <f t="shared" si="327"/>
        <v>spaces</v>
      </c>
    </row>
    <row r="3490" spans="1:20" ht="43.2" x14ac:dyDescent="0.3">
      <c r="A3490">
        <v>1764</v>
      </c>
      <c r="B3490" s="3" t="s">
        <v>1765</v>
      </c>
      <c r="C3490" s="3" t="s">
        <v>5874</v>
      </c>
      <c r="D3490" s="10">
        <v>11000</v>
      </c>
      <c r="E3490">
        <v>2156</v>
      </c>
      <c r="F3490" s="5">
        <f t="shared" si="324"/>
        <v>0.19600000000000001</v>
      </c>
      <c r="G3490" s="6">
        <f t="shared" si="325"/>
        <v>55.282051282051285</v>
      </c>
      <c r="H3490" t="s">
        <v>8221</v>
      </c>
      <c r="I3490" t="s">
        <v>8225</v>
      </c>
      <c r="J3490" t="s">
        <v>8247</v>
      </c>
      <c r="K3490">
        <v>1407065979</v>
      </c>
      <c r="L3490" s="11">
        <f t="shared" si="328"/>
        <v>41854.485868055555</v>
      </c>
      <c r="M3490">
        <v>1404560379</v>
      </c>
      <c r="N3490" s="11">
        <f t="shared" si="329"/>
        <v>41825.485868055555</v>
      </c>
      <c r="O3490" t="b">
        <v>1</v>
      </c>
      <c r="P3490">
        <v>39</v>
      </c>
      <c r="Q3490" t="b">
        <v>0</v>
      </c>
      <c r="R3490" t="s">
        <v>8285</v>
      </c>
      <c r="S3490" t="str">
        <f t="shared" si="326"/>
        <v>photography</v>
      </c>
      <c r="T3490" t="str">
        <f t="shared" si="327"/>
        <v>photobooks</v>
      </c>
    </row>
    <row r="3491" spans="1:20" ht="28.8" x14ac:dyDescent="0.3">
      <c r="A3491">
        <v>3803</v>
      </c>
      <c r="B3491" s="3" t="s">
        <v>3800</v>
      </c>
      <c r="C3491" s="3" t="s">
        <v>7913</v>
      </c>
      <c r="D3491" s="10">
        <v>12000</v>
      </c>
      <c r="E3491">
        <v>2358</v>
      </c>
      <c r="F3491" s="5">
        <f t="shared" si="324"/>
        <v>0.19650000000000001</v>
      </c>
      <c r="G3491" s="6">
        <f t="shared" si="325"/>
        <v>58.95</v>
      </c>
      <c r="H3491" t="s">
        <v>8221</v>
      </c>
      <c r="I3491" t="s">
        <v>8224</v>
      </c>
      <c r="J3491" t="s">
        <v>8246</v>
      </c>
      <c r="K3491">
        <v>1457133568</v>
      </c>
      <c r="L3491" s="11">
        <f t="shared" si="328"/>
        <v>42433.971851851849</v>
      </c>
      <c r="M3491">
        <v>1454541568</v>
      </c>
      <c r="N3491" s="11">
        <f t="shared" si="329"/>
        <v>42403.971851851849</v>
      </c>
      <c r="O3491" t="b">
        <v>0</v>
      </c>
      <c r="P3491">
        <v>40</v>
      </c>
      <c r="Q3491" t="b">
        <v>0</v>
      </c>
      <c r="R3491" t="s">
        <v>8305</v>
      </c>
      <c r="S3491" t="str">
        <f t="shared" si="326"/>
        <v>theater</v>
      </c>
      <c r="T3491" t="str">
        <f t="shared" si="327"/>
        <v>musical</v>
      </c>
    </row>
    <row r="3492" spans="1:20" ht="57.6" x14ac:dyDescent="0.3">
      <c r="A3492">
        <v>2857</v>
      </c>
      <c r="B3492" s="3" t="s">
        <v>2857</v>
      </c>
      <c r="C3492" s="3" t="s">
        <v>6967</v>
      </c>
      <c r="D3492" s="10">
        <v>38000</v>
      </c>
      <c r="E3492">
        <v>7500</v>
      </c>
      <c r="F3492" s="5">
        <f t="shared" si="324"/>
        <v>0.19736842105263158</v>
      </c>
      <c r="G3492" s="6">
        <f t="shared" si="325"/>
        <v>500</v>
      </c>
      <c r="H3492" t="s">
        <v>8221</v>
      </c>
      <c r="I3492" t="s">
        <v>8238</v>
      </c>
      <c r="J3492" t="s">
        <v>8256</v>
      </c>
      <c r="K3492">
        <v>1487613600</v>
      </c>
      <c r="L3492" s="11">
        <f t="shared" si="328"/>
        <v>42786.75</v>
      </c>
      <c r="M3492">
        <v>1482444295</v>
      </c>
      <c r="N3492" s="11">
        <f t="shared" si="329"/>
        <v>42726.920081018514</v>
      </c>
      <c r="O3492" t="b">
        <v>0</v>
      </c>
      <c r="P3492">
        <v>15</v>
      </c>
      <c r="Q3492" t="b">
        <v>0</v>
      </c>
      <c r="R3492" t="s">
        <v>8271</v>
      </c>
      <c r="S3492" t="str">
        <f t="shared" si="326"/>
        <v>theater</v>
      </c>
      <c r="T3492" t="str">
        <f t="shared" si="327"/>
        <v>plays</v>
      </c>
    </row>
    <row r="3493" spans="1:20" ht="43.2" x14ac:dyDescent="0.3">
      <c r="A3493">
        <v>3107</v>
      </c>
      <c r="B3493" s="3" t="s">
        <v>3107</v>
      </c>
      <c r="C3493" s="3" t="s">
        <v>7217</v>
      </c>
      <c r="D3493" s="10">
        <v>40000</v>
      </c>
      <c r="E3493">
        <v>7905</v>
      </c>
      <c r="F3493" s="5">
        <f t="shared" si="324"/>
        <v>0.197625</v>
      </c>
      <c r="G3493" s="6">
        <f t="shared" si="325"/>
        <v>272.58620689655174</v>
      </c>
      <c r="H3493" t="s">
        <v>8221</v>
      </c>
      <c r="I3493" t="s">
        <v>8224</v>
      </c>
      <c r="J3493" t="s">
        <v>8246</v>
      </c>
      <c r="K3493">
        <v>1431372751</v>
      </c>
      <c r="L3493" s="11">
        <f t="shared" si="328"/>
        <v>42135.814247685179</v>
      </c>
      <c r="M3493">
        <v>1430767951</v>
      </c>
      <c r="N3493" s="11">
        <f t="shared" si="329"/>
        <v>42128.814247685179</v>
      </c>
      <c r="O3493" t="b">
        <v>0</v>
      </c>
      <c r="P3493">
        <v>29</v>
      </c>
      <c r="Q3493" t="b">
        <v>0</v>
      </c>
      <c r="R3493" t="s">
        <v>8303</v>
      </c>
      <c r="S3493" t="str">
        <f t="shared" si="326"/>
        <v>theater</v>
      </c>
      <c r="T3493" t="str">
        <f t="shared" si="327"/>
        <v>spaces</v>
      </c>
    </row>
    <row r="3494" spans="1:20" ht="28.8" x14ac:dyDescent="0.3">
      <c r="A3494">
        <v>179</v>
      </c>
      <c r="B3494" s="3" t="s">
        <v>181</v>
      </c>
      <c r="C3494" s="3" t="s">
        <v>4289</v>
      </c>
      <c r="D3494" s="10">
        <v>1000</v>
      </c>
      <c r="E3494">
        <v>200</v>
      </c>
      <c r="F3494" s="5">
        <f t="shared" si="324"/>
        <v>0.2</v>
      </c>
      <c r="G3494" s="6">
        <f t="shared" si="325"/>
        <v>100</v>
      </c>
      <c r="H3494" t="s">
        <v>8221</v>
      </c>
      <c r="I3494" t="s">
        <v>8224</v>
      </c>
      <c r="J3494" t="s">
        <v>8246</v>
      </c>
      <c r="K3494">
        <v>1457056555</v>
      </c>
      <c r="L3494" s="11">
        <f t="shared" si="328"/>
        <v>42433.080497685187</v>
      </c>
      <c r="M3494">
        <v>1454464555</v>
      </c>
      <c r="N3494" s="11">
        <f t="shared" si="329"/>
        <v>42403.080497685187</v>
      </c>
      <c r="O3494" t="b">
        <v>0</v>
      </c>
      <c r="P3494">
        <v>2</v>
      </c>
      <c r="Q3494" t="b">
        <v>0</v>
      </c>
      <c r="R3494" t="s">
        <v>8268</v>
      </c>
      <c r="S3494" t="str">
        <f t="shared" si="326"/>
        <v>film &amp; video</v>
      </c>
      <c r="T3494" t="str">
        <f t="shared" si="327"/>
        <v>drama</v>
      </c>
    </row>
    <row r="3495" spans="1:20" ht="43.2" x14ac:dyDescent="0.3">
      <c r="A3495">
        <v>3632</v>
      </c>
      <c r="B3495" s="3" t="s">
        <v>3630</v>
      </c>
      <c r="C3495" s="3" t="s">
        <v>7742</v>
      </c>
      <c r="D3495" s="10">
        <v>500</v>
      </c>
      <c r="E3495">
        <v>100</v>
      </c>
      <c r="F3495" s="5">
        <f t="shared" si="324"/>
        <v>0.2</v>
      </c>
      <c r="G3495" s="6">
        <f t="shared" si="325"/>
        <v>100</v>
      </c>
      <c r="H3495" t="s">
        <v>8221</v>
      </c>
      <c r="I3495" t="s">
        <v>8225</v>
      </c>
      <c r="J3495" t="s">
        <v>8247</v>
      </c>
      <c r="K3495">
        <v>1416781749</v>
      </c>
      <c r="L3495" s="11">
        <f t="shared" si="328"/>
        <v>41966.936909722222</v>
      </c>
      <c r="M3495">
        <v>1415053749</v>
      </c>
      <c r="N3495" s="11">
        <f t="shared" si="329"/>
        <v>41946.936909722222</v>
      </c>
      <c r="O3495" t="b">
        <v>0</v>
      </c>
      <c r="P3495">
        <v>1</v>
      </c>
      <c r="Q3495" t="b">
        <v>0</v>
      </c>
      <c r="R3495" t="s">
        <v>8305</v>
      </c>
      <c r="S3495" t="str">
        <f t="shared" si="326"/>
        <v>theater</v>
      </c>
      <c r="T3495" t="str">
        <f t="shared" si="327"/>
        <v>musical</v>
      </c>
    </row>
    <row r="3496" spans="1:20" ht="57.6" x14ac:dyDescent="0.3">
      <c r="A3496">
        <v>3982</v>
      </c>
      <c r="B3496" s="3" t="s">
        <v>3978</v>
      </c>
      <c r="C3496" s="3" t="s">
        <v>8088</v>
      </c>
      <c r="D3496" s="10">
        <v>850</v>
      </c>
      <c r="E3496">
        <v>170</v>
      </c>
      <c r="F3496" s="5">
        <f t="shared" si="324"/>
        <v>0.2</v>
      </c>
      <c r="G3496" s="6">
        <f t="shared" si="325"/>
        <v>34</v>
      </c>
      <c r="H3496" t="s">
        <v>8221</v>
      </c>
      <c r="I3496" t="s">
        <v>8225</v>
      </c>
      <c r="J3496" t="s">
        <v>8247</v>
      </c>
      <c r="K3496">
        <v>1436297180</v>
      </c>
      <c r="L3496" s="11">
        <f t="shared" si="328"/>
        <v>42192.809953703705</v>
      </c>
      <c r="M3496">
        <v>1431113180</v>
      </c>
      <c r="N3496" s="11">
        <f t="shared" si="329"/>
        <v>42132.809953703705</v>
      </c>
      <c r="O3496" t="b">
        <v>0</v>
      </c>
      <c r="P3496">
        <v>5</v>
      </c>
      <c r="Q3496" t="b">
        <v>0</v>
      </c>
      <c r="R3496" t="s">
        <v>8271</v>
      </c>
      <c r="S3496" t="str">
        <f t="shared" si="326"/>
        <v>theater</v>
      </c>
      <c r="T3496" t="str">
        <f t="shared" si="327"/>
        <v>plays</v>
      </c>
    </row>
    <row r="3497" spans="1:20" ht="28.8" x14ac:dyDescent="0.3">
      <c r="A3497">
        <v>3991</v>
      </c>
      <c r="B3497" s="3" t="s">
        <v>3987</v>
      </c>
      <c r="C3497" s="3" t="s">
        <v>8097</v>
      </c>
      <c r="D3497" s="10">
        <v>500</v>
      </c>
      <c r="E3497">
        <v>100</v>
      </c>
      <c r="F3497" s="5">
        <f t="shared" si="324"/>
        <v>0.2</v>
      </c>
      <c r="G3497" s="6">
        <f t="shared" si="325"/>
        <v>100</v>
      </c>
      <c r="H3497" t="s">
        <v>8221</v>
      </c>
      <c r="I3497" t="s">
        <v>8224</v>
      </c>
      <c r="J3497" t="s">
        <v>8246</v>
      </c>
      <c r="K3497">
        <v>1433086082</v>
      </c>
      <c r="L3497" s="11">
        <f t="shared" si="328"/>
        <v>42155.644467592589</v>
      </c>
      <c r="M3497">
        <v>1430494082</v>
      </c>
      <c r="N3497" s="11">
        <f t="shared" si="329"/>
        <v>42125.644467592589</v>
      </c>
      <c r="O3497" t="b">
        <v>0</v>
      </c>
      <c r="P3497">
        <v>1</v>
      </c>
      <c r="Q3497" t="b">
        <v>0</v>
      </c>
      <c r="R3497" t="s">
        <v>8271</v>
      </c>
      <c r="S3497" t="str">
        <f t="shared" si="326"/>
        <v>theater</v>
      </c>
      <c r="T3497" t="str">
        <f t="shared" si="327"/>
        <v>plays</v>
      </c>
    </row>
    <row r="3498" spans="1:20" ht="28.8" x14ac:dyDescent="0.3">
      <c r="A3498">
        <v>1880</v>
      </c>
      <c r="B3498" s="3" t="s">
        <v>1881</v>
      </c>
      <c r="C3498" s="3" t="s">
        <v>5990</v>
      </c>
      <c r="D3498" s="10">
        <v>5000</v>
      </c>
      <c r="E3498">
        <v>1004</v>
      </c>
      <c r="F3498" s="5">
        <f t="shared" si="324"/>
        <v>0.20080000000000001</v>
      </c>
      <c r="G3498" s="6">
        <f t="shared" si="325"/>
        <v>41.833333333333336</v>
      </c>
      <c r="H3498" t="s">
        <v>8221</v>
      </c>
      <c r="I3498" t="s">
        <v>8225</v>
      </c>
      <c r="J3498" t="s">
        <v>8247</v>
      </c>
      <c r="K3498">
        <v>1459341380</v>
      </c>
      <c r="L3498" s="11">
        <f t="shared" si="328"/>
        <v>42459.525231481486</v>
      </c>
      <c r="M3498">
        <v>1456839380</v>
      </c>
      <c r="N3498" s="11">
        <f t="shared" si="329"/>
        <v>42430.566898148143</v>
      </c>
      <c r="O3498" t="b">
        <v>0</v>
      </c>
      <c r="P3498">
        <v>24</v>
      </c>
      <c r="Q3498" t="b">
        <v>0</v>
      </c>
      <c r="R3498" t="s">
        <v>8283</v>
      </c>
      <c r="S3498" t="str">
        <f t="shared" si="326"/>
        <v>games</v>
      </c>
      <c r="T3498" t="str">
        <f t="shared" si="327"/>
        <v>mobile games</v>
      </c>
    </row>
    <row r="3499" spans="1:20" ht="43.2" x14ac:dyDescent="0.3">
      <c r="A3499">
        <v>3739</v>
      </c>
      <c r="B3499" s="3" t="s">
        <v>3736</v>
      </c>
      <c r="C3499" s="3" t="s">
        <v>7849</v>
      </c>
      <c r="D3499" s="10">
        <v>4000</v>
      </c>
      <c r="E3499">
        <v>805</v>
      </c>
      <c r="F3499" s="5">
        <f t="shared" si="324"/>
        <v>0.20125000000000001</v>
      </c>
      <c r="G3499" s="6">
        <f t="shared" si="325"/>
        <v>100.625</v>
      </c>
      <c r="H3499" t="s">
        <v>8221</v>
      </c>
      <c r="I3499" t="s">
        <v>8225</v>
      </c>
      <c r="J3499" t="s">
        <v>8247</v>
      </c>
      <c r="K3499">
        <v>1468752468</v>
      </c>
      <c r="L3499" s="11">
        <f t="shared" si="328"/>
        <v>42568.449861111112</v>
      </c>
      <c r="M3499">
        <v>1467024468</v>
      </c>
      <c r="N3499" s="11">
        <f t="shared" si="329"/>
        <v>42548.449861111112</v>
      </c>
      <c r="O3499" t="b">
        <v>0</v>
      </c>
      <c r="P3499">
        <v>8</v>
      </c>
      <c r="Q3499" t="b">
        <v>0</v>
      </c>
      <c r="R3499" t="s">
        <v>8271</v>
      </c>
      <c r="S3499" t="str">
        <f t="shared" si="326"/>
        <v>theater</v>
      </c>
      <c r="T3499" t="str">
        <f t="shared" si="327"/>
        <v>plays</v>
      </c>
    </row>
    <row r="3500" spans="1:20" ht="43.2" x14ac:dyDescent="0.3">
      <c r="A3500">
        <v>882</v>
      </c>
      <c r="B3500" s="3" t="s">
        <v>883</v>
      </c>
      <c r="C3500" s="3" t="s">
        <v>4992</v>
      </c>
      <c r="D3500" s="10">
        <v>1500</v>
      </c>
      <c r="E3500">
        <v>302</v>
      </c>
      <c r="F3500" s="5">
        <f t="shared" si="324"/>
        <v>0.20133333333333334</v>
      </c>
      <c r="G3500" s="6">
        <f t="shared" si="325"/>
        <v>21.571428571428573</v>
      </c>
      <c r="H3500" t="s">
        <v>8221</v>
      </c>
      <c r="I3500" t="s">
        <v>8224</v>
      </c>
      <c r="J3500" t="s">
        <v>8246</v>
      </c>
      <c r="K3500">
        <v>1315341550</v>
      </c>
      <c r="L3500" s="11">
        <f t="shared" si="328"/>
        <v>40792.860532407409</v>
      </c>
      <c r="M3500">
        <v>1312490350</v>
      </c>
      <c r="N3500" s="11">
        <f t="shared" si="329"/>
        <v>40759.860532407409</v>
      </c>
      <c r="O3500" t="b">
        <v>0</v>
      </c>
      <c r="P3500">
        <v>14</v>
      </c>
      <c r="Q3500" t="b">
        <v>0</v>
      </c>
      <c r="R3500" t="s">
        <v>8279</v>
      </c>
      <c r="S3500" t="str">
        <f t="shared" si="326"/>
        <v>music</v>
      </c>
      <c r="T3500" t="str">
        <f t="shared" si="327"/>
        <v>indie rock</v>
      </c>
    </row>
    <row r="3501" spans="1:20" ht="57.6" x14ac:dyDescent="0.3">
      <c r="A3501">
        <v>2867</v>
      </c>
      <c r="B3501" s="3" t="s">
        <v>2867</v>
      </c>
      <c r="C3501" s="3" t="s">
        <v>6977</v>
      </c>
      <c r="D3501" s="10">
        <v>2500</v>
      </c>
      <c r="E3501">
        <v>504</v>
      </c>
      <c r="F3501" s="5">
        <f t="shared" si="324"/>
        <v>0.2016</v>
      </c>
      <c r="G3501" s="6">
        <f t="shared" si="325"/>
        <v>50.4</v>
      </c>
      <c r="H3501" t="s">
        <v>8221</v>
      </c>
      <c r="I3501" t="s">
        <v>8224</v>
      </c>
      <c r="J3501" t="s">
        <v>8246</v>
      </c>
      <c r="K3501">
        <v>1467604800</v>
      </c>
      <c r="L3501" s="11">
        <f t="shared" si="328"/>
        <v>42555.166666666672</v>
      </c>
      <c r="M3501">
        <v>1465533672</v>
      </c>
      <c r="N3501" s="11">
        <f t="shared" si="329"/>
        <v>42531.195277777777</v>
      </c>
      <c r="O3501" t="b">
        <v>0</v>
      </c>
      <c r="P3501">
        <v>10</v>
      </c>
      <c r="Q3501" t="b">
        <v>0</v>
      </c>
      <c r="R3501" t="s">
        <v>8271</v>
      </c>
      <c r="S3501" t="str">
        <f t="shared" si="326"/>
        <v>theater</v>
      </c>
      <c r="T3501" t="str">
        <f t="shared" si="327"/>
        <v>plays</v>
      </c>
    </row>
    <row r="3502" spans="1:20" ht="43.2" x14ac:dyDescent="0.3">
      <c r="A3502">
        <v>1785</v>
      </c>
      <c r="B3502" s="3" t="s">
        <v>1786</v>
      </c>
      <c r="C3502" s="3" t="s">
        <v>5895</v>
      </c>
      <c r="D3502" s="10">
        <v>24000</v>
      </c>
      <c r="E3502">
        <v>4853</v>
      </c>
      <c r="F3502" s="5">
        <f t="shared" si="324"/>
        <v>0.20220833333333332</v>
      </c>
      <c r="G3502" s="6">
        <f t="shared" si="325"/>
        <v>44.935185185185183</v>
      </c>
      <c r="H3502" t="s">
        <v>8221</v>
      </c>
      <c r="I3502" t="s">
        <v>8224</v>
      </c>
      <c r="J3502" t="s">
        <v>8246</v>
      </c>
      <c r="K3502">
        <v>1413417600</v>
      </c>
      <c r="L3502" s="11">
        <f t="shared" si="328"/>
        <v>41928</v>
      </c>
      <c r="M3502">
        <v>1410750855</v>
      </c>
      <c r="N3502" s="11">
        <f t="shared" si="329"/>
        <v>41897.134895833333</v>
      </c>
      <c r="O3502" t="b">
        <v>1</v>
      </c>
      <c r="P3502">
        <v>108</v>
      </c>
      <c r="Q3502" t="b">
        <v>0</v>
      </c>
      <c r="R3502" t="s">
        <v>8285</v>
      </c>
      <c r="S3502" t="str">
        <f t="shared" si="326"/>
        <v>photography</v>
      </c>
      <c r="T3502" t="str">
        <f t="shared" si="327"/>
        <v>photobooks</v>
      </c>
    </row>
    <row r="3503" spans="1:20" ht="43.2" x14ac:dyDescent="0.3">
      <c r="A3503">
        <v>1424</v>
      </c>
      <c r="B3503" s="3" t="s">
        <v>1425</v>
      </c>
      <c r="C3503" s="3" t="s">
        <v>5534</v>
      </c>
      <c r="D3503" s="10">
        <v>7500</v>
      </c>
      <c r="E3503">
        <v>1527</v>
      </c>
      <c r="F3503" s="5">
        <f t="shared" si="324"/>
        <v>0.2036</v>
      </c>
      <c r="G3503" s="6">
        <f t="shared" si="325"/>
        <v>109.07142857142857</v>
      </c>
      <c r="H3503" t="s">
        <v>8221</v>
      </c>
      <c r="I3503" t="s">
        <v>8224</v>
      </c>
      <c r="J3503" t="s">
        <v>8246</v>
      </c>
      <c r="K3503">
        <v>1479233602</v>
      </c>
      <c r="L3503" s="11">
        <f t="shared" si="328"/>
        <v>42689.759282407409</v>
      </c>
      <c r="M3503">
        <v>1478106802</v>
      </c>
      <c r="N3503" s="11">
        <f t="shared" si="329"/>
        <v>42676.717615740738</v>
      </c>
      <c r="O3503" t="b">
        <v>0</v>
      </c>
      <c r="P3503">
        <v>14</v>
      </c>
      <c r="Q3503" t="b">
        <v>0</v>
      </c>
      <c r="R3503" t="s">
        <v>8287</v>
      </c>
      <c r="S3503" t="str">
        <f t="shared" si="326"/>
        <v>publishing</v>
      </c>
      <c r="T3503" t="str">
        <f t="shared" si="327"/>
        <v>translations</v>
      </c>
    </row>
    <row r="3504" spans="1:20" ht="43.2" x14ac:dyDescent="0.3">
      <c r="A3504">
        <v>2942</v>
      </c>
      <c r="B3504" s="3" t="s">
        <v>2942</v>
      </c>
      <c r="C3504" s="3" t="s">
        <v>7052</v>
      </c>
      <c r="D3504" s="10">
        <v>200000</v>
      </c>
      <c r="E3504">
        <v>40850</v>
      </c>
      <c r="F3504" s="5">
        <f t="shared" si="324"/>
        <v>0.20424999999999999</v>
      </c>
      <c r="G3504" s="6">
        <f t="shared" si="325"/>
        <v>202.22772277227722</v>
      </c>
      <c r="H3504" t="s">
        <v>8221</v>
      </c>
      <c r="I3504" t="s">
        <v>8229</v>
      </c>
      <c r="J3504" t="s">
        <v>8251</v>
      </c>
      <c r="K3504">
        <v>1450297080</v>
      </c>
      <c r="L3504" s="11">
        <f t="shared" si="328"/>
        <v>42354.845833333333</v>
      </c>
      <c r="M3504">
        <v>1448565459</v>
      </c>
      <c r="N3504" s="11">
        <f t="shared" si="329"/>
        <v>42334.803923611107</v>
      </c>
      <c r="O3504" t="b">
        <v>0</v>
      </c>
      <c r="P3504">
        <v>202</v>
      </c>
      <c r="Q3504" t="b">
        <v>0</v>
      </c>
      <c r="R3504" t="s">
        <v>8303</v>
      </c>
      <c r="S3504" t="str">
        <f t="shared" si="326"/>
        <v>theater</v>
      </c>
      <c r="T3504" t="str">
        <f t="shared" si="327"/>
        <v>spaces</v>
      </c>
    </row>
    <row r="3505" spans="1:20" ht="43.2" x14ac:dyDescent="0.3">
      <c r="A3505">
        <v>1800</v>
      </c>
      <c r="B3505" s="3" t="s">
        <v>1801</v>
      </c>
      <c r="C3505" s="3" t="s">
        <v>5910</v>
      </c>
      <c r="D3505" s="10">
        <v>46260</v>
      </c>
      <c r="E3505">
        <v>9460</v>
      </c>
      <c r="F3505" s="5">
        <f t="shared" si="324"/>
        <v>0.20449632511889321</v>
      </c>
      <c r="G3505" s="6">
        <f t="shared" si="325"/>
        <v>83.716814159292042</v>
      </c>
      <c r="H3505" t="s">
        <v>8221</v>
      </c>
      <c r="I3505" t="s">
        <v>8225</v>
      </c>
      <c r="J3505" t="s">
        <v>8247</v>
      </c>
      <c r="K3505">
        <v>1476109970</v>
      </c>
      <c r="L3505" s="11">
        <f t="shared" si="328"/>
        <v>42653.606134259258</v>
      </c>
      <c r="M3505">
        <v>1473517970</v>
      </c>
      <c r="N3505" s="11">
        <f t="shared" si="329"/>
        <v>42623.606134259258</v>
      </c>
      <c r="O3505" t="b">
        <v>1</v>
      </c>
      <c r="P3505">
        <v>113</v>
      </c>
      <c r="Q3505" t="b">
        <v>0</v>
      </c>
      <c r="R3505" t="s">
        <v>8285</v>
      </c>
      <c r="S3505" t="str">
        <f t="shared" si="326"/>
        <v>photography</v>
      </c>
      <c r="T3505" t="str">
        <f t="shared" si="327"/>
        <v>photobooks</v>
      </c>
    </row>
    <row r="3506" spans="1:20" ht="28.8" x14ac:dyDescent="0.3">
      <c r="A3506">
        <v>1594</v>
      </c>
      <c r="B3506" s="3" t="s">
        <v>1595</v>
      </c>
      <c r="C3506" s="3" t="s">
        <v>5704</v>
      </c>
      <c r="D3506" s="10">
        <v>1000</v>
      </c>
      <c r="E3506">
        <v>205</v>
      </c>
      <c r="F3506" s="5">
        <f t="shared" si="324"/>
        <v>0.20499999999999999</v>
      </c>
      <c r="G3506" s="6">
        <f t="shared" si="325"/>
        <v>20.5</v>
      </c>
      <c r="H3506" t="s">
        <v>8221</v>
      </c>
      <c r="I3506" t="s">
        <v>8224</v>
      </c>
      <c r="J3506" t="s">
        <v>8246</v>
      </c>
      <c r="K3506">
        <v>1463329260</v>
      </c>
      <c r="L3506" s="11">
        <f t="shared" si="328"/>
        <v>42505.681249999994</v>
      </c>
      <c r="M3506">
        <v>1458147982</v>
      </c>
      <c r="N3506" s="11">
        <f t="shared" si="329"/>
        <v>42445.712754629625</v>
      </c>
      <c r="O3506" t="b">
        <v>0</v>
      </c>
      <c r="P3506">
        <v>10</v>
      </c>
      <c r="Q3506" t="b">
        <v>0</v>
      </c>
      <c r="R3506" t="s">
        <v>8291</v>
      </c>
      <c r="S3506" t="str">
        <f t="shared" si="326"/>
        <v>photography</v>
      </c>
      <c r="T3506" t="str">
        <f t="shared" si="327"/>
        <v>places</v>
      </c>
    </row>
    <row r="3507" spans="1:20" ht="43.2" x14ac:dyDescent="0.3">
      <c r="A3507">
        <v>1165</v>
      </c>
      <c r="B3507" s="3" t="s">
        <v>1166</v>
      </c>
      <c r="C3507" s="3" t="s">
        <v>5275</v>
      </c>
      <c r="D3507" s="10">
        <v>10000</v>
      </c>
      <c r="E3507">
        <v>2070.5</v>
      </c>
      <c r="F3507" s="5">
        <f t="shared" si="324"/>
        <v>0.20705000000000001</v>
      </c>
      <c r="G3507" s="6">
        <f t="shared" si="325"/>
        <v>82.82</v>
      </c>
      <c r="H3507" t="s">
        <v>8221</v>
      </c>
      <c r="I3507" t="s">
        <v>8224</v>
      </c>
      <c r="J3507" t="s">
        <v>8246</v>
      </c>
      <c r="K3507">
        <v>1404623330</v>
      </c>
      <c r="L3507" s="11">
        <f t="shared" si="328"/>
        <v>41826.214467592588</v>
      </c>
      <c r="M3507">
        <v>1401685730</v>
      </c>
      <c r="N3507" s="11">
        <f t="shared" si="329"/>
        <v>41792.214467592588</v>
      </c>
      <c r="O3507" t="b">
        <v>0</v>
      </c>
      <c r="P3507">
        <v>25</v>
      </c>
      <c r="Q3507" t="b">
        <v>0</v>
      </c>
      <c r="R3507" t="s">
        <v>8284</v>
      </c>
      <c r="S3507" t="str">
        <f t="shared" si="326"/>
        <v>food</v>
      </c>
      <c r="T3507" t="str">
        <f t="shared" si="327"/>
        <v>food trucks</v>
      </c>
    </row>
    <row r="3508" spans="1:20" ht="43.2" x14ac:dyDescent="0.3">
      <c r="A3508">
        <v>2896</v>
      </c>
      <c r="B3508" s="3" t="s">
        <v>2896</v>
      </c>
      <c r="C3508" s="3" t="s">
        <v>7006</v>
      </c>
      <c r="D3508" s="10">
        <v>3000</v>
      </c>
      <c r="E3508">
        <v>625</v>
      </c>
      <c r="F3508" s="5">
        <f t="shared" si="324"/>
        <v>0.20833333333333334</v>
      </c>
      <c r="G3508" s="6">
        <f t="shared" si="325"/>
        <v>52.083333333333336</v>
      </c>
      <c r="H3508" t="s">
        <v>8221</v>
      </c>
      <c r="I3508" t="s">
        <v>8224</v>
      </c>
      <c r="J3508" t="s">
        <v>8246</v>
      </c>
      <c r="K3508">
        <v>1481522400</v>
      </c>
      <c r="L3508" s="11">
        <f t="shared" si="328"/>
        <v>42716.25</v>
      </c>
      <c r="M3508">
        <v>1480283321</v>
      </c>
      <c r="N3508" s="11">
        <f t="shared" si="329"/>
        <v>42701.908807870372</v>
      </c>
      <c r="O3508" t="b">
        <v>0</v>
      </c>
      <c r="P3508">
        <v>12</v>
      </c>
      <c r="Q3508" t="b">
        <v>0</v>
      </c>
      <c r="R3508" t="s">
        <v>8271</v>
      </c>
      <c r="S3508" t="str">
        <f t="shared" si="326"/>
        <v>theater</v>
      </c>
      <c r="T3508" t="str">
        <f t="shared" si="327"/>
        <v>plays</v>
      </c>
    </row>
    <row r="3509" spans="1:20" ht="43.2" x14ac:dyDescent="0.3">
      <c r="A3509">
        <v>922</v>
      </c>
      <c r="B3509" s="3" t="s">
        <v>923</v>
      </c>
      <c r="C3509" s="3" t="s">
        <v>5032</v>
      </c>
      <c r="D3509" s="10">
        <v>27000</v>
      </c>
      <c r="E3509">
        <v>5680</v>
      </c>
      <c r="F3509" s="5">
        <f t="shared" si="324"/>
        <v>0.21037037037037037</v>
      </c>
      <c r="G3509" s="6">
        <f t="shared" si="325"/>
        <v>189.33333333333334</v>
      </c>
      <c r="H3509" t="s">
        <v>8221</v>
      </c>
      <c r="I3509" t="s">
        <v>8224</v>
      </c>
      <c r="J3509" t="s">
        <v>8246</v>
      </c>
      <c r="K3509">
        <v>1412167393</v>
      </c>
      <c r="L3509" s="11">
        <f t="shared" si="328"/>
        <v>41913.530011574076</v>
      </c>
      <c r="M3509">
        <v>1409143393</v>
      </c>
      <c r="N3509" s="11">
        <f t="shared" si="329"/>
        <v>41878.530011574076</v>
      </c>
      <c r="O3509" t="b">
        <v>0</v>
      </c>
      <c r="P3509">
        <v>30</v>
      </c>
      <c r="Q3509" t="b">
        <v>0</v>
      </c>
      <c r="R3509" t="s">
        <v>8278</v>
      </c>
      <c r="S3509" t="str">
        <f t="shared" si="326"/>
        <v>music</v>
      </c>
      <c r="T3509" t="str">
        <f t="shared" si="327"/>
        <v>jazz</v>
      </c>
    </row>
    <row r="3510" spans="1:20" ht="43.2" x14ac:dyDescent="0.3">
      <c r="A3510">
        <v>181</v>
      </c>
      <c r="B3510" s="3" t="s">
        <v>183</v>
      </c>
      <c r="C3510" s="3" t="s">
        <v>4291</v>
      </c>
      <c r="D3510" s="10">
        <v>3423</v>
      </c>
      <c r="E3510">
        <v>722</v>
      </c>
      <c r="F3510" s="5">
        <f t="shared" si="324"/>
        <v>0.21092608822670172</v>
      </c>
      <c r="G3510" s="6">
        <f t="shared" si="325"/>
        <v>180.5</v>
      </c>
      <c r="H3510" t="s">
        <v>8221</v>
      </c>
      <c r="I3510" t="s">
        <v>8225</v>
      </c>
      <c r="J3510" t="s">
        <v>8247</v>
      </c>
      <c r="K3510">
        <v>1434995295</v>
      </c>
      <c r="L3510" s="11">
        <f t="shared" si="328"/>
        <v>42177.741840277777</v>
      </c>
      <c r="M3510">
        <v>1432403295</v>
      </c>
      <c r="N3510" s="11">
        <f t="shared" si="329"/>
        <v>42147.741840277777</v>
      </c>
      <c r="O3510" t="b">
        <v>0</v>
      </c>
      <c r="P3510">
        <v>4</v>
      </c>
      <c r="Q3510" t="b">
        <v>0</v>
      </c>
      <c r="R3510" t="s">
        <v>8268</v>
      </c>
      <c r="S3510" t="str">
        <f t="shared" si="326"/>
        <v>film &amp; video</v>
      </c>
      <c r="T3510" t="str">
        <f t="shared" si="327"/>
        <v>drama</v>
      </c>
    </row>
    <row r="3511" spans="1:20" ht="43.2" x14ac:dyDescent="0.3">
      <c r="A3511">
        <v>3972</v>
      </c>
      <c r="B3511" s="3" t="s">
        <v>3969</v>
      </c>
      <c r="C3511" s="3" t="s">
        <v>8079</v>
      </c>
      <c r="D3511" s="10">
        <v>1000</v>
      </c>
      <c r="E3511">
        <v>211</v>
      </c>
      <c r="F3511" s="5">
        <f t="shared" si="324"/>
        <v>0.21099999999999999</v>
      </c>
      <c r="G3511" s="6">
        <f t="shared" si="325"/>
        <v>26.375</v>
      </c>
      <c r="H3511" t="s">
        <v>8221</v>
      </c>
      <c r="I3511" t="s">
        <v>8224</v>
      </c>
      <c r="J3511" t="s">
        <v>8246</v>
      </c>
      <c r="K3511">
        <v>1423186634</v>
      </c>
      <c r="L3511" s="11">
        <f t="shared" si="328"/>
        <v>42041.067523148144</v>
      </c>
      <c r="M3511">
        <v>1418002634</v>
      </c>
      <c r="N3511" s="11">
        <f t="shared" si="329"/>
        <v>41981.067523148144</v>
      </c>
      <c r="O3511" t="b">
        <v>0</v>
      </c>
      <c r="P3511">
        <v>8</v>
      </c>
      <c r="Q3511" t="b">
        <v>0</v>
      </c>
      <c r="R3511" t="s">
        <v>8271</v>
      </c>
      <c r="S3511" t="str">
        <f t="shared" si="326"/>
        <v>theater</v>
      </c>
      <c r="T3511" t="str">
        <f t="shared" si="327"/>
        <v>plays</v>
      </c>
    </row>
    <row r="3512" spans="1:20" ht="57.6" x14ac:dyDescent="0.3">
      <c r="A3512">
        <v>1984</v>
      </c>
      <c r="B3512" s="3" t="s">
        <v>1985</v>
      </c>
      <c r="C3512" s="3" t="s">
        <v>6094</v>
      </c>
      <c r="D3512" s="10">
        <v>15000</v>
      </c>
      <c r="E3512">
        <v>3172</v>
      </c>
      <c r="F3512" s="5">
        <f t="shared" si="324"/>
        <v>0.21146666666666666</v>
      </c>
      <c r="G3512" s="6">
        <f t="shared" si="325"/>
        <v>453.14285714285717</v>
      </c>
      <c r="H3512" t="s">
        <v>8221</v>
      </c>
      <c r="I3512" t="s">
        <v>8224</v>
      </c>
      <c r="J3512" t="s">
        <v>8246</v>
      </c>
      <c r="K3512">
        <v>1417377481</v>
      </c>
      <c r="L3512" s="11">
        <f t="shared" si="328"/>
        <v>41973.831956018519</v>
      </c>
      <c r="M3512">
        <v>1412189881</v>
      </c>
      <c r="N3512" s="11">
        <f t="shared" si="329"/>
        <v>41913.790289351848</v>
      </c>
      <c r="O3512" t="b">
        <v>0</v>
      </c>
      <c r="P3512">
        <v>7</v>
      </c>
      <c r="Q3512" t="b">
        <v>0</v>
      </c>
      <c r="R3512" t="s">
        <v>8296</v>
      </c>
      <c r="S3512" t="str">
        <f t="shared" si="326"/>
        <v>photography</v>
      </c>
      <c r="T3512" t="str">
        <f t="shared" si="327"/>
        <v>people</v>
      </c>
    </row>
    <row r="3513" spans="1:20" ht="43.2" x14ac:dyDescent="0.3">
      <c r="A3513">
        <v>1737</v>
      </c>
      <c r="B3513" s="3" t="s">
        <v>1738</v>
      </c>
      <c r="C3513" s="3" t="s">
        <v>5847</v>
      </c>
      <c r="D3513" s="10">
        <v>4000</v>
      </c>
      <c r="E3513">
        <v>850</v>
      </c>
      <c r="F3513" s="5">
        <f t="shared" si="324"/>
        <v>0.21249999999999999</v>
      </c>
      <c r="G3513" s="6">
        <f t="shared" si="325"/>
        <v>56.666666666666664</v>
      </c>
      <c r="H3513" t="s">
        <v>8221</v>
      </c>
      <c r="I3513" t="s">
        <v>8224</v>
      </c>
      <c r="J3513" t="s">
        <v>8246</v>
      </c>
      <c r="K3513">
        <v>1437432392</v>
      </c>
      <c r="L3513" s="11">
        <f t="shared" si="328"/>
        <v>42205.948981481488</v>
      </c>
      <c r="M3513">
        <v>1434840392</v>
      </c>
      <c r="N3513" s="11">
        <f t="shared" si="329"/>
        <v>42175.948981481488</v>
      </c>
      <c r="O3513" t="b">
        <v>0</v>
      </c>
      <c r="P3513">
        <v>15</v>
      </c>
      <c r="Q3513" t="b">
        <v>0</v>
      </c>
      <c r="R3513" t="s">
        <v>8293</v>
      </c>
      <c r="S3513" t="str">
        <f t="shared" si="326"/>
        <v>music</v>
      </c>
      <c r="T3513" t="str">
        <f t="shared" si="327"/>
        <v>faith</v>
      </c>
    </row>
    <row r="3514" spans="1:20" ht="43.2" x14ac:dyDescent="0.3">
      <c r="A3514">
        <v>3843</v>
      </c>
      <c r="B3514" s="3" t="s">
        <v>3840</v>
      </c>
      <c r="C3514" s="3" t="s">
        <v>7952</v>
      </c>
      <c r="D3514" s="10">
        <v>5000</v>
      </c>
      <c r="E3514">
        <v>1065</v>
      </c>
      <c r="F3514" s="5">
        <f t="shared" si="324"/>
        <v>0.21299999999999999</v>
      </c>
      <c r="G3514" s="6">
        <f t="shared" si="325"/>
        <v>56.05263157894737</v>
      </c>
      <c r="H3514" t="s">
        <v>8221</v>
      </c>
      <c r="I3514" t="s">
        <v>8224</v>
      </c>
      <c r="J3514" t="s">
        <v>8246</v>
      </c>
      <c r="K3514">
        <v>1401587064</v>
      </c>
      <c r="L3514" s="11">
        <f t="shared" si="328"/>
        <v>41791.072500000002</v>
      </c>
      <c r="M3514">
        <v>1399427064</v>
      </c>
      <c r="N3514" s="11">
        <f t="shared" si="329"/>
        <v>41766.072500000002</v>
      </c>
      <c r="O3514" t="b">
        <v>1</v>
      </c>
      <c r="P3514">
        <v>19</v>
      </c>
      <c r="Q3514" t="b">
        <v>0</v>
      </c>
      <c r="R3514" t="s">
        <v>8271</v>
      </c>
      <c r="S3514" t="str">
        <f t="shared" si="326"/>
        <v>theater</v>
      </c>
      <c r="T3514" t="str">
        <f t="shared" si="327"/>
        <v>plays</v>
      </c>
    </row>
    <row r="3515" spans="1:20" ht="43.2" x14ac:dyDescent="0.3">
      <c r="A3515">
        <v>1771</v>
      </c>
      <c r="B3515" s="3" t="s">
        <v>1772</v>
      </c>
      <c r="C3515" s="3" t="s">
        <v>5881</v>
      </c>
      <c r="D3515" s="10">
        <v>4200</v>
      </c>
      <c r="E3515">
        <v>895</v>
      </c>
      <c r="F3515" s="5">
        <f t="shared" si="324"/>
        <v>0.21309523809523809</v>
      </c>
      <c r="G3515" s="6">
        <f t="shared" si="325"/>
        <v>35.799999999999997</v>
      </c>
      <c r="H3515" t="s">
        <v>8221</v>
      </c>
      <c r="I3515" t="s">
        <v>8225</v>
      </c>
      <c r="J3515" t="s">
        <v>8247</v>
      </c>
      <c r="K3515">
        <v>1414107040</v>
      </c>
      <c r="L3515" s="11">
        <f t="shared" si="328"/>
        <v>41935.979629629634</v>
      </c>
      <c r="M3515">
        <v>1411515040</v>
      </c>
      <c r="N3515" s="11">
        <f t="shared" si="329"/>
        <v>41905.979629629634</v>
      </c>
      <c r="O3515" t="b">
        <v>1</v>
      </c>
      <c r="P3515">
        <v>25</v>
      </c>
      <c r="Q3515" t="b">
        <v>0</v>
      </c>
      <c r="R3515" t="s">
        <v>8285</v>
      </c>
      <c r="S3515" t="str">
        <f t="shared" si="326"/>
        <v>photography</v>
      </c>
      <c r="T3515" t="str">
        <f t="shared" si="327"/>
        <v>photobooks</v>
      </c>
    </row>
    <row r="3516" spans="1:20" ht="43.2" x14ac:dyDescent="0.3">
      <c r="A3516">
        <v>4104</v>
      </c>
      <c r="B3516" s="3" t="s">
        <v>4100</v>
      </c>
      <c r="C3516" s="3" t="s">
        <v>8207</v>
      </c>
      <c r="D3516" s="10">
        <v>3000</v>
      </c>
      <c r="E3516">
        <v>641</v>
      </c>
      <c r="F3516" s="5">
        <f t="shared" si="324"/>
        <v>0.21366666666666667</v>
      </c>
      <c r="G3516" s="6">
        <f t="shared" si="325"/>
        <v>45.785714285714285</v>
      </c>
      <c r="H3516" t="s">
        <v>8221</v>
      </c>
      <c r="I3516" t="s">
        <v>8226</v>
      </c>
      <c r="J3516" t="s">
        <v>8248</v>
      </c>
      <c r="K3516">
        <v>1477550434</v>
      </c>
      <c r="L3516" s="11">
        <f t="shared" si="328"/>
        <v>42670.278171296297</v>
      </c>
      <c r="M3516">
        <v>1474958434</v>
      </c>
      <c r="N3516" s="11">
        <f t="shared" si="329"/>
        <v>42640.278171296297</v>
      </c>
      <c r="O3516" t="b">
        <v>0</v>
      </c>
      <c r="P3516">
        <v>14</v>
      </c>
      <c r="Q3516" t="b">
        <v>0</v>
      </c>
      <c r="R3516" t="s">
        <v>8271</v>
      </c>
      <c r="S3516" t="str">
        <f t="shared" si="326"/>
        <v>theater</v>
      </c>
      <c r="T3516" t="str">
        <f t="shared" si="327"/>
        <v>plays</v>
      </c>
    </row>
    <row r="3517" spans="1:20" ht="43.2" x14ac:dyDescent="0.3">
      <c r="A3517">
        <v>3737</v>
      </c>
      <c r="B3517" s="3" t="s">
        <v>3734</v>
      </c>
      <c r="C3517" s="3" t="s">
        <v>7847</v>
      </c>
      <c r="D3517" s="10">
        <v>700</v>
      </c>
      <c r="E3517">
        <v>150</v>
      </c>
      <c r="F3517" s="5">
        <f t="shared" si="324"/>
        <v>0.21428571428571427</v>
      </c>
      <c r="G3517" s="6">
        <f t="shared" si="325"/>
        <v>37.5</v>
      </c>
      <c r="H3517" t="s">
        <v>8221</v>
      </c>
      <c r="I3517" t="s">
        <v>8224</v>
      </c>
      <c r="J3517" t="s">
        <v>8246</v>
      </c>
      <c r="K3517">
        <v>1447311540</v>
      </c>
      <c r="L3517" s="11">
        <f t="shared" si="328"/>
        <v>42320.290972222225</v>
      </c>
      <c r="M3517">
        <v>1445358903</v>
      </c>
      <c r="N3517" s="11">
        <f t="shared" si="329"/>
        <v>42297.691006944442</v>
      </c>
      <c r="O3517" t="b">
        <v>0</v>
      </c>
      <c r="P3517">
        <v>4</v>
      </c>
      <c r="Q3517" t="b">
        <v>0</v>
      </c>
      <c r="R3517" t="s">
        <v>8271</v>
      </c>
      <c r="S3517" t="str">
        <f t="shared" si="326"/>
        <v>theater</v>
      </c>
      <c r="T3517" t="str">
        <f t="shared" si="327"/>
        <v>plays</v>
      </c>
    </row>
    <row r="3518" spans="1:20" ht="57.6" x14ac:dyDescent="0.3">
      <c r="A3518">
        <v>669</v>
      </c>
      <c r="B3518" s="3" t="s">
        <v>670</v>
      </c>
      <c r="C3518" s="3" t="s">
        <v>4779</v>
      </c>
      <c r="D3518" s="10">
        <v>200000</v>
      </c>
      <c r="E3518">
        <v>43015</v>
      </c>
      <c r="F3518" s="5">
        <f t="shared" si="324"/>
        <v>0.21507499999999999</v>
      </c>
      <c r="G3518" s="6">
        <f t="shared" si="325"/>
        <v>1536.25</v>
      </c>
      <c r="H3518" t="s">
        <v>8221</v>
      </c>
      <c r="I3518" t="s">
        <v>8235</v>
      </c>
      <c r="J3518" t="s">
        <v>8255</v>
      </c>
      <c r="K3518">
        <v>1467817258</v>
      </c>
      <c r="L3518" s="11">
        <f t="shared" si="328"/>
        <v>42557.625671296293</v>
      </c>
      <c r="M3518">
        <v>1465225258</v>
      </c>
      <c r="N3518" s="11">
        <f t="shared" si="329"/>
        <v>42527.625671296293</v>
      </c>
      <c r="O3518" t="b">
        <v>0</v>
      </c>
      <c r="P3518">
        <v>28</v>
      </c>
      <c r="Q3518" t="b">
        <v>0</v>
      </c>
      <c r="R3518" t="s">
        <v>8273</v>
      </c>
      <c r="S3518" t="str">
        <f t="shared" si="326"/>
        <v>technology</v>
      </c>
      <c r="T3518" t="str">
        <f t="shared" si="327"/>
        <v>wearables</v>
      </c>
    </row>
    <row r="3519" spans="1:20" ht="57.6" x14ac:dyDescent="0.3">
      <c r="A3519">
        <v>3893</v>
      </c>
      <c r="B3519" s="3" t="s">
        <v>3890</v>
      </c>
      <c r="C3519" s="3" t="s">
        <v>8001</v>
      </c>
      <c r="D3519" s="10">
        <v>50000</v>
      </c>
      <c r="E3519">
        <v>10775</v>
      </c>
      <c r="F3519" s="5">
        <f t="shared" si="324"/>
        <v>0.2155</v>
      </c>
      <c r="G3519" s="6">
        <f t="shared" si="325"/>
        <v>128.27380952380952</v>
      </c>
      <c r="H3519" t="s">
        <v>8221</v>
      </c>
      <c r="I3519" t="s">
        <v>8224</v>
      </c>
      <c r="J3519" t="s">
        <v>8246</v>
      </c>
      <c r="K3519">
        <v>1404194400</v>
      </c>
      <c r="L3519" s="11">
        <f t="shared" si="328"/>
        <v>41821.25</v>
      </c>
      <c r="M3519">
        <v>1400600840</v>
      </c>
      <c r="N3519" s="11">
        <f t="shared" si="329"/>
        <v>41779.657870370371</v>
      </c>
      <c r="O3519" t="b">
        <v>0</v>
      </c>
      <c r="P3519">
        <v>84</v>
      </c>
      <c r="Q3519" t="b">
        <v>0</v>
      </c>
      <c r="R3519" t="s">
        <v>8271</v>
      </c>
      <c r="S3519" t="str">
        <f t="shared" si="326"/>
        <v>theater</v>
      </c>
      <c r="T3519" t="str">
        <f t="shared" si="327"/>
        <v>plays</v>
      </c>
    </row>
    <row r="3520" spans="1:20" ht="43.2" x14ac:dyDescent="0.3">
      <c r="A3520">
        <v>467</v>
      </c>
      <c r="B3520" s="3" t="s">
        <v>468</v>
      </c>
      <c r="C3520" s="3" t="s">
        <v>4577</v>
      </c>
      <c r="D3520" s="10">
        <v>20000</v>
      </c>
      <c r="E3520">
        <v>4315</v>
      </c>
      <c r="F3520" s="5">
        <f t="shared" si="324"/>
        <v>0.21575</v>
      </c>
      <c r="G3520" s="6">
        <f t="shared" si="325"/>
        <v>110.64102564102564</v>
      </c>
      <c r="H3520" t="s">
        <v>8221</v>
      </c>
      <c r="I3520" t="s">
        <v>8224</v>
      </c>
      <c r="J3520" t="s">
        <v>8246</v>
      </c>
      <c r="K3520">
        <v>1348849134</v>
      </c>
      <c r="L3520" s="11">
        <f t="shared" si="328"/>
        <v>41180.679791666669</v>
      </c>
      <c r="M3520">
        <v>1344961134</v>
      </c>
      <c r="N3520" s="11">
        <f t="shared" si="329"/>
        <v>41135.679791666669</v>
      </c>
      <c r="O3520" t="b">
        <v>0</v>
      </c>
      <c r="P3520">
        <v>39</v>
      </c>
      <c r="Q3520" t="b">
        <v>0</v>
      </c>
      <c r="R3520" t="s">
        <v>8270</v>
      </c>
      <c r="S3520" t="str">
        <f t="shared" si="326"/>
        <v>film &amp; video</v>
      </c>
      <c r="T3520" t="str">
        <f t="shared" si="327"/>
        <v>animation</v>
      </c>
    </row>
    <row r="3521" spans="1:20" ht="43.2" x14ac:dyDescent="0.3">
      <c r="A3521">
        <v>672</v>
      </c>
      <c r="B3521" s="3" t="s">
        <v>673</v>
      </c>
      <c r="C3521" s="3" t="s">
        <v>4782</v>
      </c>
      <c r="D3521" s="10">
        <v>50000</v>
      </c>
      <c r="E3521">
        <v>10814</v>
      </c>
      <c r="F3521" s="5">
        <f t="shared" si="324"/>
        <v>0.21628</v>
      </c>
      <c r="G3521" s="6">
        <f t="shared" si="325"/>
        <v>50.29767441860465</v>
      </c>
      <c r="H3521" t="s">
        <v>8221</v>
      </c>
      <c r="I3521" t="s">
        <v>8224</v>
      </c>
      <c r="J3521" t="s">
        <v>8246</v>
      </c>
      <c r="K3521">
        <v>1420088340</v>
      </c>
      <c r="L3521" s="11">
        <f t="shared" si="328"/>
        <v>42005.207638888889</v>
      </c>
      <c r="M3521">
        <v>1417410964</v>
      </c>
      <c r="N3521" s="11">
        <f t="shared" si="329"/>
        <v>41974.219490740739</v>
      </c>
      <c r="O3521" t="b">
        <v>0</v>
      </c>
      <c r="P3521">
        <v>215</v>
      </c>
      <c r="Q3521" t="b">
        <v>0</v>
      </c>
      <c r="R3521" t="s">
        <v>8273</v>
      </c>
      <c r="S3521" t="str">
        <f t="shared" si="326"/>
        <v>technology</v>
      </c>
      <c r="T3521" t="str">
        <f t="shared" si="327"/>
        <v>wearables</v>
      </c>
    </row>
    <row r="3522" spans="1:20" ht="43.2" x14ac:dyDescent="0.3">
      <c r="A3522">
        <v>4083</v>
      </c>
      <c r="B3522" s="3" t="s">
        <v>4079</v>
      </c>
      <c r="C3522" s="3" t="s">
        <v>8186</v>
      </c>
      <c r="D3522" s="10">
        <v>3500</v>
      </c>
      <c r="E3522">
        <v>759</v>
      </c>
      <c r="F3522" s="5">
        <f t="shared" ref="F3522:F3585" si="330">E3522/D3522</f>
        <v>0.21685714285714286</v>
      </c>
      <c r="G3522" s="6">
        <f t="shared" ref="G3522:G3585" si="331">E3522/P3522</f>
        <v>126.5</v>
      </c>
      <c r="H3522" t="s">
        <v>8221</v>
      </c>
      <c r="I3522" t="s">
        <v>8224</v>
      </c>
      <c r="J3522" t="s">
        <v>8246</v>
      </c>
      <c r="K3522">
        <v>1452795416</v>
      </c>
      <c r="L3522" s="11">
        <f t="shared" si="328"/>
        <v>42383.761759259258</v>
      </c>
      <c r="M3522">
        <v>1450203416</v>
      </c>
      <c r="N3522" s="11">
        <f t="shared" si="329"/>
        <v>42353.761759259258</v>
      </c>
      <c r="O3522" t="b">
        <v>0</v>
      </c>
      <c r="P3522">
        <v>6</v>
      </c>
      <c r="Q3522" t="b">
        <v>0</v>
      </c>
      <c r="R3522" t="s">
        <v>8271</v>
      </c>
      <c r="S3522" t="str">
        <f t="shared" ref="S3522:S3585" si="332">LEFT(R3522,FIND("/",R3522)-1)</f>
        <v>theater</v>
      </c>
      <c r="T3522" t="str">
        <f t="shared" ref="T3522:T3585" si="333">RIGHT(R3522,LEN(R3522)-FIND("/",R3522))</f>
        <v>plays</v>
      </c>
    </row>
    <row r="3523" spans="1:20" ht="43.2" x14ac:dyDescent="0.3">
      <c r="A3523">
        <v>2917</v>
      </c>
      <c r="B3523" s="3" t="s">
        <v>2917</v>
      </c>
      <c r="C3523" s="3" t="s">
        <v>7027</v>
      </c>
      <c r="D3523" s="10">
        <v>2000</v>
      </c>
      <c r="E3523">
        <v>437</v>
      </c>
      <c r="F3523" s="5">
        <f t="shared" si="330"/>
        <v>0.2185</v>
      </c>
      <c r="G3523" s="6">
        <f t="shared" si="331"/>
        <v>48.555555555555557</v>
      </c>
      <c r="H3523" t="s">
        <v>8221</v>
      </c>
      <c r="I3523" t="s">
        <v>8224</v>
      </c>
      <c r="J3523" t="s">
        <v>8246</v>
      </c>
      <c r="K3523">
        <v>1442381847</v>
      </c>
      <c r="L3523" s="11">
        <f t="shared" ref="L3523:L3586" si="334">(((K3523/60)/60)/24)+DATE(1970,1,1)</f>
        <v>42263.234340277777</v>
      </c>
      <c r="M3523">
        <v>1440826647</v>
      </c>
      <c r="N3523" s="11">
        <f t="shared" ref="N3523:N3586" si="335">(((M3523/60)/60)/24)+DATE(1970,1,1)</f>
        <v>42245.234340277777</v>
      </c>
      <c r="O3523" t="b">
        <v>0</v>
      </c>
      <c r="P3523">
        <v>9</v>
      </c>
      <c r="Q3523" t="b">
        <v>0</v>
      </c>
      <c r="R3523" t="s">
        <v>8271</v>
      </c>
      <c r="S3523" t="str">
        <f t="shared" si="332"/>
        <v>theater</v>
      </c>
      <c r="T3523" t="str">
        <f t="shared" si="333"/>
        <v>plays</v>
      </c>
    </row>
    <row r="3524" spans="1:20" ht="43.2" x14ac:dyDescent="0.3">
      <c r="A3524">
        <v>2745</v>
      </c>
      <c r="B3524" s="3" t="s">
        <v>2745</v>
      </c>
      <c r="C3524" s="3" t="s">
        <v>6855</v>
      </c>
      <c r="D3524" s="10">
        <v>8000</v>
      </c>
      <c r="E3524">
        <v>1751</v>
      </c>
      <c r="F3524" s="5">
        <f t="shared" si="330"/>
        <v>0.21887499999999999</v>
      </c>
      <c r="G3524" s="6">
        <f t="shared" si="331"/>
        <v>35.734693877551024</v>
      </c>
      <c r="H3524" t="s">
        <v>8221</v>
      </c>
      <c r="I3524" t="s">
        <v>8224</v>
      </c>
      <c r="J3524" t="s">
        <v>8246</v>
      </c>
      <c r="K3524">
        <v>1342309368</v>
      </c>
      <c r="L3524" s="11">
        <f t="shared" si="334"/>
        <v>41104.988055555557</v>
      </c>
      <c r="M3524">
        <v>1337125368</v>
      </c>
      <c r="N3524" s="11">
        <f t="shared" si="335"/>
        <v>41044.988055555557</v>
      </c>
      <c r="O3524" t="b">
        <v>0</v>
      </c>
      <c r="P3524">
        <v>49</v>
      </c>
      <c r="Q3524" t="b">
        <v>0</v>
      </c>
      <c r="R3524" t="s">
        <v>8304</v>
      </c>
      <c r="S3524" t="str">
        <f t="shared" si="332"/>
        <v>publishing</v>
      </c>
      <c r="T3524" t="str">
        <f t="shared" si="333"/>
        <v>children's books</v>
      </c>
    </row>
    <row r="3525" spans="1:20" ht="43.2" x14ac:dyDescent="0.3">
      <c r="A3525">
        <v>485</v>
      </c>
      <c r="B3525" s="3" t="s">
        <v>486</v>
      </c>
      <c r="C3525" s="3" t="s">
        <v>4595</v>
      </c>
      <c r="D3525" s="10">
        <v>37956</v>
      </c>
      <c r="E3525">
        <v>8315.01</v>
      </c>
      <c r="F3525" s="5">
        <f t="shared" si="330"/>
        <v>0.21906971229845085</v>
      </c>
      <c r="G3525" s="6">
        <f t="shared" si="331"/>
        <v>66.520080000000007</v>
      </c>
      <c r="H3525" t="s">
        <v>8221</v>
      </c>
      <c r="I3525" t="s">
        <v>8225</v>
      </c>
      <c r="J3525" t="s">
        <v>8247</v>
      </c>
      <c r="K3525">
        <v>1368792499</v>
      </c>
      <c r="L3525" s="11">
        <f t="shared" si="334"/>
        <v>41411.50577546296</v>
      </c>
      <c r="M3525">
        <v>1366200499</v>
      </c>
      <c r="N3525" s="11">
        <f t="shared" si="335"/>
        <v>41381.50577546296</v>
      </c>
      <c r="O3525" t="b">
        <v>0</v>
      </c>
      <c r="P3525">
        <v>125</v>
      </c>
      <c r="Q3525" t="b">
        <v>0</v>
      </c>
      <c r="R3525" t="s">
        <v>8270</v>
      </c>
      <c r="S3525" t="str">
        <f t="shared" si="332"/>
        <v>film &amp; video</v>
      </c>
      <c r="T3525" t="str">
        <f t="shared" si="333"/>
        <v>animation</v>
      </c>
    </row>
    <row r="3526" spans="1:20" ht="43.2" x14ac:dyDescent="0.3">
      <c r="A3526">
        <v>3842</v>
      </c>
      <c r="B3526" s="3" t="s">
        <v>3839</v>
      </c>
      <c r="C3526" s="3" t="s">
        <v>7951</v>
      </c>
      <c r="D3526" s="10">
        <v>5000</v>
      </c>
      <c r="E3526">
        <v>1097</v>
      </c>
      <c r="F3526" s="5">
        <f t="shared" si="330"/>
        <v>0.21940000000000001</v>
      </c>
      <c r="G3526" s="6">
        <f t="shared" si="331"/>
        <v>47.695652173913047</v>
      </c>
      <c r="H3526" t="s">
        <v>8221</v>
      </c>
      <c r="I3526" t="s">
        <v>8225</v>
      </c>
      <c r="J3526" t="s">
        <v>8247</v>
      </c>
      <c r="K3526">
        <v>1399809052</v>
      </c>
      <c r="L3526" s="11">
        <f t="shared" si="334"/>
        <v>41770.493657407409</v>
      </c>
      <c r="M3526">
        <v>1397217052</v>
      </c>
      <c r="N3526" s="11">
        <f t="shared" si="335"/>
        <v>41740.493657407409</v>
      </c>
      <c r="O3526" t="b">
        <v>1</v>
      </c>
      <c r="P3526">
        <v>23</v>
      </c>
      <c r="Q3526" t="b">
        <v>0</v>
      </c>
      <c r="R3526" t="s">
        <v>8271</v>
      </c>
      <c r="S3526" t="str">
        <f t="shared" si="332"/>
        <v>theater</v>
      </c>
      <c r="T3526" t="str">
        <f t="shared" si="333"/>
        <v>plays</v>
      </c>
    </row>
    <row r="3527" spans="1:20" ht="43.2" x14ac:dyDescent="0.3">
      <c r="A3527">
        <v>4053</v>
      </c>
      <c r="B3527" s="3" t="s">
        <v>4049</v>
      </c>
      <c r="C3527" s="3" t="s">
        <v>8157</v>
      </c>
      <c r="D3527" s="10">
        <v>500</v>
      </c>
      <c r="E3527">
        <v>110</v>
      </c>
      <c r="F3527" s="5">
        <f t="shared" si="330"/>
        <v>0.22</v>
      </c>
      <c r="G3527" s="6">
        <f t="shared" si="331"/>
        <v>55</v>
      </c>
      <c r="H3527" t="s">
        <v>8221</v>
      </c>
      <c r="I3527" t="s">
        <v>8225</v>
      </c>
      <c r="J3527" t="s">
        <v>8247</v>
      </c>
      <c r="K3527">
        <v>1416081600</v>
      </c>
      <c r="L3527" s="11">
        <f t="shared" si="334"/>
        <v>41958.833333333328</v>
      </c>
      <c r="M3527">
        <v>1413477228</v>
      </c>
      <c r="N3527" s="11">
        <f t="shared" si="335"/>
        <v>41928.690138888887</v>
      </c>
      <c r="O3527" t="b">
        <v>0</v>
      </c>
      <c r="P3527">
        <v>2</v>
      </c>
      <c r="Q3527" t="b">
        <v>0</v>
      </c>
      <c r="R3527" t="s">
        <v>8271</v>
      </c>
      <c r="S3527" t="str">
        <f t="shared" si="332"/>
        <v>theater</v>
      </c>
      <c r="T3527" t="str">
        <f t="shared" si="333"/>
        <v>plays</v>
      </c>
    </row>
    <row r="3528" spans="1:20" ht="57.6" x14ac:dyDescent="0.3">
      <c r="A3528">
        <v>1796</v>
      </c>
      <c r="B3528" s="3" t="s">
        <v>1797</v>
      </c>
      <c r="C3528" s="3" t="s">
        <v>5906</v>
      </c>
      <c r="D3528" s="10">
        <v>19000</v>
      </c>
      <c r="E3528">
        <v>4190</v>
      </c>
      <c r="F3528" s="5">
        <f t="shared" si="330"/>
        <v>0.22052631578947368</v>
      </c>
      <c r="G3528" s="6">
        <f t="shared" si="331"/>
        <v>48.720930232558139</v>
      </c>
      <c r="H3528" t="s">
        <v>8221</v>
      </c>
      <c r="I3528" t="s">
        <v>8225</v>
      </c>
      <c r="J3528" t="s">
        <v>8247</v>
      </c>
      <c r="K3528">
        <v>1469356366</v>
      </c>
      <c r="L3528" s="11">
        <f t="shared" si="334"/>
        <v>42575.439421296294</v>
      </c>
      <c r="M3528">
        <v>1464172366</v>
      </c>
      <c r="N3528" s="11">
        <f t="shared" si="335"/>
        <v>42515.439421296294</v>
      </c>
      <c r="O3528" t="b">
        <v>1</v>
      </c>
      <c r="P3528">
        <v>86</v>
      </c>
      <c r="Q3528" t="b">
        <v>0</v>
      </c>
      <c r="R3528" t="s">
        <v>8285</v>
      </c>
      <c r="S3528" t="str">
        <f t="shared" si="332"/>
        <v>photography</v>
      </c>
      <c r="T3528" t="str">
        <f t="shared" si="333"/>
        <v>photobooks</v>
      </c>
    </row>
    <row r="3529" spans="1:20" ht="43.2" x14ac:dyDescent="0.3">
      <c r="A3529">
        <v>708</v>
      </c>
      <c r="B3529" s="3" t="s">
        <v>709</v>
      </c>
      <c r="C3529" s="3" t="s">
        <v>4818</v>
      </c>
      <c r="D3529" s="10">
        <v>40000</v>
      </c>
      <c r="E3529">
        <v>8837</v>
      </c>
      <c r="F3529" s="5">
        <f t="shared" si="330"/>
        <v>0.22092500000000001</v>
      </c>
      <c r="G3529" s="6">
        <f t="shared" si="331"/>
        <v>23.948509485094849</v>
      </c>
      <c r="H3529" t="s">
        <v>8221</v>
      </c>
      <c r="I3529" t="s">
        <v>8225</v>
      </c>
      <c r="J3529" t="s">
        <v>8247</v>
      </c>
      <c r="K3529">
        <v>1410616600</v>
      </c>
      <c r="L3529" s="11">
        <f t="shared" si="334"/>
        <v>41895.581018518518</v>
      </c>
      <c r="M3529">
        <v>1405432600</v>
      </c>
      <c r="N3529" s="11">
        <f t="shared" si="335"/>
        <v>41835.581018518518</v>
      </c>
      <c r="O3529" t="b">
        <v>0</v>
      </c>
      <c r="P3529">
        <v>369</v>
      </c>
      <c r="Q3529" t="b">
        <v>0</v>
      </c>
      <c r="R3529" t="s">
        <v>8273</v>
      </c>
      <c r="S3529" t="str">
        <f t="shared" si="332"/>
        <v>technology</v>
      </c>
      <c r="T3529" t="str">
        <f t="shared" si="333"/>
        <v>wearables</v>
      </c>
    </row>
    <row r="3530" spans="1:20" ht="57.6" x14ac:dyDescent="0.3">
      <c r="A3530">
        <v>4057</v>
      </c>
      <c r="B3530" s="3" t="s">
        <v>4053</v>
      </c>
      <c r="C3530" s="3" t="s">
        <v>8161</v>
      </c>
      <c r="D3530" s="10">
        <v>3500</v>
      </c>
      <c r="E3530">
        <v>775</v>
      </c>
      <c r="F3530" s="5">
        <f t="shared" si="330"/>
        <v>0.22142857142857142</v>
      </c>
      <c r="G3530" s="6">
        <f t="shared" si="331"/>
        <v>129.16666666666666</v>
      </c>
      <c r="H3530" t="s">
        <v>8221</v>
      </c>
      <c r="I3530" t="s">
        <v>8225</v>
      </c>
      <c r="J3530" t="s">
        <v>8247</v>
      </c>
      <c r="K3530">
        <v>1448492400</v>
      </c>
      <c r="L3530" s="11">
        <f t="shared" si="334"/>
        <v>42333.958333333328</v>
      </c>
      <c r="M3530">
        <v>1446506080</v>
      </c>
      <c r="N3530" s="11">
        <f t="shared" si="335"/>
        <v>42310.968518518523</v>
      </c>
      <c r="O3530" t="b">
        <v>0</v>
      </c>
      <c r="P3530">
        <v>6</v>
      </c>
      <c r="Q3530" t="b">
        <v>0</v>
      </c>
      <c r="R3530" t="s">
        <v>8271</v>
      </c>
      <c r="S3530" t="str">
        <f t="shared" si="332"/>
        <v>theater</v>
      </c>
      <c r="T3530" t="str">
        <f t="shared" si="333"/>
        <v>plays</v>
      </c>
    </row>
    <row r="3531" spans="1:20" ht="43.2" x14ac:dyDescent="0.3">
      <c r="A3531">
        <v>910</v>
      </c>
      <c r="B3531" s="3" t="s">
        <v>911</v>
      </c>
      <c r="C3531" s="3" t="s">
        <v>5020</v>
      </c>
      <c r="D3531" s="10">
        <v>550</v>
      </c>
      <c r="E3531">
        <v>123</v>
      </c>
      <c r="F3531" s="5">
        <f t="shared" si="330"/>
        <v>0.22363636363636363</v>
      </c>
      <c r="G3531" s="6">
        <f t="shared" si="331"/>
        <v>24.6</v>
      </c>
      <c r="H3531" t="s">
        <v>8221</v>
      </c>
      <c r="I3531" t="s">
        <v>8225</v>
      </c>
      <c r="J3531" t="s">
        <v>8247</v>
      </c>
      <c r="K3531">
        <v>1488546319</v>
      </c>
      <c r="L3531" s="11">
        <f t="shared" si="334"/>
        <v>42797.545358796298</v>
      </c>
      <c r="M3531">
        <v>1483362319</v>
      </c>
      <c r="N3531" s="11">
        <f t="shared" si="335"/>
        <v>42737.545358796298</v>
      </c>
      <c r="O3531" t="b">
        <v>0</v>
      </c>
      <c r="P3531">
        <v>5</v>
      </c>
      <c r="Q3531" t="b">
        <v>0</v>
      </c>
      <c r="R3531" t="s">
        <v>8278</v>
      </c>
      <c r="S3531" t="str">
        <f t="shared" si="332"/>
        <v>music</v>
      </c>
      <c r="T3531" t="str">
        <f t="shared" si="333"/>
        <v>jazz</v>
      </c>
    </row>
    <row r="3532" spans="1:20" ht="43.2" x14ac:dyDescent="0.3">
      <c r="A3532">
        <v>169</v>
      </c>
      <c r="B3532" s="3" t="s">
        <v>171</v>
      </c>
      <c r="C3532" s="3" t="s">
        <v>4279</v>
      </c>
      <c r="D3532" s="10">
        <v>2500</v>
      </c>
      <c r="E3532">
        <v>560</v>
      </c>
      <c r="F3532" s="5">
        <f t="shared" si="330"/>
        <v>0.224</v>
      </c>
      <c r="G3532" s="6">
        <f t="shared" si="331"/>
        <v>56</v>
      </c>
      <c r="H3532" t="s">
        <v>8221</v>
      </c>
      <c r="I3532" t="s">
        <v>8225</v>
      </c>
      <c r="J3532" t="s">
        <v>8247</v>
      </c>
      <c r="K3532">
        <v>1413634059</v>
      </c>
      <c r="L3532" s="11">
        <f t="shared" si="334"/>
        <v>41930.505312499998</v>
      </c>
      <c r="M3532">
        <v>1411042059</v>
      </c>
      <c r="N3532" s="11">
        <f t="shared" si="335"/>
        <v>41900.505312499998</v>
      </c>
      <c r="O3532" t="b">
        <v>0</v>
      </c>
      <c r="P3532">
        <v>10</v>
      </c>
      <c r="Q3532" t="b">
        <v>0</v>
      </c>
      <c r="R3532" t="s">
        <v>8268</v>
      </c>
      <c r="S3532" t="str">
        <f t="shared" si="332"/>
        <v>film &amp; video</v>
      </c>
      <c r="T3532" t="str">
        <f t="shared" si="333"/>
        <v>drama</v>
      </c>
    </row>
    <row r="3533" spans="1:20" ht="43.2" x14ac:dyDescent="0.3">
      <c r="A3533">
        <v>2405</v>
      </c>
      <c r="B3533" s="3" t="s">
        <v>2406</v>
      </c>
      <c r="C3533" s="3" t="s">
        <v>6515</v>
      </c>
      <c r="D3533" s="10">
        <v>5000</v>
      </c>
      <c r="E3533">
        <v>1126</v>
      </c>
      <c r="F3533" s="5">
        <f t="shared" si="330"/>
        <v>0.22520000000000001</v>
      </c>
      <c r="G3533" s="6">
        <f t="shared" si="331"/>
        <v>56.3</v>
      </c>
      <c r="H3533" t="s">
        <v>8221</v>
      </c>
      <c r="I3533" t="s">
        <v>8224</v>
      </c>
      <c r="J3533" t="s">
        <v>8246</v>
      </c>
      <c r="K3533">
        <v>1472911375</v>
      </c>
      <c r="L3533" s="11">
        <f t="shared" si="334"/>
        <v>42616.585358796292</v>
      </c>
      <c r="M3533">
        <v>1471096975</v>
      </c>
      <c r="N3533" s="11">
        <f t="shared" si="335"/>
        <v>42595.585358796292</v>
      </c>
      <c r="O3533" t="b">
        <v>0</v>
      </c>
      <c r="P3533">
        <v>20</v>
      </c>
      <c r="Q3533" t="b">
        <v>0</v>
      </c>
      <c r="R3533" t="s">
        <v>8284</v>
      </c>
      <c r="S3533" t="str">
        <f t="shared" si="332"/>
        <v>food</v>
      </c>
      <c r="T3533" t="str">
        <f t="shared" si="333"/>
        <v>food trucks</v>
      </c>
    </row>
    <row r="3534" spans="1:20" ht="57.6" x14ac:dyDescent="0.3">
      <c r="A3534">
        <v>3093</v>
      </c>
      <c r="B3534" s="3" t="s">
        <v>3093</v>
      </c>
      <c r="C3534" s="3" t="s">
        <v>7203</v>
      </c>
      <c r="D3534" s="10">
        <v>4000</v>
      </c>
      <c r="E3534">
        <v>910</v>
      </c>
      <c r="F3534" s="5">
        <f t="shared" si="330"/>
        <v>0.22750000000000001</v>
      </c>
      <c r="G3534" s="6">
        <f t="shared" si="331"/>
        <v>53.529411764705884</v>
      </c>
      <c r="H3534" t="s">
        <v>8221</v>
      </c>
      <c r="I3534" t="s">
        <v>8229</v>
      </c>
      <c r="J3534" t="s">
        <v>8251</v>
      </c>
      <c r="K3534">
        <v>1401595140</v>
      </c>
      <c r="L3534" s="11">
        <f t="shared" si="334"/>
        <v>41791.165972222225</v>
      </c>
      <c r="M3534">
        <v>1398980941</v>
      </c>
      <c r="N3534" s="11">
        <f t="shared" si="335"/>
        <v>41760.909039351849</v>
      </c>
      <c r="O3534" t="b">
        <v>0</v>
      </c>
      <c r="P3534">
        <v>17</v>
      </c>
      <c r="Q3534" t="b">
        <v>0</v>
      </c>
      <c r="R3534" t="s">
        <v>8303</v>
      </c>
      <c r="S3534" t="str">
        <f t="shared" si="332"/>
        <v>theater</v>
      </c>
      <c r="T3534" t="str">
        <f t="shared" si="333"/>
        <v>spaces</v>
      </c>
    </row>
    <row r="3535" spans="1:20" ht="43.2" x14ac:dyDescent="0.3">
      <c r="A3535">
        <v>519</v>
      </c>
      <c r="B3535" s="3" t="s">
        <v>520</v>
      </c>
      <c r="C3535" s="3" t="s">
        <v>4629</v>
      </c>
      <c r="D3535" s="10">
        <v>12001</v>
      </c>
      <c r="E3535">
        <v>2746</v>
      </c>
      <c r="F3535" s="5">
        <f t="shared" si="330"/>
        <v>0.22881426547787684</v>
      </c>
      <c r="G3535" s="6">
        <f t="shared" si="331"/>
        <v>39.228571428571428</v>
      </c>
      <c r="H3535" t="s">
        <v>8221</v>
      </c>
      <c r="I3535" t="s">
        <v>8224</v>
      </c>
      <c r="J3535" t="s">
        <v>8246</v>
      </c>
      <c r="K3535">
        <v>1354699421</v>
      </c>
      <c r="L3535" s="11">
        <f t="shared" si="334"/>
        <v>41248.391446759262</v>
      </c>
      <c r="M3535">
        <v>1352107421</v>
      </c>
      <c r="N3535" s="11">
        <f t="shared" si="335"/>
        <v>41218.391446759262</v>
      </c>
      <c r="O3535" t="b">
        <v>0</v>
      </c>
      <c r="P3535">
        <v>70</v>
      </c>
      <c r="Q3535" t="b">
        <v>0</v>
      </c>
      <c r="R3535" t="s">
        <v>8270</v>
      </c>
      <c r="S3535" t="str">
        <f t="shared" si="332"/>
        <v>film &amp; video</v>
      </c>
      <c r="T3535" t="str">
        <f t="shared" si="333"/>
        <v>animation</v>
      </c>
    </row>
    <row r="3536" spans="1:20" ht="57.6" x14ac:dyDescent="0.3">
      <c r="A3536">
        <v>593</v>
      </c>
      <c r="B3536" s="3" t="s">
        <v>594</v>
      </c>
      <c r="C3536" s="3" t="s">
        <v>4703</v>
      </c>
      <c r="D3536" s="10">
        <v>500</v>
      </c>
      <c r="E3536">
        <v>115</v>
      </c>
      <c r="F3536" s="5">
        <f t="shared" si="330"/>
        <v>0.23</v>
      </c>
      <c r="G3536" s="6">
        <f t="shared" si="331"/>
        <v>16.428571428571427</v>
      </c>
      <c r="H3536" t="s">
        <v>8221</v>
      </c>
      <c r="I3536" t="s">
        <v>8225</v>
      </c>
      <c r="J3536" t="s">
        <v>8247</v>
      </c>
      <c r="K3536">
        <v>1428333345</v>
      </c>
      <c r="L3536" s="11">
        <f t="shared" si="334"/>
        <v>42100.635937500003</v>
      </c>
      <c r="M3536">
        <v>1425744945</v>
      </c>
      <c r="N3536" s="11">
        <f t="shared" si="335"/>
        <v>42070.677604166667</v>
      </c>
      <c r="O3536" t="b">
        <v>0</v>
      </c>
      <c r="P3536">
        <v>7</v>
      </c>
      <c r="Q3536" t="b">
        <v>0</v>
      </c>
      <c r="R3536" t="s">
        <v>8272</v>
      </c>
      <c r="S3536" t="str">
        <f t="shared" si="332"/>
        <v>technology</v>
      </c>
      <c r="T3536" t="str">
        <f t="shared" si="333"/>
        <v>web</v>
      </c>
    </row>
    <row r="3537" spans="1:20" ht="43.2" x14ac:dyDescent="0.3">
      <c r="A3537">
        <v>2880</v>
      </c>
      <c r="B3537" s="3" t="s">
        <v>2880</v>
      </c>
      <c r="C3537" s="3" t="s">
        <v>6990</v>
      </c>
      <c r="D3537" s="10">
        <v>12000</v>
      </c>
      <c r="E3537">
        <v>2800</v>
      </c>
      <c r="F3537" s="5">
        <f t="shared" si="330"/>
        <v>0.23333333333333334</v>
      </c>
      <c r="G3537" s="6">
        <f t="shared" si="331"/>
        <v>96.551724137931032</v>
      </c>
      <c r="H3537" t="s">
        <v>8221</v>
      </c>
      <c r="I3537" t="s">
        <v>8224</v>
      </c>
      <c r="J3537" t="s">
        <v>8246</v>
      </c>
      <c r="K3537">
        <v>1440090300</v>
      </c>
      <c r="L3537" s="11">
        <f t="shared" si="334"/>
        <v>42236.711805555555</v>
      </c>
      <c r="M3537">
        <v>1436305452</v>
      </c>
      <c r="N3537" s="11">
        <f t="shared" si="335"/>
        <v>42192.905694444446</v>
      </c>
      <c r="O3537" t="b">
        <v>0</v>
      </c>
      <c r="P3537">
        <v>29</v>
      </c>
      <c r="Q3537" t="b">
        <v>0</v>
      </c>
      <c r="R3537" t="s">
        <v>8271</v>
      </c>
      <c r="S3537" t="str">
        <f t="shared" si="332"/>
        <v>theater</v>
      </c>
      <c r="T3537" t="str">
        <f t="shared" si="333"/>
        <v>plays</v>
      </c>
    </row>
    <row r="3538" spans="1:20" ht="43.2" x14ac:dyDescent="0.3">
      <c r="A3538">
        <v>3089</v>
      </c>
      <c r="B3538" s="3" t="s">
        <v>3089</v>
      </c>
      <c r="C3538" s="3" t="s">
        <v>7199</v>
      </c>
      <c r="D3538" s="10">
        <v>25000</v>
      </c>
      <c r="E3538">
        <v>5854</v>
      </c>
      <c r="F3538" s="5">
        <f t="shared" si="330"/>
        <v>0.23416000000000001</v>
      </c>
      <c r="G3538" s="6">
        <f t="shared" si="331"/>
        <v>130.0888888888889</v>
      </c>
      <c r="H3538" t="s">
        <v>8221</v>
      </c>
      <c r="I3538" t="s">
        <v>8224</v>
      </c>
      <c r="J3538" t="s">
        <v>8246</v>
      </c>
      <c r="K3538">
        <v>1468029540</v>
      </c>
      <c r="L3538" s="11">
        <f t="shared" si="334"/>
        <v>42560.082638888889</v>
      </c>
      <c r="M3538">
        <v>1465304483</v>
      </c>
      <c r="N3538" s="11">
        <f t="shared" si="335"/>
        <v>42528.542627314819</v>
      </c>
      <c r="O3538" t="b">
        <v>0</v>
      </c>
      <c r="P3538">
        <v>45</v>
      </c>
      <c r="Q3538" t="b">
        <v>0</v>
      </c>
      <c r="R3538" t="s">
        <v>8303</v>
      </c>
      <c r="S3538" t="str">
        <f t="shared" si="332"/>
        <v>theater</v>
      </c>
      <c r="T3538" t="str">
        <f t="shared" si="333"/>
        <v>spaces</v>
      </c>
    </row>
    <row r="3539" spans="1:20" ht="43.2" x14ac:dyDescent="0.3">
      <c r="A3539">
        <v>2596</v>
      </c>
      <c r="B3539" s="3" t="s">
        <v>2596</v>
      </c>
      <c r="C3539" s="3" t="s">
        <v>6706</v>
      </c>
      <c r="D3539" s="10">
        <v>35000</v>
      </c>
      <c r="E3539">
        <v>8256</v>
      </c>
      <c r="F3539" s="5">
        <f t="shared" si="330"/>
        <v>0.23588571428571428</v>
      </c>
      <c r="G3539" s="6">
        <f t="shared" si="331"/>
        <v>305.77777777777777</v>
      </c>
      <c r="H3539" t="s">
        <v>8221</v>
      </c>
      <c r="I3539" t="s">
        <v>8229</v>
      </c>
      <c r="J3539" t="s">
        <v>8251</v>
      </c>
      <c r="K3539">
        <v>1407427009</v>
      </c>
      <c r="L3539" s="11">
        <f t="shared" si="334"/>
        <v>41858.664456018516</v>
      </c>
      <c r="M3539">
        <v>1404835009</v>
      </c>
      <c r="N3539" s="11">
        <f t="shared" si="335"/>
        <v>41828.664456018516</v>
      </c>
      <c r="O3539" t="b">
        <v>0</v>
      </c>
      <c r="P3539">
        <v>27</v>
      </c>
      <c r="Q3539" t="b">
        <v>0</v>
      </c>
      <c r="R3539" t="s">
        <v>8284</v>
      </c>
      <c r="S3539" t="str">
        <f t="shared" si="332"/>
        <v>food</v>
      </c>
      <c r="T3539" t="str">
        <f t="shared" si="333"/>
        <v>food trucks</v>
      </c>
    </row>
    <row r="3540" spans="1:20" ht="57.6" x14ac:dyDescent="0.3">
      <c r="A3540">
        <v>3051</v>
      </c>
      <c r="B3540" s="3" t="s">
        <v>3051</v>
      </c>
      <c r="C3540" s="3" t="s">
        <v>7161</v>
      </c>
      <c r="D3540" s="10">
        <v>3500</v>
      </c>
      <c r="E3540">
        <v>827</v>
      </c>
      <c r="F3540" s="5">
        <f t="shared" si="330"/>
        <v>0.23628571428571429</v>
      </c>
      <c r="G3540" s="6">
        <f t="shared" si="331"/>
        <v>23.62857142857143</v>
      </c>
      <c r="H3540" t="s">
        <v>8221</v>
      </c>
      <c r="I3540" t="s">
        <v>8225</v>
      </c>
      <c r="J3540" t="s">
        <v>8247</v>
      </c>
      <c r="K3540">
        <v>1486547945</v>
      </c>
      <c r="L3540" s="11">
        <f t="shared" si="334"/>
        <v>42774.416030092587</v>
      </c>
      <c r="M3540">
        <v>1483955945</v>
      </c>
      <c r="N3540" s="11">
        <f t="shared" si="335"/>
        <v>42744.416030092587</v>
      </c>
      <c r="O3540" t="b">
        <v>1</v>
      </c>
      <c r="P3540">
        <v>35</v>
      </c>
      <c r="Q3540" t="b">
        <v>0</v>
      </c>
      <c r="R3540" t="s">
        <v>8303</v>
      </c>
      <c r="S3540" t="str">
        <f t="shared" si="332"/>
        <v>theater</v>
      </c>
      <c r="T3540" t="str">
        <f t="shared" si="333"/>
        <v>spaces</v>
      </c>
    </row>
    <row r="3541" spans="1:20" ht="43.2" x14ac:dyDescent="0.3">
      <c r="A3541">
        <v>1783</v>
      </c>
      <c r="B3541" s="3" t="s">
        <v>1784</v>
      </c>
      <c r="C3541" s="3" t="s">
        <v>5893</v>
      </c>
      <c r="D3541" s="10">
        <v>40000</v>
      </c>
      <c r="E3541">
        <v>9477</v>
      </c>
      <c r="F3541" s="5">
        <f t="shared" si="330"/>
        <v>0.236925</v>
      </c>
      <c r="G3541" s="6">
        <f t="shared" si="331"/>
        <v>51.227027027027027</v>
      </c>
      <c r="H3541" t="s">
        <v>8221</v>
      </c>
      <c r="I3541" t="s">
        <v>8224</v>
      </c>
      <c r="J3541" t="s">
        <v>8246</v>
      </c>
      <c r="K3541">
        <v>1432248478</v>
      </c>
      <c r="L3541" s="11">
        <f t="shared" si="334"/>
        <v>42145.949976851851</v>
      </c>
      <c r="M3541">
        <v>1429656478</v>
      </c>
      <c r="N3541" s="11">
        <f t="shared" si="335"/>
        <v>42115.949976851851</v>
      </c>
      <c r="O3541" t="b">
        <v>1</v>
      </c>
      <c r="P3541">
        <v>185</v>
      </c>
      <c r="Q3541" t="b">
        <v>0</v>
      </c>
      <c r="R3541" t="s">
        <v>8285</v>
      </c>
      <c r="S3541" t="str">
        <f t="shared" si="332"/>
        <v>photography</v>
      </c>
      <c r="T3541" t="str">
        <f t="shared" si="333"/>
        <v>photobooks</v>
      </c>
    </row>
    <row r="3542" spans="1:20" ht="43.2" x14ac:dyDescent="0.3">
      <c r="A3542">
        <v>867</v>
      </c>
      <c r="B3542" s="3" t="s">
        <v>868</v>
      </c>
      <c r="C3542" s="3" t="s">
        <v>4977</v>
      </c>
      <c r="D3542" s="10">
        <v>5000</v>
      </c>
      <c r="E3542">
        <v>1201</v>
      </c>
      <c r="F3542" s="5">
        <f t="shared" si="330"/>
        <v>0.2402</v>
      </c>
      <c r="G3542" s="6">
        <f t="shared" si="331"/>
        <v>109.18181818181819</v>
      </c>
      <c r="H3542" t="s">
        <v>8221</v>
      </c>
      <c r="I3542" t="s">
        <v>8224</v>
      </c>
      <c r="J3542" t="s">
        <v>8246</v>
      </c>
      <c r="K3542">
        <v>1259643540</v>
      </c>
      <c r="L3542" s="11">
        <f t="shared" si="334"/>
        <v>40148.207638888889</v>
      </c>
      <c r="M3542">
        <v>1254450706</v>
      </c>
      <c r="N3542" s="11">
        <f t="shared" si="335"/>
        <v>40088.105393518519</v>
      </c>
      <c r="O3542" t="b">
        <v>0</v>
      </c>
      <c r="P3542">
        <v>11</v>
      </c>
      <c r="Q3542" t="b">
        <v>0</v>
      </c>
      <c r="R3542" t="s">
        <v>8278</v>
      </c>
      <c r="S3542" t="str">
        <f t="shared" si="332"/>
        <v>music</v>
      </c>
      <c r="T3542" t="str">
        <f t="shared" si="333"/>
        <v>jazz</v>
      </c>
    </row>
    <row r="3543" spans="1:20" ht="43.2" x14ac:dyDescent="0.3">
      <c r="A3543">
        <v>3967</v>
      </c>
      <c r="B3543" s="3" t="s">
        <v>3964</v>
      </c>
      <c r="C3543" s="3" t="s">
        <v>8074</v>
      </c>
      <c r="D3543" s="10">
        <v>1700</v>
      </c>
      <c r="E3543">
        <v>410</v>
      </c>
      <c r="F3543" s="5">
        <f t="shared" si="330"/>
        <v>0.2411764705882353</v>
      </c>
      <c r="G3543" s="6">
        <f t="shared" si="331"/>
        <v>41</v>
      </c>
      <c r="H3543" t="s">
        <v>8221</v>
      </c>
      <c r="I3543" t="s">
        <v>8224</v>
      </c>
      <c r="J3543" t="s">
        <v>8246</v>
      </c>
      <c r="K3543">
        <v>1488783507</v>
      </c>
      <c r="L3543" s="11">
        <f t="shared" si="334"/>
        <v>42800.290590277778</v>
      </c>
      <c r="M3543">
        <v>1486191507</v>
      </c>
      <c r="N3543" s="11">
        <f t="shared" si="335"/>
        <v>42770.290590277778</v>
      </c>
      <c r="O3543" t="b">
        <v>0</v>
      </c>
      <c r="P3543">
        <v>10</v>
      </c>
      <c r="Q3543" t="b">
        <v>0</v>
      </c>
      <c r="R3543" t="s">
        <v>8271</v>
      </c>
      <c r="S3543" t="str">
        <f t="shared" si="332"/>
        <v>theater</v>
      </c>
      <c r="T3543" t="str">
        <f t="shared" si="333"/>
        <v>plays</v>
      </c>
    </row>
    <row r="3544" spans="1:20" ht="43.2" x14ac:dyDescent="0.3">
      <c r="A3544">
        <v>4010</v>
      </c>
      <c r="B3544" s="3" t="s">
        <v>4006</v>
      </c>
      <c r="C3544" s="3" t="s">
        <v>8115</v>
      </c>
      <c r="D3544" s="10">
        <v>7200</v>
      </c>
      <c r="E3544">
        <v>1742</v>
      </c>
      <c r="F3544" s="5">
        <f t="shared" si="330"/>
        <v>0.24194444444444443</v>
      </c>
      <c r="G3544" s="6">
        <f t="shared" si="331"/>
        <v>45.842105263157897</v>
      </c>
      <c r="H3544" t="s">
        <v>8221</v>
      </c>
      <c r="I3544" t="s">
        <v>8224</v>
      </c>
      <c r="J3544" t="s">
        <v>8246</v>
      </c>
      <c r="K3544">
        <v>1414348166</v>
      </c>
      <c r="L3544" s="11">
        <f t="shared" si="334"/>
        <v>41938.770439814813</v>
      </c>
      <c r="M3544">
        <v>1412879366</v>
      </c>
      <c r="N3544" s="11">
        <f t="shared" si="335"/>
        <v>41921.770439814813</v>
      </c>
      <c r="O3544" t="b">
        <v>0</v>
      </c>
      <c r="P3544">
        <v>38</v>
      </c>
      <c r="Q3544" t="b">
        <v>0</v>
      </c>
      <c r="R3544" t="s">
        <v>8271</v>
      </c>
      <c r="S3544" t="str">
        <f t="shared" si="332"/>
        <v>theater</v>
      </c>
      <c r="T3544" t="str">
        <f t="shared" si="333"/>
        <v>plays</v>
      </c>
    </row>
    <row r="3545" spans="1:20" ht="43.2" x14ac:dyDescent="0.3">
      <c r="A3545">
        <v>3955</v>
      </c>
      <c r="B3545" s="3" t="s">
        <v>3952</v>
      </c>
      <c r="C3545" s="3" t="s">
        <v>8062</v>
      </c>
      <c r="D3545" s="10">
        <v>1750</v>
      </c>
      <c r="E3545">
        <v>425</v>
      </c>
      <c r="F3545" s="5">
        <f t="shared" si="330"/>
        <v>0.24285714285714285</v>
      </c>
      <c r="G3545" s="6">
        <f t="shared" si="331"/>
        <v>53.125</v>
      </c>
      <c r="H3545" t="s">
        <v>8221</v>
      </c>
      <c r="I3545" t="s">
        <v>8224</v>
      </c>
      <c r="J3545" t="s">
        <v>8246</v>
      </c>
      <c r="K3545">
        <v>1448745741</v>
      </c>
      <c r="L3545" s="11">
        <f t="shared" si="334"/>
        <v>42336.890520833331</v>
      </c>
      <c r="M3545">
        <v>1446150141</v>
      </c>
      <c r="N3545" s="11">
        <f t="shared" si="335"/>
        <v>42306.848854166667</v>
      </c>
      <c r="O3545" t="b">
        <v>0</v>
      </c>
      <c r="P3545">
        <v>8</v>
      </c>
      <c r="Q3545" t="b">
        <v>0</v>
      </c>
      <c r="R3545" t="s">
        <v>8271</v>
      </c>
      <c r="S3545" t="str">
        <f t="shared" si="332"/>
        <v>theater</v>
      </c>
      <c r="T3545" t="str">
        <f t="shared" si="333"/>
        <v>plays</v>
      </c>
    </row>
    <row r="3546" spans="1:20" ht="57.6" x14ac:dyDescent="0.3">
      <c r="A3546">
        <v>874</v>
      </c>
      <c r="B3546" s="3" t="s">
        <v>875</v>
      </c>
      <c r="C3546" s="3" t="s">
        <v>4984</v>
      </c>
      <c r="D3546" s="10">
        <v>3000</v>
      </c>
      <c r="E3546">
        <v>730</v>
      </c>
      <c r="F3546" s="5">
        <f t="shared" si="330"/>
        <v>0.24333333333333335</v>
      </c>
      <c r="G3546" s="6">
        <f t="shared" si="331"/>
        <v>34.761904761904759</v>
      </c>
      <c r="H3546" t="s">
        <v>8221</v>
      </c>
      <c r="I3546" t="s">
        <v>8224</v>
      </c>
      <c r="J3546" t="s">
        <v>8246</v>
      </c>
      <c r="K3546">
        <v>1367676034</v>
      </c>
      <c r="L3546" s="11">
        <f t="shared" si="334"/>
        <v>41398.583726851852</v>
      </c>
      <c r="M3546">
        <v>1365084034</v>
      </c>
      <c r="N3546" s="11">
        <f t="shared" si="335"/>
        <v>41368.583726851852</v>
      </c>
      <c r="O3546" t="b">
        <v>0</v>
      </c>
      <c r="P3546">
        <v>21</v>
      </c>
      <c r="Q3546" t="b">
        <v>0</v>
      </c>
      <c r="R3546" t="s">
        <v>8278</v>
      </c>
      <c r="S3546" t="str">
        <f t="shared" si="332"/>
        <v>music</v>
      </c>
      <c r="T3546" t="str">
        <f t="shared" si="333"/>
        <v>jazz</v>
      </c>
    </row>
    <row r="3547" spans="1:20" ht="43.2" x14ac:dyDescent="0.3">
      <c r="A3547">
        <v>3959</v>
      </c>
      <c r="B3547" s="3" t="s">
        <v>3956</v>
      </c>
      <c r="C3547" s="3" t="s">
        <v>8066</v>
      </c>
      <c r="D3547" s="10">
        <v>1200</v>
      </c>
      <c r="E3547">
        <v>292</v>
      </c>
      <c r="F3547" s="5">
        <f t="shared" si="330"/>
        <v>0.24333333333333335</v>
      </c>
      <c r="G3547" s="6">
        <f t="shared" si="331"/>
        <v>24.333333333333332</v>
      </c>
      <c r="H3547" t="s">
        <v>8221</v>
      </c>
      <c r="I3547" t="s">
        <v>8224</v>
      </c>
      <c r="J3547" t="s">
        <v>8246</v>
      </c>
      <c r="K3547">
        <v>1411930556</v>
      </c>
      <c r="L3547" s="11">
        <f t="shared" si="334"/>
        <v>41910.788842592592</v>
      </c>
      <c r="M3547">
        <v>1409338556</v>
      </c>
      <c r="N3547" s="11">
        <f t="shared" si="335"/>
        <v>41880.788842592592</v>
      </c>
      <c r="O3547" t="b">
        <v>0</v>
      </c>
      <c r="P3547">
        <v>12</v>
      </c>
      <c r="Q3547" t="b">
        <v>0</v>
      </c>
      <c r="R3547" t="s">
        <v>8271</v>
      </c>
      <c r="S3547" t="str">
        <f t="shared" si="332"/>
        <v>theater</v>
      </c>
      <c r="T3547" t="str">
        <f t="shared" si="333"/>
        <v>plays</v>
      </c>
    </row>
    <row r="3548" spans="1:20" ht="43.2" x14ac:dyDescent="0.3">
      <c r="A3548">
        <v>239</v>
      </c>
      <c r="B3548" s="3" t="s">
        <v>241</v>
      </c>
      <c r="C3548" s="3" t="s">
        <v>4349</v>
      </c>
      <c r="D3548" s="10">
        <v>1000</v>
      </c>
      <c r="E3548">
        <v>250</v>
      </c>
      <c r="F3548" s="5">
        <f t="shared" si="330"/>
        <v>0.25</v>
      </c>
      <c r="G3548" s="6">
        <f t="shared" si="331"/>
        <v>50</v>
      </c>
      <c r="H3548" t="s">
        <v>8221</v>
      </c>
      <c r="I3548" t="s">
        <v>8226</v>
      </c>
      <c r="J3548" t="s">
        <v>8248</v>
      </c>
      <c r="K3548">
        <v>1446984000</v>
      </c>
      <c r="L3548" s="11">
        <f t="shared" si="334"/>
        <v>42316.5</v>
      </c>
      <c r="M3548">
        <v>1445308730</v>
      </c>
      <c r="N3548" s="11">
        <f t="shared" si="335"/>
        <v>42297.110300925924</v>
      </c>
      <c r="O3548" t="b">
        <v>0</v>
      </c>
      <c r="P3548">
        <v>5</v>
      </c>
      <c r="Q3548" t="b">
        <v>0</v>
      </c>
      <c r="R3548" t="s">
        <v>8268</v>
      </c>
      <c r="S3548" t="str">
        <f t="shared" si="332"/>
        <v>film &amp; video</v>
      </c>
      <c r="T3548" t="str">
        <f t="shared" si="333"/>
        <v>drama</v>
      </c>
    </row>
    <row r="3549" spans="1:20" ht="43.2" x14ac:dyDescent="0.3">
      <c r="A3549">
        <v>3203</v>
      </c>
      <c r="B3549" s="3" t="s">
        <v>3203</v>
      </c>
      <c r="C3549" s="3" t="s">
        <v>7313</v>
      </c>
      <c r="D3549" s="10">
        <v>1000</v>
      </c>
      <c r="E3549">
        <v>250</v>
      </c>
      <c r="F3549" s="5">
        <f t="shared" si="330"/>
        <v>0.25</v>
      </c>
      <c r="G3549" s="6">
        <f t="shared" si="331"/>
        <v>41.666666666666664</v>
      </c>
      <c r="H3549" t="s">
        <v>8221</v>
      </c>
      <c r="I3549" t="s">
        <v>8224</v>
      </c>
      <c r="J3549" t="s">
        <v>8246</v>
      </c>
      <c r="K3549">
        <v>1443224622</v>
      </c>
      <c r="L3549" s="11">
        <f t="shared" si="334"/>
        <v>42272.988680555558</v>
      </c>
      <c r="M3549">
        <v>1440632622</v>
      </c>
      <c r="N3549" s="11">
        <f t="shared" si="335"/>
        <v>42242.988680555558</v>
      </c>
      <c r="O3549" t="b">
        <v>0</v>
      </c>
      <c r="P3549">
        <v>6</v>
      </c>
      <c r="Q3549" t="b">
        <v>0</v>
      </c>
      <c r="R3549" t="s">
        <v>8305</v>
      </c>
      <c r="S3549" t="str">
        <f t="shared" si="332"/>
        <v>theater</v>
      </c>
      <c r="T3549" t="str">
        <f t="shared" si="333"/>
        <v>musical</v>
      </c>
    </row>
    <row r="3550" spans="1:20" ht="43.2" x14ac:dyDescent="0.3">
      <c r="A3550">
        <v>3109</v>
      </c>
      <c r="B3550" s="3" t="s">
        <v>3109</v>
      </c>
      <c r="C3550" s="3" t="s">
        <v>7219</v>
      </c>
      <c r="D3550" s="10">
        <v>26500</v>
      </c>
      <c r="E3550">
        <v>6633</v>
      </c>
      <c r="F3550" s="5">
        <f t="shared" si="330"/>
        <v>0.25030188679245285</v>
      </c>
      <c r="G3550" s="6">
        <f t="shared" si="331"/>
        <v>58.184210526315788</v>
      </c>
      <c r="H3550" t="s">
        <v>8221</v>
      </c>
      <c r="I3550" t="s">
        <v>8224</v>
      </c>
      <c r="J3550" t="s">
        <v>8246</v>
      </c>
      <c r="K3550">
        <v>1409194810</v>
      </c>
      <c r="L3550" s="11">
        <f t="shared" si="334"/>
        <v>41879.125115740739</v>
      </c>
      <c r="M3550">
        <v>1406170810</v>
      </c>
      <c r="N3550" s="11">
        <f t="shared" si="335"/>
        <v>41844.125115740739</v>
      </c>
      <c r="O3550" t="b">
        <v>0</v>
      </c>
      <c r="P3550">
        <v>114</v>
      </c>
      <c r="Q3550" t="b">
        <v>0</v>
      </c>
      <c r="R3550" t="s">
        <v>8303</v>
      </c>
      <c r="S3550" t="str">
        <f t="shared" si="332"/>
        <v>theater</v>
      </c>
      <c r="T3550" t="str">
        <f t="shared" si="333"/>
        <v>spaces</v>
      </c>
    </row>
    <row r="3551" spans="1:20" ht="43.2" x14ac:dyDescent="0.3">
      <c r="A3551">
        <v>1500</v>
      </c>
      <c r="B3551" s="3" t="s">
        <v>1501</v>
      </c>
      <c r="C3551" s="3" t="s">
        <v>5610</v>
      </c>
      <c r="D3551" s="10">
        <v>2800</v>
      </c>
      <c r="E3551">
        <v>701</v>
      </c>
      <c r="F3551" s="5">
        <f t="shared" si="330"/>
        <v>0.25035714285714283</v>
      </c>
      <c r="G3551" s="6">
        <f t="shared" si="331"/>
        <v>46.733333333333334</v>
      </c>
      <c r="H3551" t="s">
        <v>8221</v>
      </c>
      <c r="I3551" t="s">
        <v>8224</v>
      </c>
      <c r="J3551" t="s">
        <v>8246</v>
      </c>
      <c r="K3551">
        <v>1367444557</v>
      </c>
      <c r="L3551" s="11">
        <f t="shared" si="334"/>
        <v>41395.904594907406</v>
      </c>
      <c r="M3551">
        <v>1364852557</v>
      </c>
      <c r="N3551" s="11">
        <f t="shared" si="335"/>
        <v>41365.904594907406</v>
      </c>
      <c r="O3551" t="b">
        <v>0</v>
      </c>
      <c r="P3551">
        <v>15</v>
      </c>
      <c r="Q3551" t="b">
        <v>0</v>
      </c>
      <c r="R3551" t="s">
        <v>8275</v>
      </c>
      <c r="S3551" t="str">
        <f t="shared" si="332"/>
        <v>publishing</v>
      </c>
      <c r="T3551" t="str">
        <f t="shared" si="333"/>
        <v>fiction</v>
      </c>
    </row>
    <row r="3552" spans="1:20" ht="43.2" x14ac:dyDescent="0.3">
      <c r="A3552">
        <v>993</v>
      </c>
      <c r="B3552" s="3" t="s">
        <v>994</v>
      </c>
      <c r="C3552" s="3" t="s">
        <v>5103</v>
      </c>
      <c r="D3552" s="10">
        <v>70000</v>
      </c>
      <c r="E3552">
        <v>17561</v>
      </c>
      <c r="F3552" s="5">
        <f t="shared" si="330"/>
        <v>0.25087142857142858</v>
      </c>
      <c r="G3552" s="6">
        <f t="shared" si="331"/>
        <v>89.59693877551021</v>
      </c>
      <c r="H3552" t="s">
        <v>8221</v>
      </c>
      <c r="I3552" t="s">
        <v>8224</v>
      </c>
      <c r="J3552" t="s">
        <v>8246</v>
      </c>
      <c r="K3552">
        <v>1478926800</v>
      </c>
      <c r="L3552" s="11">
        <f t="shared" si="334"/>
        <v>42686.208333333328</v>
      </c>
      <c r="M3552">
        <v>1476054568</v>
      </c>
      <c r="N3552" s="11">
        <f t="shared" si="335"/>
        <v>42652.964907407411</v>
      </c>
      <c r="O3552" t="b">
        <v>0</v>
      </c>
      <c r="P3552">
        <v>196</v>
      </c>
      <c r="Q3552" t="b">
        <v>0</v>
      </c>
      <c r="R3552" t="s">
        <v>8273</v>
      </c>
      <c r="S3552" t="str">
        <f t="shared" si="332"/>
        <v>technology</v>
      </c>
      <c r="T3552" t="str">
        <f t="shared" si="333"/>
        <v>wearables</v>
      </c>
    </row>
    <row r="3553" spans="1:20" ht="43.2" x14ac:dyDescent="0.3">
      <c r="A3553">
        <v>210</v>
      </c>
      <c r="B3553" s="3" t="s">
        <v>212</v>
      </c>
      <c r="C3553" s="3" t="s">
        <v>4320</v>
      </c>
      <c r="D3553" s="10">
        <v>12000</v>
      </c>
      <c r="E3553">
        <v>3030</v>
      </c>
      <c r="F3553" s="5">
        <f t="shared" si="330"/>
        <v>0.2525</v>
      </c>
      <c r="G3553" s="6">
        <f t="shared" si="331"/>
        <v>91.818181818181813</v>
      </c>
      <c r="H3553" t="s">
        <v>8221</v>
      </c>
      <c r="I3553" t="s">
        <v>8224</v>
      </c>
      <c r="J3553" t="s">
        <v>8246</v>
      </c>
      <c r="K3553">
        <v>1443675600</v>
      </c>
      <c r="L3553" s="11">
        <f t="shared" si="334"/>
        <v>42278.208333333328</v>
      </c>
      <c r="M3553">
        <v>1441157592</v>
      </c>
      <c r="N3553" s="11">
        <f t="shared" si="335"/>
        <v>42249.064722222218</v>
      </c>
      <c r="O3553" t="b">
        <v>0</v>
      </c>
      <c r="P3553">
        <v>33</v>
      </c>
      <c r="Q3553" t="b">
        <v>0</v>
      </c>
      <c r="R3553" t="s">
        <v>8268</v>
      </c>
      <c r="S3553" t="str">
        <f t="shared" si="332"/>
        <v>film &amp; video</v>
      </c>
      <c r="T3553" t="str">
        <f t="shared" si="333"/>
        <v>drama</v>
      </c>
    </row>
    <row r="3554" spans="1:20" ht="57.6" x14ac:dyDescent="0.3">
      <c r="A3554">
        <v>2407</v>
      </c>
      <c r="B3554" s="3" t="s">
        <v>2408</v>
      </c>
      <c r="C3554" s="3" t="s">
        <v>6517</v>
      </c>
      <c r="D3554" s="10">
        <v>22000</v>
      </c>
      <c r="E3554">
        <v>5557</v>
      </c>
      <c r="F3554" s="5">
        <f t="shared" si="330"/>
        <v>0.25259090909090909</v>
      </c>
      <c r="G3554" s="6">
        <f t="shared" si="331"/>
        <v>168.39393939393941</v>
      </c>
      <c r="H3554" t="s">
        <v>8221</v>
      </c>
      <c r="I3554" t="s">
        <v>8224</v>
      </c>
      <c r="J3554" t="s">
        <v>8246</v>
      </c>
      <c r="K3554">
        <v>1428732000</v>
      </c>
      <c r="L3554" s="11">
        <f t="shared" si="334"/>
        <v>42105.25</v>
      </c>
      <c r="M3554">
        <v>1426772928</v>
      </c>
      <c r="N3554" s="11">
        <f t="shared" si="335"/>
        <v>42082.575555555552</v>
      </c>
      <c r="O3554" t="b">
        <v>0</v>
      </c>
      <c r="P3554">
        <v>33</v>
      </c>
      <c r="Q3554" t="b">
        <v>0</v>
      </c>
      <c r="R3554" t="s">
        <v>8284</v>
      </c>
      <c r="S3554" t="str">
        <f t="shared" si="332"/>
        <v>food</v>
      </c>
      <c r="T3554" t="str">
        <f t="shared" si="333"/>
        <v>food trucks</v>
      </c>
    </row>
    <row r="3555" spans="1:20" ht="43.2" x14ac:dyDescent="0.3">
      <c r="A3555">
        <v>515</v>
      </c>
      <c r="B3555" s="3" t="s">
        <v>516</v>
      </c>
      <c r="C3555" s="3" t="s">
        <v>4625</v>
      </c>
      <c r="D3555" s="10">
        <v>97000</v>
      </c>
      <c r="E3555">
        <v>24651</v>
      </c>
      <c r="F3555" s="5">
        <f t="shared" si="330"/>
        <v>0.25413402061855672</v>
      </c>
      <c r="G3555" s="6">
        <f t="shared" si="331"/>
        <v>725.02941176470586</v>
      </c>
      <c r="H3555" t="s">
        <v>8221</v>
      </c>
      <c r="I3555" t="s">
        <v>8224</v>
      </c>
      <c r="J3555" t="s">
        <v>8246</v>
      </c>
      <c r="K3555">
        <v>1451389601</v>
      </c>
      <c r="L3555" s="11">
        <f t="shared" si="334"/>
        <v>42367.490752314814</v>
      </c>
      <c r="M3555">
        <v>1447933601</v>
      </c>
      <c r="N3555" s="11">
        <f t="shared" si="335"/>
        <v>42327.490752314814</v>
      </c>
      <c r="O3555" t="b">
        <v>0</v>
      </c>
      <c r="P3555">
        <v>34</v>
      </c>
      <c r="Q3555" t="b">
        <v>0</v>
      </c>
      <c r="R3555" t="s">
        <v>8270</v>
      </c>
      <c r="S3555" t="str">
        <f t="shared" si="332"/>
        <v>film &amp; video</v>
      </c>
      <c r="T3555" t="str">
        <f t="shared" si="333"/>
        <v>animation</v>
      </c>
    </row>
    <row r="3556" spans="1:20" ht="57.6" x14ac:dyDescent="0.3">
      <c r="A3556">
        <v>2778</v>
      </c>
      <c r="B3556" s="3" t="s">
        <v>2778</v>
      </c>
      <c r="C3556" s="3" t="s">
        <v>6888</v>
      </c>
      <c r="D3556" s="10">
        <v>5500</v>
      </c>
      <c r="E3556">
        <v>1405</v>
      </c>
      <c r="F3556" s="5">
        <f t="shared" si="330"/>
        <v>0.25545454545454543</v>
      </c>
      <c r="G3556" s="6">
        <f t="shared" si="331"/>
        <v>93.666666666666671</v>
      </c>
      <c r="H3556" t="s">
        <v>8221</v>
      </c>
      <c r="I3556" t="s">
        <v>8224</v>
      </c>
      <c r="J3556" t="s">
        <v>8246</v>
      </c>
      <c r="K3556">
        <v>1409009306</v>
      </c>
      <c r="L3556" s="11">
        <f t="shared" si="334"/>
        <v>41876.978078703702</v>
      </c>
      <c r="M3556">
        <v>1406417306</v>
      </c>
      <c r="N3556" s="11">
        <f t="shared" si="335"/>
        <v>41846.978078703702</v>
      </c>
      <c r="O3556" t="b">
        <v>0</v>
      </c>
      <c r="P3556">
        <v>15</v>
      </c>
      <c r="Q3556" t="b">
        <v>0</v>
      </c>
      <c r="R3556" t="s">
        <v>8304</v>
      </c>
      <c r="S3556" t="str">
        <f t="shared" si="332"/>
        <v>publishing</v>
      </c>
      <c r="T3556" t="str">
        <f t="shared" si="333"/>
        <v>children's books</v>
      </c>
    </row>
    <row r="3557" spans="1:20" ht="57.6" x14ac:dyDescent="0.3">
      <c r="A3557">
        <v>677</v>
      </c>
      <c r="B3557" s="3" t="s">
        <v>678</v>
      </c>
      <c r="C3557" s="3" t="s">
        <v>4787</v>
      </c>
      <c r="D3557" s="10">
        <v>50000</v>
      </c>
      <c r="E3557">
        <v>12792</v>
      </c>
      <c r="F3557" s="5">
        <f t="shared" si="330"/>
        <v>0.25584000000000001</v>
      </c>
      <c r="G3557" s="6">
        <f t="shared" si="331"/>
        <v>133.25</v>
      </c>
      <c r="H3557" t="s">
        <v>8221</v>
      </c>
      <c r="I3557" t="s">
        <v>8237</v>
      </c>
      <c r="J3557" t="s">
        <v>8249</v>
      </c>
      <c r="K3557">
        <v>1467106895</v>
      </c>
      <c r="L3557" s="11">
        <f t="shared" si="334"/>
        <v>42549.403877314813</v>
      </c>
      <c r="M3557">
        <v>1463218895</v>
      </c>
      <c r="N3557" s="11">
        <f t="shared" si="335"/>
        <v>42504.403877314813</v>
      </c>
      <c r="O3557" t="b">
        <v>0</v>
      </c>
      <c r="P3557">
        <v>96</v>
      </c>
      <c r="Q3557" t="b">
        <v>0</v>
      </c>
      <c r="R3557" t="s">
        <v>8273</v>
      </c>
      <c r="S3557" t="str">
        <f t="shared" si="332"/>
        <v>technology</v>
      </c>
      <c r="T3557" t="str">
        <f t="shared" si="333"/>
        <v>wearables</v>
      </c>
    </row>
    <row r="3558" spans="1:20" ht="43.2" x14ac:dyDescent="0.3">
      <c r="A3558">
        <v>4033</v>
      </c>
      <c r="B3558" s="3" t="s">
        <v>4029</v>
      </c>
      <c r="C3558" s="3" t="s">
        <v>8138</v>
      </c>
      <c r="D3558" s="10">
        <v>23900</v>
      </c>
      <c r="E3558">
        <v>6141.99</v>
      </c>
      <c r="F3558" s="5">
        <f t="shared" si="330"/>
        <v>0.25698702928870293</v>
      </c>
      <c r="G3558" s="6">
        <f t="shared" si="331"/>
        <v>65.340319148936175</v>
      </c>
      <c r="H3558" t="s">
        <v>8221</v>
      </c>
      <c r="I3558" t="s">
        <v>8225</v>
      </c>
      <c r="J3558" t="s">
        <v>8247</v>
      </c>
      <c r="K3558">
        <v>1475398800</v>
      </c>
      <c r="L3558" s="11">
        <f t="shared" si="334"/>
        <v>42645.375</v>
      </c>
      <c r="M3558">
        <v>1472711224</v>
      </c>
      <c r="N3558" s="11">
        <f t="shared" si="335"/>
        <v>42614.268796296295</v>
      </c>
      <c r="O3558" t="b">
        <v>0</v>
      </c>
      <c r="P3558">
        <v>94</v>
      </c>
      <c r="Q3558" t="b">
        <v>0</v>
      </c>
      <c r="R3558" t="s">
        <v>8271</v>
      </c>
      <c r="S3558" t="str">
        <f t="shared" si="332"/>
        <v>theater</v>
      </c>
      <c r="T3558" t="str">
        <f t="shared" si="333"/>
        <v>plays</v>
      </c>
    </row>
    <row r="3559" spans="1:20" ht="43.2" x14ac:dyDescent="0.3">
      <c r="A3559">
        <v>1781</v>
      </c>
      <c r="B3559" s="3" t="s">
        <v>1782</v>
      </c>
      <c r="C3559" s="3" t="s">
        <v>5891</v>
      </c>
      <c r="D3559" s="10">
        <v>5500</v>
      </c>
      <c r="E3559">
        <v>1417</v>
      </c>
      <c r="F3559" s="5">
        <f t="shared" si="330"/>
        <v>0.25763636363636366</v>
      </c>
      <c r="G3559" s="6">
        <f t="shared" si="331"/>
        <v>59.041666666666664</v>
      </c>
      <c r="H3559" t="s">
        <v>8221</v>
      </c>
      <c r="I3559" t="s">
        <v>8224</v>
      </c>
      <c r="J3559" t="s">
        <v>8246</v>
      </c>
      <c r="K3559">
        <v>1473950945</v>
      </c>
      <c r="L3559" s="11">
        <f t="shared" si="334"/>
        <v>42628.617418981477</v>
      </c>
      <c r="M3559">
        <v>1471272545</v>
      </c>
      <c r="N3559" s="11">
        <f t="shared" si="335"/>
        <v>42597.617418981477</v>
      </c>
      <c r="O3559" t="b">
        <v>1</v>
      </c>
      <c r="P3559">
        <v>24</v>
      </c>
      <c r="Q3559" t="b">
        <v>0</v>
      </c>
      <c r="R3559" t="s">
        <v>8285</v>
      </c>
      <c r="S3559" t="str">
        <f t="shared" si="332"/>
        <v>photography</v>
      </c>
      <c r="T3559" t="str">
        <f t="shared" si="333"/>
        <v>photobooks</v>
      </c>
    </row>
    <row r="3560" spans="1:20" ht="43.2" x14ac:dyDescent="0.3">
      <c r="A3560">
        <v>680</v>
      </c>
      <c r="B3560" s="3" t="s">
        <v>681</v>
      </c>
      <c r="C3560" s="3" t="s">
        <v>4790</v>
      </c>
      <c r="D3560" s="10">
        <v>75000</v>
      </c>
      <c r="E3560">
        <v>19434</v>
      </c>
      <c r="F3560" s="5">
        <f t="shared" si="330"/>
        <v>0.25912000000000002</v>
      </c>
      <c r="G3560" s="6">
        <f t="shared" si="331"/>
        <v>150.65116279069767</v>
      </c>
      <c r="H3560" t="s">
        <v>8221</v>
      </c>
      <c r="I3560" t="s">
        <v>8224</v>
      </c>
      <c r="J3560" t="s">
        <v>8246</v>
      </c>
      <c r="K3560">
        <v>1410955331</v>
      </c>
      <c r="L3560" s="11">
        <f t="shared" si="334"/>
        <v>41899.501516203702</v>
      </c>
      <c r="M3560">
        <v>1407931331</v>
      </c>
      <c r="N3560" s="11">
        <f t="shared" si="335"/>
        <v>41864.501516203702</v>
      </c>
      <c r="O3560" t="b">
        <v>0</v>
      </c>
      <c r="P3560">
        <v>129</v>
      </c>
      <c r="Q3560" t="b">
        <v>0</v>
      </c>
      <c r="R3560" t="s">
        <v>8273</v>
      </c>
      <c r="S3560" t="str">
        <f t="shared" si="332"/>
        <v>technology</v>
      </c>
      <c r="T3560" t="str">
        <f t="shared" si="333"/>
        <v>wearables</v>
      </c>
    </row>
    <row r="3561" spans="1:20" ht="43.2" x14ac:dyDescent="0.3">
      <c r="A3561">
        <v>1067</v>
      </c>
      <c r="B3561" s="3" t="s">
        <v>1068</v>
      </c>
      <c r="C3561" s="3" t="s">
        <v>5177</v>
      </c>
      <c r="D3561" s="10">
        <v>500</v>
      </c>
      <c r="E3561">
        <v>130</v>
      </c>
      <c r="F3561" s="5">
        <f t="shared" si="330"/>
        <v>0.26</v>
      </c>
      <c r="G3561" s="6">
        <f t="shared" si="331"/>
        <v>13</v>
      </c>
      <c r="H3561" t="s">
        <v>8221</v>
      </c>
      <c r="I3561" t="s">
        <v>8224</v>
      </c>
      <c r="J3561" t="s">
        <v>8246</v>
      </c>
      <c r="K3561">
        <v>1387657931</v>
      </c>
      <c r="L3561" s="11">
        <f t="shared" si="334"/>
        <v>41629.855682870373</v>
      </c>
      <c r="M3561">
        <v>1385065931</v>
      </c>
      <c r="N3561" s="11">
        <f t="shared" si="335"/>
        <v>41599.855682870373</v>
      </c>
      <c r="O3561" t="b">
        <v>0</v>
      </c>
      <c r="P3561">
        <v>10</v>
      </c>
      <c r="Q3561" t="b">
        <v>0</v>
      </c>
      <c r="R3561" t="s">
        <v>8282</v>
      </c>
      <c r="S3561" t="str">
        <f t="shared" si="332"/>
        <v>games</v>
      </c>
      <c r="T3561" t="str">
        <f t="shared" si="333"/>
        <v>video games</v>
      </c>
    </row>
    <row r="3562" spans="1:20" ht="28.8" x14ac:dyDescent="0.3">
      <c r="A3562">
        <v>200</v>
      </c>
      <c r="B3562" s="3" t="s">
        <v>202</v>
      </c>
      <c r="C3562" s="3" t="s">
        <v>4310</v>
      </c>
      <c r="D3562" s="10">
        <v>6000</v>
      </c>
      <c r="E3562">
        <v>1571.55</v>
      </c>
      <c r="F3562" s="5">
        <f t="shared" si="330"/>
        <v>0.26192500000000002</v>
      </c>
      <c r="G3562" s="6">
        <f t="shared" si="331"/>
        <v>87.308333333333337</v>
      </c>
      <c r="H3562" t="s">
        <v>8221</v>
      </c>
      <c r="I3562" t="s">
        <v>8224</v>
      </c>
      <c r="J3562" t="s">
        <v>8246</v>
      </c>
      <c r="K3562">
        <v>1410746403</v>
      </c>
      <c r="L3562" s="11">
        <f t="shared" si="334"/>
        <v>41897.083368055559</v>
      </c>
      <c r="M3562">
        <v>1408154403</v>
      </c>
      <c r="N3562" s="11">
        <f t="shared" si="335"/>
        <v>41867.083368055559</v>
      </c>
      <c r="O3562" t="b">
        <v>0</v>
      </c>
      <c r="P3562">
        <v>18</v>
      </c>
      <c r="Q3562" t="b">
        <v>0</v>
      </c>
      <c r="R3562" t="s">
        <v>8268</v>
      </c>
      <c r="S3562" t="str">
        <f t="shared" si="332"/>
        <v>film &amp; video</v>
      </c>
      <c r="T3562" t="str">
        <f t="shared" si="333"/>
        <v>drama</v>
      </c>
    </row>
    <row r="3563" spans="1:20" ht="43.2" x14ac:dyDescent="0.3">
      <c r="A3563">
        <v>1998</v>
      </c>
      <c r="B3563" s="3" t="s">
        <v>1999</v>
      </c>
      <c r="C3563" s="3" t="s">
        <v>6108</v>
      </c>
      <c r="D3563" s="10">
        <v>2500</v>
      </c>
      <c r="E3563">
        <v>655</v>
      </c>
      <c r="F3563" s="5">
        <f t="shared" si="330"/>
        <v>0.26200000000000001</v>
      </c>
      <c r="G3563" s="6">
        <f t="shared" si="331"/>
        <v>218.33333333333334</v>
      </c>
      <c r="H3563" t="s">
        <v>8221</v>
      </c>
      <c r="I3563" t="s">
        <v>8224</v>
      </c>
      <c r="J3563" t="s">
        <v>8246</v>
      </c>
      <c r="K3563">
        <v>1406861438</v>
      </c>
      <c r="L3563" s="11">
        <f t="shared" si="334"/>
        <v>41852.118495370371</v>
      </c>
      <c r="M3563">
        <v>1402973438</v>
      </c>
      <c r="N3563" s="11">
        <f t="shared" si="335"/>
        <v>41807.118495370371</v>
      </c>
      <c r="O3563" t="b">
        <v>0</v>
      </c>
      <c r="P3563">
        <v>3</v>
      </c>
      <c r="Q3563" t="b">
        <v>0</v>
      </c>
      <c r="R3563" t="s">
        <v>8296</v>
      </c>
      <c r="S3563" t="str">
        <f t="shared" si="332"/>
        <v>photography</v>
      </c>
      <c r="T3563" t="str">
        <f t="shared" si="333"/>
        <v>people</v>
      </c>
    </row>
    <row r="3564" spans="1:20" ht="43.2" x14ac:dyDescent="0.3">
      <c r="A3564">
        <v>2697</v>
      </c>
      <c r="B3564" s="3" t="s">
        <v>2697</v>
      </c>
      <c r="C3564" s="3" t="s">
        <v>6807</v>
      </c>
      <c r="D3564" s="10">
        <v>23000</v>
      </c>
      <c r="E3564">
        <v>6061</v>
      </c>
      <c r="F3564" s="5">
        <f t="shared" si="330"/>
        <v>0.26352173913043481</v>
      </c>
      <c r="G3564" s="6">
        <f t="shared" si="331"/>
        <v>116.55769230769231</v>
      </c>
      <c r="H3564" t="s">
        <v>8221</v>
      </c>
      <c r="I3564" t="s">
        <v>8224</v>
      </c>
      <c r="J3564" t="s">
        <v>8246</v>
      </c>
      <c r="K3564">
        <v>1438552800</v>
      </c>
      <c r="L3564" s="11">
        <f t="shared" si="334"/>
        <v>42218.916666666672</v>
      </c>
      <c r="M3564">
        <v>1435876423</v>
      </c>
      <c r="N3564" s="11">
        <f t="shared" si="335"/>
        <v>42187.940081018518</v>
      </c>
      <c r="O3564" t="b">
        <v>0</v>
      </c>
      <c r="P3564">
        <v>52</v>
      </c>
      <c r="Q3564" t="b">
        <v>0</v>
      </c>
      <c r="R3564" t="s">
        <v>8284</v>
      </c>
      <c r="S3564" t="str">
        <f t="shared" si="332"/>
        <v>food</v>
      </c>
      <c r="T3564" t="str">
        <f t="shared" si="333"/>
        <v>food trucks</v>
      </c>
    </row>
    <row r="3565" spans="1:20" ht="43.2" x14ac:dyDescent="0.3">
      <c r="A3565">
        <v>701</v>
      </c>
      <c r="B3565" s="3" t="s">
        <v>702</v>
      </c>
      <c r="C3565" s="3" t="s">
        <v>4811</v>
      </c>
      <c r="D3565" s="10">
        <v>23000</v>
      </c>
      <c r="E3565">
        <v>6118</v>
      </c>
      <c r="F3565" s="5">
        <f t="shared" si="330"/>
        <v>0.26600000000000001</v>
      </c>
      <c r="G3565" s="6">
        <f t="shared" si="331"/>
        <v>291.33333333333331</v>
      </c>
      <c r="H3565" t="s">
        <v>8221</v>
      </c>
      <c r="I3565" t="s">
        <v>8225</v>
      </c>
      <c r="J3565" t="s">
        <v>8247</v>
      </c>
      <c r="K3565">
        <v>1406130880</v>
      </c>
      <c r="L3565" s="11">
        <f t="shared" si="334"/>
        <v>41843.662962962961</v>
      </c>
      <c r="M3565">
        <v>1403538880</v>
      </c>
      <c r="N3565" s="11">
        <f t="shared" si="335"/>
        <v>41813.662962962961</v>
      </c>
      <c r="O3565" t="b">
        <v>0</v>
      </c>
      <c r="P3565">
        <v>21</v>
      </c>
      <c r="Q3565" t="b">
        <v>0</v>
      </c>
      <c r="R3565" t="s">
        <v>8273</v>
      </c>
      <c r="S3565" t="str">
        <f t="shared" si="332"/>
        <v>technology</v>
      </c>
      <c r="T3565" t="str">
        <f t="shared" si="333"/>
        <v>wearables</v>
      </c>
    </row>
    <row r="3566" spans="1:20" ht="43.2" x14ac:dyDescent="0.3">
      <c r="A3566">
        <v>3111</v>
      </c>
      <c r="B3566" s="3" t="s">
        <v>3111</v>
      </c>
      <c r="C3566" s="3" t="s">
        <v>7221</v>
      </c>
      <c r="D3566" s="10">
        <v>20000</v>
      </c>
      <c r="E3566">
        <v>5328</v>
      </c>
      <c r="F3566" s="5">
        <f t="shared" si="330"/>
        <v>0.26640000000000003</v>
      </c>
      <c r="G3566" s="6">
        <f t="shared" si="331"/>
        <v>70.10526315789474</v>
      </c>
      <c r="H3566" t="s">
        <v>8221</v>
      </c>
      <c r="I3566" t="s">
        <v>8224</v>
      </c>
      <c r="J3566" t="s">
        <v>8246</v>
      </c>
      <c r="K3566">
        <v>1412432220</v>
      </c>
      <c r="L3566" s="11">
        <f t="shared" si="334"/>
        <v>41916.595138888886</v>
      </c>
      <c r="M3566">
        <v>1409753820</v>
      </c>
      <c r="N3566" s="11">
        <f t="shared" si="335"/>
        <v>41885.595138888886</v>
      </c>
      <c r="O3566" t="b">
        <v>0</v>
      </c>
      <c r="P3566">
        <v>76</v>
      </c>
      <c r="Q3566" t="b">
        <v>0</v>
      </c>
      <c r="R3566" t="s">
        <v>8303</v>
      </c>
      <c r="S3566" t="str">
        <f t="shared" si="332"/>
        <v>theater</v>
      </c>
      <c r="T3566" t="str">
        <f t="shared" si="333"/>
        <v>spaces</v>
      </c>
    </row>
    <row r="3567" spans="1:20" ht="43.2" x14ac:dyDescent="0.3">
      <c r="A3567">
        <v>2746</v>
      </c>
      <c r="B3567" s="3" t="s">
        <v>2746</v>
      </c>
      <c r="C3567" s="3" t="s">
        <v>6856</v>
      </c>
      <c r="D3567" s="10">
        <v>3000</v>
      </c>
      <c r="E3567">
        <v>801</v>
      </c>
      <c r="F3567" s="5">
        <f t="shared" si="330"/>
        <v>0.26700000000000002</v>
      </c>
      <c r="G3567" s="6">
        <f t="shared" si="331"/>
        <v>42.157894736842103</v>
      </c>
      <c r="H3567" t="s">
        <v>8221</v>
      </c>
      <c r="I3567" t="s">
        <v>8224</v>
      </c>
      <c r="J3567" t="s">
        <v>8246</v>
      </c>
      <c r="K3567">
        <v>1409337911</v>
      </c>
      <c r="L3567" s="11">
        <f t="shared" si="334"/>
        <v>41880.781377314815</v>
      </c>
      <c r="M3567">
        <v>1406745911</v>
      </c>
      <c r="N3567" s="11">
        <f t="shared" si="335"/>
        <v>41850.781377314815</v>
      </c>
      <c r="O3567" t="b">
        <v>0</v>
      </c>
      <c r="P3567">
        <v>19</v>
      </c>
      <c r="Q3567" t="b">
        <v>0</v>
      </c>
      <c r="R3567" t="s">
        <v>8304</v>
      </c>
      <c r="S3567" t="str">
        <f t="shared" si="332"/>
        <v>publishing</v>
      </c>
      <c r="T3567" t="str">
        <f t="shared" si="333"/>
        <v>children's books</v>
      </c>
    </row>
    <row r="3568" spans="1:20" ht="43.2" x14ac:dyDescent="0.3">
      <c r="A3568">
        <v>4074</v>
      </c>
      <c r="B3568" s="3" t="s">
        <v>4070</v>
      </c>
      <c r="C3568" s="3" t="s">
        <v>8177</v>
      </c>
      <c r="D3568" s="10">
        <v>2750</v>
      </c>
      <c r="E3568">
        <v>735</v>
      </c>
      <c r="F3568" s="5">
        <f t="shared" si="330"/>
        <v>0.26727272727272727</v>
      </c>
      <c r="G3568" s="6">
        <f t="shared" si="331"/>
        <v>35</v>
      </c>
      <c r="H3568" t="s">
        <v>8221</v>
      </c>
      <c r="I3568" t="s">
        <v>8225</v>
      </c>
      <c r="J3568" t="s">
        <v>8247</v>
      </c>
      <c r="K3568">
        <v>1446732975</v>
      </c>
      <c r="L3568" s="11">
        <f t="shared" si="334"/>
        <v>42313.594618055555</v>
      </c>
      <c r="M3568">
        <v>1444137375</v>
      </c>
      <c r="N3568" s="11">
        <f t="shared" si="335"/>
        <v>42283.552951388891</v>
      </c>
      <c r="O3568" t="b">
        <v>0</v>
      </c>
      <c r="P3568">
        <v>21</v>
      </c>
      <c r="Q3568" t="b">
        <v>0</v>
      </c>
      <c r="R3568" t="s">
        <v>8271</v>
      </c>
      <c r="S3568" t="str">
        <f t="shared" si="332"/>
        <v>theater</v>
      </c>
      <c r="T3568" t="str">
        <f t="shared" si="333"/>
        <v>plays</v>
      </c>
    </row>
    <row r="3569" spans="1:20" ht="43.2" x14ac:dyDescent="0.3">
      <c r="A3569">
        <v>2920</v>
      </c>
      <c r="B3569" s="3" t="s">
        <v>2920</v>
      </c>
      <c r="C3569" s="3" t="s">
        <v>7030</v>
      </c>
      <c r="D3569" s="10">
        <v>2500</v>
      </c>
      <c r="E3569">
        <v>671</v>
      </c>
      <c r="F3569" s="5">
        <f t="shared" si="330"/>
        <v>0.26840000000000003</v>
      </c>
      <c r="G3569" s="6">
        <f t="shared" si="331"/>
        <v>51.615384615384613</v>
      </c>
      <c r="H3569" t="s">
        <v>8221</v>
      </c>
      <c r="I3569" t="s">
        <v>8229</v>
      </c>
      <c r="J3569" t="s">
        <v>8251</v>
      </c>
      <c r="K3569">
        <v>1427306470</v>
      </c>
      <c r="L3569" s="11">
        <f t="shared" si="334"/>
        <v>42088.750810185185</v>
      </c>
      <c r="M3569">
        <v>1424718070</v>
      </c>
      <c r="N3569" s="11">
        <f t="shared" si="335"/>
        <v>42058.792476851857</v>
      </c>
      <c r="O3569" t="b">
        <v>0</v>
      </c>
      <c r="P3569">
        <v>13</v>
      </c>
      <c r="Q3569" t="b">
        <v>0</v>
      </c>
      <c r="R3569" t="s">
        <v>8271</v>
      </c>
      <c r="S3569" t="str">
        <f t="shared" si="332"/>
        <v>theater</v>
      </c>
      <c r="T3569" t="str">
        <f t="shared" si="333"/>
        <v>plays</v>
      </c>
    </row>
    <row r="3570" spans="1:20" ht="57.6" x14ac:dyDescent="0.3">
      <c r="A3570">
        <v>1437</v>
      </c>
      <c r="B3570" s="3" t="s">
        <v>1438</v>
      </c>
      <c r="C3570" s="3" t="s">
        <v>5547</v>
      </c>
      <c r="D3570" s="10">
        <v>3000</v>
      </c>
      <c r="E3570">
        <v>807</v>
      </c>
      <c r="F3570" s="5">
        <f t="shared" si="330"/>
        <v>0.26900000000000002</v>
      </c>
      <c r="G3570" s="6">
        <f t="shared" si="331"/>
        <v>36.68181818181818</v>
      </c>
      <c r="H3570" t="s">
        <v>8221</v>
      </c>
      <c r="I3570" t="s">
        <v>8224</v>
      </c>
      <c r="J3570" t="s">
        <v>8246</v>
      </c>
      <c r="K3570">
        <v>1405227540</v>
      </c>
      <c r="L3570" s="11">
        <f t="shared" si="334"/>
        <v>41833.207638888889</v>
      </c>
      <c r="M3570">
        <v>1402058739</v>
      </c>
      <c r="N3570" s="11">
        <f t="shared" si="335"/>
        <v>41796.531701388885</v>
      </c>
      <c r="O3570" t="b">
        <v>0</v>
      </c>
      <c r="P3570">
        <v>22</v>
      </c>
      <c r="Q3570" t="b">
        <v>0</v>
      </c>
      <c r="R3570" t="s">
        <v>8287</v>
      </c>
      <c r="S3570" t="str">
        <f t="shared" si="332"/>
        <v>publishing</v>
      </c>
      <c r="T3570" t="str">
        <f t="shared" si="333"/>
        <v>translations</v>
      </c>
    </row>
    <row r="3571" spans="1:20" ht="43.2" x14ac:dyDescent="0.3">
      <c r="A3571">
        <v>3865</v>
      </c>
      <c r="B3571" s="3" t="s">
        <v>3862</v>
      </c>
      <c r="C3571" s="3" t="s">
        <v>7974</v>
      </c>
      <c r="D3571" s="10">
        <v>2413</v>
      </c>
      <c r="E3571">
        <v>650</v>
      </c>
      <c r="F3571" s="5">
        <f t="shared" si="330"/>
        <v>0.26937422295897223</v>
      </c>
      <c r="G3571" s="6">
        <f t="shared" si="331"/>
        <v>46.428571428571431</v>
      </c>
      <c r="H3571" t="s">
        <v>8221</v>
      </c>
      <c r="I3571" t="s">
        <v>8229</v>
      </c>
      <c r="J3571" t="s">
        <v>8251</v>
      </c>
      <c r="K3571">
        <v>1409376600</v>
      </c>
      <c r="L3571" s="11">
        <f t="shared" si="334"/>
        <v>41881.229166666664</v>
      </c>
      <c r="M3571">
        <v>1405957098</v>
      </c>
      <c r="N3571" s="11">
        <f t="shared" si="335"/>
        <v>41841.651597222226</v>
      </c>
      <c r="O3571" t="b">
        <v>0</v>
      </c>
      <c r="P3571">
        <v>14</v>
      </c>
      <c r="Q3571" t="b">
        <v>0</v>
      </c>
      <c r="R3571" t="s">
        <v>8271</v>
      </c>
      <c r="S3571" t="str">
        <f t="shared" si="332"/>
        <v>theater</v>
      </c>
      <c r="T3571" t="str">
        <f t="shared" si="333"/>
        <v>plays</v>
      </c>
    </row>
    <row r="3572" spans="1:20" x14ac:dyDescent="0.3">
      <c r="A3572">
        <v>465</v>
      </c>
      <c r="B3572" s="3" t="s">
        <v>466</v>
      </c>
      <c r="C3572" s="3" t="s">
        <v>4575</v>
      </c>
      <c r="D3572" s="10">
        <v>512</v>
      </c>
      <c r="E3572">
        <v>138</v>
      </c>
      <c r="F3572" s="5">
        <f t="shared" si="330"/>
        <v>0.26953125</v>
      </c>
      <c r="G3572" s="6">
        <f t="shared" si="331"/>
        <v>17.25</v>
      </c>
      <c r="H3572" t="s">
        <v>8221</v>
      </c>
      <c r="I3572" t="s">
        <v>8224</v>
      </c>
      <c r="J3572" t="s">
        <v>8246</v>
      </c>
      <c r="K3572">
        <v>1403837574</v>
      </c>
      <c r="L3572" s="11">
        <f t="shared" si="334"/>
        <v>41817.120069444441</v>
      </c>
      <c r="M3572">
        <v>1402455174</v>
      </c>
      <c r="N3572" s="11">
        <f t="shared" si="335"/>
        <v>41801.120069444441</v>
      </c>
      <c r="O3572" t="b">
        <v>0</v>
      </c>
      <c r="P3572">
        <v>8</v>
      </c>
      <c r="Q3572" t="b">
        <v>0</v>
      </c>
      <c r="R3572" t="s">
        <v>8270</v>
      </c>
      <c r="S3572" t="str">
        <f t="shared" si="332"/>
        <v>film &amp; video</v>
      </c>
      <c r="T3572" t="str">
        <f t="shared" si="333"/>
        <v>animation</v>
      </c>
    </row>
    <row r="3573" spans="1:20" ht="43.2" x14ac:dyDescent="0.3">
      <c r="A3573">
        <v>3888</v>
      </c>
      <c r="B3573" s="3" t="s">
        <v>3885</v>
      </c>
      <c r="C3573" s="3" t="s">
        <v>7996</v>
      </c>
      <c r="D3573" s="10">
        <v>2000</v>
      </c>
      <c r="E3573">
        <v>542</v>
      </c>
      <c r="F3573" s="5">
        <f t="shared" si="330"/>
        <v>0.27100000000000002</v>
      </c>
      <c r="G3573" s="6">
        <f t="shared" si="331"/>
        <v>38.714285714285715</v>
      </c>
      <c r="H3573" t="s">
        <v>8221</v>
      </c>
      <c r="I3573" t="s">
        <v>8225</v>
      </c>
      <c r="J3573" t="s">
        <v>8247</v>
      </c>
      <c r="K3573">
        <v>1488114358</v>
      </c>
      <c r="L3573" s="11">
        <f t="shared" si="334"/>
        <v>42792.545810185184</v>
      </c>
      <c r="M3573">
        <v>1485522358</v>
      </c>
      <c r="N3573" s="11">
        <f t="shared" si="335"/>
        <v>42762.545810185184</v>
      </c>
      <c r="O3573" t="b">
        <v>0</v>
      </c>
      <c r="P3573">
        <v>14</v>
      </c>
      <c r="Q3573" t="b">
        <v>0</v>
      </c>
      <c r="R3573" t="s">
        <v>8271</v>
      </c>
      <c r="S3573" t="str">
        <f t="shared" si="332"/>
        <v>theater</v>
      </c>
      <c r="T3573" t="str">
        <f t="shared" si="333"/>
        <v>plays</v>
      </c>
    </row>
    <row r="3574" spans="1:20" ht="43.2" x14ac:dyDescent="0.3">
      <c r="A3574">
        <v>2918</v>
      </c>
      <c r="B3574" s="3" t="s">
        <v>2918</v>
      </c>
      <c r="C3574" s="3" t="s">
        <v>7028</v>
      </c>
      <c r="D3574" s="10">
        <v>5000</v>
      </c>
      <c r="E3574">
        <v>1362</v>
      </c>
      <c r="F3574" s="5">
        <f t="shared" si="330"/>
        <v>0.27239999999999998</v>
      </c>
      <c r="G3574" s="6">
        <f t="shared" si="331"/>
        <v>68.099999999999994</v>
      </c>
      <c r="H3574" t="s">
        <v>8221</v>
      </c>
      <c r="I3574" t="s">
        <v>8224</v>
      </c>
      <c r="J3574" t="s">
        <v>8246</v>
      </c>
      <c r="K3574">
        <v>1446131207</v>
      </c>
      <c r="L3574" s="11">
        <f t="shared" si="334"/>
        <v>42306.629710648151</v>
      </c>
      <c r="M3574">
        <v>1443712007</v>
      </c>
      <c r="N3574" s="11">
        <f t="shared" si="335"/>
        <v>42278.629710648151</v>
      </c>
      <c r="O3574" t="b">
        <v>0</v>
      </c>
      <c r="P3574">
        <v>20</v>
      </c>
      <c r="Q3574" t="b">
        <v>0</v>
      </c>
      <c r="R3574" t="s">
        <v>8271</v>
      </c>
      <c r="S3574" t="str">
        <f t="shared" si="332"/>
        <v>theater</v>
      </c>
      <c r="T3574" t="str">
        <f t="shared" si="333"/>
        <v>plays</v>
      </c>
    </row>
    <row r="3575" spans="1:20" ht="43.2" x14ac:dyDescent="0.3">
      <c r="A3575">
        <v>545</v>
      </c>
      <c r="B3575" s="3" t="s">
        <v>546</v>
      </c>
      <c r="C3575" s="3" t="s">
        <v>4655</v>
      </c>
      <c r="D3575" s="10">
        <v>50000</v>
      </c>
      <c r="E3575">
        <v>13692</v>
      </c>
      <c r="F3575" s="5">
        <f t="shared" si="330"/>
        <v>0.27383999999999997</v>
      </c>
      <c r="G3575" s="6">
        <f t="shared" si="331"/>
        <v>402.70588235294116</v>
      </c>
      <c r="H3575" t="s">
        <v>8221</v>
      </c>
      <c r="I3575" t="s">
        <v>8230</v>
      </c>
      <c r="J3575" t="s">
        <v>8249</v>
      </c>
      <c r="K3575">
        <v>1447600389</v>
      </c>
      <c r="L3575" s="11">
        <f t="shared" si="334"/>
        <v>42323.634131944447</v>
      </c>
      <c r="M3575">
        <v>1444140789</v>
      </c>
      <c r="N3575" s="11">
        <f t="shared" si="335"/>
        <v>42283.592465277776</v>
      </c>
      <c r="O3575" t="b">
        <v>0</v>
      </c>
      <c r="P3575">
        <v>34</v>
      </c>
      <c r="Q3575" t="b">
        <v>0</v>
      </c>
      <c r="R3575" t="s">
        <v>8272</v>
      </c>
      <c r="S3575" t="str">
        <f t="shared" si="332"/>
        <v>technology</v>
      </c>
      <c r="T3575" t="str">
        <f t="shared" si="333"/>
        <v>web</v>
      </c>
    </row>
    <row r="3576" spans="1:20" ht="43.2" x14ac:dyDescent="0.3">
      <c r="A3576">
        <v>4102</v>
      </c>
      <c r="B3576" s="3" t="s">
        <v>4098</v>
      </c>
      <c r="C3576" s="3" t="s">
        <v>8205</v>
      </c>
      <c r="D3576" s="10">
        <v>500</v>
      </c>
      <c r="E3576">
        <v>137</v>
      </c>
      <c r="F3576" s="5">
        <f t="shared" si="330"/>
        <v>0.27400000000000002</v>
      </c>
      <c r="G3576" s="6">
        <f t="shared" si="331"/>
        <v>22.833333333333332</v>
      </c>
      <c r="H3576" t="s">
        <v>8221</v>
      </c>
      <c r="I3576" t="s">
        <v>8224</v>
      </c>
      <c r="J3576" t="s">
        <v>8246</v>
      </c>
      <c r="K3576">
        <v>1463343673</v>
      </c>
      <c r="L3576" s="11">
        <f t="shared" si="334"/>
        <v>42505.848067129627</v>
      </c>
      <c r="M3576">
        <v>1460751673</v>
      </c>
      <c r="N3576" s="11">
        <f t="shared" si="335"/>
        <v>42475.848067129627</v>
      </c>
      <c r="O3576" t="b">
        <v>0</v>
      </c>
      <c r="P3576">
        <v>6</v>
      </c>
      <c r="Q3576" t="b">
        <v>0</v>
      </c>
      <c r="R3576" t="s">
        <v>8271</v>
      </c>
      <c r="S3576" t="str">
        <f t="shared" si="332"/>
        <v>theater</v>
      </c>
      <c r="T3576" t="str">
        <f t="shared" si="333"/>
        <v>plays</v>
      </c>
    </row>
    <row r="3577" spans="1:20" ht="43.2" x14ac:dyDescent="0.3">
      <c r="A3577">
        <v>2673</v>
      </c>
      <c r="B3577" s="3" t="s">
        <v>2673</v>
      </c>
      <c r="C3577" s="3" t="s">
        <v>6783</v>
      </c>
      <c r="D3577" s="10">
        <v>40000</v>
      </c>
      <c r="E3577">
        <v>11032</v>
      </c>
      <c r="F3577" s="5">
        <f t="shared" si="330"/>
        <v>0.27579999999999999</v>
      </c>
      <c r="G3577" s="6">
        <f t="shared" si="331"/>
        <v>167.15151515151516</v>
      </c>
      <c r="H3577" t="s">
        <v>8221</v>
      </c>
      <c r="I3577" t="s">
        <v>8224</v>
      </c>
      <c r="J3577" t="s">
        <v>8246</v>
      </c>
      <c r="K3577">
        <v>1414622700</v>
      </c>
      <c r="L3577" s="11">
        <f t="shared" si="334"/>
        <v>41941.947916666664</v>
      </c>
      <c r="M3577">
        <v>1412081999</v>
      </c>
      <c r="N3577" s="11">
        <f t="shared" si="335"/>
        <v>41912.541655092595</v>
      </c>
      <c r="O3577" t="b">
        <v>1</v>
      </c>
      <c r="P3577">
        <v>66</v>
      </c>
      <c r="Q3577" t="b">
        <v>0</v>
      </c>
      <c r="R3577" t="s">
        <v>8302</v>
      </c>
      <c r="S3577" t="str">
        <f t="shared" si="332"/>
        <v>technology</v>
      </c>
      <c r="T3577" t="str">
        <f t="shared" si="333"/>
        <v>makerspaces</v>
      </c>
    </row>
    <row r="3578" spans="1:20" ht="43.2" x14ac:dyDescent="0.3">
      <c r="A3578">
        <v>685</v>
      </c>
      <c r="B3578" s="3" t="s">
        <v>686</v>
      </c>
      <c r="C3578" s="3" t="s">
        <v>4795</v>
      </c>
      <c r="D3578" s="10">
        <v>2000</v>
      </c>
      <c r="E3578">
        <v>553</v>
      </c>
      <c r="F3578" s="5">
        <f t="shared" si="330"/>
        <v>0.27650000000000002</v>
      </c>
      <c r="G3578" s="6">
        <f t="shared" si="331"/>
        <v>55.3</v>
      </c>
      <c r="H3578" t="s">
        <v>8221</v>
      </c>
      <c r="I3578" t="s">
        <v>8224</v>
      </c>
      <c r="J3578" t="s">
        <v>8246</v>
      </c>
      <c r="K3578">
        <v>1421095672</v>
      </c>
      <c r="L3578" s="11">
        <f t="shared" si="334"/>
        <v>42016.866574074069</v>
      </c>
      <c r="M3578">
        <v>1417207672</v>
      </c>
      <c r="N3578" s="11">
        <f t="shared" si="335"/>
        <v>41971.866574074069</v>
      </c>
      <c r="O3578" t="b">
        <v>0</v>
      </c>
      <c r="P3578">
        <v>10</v>
      </c>
      <c r="Q3578" t="b">
        <v>0</v>
      </c>
      <c r="R3578" t="s">
        <v>8273</v>
      </c>
      <c r="S3578" t="str">
        <f t="shared" si="332"/>
        <v>technology</v>
      </c>
      <c r="T3578" t="str">
        <f t="shared" si="333"/>
        <v>wearables</v>
      </c>
    </row>
    <row r="3579" spans="1:20" ht="43.2" x14ac:dyDescent="0.3">
      <c r="A3579">
        <v>2747</v>
      </c>
      <c r="B3579" s="3" t="s">
        <v>2747</v>
      </c>
      <c r="C3579" s="3" t="s">
        <v>6857</v>
      </c>
      <c r="D3579" s="10">
        <v>500</v>
      </c>
      <c r="E3579">
        <v>140</v>
      </c>
      <c r="F3579" s="5">
        <f t="shared" si="330"/>
        <v>0.28000000000000003</v>
      </c>
      <c r="G3579" s="6">
        <f t="shared" si="331"/>
        <v>35</v>
      </c>
      <c r="H3579" t="s">
        <v>8221</v>
      </c>
      <c r="I3579" t="s">
        <v>8224</v>
      </c>
      <c r="J3579" t="s">
        <v>8246</v>
      </c>
      <c r="K3579">
        <v>1339816200</v>
      </c>
      <c r="L3579" s="11">
        <f t="shared" si="334"/>
        <v>41076.131944444445</v>
      </c>
      <c r="M3579">
        <v>1337095997</v>
      </c>
      <c r="N3579" s="11">
        <f t="shared" si="335"/>
        <v>41044.64811342593</v>
      </c>
      <c r="O3579" t="b">
        <v>0</v>
      </c>
      <c r="P3579">
        <v>4</v>
      </c>
      <c r="Q3579" t="b">
        <v>0</v>
      </c>
      <c r="R3579" t="s">
        <v>8304</v>
      </c>
      <c r="S3579" t="str">
        <f t="shared" si="332"/>
        <v>publishing</v>
      </c>
      <c r="T3579" t="str">
        <f t="shared" si="333"/>
        <v>children's books</v>
      </c>
    </row>
    <row r="3580" spans="1:20" ht="43.2" x14ac:dyDescent="0.3">
      <c r="A3580">
        <v>950</v>
      </c>
      <c r="B3580" s="3" t="s">
        <v>951</v>
      </c>
      <c r="C3580" s="3" t="s">
        <v>5060</v>
      </c>
      <c r="D3580" s="10">
        <v>5000</v>
      </c>
      <c r="E3580">
        <v>1402</v>
      </c>
      <c r="F3580" s="5">
        <f t="shared" si="330"/>
        <v>0.28039999999999998</v>
      </c>
      <c r="G3580" s="6">
        <f t="shared" si="331"/>
        <v>58.416666666666664</v>
      </c>
      <c r="H3580" t="s">
        <v>8221</v>
      </c>
      <c r="I3580" t="s">
        <v>8229</v>
      </c>
      <c r="J3580" t="s">
        <v>8251</v>
      </c>
      <c r="K3580">
        <v>1453053661</v>
      </c>
      <c r="L3580" s="11">
        <f t="shared" si="334"/>
        <v>42386.750706018516</v>
      </c>
      <c r="M3580">
        <v>1450461661</v>
      </c>
      <c r="N3580" s="11">
        <f t="shared" si="335"/>
        <v>42356.750706018516</v>
      </c>
      <c r="O3580" t="b">
        <v>0</v>
      </c>
      <c r="P3580">
        <v>24</v>
      </c>
      <c r="Q3580" t="b">
        <v>0</v>
      </c>
      <c r="R3580" t="s">
        <v>8273</v>
      </c>
      <c r="S3580" t="str">
        <f t="shared" si="332"/>
        <v>technology</v>
      </c>
      <c r="T3580" t="str">
        <f t="shared" si="333"/>
        <v>wearables</v>
      </c>
    </row>
    <row r="3581" spans="1:20" ht="43.2" x14ac:dyDescent="0.3">
      <c r="A3581">
        <v>4028</v>
      </c>
      <c r="B3581" s="3" t="s">
        <v>4024</v>
      </c>
      <c r="C3581" s="3" t="s">
        <v>8133</v>
      </c>
      <c r="D3581" s="10">
        <v>2000</v>
      </c>
      <c r="E3581">
        <v>561</v>
      </c>
      <c r="F3581" s="5">
        <f t="shared" si="330"/>
        <v>0.28050000000000003</v>
      </c>
      <c r="G3581" s="6">
        <f t="shared" si="331"/>
        <v>51</v>
      </c>
      <c r="H3581" t="s">
        <v>8221</v>
      </c>
      <c r="I3581" t="s">
        <v>8224</v>
      </c>
      <c r="J3581" t="s">
        <v>8246</v>
      </c>
      <c r="K3581">
        <v>1402007500</v>
      </c>
      <c r="L3581" s="11">
        <f t="shared" si="334"/>
        <v>41795.938657407409</v>
      </c>
      <c r="M3581">
        <v>1399415500</v>
      </c>
      <c r="N3581" s="11">
        <f t="shared" si="335"/>
        <v>41765.938657407409</v>
      </c>
      <c r="O3581" t="b">
        <v>0</v>
      </c>
      <c r="P3581">
        <v>11</v>
      </c>
      <c r="Q3581" t="b">
        <v>0</v>
      </c>
      <c r="R3581" t="s">
        <v>8271</v>
      </c>
      <c r="S3581" t="str">
        <f t="shared" si="332"/>
        <v>theater</v>
      </c>
      <c r="T3581" t="str">
        <f t="shared" si="333"/>
        <v>plays</v>
      </c>
    </row>
    <row r="3582" spans="1:20" ht="28.8" x14ac:dyDescent="0.3">
      <c r="A3582">
        <v>2157</v>
      </c>
      <c r="B3582" s="3" t="s">
        <v>2158</v>
      </c>
      <c r="C3582" s="3" t="s">
        <v>6267</v>
      </c>
      <c r="D3582" s="10">
        <v>75000</v>
      </c>
      <c r="E3582">
        <v>21144</v>
      </c>
      <c r="F3582" s="5">
        <f t="shared" si="330"/>
        <v>0.28192</v>
      </c>
      <c r="G3582" s="6">
        <f t="shared" si="331"/>
        <v>370.94736842105266</v>
      </c>
      <c r="H3582" t="s">
        <v>8221</v>
      </c>
      <c r="I3582" t="s">
        <v>8224</v>
      </c>
      <c r="J3582" t="s">
        <v>8246</v>
      </c>
      <c r="K3582">
        <v>1482479940</v>
      </c>
      <c r="L3582" s="11">
        <f t="shared" si="334"/>
        <v>42727.332638888889</v>
      </c>
      <c r="M3582">
        <v>1479684783</v>
      </c>
      <c r="N3582" s="11">
        <f t="shared" si="335"/>
        <v>42694.98128472222</v>
      </c>
      <c r="O3582" t="b">
        <v>0</v>
      </c>
      <c r="P3582">
        <v>57</v>
      </c>
      <c r="Q3582" t="b">
        <v>0</v>
      </c>
      <c r="R3582" t="s">
        <v>8282</v>
      </c>
      <c r="S3582" t="str">
        <f t="shared" si="332"/>
        <v>games</v>
      </c>
      <c r="T3582" t="str">
        <f t="shared" si="333"/>
        <v>video games</v>
      </c>
    </row>
    <row r="3583" spans="1:20" ht="43.2" x14ac:dyDescent="0.3">
      <c r="A3583">
        <v>2682</v>
      </c>
      <c r="B3583" s="3" t="s">
        <v>2682</v>
      </c>
      <c r="C3583" s="3" t="s">
        <v>6792</v>
      </c>
      <c r="D3583" s="10">
        <v>6000</v>
      </c>
      <c r="E3583">
        <v>1698</v>
      </c>
      <c r="F3583" s="5">
        <f t="shared" si="330"/>
        <v>0.28299999999999997</v>
      </c>
      <c r="G3583" s="6">
        <f t="shared" si="331"/>
        <v>84.9</v>
      </c>
      <c r="H3583" t="s">
        <v>8221</v>
      </c>
      <c r="I3583" t="s">
        <v>8224</v>
      </c>
      <c r="J3583" t="s">
        <v>8246</v>
      </c>
      <c r="K3583">
        <v>1416635940</v>
      </c>
      <c r="L3583" s="11">
        <f t="shared" si="334"/>
        <v>41965.249305555553</v>
      </c>
      <c r="M3583">
        <v>1413838540</v>
      </c>
      <c r="N3583" s="11">
        <f t="shared" si="335"/>
        <v>41932.871990740743</v>
      </c>
      <c r="O3583" t="b">
        <v>0</v>
      </c>
      <c r="P3583">
        <v>20</v>
      </c>
      <c r="Q3583" t="b">
        <v>0</v>
      </c>
      <c r="R3583" t="s">
        <v>8284</v>
      </c>
      <c r="S3583" t="str">
        <f t="shared" si="332"/>
        <v>food</v>
      </c>
      <c r="T3583" t="str">
        <f t="shared" si="333"/>
        <v>food trucks</v>
      </c>
    </row>
    <row r="3584" spans="1:20" ht="43.2" x14ac:dyDescent="0.3">
      <c r="A3584">
        <v>2137</v>
      </c>
      <c r="B3584" s="3" t="s">
        <v>2138</v>
      </c>
      <c r="C3584" s="3" t="s">
        <v>6247</v>
      </c>
      <c r="D3584" s="10">
        <v>50000</v>
      </c>
      <c r="E3584">
        <v>14203</v>
      </c>
      <c r="F3584" s="5">
        <f t="shared" si="330"/>
        <v>0.28405999999999998</v>
      </c>
      <c r="G3584" s="6">
        <f t="shared" si="331"/>
        <v>26.59737827715356</v>
      </c>
      <c r="H3584" t="s">
        <v>8221</v>
      </c>
      <c r="I3584" t="s">
        <v>8229</v>
      </c>
      <c r="J3584" t="s">
        <v>8251</v>
      </c>
      <c r="K3584">
        <v>1417804229</v>
      </c>
      <c r="L3584" s="11">
        <f t="shared" si="334"/>
        <v>41978.771168981482</v>
      </c>
      <c r="M3584">
        <v>1415212229</v>
      </c>
      <c r="N3584" s="11">
        <f t="shared" si="335"/>
        <v>41948.771168981482</v>
      </c>
      <c r="O3584" t="b">
        <v>0</v>
      </c>
      <c r="P3584">
        <v>534</v>
      </c>
      <c r="Q3584" t="b">
        <v>0</v>
      </c>
      <c r="R3584" t="s">
        <v>8282</v>
      </c>
      <c r="S3584" t="str">
        <f t="shared" si="332"/>
        <v>games</v>
      </c>
      <c r="T3584" t="str">
        <f t="shared" si="333"/>
        <v>video games</v>
      </c>
    </row>
    <row r="3585" spans="1:20" ht="57.6" x14ac:dyDescent="0.3">
      <c r="A3585">
        <v>3734</v>
      </c>
      <c r="B3585" s="3" t="s">
        <v>3731</v>
      </c>
      <c r="C3585" s="3" t="s">
        <v>7844</v>
      </c>
      <c r="D3585" s="10">
        <v>1500</v>
      </c>
      <c r="E3585">
        <v>427</v>
      </c>
      <c r="F3585" s="5">
        <f t="shared" si="330"/>
        <v>0.28466666666666668</v>
      </c>
      <c r="G3585" s="6">
        <f t="shared" si="331"/>
        <v>61</v>
      </c>
      <c r="H3585" t="s">
        <v>8221</v>
      </c>
      <c r="I3585" t="s">
        <v>8224</v>
      </c>
      <c r="J3585" t="s">
        <v>8246</v>
      </c>
      <c r="K3585">
        <v>1432589896</v>
      </c>
      <c r="L3585" s="11">
        <f t="shared" si="334"/>
        <v>42149.901574074072</v>
      </c>
      <c r="M3585">
        <v>1427405896</v>
      </c>
      <c r="N3585" s="11">
        <f t="shared" si="335"/>
        <v>42089.901574074072</v>
      </c>
      <c r="O3585" t="b">
        <v>0</v>
      </c>
      <c r="P3585">
        <v>7</v>
      </c>
      <c r="Q3585" t="b">
        <v>0</v>
      </c>
      <c r="R3585" t="s">
        <v>8271</v>
      </c>
      <c r="S3585" t="str">
        <f t="shared" si="332"/>
        <v>theater</v>
      </c>
      <c r="T3585" t="str">
        <f t="shared" si="333"/>
        <v>plays</v>
      </c>
    </row>
    <row r="3586" spans="1:20" ht="43.2" x14ac:dyDescent="0.3">
      <c r="A3586">
        <v>962</v>
      </c>
      <c r="B3586" s="3" t="s">
        <v>963</v>
      </c>
      <c r="C3586" s="3" t="s">
        <v>5072</v>
      </c>
      <c r="D3586" s="10">
        <v>2500</v>
      </c>
      <c r="E3586">
        <v>712</v>
      </c>
      <c r="F3586" s="5">
        <f t="shared" ref="F3586:F3649" si="336">E3586/D3586</f>
        <v>0.2848</v>
      </c>
      <c r="G3586" s="6">
        <f t="shared" ref="G3586:G3649" si="337">E3586/P3586</f>
        <v>19.243243243243242</v>
      </c>
      <c r="H3586" t="s">
        <v>8221</v>
      </c>
      <c r="I3586" t="s">
        <v>8224</v>
      </c>
      <c r="J3586" t="s">
        <v>8246</v>
      </c>
      <c r="K3586">
        <v>1455210353</v>
      </c>
      <c r="L3586" s="11">
        <f t="shared" si="334"/>
        <v>42411.712418981479</v>
      </c>
      <c r="M3586">
        <v>1451927153</v>
      </c>
      <c r="N3586" s="11">
        <f t="shared" si="335"/>
        <v>42373.712418981479</v>
      </c>
      <c r="O3586" t="b">
        <v>0</v>
      </c>
      <c r="P3586">
        <v>37</v>
      </c>
      <c r="Q3586" t="b">
        <v>0</v>
      </c>
      <c r="R3586" t="s">
        <v>8273</v>
      </c>
      <c r="S3586" t="str">
        <f t="shared" ref="S3586:S3649" si="338">LEFT(R3586,FIND("/",R3586)-1)</f>
        <v>technology</v>
      </c>
      <c r="T3586" t="str">
        <f t="shared" ref="T3586:T3649" si="339">RIGHT(R3586,LEN(R3586)-FIND("/",R3586))</f>
        <v>wearables</v>
      </c>
    </row>
    <row r="3587" spans="1:20" ht="43.2" x14ac:dyDescent="0.3">
      <c r="A3587">
        <v>4110</v>
      </c>
      <c r="B3587" s="3" t="s">
        <v>4106</v>
      </c>
      <c r="C3587" s="3" t="s">
        <v>8213</v>
      </c>
      <c r="D3587" s="10">
        <v>300</v>
      </c>
      <c r="E3587">
        <v>86</v>
      </c>
      <c r="F3587" s="5">
        <f t="shared" si="336"/>
        <v>0.28666666666666668</v>
      </c>
      <c r="G3587" s="6">
        <f t="shared" si="337"/>
        <v>14.333333333333334</v>
      </c>
      <c r="H3587" t="s">
        <v>8221</v>
      </c>
      <c r="I3587" t="s">
        <v>8225</v>
      </c>
      <c r="J3587" t="s">
        <v>8247</v>
      </c>
      <c r="K3587">
        <v>1469113351</v>
      </c>
      <c r="L3587" s="11">
        <f t="shared" ref="L3587:L3650" si="340">(((K3587/60)/60)/24)+DATE(1970,1,1)</f>
        <v>42572.626747685179</v>
      </c>
      <c r="M3587">
        <v>1463929351</v>
      </c>
      <c r="N3587" s="11">
        <f t="shared" ref="N3587:N3650" si="341">(((M3587/60)/60)/24)+DATE(1970,1,1)</f>
        <v>42512.626747685179</v>
      </c>
      <c r="O3587" t="b">
        <v>0</v>
      </c>
      <c r="P3587">
        <v>6</v>
      </c>
      <c r="Q3587" t="b">
        <v>0</v>
      </c>
      <c r="R3587" t="s">
        <v>8271</v>
      </c>
      <c r="S3587" t="str">
        <f t="shared" si="338"/>
        <v>theater</v>
      </c>
      <c r="T3587" t="str">
        <f t="shared" si="339"/>
        <v>plays</v>
      </c>
    </row>
    <row r="3588" spans="1:20" ht="43.2" x14ac:dyDescent="0.3">
      <c r="A3588">
        <v>4075</v>
      </c>
      <c r="B3588" s="3" t="s">
        <v>4071</v>
      </c>
      <c r="C3588" s="3" t="s">
        <v>8178</v>
      </c>
      <c r="D3588" s="10">
        <v>2000</v>
      </c>
      <c r="E3588">
        <v>576</v>
      </c>
      <c r="F3588" s="5">
        <f t="shared" si="336"/>
        <v>0.28799999999999998</v>
      </c>
      <c r="G3588" s="6">
        <f t="shared" si="337"/>
        <v>44.307692307692307</v>
      </c>
      <c r="H3588" t="s">
        <v>8221</v>
      </c>
      <c r="I3588" t="s">
        <v>8225</v>
      </c>
      <c r="J3588" t="s">
        <v>8247</v>
      </c>
      <c r="K3588">
        <v>1404149280</v>
      </c>
      <c r="L3588" s="11">
        <f t="shared" si="340"/>
        <v>41820.727777777778</v>
      </c>
      <c r="M3588">
        <v>1400547969</v>
      </c>
      <c r="N3588" s="11">
        <f t="shared" si="341"/>
        <v>41779.045937499999</v>
      </c>
      <c r="O3588" t="b">
        <v>0</v>
      </c>
      <c r="P3588">
        <v>13</v>
      </c>
      <c r="Q3588" t="b">
        <v>0</v>
      </c>
      <c r="R3588" t="s">
        <v>8271</v>
      </c>
      <c r="S3588" t="str">
        <f t="shared" si="338"/>
        <v>theater</v>
      </c>
      <c r="T3588" t="str">
        <f t="shared" si="339"/>
        <v>plays</v>
      </c>
    </row>
    <row r="3589" spans="1:20" ht="28.8" x14ac:dyDescent="0.3">
      <c r="A3589">
        <v>2127</v>
      </c>
      <c r="B3589" s="3" t="s">
        <v>2128</v>
      </c>
      <c r="C3589" s="3" t="s">
        <v>6237</v>
      </c>
      <c r="D3589" s="10">
        <v>28000</v>
      </c>
      <c r="E3589">
        <v>8076</v>
      </c>
      <c r="F3589" s="5">
        <f t="shared" si="336"/>
        <v>0.28842857142857142</v>
      </c>
      <c r="G3589" s="6">
        <f t="shared" si="337"/>
        <v>34.220338983050844</v>
      </c>
      <c r="H3589" t="s">
        <v>8221</v>
      </c>
      <c r="I3589" t="s">
        <v>8225</v>
      </c>
      <c r="J3589" t="s">
        <v>8247</v>
      </c>
      <c r="K3589">
        <v>1426158463</v>
      </c>
      <c r="L3589" s="11">
        <f t="shared" si="340"/>
        <v>42075.463692129633</v>
      </c>
      <c r="M3589">
        <v>1423570063</v>
      </c>
      <c r="N3589" s="11">
        <f t="shared" si="341"/>
        <v>42045.50535879629</v>
      </c>
      <c r="O3589" t="b">
        <v>0</v>
      </c>
      <c r="P3589">
        <v>236</v>
      </c>
      <c r="Q3589" t="b">
        <v>0</v>
      </c>
      <c r="R3589" t="s">
        <v>8282</v>
      </c>
      <c r="S3589" t="str">
        <f t="shared" si="338"/>
        <v>games</v>
      </c>
      <c r="T3589" t="str">
        <f t="shared" si="339"/>
        <v>video games</v>
      </c>
    </row>
    <row r="3590" spans="1:20" ht="43.2" x14ac:dyDescent="0.3">
      <c r="A3590">
        <v>1546</v>
      </c>
      <c r="B3590" s="3" t="s">
        <v>1547</v>
      </c>
      <c r="C3590" s="3" t="s">
        <v>5656</v>
      </c>
      <c r="D3590" s="10">
        <v>1000</v>
      </c>
      <c r="E3590">
        <v>289</v>
      </c>
      <c r="F3590" s="5">
        <f t="shared" si="336"/>
        <v>0.28899999999999998</v>
      </c>
      <c r="G3590" s="6">
        <f t="shared" si="337"/>
        <v>26.272727272727273</v>
      </c>
      <c r="H3590" t="s">
        <v>8221</v>
      </c>
      <c r="I3590" t="s">
        <v>8225</v>
      </c>
      <c r="J3590" t="s">
        <v>8247</v>
      </c>
      <c r="K3590">
        <v>1410930399</v>
      </c>
      <c r="L3590" s="11">
        <f t="shared" si="340"/>
        <v>41899.212951388887</v>
      </c>
      <c r="M3590">
        <v>1405746399</v>
      </c>
      <c r="N3590" s="11">
        <f t="shared" si="341"/>
        <v>41839.212951388887</v>
      </c>
      <c r="O3590" t="b">
        <v>0</v>
      </c>
      <c r="P3590">
        <v>11</v>
      </c>
      <c r="Q3590" t="b">
        <v>0</v>
      </c>
      <c r="R3590" t="s">
        <v>8289</v>
      </c>
      <c r="S3590" t="str">
        <f t="shared" si="338"/>
        <v>photography</v>
      </c>
      <c r="T3590" t="str">
        <f t="shared" si="339"/>
        <v>nature</v>
      </c>
    </row>
    <row r="3591" spans="1:20" ht="57.6" x14ac:dyDescent="0.3">
      <c r="A3591">
        <v>1591</v>
      </c>
      <c r="B3591" s="3" t="s">
        <v>1592</v>
      </c>
      <c r="C3591" s="3" t="s">
        <v>5701</v>
      </c>
      <c r="D3591" s="10">
        <v>14000</v>
      </c>
      <c r="E3591">
        <v>4092</v>
      </c>
      <c r="F3591" s="5">
        <f t="shared" si="336"/>
        <v>0.29228571428571426</v>
      </c>
      <c r="G3591" s="6">
        <f t="shared" si="337"/>
        <v>44.478260869565219</v>
      </c>
      <c r="H3591" t="s">
        <v>8221</v>
      </c>
      <c r="I3591" t="s">
        <v>8225</v>
      </c>
      <c r="J3591" t="s">
        <v>8247</v>
      </c>
      <c r="K3591">
        <v>1459700741</v>
      </c>
      <c r="L3591" s="11">
        <f t="shared" si="340"/>
        <v>42463.68450231482</v>
      </c>
      <c r="M3591">
        <v>1457112341</v>
      </c>
      <c r="N3591" s="11">
        <f t="shared" si="341"/>
        <v>42433.726168981477</v>
      </c>
      <c r="O3591" t="b">
        <v>0</v>
      </c>
      <c r="P3591">
        <v>92</v>
      </c>
      <c r="Q3591" t="b">
        <v>0</v>
      </c>
      <c r="R3591" t="s">
        <v>8291</v>
      </c>
      <c r="S3591" t="str">
        <f t="shared" si="338"/>
        <v>photography</v>
      </c>
      <c r="T3591" t="str">
        <f t="shared" si="339"/>
        <v>places</v>
      </c>
    </row>
    <row r="3592" spans="1:20" ht="43.2" x14ac:dyDescent="0.3">
      <c r="A3592">
        <v>2742</v>
      </c>
      <c r="B3592" s="3" t="s">
        <v>2742</v>
      </c>
      <c r="C3592" s="3" t="s">
        <v>6852</v>
      </c>
      <c r="D3592" s="10">
        <v>2500</v>
      </c>
      <c r="E3592">
        <v>731</v>
      </c>
      <c r="F3592" s="5">
        <f t="shared" si="336"/>
        <v>0.29239999999999999</v>
      </c>
      <c r="G3592" s="6">
        <f t="shared" si="337"/>
        <v>40.611111111111114</v>
      </c>
      <c r="H3592" t="s">
        <v>8221</v>
      </c>
      <c r="I3592" t="s">
        <v>8224</v>
      </c>
      <c r="J3592" t="s">
        <v>8246</v>
      </c>
      <c r="K3592">
        <v>1337102187</v>
      </c>
      <c r="L3592" s="11">
        <f t="shared" si="340"/>
        <v>41044.719756944447</v>
      </c>
      <c r="M3592">
        <v>1335892587</v>
      </c>
      <c r="N3592" s="11">
        <f t="shared" si="341"/>
        <v>41030.719756944447</v>
      </c>
      <c r="O3592" t="b">
        <v>0</v>
      </c>
      <c r="P3592">
        <v>18</v>
      </c>
      <c r="Q3592" t="b">
        <v>0</v>
      </c>
      <c r="R3592" t="s">
        <v>8304</v>
      </c>
      <c r="S3592" t="str">
        <f t="shared" si="338"/>
        <v>publishing</v>
      </c>
      <c r="T3592" t="str">
        <f t="shared" si="339"/>
        <v>children's books</v>
      </c>
    </row>
    <row r="3593" spans="1:20" ht="57.6" x14ac:dyDescent="0.3">
      <c r="A3593">
        <v>670</v>
      </c>
      <c r="B3593" s="3" t="s">
        <v>671</v>
      </c>
      <c r="C3593" s="3" t="s">
        <v>4780</v>
      </c>
      <c r="D3593" s="10">
        <v>90000</v>
      </c>
      <c r="E3593">
        <v>26349</v>
      </c>
      <c r="F3593" s="5">
        <f t="shared" si="336"/>
        <v>0.29276666666666668</v>
      </c>
      <c r="G3593" s="6">
        <f t="shared" si="337"/>
        <v>84.99677419354839</v>
      </c>
      <c r="H3593" t="s">
        <v>8221</v>
      </c>
      <c r="I3593" t="s">
        <v>8237</v>
      </c>
      <c r="J3593" t="s">
        <v>8249</v>
      </c>
      <c r="K3593">
        <v>1466323800</v>
      </c>
      <c r="L3593" s="11">
        <f t="shared" si="340"/>
        <v>42540.340277777781</v>
      </c>
      <c r="M3593">
        <v>1463418120</v>
      </c>
      <c r="N3593" s="11">
        <f t="shared" si="341"/>
        <v>42506.709722222222</v>
      </c>
      <c r="O3593" t="b">
        <v>0</v>
      </c>
      <c r="P3593">
        <v>310</v>
      </c>
      <c r="Q3593" t="b">
        <v>0</v>
      </c>
      <c r="R3593" t="s">
        <v>8273</v>
      </c>
      <c r="S3593" t="str">
        <f t="shared" si="338"/>
        <v>technology</v>
      </c>
      <c r="T3593" t="str">
        <f t="shared" si="339"/>
        <v>wearables</v>
      </c>
    </row>
    <row r="3594" spans="1:20" ht="43.2" x14ac:dyDescent="0.3">
      <c r="A3594">
        <v>1077</v>
      </c>
      <c r="B3594" s="3" t="s">
        <v>1078</v>
      </c>
      <c r="C3594" s="3" t="s">
        <v>5187</v>
      </c>
      <c r="D3594" s="10">
        <v>25000</v>
      </c>
      <c r="E3594">
        <v>7344</v>
      </c>
      <c r="F3594" s="5">
        <f t="shared" si="336"/>
        <v>0.29376000000000002</v>
      </c>
      <c r="G3594" s="6">
        <f t="shared" si="337"/>
        <v>43.976047904191617</v>
      </c>
      <c r="H3594" t="s">
        <v>8221</v>
      </c>
      <c r="I3594" t="s">
        <v>8224</v>
      </c>
      <c r="J3594" t="s">
        <v>8246</v>
      </c>
      <c r="K3594">
        <v>1452744011</v>
      </c>
      <c r="L3594" s="11">
        <f t="shared" si="340"/>
        <v>42383.16679398148</v>
      </c>
      <c r="M3594">
        <v>1450152011</v>
      </c>
      <c r="N3594" s="11">
        <f t="shared" si="341"/>
        <v>42353.16679398148</v>
      </c>
      <c r="O3594" t="b">
        <v>0</v>
      </c>
      <c r="P3594">
        <v>167</v>
      </c>
      <c r="Q3594" t="b">
        <v>0</v>
      </c>
      <c r="R3594" t="s">
        <v>8282</v>
      </c>
      <c r="S3594" t="str">
        <f t="shared" si="338"/>
        <v>games</v>
      </c>
      <c r="T3594" t="str">
        <f t="shared" si="339"/>
        <v>video games</v>
      </c>
    </row>
    <row r="3595" spans="1:20" ht="57.6" x14ac:dyDescent="0.3">
      <c r="A3595">
        <v>983</v>
      </c>
      <c r="B3595" s="3" t="s">
        <v>984</v>
      </c>
      <c r="C3595" s="3" t="s">
        <v>5093</v>
      </c>
      <c r="D3595" s="10">
        <v>104219</v>
      </c>
      <c r="E3595">
        <v>30751</v>
      </c>
      <c r="F3595" s="5">
        <f t="shared" si="336"/>
        <v>0.2950613611721471</v>
      </c>
      <c r="G3595" s="6">
        <f t="shared" si="337"/>
        <v>171.79329608938548</v>
      </c>
      <c r="H3595" t="s">
        <v>8221</v>
      </c>
      <c r="I3595" t="s">
        <v>8227</v>
      </c>
      <c r="J3595" t="s">
        <v>8249</v>
      </c>
      <c r="K3595">
        <v>1471985640</v>
      </c>
      <c r="L3595" s="11">
        <f t="shared" si="340"/>
        <v>42605.870833333334</v>
      </c>
      <c r="M3595">
        <v>1469289685</v>
      </c>
      <c r="N3595" s="11">
        <f t="shared" si="341"/>
        <v>42574.667650462965</v>
      </c>
      <c r="O3595" t="b">
        <v>0</v>
      </c>
      <c r="P3595">
        <v>179</v>
      </c>
      <c r="Q3595" t="b">
        <v>0</v>
      </c>
      <c r="R3595" t="s">
        <v>8273</v>
      </c>
      <c r="S3595" t="str">
        <f t="shared" si="338"/>
        <v>technology</v>
      </c>
      <c r="T3595" t="str">
        <f t="shared" si="339"/>
        <v>wearables</v>
      </c>
    </row>
    <row r="3596" spans="1:20" ht="43.2" x14ac:dyDescent="0.3">
      <c r="A3596">
        <v>3104</v>
      </c>
      <c r="B3596" s="3" t="s">
        <v>3104</v>
      </c>
      <c r="C3596" s="3" t="s">
        <v>7214</v>
      </c>
      <c r="D3596" s="10">
        <v>4000</v>
      </c>
      <c r="E3596">
        <v>1185</v>
      </c>
      <c r="F3596" s="5">
        <f t="shared" si="336"/>
        <v>0.29625000000000001</v>
      </c>
      <c r="G3596" s="6">
        <f t="shared" si="337"/>
        <v>237</v>
      </c>
      <c r="H3596" t="s">
        <v>8221</v>
      </c>
      <c r="I3596" t="s">
        <v>8226</v>
      </c>
      <c r="J3596" t="s">
        <v>8248</v>
      </c>
      <c r="K3596">
        <v>1422928800</v>
      </c>
      <c r="L3596" s="11">
        <f t="shared" si="340"/>
        <v>42038.083333333328</v>
      </c>
      <c r="M3596">
        <v>1420235311</v>
      </c>
      <c r="N3596" s="11">
        <f t="shared" si="341"/>
        <v>42006.908692129626</v>
      </c>
      <c r="O3596" t="b">
        <v>0</v>
      </c>
      <c r="P3596">
        <v>5</v>
      </c>
      <c r="Q3596" t="b">
        <v>0</v>
      </c>
      <c r="R3596" t="s">
        <v>8303</v>
      </c>
      <c r="S3596" t="str">
        <f t="shared" si="338"/>
        <v>theater</v>
      </c>
      <c r="T3596" t="str">
        <f t="shared" si="339"/>
        <v>spaces</v>
      </c>
    </row>
    <row r="3597" spans="1:20" ht="43.2" x14ac:dyDescent="0.3">
      <c r="A3597">
        <v>203</v>
      </c>
      <c r="B3597" s="3" t="s">
        <v>205</v>
      </c>
      <c r="C3597" s="3" t="s">
        <v>4313</v>
      </c>
      <c r="D3597" s="10">
        <v>2500</v>
      </c>
      <c r="E3597">
        <v>746</v>
      </c>
      <c r="F3597" s="5">
        <f t="shared" si="336"/>
        <v>0.2984</v>
      </c>
      <c r="G3597" s="6">
        <f t="shared" si="337"/>
        <v>93.25</v>
      </c>
      <c r="H3597" t="s">
        <v>8221</v>
      </c>
      <c r="I3597" t="s">
        <v>8225</v>
      </c>
      <c r="J3597" t="s">
        <v>8247</v>
      </c>
      <c r="K3597">
        <v>1422562864</v>
      </c>
      <c r="L3597" s="11">
        <f t="shared" si="340"/>
        <v>42033.847962962958</v>
      </c>
      <c r="M3597">
        <v>1417378864</v>
      </c>
      <c r="N3597" s="11">
        <f t="shared" si="341"/>
        <v>41973.847962962958</v>
      </c>
      <c r="O3597" t="b">
        <v>0</v>
      </c>
      <c r="P3597">
        <v>8</v>
      </c>
      <c r="Q3597" t="b">
        <v>0</v>
      </c>
      <c r="R3597" t="s">
        <v>8268</v>
      </c>
      <c r="S3597" t="str">
        <f t="shared" si="338"/>
        <v>film &amp; video</v>
      </c>
      <c r="T3597" t="str">
        <f t="shared" si="339"/>
        <v>drama</v>
      </c>
    </row>
    <row r="3598" spans="1:20" ht="43.2" x14ac:dyDescent="0.3">
      <c r="A3598">
        <v>3807</v>
      </c>
      <c r="B3598" s="3" t="s">
        <v>3804</v>
      </c>
      <c r="C3598" s="3" t="s">
        <v>7917</v>
      </c>
      <c r="D3598" s="10">
        <v>1500</v>
      </c>
      <c r="E3598">
        <v>455</v>
      </c>
      <c r="F3598" s="5">
        <f t="shared" si="336"/>
        <v>0.30333333333333334</v>
      </c>
      <c r="G3598" s="6">
        <f t="shared" si="337"/>
        <v>50.555555555555557</v>
      </c>
      <c r="H3598" t="s">
        <v>8221</v>
      </c>
      <c r="I3598" t="s">
        <v>8224</v>
      </c>
      <c r="J3598" t="s">
        <v>8246</v>
      </c>
      <c r="K3598">
        <v>1428097739</v>
      </c>
      <c r="L3598" s="11">
        <f t="shared" si="340"/>
        <v>42097.909016203703</v>
      </c>
      <c r="M3598">
        <v>1427492939</v>
      </c>
      <c r="N3598" s="11">
        <f t="shared" si="341"/>
        <v>42090.909016203703</v>
      </c>
      <c r="O3598" t="b">
        <v>0</v>
      </c>
      <c r="P3598">
        <v>9</v>
      </c>
      <c r="Q3598" t="b">
        <v>0</v>
      </c>
      <c r="R3598" t="s">
        <v>8305</v>
      </c>
      <c r="S3598" t="str">
        <f t="shared" si="338"/>
        <v>theater</v>
      </c>
      <c r="T3598" t="str">
        <f t="shared" si="339"/>
        <v>musical</v>
      </c>
    </row>
    <row r="3599" spans="1:20" ht="43.2" x14ac:dyDescent="0.3">
      <c r="A3599">
        <v>934</v>
      </c>
      <c r="B3599" s="3" t="s">
        <v>935</v>
      </c>
      <c r="C3599" s="3" t="s">
        <v>5044</v>
      </c>
      <c r="D3599" s="10">
        <v>5000</v>
      </c>
      <c r="E3599">
        <v>1520</v>
      </c>
      <c r="F3599" s="5">
        <f t="shared" si="336"/>
        <v>0.30399999999999999</v>
      </c>
      <c r="G3599" s="6">
        <f t="shared" si="337"/>
        <v>50.666666666666664</v>
      </c>
      <c r="H3599" t="s">
        <v>8221</v>
      </c>
      <c r="I3599" t="s">
        <v>8229</v>
      </c>
      <c r="J3599" t="s">
        <v>8251</v>
      </c>
      <c r="K3599">
        <v>1399183200</v>
      </c>
      <c r="L3599" s="11">
        <f t="shared" si="340"/>
        <v>41763.25</v>
      </c>
      <c r="M3599">
        <v>1396633284</v>
      </c>
      <c r="N3599" s="11">
        <f t="shared" si="341"/>
        <v>41733.737083333333</v>
      </c>
      <c r="O3599" t="b">
        <v>0</v>
      </c>
      <c r="P3599">
        <v>30</v>
      </c>
      <c r="Q3599" t="b">
        <v>0</v>
      </c>
      <c r="R3599" t="s">
        <v>8278</v>
      </c>
      <c r="S3599" t="str">
        <f t="shared" si="338"/>
        <v>music</v>
      </c>
      <c r="T3599" t="str">
        <f t="shared" si="339"/>
        <v>jazz</v>
      </c>
    </row>
    <row r="3600" spans="1:20" ht="43.2" x14ac:dyDescent="0.3">
      <c r="A3600">
        <v>2145</v>
      </c>
      <c r="B3600" s="3" t="s">
        <v>2146</v>
      </c>
      <c r="C3600" s="3" t="s">
        <v>6255</v>
      </c>
      <c r="D3600" s="10">
        <v>15000</v>
      </c>
      <c r="E3600">
        <v>4565</v>
      </c>
      <c r="F3600" s="5">
        <f t="shared" si="336"/>
        <v>0.30433333333333334</v>
      </c>
      <c r="G3600" s="6">
        <f t="shared" si="337"/>
        <v>51.292134831460672</v>
      </c>
      <c r="H3600" t="s">
        <v>8221</v>
      </c>
      <c r="I3600" t="s">
        <v>8224</v>
      </c>
      <c r="J3600" t="s">
        <v>8246</v>
      </c>
      <c r="K3600">
        <v>1385534514</v>
      </c>
      <c r="L3600" s="11">
        <f t="shared" si="340"/>
        <v>41605.279097222221</v>
      </c>
      <c r="M3600">
        <v>1382938914</v>
      </c>
      <c r="N3600" s="11">
        <f t="shared" si="341"/>
        <v>41575.237430555557</v>
      </c>
      <c r="O3600" t="b">
        <v>0</v>
      </c>
      <c r="P3600">
        <v>89</v>
      </c>
      <c r="Q3600" t="b">
        <v>0</v>
      </c>
      <c r="R3600" t="s">
        <v>8282</v>
      </c>
      <c r="S3600" t="str">
        <f t="shared" si="338"/>
        <v>games</v>
      </c>
      <c r="T3600" t="str">
        <f t="shared" si="339"/>
        <v>video games</v>
      </c>
    </row>
    <row r="3601" spans="1:20" ht="43.2" x14ac:dyDescent="0.3">
      <c r="A3601">
        <v>879</v>
      </c>
      <c r="B3601" s="3" t="s">
        <v>880</v>
      </c>
      <c r="C3601" s="3" t="s">
        <v>4989</v>
      </c>
      <c r="D3601" s="10">
        <v>2100</v>
      </c>
      <c r="E3601">
        <v>644</v>
      </c>
      <c r="F3601" s="5">
        <f t="shared" si="336"/>
        <v>0.30666666666666664</v>
      </c>
      <c r="G3601" s="6">
        <f t="shared" si="337"/>
        <v>21.466666666666665</v>
      </c>
      <c r="H3601" t="s">
        <v>8221</v>
      </c>
      <c r="I3601" t="s">
        <v>8224</v>
      </c>
      <c r="J3601" t="s">
        <v>8246</v>
      </c>
      <c r="K3601">
        <v>1338321305</v>
      </c>
      <c r="L3601" s="11">
        <f t="shared" si="340"/>
        <v>41058.829918981479</v>
      </c>
      <c r="M3601">
        <v>1336506905</v>
      </c>
      <c r="N3601" s="11">
        <f t="shared" si="341"/>
        <v>41037.829918981479</v>
      </c>
      <c r="O3601" t="b">
        <v>0</v>
      </c>
      <c r="P3601">
        <v>30</v>
      </c>
      <c r="Q3601" t="b">
        <v>0</v>
      </c>
      <c r="R3601" t="s">
        <v>8278</v>
      </c>
      <c r="S3601" t="str">
        <f t="shared" si="338"/>
        <v>music</v>
      </c>
      <c r="T3601" t="str">
        <f t="shared" si="339"/>
        <v>jazz</v>
      </c>
    </row>
    <row r="3602" spans="1:20" ht="43.2" x14ac:dyDescent="0.3">
      <c r="A3602">
        <v>1803</v>
      </c>
      <c r="B3602" s="3" t="s">
        <v>1804</v>
      </c>
      <c r="C3602" s="3" t="s">
        <v>5913</v>
      </c>
      <c r="D3602" s="10">
        <v>17500</v>
      </c>
      <c r="E3602">
        <v>5390</v>
      </c>
      <c r="F3602" s="5">
        <f t="shared" si="336"/>
        <v>0.308</v>
      </c>
      <c r="G3602" s="6">
        <f t="shared" si="337"/>
        <v>71.86666666666666</v>
      </c>
      <c r="H3602" t="s">
        <v>8221</v>
      </c>
      <c r="I3602" t="s">
        <v>8224</v>
      </c>
      <c r="J3602" t="s">
        <v>8246</v>
      </c>
      <c r="K3602">
        <v>1423878182</v>
      </c>
      <c r="L3602" s="11">
        <f t="shared" si="340"/>
        <v>42049.071550925932</v>
      </c>
      <c r="M3602">
        <v>1421199782</v>
      </c>
      <c r="N3602" s="11">
        <f t="shared" si="341"/>
        <v>42018.071550925932</v>
      </c>
      <c r="O3602" t="b">
        <v>1</v>
      </c>
      <c r="P3602">
        <v>75</v>
      </c>
      <c r="Q3602" t="b">
        <v>0</v>
      </c>
      <c r="R3602" t="s">
        <v>8285</v>
      </c>
      <c r="S3602" t="str">
        <f t="shared" si="338"/>
        <v>photography</v>
      </c>
      <c r="T3602" t="str">
        <f t="shared" si="339"/>
        <v>photobooks</v>
      </c>
    </row>
    <row r="3603" spans="1:20" ht="43.2" x14ac:dyDescent="0.3">
      <c r="A3603">
        <v>702</v>
      </c>
      <c r="B3603" s="3" t="s">
        <v>703</v>
      </c>
      <c r="C3603" s="3" t="s">
        <v>4812</v>
      </c>
      <c r="D3603" s="10">
        <v>15000</v>
      </c>
      <c r="E3603">
        <v>4622.01</v>
      </c>
      <c r="F3603" s="5">
        <f t="shared" si="336"/>
        <v>0.30813400000000002</v>
      </c>
      <c r="G3603" s="6">
        <f t="shared" si="337"/>
        <v>124.9191891891892</v>
      </c>
      <c r="H3603" t="s">
        <v>8221</v>
      </c>
      <c r="I3603" t="s">
        <v>8224</v>
      </c>
      <c r="J3603" t="s">
        <v>8246</v>
      </c>
      <c r="K3603">
        <v>1480011987</v>
      </c>
      <c r="L3603" s="11">
        <f t="shared" si="340"/>
        <v>42698.768368055549</v>
      </c>
      <c r="M3603">
        <v>1477416387</v>
      </c>
      <c r="N3603" s="11">
        <f t="shared" si="341"/>
        <v>42668.726701388892</v>
      </c>
      <c r="O3603" t="b">
        <v>0</v>
      </c>
      <c r="P3603">
        <v>37</v>
      </c>
      <c r="Q3603" t="b">
        <v>0</v>
      </c>
      <c r="R3603" t="s">
        <v>8273</v>
      </c>
      <c r="S3603" t="str">
        <f t="shared" si="338"/>
        <v>technology</v>
      </c>
      <c r="T3603" t="str">
        <f t="shared" si="339"/>
        <v>wearables</v>
      </c>
    </row>
    <row r="3604" spans="1:20" ht="43.2" x14ac:dyDescent="0.3">
      <c r="A3604">
        <v>1490</v>
      </c>
      <c r="B3604" s="3" t="s">
        <v>1491</v>
      </c>
      <c r="C3604" s="3" t="s">
        <v>5600</v>
      </c>
      <c r="D3604" s="10">
        <v>2900</v>
      </c>
      <c r="E3604">
        <v>895</v>
      </c>
      <c r="F3604" s="5">
        <f t="shared" si="336"/>
        <v>0.30862068965517242</v>
      </c>
      <c r="G3604" s="6">
        <f t="shared" si="337"/>
        <v>47.10526315789474</v>
      </c>
      <c r="H3604" t="s">
        <v>8221</v>
      </c>
      <c r="I3604" t="s">
        <v>8224</v>
      </c>
      <c r="J3604" t="s">
        <v>8246</v>
      </c>
      <c r="K3604">
        <v>1380720474</v>
      </c>
      <c r="L3604" s="11">
        <f t="shared" si="340"/>
        <v>41549.561041666668</v>
      </c>
      <c r="M3604">
        <v>1378214874</v>
      </c>
      <c r="N3604" s="11">
        <f t="shared" si="341"/>
        <v>41520.561041666668</v>
      </c>
      <c r="O3604" t="b">
        <v>0</v>
      </c>
      <c r="P3604">
        <v>19</v>
      </c>
      <c r="Q3604" t="b">
        <v>0</v>
      </c>
      <c r="R3604" t="s">
        <v>8275</v>
      </c>
      <c r="S3604" t="str">
        <f t="shared" si="338"/>
        <v>publishing</v>
      </c>
      <c r="T3604" t="str">
        <f t="shared" si="339"/>
        <v>fiction</v>
      </c>
    </row>
    <row r="3605" spans="1:20" ht="57.6" x14ac:dyDescent="0.3">
      <c r="A3605">
        <v>3637</v>
      </c>
      <c r="B3605" s="3" t="s">
        <v>3635</v>
      </c>
      <c r="C3605" s="3" t="s">
        <v>7747</v>
      </c>
      <c r="D3605" s="10">
        <v>3000</v>
      </c>
      <c r="E3605">
        <v>926</v>
      </c>
      <c r="F3605" s="5">
        <f t="shared" si="336"/>
        <v>0.30866666666666664</v>
      </c>
      <c r="G3605" s="6">
        <f t="shared" si="337"/>
        <v>66.142857142857139</v>
      </c>
      <c r="H3605" t="s">
        <v>8221</v>
      </c>
      <c r="I3605" t="s">
        <v>8224</v>
      </c>
      <c r="J3605" t="s">
        <v>8246</v>
      </c>
      <c r="K3605">
        <v>1420130935</v>
      </c>
      <c r="L3605" s="11">
        <f t="shared" si="340"/>
        <v>42005.700636574074</v>
      </c>
      <c r="M3605">
        <v>1417538935</v>
      </c>
      <c r="N3605" s="11">
        <f t="shared" si="341"/>
        <v>41975.700636574074</v>
      </c>
      <c r="O3605" t="b">
        <v>0</v>
      </c>
      <c r="P3605">
        <v>14</v>
      </c>
      <c r="Q3605" t="b">
        <v>0</v>
      </c>
      <c r="R3605" t="s">
        <v>8305</v>
      </c>
      <c r="S3605" t="str">
        <f t="shared" si="338"/>
        <v>theater</v>
      </c>
      <c r="T3605" t="str">
        <f t="shared" si="339"/>
        <v>musical</v>
      </c>
    </row>
    <row r="3606" spans="1:20" ht="43.2" x14ac:dyDescent="0.3">
      <c r="A3606">
        <v>921</v>
      </c>
      <c r="B3606" s="3" t="s">
        <v>922</v>
      </c>
      <c r="C3606" s="3" t="s">
        <v>5031</v>
      </c>
      <c r="D3606" s="10">
        <v>15000</v>
      </c>
      <c r="E3606">
        <v>4635</v>
      </c>
      <c r="F3606" s="5">
        <f t="shared" si="336"/>
        <v>0.309</v>
      </c>
      <c r="G3606" s="6">
        <f t="shared" si="337"/>
        <v>231.75</v>
      </c>
      <c r="H3606" t="s">
        <v>8221</v>
      </c>
      <c r="I3606" t="s">
        <v>8224</v>
      </c>
      <c r="J3606" t="s">
        <v>8246</v>
      </c>
      <c r="K3606">
        <v>1323666376</v>
      </c>
      <c r="L3606" s="11">
        <f t="shared" si="340"/>
        <v>40889.212685185186</v>
      </c>
      <c r="M3606">
        <v>1320033976</v>
      </c>
      <c r="N3606" s="11">
        <f t="shared" si="341"/>
        <v>40847.171018518515</v>
      </c>
      <c r="O3606" t="b">
        <v>0</v>
      </c>
      <c r="P3606">
        <v>20</v>
      </c>
      <c r="Q3606" t="b">
        <v>0</v>
      </c>
      <c r="R3606" t="s">
        <v>8278</v>
      </c>
      <c r="S3606" t="str">
        <f t="shared" si="338"/>
        <v>music</v>
      </c>
      <c r="T3606" t="str">
        <f t="shared" si="339"/>
        <v>jazz</v>
      </c>
    </row>
    <row r="3607" spans="1:20" ht="43.2" x14ac:dyDescent="0.3">
      <c r="A3607">
        <v>4040</v>
      </c>
      <c r="B3607" s="3" t="s">
        <v>4036</v>
      </c>
      <c r="C3607" s="3" t="s">
        <v>8144</v>
      </c>
      <c r="D3607" s="10">
        <v>8000</v>
      </c>
      <c r="E3607">
        <v>2500</v>
      </c>
      <c r="F3607" s="5">
        <f t="shared" si="336"/>
        <v>0.3125</v>
      </c>
      <c r="G3607" s="6">
        <f t="shared" si="337"/>
        <v>1250</v>
      </c>
      <c r="H3607" t="s">
        <v>8221</v>
      </c>
      <c r="I3607" t="s">
        <v>8224</v>
      </c>
      <c r="J3607" t="s">
        <v>8246</v>
      </c>
      <c r="K3607">
        <v>1437188400</v>
      </c>
      <c r="L3607" s="11">
        <f t="shared" si="340"/>
        <v>42203.125</v>
      </c>
      <c r="M3607">
        <v>1432100004</v>
      </c>
      <c r="N3607" s="11">
        <f t="shared" si="341"/>
        <v>42144.231527777782</v>
      </c>
      <c r="O3607" t="b">
        <v>0</v>
      </c>
      <c r="P3607">
        <v>2</v>
      </c>
      <c r="Q3607" t="b">
        <v>0</v>
      </c>
      <c r="R3607" t="s">
        <v>8271</v>
      </c>
      <c r="S3607" t="str">
        <f t="shared" si="338"/>
        <v>theater</v>
      </c>
      <c r="T3607" t="str">
        <f t="shared" si="339"/>
        <v>plays</v>
      </c>
    </row>
    <row r="3608" spans="1:20" ht="43.2" x14ac:dyDescent="0.3">
      <c r="A3608">
        <v>2845</v>
      </c>
      <c r="B3608" s="3" t="s">
        <v>2845</v>
      </c>
      <c r="C3608" s="3" t="s">
        <v>6955</v>
      </c>
      <c r="D3608" s="10">
        <v>7500</v>
      </c>
      <c r="E3608">
        <v>2366</v>
      </c>
      <c r="F3608" s="5">
        <f t="shared" si="336"/>
        <v>0.31546666666666667</v>
      </c>
      <c r="G3608" s="6">
        <f t="shared" si="337"/>
        <v>60.666666666666664</v>
      </c>
      <c r="H3608" t="s">
        <v>8221</v>
      </c>
      <c r="I3608" t="s">
        <v>8224</v>
      </c>
      <c r="J3608" t="s">
        <v>8246</v>
      </c>
      <c r="K3608">
        <v>1433723033</v>
      </c>
      <c r="L3608" s="11">
        <f t="shared" si="340"/>
        <v>42163.016585648147</v>
      </c>
      <c r="M3608">
        <v>1428539033</v>
      </c>
      <c r="N3608" s="11">
        <f t="shared" si="341"/>
        <v>42103.016585648147</v>
      </c>
      <c r="O3608" t="b">
        <v>0</v>
      </c>
      <c r="P3608">
        <v>39</v>
      </c>
      <c r="Q3608" t="b">
        <v>0</v>
      </c>
      <c r="R3608" t="s">
        <v>8271</v>
      </c>
      <c r="S3608" t="str">
        <f t="shared" si="338"/>
        <v>theater</v>
      </c>
      <c r="T3608" t="str">
        <f t="shared" si="339"/>
        <v>plays</v>
      </c>
    </row>
    <row r="3609" spans="1:20" ht="43.2" x14ac:dyDescent="0.3">
      <c r="A3609">
        <v>1431</v>
      </c>
      <c r="B3609" s="3" t="s">
        <v>1432</v>
      </c>
      <c r="C3609" s="3" t="s">
        <v>5541</v>
      </c>
      <c r="D3609" s="10">
        <v>17000</v>
      </c>
      <c r="E3609">
        <v>5431</v>
      </c>
      <c r="F3609" s="5">
        <f t="shared" si="336"/>
        <v>0.31947058823529412</v>
      </c>
      <c r="G3609" s="6">
        <f t="shared" si="337"/>
        <v>115.55319148936171</v>
      </c>
      <c r="H3609" t="s">
        <v>8221</v>
      </c>
      <c r="I3609" t="s">
        <v>8224</v>
      </c>
      <c r="J3609" t="s">
        <v>8246</v>
      </c>
      <c r="K3609">
        <v>1448517816</v>
      </c>
      <c r="L3609" s="11">
        <f t="shared" si="340"/>
        <v>42334.252500000002</v>
      </c>
      <c r="M3609">
        <v>1445922216</v>
      </c>
      <c r="N3609" s="11">
        <f t="shared" si="341"/>
        <v>42304.210833333331</v>
      </c>
      <c r="O3609" t="b">
        <v>0</v>
      </c>
      <c r="P3609">
        <v>47</v>
      </c>
      <c r="Q3609" t="b">
        <v>0</v>
      </c>
      <c r="R3609" t="s">
        <v>8287</v>
      </c>
      <c r="S3609" t="str">
        <f t="shared" si="338"/>
        <v>publishing</v>
      </c>
      <c r="T3609" t="str">
        <f t="shared" si="339"/>
        <v>translations</v>
      </c>
    </row>
    <row r="3610" spans="1:20" ht="43.2" x14ac:dyDescent="0.3">
      <c r="A3610">
        <v>2861</v>
      </c>
      <c r="B3610" s="3" t="s">
        <v>2861</v>
      </c>
      <c r="C3610" s="3" t="s">
        <v>6971</v>
      </c>
      <c r="D3610" s="10">
        <v>250</v>
      </c>
      <c r="E3610">
        <v>80</v>
      </c>
      <c r="F3610" s="5">
        <f t="shared" si="336"/>
        <v>0.32</v>
      </c>
      <c r="G3610" s="6">
        <f t="shared" si="337"/>
        <v>26.666666666666668</v>
      </c>
      <c r="H3610" t="s">
        <v>8221</v>
      </c>
      <c r="I3610" t="s">
        <v>8226</v>
      </c>
      <c r="J3610" t="s">
        <v>8248</v>
      </c>
      <c r="K3610">
        <v>1443103848</v>
      </c>
      <c r="L3610" s="11">
        <f t="shared" si="340"/>
        <v>42271.590833333335</v>
      </c>
      <c r="M3610">
        <v>1441894248</v>
      </c>
      <c r="N3610" s="11">
        <f t="shared" si="341"/>
        <v>42257.590833333335</v>
      </c>
      <c r="O3610" t="b">
        <v>0</v>
      </c>
      <c r="P3610">
        <v>3</v>
      </c>
      <c r="Q3610" t="b">
        <v>0</v>
      </c>
      <c r="R3610" t="s">
        <v>8271</v>
      </c>
      <c r="S3610" t="str">
        <f t="shared" si="338"/>
        <v>theater</v>
      </c>
      <c r="T3610" t="str">
        <f t="shared" si="339"/>
        <v>plays</v>
      </c>
    </row>
    <row r="3611" spans="1:20" ht="43.2" x14ac:dyDescent="0.3">
      <c r="A3611">
        <v>3974</v>
      </c>
      <c r="B3611" s="3" t="s">
        <v>3971</v>
      </c>
      <c r="C3611" s="3" t="s">
        <v>8081</v>
      </c>
      <c r="D3611" s="10">
        <v>1000</v>
      </c>
      <c r="E3611">
        <v>320</v>
      </c>
      <c r="F3611" s="5">
        <f t="shared" si="336"/>
        <v>0.32</v>
      </c>
      <c r="G3611" s="6">
        <f t="shared" si="337"/>
        <v>29.09090909090909</v>
      </c>
      <c r="H3611" t="s">
        <v>8221</v>
      </c>
      <c r="I3611" t="s">
        <v>8225</v>
      </c>
      <c r="J3611" t="s">
        <v>8247</v>
      </c>
      <c r="K3611">
        <v>1464872848</v>
      </c>
      <c r="L3611" s="11">
        <f t="shared" si="340"/>
        <v>42523.546851851846</v>
      </c>
      <c r="M3611">
        <v>1462280848</v>
      </c>
      <c r="N3611" s="11">
        <f t="shared" si="341"/>
        <v>42493.546851851846</v>
      </c>
      <c r="O3611" t="b">
        <v>0</v>
      </c>
      <c r="P3611">
        <v>11</v>
      </c>
      <c r="Q3611" t="b">
        <v>0</v>
      </c>
      <c r="R3611" t="s">
        <v>8271</v>
      </c>
      <c r="S3611" t="str">
        <f t="shared" si="338"/>
        <v>theater</v>
      </c>
      <c r="T3611" t="str">
        <f t="shared" si="339"/>
        <v>plays</v>
      </c>
    </row>
    <row r="3612" spans="1:20" ht="43.2" x14ac:dyDescent="0.3">
      <c r="A3612">
        <v>3958</v>
      </c>
      <c r="B3612" s="3" t="s">
        <v>3955</v>
      </c>
      <c r="C3612" s="3" t="s">
        <v>8065</v>
      </c>
      <c r="D3612" s="10">
        <v>2000</v>
      </c>
      <c r="E3612">
        <v>641</v>
      </c>
      <c r="F3612" s="5">
        <f t="shared" si="336"/>
        <v>0.32050000000000001</v>
      </c>
      <c r="G3612" s="6">
        <f t="shared" si="337"/>
        <v>40.0625</v>
      </c>
      <c r="H3612" t="s">
        <v>8221</v>
      </c>
      <c r="I3612" t="s">
        <v>8224</v>
      </c>
      <c r="J3612" t="s">
        <v>8246</v>
      </c>
      <c r="K3612">
        <v>1406988000</v>
      </c>
      <c r="L3612" s="11">
        <f t="shared" si="340"/>
        <v>41853.583333333336</v>
      </c>
      <c r="M3612">
        <v>1403822912</v>
      </c>
      <c r="N3612" s="11">
        <f t="shared" si="341"/>
        <v>41816.950370370374</v>
      </c>
      <c r="O3612" t="b">
        <v>0</v>
      </c>
      <c r="P3612">
        <v>16</v>
      </c>
      <c r="Q3612" t="b">
        <v>0</v>
      </c>
      <c r="R3612" t="s">
        <v>8271</v>
      </c>
      <c r="S3612" t="str">
        <f t="shared" si="338"/>
        <v>theater</v>
      </c>
      <c r="T3612" t="str">
        <f t="shared" si="339"/>
        <v>plays</v>
      </c>
    </row>
    <row r="3613" spans="1:20" ht="57.6" x14ac:dyDescent="0.3">
      <c r="A3613">
        <v>3985</v>
      </c>
      <c r="B3613" s="3" t="s">
        <v>3981</v>
      </c>
      <c r="C3613" s="3" t="s">
        <v>8091</v>
      </c>
      <c r="D3613" s="10">
        <v>2000</v>
      </c>
      <c r="E3613">
        <v>641</v>
      </c>
      <c r="F3613" s="5">
        <f t="shared" si="336"/>
        <v>0.32050000000000001</v>
      </c>
      <c r="G3613" s="6">
        <f t="shared" si="337"/>
        <v>33.736842105263158</v>
      </c>
      <c r="H3613" t="s">
        <v>8221</v>
      </c>
      <c r="I3613" t="s">
        <v>8224</v>
      </c>
      <c r="J3613" t="s">
        <v>8246</v>
      </c>
      <c r="K3613">
        <v>1456002300</v>
      </c>
      <c r="L3613" s="11">
        <f t="shared" si="340"/>
        <v>42420.878472222219</v>
      </c>
      <c r="M3613">
        <v>1454173120</v>
      </c>
      <c r="N3613" s="11">
        <f t="shared" si="341"/>
        <v>42399.707407407404</v>
      </c>
      <c r="O3613" t="b">
        <v>0</v>
      </c>
      <c r="P3613">
        <v>19</v>
      </c>
      <c r="Q3613" t="b">
        <v>0</v>
      </c>
      <c r="R3613" t="s">
        <v>8271</v>
      </c>
      <c r="S3613" t="str">
        <f t="shared" si="338"/>
        <v>theater</v>
      </c>
      <c r="T3613" t="str">
        <f t="shared" si="339"/>
        <v>plays</v>
      </c>
    </row>
    <row r="3614" spans="1:20" ht="28.8" x14ac:dyDescent="0.3">
      <c r="A3614">
        <v>2885</v>
      </c>
      <c r="B3614" s="3" t="s">
        <v>2885</v>
      </c>
      <c r="C3614" s="3" t="s">
        <v>6995</v>
      </c>
      <c r="D3614" s="10">
        <v>400</v>
      </c>
      <c r="E3614">
        <v>130</v>
      </c>
      <c r="F3614" s="5">
        <f t="shared" si="336"/>
        <v>0.32500000000000001</v>
      </c>
      <c r="G3614" s="6">
        <f t="shared" si="337"/>
        <v>26</v>
      </c>
      <c r="H3614" t="s">
        <v>8221</v>
      </c>
      <c r="I3614" t="s">
        <v>8224</v>
      </c>
      <c r="J3614" t="s">
        <v>8246</v>
      </c>
      <c r="K3614">
        <v>1426294201</v>
      </c>
      <c r="L3614" s="11">
        <f t="shared" si="340"/>
        <v>42077.034733796296</v>
      </c>
      <c r="M3614">
        <v>1423705801</v>
      </c>
      <c r="N3614" s="11">
        <f t="shared" si="341"/>
        <v>42047.07640046296</v>
      </c>
      <c r="O3614" t="b">
        <v>0</v>
      </c>
      <c r="P3614">
        <v>5</v>
      </c>
      <c r="Q3614" t="b">
        <v>0</v>
      </c>
      <c r="R3614" t="s">
        <v>8271</v>
      </c>
      <c r="S3614" t="str">
        <f t="shared" si="338"/>
        <v>theater</v>
      </c>
      <c r="T3614" t="str">
        <f t="shared" si="339"/>
        <v>plays</v>
      </c>
    </row>
    <row r="3615" spans="1:20" ht="28.8" x14ac:dyDescent="0.3">
      <c r="A3615">
        <v>3891</v>
      </c>
      <c r="B3615" s="3" t="s">
        <v>3888</v>
      </c>
      <c r="C3615" s="3" t="s">
        <v>7999</v>
      </c>
      <c r="D3615" s="10">
        <v>800</v>
      </c>
      <c r="E3615">
        <v>260</v>
      </c>
      <c r="F3615" s="5">
        <f t="shared" si="336"/>
        <v>0.32500000000000001</v>
      </c>
      <c r="G3615" s="6">
        <f t="shared" si="337"/>
        <v>37.142857142857146</v>
      </c>
      <c r="H3615" t="s">
        <v>8221</v>
      </c>
      <c r="I3615" t="s">
        <v>8224</v>
      </c>
      <c r="J3615" t="s">
        <v>8246</v>
      </c>
      <c r="K3615">
        <v>1427086740</v>
      </c>
      <c r="L3615" s="11">
        <f t="shared" si="340"/>
        <v>42086.207638888889</v>
      </c>
      <c r="M3615">
        <v>1424488244</v>
      </c>
      <c r="N3615" s="11">
        <f t="shared" si="341"/>
        <v>42056.1324537037</v>
      </c>
      <c r="O3615" t="b">
        <v>0</v>
      </c>
      <c r="P3615">
        <v>7</v>
      </c>
      <c r="Q3615" t="b">
        <v>0</v>
      </c>
      <c r="R3615" t="s">
        <v>8271</v>
      </c>
      <c r="S3615" t="str">
        <f t="shared" si="338"/>
        <v>theater</v>
      </c>
      <c r="T3615" t="str">
        <f t="shared" si="339"/>
        <v>plays</v>
      </c>
    </row>
    <row r="3616" spans="1:20" ht="43.2" x14ac:dyDescent="0.3">
      <c r="A3616">
        <v>479</v>
      </c>
      <c r="B3616" s="3" t="s">
        <v>480</v>
      </c>
      <c r="C3616" s="3" t="s">
        <v>4589</v>
      </c>
      <c r="D3616" s="10">
        <v>15000</v>
      </c>
      <c r="E3616">
        <v>4884</v>
      </c>
      <c r="F3616" s="5">
        <f t="shared" si="336"/>
        <v>0.3256</v>
      </c>
      <c r="G3616" s="6">
        <f t="shared" si="337"/>
        <v>88.8</v>
      </c>
      <c r="H3616" t="s">
        <v>8221</v>
      </c>
      <c r="I3616" t="s">
        <v>8224</v>
      </c>
      <c r="J3616" t="s">
        <v>8246</v>
      </c>
      <c r="K3616">
        <v>1416566835</v>
      </c>
      <c r="L3616" s="11">
        <f t="shared" si="340"/>
        <v>41964.449479166666</v>
      </c>
      <c r="M3616">
        <v>1411379235</v>
      </c>
      <c r="N3616" s="11">
        <f t="shared" si="341"/>
        <v>41904.407812500001</v>
      </c>
      <c r="O3616" t="b">
        <v>0</v>
      </c>
      <c r="P3616">
        <v>55</v>
      </c>
      <c r="Q3616" t="b">
        <v>0</v>
      </c>
      <c r="R3616" t="s">
        <v>8270</v>
      </c>
      <c r="S3616" t="str">
        <f t="shared" si="338"/>
        <v>film &amp; video</v>
      </c>
      <c r="T3616" t="str">
        <f t="shared" si="339"/>
        <v>animation</v>
      </c>
    </row>
    <row r="3617" spans="1:20" ht="57.6" x14ac:dyDescent="0.3">
      <c r="A3617">
        <v>3898</v>
      </c>
      <c r="B3617" s="3" t="s">
        <v>3895</v>
      </c>
      <c r="C3617" s="3" t="s">
        <v>8006</v>
      </c>
      <c r="D3617" s="10">
        <v>2500</v>
      </c>
      <c r="E3617">
        <v>814</v>
      </c>
      <c r="F3617" s="5">
        <f t="shared" si="336"/>
        <v>0.3256</v>
      </c>
      <c r="G3617" s="6">
        <f t="shared" si="337"/>
        <v>50.875</v>
      </c>
      <c r="H3617" t="s">
        <v>8221</v>
      </c>
      <c r="I3617" t="s">
        <v>8225</v>
      </c>
      <c r="J3617" t="s">
        <v>8247</v>
      </c>
      <c r="K3617">
        <v>1439827200</v>
      </c>
      <c r="L3617" s="11">
        <f t="shared" si="340"/>
        <v>42233.666666666672</v>
      </c>
      <c r="M3617">
        <v>1436355270</v>
      </c>
      <c r="N3617" s="11">
        <f t="shared" si="341"/>
        <v>42193.482291666667</v>
      </c>
      <c r="O3617" t="b">
        <v>0</v>
      </c>
      <c r="P3617">
        <v>16</v>
      </c>
      <c r="Q3617" t="b">
        <v>0</v>
      </c>
      <c r="R3617" t="s">
        <v>8271</v>
      </c>
      <c r="S3617" t="str">
        <f t="shared" si="338"/>
        <v>theater</v>
      </c>
      <c r="T3617" t="str">
        <f t="shared" si="339"/>
        <v>plays</v>
      </c>
    </row>
    <row r="3618" spans="1:20" ht="43.2" x14ac:dyDescent="0.3">
      <c r="A3618">
        <v>2672</v>
      </c>
      <c r="B3618" s="3" t="s">
        <v>2672</v>
      </c>
      <c r="C3618" s="3" t="s">
        <v>6782</v>
      </c>
      <c r="D3618" s="10">
        <v>10000</v>
      </c>
      <c r="E3618">
        <v>3319</v>
      </c>
      <c r="F3618" s="5">
        <f t="shared" si="336"/>
        <v>0.33189999999999997</v>
      </c>
      <c r="G3618" s="6">
        <f t="shared" si="337"/>
        <v>70.61702127659575</v>
      </c>
      <c r="H3618" t="s">
        <v>8221</v>
      </c>
      <c r="I3618" t="s">
        <v>8224</v>
      </c>
      <c r="J3618" t="s">
        <v>8246</v>
      </c>
      <c r="K3618">
        <v>1451282400</v>
      </c>
      <c r="L3618" s="11">
        <f t="shared" si="340"/>
        <v>42366.25</v>
      </c>
      <c r="M3618">
        <v>1449436390</v>
      </c>
      <c r="N3618" s="11">
        <f t="shared" si="341"/>
        <v>42344.884143518517</v>
      </c>
      <c r="O3618" t="b">
        <v>1</v>
      </c>
      <c r="P3618">
        <v>47</v>
      </c>
      <c r="Q3618" t="b">
        <v>0</v>
      </c>
      <c r="R3618" t="s">
        <v>8302</v>
      </c>
      <c r="S3618" t="str">
        <f t="shared" si="338"/>
        <v>technology</v>
      </c>
      <c r="T3618" t="str">
        <f t="shared" si="339"/>
        <v>makerspaces</v>
      </c>
    </row>
    <row r="3619" spans="1:20" ht="43.2" x14ac:dyDescent="0.3">
      <c r="A3619">
        <v>180</v>
      </c>
      <c r="B3619" s="3" t="s">
        <v>182</v>
      </c>
      <c r="C3619" s="3" t="s">
        <v>4290</v>
      </c>
      <c r="D3619" s="10">
        <v>1200</v>
      </c>
      <c r="E3619">
        <v>401</v>
      </c>
      <c r="F3619" s="5">
        <f t="shared" si="336"/>
        <v>0.33416666666666667</v>
      </c>
      <c r="G3619" s="6">
        <f t="shared" si="337"/>
        <v>30.846153846153847</v>
      </c>
      <c r="H3619" t="s">
        <v>8221</v>
      </c>
      <c r="I3619" t="s">
        <v>8225</v>
      </c>
      <c r="J3619" t="s">
        <v>8247</v>
      </c>
      <c r="K3619">
        <v>1428951600</v>
      </c>
      <c r="L3619" s="11">
        <f t="shared" si="340"/>
        <v>42107.791666666672</v>
      </c>
      <c r="M3619">
        <v>1425512843</v>
      </c>
      <c r="N3619" s="11">
        <f t="shared" si="341"/>
        <v>42067.991238425922</v>
      </c>
      <c r="O3619" t="b">
        <v>0</v>
      </c>
      <c r="P3619">
        <v>13</v>
      </c>
      <c r="Q3619" t="b">
        <v>0</v>
      </c>
      <c r="R3619" t="s">
        <v>8268</v>
      </c>
      <c r="S3619" t="str">
        <f t="shared" si="338"/>
        <v>film &amp; video</v>
      </c>
      <c r="T3619" t="str">
        <f t="shared" si="339"/>
        <v>drama</v>
      </c>
    </row>
    <row r="3620" spans="1:20" ht="43.2" x14ac:dyDescent="0.3">
      <c r="A3620">
        <v>2882</v>
      </c>
      <c r="B3620" s="3" t="s">
        <v>2882</v>
      </c>
      <c r="C3620" s="3" t="s">
        <v>6992</v>
      </c>
      <c r="D3620" s="10">
        <v>750</v>
      </c>
      <c r="E3620">
        <v>252</v>
      </c>
      <c r="F3620" s="5">
        <f t="shared" si="336"/>
        <v>0.33600000000000002</v>
      </c>
      <c r="G3620" s="6">
        <f t="shared" si="337"/>
        <v>63</v>
      </c>
      <c r="H3620" t="s">
        <v>8221</v>
      </c>
      <c r="I3620" t="s">
        <v>8224</v>
      </c>
      <c r="J3620" t="s">
        <v>8246</v>
      </c>
      <c r="K3620">
        <v>1462112318</v>
      </c>
      <c r="L3620" s="11">
        <f t="shared" si="340"/>
        <v>42491.596273148149</v>
      </c>
      <c r="M3620">
        <v>1459520318</v>
      </c>
      <c r="N3620" s="11">
        <f t="shared" si="341"/>
        <v>42461.596273148149</v>
      </c>
      <c r="O3620" t="b">
        <v>0</v>
      </c>
      <c r="P3620">
        <v>4</v>
      </c>
      <c r="Q3620" t="b">
        <v>0</v>
      </c>
      <c r="R3620" t="s">
        <v>8271</v>
      </c>
      <c r="S3620" t="str">
        <f t="shared" si="338"/>
        <v>theater</v>
      </c>
      <c r="T3620" t="str">
        <f t="shared" si="339"/>
        <v>plays</v>
      </c>
    </row>
    <row r="3621" spans="1:20" ht="43.2" x14ac:dyDescent="0.3">
      <c r="A3621">
        <v>977</v>
      </c>
      <c r="B3621" s="3" t="s">
        <v>978</v>
      </c>
      <c r="C3621" s="3" t="s">
        <v>5087</v>
      </c>
      <c r="D3621" s="10">
        <v>2700</v>
      </c>
      <c r="E3621">
        <v>909</v>
      </c>
      <c r="F3621" s="5">
        <f t="shared" si="336"/>
        <v>0.33666666666666667</v>
      </c>
      <c r="G3621" s="6">
        <f t="shared" si="337"/>
        <v>75.75</v>
      </c>
      <c r="H3621" t="s">
        <v>8221</v>
      </c>
      <c r="I3621" t="s">
        <v>8239</v>
      </c>
      <c r="J3621" t="s">
        <v>8249</v>
      </c>
      <c r="K3621">
        <v>1456094197</v>
      </c>
      <c r="L3621" s="11">
        <f t="shared" si="340"/>
        <v>42421.942094907412</v>
      </c>
      <c r="M3621">
        <v>1453502197</v>
      </c>
      <c r="N3621" s="11">
        <f t="shared" si="341"/>
        <v>42391.942094907412</v>
      </c>
      <c r="O3621" t="b">
        <v>0</v>
      </c>
      <c r="P3621">
        <v>12</v>
      </c>
      <c r="Q3621" t="b">
        <v>0</v>
      </c>
      <c r="R3621" t="s">
        <v>8273</v>
      </c>
      <c r="S3621" t="str">
        <f t="shared" si="338"/>
        <v>technology</v>
      </c>
      <c r="T3621" t="str">
        <f t="shared" si="339"/>
        <v>wearables</v>
      </c>
    </row>
    <row r="3622" spans="1:20" ht="28.8" x14ac:dyDescent="0.3">
      <c r="A3622">
        <v>1726</v>
      </c>
      <c r="B3622" s="3" t="s">
        <v>1727</v>
      </c>
      <c r="C3622" s="3" t="s">
        <v>5836</v>
      </c>
      <c r="D3622" s="10">
        <v>6500</v>
      </c>
      <c r="E3622">
        <v>2196</v>
      </c>
      <c r="F3622" s="5">
        <f t="shared" si="336"/>
        <v>0.33784615384615385</v>
      </c>
      <c r="G3622" s="6">
        <f t="shared" si="337"/>
        <v>137.25</v>
      </c>
      <c r="H3622" t="s">
        <v>8221</v>
      </c>
      <c r="I3622" t="s">
        <v>8224</v>
      </c>
      <c r="J3622" t="s">
        <v>8246</v>
      </c>
      <c r="K3622">
        <v>1403906664</v>
      </c>
      <c r="L3622" s="11">
        <f t="shared" si="340"/>
        <v>41817.919722222221</v>
      </c>
      <c r="M3622">
        <v>1401401064</v>
      </c>
      <c r="N3622" s="11">
        <f t="shared" si="341"/>
        <v>41788.919722222221</v>
      </c>
      <c r="O3622" t="b">
        <v>0</v>
      </c>
      <c r="P3622">
        <v>16</v>
      </c>
      <c r="Q3622" t="b">
        <v>0</v>
      </c>
      <c r="R3622" t="s">
        <v>8293</v>
      </c>
      <c r="S3622" t="str">
        <f t="shared" si="338"/>
        <v>music</v>
      </c>
      <c r="T3622" t="str">
        <f t="shared" si="339"/>
        <v>faith</v>
      </c>
    </row>
    <row r="3623" spans="1:20" ht="57.6" x14ac:dyDescent="0.3">
      <c r="A3623">
        <v>711</v>
      </c>
      <c r="B3623" s="3" t="s">
        <v>712</v>
      </c>
      <c r="C3623" s="3" t="s">
        <v>4821</v>
      </c>
      <c r="D3623" s="10">
        <v>100000</v>
      </c>
      <c r="E3623">
        <v>33791</v>
      </c>
      <c r="F3623" s="5">
        <f t="shared" si="336"/>
        <v>0.33790999999999999</v>
      </c>
      <c r="G3623" s="6">
        <f t="shared" si="337"/>
        <v>99.973372781065095</v>
      </c>
      <c r="H3623" t="s">
        <v>8221</v>
      </c>
      <c r="I3623" t="s">
        <v>8233</v>
      </c>
      <c r="J3623" t="s">
        <v>8249</v>
      </c>
      <c r="K3623">
        <v>1481716868</v>
      </c>
      <c r="L3623" s="11">
        <f t="shared" si="340"/>
        <v>42718.500787037032</v>
      </c>
      <c r="M3623">
        <v>1478257268</v>
      </c>
      <c r="N3623" s="11">
        <f t="shared" si="341"/>
        <v>42678.459120370375</v>
      </c>
      <c r="O3623" t="b">
        <v>0</v>
      </c>
      <c r="P3623">
        <v>338</v>
      </c>
      <c r="Q3623" t="b">
        <v>0</v>
      </c>
      <c r="R3623" t="s">
        <v>8273</v>
      </c>
      <c r="S3623" t="str">
        <f t="shared" si="338"/>
        <v>technology</v>
      </c>
      <c r="T3623" t="str">
        <f t="shared" si="339"/>
        <v>wearables</v>
      </c>
    </row>
    <row r="3624" spans="1:20" ht="28.8" x14ac:dyDescent="0.3">
      <c r="A3624">
        <v>598</v>
      </c>
      <c r="B3624" s="3" t="s">
        <v>599</v>
      </c>
      <c r="C3624" s="3" t="s">
        <v>4708</v>
      </c>
      <c r="D3624" s="10">
        <v>2500</v>
      </c>
      <c r="E3624">
        <v>850</v>
      </c>
      <c r="F3624" s="5">
        <f t="shared" si="336"/>
        <v>0.34</v>
      </c>
      <c r="G3624" s="6">
        <f t="shared" si="337"/>
        <v>121.42857142857143</v>
      </c>
      <c r="H3624" t="s">
        <v>8221</v>
      </c>
      <c r="I3624" t="s">
        <v>8224</v>
      </c>
      <c r="J3624" t="s">
        <v>8246</v>
      </c>
      <c r="K3624">
        <v>1417737781</v>
      </c>
      <c r="L3624" s="11">
        <f t="shared" si="340"/>
        <v>41978.00209490741</v>
      </c>
      <c r="M3624">
        <v>1415145781</v>
      </c>
      <c r="N3624" s="11">
        <f t="shared" si="341"/>
        <v>41948.00209490741</v>
      </c>
      <c r="O3624" t="b">
        <v>0</v>
      </c>
      <c r="P3624">
        <v>7</v>
      </c>
      <c r="Q3624" t="b">
        <v>0</v>
      </c>
      <c r="R3624" t="s">
        <v>8272</v>
      </c>
      <c r="S3624" t="str">
        <f t="shared" si="338"/>
        <v>technology</v>
      </c>
      <c r="T3624" t="str">
        <f t="shared" si="339"/>
        <v>web</v>
      </c>
    </row>
    <row r="3625" spans="1:20" ht="43.2" x14ac:dyDescent="0.3">
      <c r="A3625">
        <v>1549</v>
      </c>
      <c r="B3625" s="3" t="s">
        <v>1550</v>
      </c>
      <c r="C3625" s="3" t="s">
        <v>5659</v>
      </c>
      <c r="D3625" s="10">
        <v>500</v>
      </c>
      <c r="E3625">
        <v>170</v>
      </c>
      <c r="F3625" s="5">
        <f t="shared" si="336"/>
        <v>0.34</v>
      </c>
      <c r="G3625" s="6">
        <f t="shared" si="337"/>
        <v>28.333333333333332</v>
      </c>
      <c r="H3625" t="s">
        <v>8221</v>
      </c>
      <c r="I3625" t="s">
        <v>8224</v>
      </c>
      <c r="J3625" t="s">
        <v>8246</v>
      </c>
      <c r="K3625">
        <v>1446524159</v>
      </c>
      <c r="L3625" s="11">
        <f t="shared" si="340"/>
        <v>42311.177766203706</v>
      </c>
      <c r="M3625">
        <v>1443928559</v>
      </c>
      <c r="N3625" s="11">
        <f t="shared" si="341"/>
        <v>42281.136099537034</v>
      </c>
      <c r="O3625" t="b">
        <v>0</v>
      </c>
      <c r="P3625">
        <v>6</v>
      </c>
      <c r="Q3625" t="b">
        <v>0</v>
      </c>
      <c r="R3625" t="s">
        <v>8289</v>
      </c>
      <c r="S3625" t="str">
        <f t="shared" si="338"/>
        <v>photography</v>
      </c>
      <c r="T3625" t="str">
        <f t="shared" si="339"/>
        <v>nature</v>
      </c>
    </row>
    <row r="3626" spans="1:20" ht="43.2" x14ac:dyDescent="0.3">
      <c r="A3626">
        <v>3851</v>
      </c>
      <c r="B3626" s="3" t="s">
        <v>3848</v>
      </c>
      <c r="C3626" s="3" t="s">
        <v>7960</v>
      </c>
      <c r="D3626" s="10">
        <v>2500</v>
      </c>
      <c r="E3626">
        <v>852</v>
      </c>
      <c r="F3626" s="5">
        <f t="shared" si="336"/>
        <v>0.34079999999999999</v>
      </c>
      <c r="G3626" s="6">
        <f t="shared" si="337"/>
        <v>35.5</v>
      </c>
      <c r="H3626" t="s">
        <v>8221</v>
      </c>
      <c r="I3626" t="s">
        <v>8225</v>
      </c>
      <c r="J3626" t="s">
        <v>8247</v>
      </c>
      <c r="K3626">
        <v>1437129179</v>
      </c>
      <c r="L3626" s="11">
        <f t="shared" si="340"/>
        <v>42202.439571759256</v>
      </c>
      <c r="M3626">
        <v>1434537179</v>
      </c>
      <c r="N3626" s="11">
        <f t="shared" si="341"/>
        <v>42172.439571759256</v>
      </c>
      <c r="O3626" t="b">
        <v>1</v>
      </c>
      <c r="P3626">
        <v>24</v>
      </c>
      <c r="Q3626" t="b">
        <v>0</v>
      </c>
      <c r="R3626" t="s">
        <v>8271</v>
      </c>
      <c r="S3626" t="str">
        <f t="shared" si="338"/>
        <v>theater</v>
      </c>
      <c r="T3626" t="str">
        <f t="shared" si="339"/>
        <v>plays</v>
      </c>
    </row>
    <row r="3627" spans="1:20" ht="43.2" x14ac:dyDescent="0.3">
      <c r="A3627">
        <v>4069</v>
      </c>
      <c r="B3627" s="3" t="s">
        <v>4065</v>
      </c>
      <c r="C3627" s="3" t="s">
        <v>8172</v>
      </c>
      <c r="D3627" s="10">
        <v>1250</v>
      </c>
      <c r="E3627">
        <v>430</v>
      </c>
      <c r="F3627" s="5">
        <f t="shared" si="336"/>
        <v>0.34399999999999997</v>
      </c>
      <c r="G3627" s="6">
        <f t="shared" si="337"/>
        <v>33.07692307692308</v>
      </c>
      <c r="H3627" t="s">
        <v>8221</v>
      </c>
      <c r="I3627" t="s">
        <v>8225</v>
      </c>
      <c r="J3627" t="s">
        <v>8247</v>
      </c>
      <c r="K3627">
        <v>1425124800</v>
      </c>
      <c r="L3627" s="11">
        <f t="shared" si="340"/>
        <v>42063.5</v>
      </c>
      <c r="M3627">
        <v>1421596356</v>
      </c>
      <c r="N3627" s="11">
        <f t="shared" si="341"/>
        <v>42022.661527777775</v>
      </c>
      <c r="O3627" t="b">
        <v>0</v>
      </c>
      <c r="P3627">
        <v>13</v>
      </c>
      <c r="Q3627" t="b">
        <v>0</v>
      </c>
      <c r="R3627" t="s">
        <v>8271</v>
      </c>
      <c r="S3627" t="str">
        <f t="shared" si="338"/>
        <v>theater</v>
      </c>
      <c r="T3627" t="str">
        <f t="shared" si="339"/>
        <v>plays</v>
      </c>
    </row>
    <row r="3628" spans="1:20" ht="43.2" x14ac:dyDescent="0.3">
      <c r="A3628">
        <v>972</v>
      </c>
      <c r="B3628" s="3" t="s">
        <v>973</v>
      </c>
      <c r="C3628" s="3" t="s">
        <v>5082</v>
      </c>
      <c r="D3628" s="10">
        <v>20000</v>
      </c>
      <c r="E3628">
        <v>6925</v>
      </c>
      <c r="F3628" s="5">
        <f t="shared" si="336"/>
        <v>0.34625</v>
      </c>
      <c r="G3628" s="6">
        <f t="shared" si="337"/>
        <v>153.88888888888889</v>
      </c>
      <c r="H3628" t="s">
        <v>8221</v>
      </c>
      <c r="I3628" t="s">
        <v>8224</v>
      </c>
      <c r="J3628" t="s">
        <v>8246</v>
      </c>
      <c r="K3628">
        <v>1409813940</v>
      </c>
      <c r="L3628" s="11">
        <f t="shared" si="340"/>
        <v>41886.290972222225</v>
      </c>
      <c r="M3628">
        <v>1407271598</v>
      </c>
      <c r="N3628" s="11">
        <f t="shared" si="341"/>
        <v>41856.865717592591</v>
      </c>
      <c r="O3628" t="b">
        <v>0</v>
      </c>
      <c r="P3628">
        <v>45</v>
      </c>
      <c r="Q3628" t="b">
        <v>0</v>
      </c>
      <c r="R3628" t="s">
        <v>8273</v>
      </c>
      <c r="S3628" t="str">
        <f t="shared" si="338"/>
        <v>technology</v>
      </c>
      <c r="T3628" t="str">
        <f t="shared" si="339"/>
        <v>wearables</v>
      </c>
    </row>
    <row r="3629" spans="1:20" ht="43.2" x14ac:dyDescent="0.3">
      <c r="A3629">
        <v>3983</v>
      </c>
      <c r="B3629" s="3" t="s">
        <v>3979</v>
      </c>
      <c r="C3629" s="3" t="s">
        <v>8089</v>
      </c>
      <c r="D3629" s="10">
        <v>11140</v>
      </c>
      <c r="E3629">
        <v>3877</v>
      </c>
      <c r="F3629" s="5">
        <f t="shared" si="336"/>
        <v>0.34802513464991025</v>
      </c>
      <c r="G3629" s="6">
        <f t="shared" si="337"/>
        <v>84.282608695652172</v>
      </c>
      <c r="H3629" t="s">
        <v>8221</v>
      </c>
      <c r="I3629" t="s">
        <v>8224</v>
      </c>
      <c r="J3629" t="s">
        <v>8246</v>
      </c>
      <c r="K3629">
        <v>1400569140</v>
      </c>
      <c r="L3629" s="11">
        <f t="shared" si="340"/>
        <v>41779.290972222225</v>
      </c>
      <c r="M3629">
        <v>1397854356</v>
      </c>
      <c r="N3629" s="11">
        <f t="shared" si="341"/>
        <v>41747.86986111111</v>
      </c>
      <c r="O3629" t="b">
        <v>0</v>
      </c>
      <c r="P3629">
        <v>46</v>
      </c>
      <c r="Q3629" t="b">
        <v>0</v>
      </c>
      <c r="R3629" t="s">
        <v>8271</v>
      </c>
      <c r="S3629" t="str">
        <f t="shared" si="338"/>
        <v>theater</v>
      </c>
      <c r="T3629" t="str">
        <f t="shared" si="339"/>
        <v>plays</v>
      </c>
    </row>
    <row r="3630" spans="1:20" ht="43.2" x14ac:dyDescent="0.3">
      <c r="A3630">
        <v>3995</v>
      </c>
      <c r="B3630" s="3" t="s">
        <v>3991</v>
      </c>
      <c r="C3630" s="3" t="s">
        <v>8101</v>
      </c>
      <c r="D3630" s="10">
        <v>200</v>
      </c>
      <c r="E3630">
        <v>70</v>
      </c>
      <c r="F3630" s="5">
        <f t="shared" si="336"/>
        <v>0.35</v>
      </c>
      <c r="G3630" s="6">
        <f t="shared" si="337"/>
        <v>17.5</v>
      </c>
      <c r="H3630" t="s">
        <v>8221</v>
      </c>
      <c r="I3630" t="s">
        <v>8225</v>
      </c>
      <c r="J3630" t="s">
        <v>8247</v>
      </c>
      <c r="K3630">
        <v>1423913220</v>
      </c>
      <c r="L3630" s="11">
        <f t="shared" si="340"/>
        <v>42049.477083333331</v>
      </c>
      <c r="M3630">
        <v>1421339077</v>
      </c>
      <c r="N3630" s="11">
        <f t="shared" si="341"/>
        <v>42019.683761574073</v>
      </c>
      <c r="O3630" t="b">
        <v>0</v>
      </c>
      <c r="P3630">
        <v>4</v>
      </c>
      <c r="Q3630" t="b">
        <v>0</v>
      </c>
      <c r="R3630" t="s">
        <v>8271</v>
      </c>
      <c r="S3630" t="str">
        <f t="shared" si="338"/>
        <v>theater</v>
      </c>
      <c r="T3630" t="str">
        <f t="shared" si="339"/>
        <v>plays</v>
      </c>
    </row>
    <row r="3631" spans="1:20" ht="43.2" x14ac:dyDescent="0.3">
      <c r="A3631">
        <v>1804</v>
      </c>
      <c r="B3631" s="3" t="s">
        <v>1805</v>
      </c>
      <c r="C3631" s="3" t="s">
        <v>5914</v>
      </c>
      <c r="D3631" s="10">
        <v>15500</v>
      </c>
      <c r="E3631">
        <v>5452</v>
      </c>
      <c r="F3631" s="5">
        <f t="shared" si="336"/>
        <v>0.35174193548387095</v>
      </c>
      <c r="G3631" s="6">
        <f t="shared" si="337"/>
        <v>104.84615384615384</v>
      </c>
      <c r="H3631" t="s">
        <v>8221</v>
      </c>
      <c r="I3631" t="s">
        <v>8224</v>
      </c>
      <c r="J3631" t="s">
        <v>8246</v>
      </c>
      <c r="K3631">
        <v>1447521404</v>
      </c>
      <c r="L3631" s="11">
        <f t="shared" si="340"/>
        <v>42322.719953703709</v>
      </c>
      <c r="M3631">
        <v>1444061804</v>
      </c>
      <c r="N3631" s="11">
        <f t="shared" si="341"/>
        <v>42282.678287037037</v>
      </c>
      <c r="O3631" t="b">
        <v>1</v>
      </c>
      <c r="P3631">
        <v>52</v>
      </c>
      <c r="Q3631" t="b">
        <v>0</v>
      </c>
      <c r="R3631" t="s">
        <v>8285</v>
      </c>
      <c r="S3631" t="str">
        <f t="shared" si="338"/>
        <v>photography</v>
      </c>
      <c r="T3631" t="str">
        <f t="shared" si="339"/>
        <v>photobooks</v>
      </c>
    </row>
    <row r="3632" spans="1:20" ht="43.2" x14ac:dyDescent="0.3">
      <c r="A3632">
        <v>3633</v>
      </c>
      <c r="B3632" s="3" t="s">
        <v>3631</v>
      </c>
      <c r="C3632" s="3" t="s">
        <v>7743</v>
      </c>
      <c r="D3632" s="10">
        <v>5000</v>
      </c>
      <c r="E3632">
        <v>1762</v>
      </c>
      <c r="F3632" s="5">
        <f t="shared" si="336"/>
        <v>0.35239999999999999</v>
      </c>
      <c r="G3632" s="6">
        <f t="shared" si="337"/>
        <v>56.838709677419352</v>
      </c>
      <c r="H3632" t="s">
        <v>8221</v>
      </c>
      <c r="I3632" t="s">
        <v>8224</v>
      </c>
      <c r="J3632" t="s">
        <v>8246</v>
      </c>
      <c r="K3632">
        <v>1479517200</v>
      </c>
      <c r="L3632" s="11">
        <f t="shared" si="340"/>
        <v>42693.041666666672</v>
      </c>
      <c r="M3632">
        <v>1475765867</v>
      </c>
      <c r="N3632" s="11">
        <f t="shared" si="341"/>
        <v>42649.623460648145</v>
      </c>
      <c r="O3632" t="b">
        <v>0</v>
      </c>
      <c r="P3632">
        <v>31</v>
      </c>
      <c r="Q3632" t="b">
        <v>0</v>
      </c>
      <c r="R3632" t="s">
        <v>8305</v>
      </c>
      <c r="S3632" t="str">
        <f t="shared" si="338"/>
        <v>theater</v>
      </c>
      <c r="T3632" t="str">
        <f t="shared" si="339"/>
        <v>musical</v>
      </c>
    </row>
    <row r="3633" spans="1:20" ht="43.2" x14ac:dyDescent="0.3">
      <c r="A3633">
        <v>693</v>
      </c>
      <c r="B3633" s="3" t="s">
        <v>694</v>
      </c>
      <c r="C3633" s="3" t="s">
        <v>4803</v>
      </c>
      <c r="D3633" s="10">
        <v>100000</v>
      </c>
      <c r="E3633">
        <v>35338</v>
      </c>
      <c r="F3633" s="5">
        <f t="shared" si="336"/>
        <v>0.35338000000000003</v>
      </c>
      <c r="G3633" s="6">
        <f t="shared" si="337"/>
        <v>119.38513513513513</v>
      </c>
      <c r="H3633" t="s">
        <v>8221</v>
      </c>
      <c r="I3633" t="s">
        <v>8224</v>
      </c>
      <c r="J3633" t="s">
        <v>8246</v>
      </c>
      <c r="K3633">
        <v>1430421827</v>
      </c>
      <c r="L3633" s="11">
        <f t="shared" si="340"/>
        <v>42124.808182870373</v>
      </c>
      <c r="M3633">
        <v>1427829827</v>
      </c>
      <c r="N3633" s="11">
        <f t="shared" si="341"/>
        <v>42094.808182870373</v>
      </c>
      <c r="O3633" t="b">
        <v>0</v>
      </c>
      <c r="P3633">
        <v>296</v>
      </c>
      <c r="Q3633" t="b">
        <v>0</v>
      </c>
      <c r="R3633" t="s">
        <v>8273</v>
      </c>
      <c r="S3633" t="str">
        <f t="shared" si="338"/>
        <v>technology</v>
      </c>
      <c r="T3633" t="str">
        <f t="shared" si="339"/>
        <v>wearables</v>
      </c>
    </row>
    <row r="3634" spans="1:20" ht="43.2" x14ac:dyDescent="0.3">
      <c r="A3634">
        <v>1112</v>
      </c>
      <c r="B3634" s="3" t="s">
        <v>1113</v>
      </c>
      <c r="C3634" s="3" t="s">
        <v>5222</v>
      </c>
      <c r="D3634" s="10">
        <v>88000</v>
      </c>
      <c r="E3634">
        <v>31272.92</v>
      </c>
      <c r="F3634" s="5">
        <f t="shared" si="336"/>
        <v>0.35537409090909089</v>
      </c>
      <c r="G3634" s="6">
        <f t="shared" si="337"/>
        <v>100.23371794871794</v>
      </c>
      <c r="H3634" t="s">
        <v>8221</v>
      </c>
      <c r="I3634" t="s">
        <v>8224</v>
      </c>
      <c r="J3634" t="s">
        <v>8246</v>
      </c>
      <c r="K3634">
        <v>1421656200</v>
      </c>
      <c r="L3634" s="11">
        <f t="shared" si="340"/>
        <v>42023.354166666672</v>
      </c>
      <c r="M3634">
        <v>1416507211</v>
      </c>
      <c r="N3634" s="11">
        <f t="shared" si="341"/>
        <v>41963.759386574078</v>
      </c>
      <c r="O3634" t="b">
        <v>0</v>
      </c>
      <c r="P3634">
        <v>312</v>
      </c>
      <c r="Q3634" t="b">
        <v>0</v>
      </c>
      <c r="R3634" t="s">
        <v>8282</v>
      </c>
      <c r="S3634" t="str">
        <f t="shared" si="338"/>
        <v>games</v>
      </c>
      <c r="T3634" t="str">
        <f t="shared" si="339"/>
        <v>video games</v>
      </c>
    </row>
    <row r="3635" spans="1:20" ht="43.2" x14ac:dyDescent="0.3">
      <c r="A3635">
        <v>3943</v>
      </c>
      <c r="B3635" s="3" t="s">
        <v>3940</v>
      </c>
      <c r="C3635" s="3" t="s">
        <v>8051</v>
      </c>
      <c r="D3635" s="10">
        <v>5000</v>
      </c>
      <c r="E3635">
        <v>1782</v>
      </c>
      <c r="F3635" s="5">
        <f t="shared" si="336"/>
        <v>0.35639999999999999</v>
      </c>
      <c r="G3635" s="6">
        <f t="shared" si="337"/>
        <v>137.07692307692307</v>
      </c>
      <c r="H3635" t="s">
        <v>8221</v>
      </c>
      <c r="I3635" t="s">
        <v>8224</v>
      </c>
      <c r="J3635" t="s">
        <v>8246</v>
      </c>
      <c r="K3635">
        <v>1446483000</v>
      </c>
      <c r="L3635" s="11">
        <f t="shared" si="340"/>
        <v>42310.701388888891</v>
      </c>
      <c r="M3635">
        <v>1443811268</v>
      </c>
      <c r="N3635" s="11">
        <f t="shared" si="341"/>
        <v>42279.778564814813</v>
      </c>
      <c r="O3635" t="b">
        <v>0</v>
      </c>
      <c r="P3635">
        <v>13</v>
      </c>
      <c r="Q3635" t="b">
        <v>0</v>
      </c>
      <c r="R3635" t="s">
        <v>8271</v>
      </c>
      <c r="S3635" t="str">
        <f t="shared" si="338"/>
        <v>theater</v>
      </c>
      <c r="T3635" t="str">
        <f t="shared" si="339"/>
        <v>plays</v>
      </c>
    </row>
    <row r="3636" spans="1:20" x14ac:dyDescent="0.3">
      <c r="A3636">
        <v>183</v>
      </c>
      <c r="B3636" s="3" t="s">
        <v>185</v>
      </c>
      <c r="C3636" s="3" t="s">
        <v>4293</v>
      </c>
      <c r="D3636" s="10">
        <v>12500</v>
      </c>
      <c r="E3636">
        <v>4482</v>
      </c>
      <c r="F3636" s="5">
        <f t="shared" si="336"/>
        <v>0.35855999999999999</v>
      </c>
      <c r="G3636" s="6">
        <f t="shared" si="337"/>
        <v>373.5</v>
      </c>
      <c r="H3636" t="s">
        <v>8221</v>
      </c>
      <c r="I3636" t="s">
        <v>8225</v>
      </c>
      <c r="J3636" t="s">
        <v>8247</v>
      </c>
      <c r="K3636">
        <v>1417033610</v>
      </c>
      <c r="L3636" s="11">
        <f t="shared" si="340"/>
        <v>41969.851967592593</v>
      </c>
      <c r="M3636">
        <v>1414438010</v>
      </c>
      <c r="N3636" s="11">
        <f t="shared" si="341"/>
        <v>41939.810300925928</v>
      </c>
      <c r="O3636" t="b">
        <v>0</v>
      </c>
      <c r="P3636">
        <v>12</v>
      </c>
      <c r="Q3636" t="b">
        <v>0</v>
      </c>
      <c r="R3636" t="s">
        <v>8268</v>
      </c>
      <c r="S3636" t="str">
        <f t="shared" si="338"/>
        <v>film &amp; video</v>
      </c>
      <c r="T3636" t="str">
        <f t="shared" si="339"/>
        <v>drama</v>
      </c>
    </row>
    <row r="3637" spans="1:20" ht="43.2" x14ac:dyDescent="0.3">
      <c r="A3637">
        <v>765</v>
      </c>
      <c r="B3637" s="3" t="s">
        <v>766</v>
      </c>
      <c r="C3637" s="3" t="s">
        <v>4875</v>
      </c>
      <c r="D3637" s="10">
        <v>7000</v>
      </c>
      <c r="E3637">
        <v>2521</v>
      </c>
      <c r="F3637" s="5">
        <f t="shared" si="336"/>
        <v>0.36014285714285715</v>
      </c>
      <c r="G3637" s="6">
        <f t="shared" si="337"/>
        <v>57.295454545454547</v>
      </c>
      <c r="H3637" t="s">
        <v>8221</v>
      </c>
      <c r="I3637" t="s">
        <v>8224</v>
      </c>
      <c r="J3637" t="s">
        <v>8246</v>
      </c>
      <c r="K3637">
        <v>1413723684</v>
      </c>
      <c r="L3637" s="11">
        <f t="shared" si="340"/>
        <v>41931.542638888888</v>
      </c>
      <c r="M3637">
        <v>1411131684</v>
      </c>
      <c r="N3637" s="11">
        <f t="shared" si="341"/>
        <v>41901.542638888888</v>
      </c>
      <c r="O3637" t="b">
        <v>0</v>
      </c>
      <c r="P3637">
        <v>44</v>
      </c>
      <c r="Q3637" t="b">
        <v>0</v>
      </c>
      <c r="R3637" t="s">
        <v>8275</v>
      </c>
      <c r="S3637" t="str">
        <f t="shared" si="338"/>
        <v>publishing</v>
      </c>
      <c r="T3637" t="str">
        <f t="shared" si="339"/>
        <v>fiction</v>
      </c>
    </row>
    <row r="3638" spans="1:20" ht="43.2" x14ac:dyDescent="0.3">
      <c r="A3638">
        <v>1779</v>
      </c>
      <c r="B3638" s="3" t="s">
        <v>1780</v>
      </c>
      <c r="C3638" s="3" t="s">
        <v>5889</v>
      </c>
      <c r="D3638" s="10">
        <v>11000</v>
      </c>
      <c r="E3638">
        <v>3986</v>
      </c>
      <c r="F3638" s="5">
        <f t="shared" si="336"/>
        <v>0.36236363636363639</v>
      </c>
      <c r="G3638" s="6">
        <f t="shared" si="337"/>
        <v>104.89473684210526</v>
      </c>
      <c r="H3638" t="s">
        <v>8221</v>
      </c>
      <c r="I3638" t="s">
        <v>8224</v>
      </c>
      <c r="J3638" t="s">
        <v>8246</v>
      </c>
      <c r="K3638">
        <v>1472834180</v>
      </c>
      <c r="L3638" s="11">
        <f t="shared" si="340"/>
        <v>42615.691898148143</v>
      </c>
      <c r="M3638">
        <v>1470242180</v>
      </c>
      <c r="N3638" s="11">
        <f t="shared" si="341"/>
        <v>42585.691898148143</v>
      </c>
      <c r="O3638" t="b">
        <v>1</v>
      </c>
      <c r="P3638">
        <v>38</v>
      </c>
      <c r="Q3638" t="b">
        <v>0</v>
      </c>
      <c r="R3638" t="s">
        <v>8285</v>
      </c>
      <c r="S3638" t="str">
        <f t="shared" si="338"/>
        <v>photography</v>
      </c>
      <c r="T3638" t="str">
        <f t="shared" si="339"/>
        <v>photobooks</v>
      </c>
    </row>
    <row r="3639" spans="1:20" ht="43.2" x14ac:dyDescent="0.3">
      <c r="A3639">
        <v>3914</v>
      </c>
      <c r="B3639" s="3" t="s">
        <v>3911</v>
      </c>
      <c r="C3639" s="3" t="s">
        <v>8022</v>
      </c>
      <c r="D3639" s="10">
        <v>2500</v>
      </c>
      <c r="E3639">
        <v>909</v>
      </c>
      <c r="F3639" s="5">
        <f t="shared" si="336"/>
        <v>0.36359999999999998</v>
      </c>
      <c r="G3639" s="6">
        <f t="shared" si="337"/>
        <v>33.666666666666664</v>
      </c>
      <c r="H3639" t="s">
        <v>8221</v>
      </c>
      <c r="I3639" t="s">
        <v>8225</v>
      </c>
      <c r="J3639" t="s">
        <v>8247</v>
      </c>
      <c r="K3639">
        <v>1431298740</v>
      </c>
      <c r="L3639" s="11">
        <f t="shared" si="340"/>
        <v>42134.957638888889</v>
      </c>
      <c r="M3639">
        <v>1429558756</v>
      </c>
      <c r="N3639" s="11">
        <f t="shared" si="341"/>
        <v>42114.818935185183</v>
      </c>
      <c r="O3639" t="b">
        <v>0</v>
      </c>
      <c r="P3639">
        <v>27</v>
      </c>
      <c r="Q3639" t="b">
        <v>0</v>
      </c>
      <c r="R3639" t="s">
        <v>8271</v>
      </c>
      <c r="S3639" t="str">
        <f t="shared" si="338"/>
        <v>theater</v>
      </c>
      <c r="T3639" t="str">
        <f t="shared" si="339"/>
        <v>plays</v>
      </c>
    </row>
    <row r="3640" spans="1:20" ht="43.2" x14ac:dyDescent="0.3">
      <c r="A3640">
        <v>1805</v>
      </c>
      <c r="B3640" s="3" t="s">
        <v>1806</v>
      </c>
      <c r="C3640" s="3" t="s">
        <v>5915</v>
      </c>
      <c r="D3640" s="10">
        <v>22500</v>
      </c>
      <c r="E3640">
        <v>8191</v>
      </c>
      <c r="F3640" s="5">
        <f t="shared" si="336"/>
        <v>0.36404444444444445</v>
      </c>
      <c r="G3640" s="6">
        <f t="shared" si="337"/>
        <v>67.139344262295083</v>
      </c>
      <c r="H3640" t="s">
        <v>8221</v>
      </c>
      <c r="I3640" t="s">
        <v>8236</v>
      </c>
      <c r="J3640" t="s">
        <v>8249</v>
      </c>
      <c r="K3640">
        <v>1443808800</v>
      </c>
      <c r="L3640" s="11">
        <f t="shared" si="340"/>
        <v>42279.75</v>
      </c>
      <c r="M3640">
        <v>1441048658</v>
      </c>
      <c r="N3640" s="11">
        <f t="shared" si="341"/>
        <v>42247.803912037038</v>
      </c>
      <c r="O3640" t="b">
        <v>1</v>
      </c>
      <c r="P3640">
        <v>122</v>
      </c>
      <c r="Q3640" t="b">
        <v>0</v>
      </c>
      <c r="R3640" t="s">
        <v>8285</v>
      </c>
      <c r="S3640" t="str">
        <f t="shared" si="338"/>
        <v>photography</v>
      </c>
      <c r="T3640" t="str">
        <f t="shared" si="339"/>
        <v>photobooks</v>
      </c>
    </row>
    <row r="3641" spans="1:20" ht="28.8" x14ac:dyDescent="0.3">
      <c r="A3641">
        <v>3635</v>
      </c>
      <c r="B3641" s="3" t="s">
        <v>3633</v>
      </c>
      <c r="C3641" s="3" t="s">
        <v>7745</v>
      </c>
      <c r="D3641" s="10">
        <v>3500</v>
      </c>
      <c r="E3641">
        <v>1276</v>
      </c>
      <c r="F3641" s="5">
        <f t="shared" si="336"/>
        <v>0.36457142857142855</v>
      </c>
      <c r="G3641" s="6">
        <f t="shared" si="337"/>
        <v>127.6</v>
      </c>
      <c r="H3641" t="s">
        <v>8221</v>
      </c>
      <c r="I3641" t="s">
        <v>8224</v>
      </c>
      <c r="J3641" t="s">
        <v>8246</v>
      </c>
      <c r="K3641">
        <v>1461186676</v>
      </c>
      <c r="L3641" s="11">
        <f t="shared" si="340"/>
        <v>42480.88282407407</v>
      </c>
      <c r="M3641">
        <v>1458594676</v>
      </c>
      <c r="N3641" s="11">
        <f t="shared" si="341"/>
        <v>42450.88282407407</v>
      </c>
      <c r="O3641" t="b">
        <v>0</v>
      </c>
      <c r="P3641">
        <v>10</v>
      </c>
      <c r="Q3641" t="b">
        <v>0</v>
      </c>
      <c r="R3641" t="s">
        <v>8305</v>
      </c>
      <c r="S3641" t="str">
        <f t="shared" si="338"/>
        <v>theater</v>
      </c>
      <c r="T3641" t="str">
        <f t="shared" si="339"/>
        <v>musical</v>
      </c>
    </row>
    <row r="3642" spans="1:20" ht="57.6" x14ac:dyDescent="0.3">
      <c r="A3642">
        <v>2911</v>
      </c>
      <c r="B3642" s="3" t="s">
        <v>2911</v>
      </c>
      <c r="C3642" s="3" t="s">
        <v>7021</v>
      </c>
      <c r="D3642" s="10">
        <v>1800</v>
      </c>
      <c r="E3642">
        <v>657</v>
      </c>
      <c r="F3642" s="5">
        <f t="shared" si="336"/>
        <v>0.36499999999999999</v>
      </c>
      <c r="G3642" s="6">
        <f t="shared" si="337"/>
        <v>46.928571428571431</v>
      </c>
      <c r="H3642" t="s">
        <v>8221</v>
      </c>
      <c r="I3642" t="s">
        <v>8224</v>
      </c>
      <c r="J3642" t="s">
        <v>8246</v>
      </c>
      <c r="K3642">
        <v>1435429626</v>
      </c>
      <c r="L3642" s="11">
        <f t="shared" si="340"/>
        <v>42182.768819444449</v>
      </c>
      <c r="M3642">
        <v>1431973626</v>
      </c>
      <c r="N3642" s="11">
        <f t="shared" si="341"/>
        <v>42142.768819444449</v>
      </c>
      <c r="O3642" t="b">
        <v>0</v>
      </c>
      <c r="P3642">
        <v>14</v>
      </c>
      <c r="Q3642" t="b">
        <v>0</v>
      </c>
      <c r="R3642" t="s">
        <v>8271</v>
      </c>
      <c r="S3642" t="str">
        <f t="shared" si="338"/>
        <v>theater</v>
      </c>
      <c r="T3642" t="str">
        <f t="shared" si="339"/>
        <v>plays</v>
      </c>
    </row>
    <row r="3643" spans="1:20" ht="43.2" x14ac:dyDescent="0.3">
      <c r="A3643">
        <v>4094</v>
      </c>
      <c r="B3643" s="3" t="s">
        <v>4090</v>
      </c>
      <c r="C3643" s="3" t="s">
        <v>8197</v>
      </c>
      <c r="D3643" s="10">
        <v>2000</v>
      </c>
      <c r="E3643">
        <v>730</v>
      </c>
      <c r="F3643" s="5">
        <f t="shared" si="336"/>
        <v>0.36499999999999999</v>
      </c>
      <c r="G3643" s="6">
        <f t="shared" si="337"/>
        <v>91.25</v>
      </c>
      <c r="H3643" t="s">
        <v>8221</v>
      </c>
      <c r="I3643" t="s">
        <v>8224</v>
      </c>
      <c r="J3643" t="s">
        <v>8246</v>
      </c>
      <c r="K3643">
        <v>1413953940</v>
      </c>
      <c r="L3643" s="11">
        <f t="shared" si="340"/>
        <v>41934.207638888889</v>
      </c>
      <c r="M3643">
        <v>1410141900</v>
      </c>
      <c r="N3643" s="11">
        <f t="shared" si="341"/>
        <v>41890.086805555555</v>
      </c>
      <c r="O3643" t="b">
        <v>0</v>
      </c>
      <c r="P3643">
        <v>8</v>
      </c>
      <c r="Q3643" t="b">
        <v>0</v>
      </c>
      <c r="R3643" t="s">
        <v>8271</v>
      </c>
      <c r="S3643" t="str">
        <f t="shared" si="338"/>
        <v>theater</v>
      </c>
      <c r="T3643" t="str">
        <f t="shared" si="339"/>
        <v>plays</v>
      </c>
    </row>
    <row r="3644" spans="1:20" ht="43.2" x14ac:dyDescent="0.3">
      <c r="A3644">
        <v>554</v>
      </c>
      <c r="B3644" s="3" t="s">
        <v>555</v>
      </c>
      <c r="C3644" s="3" t="s">
        <v>4664</v>
      </c>
      <c r="D3644" s="10">
        <v>3870</v>
      </c>
      <c r="E3644">
        <v>1416</v>
      </c>
      <c r="F3644" s="5">
        <f t="shared" si="336"/>
        <v>0.36589147286821705</v>
      </c>
      <c r="G3644" s="6">
        <f t="shared" si="337"/>
        <v>64.36363636363636</v>
      </c>
      <c r="H3644" t="s">
        <v>8221</v>
      </c>
      <c r="I3644" t="s">
        <v>8224</v>
      </c>
      <c r="J3644" t="s">
        <v>8246</v>
      </c>
      <c r="K3644">
        <v>1413735972</v>
      </c>
      <c r="L3644" s="11">
        <f t="shared" si="340"/>
        <v>41931.684861111113</v>
      </c>
      <c r="M3644">
        <v>1411143972</v>
      </c>
      <c r="N3644" s="11">
        <f t="shared" si="341"/>
        <v>41901.684861111113</v>
      </c>
      <c r="O3644" t="b">
        <v>0</v>
      </c>
      <c r="P3644">
        <v>22</v>
      </c>
      <c r="Q3644" t="b">
        <v>0</v>
      </c>
      <c r="R3644" t="s">
        <v>8272</v>
      </c>
      <c r="S3644" t="str">
        <f t="shared" si="338"/>
        <v>technology</v>
      </c>
      <c r="T3644" t="str">
        <f t="shared" si="339"/>
        <v>web</v>
      </c>
    </row>
    <row r="3645" spans="1:20" ht="28.8" x14ac:dyDescent="0.3">
      <c r="A3645">
        <v>4035</v>
      </c>
      <c r="B3645" s="3" t="s">
        <v>4031</v>
      </c>
      <c r="C3645" s="3" t="s">
        <v>8140</v>
      </c>
      <c r="D3645" s="10">
        <v>10000</v>
      </c>
      <c r="E3645">
        <v>3685</v>
      </c>
      <c r="F3645" s="5">
        <f t="shared" si="336"/>
        <v>0.36849999999999999</v>
      </c>
      <c r="G3645" s="6">
        <f t="shared" si="337"/>
        <v>147.4</v>
      </c>
      <c r="H3645" t="s">
        <v>8221</v>
      </c>
      <c r="I3645" t="s">
        <v>8224</v>
      </c>
      <c r="J3645" t="s">
        <v>8246</v>
      </c>
      <c r="K3645">
        <v>1413925887</v>
      </c>
      <c r="L3645" s="11">
        <f t="shared" si="340"/>
        <v>41933.882951388885</v>
      </c>
      <c r="M3645">
        <v>1411333887</v>
      </c>
      <c r="N3645" s="11">
        <f t="shared" si="341"/>
        <v>41903.882951388885</v>
      </c>
      <c r="O3645" t="b">
        <v>0</v>
      </c>
      <c r="P3645">
        <v>25</v>
      </c>
      <c r="Q3645" t="b">
        <v>0</v>
      </c>
      <c r="R3645" t="s">
        <v>8271</v>
      </c>
      <c r="S3645" t="str">
        <f t="shared" si="338"/>
        <v>theater</v>
      </c>
      <c r="T3645" t="str">
        <f t="shared" si="339"/>
        <v>plays</v>
      </c>
    </row>
    <row r="3646" spans="1:20" ht="43.2" x14ac:dyDescent="0.3">
      <c r="A3646">
        <v>899</v>
      </c>
      <c r="B3646" s="3" t="s">
        <v>900</v>
      </c>
      <c r="C3646" s="3" t="s">
        <v>5009</v>
      </c>
      <c r="D3646" s="10">
        <v>750</v>
      </c>
      <c r="E3646">
        <v>280</v>
      </c>
      <c r="F3646" s="5">
        <f t="shared" si="336"/>
        <v>0.37333333333333335</v>
      </c>
      <c r="G3646" s="6">
        <f t="shared" si="337"/>
        <v>35</v>
      </c>
      <c r="H3646" t="s">
        <v>8221</v>
      </c>
      <c r="I3646" t="s">
        <v>8224</v>
      </c>
      <c r="J3646" t="s">
        <v>8246</v>
      </c>
      <c r="K3646">
        <v>1306549362</v>
      </c>
      <c r="L3646" s="11">
        <f t="shared" si="340"/>
        <v>40691.099097222221</v>
      </c>
      <c r="M3646">
        <v>1302661362</v>
      </c>
      <c r="N3646" s="11">
        <f t="shared" si="341"/>
        <v>40646.099097222221</v>
      </c>
      <c r="O3646" t="b">
        <v>0</v>
      </c>
      <c r="P3646">
        <v>8</v>
      </c>
      <c r="Q3646" t="b">
        <v>0</v>
      </c>
      <c r="R3646" t="s">
        <v>8279</v>
      </c>
      <c r="S3646" t="str">
        <f t="shared" si="338"/>
        <v>music</v>
      </c>
      <c r="T3646" t="str">
        <f t="shared" si="339"/>
        <v>indie rock</v>
      </c>
    </row>
    <row r="3647" spans="1:20" ht="43.2" x14ac:dyDescent="0.3">
      <c r="A3647">
        <v>3911</v>
      </c>
      <c r="B3647" s="3" t="s">
        <v>3908</v>
      </c>
      <c r="C3647" s="3" t="s">
        <v>8019</v>
      </c>
      <c r="D3647" s="10">
        <v>8000</v>
      </c>
      <c r="E3647">
        <v>2993</v>
      </c>
      <c r="F3647" s="5">
        <f t="shared" si="336"/>
        <v>0.37412499999999999</v>
      </c>
      <c r="G3647" s="6">
        <f t="shared" si="337"/>
        <v>83.138888888888886</v>
      </c>
      <c r="H3647" t="s">
        <v>8221</v>
      </c>
      <c r="I3647" t="s">
        <v>8224</v>
      </c>
      <c r="J3647" t="s">
        <v>8246</v>
      </c>
      <c r="K3647">
        <v>1417033777</v>
      </c>
      <c r="L3647" s="11">
        <f t="shared" si="340"/>
        <v>41969.853900462964</v>
      </c>
      <c r="M3647">
        <v>1414438177</v>
      </c>
      <c r="N3647" s="11">
        <f t="shared" si="341"/>
        <v>41939.8122337963</v>
      </c>
      <c r="O3647" t="b">
        <v>0</v>
      </c>
      <c r="P3647">
        <v>36</v>
      </c>
      <c r="Q3647" t="b">
        <v>0</v>
      </c>
      <c r="R3647" t="s">
        <v>8271</v>
      </c>
      <c r="S3647" t="str">
        <f t="shared" si="338"/>
        <v>theater</v>
      </c>
      <c r="T3647" t="str">
        <f t="shared" si="339"/>
        <v>plays</v>
      </c>
    </row>
    <row r="3648" spans="1:20" ht="43.2" x14ac:dyDescent="0.3">
      <c r="A3648">
        <v>4044</v>
      </c>
      <c r="B3648" s="3" t="s">
        <v>4040</v>
      </c>
      <c r="C3648" s="3" t="s">
        <v>8148</v>
      </c>
      <c r="D3648" s="10">
        <v>600</v>
      </c>
      <c r="E3648">
        <v>225</v>
      </c>
      <c r="F3648" s="5">
        <f t="shared" si="336"/>
        <v>0.375</v>
      </c>
      <c r="G3648" s="6">
        <f t="shared" si="337"/>
        <v>56.25</v>
      </c>
      <c r="H3648" t="s">
        <v>8221</v>
      </c>
      <c r="I3648" t="s">
        <v>8224</v>
      </c>
      <c r="J3648" t="s">
        <v>8246</v>
      </c>
      <c r="K3648">
        <v>1428642000</v>
      </c>
      <c r="L3648" s="11">
        <f t="shared" si="340"/>
        <v>42104.208333333328</v>
      </c>
      <c r="M3648">
        <v>1426050982</v>
      </c>
      <c r="N3648" s="11">
        <f t="shared" si="341"/>
        <v>42074.219699074078</v>
      </c>
      <c r="O3648" t="b">
        <v>0</v>
      </c>
      <c r="P3648">
        <v>4</v>
      </c>
      <c r="Q3648" t="b">
        <v>0</v>
      </c>
      <c r="R3648" t="s">
        <v>8271</v>
      </c>
      <c r="S3648" t="str">
        <f t="shared" si="338"/>
        <v>theater</v>
      </c>
      <c r="T3648" t="str">
        <f t="shared" si="339"/>
        <v>plays</v>
      </c>
    </row>
    <row r="3649" spans="1:20" ht="57.6" x14ac:dyDescent="0.3">
      <c r="A3649">
        <v>4052</v>
      </c>
      <c r="B3649" s="3" t="s">
        <v>4048</v>
      </c>
      <c r="C3649" s="3" t="s">
        <v>8156</v>
      </c>
      <c r="D3649" s="10">
        <v>3000</v>
      </c>
      <c r="E3649">
        <v>1126</v>
      </c>
      <c r="F3649" s="5">
        <f t="shared" si="336"/>
        <v>0.37533333333333335</v>
      </c>
      <c r="G3649" s="6">
        <f t="shared" si="337"/>
        <v>86.615384615384613</v>
      </c>
      <c r="H3649" t="s">
        <v>8221</v>
      </c>
      <c r="I3649" t="s">
        <v>8224</v>
      </c>
      <c r="J3649" t="s">
        <v>8246</v>
      </c>
      <c r="K3649">
        <v>1413234316</v>
      </c>
      <c r="L3649" s="11">
        <f t="shared" si="340"/>
        <v>41925.878657407404</v>
      </c>
      <c r="M3649">
        <v>1408050316</v>
      </c>
      <c r="N3649" s="11">
        <f t="shared" si="341"/>
        <v>41865.878657407404</v>
      </c>
      <c r="O3649" t="b">
        <v>0</v>
      </c>
      <c r="P3649">
        <v>13</v>
      </c>
      <c r="Q3649" t="b">
        <v>0</v>
      </c>
      <c r="R3649" t="s">
        <v>8271</v>
      </c>
      <c r="S3649" t="str">
        <f t="shared" si="338"/>
        <v>theater</v>
      </c>
      <c r="T3649" t="str">
        <f t="shared" si="339"/>
        <v>plays</v>
      </c>
    </row>
    <row r="3650" spans="1:20" ht="43.2" x14ac:dyDescent="0.3">
      <c r="A3650">
        <v>3987</v>
      </c>
      <c r="B3650" s="3" t="s">
        <v>3983</v>
      </c>
      <c r="C3650" s="3" t="s">
        <v>8093</v>
      </c>
      <c r="D3650" s="10">
        <v>400</v>
      </c>
      <c r="E3650">
        <v>151</v>
      </c>
      <c r="F3650" s="5">
        <f t="shared" ref="F3650:F3713" si="342">E3650/D3650</f>
        <v>0.3775</v>
      </c>
      <c r="G3650" s="6">
        <f t="shared" ref="G3650:G3713" si="343">E3650/P3650</f>
        <v>11.615384615384615</v>
      </c>
      <c r="H3650" t="s">
        <v>8221</v>
      </c>
      <c r="I3650" t="s">
        <v>8225</v>
      </c>
      <c r="J3650" t="s">
        <v>8247</v>
      </c>
      <c r="K3650">
        <v>1400278290</v>
      </c>
      <c r="L3650" s="11">
        <f t="shared" si="340"/>
        <v>41775.92465277778</v>
      </c>
      <c r="M3650">
        <v>1399414290</v>
      </c>
      <c r="N3650" s="11">
        <f t="shared" si="341"/>
        <v>41765.92465277778</v>
      </c>
      <c r="O3650" t="b">
        <v>0</v>
      </c>
      <c r="P3650">
        <v>13</v>
      </c>
      <c r="Q3650" t="b">
        <v>0</v>
      </c>
      <c r="R3650" t="s">
        <v>8271</v>
      </c>
      <c r="S3650" t="str">
        <f t="shared" ref="S3650:S3713" si="344">LEFT(R3650,FIND("/",R3650)-1)</f>
        <v>theater</v>
      </c>
      <c r="T3650" t="str">
        <f t="shared" ref="T3650:T3713" si="345">RIGHT(R3650,LEN(R3650)-FIND("/",R3650))</f>
        <v>plays</v>
      </c>
    </row>
    <row r="3651" spans="1:20" ht="57.6" x14ac:dyDescent="0.3">
      <c r="A3651">
        <v>4001</v>
      </c>
      <c r="B3651" s="3" t="s">
        <v>3997</v>
      </c>
      <c r="C3651" s="3" t="s">
        <v>8107</v>
      </c>
      <c r="D3651" s="10">
        <v>1200</v>
      </c>
      <c r="E3651">
        <v>453</v>
      </c>
      <c r="F3651" s="5">
        <f t="shared" si="342"/>
        <v>0.3775</v>
      </c>
      <c r="G3651" s="6">
        <f t="shared" si="343"/>
        <v>32.357142857142854</v>
      </c>
      <c r="H3651" t="s">
        <v>8221</v>
      </c>
      <c r="I3651" t="s">
        <v>8225</v>
      </c>
      <c r="J3651" t="s">
        <v>8247</v>
      </c>
      <c r="K3651">
        <v>1488394800</v>
      </c>
      <c r="L3651" s="11">
        <f t="shared" ref="L3651:L3714" si="346">(((K3651/60)/60)/24)+DATE(1970,1,1)</f>
        <v>42795.791666666672</v>
      </c>
      <c r="M3651">
        <v>1486681708</v>
      </c>
      <c r="N3651" s="11">
        <f t="shared" ref="N3651:N3714" si="347">(((M3651/60)/60)/24)+DATE(1970,1,1)</f>
        <v>42775.964212962965</v>
      </c>
      <c r="O3651" t="b">
        <v>0</v>
      </c>
      <c r="P3651">
        <v>14</v>
      </c>
      <c r="Q3651" t="b">
        <v>0</v>
      </c>
      <c r="R3651" t="s">
        <v>8271</v>
      </c>
      <c r="S3651" t="str">
        <f t="shared" si="344"/>
        <v>theater</v>
      </c>
      <c r="T3651" t="str">
        <f t="shared" si="345"/>
        <v>plays</v>
      </c>
    </row>
    <row r="3652" spans="1:20" ht="43.2" x14ac:dyDescent="0.3">
      <c r="A3652">
        <v>2889</v>
      </c>
      <c r="B3652" s="3" t="s">
        <v>2889</v>
      </c>
      <c r="C3652" s="3" t="s">
        <v>6999</v>
      </c>
      <c r="D3652" s="10">
        <v>3000</v>
      </c>
      <c r="E3652">
        <v>1142</v>
      </c>
      <c r="F3652" s="5">
        <f t="shared" si="342"/>
        <v>0.38066666666666665</v>
      </c>
      <c r="G3652" s="6">
        <f t="shared" si="343"/>
        <v>81.571428571428569</v>
      </c>
      <c r="H3652" t="s">
        <v>8221</v>
      </c>
      <c r="I3652" t="s">
        <v>8224</v>
      </c>
      <c r="J3652" t="s">
        <v>8246</v>
      </c>
      <c r="K3652">
        <v>1409344985</v>
      </c>
      <c r="L3652" s="11">
        <f t="shared" si="346"/>
        <v>41880.863252314812</v>
      </c>
      <c r="M3652">
        <v>1406752985</v>
      </c>
      <c r="N3652" s="11">
        <f t="shared" si="347"/>
        <v>41850.863252314812</v>
      </c>
      <c r="O3652" t="b">
        <v>0</v>
      </c>
      <c r="P3652">
        <v>14</v>
      </c>
      <c r="Q3652" t="b">
        <v>0</v>
      </c>
      <c r="R3652" t="s">
        <v>8271</v>
      </c>
      <c r="S3652" t="str">
        <f t="shared" si="344"/>
        <v>theater</v>
      </c>
      <c r="T3652" t="str">
        <f t="shared" si="345"/>
        <v>plays</v>
      </c>
    </row>
    <row r="3653" spans="1:20" ht="57.6" x14ac:dyDescent="0.3">
      <c r="A3653">
        <v>2873</v>
      </c>
      <c r="B3653" s="3" t="s">
        <v>2873</v>
      </c>
      <c r="C3653" s="3" t="s">
        <v>6983</v>
      </c>
      <c r="D3653" s="10">
        <v>2500</v>
      </c>
      <c r="E3653">
        <v>953</v>
      </c>
      <c r="F3653" s="5">
        <f t="shared" si="342"/>
        <v>0.38119999999999998</v>
      </c>
      <c r="G3653" s="6">
        <f t="shared" si="343"/>
        <v>119.125</v>
      </c>
      <c r="H3653" t="s">
        <v>8221</v>
      </c>
      <c r="I3653" t="s">
        <v>8224</v>
      </c>
      <c r="J3653" t="s">
        <v>8246</v>
      </c>
      <c r="K3653">
        <v>1422473831</v>
      </c>
      <c r="L3653" s="11">
        <f t="shared" si="346"/>
        <v>42032.817488425921</v>
      </c>
      <c r="M3653">
        <v>1419881831</v>
      </c>
      <c r="N3653" s="11">
        <f t="shared" si="347"/>
        <v>42002.817488425921</v>
      </c>
      <c r="O3653" t="b">
        <v>0</v>
      </c>
      <c r="P3653">
        <v>8</v>
      </c>
      <c r="Q3653" t="b">
        <v>0</v>
      </c>
      <c r="R3653" t="s">
        <v>8271</v>
      </c>
      <c r="S3653" t="str">
        <f t="shared" si="344"/>
        <v>theater</v>
      </c>
      <c r="T3653" t="str">
        <f t="shared" si="345"/>
        <v>plays</v>
      </c>
    </row>
    <row r="3654" spans="1:20" ht="57.6" x14ac:dyDescent="0.3">
      <c r="A3654">
        <v>930</v>
      </c>
      <c r="B3654" s="3" t="s">
        <v>931</v>
      </c>
      <c r="C3654" s="3" t="s">
        <v>5040</v>
      </c>
      <c r="D3654" s="10">
        <v>900</v>
      </c>
      <c r="E3654">
        <v>345</v>
      </c>
      <c r="F3654" s="5">
        <f t="shared" si="342"/>
        <v>0.38333333333333336</v>
      </c>
      <c r="G3654" s="6">
        <f t="shared" si="343"/>
        <v>69</v>
      </c>
      <c r="H3654" t="s">
        <v>8221</v>
      </c>
      <c r="I3654" t="s">
        <v>8224</v>
      </c>
      <c r="J3654" t="s">
        <v>8246</v>
      </c>
      <c r="K3654">
        <v>1277501520</v>
      </c>
      <c r="L3654" s="11">
        <f t="shared" si="346"/>
        <v>40354.897222222222</v>
      </c>
      <c r="M3654">
        <v>1273874306</v>
      </c>
      <c r="N3654" s="11">
        <f t="shared" si="347"/>
        <v>40312.915578703702</v>
      </c>
      <c r="O3654" t="b">
        <v>0</v>
      </c>
      <c r="P3654">
        <v>5</v>
      </c>
      <c r="Q3654" t="b">
        <v>0</v>
      </c>
      <c r="R3654" t="s">
        <v>8278</v>
      </c>
      <c r="S3654" t="str">
        <f t="shared" si="344"/>
        <v>music</v>
      </c>
      <c r="T3654" t="str">
        <f t="shared" si="345"/>
        <v>jazz</v>
      </c>
    </row>
    <row r="3655" spans="1:20" x14ac:dyDescent="0.3">
      <c r="A3655">
        <v>951</v>
      </c>
      <c r="B3655" s="3" t="s">
        <v>952</v>
      </c>
      <c r="C3655" s="3" t="s">
        <v>5061</v>
      </c>
      <c r="D3655" s="10">
        <v>50000</v>
      </c>
      <c r="E3655">
        <v>19195</v>
      </c>
      <c r="F3655" s="5">
        <f t="shared" si="342"/>
        <v>0.38390000000000002</v>
      </c>
      <c r="G3655" s="6">
        <f t="shared" si="343"/>
        <v>158.63636363636363</v>
      </c>
      <c r="H3655" t="s">
        <v>8221</v>
      </c>
      <c r="I3655" t="s">
        <v>8224</v>
      </c>
      <c r="J3655" t="s">
        <v>8246</v>
      </c>
      <c r="K3655">
        <v>1465054872</v>
      </c>
      <c r="L3655" s="11">
        <f t="shared" si="346"/>
        <v>42525.653611111105</v>
      </c>
      <c r="M3655">
        <v>1461166872</v>
      </c>
      <c r="N3655" s="11">
        <f t="shared" si="347"/>
        <v>42480.653611111105</v>
      </c>
      <c r="O3655" t="b">
        <v>0</v>
      </c>
      <c r="P3655">
        <v>121</v>
      </c>
      <c r="Q3655" t="b">
        <v>0</v>
      </c>
      <c r="R3655" t="s">
        <v>8273</v>
      </c>
      <c r="S3655" t="str">
        <f t="shared" si="344"/>
        <v>technology</v>
      </c>
      <c r="T3655" t="str">
        <f t="shared" si="345"/>
        <v>wearables</v>
      </c>
    </row>
    <row r="3656" spans="1:20" ht="43.2" x14ac:dyDescent="0.3">
      <c r="A3656">
        <v>1069</v>
      </c>
      <c r="B3656" s="3" t="s">
        <v>1070</v>
      </c>
      <c r="C3656" s="3" t="s">
        <v>5179</v>
      </c>
      <c r="D3656" s="10">
        <v>2200</v>
      </c>
      <c r="E3656">
        <v>850</v>
      </c>
      <c r="F3656" s="5">
        <f t="shared" si="342"/>
        <v>0.38636363636363635</v>
      </c>
      <c r="G3656" s="6">
        <f t="shared" si="343"/>
        <v>40.476190476190474</v>
      </c>
      <c r="H3656" t="s">
        <v>8221</v>
      </c>
      <c r="I3656" t="s">
        <v>8224</v>
      </c>
      <c r="J3656" t="s">
        <v>8246</v>
      </c>
      <c r="K3656">
        <v>1385447459</v>
      </c>
      <c r="L3656" s="11">
        <f t="shared" si="346"/>
        <v>41604.271516203706</v>
      </c>
      <c r="M3656">
        <v>1382679059</v>
      </c>
      <c r="N3656" s="11">
        <f t="shared" si="347"/>
        <v>41572.229849537034</v>
      </c>
      <c r="O3656" t="b">
        <v>0</v>
      </c>
      <c r="P3656">
        <v>21</v>
      </c>
      <c r="Q3656" t="b">
        <v>0</v>
      </c>
      <c r="R3656" t="s">
        <v>8282</v>
      </c>
      <c r="S3656" t="str">
        <f t="shared" si="344"/>
        <v>games</v>
      </c>
      <c r="T3656" t="str">
        <f t="shared" si="345"/>
        <v>video games</v>
      </c>
    </row>
    <row r="3657" spans="1:20" ht="43.2" x14ac:dyDescent="0.3">
      <c r="A3657">
        <v>1795</v>
      </c>
      <c r="B3657" s="3" t="s">
        <v>1796</v>
      </c>
      <c r="C3657" s="3" t="s">
        <v>5905</v>
      </c>
      <c r="D3657" s="10">
        <v>28000</v>
      </c>
      <c r="E3657">
        <v>10846</v>
      </c>
      <c r="F3657" s="5">
        <f t="shared" si="342"/>
        <v>0.38735714285714284</v>
      </c>
      <c r="G3657" s="6">
        <f t="shared" si="343"/>
        <v>133.90123456790124</v>
      </c>
      <c r="H3657" t="s">
        <v>8221</v>
      </c>
      <c r="I3657" t="s">
        <v>8236</v>
      </c>
      <c r="J3657" t="s">
        <v>8249</v>
      </c>
      <c r="K3657">
        <v>1476460800</v>
      </c>
      <c r="L3657" s="11">
        <f t="shared" si="346"/>
        <v>42657.666666666672</v>
      </c>
      <c r="M3657">
        <v>1473922541</v>
      </c>
      <c r="N3657" s="11">
        <f t="shared" si="347"/>
        <v>42628.288668981477</v>
      </c>
      <c r="O3657" t="b">
        <v>1</v>
      </c>
      <c r="P3657">
        <v>81</v>
      </c>
      <c r="Q3657" t="b">
        <v>0</v>
      </c>
      <c r="R3657" t="s">
        <v>8285</v>
      </c>
      <c r="S3657" t="str">
        <f t="shared" si="344"/>
        <v>photography</v>
      </c>
      <c r="T3657" t="str">
        <f t="shared" si="345"/>
        <v>photobooks</v>
      </c>
    </row>
    <row r="3658" spans="1:20" ht="43.2" x14ac:dyDescent="0.3">
      <c r="A3658">
        <v>959</v>
      </c>
      <c r="B3658" s="3" t="s">
        <v>960</v>
      </c>
      <c r="C3658" s="3" t="s">
        <v>5069</v>
      </c>
      <c r="D3658" s="10">
        <v>50000</v>
      </c>
      <c r="E3658">
        <v>19430</v>
      </c>
      <c r="F3658" s="5">
        <f t="shared" si="342"/>
        <v>0.3886</v>
      </c>
      <c r="G3658" s="6">
        <f t="shared" si="343"/>
        <v>113.62573099415205</v>
      </c>
      <c r="H3658" t="s">
        <v>8221</v>
      </c>
      <c r="I3658" t="s">
        <v>8224</v>
      </c>
      <c r="J3658" t="s">
        <v>8246</v>
      </c>
      <c r="K3658">
        <v>1421640665</v>
      </c>
      <c r="L3658" s="11">
        <f t="shared" si="346"/>
        <v>42023.174363425926</v>
      </c>
      <c r="M3658">
        <v>1419048665</v>
      </c>
      <c r="N3658" s="11">
        <f t="shared" si="347"/>
        <v>41993.174363425926</v>
      </c>
      <c r="O3658" t="b">
        <v>0</v>
      </c>
      <c r="P3658">
        <v>171</v>
      </c>
      <c r="Q3658" t="b">
        <v>0</v>
      </c>
      <c r="R3658" t="s">
        <v>8273</v>
      </c>
      <c r="S3658" t="str">
        <f t="shared" si="344"/>
        <v>technology</v>
      </c>
      <c r="T3658" t="str">
        <f t="shared" si="345"/>
        <v>wearables</v>
      </c>
    </row>
    <row r="3659" spans="1:20" ht="43.2" x14ac:dyDescent="0.3">
      <c r="A3659">
        <v>2598</v>
      </c>
      <c r="B3659" s="3" t="s">
        <v>2598</v>
      </c>
      <c r="C3659" s="3" t="s">
        <v>6708</v>
      </c>
      <c r="D3659" s="10">
        <v>3000</v>
      </c>
      <c r="E3659">
        <v>1170</v>
      </c>
      <c r="F3659" s="5">
        <f t="shared" si="342"/>
        <v>0.39</v>
      </c>
      <c r="G3659" s="6">
        <f t="shared" si="343"/>
        <v>83.571428571428569</v>
      </c>
      <c r="H3659" t="s">
        <v>8221</v>
      </c>
      <c r="I3659" t="s">
        <v>8224</v>
      </c>
      <c r="J3659" t="s">
        <v>8246</v>
      </c>
      <c r="K3659">
        <v>1443039001</v>
      </c>
      <c r="L3659" s="11">
        <f t="shared" si="346"/>
        <v>42270.840289351851</v>
      </c>
      <c r="M3659">
        <v>1440447001</v>
      </c>
      <c r="N3659" s="11">
        <f t="shared" si="347"/>
        <v>42240.840289351851</v>
      </c>
      <c r="O3659" t="b">
        <v>0</v>
      </c>
      <c r="P3659">
        <v>14</v>
      </c>
      <c r="Q3659" t="b">
        <v>0</v>
      </c>
      <c r="R3659" t="s">
        <v>8284</v>
      </c>
      <c r="S3659" t="str">
        <f t="shared" si="344"/>
        <v>food</v>
      </c>
      <c r="T3659" t="str">
        <f t="shared" si="345"/>
        <v>food trucks</v>
      </c>
    </row>
    <row r="3660" spans="1:20" ht="57.6" x14ac:dyDescent="0.3">
      <c r="A3660">
        <v>3102</v>
      </c>
      <c r="B3660" s="3" t="s">
        <v>3102</v>
      </c>
      <c r="C3660" s="3" t="s">
        <v>7212</v>
      </c>
      <c r="D3660" s="10">
        <v>16000</v>
      </c>
      <c r="E3660">
        <v>6258</v>
      </c>
      <c r="F3660" s="5">
        <f t="shared" si="342"/>
        <v>0.391125</v>
      </c>
      <c r="G3660" s="6">
        <f t="shared" si="343"/>
        <v>69.533333333333331</v>
      </c>
      <c r="H3660" t="s">
        <v>8221</v>
      </c>
      <c r="I3660" t="s">
        <v>8225</v>
      </c>
      <c r="J3660" t="s">
        <v>8247</v>
      </c>
      <c r="K3660">
        <v>1471939818</v>
      </c>
      <c r="L3660" s="11">
        <f t="shared" si="346"/>
        <v>42605.340486111112</v>
      </c>
      <c r="M3660">
        <v>1467619818</v>
      </c>
      <c r="N3660" s="11">
        <f t="shared" si="347"/>
        <v>42555.340486111112</v>
      </c>
      <c r="O3660" t="b">
        <v>0</v>
      </c>
      <c r="P3660">
        <v>90</v>
      </c>
      <c r="Q3660" t="b">
        <v>0</v>
      </c>
      <c r="R3660" t="s">
        <v>8303</v>
      </c>
      <c r="S3660" t="str">
        <f t="shared" si="344"/>
        <v>theater</v>
      </c>
      <c r="T3660" t="str">
        <f t="shared" si="345"/>
        <v>spaces</v>
      </c>
    </row>
    <row r="3661" spans="1:20" ht="43.2" x14ac:dyDescent="0.3">
      <c r="A3661">
        <v>894</v>
      </c>
      <c r="B3661" s="3" t="s">
        <v>895</v>
      </c>
      <c r="C3661" s="3" t="s">
        <v>5004</v>
      </c>
      <c r="D3661" s="10">
        <v>20000</v>
      </c>
      <c r="E3661">
        <v>7834</v>
      </c>
      <c r="F3661" s="5">
        <f t="shared" si="342"/>
        <v>0.39169999999999999</v>
      </c>
      <c r="G3661" s="6">
        <f t="shared" si="343"/>
        <v>147.81132075471697</v>
      </c>
      <c r="H3661" t="s">
        <v>8221</v>
      </c>
      <c r="I3661" t="s">
        <v>8224</v>
      </c>
      <c r="J3661" t="s">
        <v>8246</v>
      </c>
      <c r="K3661">
        <v>1465169610</v>
      </c>
      <c r="L3661" s="11">
        <f t="shared" si="346"/>
        <v>42526.981597222228</v>
      </c>
      <c r="M3661">
        <v>1462577610</v>
      </c>
      <c r="N3661" s="11">
        <f t="shared" si="347"/>
        <v>42496.981597222228</v>
      </c>
      <c r="O3661" t="b">
        <v>0</v>
      </c>
      <c r="P3661">
        <v>53</v>
      </c>
      <c r="Q3661" t="b">
        <v>0</v>
      </c>
      <c r="R3661" t="s">
        <v>8279</v>
      </c>
      <c r="S3661" t="str">
        <f t="shared" si="344"/>
        <v>music</v>
      </c>
      <c r="T3661" t="str">
        <f t="shared" si="345"/>
        <v>indie rock</v>
      </c>
    </row>
    <row r="3662" spans="1:20" x14ac:dyDescent="0.3">
      <c r="A3662">
        <v>442</v>
      </c>
      <c r="B3662" s="3" t="s">
        <v>443</v>
      </c>
      <c r="C3662" s="3" t="s">
        <v>4552</v>
      </c>
      <c r="D3662" s="10">
        <v>17000</v>
      </c>
      <c r="E3662">
        <v>6691</v>
      </c>
      <c r="F3662" s="5">
        <f t="shared" si="342"/>
        <v>0.39358823529411763</v>
      </c>
      <c r="G3662" s="6">
        <f t="shared" si="343"/>
        <v>393.58823529411762</v>
      </c>
      <c r="H3662" t="s">
        <v>8221</v>
      </c>
      <c r="I3662" t="s">
        <v>8224</v>
      </c>
      <c r="J3662" t="s">
        <v>8246</v>
      </c>
      <c r="K3662">
        <v>1424380783</v>
      </c>
      <c r="L3662" s="11">
        <f t="shared" si="346"/>
        <v>42054.888692129629</v>
      </c>
      <c r="M3662">
        <v>1421788783</v>
      </c>
      <c r="N3662" s="11">
        <f t="shared" si="347"/>
        <v>42024.888692129629</v>
      </c>
      <c r="O3662" t="b">
        <v>0</v>
      </c>
      <c r="P3662">
        <v>17</v>
      </c>
      <c r="Q3662" t="b">
        <v>0</v>
      </c>
      <c r="R3662" t="s">
        <v>8270</v>
      </c>
      <c r="S3662" t="str">
        <f t="shared" si="344"/>
        <v>film &amp; video</v>
      </c>
      <c r="T3662" t="str">
        <f t="shared" si="345"/>
        <v>animation</v>
      </c>
    </row>
    <row r="3663" spans="1:20" ht="43.2" x14ac:dyDescent="0.3">
      <c r="A3663">
        <v>1910</v>
      </c>
      <c r="B3663" s="3" t="s">
        <v>1911</v>
      </c>
      <c r="C3663" s="3" t="s">
        <v>6020</v>
      </c>
      <c r="D3663" s="10">
        <v>85000</v>
      </c>
      <c r="E3663">
        <v>33486</v>
      </c>
      <c r="F3663" s="5">
        <f t="shared" si="342"/>
        <v>0.39395294117647056</v>
      </c>
      <c r="G3663" s="6">
        <f t="shared" si="343"/>
        <v>117.49473684210527</v>
      </c>
      <c r="H3663" t="s">
        <v>8221</v>
      </c>
      <c r="I3663" t="s">
        <v>8233</v>
      </c>
      <c r="J3663" t="s">
        <v>8249</v>
      </c>
      <c r="K3663">
        <v>1446331500</v>
      </c>
      <c r="L3663" s="11">
        <f t="shared" si="346"/>
        <v>42308.947916666672</v>
      </c>
      <c r="M3663">
        <v>1442531217</v>
      </c>
      <c r="N3663" s="11">
        <f t="shared" si="347"/>
        <v>42264.963159722218</v>
      </c>
      <c r="O3663" t="b">
        <v>0</v>
      </c>
      <c r="P3663">
        <v>285</v>
      </c>
      <c r="Q3663" t="b">
        <v>0</v>
      </c>
      <c r="R3663" t="s">
        <v>8294</v>
      </c>
      <c r="S3663" t="str">
        <f t="shared" si="344"/>
        <v>technology</v>
      </c>
      <c r="T3663" t="str">
        <f t="shared" si="345"/>
        <v>gadgets</v>
      </c>
    </row>
    <row r="3664" spans="1:20" ht="57.6" x14ac:dyDescent="0.3">
      <c r="A3664">
        <v>671</v>
      </c>
      <c r="B3664" s="3" t="s">
        <v>672</v>
      </c>
      <c r="C3664" s="3" t="s">
        <v>4781</v>
      </c>
      <c r="D3664" s="10">
        <v>30000</v>
      </c>
      <c r="E3664">
        <v>11828</v>
      </c>
      <c r="F3664" s="5">
        <f t="shared" si="342"/>
        <v>0.39426666666666665</v>
      </c>
      <c r="G3664" s="6">
        <f t="shared" si="343"/>
        <v>788.5333333333333</v>
      </c>
      <c r="H3664" t="s">
        <v>8221</v>
      </c>
      <c r="I3664" t="s">
        <v>8224</v>
      </c>
      <c r="J3664" t="s">
        <v>8246</v>
      </c>
      <c r="K3664">
        <v>1421208000</v>
      </c>
      <c r="L3664" s="11">
        <f t="shared" si="346"/>
        <v>42018.166666666672</v>
      </c>
      <c r="M3664">
        <v>1418315852</v>
      </c>
      <c r="N3664" s="11">
        <f t="shared" si="347"/>
        <v>41984.692731481482</v>
      </c>
      <c r="O3664" t="b">
        <v>0</v>
      </c>
      <c r="P3664">
        <v>15</v>
      </c>
      <c r="Q3664" t="b">
        <v>0</v>
      </c>
      <c r="R3664" t="s">
        <v>8273</v>
      </c>
      <c r="S3664" t="str">
        <f t="shared" si="344"/>
        <v>technology</v>
      </c>
      <c r="T3664" t="str">
        <f t="shared" si="345"/>
        <v>wearables</v>
      </c>
    </row>
    <row r="3665" spans="1:20" ht="43.2" x14ac:dyDescent="0.3">
      <c r="A3665">
        <v>1137</v>
      </c>
      <c r="B3665" s="3" t="s">
        <v>1138</v>
      </c>
      <c r="C3665" s="3" t="s">
        <v>5247</v>
      </c>
      <c r="D3665" s="10">
        <v>25000</v>
      </c>
      <c r="E3665">
        <v>9875</v>
      </c>
      <c r="F3665" s="5">
        <f t="shared" si="342"/>
        <v>0.39500000000000002</v>
      </c>
      <c r="G3665" s="6">
        <f t="shared" si="343"/>
        <v>253.2051282051282</v>
      </c>
      <c r="H3665" t="s">
        <v>8221</v>
      </c>
      <c r="I3665" t="s">
        <v>8224</v>
      </c>
      <c r="J3665" t="s">
        <v>8246</v>
      </c>
      <c r="K3665">
        <v>1461440421</v>
      </c>
      <c r="L3665" s="11">
        <f t="shared" si="346"/>
        <v>42483.819687499999</v>
      </c>
      <c r="M3665">
        <v>1458848421</v>
      </c>
      <c r="N3665" s="11">
        <f t="shared" si="347"/>
        <v>42453.819687499999</v>
      </c>
      <c r="O3665" t="b">
        <v>0</v>
      </c>
      <c r="P3665">
        <v>39</v>
      </c>
      <c r="Q3665" t="b">
        <v>0</v>
      </c>
      <c r="R3665" t="s">
        <v>8283</v>
      </c>
      <c r="S3665" t="str">
        <f t="shared" si="344"/>
        <v>games</v>
      </c>
      <c r="T3665" t="str">
        <f t="shared" si="345"/>
        <v>mobile games</v>
      </c>
    </row>
    <row r="3666" spans="1:20" ht="43.2" x14ac:dyDescent="0.3">
      <c r="A3666">
        <v>1780</v>
      </c>
      <c r="B3666" s="3" t="s">
        <v>1781</v>
      </c>
      <c r="C3666" s="3" t="s">
        <v>5890</v>
      </c>
      <c r="D3666" s="10">
        <v>30000</v>
      </c>
      <c r="E3666">
        <v>11923</v>
      </c>
      <c r="F3666" s="5">
        <f t="shared" si="342"/>
        <v>0.39743333333333336</v>
      </c>
      <c r="G3666" s="6">
        <f t="shared" si="343"/>
        <v>78.440789473684205</v>
      </c>
      <c r="H3666" t="s">
        <v>8221</v>
      </c>
      <c r="I3666" t="s">
        <v>8224</v>
      </c>
      <c r="J3666" t="s">
        <v>8246</v>
      </c>
      <c r="K3666">
        <v>1467469510</v>
      </c>
      <c r="L3666" s="11">
        <f t="shared" si="346"/>
        <v>42553.600810185191</v>
      </c>
      <c r="M3666">
        <v>1462285510</v>
      </c>
      <c r="N3666" s="11">
        <f t="shared" si="347"/>
        <v>42493.600810185191</v>
      </c>
      <c r="O3666" t="b">
        <v>1</v>
      </c>
      <c r="P3666">
        <v>152</v>
      </c>
      <c r="Q3666" t="b">
        <v>0</v>
      </c>
      <c r="R3666" t="s">
        <v>8285</v>
      </c>
      <c r="S3666" t="str">
        <f t="shared" si="344"/>
        <v>photography</v>
      </c>
      <c r="T3666" t="str">
        <f t="shared" si="345"/>
        <v>photobooks</v>
      </c>
    </row>
    <row r="3667" spans="1:20" ht="43.2" x14ac:dyDescent="0.3">
      <c r="A3667">
        <v>1784</v>
      </c>
      <c r="B3667" s="3" t="s">
        <v>1785</v>
      </c>
      <c r="C3667" s="3" t="s">
        <v>5894</v>
      </c>
      <c r="D3667" s="10">
        <v>5000</v>
      </c>
      <c r="E3667">
        <v>1988</v>
      </c>
      <c r="F3667" s="5">
        <f t="shared" si="342"/>
        <v>0.39760000000000001</v>
      </c>
      <c r="G3667" s="6">
        <f t="shared" si="343"/>
        <v>60.242424242424242</v>
      </c>
      <c r="H3667" t="s">
        <v>8221</v>
      </c>
      <c r="I3667" t="s">
        <v>8224</v>
      </c>
      <c r="J3667" t="s">
        <v>8246</v>
      </c>
      <c r="K3667">
        <v>1422674700</v>
      </c>
      <c r="L3667" s="11">
        <f t="shared" si="346"/>
        <v>42035.142361111109</v>
      </c>
      <c r="M3667">
        <v>1419954240</v>
      </c>
      <c r="N3667" s="11">
        <f t="shared" si="347"/>
        <v>42003.655555555553</v>
      </c>
      <c r="O3667" t="b">
        <v>1</v>
      </c>
      <c r="P3667">
        <v>33</v>
      </c>
      <c r="Q3667" t="b">
        <v>0</v>
      </c>
      <c r="R3667" t="s">
        <v>8285</v>
      </c>
      <c r="S3667" t="str">
        <f t="shared" si="344"/>
        <v>photography</v>
      </c>
      <c r="T3667" t="str">
        <f t="shared" si="345"/>
        <v>photobooks</v>
      </c>
    </row>
    <row r="3668" spans="1:20" ht="28.8" x14ac:dyDescent="0.3">
      <c r="A3668">
        <v>952</v>
      </c>
      <c r="B3668" s="3" t="s">
        <v>953</v>
      </c>
      <c r="C3668" s="3" t="s">
        <v>5062</v>
      </c>
      <c r="D3668" s="10">
        <v>49000</v>
      </c>
      <c r="E3668">
        <v>19572</v>
      </c>
      <c r="F3668" s="5">
        <f t="shared" si="342"/>
        <v>0.39942857142857141</v>
      </c>
      <c r="G3668" s="6">
        <f t="shared" si="343"/>
        <v>99.857142857142861</v>
      </c>
      <c r="H3668" t="s">
        <v>8221</v>
      </c>
      <c r="I3668" t="s">
        <v>8224</v>
      </c>
      <c r="J3668" t="s">
        <v>8246</v>
      </c>
      <c r="K3668">
        <v>1479483812</v>
      </c>
      <c r="L3668" s="11">
        <f t="shared" si="346"/>
        <v>42692.655231481483</v>
      </c>
      <c r="M3668">
        <v>1476888212</v>
      </c>
      <c r="N3668" s="11">
        <f t="shared" si="347"/>
        <v>42662.613564814819</v>
      </c>
      <c r="O3668" t="b">
        <v>0</v>
      </c>
      <c r="P3668">
        <v>196</v>
      </c>
      <c r="Q3668" t="b">
        <v>0</v>
      </c>
      <c r="R3668" t="s">
        <v>8273</v>
      </c>
      <c r="S3668" t="str">
        <f t="shared" si="344"/>
        <v>technology</v>
      </c>
      <c r="T3668" t="str">
        <f t="shared" si="345"/>
        <v>wearables</v>
      </c>
    </row>
    <row r="3669" spans="1:20" ht="28.8" x14ac:dyDescent="0.3">
      <c r="A3669">
        <v>177</v>
      </c>
      <c r="B3669" s="3" t="s">
        <v>179</v>
      </c>
      <c r="C3669" s="3" t="s">
        <v>4287</v>
      </c>
      <c r="D3669" s="10">
        <v>450</v>
      </c>
      <c r="E3669">
        <v>180</v>
      </c>
      <c r="F3669" s="5">
        <f t="shared" si="342"/>
        <v>0.4</v>
      </c>
      <c r="G3669" s="6">
        <f t="shared" si="343"/>
        <v>25.714285714285715</v>
      </c>
      <c r="H3669" t="s">
        <v>8221</v>
      </c>
      <c r="I3669" t="s">
        <v>8224</v>
      </c>
      <c r="J3669" t="s">
        <v>8246</v>
      </c>
      <c r="K3669">
        <v>1427155726</v>
      </c>
      <c r="L3669" s="11">
        <f t="shared" si="346"/>
        <v>42087.00608796296</v>
      </c>
      <c r="M3669">
        <v>1425690526</v>
      </c>
      <c r="N3669" s="11">
        <f t="shared" si="347"/>
        <v>42070.047754629632</v>
      </c>
      <c r="O3669" t="b">
        <v>0</v>
      </c>
      <c r="P3669">
        <v>7</v>
      </c>
      <c r="Q3669" t="b">
        <v>0</v>
      </c>
      <c r="R3669" t="s">
        <v>8268</v>
      </c>
      <c r="S3669" t="str">
        <f t="shared" si="344"/>
        <v>film &amp; video</v>
      </c>
      <c r="T3669" t="str">
        <f t="shared" si="345"/>
        <v>drama</v>
      </c>
    </row>
    <row r="3670" spans="1:20" ht="43.2" x14ac:dyDescent="0.3">
      <c r="A3670">
        <v>896</v>
      </c>
      <c r="B3670" s="3" t="s">
        <v>897</v>
      </c>
      <c r="C3670" s="3" t="s">
        <v>5006</v>
      </c>
      <c r="D3670" s="10">
        <v>8000</v>
      </c>
      <c r="E3670">
        <v>3200</v>
      </c>
      <c r="F3670" s="5">
        <f t="shared" si="342"/>
        <v>0.4</v>
      </c>
      <c r="G3670" s="6">
        <f t="shared" si="343"/>
        <v>44.444444444444443</v>
      </c>
      <c r="H3670" t="s">
        <v>8221</v>
      </c>
      <c r="I3670" t="s">
        <v>8224</v>
      </c>
      <c r="J3670" t="s">
        <v>8246</v>
      </c>
      <c r="K3670">
        <v>1440734400</v>
      </c>
      <c r="L3670" s="11">
        <f t="shared" si="346"/>
        <v>42244.166666666672</v>
      </c>
      <c r="M3670">
        <v>1438549026</v>
      </c>
      <c r="N3670" s="11">
        <f t="shared" si="347"/>
        <v>42218.872986111113</v>
      </c>
      <c r="O3670" t="b">
        <v>0</v>
      </c>
      <c r="P3670">
        <v>72</v>
      </c>
      <c r="Q3670" t="b">
        <v>0</v>
      </c>
      <c r="R3670" t="s">
        <v>8279</v>
      </c>
      <c r="S3670" t="str">
        <f t="shared" si="344"/>
        <v>music</v>
      </c>
      <c r="T3670" t="str">
        <f t="shared" si="345"/>
        <v>indie rock</v>
      </c>
    </row>
    <row r="3671" spans="1:20" ht="57.6" x14ac:dyDescent="0.3">
      <c r="A3671">
        <v>883</v>
      </c>
      <c r="B3671" s="3" t="s">
        <v>884</v>
      </c>
      <c r="C3671" s="3" t="s">
        <v>4993</v>
      </c>
      <c r="D3671" s="10">
        <v>5000</v>
      </c>
      <c r="E3671">
        <v>2001</v>
      </c>
      <c r="F3671" s="5">
        <f t="shared" si="342"/>
        <v>0.4002</v>
      </c>
      <c r="G3671" s="6">
        <f t="shared" si="343"/>
        <v>83.375</v>
      </c>
      <c r="H3671" t="s">
        <v>8221</v>
      </c>
      <c r="I3671" t="s">
        <v>8224</v>
      </c>
      <c r="J3671" t="s">
        <v>8246</v>
      </c>
      <c r="K3671">
        <v>1456957635</v>
      </c>
      <c r="L3671" s="11">
        <f t="shared" si="346"/>
        <v>42431.935590277775</v>
      </c>
      <c r="M3671">
        <v>1451773635</v>
      </c>
      <c r="N3671" s="11">
        <f t="shared" si="347"/>
        <v>42371.935590277775</v>
      </c>
      <c r="O3671" t="b">
        <v>0</v>
      </c>
      <c r="P3671">
        <v>24</v>
      </c>
      <c r="Q3671" t="b">
        <v>0</v>
      </c>
      <c r="R3671" t="s">
        <v>8279</v>
      </c>
      <c r="S3671" t="str">
        <f t="shared" si="344"/>
        <v>music</v>
      </c>
      <c r="T3671" t="str">
        <f t="shared" si="345"/>
        <v>indie rock</v>
      </c>
    </row>
    <row r="3672" spans="1:20" ht="43.2" x14ac:dyDescent="0.3">
      <c r="A3672">
        <v>234</v>
      </c>
      <c r="B3672" s="3" t="s">
        <v>236</v>
      </c>
      <c r="C3672" s="3" t="s">
        <v>4344</v>
      </c>
      <c r="D3672" s="10">
        <v>1000</v>
      </c>
      <c r="E3672">
        <v>401</v>
      </c>
      <c r="F3672" s="5">
        <f t="shared" si="342"/>
        <v>0.40100000000000002</v>
      </c>
      <c r="G3672" s="6">
        <f t="shared" si="343"/>
        <v>80.2</v>
      </c>
      <c r="H3672" t="s">
        <v>8221</v>
      </c>
      <c r="I3672" t="s">
        <v>8224</v>
      </c>
      <c r="J3672" t="s">
        <v>8246</v>
      </c>
      <c r="K3672">
        <v>1434847859</v>
      </c>
      <c r="L3672" s="11">
        <f t="shared" si="346"/>
        <v>42176.035405092596</v>
      </c>
      <c r="M3672">
        <v>1431391859</v>
      </c>
      <c r="N3672" s="11">
        <f t="shared" si="347"/>
        <v>42136.035405092596</v>
      </c>
      <c r="O3672" t="b">
        <v>0</v>
      </c>
      <c r="P3672">
        <v>5</v>
      </c>
      <c r="Q3672" t="b">
        <v>0</v>
      </c>
      <c r="R3672" t="s">
        <v>8268</v>
      </c>
      <c r="S3672" t="str">
        <f t="shared" si="344"/>
        <v>film &amp; video</v>
      </c>
      <c r="T3672" t="str">
        <f t="shared" si="345"/>
        <v>drama</v>
      </c>
    </row>
    <row r="3673" spans="1:20" ht="43.2" x14ac:dyDescent="0.3">
      <c r="A3673">
        <v>892</v>
      </c>
      <c r="B3673" s="3" t="s">
        <v>893</v>
      </c>
      <c r="C3673" s="3" t="s">
        <v>5002</v>
      </c>
      <c r="D3673" s="10">
        <v>6000</v>
      </c>
      <c r="E3673">
        <v>2445</v>
      </c>
      <c r="F3673" s="5">
        <f t="shared" si="342"/>
        <v>0.40749999999999997</v>
      </c>
      <c r="G3673" s="6">
        <f t="shared" si="343"/>
        <v>143.8235294117647</v>
      </c>
      <c r="H3673" t="s">
        <v>8221</v>
      </c>
      <c r="I3673" t="s">
        <v>8224</v>
      </c>
      <c r="J3673" t="s">
        <v>8246</v>
      </c>
      <c r="K3673">
        <v>1280635200</v>
      </c>
      <c r="L3673" s="11">
        <f t="shared" si="346"/>
        <v>40391.166666666664</v>
      </c>
      <c r="M3673">
        <v>1273121283</v>
      </c>
      <c r="N3673" s="11">
        <f t="shared" si="347"/>
        <v>40304.20003472222</v>
      </c>
      <c r="O3673" t="b">
        <v>0</v>
      </c>
      <c r="P3673">
        <v>17</v>
      </c>
      <c r="Q3673" t="b">
        <v>0</v>
      </c>
      <c r="R3673" t="s">
        <v>8279</v>
      </c>
      <c r="S3673" t="str">
        <f t="shared" si="344"/>
        <v>music</v>
      </c>
      <c r="T3673" t="str">
        <f t="shared" si="345"/>
        <v>indie rock</v>
      </c>
    </row>
    <row r="3674" spans="1:20" ht="28.8" x14ac:dyDescent="0.3">
      <c r="A3674">
        <v>876</v>
      </c>
      <c r="B3674" s="3" t="s">
        <v>877</v>
      </c>
      <c r="C3674" s="3" t="s">
        <v>4986</v>
      </c>
      <c r="D3674" s="10">
        <v>3152</v>
      </c>
      <c r="E3674">
        <v>1286</v>
      </c>
      <c r="F3674" s="5">
        <f t="shared" si="342"/>
        <v>0.40799492385786801</v>
      </c>
      <c r="G3674" s="6">
        <f t="shared" si="343"/>
        <v>28.577777777777779</v>
      </c>
      <c r="H3674" t="s">
        <v>8221</v>
      </c>
      <c r="I3674" t="s">
        <v>8225</v>
      </c>
      <c r="J3674" t="s">
        <v>8247</v>
      </c>
      <c r="K3674">
        <v>1359978927</v>
      </c>
      <c r="L3674" s="11">
        <f t="shared" si="346"/>
        <v>41309.496840277774</v>
      </c>
      <c r="M3674">
        <v>1357127727</v>
      </c>
      <c r="N3674" s="11">
        <f t="shared" si="347"/>
        <v>41276.496840277774</v>
      </c>
      <c r="O3674" t="b">
        <v>0</v>
      </c>
      <c r="P3674">
        <v>45</v>
      </c>
      <c r="Q3674" t="b">
        <v>0</v>
      </c>
      <c r="R3674" t="s">
        <v>8278</v>
      </c>
      <c r="S3674" t="str">
        <f t="shared" si="344"/>
        <v>music</v>
      </c>
      <c r="T3674" t="str">
        <f t="shared" si="345"/>
        <v>jazz</v>
      </c>
    </row>
    <row r="3675" spans="1:20" ht="43.2" x14ac:dyDescent="0.3">
      <c r="A3675">
        <v>886</v>
      </c>
      <c r="B3675" s="3" t="s">
        <v>887</v>
      </c>
      <c r="C3675" s="3" t="s">
        <v>4996</v>
      </c>
      <c r="D3675" s="10">
        <v>500</v>
      </c>
      <c r="E3675">
        <v>205</v>
      </c>
      <c r="F3675" s="5">
        <f t="shared" si="342"/>
        <v>0.41</v>
      </c>
      <c r="G3675" s="6">
        <f t="shared" si="343"/>
        <v>29.285714285714285</v>
      </c>
      <c r="H3675" t="s">
        <v>8221</v>
      </c>
      <c r="I3675" t="s">
        <v>8224</v>
      </c>
      <c r="J3675" t="s">
        <v>8246</v>
      </c>
      <c r="K3675">
        <v>1473972813</v>
      </c>
      <c r="L3675" s="11">
        <f t="shared" si="346"/>
        <v>42628.870520833334</v>
      </c>
      <c r="M3675">
        <v>1471812813</v>
      </c>
      <c r="N3675" s="11">
        <f t="shared" si="347"/>
        <v>42603.870520833334</v>
      </c>
      <c r="O3675" t="b">
        <v>0</v>
      </c>
      <c r="P3675">
        <v>7</v>
      </c>
      <c r="Q3675" t="b">
        <v>0</v>
      </c>
      <c r="R3675" t="s">
        <v>8279</v>
      </c>
      <c r="S3675" t="str">
        <f t="shared" si="344"/>
        <v>music</v>
      </c>
      <c r="T3675" t="str">
        <f t="shared" si="345"/>
        <v>indie rock</v>
      </c>
    </row>
    <row r="3676" spans="1:20" ht="43.2" x14ac:dyDescent="0.3">
      <c r="A3676">
        <v>1106</v>
      </c>
      <c r="B3676" s="3" t="s">
        <v>1107</v>
      </c>
      <c r="C3676" s="3" t="s">
        <v>5216</v>
      </c>
      <c r="D3676" s="10">
        <v>400</v>
      </c>
      <c r="E3676">
        <v>165</v>
      </c>
      <c r="F3676" s="5">
        <f t="shared" si="342"/>
        <v>0.41249999999999998</v>
      </c>
      <c r="G3676" s="6">
        <f t="shared" si="343"/>
        <v>23.571428571428573</v>
      </c>
      <c r="H3676" t="s">
        <v>8221</v>
      </c>
      <c r="I3676" t="s">
        <v>8224</v>
      </c>
      <c r="J3676" t="s">
        <v>8246</v>
      </c>
      <c r="K3676">
        <v>1333557975</v>
      </c>
      <c r="L3676" s="11">
        <f t="shared" si="346"/>
        <v>41003.698784722219</v>
      </c>
      <c r="M3676">
        <v>1330969575</v>
      </c>
      <c r="N3676" s="11">
        <f t="shared" si="347"/>
        <v>40973.740451388891</v>
      </c>
      <c r="O3676" t="b">
        <v>0</v>
      </c>
      <c r="P3676">
        <v>7</v>
      </c>
      <c r="Q3676" t="b">
        <v>0</v>
      </c>
      <c r="R3676" t="s">
        <v>8282</v>
      </c>
      <c r="S3676" t="str">
        <f t="shared" si="344"/>
        <v>games</v>
      </c>
      <c r="T3676" t="str">
        <f t="shared" si="345"/>
        <v>video games</v>
      </c>
    </row>
    <row r="3677" spans="1:20" ht="43.2" x14ac:dyDescent="0.3">
      <c r="A3677">
        <v>2406</v>
      </c>
      <c r="B3677" s="3" t="s">
        <v>2407</v>
      </c>
      <c r="C3677" s="3" t="s">
        <v>6516</v>
      </c>
      <c r="D3677" s="10">
        <v>3250</v>
      </c>
      <c r="E3677">
        <v>1345</v>
      </c>
      <c r="F3677" s="5">
        <f t="shared" si="342"/>
        <v>0.41384615384615386</v>
      </c>
      <c r="G3677" s="6">
        <f t="shared" si="343"/>
        <v>84.0625</v>
      </c>
      <c r="H3677" t="s">
        <v>8221</v>
      </c>
      <c r="I3677" t="s">
        <v>8224</v>
      </c>
      <c r="J3677" t="s">
        <v>8246</v>
      </c>
      <c r="K3677">
        <v>1421635190</v>
      </c>
      <c r="L3677" s="11">
        <f t="shared" si="346"/>
        <v>42023.110995370371</v>
      </c>
      <c r="M3677">
        <v>1418179190</v>
      </c>
      <c r="N3677" s="11">
        <f t="shared" si="347"/>
        <v>41983.110995370371</v>
      </c>
      <c r="O3677" t="b">
        <v>0</v>
      </c>
      <c r="P3677">
        <v>16</v>
      </c>
      <c r="Q3677" t="b">
        <v>0</v>
      </c>
      <c r="R3677" t="s">
        <v>8284</v>
      </c>
      <c r="S3677" t="str">
        <f t="shared" si="344"/>
        <v>food</v>
      </c>
      <c r="T3677" t="str">
        <f t="shared" si="345"/>
        <v>food trucks</v>
      </c>
    </row>
    <row r="3678" spans="1:20" ht="57.6" x14ac:dyDescent="0.3">
      <c r="A3678">
        <v>769</v>
      </c>
      <c r="B3678" s="3" t="s">
        <v>770</v>
      </c>
      <c r="C3678" s="3" t="s">
        <v>4879</v>
      </c>
      <c r="D3678" s="10">
        <v>4000</v>
      </c>
      <c r="E3678">
        <v>1656</v>
      </c>
      <c r="F3678" s="5">
        <f t="shared" si="342"/>
        <v>0.41399999999999998</v>
      </c>
      <c r="G3678" s="6">
        <f t="shared" si="343"/>
        <v>31.846153846153847</v>
      </c>
      <c r="H3678" t="s">
        <v>8221</v>
      </c>
      <c r="I3678" t="s">
        <v>8224</v>
      </c>
      <c r="J3678" t="s">
        <v>8246</v>
      </c>
      <c r="K3678">
        <v>1388102094</v>
      </c>
      <c r="L3678" s="11">
        <f t="shared" si="346"/>
        <v>41634.996458333335</v>
      </c>
      <c r="M3678">
        <v>1385510094</v>
      </c>
      <c r="N3678" s="11">
        <f t="shared" si="347"/>
        <v>41604.996458333335</v>
      </c>
      <c r="O3678" t="b">
        <v>0</v>
      </c>
      <c r="P3678">
        <v>52</v>
      </c>
      <c r="Q3678" t="b">
        <v>0</v>
      </c>
      <c r="R3678" t="s">
        <v>8275</v>
      </c>
      <c r="S3678" t="str">
        <f t="shared" si="344"/>
        <v>publishing</v>
      </c>
      <c r="T3678" t="str">
        <f t="shared" si="345"/>
        <v>fiction</v>
      </c>
    </row>
    <row r="3679" spans="1:20" ht="43.2" x14ac:dyDescent="0.3">
      <c r="A3679">
        <v>1808</v>
      </c>
      <c r="B3679" s="3" t="s">
        <v>1809</v>
      </c>
      <c r="C3679" s="3" t="s">
        <v>5918</v>
      </c>
      <c r="D3679" s="10">
        <v>28000</v>
      </c>
      <c r="E3679">
        <v>11594</v>
      </c>
      <c r="F3679" s="5">
        <f t="shared" si="342"/>
        <v>0.41407142857142859</v>
      </c>
      <c r="G3679" s="6">
        <f t="shared" si="343"/>
        <v>120.77083333333333</v>
      </c>
      <c r="H3679" t="s">
        <v>8221</v>
      </c>
      <c r="I3679" t="s">
        <v>8224</v>
      </c>
      <c r="J3679" t="s">
        <v>8246</v>
      </c>
      <c r="K3679">
        <v>1486830030</v>
      </c>
      <c r="L3679" s="11">
        <f t="shared" si="346"/>
        <v>42777.680902777778</v>
      </c>
      <c r="M3679">
        <v>1483806030</v>
      </c>
      <c r="N3679" s="11">
        <f t="shared" si="347"/>
        <v>42742.680902777778</v>
      </c>
      <c r="O3679" t="b">
        <v>1</v>
      </c>
      <c r="P3679">
        <v>96</v>
      </c>
      <c r="Q3679" t="b">
        <v>0</v>
      </c>
      <c r="R3679" t="s">
        <v>8285</v>
      </c>
      <c r="S3679" t="str">
        <f t="shared" si="344"/>
        <v>photography</v>
      </c>
      <c r="T3679" t="str">
        <f t="shared" si="345"/>
        <v>photobooks</v>
      </c>
    </row>
    <row r="3680" spans="1:20" ht="43.2" x14ac:dyDescent="0.3">
      <c r="A3680">
        <v>3844</v>
      </c>
      <c r="B3680" s="3" t="s">
        <v>3841</v>
      </c>
      <c r="C3680" s="3" t="s">
        <v>7953</v>
      </c>
      <c r="D3680" s="10">
        <v>9800</v>
      </c>
      <c r="E3680">
        <v>4066</v>
      </c>
      <c r="F3680" s="5">
        <f t="shared" si="342"/>
        <v>0.41489795918367345</v>
      </c>
      <c r="G3680" s="6">
        <f t="shared" si="343"/>
        <v>81.319999999999993</v>
      </c>
      <c r="H3680" t="s">
        <v>8221</v>
      </c>
      <c r="I3680" t="s">
        <v>8224</v>
      </c>
      <c r="J3680" t="s">
        <v>8246</v>
      </c>
      <c r="K3680">
        <v>1401778740</v>
      </c>
      <c r="L3680" s="11">
        <f t="shared" si="346"/>
        <v>41793.290972222225</v>
      </c>
      <c r="M3680">
        <v>1399474134</v>
      </c>
      <c r="N3680" s="11">
        <f t="shared" si="347"/>
        <v>41766.617291666669</v>
      </c>
      <c r="O3680" t="b">
        <v>1</v>
      </c>
      <c r="P3680">
        <v>50</v>
      </c>
      <c r="Q3680" t="b">
        <v>0</v>
      </c>
      <c r="R3680" t="s">
        <v>8271</v>
      </c>
      <c r="S3680" t="str">
        <f t="shared" si="344"/>
        <v>theater</v>
      </c>
      <c r="T3680" t="str">
        <f t="shared" si="345"/>
        <v>plays</v>
      </c>
    </row>
    <row r="3681" spans="1:20" ht="43.2" x14ac:dyDescent="0.3">
      <c r="A3681">
        <v>864</v>
      </c>
      <c r="B3681" s="3" t="s">
        <v>865</v>
      </c>
      <c r="C3681" s="3" t="s">
        <v>4974</v>
      </c>
      <c r="D3681" s="10">
        <v>6500</v>
      </c>
      <c r="E3681">
        <v>2700</v>
      </c>
      <c r="F3681" s="5">
        <f t="shared" si="342"/>
        <v>0.41538461538461541</v>
      </c>
      <c r="G3681" s="6">
        <f t="shared" si="343"/>
        <v>34.177215189873415</v>
      </c>
      <c r="H3681" t="s">
        <v>8221</v>
      </c>
      <c r="I3681" t="s">
        <v>8224</v>
      </c>
      <c r="J3681" t="s">
        <v>8246</v>
      </c>
      <c r="K3681">
        <v>1381917540</v>
      </c>
      <c r="L3681" s="11">
        <f t="shared" si="346"/>
        <v>41563.415972222225</v>
      </c>
      <c r="M3681">
        <v>1379990038</v>
      </c>
      <c r="N3681" s="11">
        <f t="shared" si="347"/>
        <v>41541.106921296298</v>
      </c>
      <c r="O3681" t="b">
        <v>0</v>
      </c>
      <c r="P3681">
        <v>79</v>
      </c>
      <c r="Q3681" t="b">
        <v>0</v>
      </c>
      <c r="R3681" t="s">
        <v>8278</v>
      </c>
      <c r="S3681" t="str">
        <f t="shared" si="344"/>
        <v>music</v>
      </c>
      <c r="T3681" t="str">
        <f t="shared" si="345"/>
        <v>jazz</v>
      </c>
    </row>
    <row r="3682" spans="1:20" ht="43.2" x14ac:dyDescent="0.3">
      <c r="A3682">
        <v>2854</v>
      </c>
      <c r="B3682" s="3" t="s">
        <v>2854</v>
      </c>
      <c r="C3682" s="3" t="s">
        <v>6964</v>
      </c>
      <c r="D3682" s="10">
        <v>1000</v>
      </c>
      <c r="E3682">
        <v>417</v>
      </c>
      <c r="F3682" s="5">
        <f t="shared" si="342"/>
        <v>0.41699999999999998</v>
      </c>
      <c r="G3682" s="6">
        <f t="shared" si="343"/>
        <v>29.785714285714285</v>
      </c>
      <c r="H3682" t="s">
        <v>8221</v>
      </c>
      <c r="I3682" t="s">
        <v>8225</v>
      </c>
      <c r="J3682" t="s">
        <v>8247</v>
      </c>
      <c r="K3682">
        <v>1431018719</v>
      </c>
      <c r="L3682" s="11">
        <f t="shared" si="346"/>
        <v>42131.71665509259</v>
      </c>
      <c r="M3682">
        <v>1429290719</v>
      </c>
      <c r="N3682" s="11">
        <f t="shared" si="347"/>
        <v>42111.71665509259</v>
      </c>
      <c r="O3682" t="b">
        <v>0</v>
      </c>
      <c r="P3682">
        <v>14</v>
      </c>
      <c r="Q3682" t="b">
        <v>0</v>
      </c>
      <c r="R3682" t="s">
        <v>8271</v>
      </c>
      <c r="S3682" t="str">
        <f t="shared" si="344"/>
        <v>theater</v>
      </c>
      <c r="T3682" t="str">
        <f t="shared" si="345"/>
        <v>plays</v>
      </c>
    </row>
    <row r="3683" spans="1:20" ht="43.2" x14ac:dyDescent="0.3">
      <c r="A3683">
        <v>196</v>
      </c>
      <c r="B3683" s="3" t="s">
        <v>198</v>
      </c>
      <c r="C3683" s="3" t="s">
        <v>4306</v>
      </c>
      <c r="D3683" s="10">
        <v>3500</v>
      </c>
      <c r="E3683">
        <v>1465</v>
      </c>
      <c r="F3683" s="5">
        <f t="shared" si="342"/>
        <v>0.41857142857142859</v>
      </c>
      <c r="G3683" s="6">
        <f t="shared" si="343"/>
        <v>77.10526315789474</v>
      </c>
      <c r="H3683" t="s">
        <v>8221</v>
      </c>
      <c r="I3683" t="s">
        <v>8225</v>
      </c>
      <c r="J3683" t="s">
        <v>8247</v>
      </c>
      <c r="K3683">
        <v>1444510800</v>
      </c>
      <c r="L3683" s="11">
        <f t="shared" si="346"/>
        <v>42287.875</v>
      </c>
      <c r="M3683">
        <v>1442062898</v>
      </c>
      <c r="N3683" s="11">
        <f t="shared" si="347"/>
        <v>42259.542800925927</v>
      </c>
      <c r="O3683" t="b">
        <v>0</v>
      </c>
      <c r="P3683">
        <v>19</v>
      </c>
      <c r="Q3683" t="b">
        <v>0</v>
      </c>
      <c r="R3683" t="s">
        <v>8268</v>
      </c>
      <c r="S3683" t="str">
        <f t="shared" si="344"/>
        <v>film &amp; video</v>
      </c>
      <c r="T3683" t="str">
        <f t="shared" si="345"/>
        <v>drama</v>
      </c>
    </row>
    <row r="3684" spans="1:20" ht="57.6" x14ac:dyDescent="0.3">
      <c r="A3684">
        <v>2868</v>
      </c>
      <c r="B3684" s="3" t="s">
        <v>2868</v>
      </c>
      <c r="C3684" s="3" t="s">
        <v>6978</v>
      </c>
      <c r="D3684" s="10">
        <v>15000</v>
      </c>
      <c r="E3684">
        <v>6301.76</v>
      </c>
      <c r="F3684" s="5">
        <f t="shared" si="342"/>
        <v>0.42011733333333334</v>
      </c>
      <c r="G3684" s="6">
        <f t="shared" si="343"/>
        <v>105.02933333333334</v>
      </c>
      <c r="H3684" t="s">
        <v>8221</v>
      </c>
      <c r="I3684" t="s">
        <v>8224</v>
      </c>
      <c r="J3684" t="s">
        <v>8246</v>
      </c>
      <c r="K3684">
        <v>1475697054</v>
      </c>
      <c r="L3684" s="11">
        <f t="shared" si="346"/>
        <v>42648.827013888891</v>
      </c>
      <c r="M3684">
        <v>1473105054</v>
      </c>
      <c r="N3684" s="11">
        <f t="shared" si="347"/>
        <v>42618.827013888891</v>
      </c>
      <c r="O3684" t="b">
        <v>0</v>
      </c>
      <c r="P3684">
        <v>60</v>
      </c>
      <c r="Q3684" t="b">
        <v>0</v>
      </c>
      <c r="R3684" t="s">
        <v>8271</v>
      </c>
      <c r="S3684" t="str">
        <f t="shared" si="344"/>
        <v>theater</v>
      </c>
      <c r="T3684" t="str">
        <f t="shared" si="345"/>
        <v>plays</v>
      </c>
    </row>
    <row r="3685" spans="1:20" ht="43.2" x14ac:dyDescent="0.3">
      <c r="A3685">
        <v>961</v>
      </c>
      <c r="B3685" s="3" t="s">
        <v>962</v>
      </c>
      <c r="C3685" s="3" t="s">
        <v>5071</v>
      </c>
      <c r="D3685" s="10">
        <v>95000</v>
      </c>
      <c r="E3685">
        <v>40079</v>
      </c>
      <c r="F3685" s="5">
        <f t="shared" si="342"/>
        <v>0.42188421052631581</v>
      </c>
      <c r="G3685" s="6">
        <f t="shared" si="343"/>
        <v>364.35454545454547</v>
      </c>
      <c r="H3685" t="s">
        <v>8221</v>
      </c>
      <c r="I3685" t="s">
        <v>8224</v>
      </c>
      <c r="J3685" t="s">
        <v>8246</v>
      </c>
      <c r="K3685">
        <v>1487617200</v>
      </c>
      <c r="L3685" s="11">
        <f t="shared" si="346"/>
        <v>42786.791666666672</v>
      </c>
      <c r="M3685">
        <v>1483634335</v>
      </c>
      <c r="N3685" s="11">
        <f t="shared" si="347"/>
        <v>42740.693692129629</v>
      </c>
      <c r="O3685" t="b">
        <v>0</v>
      </c>
      <c r="P3685">
        <v>110</v>
      </c>
      <c r="Q3685" t="b">
        <v>0</v>
      </c>
      <c r="R3685" t="s">
        <v>8273</v>
      </c>
      <c r="S3685" t="str">
        <f t="shared" si="344"/>
        <v>technology</v>
      </c>
      <c r="T3685" t="str">
        <f t="shared" si="345"/>
        <v>wearables</v>
      </c>
    </row>
    <row r="3686" spans="1:20" ht="43.2" x14ac:dyDescent="0.3">
      <c r="A3686">
        <v>3105</v>
      </c>
      <c r="B3686" s="3" t="s">
        <v>3105</v>
      </c>
      <c r="C3686" s="3" t="s">
        <v>7215</v>
      </c>
      <c r="D3686" s="10">
        <v>5845</v>
      </c>
      <c r="E3686">
        <v>2476</v>
      </c>
      <c r="F3686" s="5">
        <f t="shared" si="342"/>
        <v>0.4236099230111206</v>
      </c>
      <c r="G3686" s="6">
        <f t="shared" si="343"/>
        <v>79.870967741935488</v>
      </c>
      <c r="H3686" t="s">
        <v>8221</v>
      </c>
      <c r="I3686" t="s">
        <v>8224</v>
      </c>
      <c r="J3686" t="s">
        <v>8246</v>
      </c>
      <c r="K3686">
        <v>1413694800</v>
      </c>
      <c r="L3686" s="11">
        <f t="shared" si="346"/>
        <v>41931.208333333336</v>
      </c>
      <c r="M3686">
        <v>1408986916</v>
      </c>
      <c r="N3686" s="11">
        <f t="shared" si="347"/>
        <v>41876.718935185185</v>
      </c>
      <c r="O3686" t="b">
        <v>0</v>
      </c>
      <c r="P3686">
        <v>31</v>
      </c>
      <c r="Q3686" t="b">
        <v>0</v>
      </c>
      <c r="R3686" t="s">
        <v>8303</v>
      </c>
      <c r="S3686" t="str">
        <f t="shared" si="344"/>
        <v>theater</v>
      </c>
      <c r="T3686" t="str">
        <f t="shared" si="345"/>
        <v>spaces</v>
      </c>
    </row>
    <row r="3687" spans="1:20" ht="28.8" x14ac:dyDescent="0.3">
      <c r="A3687">
        <v>1987</v>
      </c>
      <c r="B3687" s="3" t="s">
        <v>1988</v>
      </c>
      <c r="C3687" s="3" t="s">
        <v>6097</v>
      </c>
      <c r="D3687" s="10">
        <v>5500</v>
      </c>
      <c r="E3687">
        <v>2336</v>
      </c>
      <c r="F3687" s="5">
        <f t="shared" si="342"/>
        <v>0.42472727272727273</v>
      </c>
      <c r="G3687" s="6">
        <f t="shared" si="343"/>
        <v>83.428571428571431</v>
      </c>
      <c r="H3687" t="s">
        <v>8221</v>
      </c>
      <c r="I3687" t="s">
        <v>8225</v>
      </c>
      <c r="J3687" t="s">
        <v>8247</v>
      </c>
      <c r="K3687">
        <v>1425223276</v>
      </c>
      <c r="L3687" s="11">
        <f t="shared" si="346"/>
        <v>42064.639768518522</v>
      </c>
      <c r="M3687">
        <v>1422631276</v>
      </c>
      <c r="N3687" s="11">
        <f t="shared" si="347"/>
        <v>42034.639768518522</v>
      </c>
      <c r="O3687" t="b">
        <v>0</v>
      </c>
      <c r="P3687">
        <v>28</v>
      </c>
      <c r="Q3687" t="b">
        <v>0</v>
      </c>
      <c r="R3687" t="s">
        <v>8296</v>
      </c>
      <c r="S3687" t="str">
        <f t="shared" si="344"/>
        <v>photography</v>
      </c>
      <c r="T3687" t="str">
        <f t="shared" si="345"/>
        <v>people</v>
      </c>
    </row>
    <row r="3688" spans="1:20" ht="43.2" x14ac:dyDescent="0.3">
      <c r="A3688">
        <v>1717</v>
      </c>
      <c r="B3688" s="3" t="s">
        <v>1718</v>
      </c>
      <c r="C3688" s="3" t="s">
        <v>5827</v>
      </c>
      <c r="D3688" s="10">
        <v>3265</v>
      </c>
      <c r="E3688">
        <v>1395</v>
      </c>
      <c r="F3688" s="5">
        <f t="shared" si="342"/>
        <v>0.42725880551301687</v>
      </c>
      <c r="G3688" s="6">
        <f t="shared" si="343"/>
        <v>34.024390243902438</v>
      </c>
      <c r="H3688" t="s">
        <v>8221</v>
      </c>
      <c r="I3688" t="s">
        <v>8224</v>
      </c>
      <c r="J3688" t="s">
        <v>8246</v>
      </c>
      <c r="K3688">
        <v>1461211200</v>
      </c>
      <c r="L3688" s="11">
        <f t="shared" si="346"/>
        <v>42481.166666666672</v>
      </c>
      <c r="M3688">
        <v>1459467238</v>
      </c>
      <c r="N3688" s="11">
        <f t="shared" si="347"/>
        <v>42460.98192129629</v>
      </c>
      <c r="O3688" t="b">
        <v>0</v>
      </c>
      <c r="P3688">
        <v>41</v>
      </c>
      <c r="Q3688" t="b">
        <v>0</v>
      </c>
      <c r="R3688" t="s">
        <v>8293</v>
      </c>
      <c r="S3688" t="str">
        <f t="shared" si="344"/>
        <v>music</v>
      </c>
      <c r="T3688" t="str">
        <f t="shared" si="345"/>
        <v>faith</v>
      </c>
    </row>
    <row r="3689" spans="1:20" ht="43.2" x14ac:dyDescent="0.3">
      <c r="A3689">
        <v>1906</v>
      </c>
      <c r="B3689" s="3" t="s">
        <v>1907</v>
      </c>
      <c r="C3689" s="3" t="s">
        <v>6016</v>
      </c>
      <c r="D3689" s="10">
        <v>50000</v>
      </c>
      <c r="E3689">
        <v>21380</v>
      </c>
      <c r="F3689" s="5">
        <f t="shared" si="342"/>
        <v>0.42759999999999998</v>
      </c>
      <c r="G3689" s="6">
        <f t="shared" si="343"/>
        <v>215.95959595959596</v>
      </c>
      <c r="H3689" t="s">
        <v>8221</v>
      </c>
      <c r="I3689" t="s">
        <v>8224</v>
      </c>
      <c r="J3689" t="s">
        <v>8246</v>
      </c>
      <c r="K3689">
        <v>1466697983</v>
      </c>
      <c r="L3689" s="11">
        <f t="shared" si="346"/>
        <v>42544.671099537038</v>
      </c>
      <c r="M3689">
        <v>1464105983</v>
      </c>
      <c r="N3689" s="11">
        <f t="shared" si="347"/>
        <v>42514.671099537038</v>
      </c>
      <c r="O3689" t="b">
        <v>0</v>
      </c>
      <c r="P3689">
        <v>99</v>
      </c>
      <c r="Q3689" t="b">
        <v>0</v>
      </c>
      <c r="R3689" t="s">
        <v>8294</v>
      </c>
      <c r="S3689" t="str">
        <f t="shared" si="344"/>
        <v>technology</v>
      </c>
      <c r="T3689" t="str">
        <f t="shared" si="345"/>
        <v>gadgets</v>
      </c>
    </row>
    <row r="3690" spans="1:20" ht="43.2" x14ac:dyDescent="0.3">
      <c r="A3690">
        <v>1864</v>
      </c>
      <c r="B3690" s="3" t="s">
        <v>1865</v>
      </c>
      <c r="C3690" s="3" t="s">
        <v>5974</v>
      </c>
      <c r="D3690" s="10">
        <v>6500</v>
      </c>
      <c r="E3690">
        <v>2788</v>
      </c>
      <c r="F3690" s="5">
        <f t="shared" si="342"/>
        <v>0.42892307692307691</v>
      </c>
      <c r="G3690" s="6">
        <f t="shared" si="343"/>
        <v>58.083333333333336</v>
      </c>
      <c r="H3690" t="s">
        <v>8221</v>
      </c>
      <c r="I3690" t="s">
        <v>8224</v>
      </c>
      <c r="J3690" t="s">
        <v>8246</v>
      </c>
      <c r="K3690">
        <v>1399223500</v>
      </c>
      <c r="L3690" s="11">
        <f t="shared" si="346"/>
        <v>41763.716435185182</v>
      </c>
      <c r="M3690">
        <v>1396631500</v>
      </c>
      <c r="N3690" s="11">
        <f t="shared" si="347"/>
        <v>41733.716435185182</v>
      </c>
      <c r="O3690" t="b">
        <v>0</v>
      </c>
      <c r="P3690">
        <v>48</v>
      </c>
      <c r="Q3690" t="b">
        <v>0</v>
      </c>
      <c r="R3690" t="s">
        <v>8283</v>
      </c>
      <c r="S3690" t="str">
        <f t="shared" si="344"/>
        <v>games</v>
      </c>
      <c r="T3690" t="str">
        <f t="shared" si="345"/>
        <v>mobile games</v>
      </c>
    </row>
    <row r="3691" spans="1:20" ht="43.2" x14ac:dyDescent="0.3">
      <c r="A3691">
        <v>1920</v>
      </c>
      <c r="B3691" s="3" t="s">
        <v>1921</v>
      </c>
      <c r="C3691" s="3" t="s">
        <v>6030</v>
      </c>
      <c r="D3691" s="10">
        <v>10000</v>
      </c>
      <c r="E3691">
        <v>4303</v>
      </c>
      <c r="F3691" s="5">
        <f t="shared" si="342"/>
        <v>0.43030000000000002</v>
      </c>
      <c r="G3691" s="6">
        <f t="shared" si="343"/>
        <v>40.980952380952381</v>
      </c>
      <c r="H3691" t="s">
        <v>8221</v>
      </c>
      <c r="I3691" t="s">
        <v>8225</v>
      </c>
      <c r="J3691" t="s">
        <v>8247</v>
      </c>
      <c r="K3691">
        <v>1445468400</v>
      </c>
      <c r="L3691" s="11">
        <f t="shared" si="346"/>
        <v>42298.958333333328</v>
      </c>
      <c r="M3691">
        <v>1443042061</v>
      </c>
      <c r="N3691" s="11">
        <f t="shared" si="347"/>
        <v>42270.875706018516</v>
      </c>
      <c r="O3691" t="b">
        <v>0</v>
      </c>
      <c r="P3691">
        <v>105</v>
      </c>
      <c r="Q3691" t="b">
        <v>0</v>
      </c>
      <c r="R3691" t="s">
        <v>8294</v>
      </c>
      <c r="S3691" t="str">
        <f t="shared" si="344"/>
        <v>technology</v>
      </c>
      <c r="T3691" t="str">
        <f t="shared" si="345"/>
        <v>gadgets</v>
      </c>
    </row>
    <row r="3692" spans="1:20" ht="43.2" x14ac:dyDescent="0.3">
      <c r="A3692">
        <v>954</v>
      </c>
      <c r="B3692" s="3" t="s">
        <v>955</v>
      </c>
      <c r="C3692" s="3" t="s">
        <v>5064</v>
      </c>
      <c r="D3692" s="10">
        <v>15000</v>
      </c>
      <c r="E3692">
        <v>6511</v>
      </c>
      <c r="F3692" s="5">
        <f t="shared" si="342"/>
        <v>0.43406666666666666</v>
      </c>
      <c r="G3692" s="6">
        <f t="shared" si="343"/>
        <v>89.191780821917803</v>
      </c>
      <c r="H3692" t="s">
        <v>8221</v>
      </c>
      <c r="I3692" t="s">
        <v>8224</v>
      </c>
      <c r="J3692" t="s">
        <v>8246</v>
      </c>
      <c r="K3692">
        <v>1440100839</v>
      </c>
      <c r="L3692" s="11">
        <f t="shared" si="346"/>
        <v>42236.833784722221</v>
      </c>
      <c r="M3692">
        <v>1436472039</v>
      </c>
      <c r="N3692" s="11">
        <f t="shared" si="347"/>
        <v>42194.833784722221</v>
      </c>
      <c r="O3692" t="b">
        <v>0</v>
      </c>
      <c r="P3692">
        <v>73</v>
      </c>
      <c r="Q3692" t="b">
        <v>0</v>
      </c>
      <c r="R3692" t="s">
        <v>8273</v>
      </c>
      <c r="S3692" t="str">
        <f t="shared" si="344"/>
        <v>technology</v>
      </c>
      <c r="T3692" t="str">
        <f t="shared" si="345"/>
        <v>wearables</v>
      </c>
    </row>
    <row r="3693" spans="1:20" ht="57.6" x14ac:dyDescent="0.3">
      <c r="A3693">
        <v>3935</v>
      </c>
      <c r="B3693" s="3" t="s">
        <v>3932</v>
      </c>
      <c r="C3693" s="3" t="s">
        <v>8043</v>
      </c>
      <c r="D3693" s="10">
        <v>3000</v>
      </c>
      <c r="E3693">
        <v>1315</v>
      </c>
      <c r="F3693" s="5">
        <f t="shared" si="342"/>
        <v>0.43833333333333335</v>
      </c>
      <c r="G3693" s="6">
        <f t="shared" si="343"/>
        <v>57.173913043478258</v>
      </c>
      <c r="H3693" t="s">
        <v>8221</v>
      </c>
      <c r="I3693" t="s">
        <v>8225</v>
      </c>
      <c r="J3693" t="s">
        <v>8247</v>
      </c>
      <c r="K3693">
        <v>1443973546</v>
      </c>
      <c r="L3693" s="11">
        <f t="shared" si="346"/>
        <v>42281.656782407401</v>
      </c>
      <c r="M3693">
        <v>1438789546</v>
      </c>
      <c r="N3693" s="11">
        <f t="shared" si="347"/>
        <v>42221.656782407401</v>
      </c>
      <c r="O3693" t="b">
        <v>0</v>
      </c>
      <c r="P3693">
        <v>23</v>
      </c>
      <c r="Q3693" t="b">
        <v>0</v>
      </c>
      <c r="R3693" t="s">
        <v>8271</v>
      </c>
      <c r="S3693" t="str">
        <f t="shared" si="344"/>
        <v>theater</v>
      </c>
      <c r="T3693" t="str">
        <f t="shared" si="345"/>
        <v>plays</v>
      </c>
    </row>
    <row r="3694" spans="1:20" ht="43.2" x14ac:dyDescent="0.3">
      <c r="A3694">
        <v>211</v>
      </c>
      <c r="B3694" s="3" t="s">
        <v>213</v>
      </c>
      <c r="C3694" s="3" t="s">
        <v>4321</v>
      </c>
      <c r="D3694" s="10">
        <v>5000</v>
      </c>
      <c r="E3694">
        <v>2230</v>
      </c>
      <c r="F3694" s="5">
        <f t="shared" si="342"/>
        <v>0.44600000000000001</v>
      </c>
      <c r="G3694" s="6">
        <f t="shared" si="343"/>
        <v>185.83333333333334</v>
      </c>
      <c r="H3694" t="s">
        <v>8221</v>
      </c>
      <c r="I3694" t="s">
        <v>8224</v>
      </c>
      <c r="J3694" t="s">
        <v>8246</v>
      </c>
      <c r="K3694">
        <v>1442634617</v>
      </c>
      <c r="L3694" s="11">
        <f t="shared" si="346"/>
        <v>42266.159918981488</v>
      </c>
      <c r="M3694">
        <v>1440042617</v>
      </c>
      <c r="N3694" s="11">
        <f t="shared" si="347"/>
        <v>42236.159918981488</v>
      </c>
      <c r="O3694" t="b">
        <v>0</v>
      </c>
      <c r="P3694">
        <v>12</v>
      </c>
      <c r="Q3694" t="b">
        <v>0</v>
      </c>
      <c r="R3694" t="s">
        <v>8268</v>
      </c>
      <c r="S3694" t="str">
        <f t="shared" si="344"/>
        <v>film &amp; video</v>
      </c>
      <c r="T3694" t="str">
        <f t="shared" si="345"/>
        <v>drama</v>
      </c>
    </row>
    <row r="3695" spans="1:20" ht="43.2" x14ac:dyDescent="0.3">
      <c r="A3695">
        <v>1556</v>
      </c>
      <c r="B3695" s="3" t="s">
        <v>1557</v>
      </c>
      <c r="C3695" s="3" t="s">
        <v>5666</v>
      </c>
      <c r="D3695" s="10">
        <v>1500</v>
      </c>
      <c r="E3695">
        <v>677</v>
      </c>
      <c r="F3695" s="5">
        <f t="shared" si="342"/>
        <v>0.45133333333333331</v>
      </c>
      <c r="G3695" s="6">
        <f t="shared" si="343"/>
        <v>56.416666666666664</v>
      </c>
      <c r="H3695" t="s">
        <v>8221</v>
      </c>
      <c r="I3695" t="s">
        <v>8229</v>
      </c>
      <c r="J3695" t="s">
        <v>8251</v>
      </c>
      <c r="K3695">
        <v>1467603624</v>
      </c>
      <c r="L3695" s="11">
        <f t="shared" si="346"/>
        <v>42555.153055555551</v>
      </c>
      <c r="M3695">
        <v>1465011624</v>
      </c>
      <c r="N3695" s="11">
        <f t="shared" si="347"/>
        <v>42525.153055555551</v>
      </c>
      <c r="O3695" t="b">
        <v>0</v>
      </c>
      <c r="P3695">
        <v>12</v>
      </c>
      <c r="Q3695" t="b">
        <v>0</v>
      </c>
      <c r="R3695" t="s">
        <v>8289</v>
      </c>
      <c r="S3695" t="str">
        <f t="shared" si="344"/>
        <v>photography</v>
      </c>
      <c r="T3695" t="str">
        <f t="shared" si="345"/>
        <v>nature</v>
      </c>
    </row>
    <row r="3696" spans="1:20" ht="28.8" x14ac:dyDescent="0.3">
      <c r="A3696">
        <v>1767</v>
      </c>
      <c r="B3696" s="3" t="s">
        <v>1768</v>
      </c>
      <c r="C3696" s="3" t="s">
        <v>5877</v>
      </c>
      <c r="D3696" s="10">
        <v>5000</v>
      </c>
      <c r="E3696">
        <v>2286</v>
      </c>
      <c r="F3696" s="5">
        <f t="shared" si="342"/>
        <v>0.4572</v>
      </c>
      <c r="G3696" s="6">
        <f t="shared" si="343"/>
        <v>58.615384615384613</v>
      </c>
      <c r="H3696" t="s">
        <v>8221</v>
      </c>
      <c r="I3696" t="s">
        <v>8224</v>
      </c>
      <c r="J3696" t="s">
        <v>8246</v>
      </c>
      <c r="K3696">
        <v>1407080884</v>
      </c>
      <c r="L3696" s="11">
        <f t="shared" si="346"/>
        <v>41854.658379629633</v>
      </c>
      <c r="M3696">
        <v>1404488884</v>
      </c>
      <c r="N3696" s="11">
        <f t="shared" si="347"/>
        <v>41824.658379629633</v>
      </c>
      <c r="O3696" t="b">
        <v>1</v>
      </c>
      <c r="P3696">
        <v>39</v>
      </c>
      <c r="Q3696" t="b">
        <v>0</v>
      </c>
      <c r="R3696" t="s">
        <v>8285</v>
      </c>
      <c r="S3696" t="str">
        <f t="shared" si="344"/>
        <v>photography</v>
      </c>
      <c r="T3696" t="str">
        <f t="shared" si="345"/>
        <v>photobooks</v>
      </c>
    </row>
    <row r="3697" spans="1:20" ht="57.6" x14ac:dyDescent="0.3">
      <c r="A3697">
        <v>970</v>
      </c>
      <c r="B3697" s="3" t="s">
        <v>971</v>
      </c>
      <c r="C3697" s="3" t="s">
        <v>5080</v>
      </c>
      <c r="D3697" s="10">
        <v>5000</v>
      </c>
      <c r="E3697">
        <v>2296</v>
      </c>
      <c r="F3697" s="5">
        <f t="shared" si="342"/>
        <v>0.4592</v>
      </c>
      <c r="G3697" s="6">
        <f t="shared" si="343"/>
        <v>164</v>
      </c>
      <c r="H3697" t="s">
        <v>8221</v>
      </c>
      <c r="I3697" t="s">
        <v>8229</v>
      </c>
      <c r="J3697" t="s">
        <v>8251</v>
      </c>
      <c r="K3697">
        <v>1485147540</v>
      </c>
      <c r="L3697" s="11">
        <f t="shared" si="346"/>
        <v>42758.207638888889</v>
      </c>
      <c r="M3697">
        <v>1481951853</v>
      </c>
      <c r="N3697" s="11">
        <f t="shared" si="347"/>
        <v>42721.220520833333</v>
      </c>
      <c r="O3697" t="b">
        <v>0</v>
      </c>
      <c r="P3697">
        <v>14</v>
      </c>
      <c r="Q3697" t="b">
        <v>0</v>
      </c>
      <c r="R3697" t="s">
        <v>8273</v>
      </c>
      <c r="S3697" t="str">
        <f t="shared" si="344"/>
        <v>technology</v>
      </c>
      <c r="T3697" t="str">
        <f t="shared" si="345"/>
        <v>wearables</v>
      </c>
    </row>
    <row r="3698" spans="1:20" ht="43.2" x14ac:dyDescent="0.3">
      <c r="A3698">
        <v>1774</v>
      </c>
      <c r="B3698" s="3" t="s">
        <v>1775</v>
      </c>
      <c r="C3698" s="3" t="s">
        <v>5884</v>
      </c>
      <c r="D3698" s="10">
        <v>2500</v>
      </c>
      <c r="E3698">
        <v>1148</v>
      </c>
      <c r="F3698" s="5">
        <f t="shared" si="342"/>
        <v>0.4592</v>
      </c>
      <c r="G3698" s="6">
        <f t="shared" si="343"/>
        <v>88.307692307692307</v>
      </c>
      <c r="H3698" t="s">
        <v>8221</v>
      </c>
      <c r="I3698" t="s">
        <v>8224</v>
      </c>
      <c r="J3698" t="s">
        <v>8246</v>
      </c>
      <c r="K3698">
        <v>1417273140</v>
      </c>
      <c r="L3698" s="11">
        <f t="shared" si="346"/>
        <v>41972.624305555553</v>
      </c>
      <c r="M3698">
        <v>1413609292</v>
      </c>
      <c r="N3698" s="11">
        <f t="shared" si="347"/>
        <v>41930.218657407408</v>
      </c>
      <c r="O3698" t="b">
        <v>1</v>
      </c>
      <c r="P3698">
        <v>13</v>
      </c>
      <c r="Q3698" t="b">
        <v>0</v>
      </c>
      <c r="R3698" t="s">
        <v>8285</v>
      </c>
      <c r="S3698" t="str">
        <f t="shared" si="344"/>
        <v>photography</v>
      </c>
      <c r="T3698" t="str">
        <f t="shared" si="345"/>
        <v>photobooks</v>
      </c>
    </row>
    <row r="3699" spans="1:20" ht="43.2" x14ac:dyDescent="0.3">
      <c r="A3699">
        <v>960</v>
      </c>
      <c r="B3699" s="3" t="s">
        <v>961</v>
      </c>
      <c r="C3699" s="3" t="s">
        <v>5070</v>
      </c>
      <c r="D3699" s="10">
        <v>55650</v>
      </c>
      <c r="E3699">
        <v>25655</v>
      </c>
      <c r="F3699" s="5">
        <f t="shared" si="342"/>
        <v>0.46100628930817611</v>
      </c>
      <c r="G3699" s="6">
        <f t="shared" si="343"/>
        <v>136.46276595744681</v>
      </c>
      <c r="H3699" t="s">
        <v>8221</v>
      </c>
      <c r="I3699" t="s">
        <v>8224</v>
      </c>
      <c r="J3699" t="s">
        <v>8246</v>
      </c>
      <c r="K3699">
        <v>1489500155</v>
      </c>
      <c r="L3699" s="11">
        <f t="shared" si="346"/>
        <v>42808.585127314815</v>
      </c>
      <c r="M3699">
        <v>1485874955</v>
      </c>
      <c r="N3699" s="11">
        <f t="shared" si="347"/>
        <v>42766.626793981486</v>
      </c>
      <c r="O3699" t="b">
        <v>0</v>
      </c>
      <c r="P3699">
        <v>188</v>
      </c>
      <c r="Q3699" t="b">
        <v>0</v>
      </c>
      <c r="R3699" t="s">
        <v>8273</v>
      </c>
      <c r="S3699" t="str">
        <f t="shared" si="344"/>
        <v>technology</v>
      </c>
      <c r="T3699" t="str">
        <f t="shared" si="345"/>
        <v>wearables</v>
      </c>
    </row>
    <row r="3700" spans="1:20" ht="43.2" x14ac:dyDescent="0.3">
      <c r="A3700">
        <v>3207</v>
      </c>
      <c r="B3700" s="3" t="s">
        <v>3207</v>
      </c>
      <c r="C3700" s="3" t="s">
        <v>7317</v>
      </c>
      <c r="D3700" s="10">
        <v>5500</v>
      </c>
      <c r="E3700">
        <v>2550</v>
      </c>
      <c r="F3700" s="5">
        <f t="shared" si="342"/>
        <v>0.46363636363636362</v>
      </c>
      <c r="G3700" s="6">
        <f t="shared" si="343"/>
        <v>70.833333333333329</v>
      </c>
      <c r="H3700" t="s">
        <v>8221</v>
      </c>
      <c r="I3700" t="s">
        <v>8224</v>
      </c>
      <c r="J3700" t="s">
        <v>8246</v>
      </c>
      <c r="K3700">
        <v>1429767607</v>
      </c>
      <c r="L3700" s="11">
        <f t="shared" si="346"/>
        <v>42117.236192129625</v>
      </c>
      <c r="M3700">
        <v>1424587207</v>
      </c>
      <c r="N3700" s="11">
        <f t="shared" si="347"/>
        <v>42057.277858796297</v>
      </c>
      <c r="O3700" t="b">
        <v>0</v>
      </c>
      <c r="P3700">
        <v>36</v>
      </c>
      <c r="Q3700" t="b">
        <v>0</v>
      </c>
      <c r="R3700" t="s">
        <v>8305</v>
      </c>
      <c r="S3700" t="str">
        <f t="shared" si="344"/>
        <v>theater</v>
      </c>
      <c r="T3700" t="str">
        <f t="shared" si="345"/>
        <v>musical</v>
      </c>
    </row>
    <row r="3701" spans="1:20" ht="43.2" x14ac:dyDescent="0.3">
      <c r="A3701">
        <v>697</v>
      </c>
      <c r="B3701" s="3" t="s">
        <v>698</v>
      </c>
      <c r="C3701" s="3" t="s">
        <v>4807</v>
      </c>
      <c r="D3701" s="10">
        <v>5000</v>
      </c>
      <c r="E3701">
        <v>2319</v>
      </c>
      <c r="F3701" s="5">
        <f t="shared" si="342"/>
        <v>0.46379999999999999</v>
      </c>
      <c r="G3701" s="6">
        <f t="shared" si="343"/>
        <v>20.342105263157894</v>
      </c>
      <c r="H3701" t="s">
        <v>8221</v>
      </c>
      <c r="I3701" t="s">
        <v>8236</v>
      </c>
      <c r="J3701" t="s">
        <v>8249</v>
      </c>
      <c r="K3701">
        <v>1454502789</v>
      </c>
      <c r="L3701" s="11">
        <f t="shared" si="346"/>
        <v>42403.523020833338</v>
      </c>
      <c r="M3701">
        <v>1453206789</v>
      </c>
      <c r="N3701" s="11">
        <f t="shared" si="347"/>
        <v>42388.523020833338</v>
      </c>
      <c r="O3701" t="b">
        <v>0</v>
      </c>
      <c r="P3701">
        <v>114</v>
      </c>
      <c r="Q3701" t="b">
        <v>0</v>
      </c>
      <c r="R3701" t="s">
        <v>8273</v>
      </c>
      <c r="S3701" t="str">
        <f t="shared" si="344"/>
        <v>technology</v>
      </c>
      <c r="T3701" t="str">
        <f t="shared" si="345"/>
        <v>wearables</v>
      </c>
    </row>
    <row r="3702" spans="1:20" ht="43.2" x14ac:dyDescent="0.3">
      <c r="A3702">
        <v>1903</v>
      </c>
      <c r="B3702" s="3" t="s">
        <v>1904</v>
      </c>
      <c r="C3702" s="3" t="s">
        <v>6013</v>
      </c>
      <c r="D3702" s="10">
        <v>3000</v>
      </c>
      <c r="E3702">
        <v>1398</v>
      </c>
      <c r="F3702" s="5">
        <f t="shared" si="342"/>
        <v>0.46600000000000003</v>
      </c>
      <c r="G3702" s="6">
        <f t="shared" si="343"/>
        <v>34.097560975609753</v>
      </c>
      <c r="H3702" t="s">
        <v>8221</v>
      </c>
      <c r="I3702" t="s">
        <v>8224</v>
      </c>
      <c r="J3702" t="s">
        <v>8246</v>
      </c>
      <c r="K3702">
        <v>1485541791</v>
      </c>
      <c r="L3702" s="11">
        <f t="shared" si="346"/>
        <v>42762.770729166667</v>
      </c>
      <c r="M3702">
        <v>1480357791</v>
      </c>
      <c r="N3702" s="11">
        <f t="shared" si="347"/>
        <v>42702.770729166667</v>
      </c>
      <c r="O3702" t="b">
        <v>0</v>
      </c>
      <c r="P3702">
        <v>41</v>
      </c>
      <c r="Q3702" t="b">
        <v>0</v>
      </c>
      <c r="R3702" t="s">
        <v>8294</v>
      </c>
      <c r="S3702" t="str">
        <f t="shared" si="344"/>
        <v>technology</v>
      </c>
      <c r="T3702" t="str">
        <f t="shared" si="345"/>
        <v>gadgets</v>
      </c>
    </row>
    <row r="3703" spans="1:20" ht="28.8" x14ac:dyDescent="0.3">
      <c r="A3703">
        <v>969</v>
      </c>
      <c r="B3703" s="3" t="s">
        <v>970</v>
      </c>
      <c r="C3703" s="3" t="s">
        <v>5079</v>
      </c>
      <c r="D3703" s="10">
        <v>30000</v>
      </c>
      <c r="E3703">
        <v>14000</v>
      </c>
      <c r="F3703" s="5">
        <f t="shared" si="342"/>
        <v>0.46666666666666667</v>
      </c>
      <c r="G3703" s="6">
        <f t="shared" si="343"/>
        <v>1272.7272727272727</v>
      </c>
      <c r="H3703" t="s">
        <v>8221</v>
      </c>
      <c r="I3703" t="s">
        <v>8238</v>
      </c>
      <c r="J3703" t="s">
        <v>8256</v>
      </c>
      <c r="K3703">
        <v>1486624607</v>
      </c>
      <c r="L3703" s="11">
        <f t="shared" si="346"/>
        <v>42775.30332175926</v>
      </c>
      <c r="M3703">
        <v>1483773407</v>
      </c>
      <c r="N3703" s="11">
        <f t="shared" si="347"/>
        <v>42742.30332175926</v>
      </c>
      <c r="O3703" t="b">
        <v>0</v>
      </c>
      <c r="P3703">
        <v>11</v>
      </c>
      <c r="Q3703" t="b">
        <v>0</v>
      </c>
      <c r="R3703" t="s">
        <v>8273</v>
      </c>
      <c r="S3703" t="str">
        <f t="shared" si="344"/>
        <v>technology</v>
      </c>
      <c r="T3703" t="str">
        <f t="shared" si="345"/>
        <v>wearables</v>
      </c>
    </row>
    <row r="3704" spans="1:20" ht="43.2" x14ac:dyDescent="0.3">
      <c r="A3704">
        <v>4036</v>
      </c>
      <c r="B3704" s="3" t="s">
        <v>4032</v>
      </c>
      <c r="C3704" s="3" t="s">
        <v>7438</v>
      </c>
      <c r="D3704" s="10">
        <v>6000</v>
      </c>
      <c r="E3704">
        <v>2823</v>
      </c>
      <c r="F3704" s="5">
        <f t="shared" si="342"/>
        <v>0.47049999999999997</v>
      </c>
      <c r="G3704" s="6">
        <f t="shared" si="343"/>
        <v>166.05882352941177</v>
      </c>
      <c r="H3704" t="s">
        <v>8221</v>
      </c>
      <c r="I3704" t="s">
        <v>8224</v>
      </c>
      <c r="J3704" t="s">
        <v>8246</v>
      </c>
      <c r="K3704">
        <v>1404253800</v>
      </c>
      <c r="L3704" s="11">
        <f t="shared" si="346"/>
        <v>41821.9375</v>
      </c>
      <c r="M3704">
        <v>1402784964</v>
      </c>
      <c r="N3704" s="11">
        <f t="shared" si="347"/>
        <v>41804.937083333331</v>
      </c>
      <c r="O3704" t="b">
        <v>0</v>
      </c>
      <c r="P3704">
        <v>17</v>
      </c>
      <c r="Q3704" t="b">
        <v>0</v>
      </c>
      <c r="R3704" t="s">
        <v>8271</v>
      </c>
      <c r="S3704" t="str">
        <f t="shared" si="344"/>
        <v>theater</v>
      </c>
      <c r="T3704" t="str">
        <f t="shared" si="345"/>
        <v>plays</v>
      </c>
    </row>
    <row r="3705" spans="1:20" ht="43.2" x14ac:dyDescent="0.3">
      <c r="A3705">
        <v>1919</v>
      </c>
      <c r="B3705" s="3" t="s">
        <v>1920</v>
      </c>
      <c r="C3705" s="3" t="s">
        <v>6029</v>
      </c>
      <c r="D3705" s="10">
        <v>500</v>
      </c>
      <c r="E3705">
        <v>237</v>
      </c>
      <c r="F3705" s="5">
        <f t="shared" si="342"/>
        <v>0.47399999999999998</v>
      </c>
      <c r="G3705" s="6">
        <f t="shared" si="343"/>
        <v>29.625</v>
      </c>
      <c r="H3705" t="s">
        <v>8221</v>
      </c>
      <c r="I3705" t="s">
        <v>8224</v>
      </c>
      <c r="J3705" t="s">
        <v>8246</v>
      </c>
      <c r="K3705">
        <v>1432069249</v>
      </c>
      <c r="L3705" s="11">
        <f t="shared" si="346"/>
        <v>42143.875567129624</v>
      </c>
      <c r="M3705">
        <v>1429477249</v>
      </c>
      <c r="N3705" s="11">
        <f t="shared" si="347"/>
        <v>42113.875567129624</v>
      </c>
      <c r="O3705" t="b">
        <v>0</v>
      </c>
      <c r="P3705">
        <v>8</v>
      </c>
      <c r="Q3705" t="b">
        <v>0</v>
      </c>
      <c r="R3705" t="s">
        <v>8294</v>
      </c>
      <c r="S3705" t="str">
        <f t="shared" si="344"/>
        <v>technology</v>
      </c>
      <c r="T3705" t="str">
        <f t="shared" si="345"/>
        <v>gadgets</v>
      </c>
    </row>
    <row r="3706" spans="1:20" ht="43.2" x14ac:dyDescent="0.3">
      <c r="A3706">
        <v>1786</v>
      </c>
      <c r="B3706" s="3" t="s">
        <v>1787</v>
      </c>
      <c r="C3706" s="3" t="s">
        <v>5896</v>
      </c>
      <c r="D3706" s="10">
        <v>1900</v>
      </c>
      <c r="E3706">
        <v>905</v>
      </c>
      <c r="F3706" s="5">
        <f t="shared" si="342"/>
        <v>0.47631578947368419</v>
      </c>
      <c r="G3706" s="6">
        <f t="shared" si="343"/>
        <v>31.206896551724139</v>
      </c>
      <c r="H3706" t="s">
        <v>8221</v>
      </c>
      <c r="I3706" t="s">
        <v>8233</v>
      </c>
      <c r="J3706" t="s">
        <v>8249</v>
      </c>
      <c r="K3706">
        <v>1418649177</v>
      </c>
      <c r="L3706" s="11">
        <f t="shared" si="346"/>
        <v>41988.550659722227</v>
      </c>
      <c r="M3706">
        <v>1416057177</v>
      </c>
      <c r="N3706" s="11">
        <f t="shared" si="347"/>
        <v>41958.550659722227</v>
      </c>
      <c r="O3706" t="b">
        <v>1</v>
      </c>
      <c r="P3706">
        <v>29</v>
      </c>
      <c r="Q3706" t="b">
        <v>0</v>
      </c>
      <c r="R3706" t="s">
        <v>8285</v>
      </c>
      <c r="S3706" t="str">
        <f t="shared" si="344"/>
        <v>photography</v>
      </c>
      <c r="T3706" t="str">
        <f t="shared" si="345"/>
        <v>photobooks</v>
      </c>
    </row>
    <row r="3707" spans="1:20" ht="43.2" x14ac:dyDescent="0.3">
      <c r="A3707">
        <v>3976</v>
      </c>
      <c r="B3707" s="3" t="s">
        <v>3973</v>
      </c>
      <c r="C3707" s="3" t="s">
        <v>8083</v>
      </c>
      <c r="D3707" s="10">
        <v>1300</v>
      </c>
      <c r="E3707">
        <v>620</v>
      </c>
      <c r="F3707" s="5">
        <f t="shared" si="342"/>
        <v>0.47692307692307695</v>
      </c>
      <c r="G3707" s="6">
        <f t="shared" si="343"/>
        <v>62</v>
      </c>
      <c r="H3707" t="s">
        <v>8221</v>
      </c>
      <c r="I3707" t="s">
        <v>8224</v>
      </c>
      <c r="J3707" t="s">
        <v>8246</v>
      </c>
      <c r="K3707">
        <v>1406876400</v>
      </c>
      <c r="L3707" s="11">
        <f t="shared" si="346"/>
        <v>41852.291666666664</v>
      </c>
      <c r="M3707">
        <v>1405024561</v>
      </c>
      <c r="N3707" s="11">
        <f t="shared" si="347"/>
        <v>41830.858344907407</v>
      </c>
      <c r="O3707" t="b">
        <v>0</v>
      </c>
      <c r="P3707">
        <v>10</v>
      </c>
      <c r="Q3707" t="b">
        <v>0</v>
      </c>
      <c r="R3707" t="s">
        <v>8271</v>
      </c>
      <c r="S3707" t="str">
        <f t="shared" si="344"/>
        <v>theater</v>
      </c>
      <c r="T3707" t="str">
        <f t="shared" si="345"/>
        <v>plays</v>
      </c>
    </row>
    <row r="3708" spans="1:20" ht="43.2" x14ac:dyDescent="0.3">
      <c r="A3708">
        <v>1802</v>
      </c>
      <c r="B3708" s="3" t="s">
        <v>1803</v>
      </c>
      <c r="C3708" s="3" t="s">
        <v>5912</v>
      </c>
      <c r="D3708" s="10">
        <v>3500</v>
      </c>
      <c r="E3708">
        <v>1697</v>
      </c>
      <c r="F3708" s="5">
        <f t="shared" si="342"/>
        <v>0.48485714285714288</v>
      </c>
      <c r="G3708" s="6">
        <f t="shared" si="343"/>
        <v>94.277777777777771</v>
      </c>
      <c r="H3708" t="s">
        <v>8221</v>
      </c>
      <c r="I3708" t="s">
        <v>8236</v>
      </c>
      <c r="J3708" t="s">
        <v>8249</v>
      </c>
      <c r="K3708">
        <v>1435442340</v>
      </c>
      <c r="L3708" s="11">
        <f t="shared" si="346"/>
        <v>42182.915972222225</v>
      </c>
      <c r="M3708">
        <v>1433416830</v>
      </c>
      <c r="N3708" s="11">
        <f t="shared" si="347"/>
        <v>42159.47256944445</v>
      </c>
      <c r="O3708" t="b">
        <v>1</v>
      </c>
      <c r="P3708">
        <v>18</v>
      </c>
      <c r="Q3708" t="b">
        <v>0</v>
      </c>
      <c r="R3708" t="s">
        <v>8285</v>
      </c>
      <c r="S3708" t="str">
        <f t="shared" si="344"/>
        <v>photography</v>
      </c>
      <c r="T3708" t="str">
        <f t="shared" si="345"/>
        <v>photobooks</v>
      </c>
    </row>
    <row r="3709" spans="1:20" ht="43.2" x14ac:dyDescent="0.3">
      <c r="A3709">
        <v>3902</v>
      </c>
      <c r="B3709" s="3" t="s">
        <v>3899</v>
      </c>
      <c r="C3709" s="3" t="s">
        <v>8010</v>
      </c>
      <c r="D3709" s="10">
        <v>3000</v>
      </c>
      <c r="E3709">
        <v>1465</v>
      </c>
      <c r="F3709" s="5">
        <f t="shared" si="342"/>
        <v>0.48833333333333334</v>
      </c>
      <c r="G3709" s="6">
        <f t="shared" si="343"/>
        <v>47.258064516129032</v>
      </c>
      <c r="H3709" t="s">
        <v>8221</v>
      </c>
      <c r="I3709" t="s">
        <v>8225</v>
      </c>
      <c r="J3709" t="s">
        <v>8247</v>
      </c>
      <c r="K3709">
        <v>1479125642</v>
      </c>
      <c r="L3709" s="11">
        <f t="shared" si="346"/>
        <v>42688.509745370371</v>
      </c>
      <c r="M3709">
        <v>1476962042</v>
      </c>
      <c r="N3709" s="11">
        <f t="shared" si="347"/>
        <v>42663.468078703707</v>
      </c>
      <c r="O3709" t="b">
        <v>0</v>
      </c>
      <c r="P3709">
        <v>31</v>
      </c>
      <c r="Q3709" t="b">
        <v>0</v>
      </c>
      <c r="R3709" t="s">
        <v>8271</v>
      </c>
      <c r="S3709" t="str">
        <f t="shared" si="344"/>
        <v>theater</v>
      </c>
      <c r="T3709" t="str">
        <f t="shared" si="345"/>
        <v>plays</v>
      </c>
    </row>
    <row r="3710" spans="1:20" ht="43.2" x14ac:dyDescent="0.3">
      <c r="A3710">
        <v>1814</v>
      </c>
      <c r="B3710" s="3" t="s">
        <v>1815</v>
      </c>
      <c r="C3710" s="3" t="s">
        <v>5924</v>
      </c>
      <c r="D3710" s="10">
        <v>12000</v>
      </c>
      <c r="E3710">
        <v>5902</v>
      </c>
      <c r="F3710" s="5">
        <f t="shared" si="342"/>
        <v>0.49183333333333334</v>
      </c>
      <c r="G3710" s="6">
        <f t="shared" si="343"/>
        <v>42.157142857142858</v>
      </c>
      <c r="H3710" t="s">
        <v>8221</v>
      </c>
      <c r="I3710" t="s">
        <v>8225</v>
      </c>
      <c r="J3710" t="s">
        <v>8247</v>
      </c>
      <c r="K3710">
        <v>1425108736</v>
      </c>
      <c r="L3710" s="11">
        <f t="shared" si="346"/>
        <v>42063.314074074078</v>
      </c>
      <c r="M3710">
        <v>1422516736</v>
      </c>
      <c r="N3710" s="11">
        <f t="shared" si="347"/>
        <v>42033.314074074078</v>
      </c>
      <c r="O3710" t="b">
        <v>0</v>
      </c>
      <c r="P3710">
        <v>140</v>
      </c>
      <c r="Q3710" t="b">
        <v>0</v>
      </c>
      <c r="R3710" t="s">
        <v>8285</v>
      </c>
      <c r="S3710" t="str">
        <f t="shared" si="344"/>
        <v>photography</v>
      </c>
      <c r="T3710" t="str">
        <f t="shared" si="345"/>
        <v>photobooks</v>
      </c>
    </row>
    <row r="3711" spans="1:20" ht="43.2" x14ac:dyDescent="0.3">
      <c r="A3711">
        <v>1552</v>
      </c>
      <c r="B3711" s="3" t="s">
        <v>1553</v>
      </c>
      <c r="C3711" s="3" t="s">
        <v>5662</v>
      </c>
      <c r="D3711" s="10">
        <v>4300</v>
      </c>
      <c r="E3711">
        <v>2115</v>
      </c>
      <c r="F3711" s="5">
        <f t="shared" si="342"/>
        <v>0.49186046511627907</v>
      </c>
      <c r="G3711" s="6">
        <f t="shared" si="343"/>
        <v>132.1875</v>
      </c>
      <c r="H3711" t="s">
        <v>8221</v>
      </c>
      <c r="I3711" t="s">
        <v>8224</v>
      </c>
      <c r="J3711" t="s">
        <v>8246</v>
      </c>
      <c r="K3711">
        <v>1412135940</v>
      </c>
      <c r="L3711" s="11">
        <f t="shared" si="346"/>
        <v>41913.165972222225</v>
      </c>
      <c r="M3711">
        <v>1410366708</v>
      </c>
      <c r="N3711" s="11">
        <f t="shared" si="347"/>
        <v>41892.688750000001</v>
      </c>
      <c r="O3711" t="b">
        <v>0</v>
      </c>
      <c r="P3711">
        <v>16</v>
      </c>
      <c r="Q3711" t="b">
        <v>0</v>
      </c>
      <c r="R3711" t="s">
        <v>8289</v>
      </c>
      <c r="S3711" t="str">
        <f t="shared" si="344"/>
        <v>photography</v>
      </c>
      <c r="T3711" t="str">
        <f t="shared" si="345"/>
        <v>nature</v>
      </c>
    </row>
    <row r="3712" spans="1:20" ht="57.6" x14ac:dyDescent="0.3">
      <c r="A3712">
        <v>2855</v>
      </c>
      <c r="B3712" s="3" t="s">
        <v>2855</v>
      </c>
      <c r="C3712" s="3" t="s">
        <v>6965</v>
      </c>
      <c r="D3712" s="10">
        <v>600</v>
      </c>
      <c r="E3712">
        <v>300</v>
      </c>
      <c r="F3712" s="5">
        <f t="shared" si="342"/>
        <v>0.5</v>
      </c>
      <c r="G3712" s="6">
        <f t="shared" si="343"/>
        <v>60</v>
      </c>
      <c r="H3712" t="s">
        <v>8221</v>
      </c>
      <c r="I3712" t="s">
        <v>8224</v>
      </c>
      <c r="J3712" t="s">
        <v>8246</v>
      </c>
      <c r="K3712">
        <v>1454110440</v>
      </c>
      <c r="L3712" s="11">
        <f t="shared" si="346"/>
        <v>42398.981944444444</v>
      </c>
      <c r="M3712">
        <v>1451607071</v>
      </c>
      <c r="N3712" s="11">
        <f t="shared" si="347"/>
        <v>42370.007766203707</v>
      </c>
      <c r="O3712" t="b">
        <v>0</v>
      </c>
      <c r="P3712">
        <v>5</v>
      </c>
      <c r="Q3712" t="b">
        <v>0</v>
      </c>
      <c r="R3712" t="s">
        <v>8271</v>
      </c>
      <c r="S3712" t="str">
        <f t="shared" si="344"/>
        <v>theater</v>
      </c>
      <c r="T3712" t="str">
        <f t="shared" si="345"/>
        <v>plays</v>
      </c>
    </row>
    <row r="3713" spans="1:20" ht="57.6" x14ac:dyDescent="0.3">
      <c r="A3713">
        <v>483</v>
      </c>
      <c r="B3713" s="3" t="s">
        <v>484</v>
      </c>
      <c r="C3713" s="3" t="s">
        <v>4593</v>
      </c>
      <c r="D3713" s="10">
        <v>15000</v>
      </c>
      <c r="E3713">
        <v>7530</v>
      </c>
      <c r="F3713" s="5">
        <f t="shared" si="342"/>
        <v>0.502</v>
      </c>
      <c r="G3713" s="6">
        <f t="shared" si="343"/>
        <v>51.224489795918366</v>
      </c>
      <c r="H3713" t="s">
        <v>8221</v>
      </c>
      <c r="I3713" t="s">
        <v>8225</v>
      </c>
      <c r="J3713" t="s">
        <v>8247</v>
      </c>
      <c r="K3713">
        <v>1359434672</v>
      </c>
      <c r="L3713" s="11">
        <f t="shared" si="346"/>
        <v>41303.197592592594</v>
      </c>
      <c r="M3713">
        <v>1354250672</v>
      </c>
      <c r="N3713" s="11">
        <f t="shared" si="347"/>
        <v>41243.197592592594</v>
      </c>
      <c r="O3713" t="b">
        <v>0</v>
      </c>
      <c r="P3713">
        <v>147</v>
      </c>
      <c r="Q3713" t="b">
        <v>0</v>
      </c>
      <c r="R3713" t="s">
        <v>8270</v>
      </c>
      <c r="S3713" t="str">
        <f t="shared" si="344"/>
        <v>film &amp; video</v>
      </c>
      <c r="T3713" t="str">
        <f t="shared" si="345"/>
        <v>animation</v>
      </c>
    </row>
    <row r="3714" spans="1:20" ht="43.2" x14ac:dyDescent="0.3">
      <c r="A3714">
        <v>2676</v>
      </c>
      <c r="B3714" s="3" t="s">
        <v>2676</v>
      </c>
      <c r="C3714" s="3" t="s">
        <v>6786</v>
      </c>
      <c r="D3714" s="10">
        <v>2100</v>
      </c>
      <c r="E3714">
        <v>1058</v>
      </c>
      <c r="F3714" s="5">
        <f t="shared" ref="F3714:F3777" si="348">E3714/D3714</f>
        <v>0.50380952380952382</v>
      </c>
      <c r="G3714" s="6">
        <f t="shared" ref="G3714:G3777" si="349">E3714/P3714</f>
        <v>117.55555555555556</v>
      </c>
      <c r="H3714" t="s">
        <v>8221</v>
      </c>
      <c r="I3714" t="s">
        <v>8229</v>
      </c>
      <c r="J3714" t="s">
        <v>8251</v>
      </c>
      <c r="K3714">
        <v>1463929174</v>
      </c>
      <c r="L3714" s="11">
        <f t="shared" si="346"/>
        <v>42512.624699074076</v>
      </c>
      <c r="M3714">
        <v>1461337174</v>
      </c>
      <c r="N3714" s="11">
        <f t="shared" si="347"/>
        <v>42482.624699074076</v>
      </c>
      <c r="O3714" t="b">
        <v>0</v>
      </c>
      <c r="P3714">
        <v>9</v>
      </c>
      <c r="Q3714" t="b">
        <v>0</v>
      </c>
      <c r="R3714" t="s">
        <v>8302</v>
      </c>
      <c r="S3714" t="str">
        <f t="shared" ref="S3714:S3777" si="350">LEFT(R3714,FIND("/",R3714)-1)</f>
        <v>technology</v>
      </c>
      <c r="T3714" t="str">
        <f t="shared" ref="T3714:T3777" si="351">RIGHT(R3714,LEN(R3714)-FIND("/",R3714))</f>
        <v>makerspaces</v>
      </c>
    </row>
    <row r="3715" spans="1:20" ht="43.2" x14ac:dyDescent="0.3">
      <c r="A3715">
        <v>204</v>
      </c>
      <c r="B3715" s="3" t="s">
        <v>206</v>
      </c>
      <c r="C3715" s="3" t="s">
        <v>4314</v>
      </c>
      <c r="D3715" s="10">
        <v>300000</v>
      </c>
      <c r="E3715">
        <v>152165</v>
      </c>
      <c r="F3715" s="5">
        <f t="shared" si="348"/>
        <v>0.50721666666666665</v>
      </c>
      <c r="G3715" s="6">
        <f t="shared" si="349"/>
        <v>117.68368136117556</v>
      </c>
      <c r="H3715" t="s">
        <v>8221</v>
      </c>
      <c r="I3715" t="s">
        <v>8226</v>
      </c>
      <c r="J3715" t="s">
        <v>8248</v>
      </c>
      <c r="K3715">
        <v>1470319203</v>
      </c>
      <c r="L3715" s="11">
        <f t="shared" ref="L3715:L3778" si="352">(((K3715/60)/60)/24)+DATE(1970,1,1)</f>
        <v>42586.583368055552</v>
      </c>
      <c r="M3715">
        <v>1467727203</v>
      </c>
      <c r="N3715" s="11">
        <f t="shared" ref="N3715:N3778" si="353">(((M3715/60)/60)/24)+DATE(1970,1,1)</f>
        <v>42556.583368055552</v>
      </c>
      <c r="O3715" t="b">
        <v>0</v>
      </c>
      <c r="P3715">
        <v>1293</v>
      </c>
      <c r="Q3715" t="b">
        <v>0</v>
      </c>
      <c r="R3715" t="s">
        <v>8268</v>
      </c>
      <c r="S3715" t="str">
        <f t="shared" si="350"/>
        <v>film &amp; video</v>
      </c>
      <c r="T3715" t="str">
        <f t="shared" si="351"/>
        <v>drama</v>
      </c>
    </row>
    <row r="3716" spans="1:20" ht="57.6" x14ac:dyDescent="0.3">
      <c r="A3716">
        <v>3631</v>
      </c>
      <c r="B3716" s="3" t="s">
        <v>3629</v>
      </c>
      <c r="C3716" s="3" t="s">
        <v>7741</v>
      </c>
      <c r="D3716" s="10">
        <v>17100</v>
      </c>
      <c r="E3716">
        <v>8725</v>
      </c>
      <c r="F3716" s="5">
        <f t="shared" si="348"/>
        <v>0.51023391812865493</v>
      </c>
      <c r="G3716" s="6">
        <f t="shared" si="349"/>
        <v>147.88135593220338</v>
      </c>
      <c r="H3716" t="s">
        <v>8221</v>
      </c>
      <c r="I3716" t="s">
        <v>8224</v>
      </c>
      <c r="J3716" t="s">
        <v>8246</v>
      </c>
      <c r="K3716">
        <v>1411444740</v>
      </c>
      <c r="L3716" s="11">
        <f t="shared" si="352"/>
        <v>41905.165972222225</v>
      </c>
      <c r="M3716">
        <v>1409335497</v>
      </c>
      <c r="N3716" s="11">
        <f t="shared" si="353"/>
        <v>41880.753437499996</v>
      </c>
      <c r="O3716" t="b">
        <v>0</v>
      </c>
      <c r="P3716">
        <v>59</v>
      </c>
      <c r="Q3716" t="b">
        <v>0</v>
      </c>
      <c r="R3716" t="s">
        <v>8305</v>
      </c>
      <c r="S3716" t="str">
        <f t="shared" si="350"/>
        <v>theater</v>
      </c>
      <c r="T3716" t="str">
        <f t="shared" si="351"/>
        <v>musical</v>
      </c>
    </row>
    <row r="3717" spans="1:20" ht="43.2" x14ac:dyDescent="0.3">
      <c r="A3717">
        <v>776</v>
      </c>
      <c r="B3717" s="3" t="s">
        <v>777</v>
      </c>
      <c r="C3717" s="3" t="s">
        <v>4886</v>
      </c>
      <c r="D3717" s="10">
        <v>7000</v>
      </c>
      <c r="E3717">
        <v>3598</v>
      </c>
      <c r="F3717" s="5">
        <f t="shared" si="348"/>
        <v>0.51400000000000001</v>
      </c>
      <c r="G3717" s="6">
        <f t="shared" si="349"/>
        <v>63.122807017543863</v>
      </c>
      <c r="H3717" t="s">
        <v>8221</v>
      </c>
      <c r="I3717" t="s">
        <v>8224</v>
      </c>
      <c r="J3717" t="s">
        <v>8246</v>
      </c>
      <c r="K3717">
        <v>1444539600</v>
      </c>
      <c r="L3717" s="11">
        <f t="shared" si="352"/>
        <v>42288.208333333328</v>
      </c>
      <c r="M3717">
        <v>1441297645</v>
      </c>
      <c r="N3717" s="11">
        <f t="shared" si="353"/>
        <v>42250.685706018514</v>
      </c>
      <c r="O3717" t="b">
        <v>0</v>
      </c>
      <c r="P3717">
        <v>57</v>
      </c>
      <c r="Q3717" t="b">
        <v>0</v>
      </c>
      <c r="R3717" t="s">
        <v>8275</v>
      </c>
      <c r="S3717" t="str">
        <f t="shared" si="350"/>
        <v>publishing</v>
      </c>
      <c r="T3717" t="str">
        <f t="shared" si="351"/>
        <v>fiction</v>
      </c>
    </row>
    <row r="3718" spans="1:20" ht="43.2" x14ac:dyDescent="0.3">
      <c r="A3718">
        <v>2755</v>
      </c>
      <c r="B3718" s="3" t="s">
        <v>2755</v>
      </c>
      <c r="C3718" s="3" t="s">
        <v>6865</v>
      </c>
      <c r="D3718" s="10">
        <v>500</v>
      </c>
      <c r="E3718">
        <v>260</v>
      </c>
      <c r="F3718" s="5">
        <f t="shared" si="348"/>
        <v>0.52</v>
      </c>
      <c r="G3718" s="6">
        <f t="shared" si="349"/>
        <v>17.333333333333332</v>
      </c>
      <c r="H3718" t="s">
        <v>8221</v>
      </c>
      <c r="I3718" t="s">
        <v>8241</v>
      </c>
      <c r="J3718" t="s">
        <v>8249</v>
      </c>
      <c r="K3718">
        <v>1428519527</v>
      </c>
      <c r="L3718" s="11">
        <f t="shared" si="352"/>
        <v>42102.790821759263</v>
      </c>
      <c r="M3718">
        <v>1425927527</v>
      </c>
      <c r="N3718" s="11">
        <f t="shared" si="353"/>
        <v>42072.790821759263</v>
      </c>
      <c r="O3718" t="b">
        <v>0</v>
      </c>
      <c r="P3718">
        <v>15</v>
      </c>
      <c r="Q3718" t="b">
        <v>0</v>
      </c>
      <c r="R3718" t="s">
        <v>8304</v>
      </c>
      <c r="S3718" t="str">
        <f t="shared" si="350"/>
        <v>publishing</v>
      </c>
      <c r="T3718" t="str">
        <f t="shared" si="351"/>
        <v>children's books</v>
      </c>
    </row>
    <row r="3719" spans="1:20" ht="43.2" x14ac:dyDescent="0.3">
      <c r="A3719">
        <v>3199</v>
      </c>
      <c r="B3719" s="3" t="s">
        <v>3199</v>
      </c>
      <c r="C3719" s="3" t="s">
        <v>7309</v>
      </c>
      <c r="D3719" s="10">
        <v>5000</v>
      </c>
      <c r="E3719">
        <v>2608</v>
      </c>
      <c r="F3719" s="5">
        <f t="shared" si="348"/>
        <v>0.52159999999999995</v>
      </c>
      <c r="G3719" s="6">
        <f t="shared" si="349"/>
        <v>49.20754716981132</v>
      </c>
      <c r="H3719" t="s">
        <v>8221</v>
      </c>
      <c r="I3719" t="s">
        <v>8224</v>
      </c>
      <c r="J3719" t="s">
        <v>8246</v>
      </c>
      <c r="K3719">
        <v>1410037200</v>
      </c>
      <c r="L3719" s="11">
        <f t="shared" si="352"/>
        <v>41888.875</v>
      </c>
      <c r="M3719">
        <v>1407435418</v>
      </c>
      <c r="N3719" s="11">
        <f t="shared" si="353"/>
        <v>41858.761782407404</v>
      </c>
      <c r="O3719" t="b">
        <v>0</v>
      </c>
      <c r="P3719">
        <v>53</v>
      </c>
      <c r="Q3719" t="b">
        <v>0</v>
      </c>
      <c r="R3719" t="s">
        <v>8305</v>
      </c>
      <c r="S3719" t="str">
        <f t="shared" si="350"/>
        <v>theater</v>
      </c>
      <c r="T3719" t="str">
        <f t="shared" si="351"/>
        <v>musical</v>
      </c>
    </row>
    <row r="3720" spans="1:20" ht="28.8" x14ac:dyDescent="0.3">
      <c r="A3720">
        <v>1817</v>
      </c>
      <c r="B3720" s="3" t="s">
        <v>1818</v>
      </c>
      <c r="C3720" s="3" t="s">
        <v>5927</v>
      </c>
      <c r="D3720" s="10">
        <v>18000</v>
      </c>
      <c r="E3720">
        <v>9419</v>
      </c>
      <c r="F3720" s="5">
        <f t="shared" si="348"/>
        <v>0.52327777777777773</v>
      </c>
      <c r="G3720" s="6">
        <f t="shared" si="349"/>
        <v>94.19</v>
      </c>
      <c r="H3720" t="s">
        <v>8221</v>
      </c>
      <c r="I3720" t="s">
        <v>8224</v>
      </c>
      <c r="J3720" t="s">
        <v>8246</v>
      </c>
      <c r="K3720">
        <v>1485759540</v>
      </c>
      <c r="L3720" s="11">
        <f t="shared" si="352"/>
        <v>42765.290972222225</v>
      </c>
      <c r="M3720">
        <v>1480607607</v>
      </c>
      <c r="N3720" s="11">
        <f t="shared" si="353"/>
        <v>42705.662118055552</v>
      </c>
      <c r="O3720" t="b">
        <v>0</v>
      </c>
      <c r="P3720">
        <v>100</v>
      </c>
      <c r="Q3720" t="b">
        <v>0</v>
      </c>
      <c r="R3720" t="s">
        <v>8285</v>
      </c>
      <c r="S3720" t="str">
        <f t="shared" si="350"/>
        <v>photography</v>
      </c>
      <c r="T3720" t="str">
        <f t="shared" si="351"/>
        <v>photobooks</v>
      </c>
    </row>
    <row r="3721" spans="1:20" ht="28.8" x14ac:dyDescent="0.3">
      <c r="A3721">
        <v>1917</v>
      </c>
      <c r="B3721" s="3" t="s">
        <v>1918</v>
      </c>
      <c r="C3721" s="3" t="s">
        <v>6027</v>
      </c>
      <c r="D3721" s="10">
        <v>390000</v>
      </c>
      <c r="E3721">
        <v>205025</v>
      </c>
      <c r="F3721" s="5">
        <f t="shared" si="348"/>
        <v>0.52570512820512816</v>
      </c>
      <c r="G3721" s="6">
        <f t="shared" si="349"/>
        <v>2928.9285714285716</v>
      </c>
      <c r="H3721" t="s">
        <v>8221</v>
      </c>
      <c r="I3721" t="s">
        <v>8231</v>
      </c>
      <c r="J3721" t="s">
        <v>8252</v>
      </c>
      <c r="K3721">
        <v>1486708133</v>
      </c>
      <c r="L3721" s="11">
        <f t="shared" si="352"/>
        <v>42776.270057870366</v>
      </c>
      <c r="M3721">
        <v>1484116133</v>
      </c>
      <c r="N3721" s="11">
        <f t="shared" si="353"/>
        <v>42746.270057870366</v>
      </c>
      <c r="O3721" t="b">
        <v>0</v>
      </c>
      <c r="P3721">
        <v>70</v>
      </c>
      <c r="Q3721" t="b">
        <v>0</v>
      </c>
      <c r="R3721" t="s">
        <v>8294</v>
      </c>
      <c r="S3721" t="str">
        <f t="shared" si="350"/>
        <v>technology</v>
      </c>
      <c r="T3721" t="str">
        <f t="shared" si="351"/>
        <v>gadgets</v>
      </c>
    </row>
    <row r="3722" spans="1:20" ht="43.2" x14ac:dyDescent="0.3">
      <c r="A3722">
        <v>4056</v>
      </c>
      <c r="B3722" s="3" t="s">
        <v>4052</v>
      </c>
      <c r="C3722" s="3" t="s">
        <v>8160</v>
      </c>
      <c r="D3722" s="10">
        <v>1500</v>
      </c>
      <c r="E3722">
        <v>795</v>
      </c>
      <c r="F3722" s="5">
        <f t="shared" si="348"/>
        <v>0.53</v>
      </c>
      <c r="G3722" s="6">
        <f t="shared" si="349"/>
        <v>88.333333333333329</v>
      </c>
      <c r="H3722" t="s">
        <v>8221</v>
      </c>
      <c r="I3722" t="s">
        <v>8224</v>
      </c>
      <c r="J3722" t="s">
        <v>8246</v>
      </c>
      <c r="K3722">
        <v>1467575940</v>
      </c>
      <c r="L3722" s="11">
        <f t="shared" si="352"/>
        <v>42554.832638888889</v>
      </c>
      <c r="M3722">
        <v>1465856639</v>
      </c>
      <c r="N3722" s="11">
        <f t="shared" si="353"/>
        <v>42534.933321759265</v>
      </c>
      <c r="O3722" t="b">
        <v>0</v>
      </c>
      <c r="P3722">
        <v>9</v>
      </c>
      <c r="Q3722" t="b">
        <v>0</v>
      </c>
      <c r="R3722" t="s">
        <v>8271</v>
      </c>
      <c r="S3722" t="str">
        <f t="shared" si="350"/>
        <v>theater</v>
      </c>
      <c r="T3722" t="str">
        <f t="shared" si="351"/>
        <v>plays</v>
      </c>
    </row>
    <row r="3723" spans="1:20" ht="43.2" x14ac:dyDescent="0.3">
      <c r="A3723">
        <v>3202</v>
      </c>
      <c r="B3723" s="3" t="s">
        <v>3202</v>
      </c>
      <c r="C3723" s="3" t="s">
        <v>7312</v>
      </c>
      <c r="D3723" s="10">
        <v>5000</v>
      </c>
      <c r="E3723">
        <v>2726</v>
      </c>
      <c r="F3723" s="5">
        <f t="shared" si="348"/>
        <v>0.54520000000000002</v>
      </c>
      <c r="G3723" s="6">
        <f t="shared" si="349"/>
        <v>109.04</v>
      </c>
      <c r="H3723" t="s">
        <v>8221</v>
      </c>
      <c r="I3723" t="s">
        <v>8224</v>
      </c>
      <c r="J3723" t="s">
        <v>8246</v>
      </c>
      <c r="K3723">
        <v>1450072740</v>
      </c>
      <c r="L3723" s="11">
        <f t="shared" si="352"/>
        <v>42352.249305555553</v>
      </c>
      <c r="M3723">
        <v>1445027346</v>
      </c>
      <c r="N3723" s="11">
        <f t="shared" si="353"/>
        <v>42293.853541666671</v>
      </c>
      <c r="O3723" t="b">
        <v>0</v>
      </c>
      <c r="P3723">
        <v>25</v>
      </c>
      <c r="Q3723" t="b">
        <v>0</v>
      </c>
      <c r="R3723" t="s">
        <v>8305</v>
      </c>
      <c r="S3723" t="str">
        <f t="shared" si="350"/>
        <v>theater</v>
      </c>
      <c r="T3723" t="str">
        <f t="shared" si="351"/>
        <v>musical</v>
      </c>
    </row>
    <row r="3724" spans="1:20" ht="43.2" x14ac:dyDescent="0.3">
      <c r="A3724">
        <v>216</v>
      </c>
      <c r="B3724" s="3" t="s">
        <v>218</v>
      </c>
      <c r="C3724" s="3" t="s">
        <v>4326</v>
      </c>
      <c r="D3724" s="10">
        <v>50000</v>
      </c>
      <c r="E3724">
        <v>27849.22</v>
      </c>
      <c r="F3724" s="5">
        <f t="shared" si="348"/>
        <v>0.55698440000000005</v>
      </c>
      <c r="G3724" s="6">
        <f t="shared" si="349"/>
        <v>331.53833333333336</v>
      </c>
      <c r="H3724" t="s">
        <v>8221</v>
      </c>
      <c r="I3724" t="s">
        <v>8224</v>
      </c>
      <c r="J3724" t="s">
        <v>8246</v>
      </c>
      <c r="K3724">
        <v>1429740037</v>
      </c>
      <c r="L3724" s="11">
        <f t="shared" si="352"/>
        <v>42116.917094907403</v>
      </c>
      <c r="M3724">
        <v>1425423637</v>
      </c>
      <c r="N3724" s="11">
        <f t="shared" si="353"/>
        <v>42066.958761574075</v>
      </c>
      <c r="O3724" t="b">
        <v>0</v>
      </c>
      <c r="P3724">
        <v>84</v>
      </c>
      <c r="Q3724" t="b">
        <v>0</v>
      </c>
      <c r="R3724" t="s">
        <v>8268</v>
      </c>
      <c r="S3724" t="str">
        <f t="shared" si="350"/>
        <v>film &amp; video</v>
      </c>
      <c r="T3724" t="str">
        <f t="shared" si="351"/>
        <v>drama</v>
      </c>
    </row>
    <row r="3725" spans="1:20" ht="43.2" x14ac:dyDescent="0.3">
      <c r="A3725">
        <v>978</v>
      </c>
      <c r="B3725" s="3" t="s">
        <v>979</v>
      </c>
      <c r="C3725" s="3" t="s">
        <v>5088</v>
      </c>
      <c r="D3725" s="10">
        <v>172889</v>
      </c>
      <c r="E3725">
        <v>97273</v>
      </c>
      <c r="F3725" s="5">
        <f t="shared" si="348"/>
        <v>0.5626326718299024</v>
      </c>
      <c r="G3725" s="6">
        <f t="shared" si="349"/>
        <v>790.83739837398377</v>
      </c>
      <c r="H3725" t="s">
        <v>8221</v>
      </c>
      <c r="I3725" t="s">
        <v>8235</v>
      </c>
      <c r="J3725" t="s">
        <v>8255</v>
      </c>
      <c r="K3725">
        <v>1456385101</v>
      </c>
      <c r="L3725" s="11">
        <f t="shared" si="352"/>
        <v>42425.309039351851</v>
      </c>
      <c r="M3725">
        <v>1453793101</v>
      </c>
      <c r="N3725" s="11">
        <f t="shared" si="353"/>
        <v>42395.309039351851</v>
      </c>
      <c r="O3725" t="b">
        <v>0</v>
      </c>
      <c r="P3725">
        <v>123</v>
      </c>
      <c r="Q3725" t="b">
        <v>0</v>
      </c>
      <c r="R3725" t="s">
        <v>8273</v>
      </c>
      <c r="S3725" t="str">
        <f t="shared" si="350"/>
        <v>technology</v>
      </c>
      <c r="T3725" t="str">
        <f t="shared" si="351"/>
        <v>wearables</v>
      </c>
    </row>
    <row r="3726" spans="1:20" ht="43.2" x14ac:dyDescent="0.3">
      <c r="A3726">
        <v>1770</v>
      </c>
      <c r="B3726" s="3" t="s">
        <v>1771</v>
      </c>
      <c r="C3726" s="3" t="s">
        <v>5880</v>
      </c>
      <c r="D3726" s="10">
        <v>24500</v>
      </c>
      <c r="E3726">
        <v>13846</v>
      </c>
      <c r="F3726" s="5">
        <f t="shared" si="348"/>
        <v>0.56514285714285717</v>
      </c>
      <c r="G3726" s="6">
        <f t="shared" si="349"/>
        <v>150.5</v>
      </c>
      <c r="H3726" t="s">
        <v>8221</v>
      </c>
      <c r="I3726" t="s">
        <v>8224</v>
      </c>
      <c r="J3726" t="s">
        <v>8246</v>
      </c>
      <c r="K3726">
        <v>1413312194</v>
      </c>
      <c r="L3726" s="11">
        <f t="shared" si="352"/>
        <v>41926.780023148152</v>
      </c>
      <c r="M3726">
        <v>1410288194</v>
      </c>
      <c r="N3726" s="11">
        <f t="shared" si="353"/>
        <v>41891.780023148152</v>
      </c>
      <c r="O3726" t="b">
        <v>1</v>
      </c>
      <c r="P3726">
        <v>92</v>
      </c>
      <c r="Q3726" t="b">
        <v>0</v>
      </c>
      <c r="R3726" t="s">
        <v>8285</v>
      </c>
      <c r="S3726" t="str">
        <f t="shared" si="350"/>
        <v>photography</v>
      </c>
      <c r="T3726" t="str">
        <f t="shared" si="351"/>
        <v>photobooks</v>
      </c>
    </row>
    <row r="3727" spans="1:20" ht="43.2" x14ac:dyDescent="0.3">
      <c r="A3727">
        <v>3998</v>
      </c>
      <c r="B3727" s="3" t="s">
        <v>3994</v>
      </c>
      <c r="C3727" s="3" t="s">
        <v>8104</v>
      </c>
      <c r="D3727" s="10">
        <v>1250</v>
      </c>
      <c r="E3727">
        <v>715</v>
      </c>
      <c r="F3727" s="5">
        <f t="shared" si="348"/>
        <v>0.57199999999999995</v>
      </c>
      <c r="G3727" s="6">
        <f t="shared" si="349"/>
        <v>59.583333333333336</v>
      </c>
      <c r="H3727" t="s">
        <v>8221</v>
      </c>
      <c r="I3727" t="s">
        <v>8224</v>
      </c>
      <c r="J3727" t="s">
        <v>8246</v>
      </c>
      <c r="K3727">
        <v>1427580426</v>
      </c>
      <c r="L3727" s="11">
        <f t="shared" si="352"/>
        <v>42091.921597222223</v>
      </c>
      <c r="M3727">
        <v>1424992026</v>
      </c>
      <c r="N3727" s="11">
        <f t="shared" si="353"/>
        <v>42061.963263888887</v>
      </c>
      <c r="O3727" t="b">
        <v>0</v>
      </c>
      <c r="P3727">
        <v>12</v>
      </c>
      <c r="Q3727" t="b">
        <v>0</v>
      </c>
      <c r="R3727" t="s">
        <v>8271</v>
      </c>
      <c r="S3727" t="str">
        <f t="shared" si="350"/>
        <v>theater</v>
      </c>
      <c r="T3727" t="str">
        <f t="shared" si="351"/>
        <v>plays</v>
      </c>
    </row>
    <row r="3728" spans="1:20" ht="43.2" x14ac:dyDescent="0.3">
      <c r="A3728">
        <v>3116</v>
      </c>
      <c r="B3728" s="3" t="s">
        <v>3116</v>
      </c>
      <c r="C3728" s="3" t="s">
        <v>7226</v>
      </c>
      <c r="D3728" s="10">
        <v>750</v>
      </c>
      <c r="E3728">
        <v>430</v>
      </c>
      <c r="F3728" s="5">
        <f t="shared" si="348"/>
        <v>0.57333333333333336</v>
      </c>
      <c r="G3728" s="6">
        <f t="shared" si="349"/>
        <v>43</v>
      </c>
      <c r="H3728" t="s">
        <v>8221</v>
      </c>
      <c r="I3728" t="s">
        <v>8224</v>
      </c>
      <c r="J3728" t="s">
        <v>8246</v>
      </c>
      <c r="K3728">
        <v>1427890925</v>
      </c>
      <c r="L3728" s="11">
        <f t="shared" si="352"/>
        <v>42095.515335648146</v>
      </c>
      <c r="M3728">
        <v>1426681325</v>
      </c>
      <c r="N3728" s="11">
        <f t="shared" si="353"/>
        <v>42081.515335648146</v>
      </c>
      <c r="O3728" t="b">
        <v>0</v>
      </c>
      <c r="P3728">
        <v>10</v>
      </c>
      <c r="Q3728" t="b">
        <v>0</v>
      </c>
      <c r="R3728" t="s">
        <v>8303</v>
      </c>
      <c r="S3728" t="str">
        <f t="shared" si="350"/>
        <v>theater</v>
      </c>
      <c r="T3728" t="str">
        <f t="shared" si="351"/>
        <v>spaces</v>
      </c>
    </row>
    <row r="3729" spans="1:20" ht="43.2" x14ac:dyDescent="0.3">
      <c r="A3729">
        <v>689</v>
      </c>
      <c r="B3729" s="3" t="s">
        <v>690</v>
      </c>
      <c r="C3729" s="3" t="s">
        <v>4799</v>
      </c>
      <c r="D3729" s="10">
        <v>200000</v>
      </c>
      <c r="E3729">
        <v>115297.5</v>
      </c>
      <c r="F3729" s="5">
        <f t="shared" si="348"/>
        <v>0.57648750000000004</v>
      </c>
      <c r="G3729" s="6">
        <f t="shared" si="349"/>
        <v>343.14732142857144</v>
      </c>
      <c r="H3729" t="s">
        <v>8221</v>
      </c>
      <c r="I3729" t="s">
        <v>8224</v>
      </c>
      <c r="J3729" t="s">
        <v>8246</v>
      </c>
      <c r="K3729">
        <v>1481173140</v>
      </c>
      <c r="L3729" s="11">
        <f t="shared" si="352"/>
        <v>42712.207638888889</v>
      </c>
      <c r="M3729">
        <v>1478016097</v>
      </c>
      <c r="N3729" s="11">
        <f t="shared" si="353"/>
        <v>42675.66778935185</v>
      </c>
      <c r="O3729" t="b">
        <v>0</v>
      </c>
      <c r="P3729">
        <v>336</v>
      </c>
      <c r="Q3729" t="b">
        <v>0</v>
      </c>
      <c r="R3729" t="s">
        <v>8273</v>
      </c>
      <c r="S3729" t="str">
        <f t="shared" si="350"/>
        <v>technology</v>
      </c>
      <c r="T3729" t="str">
        <f t="shared" si="351"/>
        <v>wearables</v>
      </c>
    </row>
    <row r="3730" spans="1:20" ht="43.2" x14ac:dyDescent="0.3">
      <c r="A3730">
        <v>201</v>
      </c>
      <c r="B3730" s="3" t="s">
        <v>203</v>
      </c>
      <c r="C3730" s="3" t="s">
        <v>4311</v>
      </c>
      <c r="D3730" s="10">
        <v>650</v>
      </c>
      <c r="E3730">
        <v>380</v>
      </c>
      <c r="F3730" s="5">
        <f t="shared" si="348"/>
        <v>0.58461538461538465</v>
      </c>
      <c r="G3730" s="6">
        <f t="shared" si="349"/>
        <v>54.285714285714285</v>
      </c>
      <c r="H3730" t="s">
        <v>8221</v>
      </c>
      <c r="I3730" t="s">
        <v>8224</v>
      </c>
      <c r="J3730" t="s">
        <v>8246</v>
      </c>
      <c r="K3730">
        <v>1423424329</v>
      </c>
      <c r="L3730" s="11">
        <f t="shared" si="352"/>
        <v>42043.818622685183</v>
      </c>
      <c r="M3730">
        <v>1421696329</v>
      </c>
      <c r="N3730" s="11">
        <f t="shared" si="353"/>
        <v>42023.818622685183</v>
      </c>
      <c r="O3730" t="b">
        <v>0</v>
      </c>
      <c r="P3730">
        <v>7</v>
      </c>
      <c r="Q3730" t="b">
        <v>0</v>
      </c>
      <c r="R3730" t="s">
        <v>8268</v>
      </c>
      <c r="S3730" t="str">
        <f t="shared" si="350"/>
        <v>film &amp; video</v>
      </c>
      <c r="T3730" t="str">
        <f t="shared" si="351"/>
        <v>drama</v>
      </c>
    </row>
    <row r="3731" spans="1:20" ht="43.2" x14ac:dyDescent="0.3">
      <c r="A3731">
        <v>998</v>
      </c>
      <c r="B3731" s="3" t="s">
        <v>999</v>
      </c>
      <c r="C3731" s="3" t="s">
        <v>5108</v>
      </c>
      <c r="D3731" s="10">
        <v>60000</v>
      </c>
      <c r="E3731">
        <v>35135</v>
      </c>
      <c r="F3731" s="5">
        <f t="shared" si="348"/>
        <v>0.58558333333333334</v>
      </c>
      <c r="G3731" s="6">
        <f t="shared" si="349"/>
        <v>153.42794759825327</v>
      </c>
      <c r="H3731" t="s">
        <v>8221</v>
      </c>
      <c r="I3731" t="s">
        <v>8229</v>
      </c>
      <c r="J3731" t="s">
        <v>8251</v>
      </c>
      <c r="K3731">
        <v>1447909401</v>
      </c>
      <c r="L3731" s="11">
        <f t="shared" si="352"/>
        <v>42327.210659722223</v>
      </c>
      <c r="M3731">
        <v>1444017801</v>
      </c>
      <c r="N3731" s="11">
        <f t="shared" si="353"/>
        <v>42282.168993055559</v>
      </c>
      <c r="O3731" t="b">
        <v>0</v>
      </c>
      <c r="P3731">
        <v>229</v>
      </c>
      <c r="Q3731" t="b">
        <v>0</v>
      </c>
      <c r="R3731" t="s">
        <v>8273</v>
      </c>
      <c r="S3731" t="str">
        <f t="shared" si="350"/>
        <v>technology</v>
      </c>
      <c r="T3731" t="str">
        <f t="shared" si="351"/>
        <v>wearables</v>
      </c>
    </row>
    <row r="3732" spans="1:20" ht="57.6" x14ac:dyDescent="0.3">
      <c r="A3732">
        <v>3195</v>
      </c>
      <c r="B3732" s="3" t="s">
        <v>3195</v>
      </c>
      <c r="C3732" s="3" t="s">
        <v>7305</v>
      </c>
      <c r="D3732" s="10">
        <v>3500</v>
      </c>
      <c r="E3732">
        <v>2070</v>
      </c>
      <c r="F3732" s="5">
        <f t="shared" si="348"/>
        <v>0.59142857142857141</v>
      </c>
      <c r="G3732" s="6">
        <f t="shared" si="349"/>
        <v>53.07692307692308</v>
      </c>
      <c r="H3732" t="s">
        <v>8221</v>
      </c>
      <c r="I3732" t="s">
        <v>8224</v>
      </c>
      <c r="J3732" t="s">
        <v>8246</v>
      </c>
      <c r="K3732">
        <v>1423750542</v>
      </c>
      <c r="L3732" s="11">
        <f t="shared" si="352"/>
        <v>42047.594236111108</v>
      </c>
      <c r="M3732">
        <v>1421158542</v>
      </c>
      <c r="N3732" s="11">
        <f t="shared" si="353"/>
        <v>42017.594236111108</v>
      </c>
      <c r="O3732" t="b">
        <v>0</v>
      </c>
      <c r="P3732">
        <v>39</v>
      </c>
      <c r="Q3732" t="b">
        <v>0</v>
      </c>
      <c r="R3732" t="s">
        <v>8305</v>
      </c>
      <c r="S3732" t="str">
        <f t="shared" si="350"/>
        <v>theater</v>
      </c>
      <c r="T3732" t="str">
        <f t="shared" si="351"/>
        <v>musical</v>
      </c>
    </row>
    <row r="3733" spans="1:20" ht="43.2" x14ac:dyDescent="0.3">
      <c r="A3733">
        <v>1912</v>
      </c>
      <c r="B3733" s="3" t="s">
        <v>1913</v>
      </c>
      <c r="C3733" s="3" t="s">
        <v>6022</v>
      </c>
      <c r="D3733" s="10">
        <v>5000</v>
      </c>
      <c r="E3733">
        <v>2965</v>
      </c>
      <c r="F3733" s="5">
        <f t="shared" si="348"/>
        <v>0.59299999999999997</v>
      </c>
      <c r="G3733" s="6">
        <f t="shared" si="349"/>
        <v>70.595238095238102</v>
      </c>
      <c r="H3733" t="s">
        <v>8221</v>
      </c>
      <c r="I3733" t="s">
        <v>8224</v>
      </c>
      <c r="J3733" t="s">
        <v>8246</v>
      </c>
      <c r="K3733">
        <v>1433395560</v>
      </c>
      <c r="L3733" s="11">
        <f t="shared" si="352"/>
        <v>42159.226388888885</v>
      </c>
      <c r="M3733">
        <v>1430803560</v>
      </c>
      <c r="N3733" s="11">
        <f t="shared" si="353"/>
        <v>42129.226388888885</v>
      </c>
      <c r="O3733" t="b">
        <v>0</v>
      </c>
      <c r="P3733">
        <v>42</v>
      </c>
      <c r="Q3733" t="b">
        <v>0</v>
      </c>
      <c r="R3733" t="s">
        <v>8294</v>
      </c>
      <c r="S3733" t="str">
        <f t="shared" si="350"/>
        <v>technology</v>
      </c>
      <c r="T3733" t="str">
        <f t="shared" si="351"/>
        <v>gadgets</v>
      </c>
    </row>
    <row r="3734" spans="1:20" ht="43.2" x14ac:dyDescent="0.3">
      <c r="A3734">
        <v>1765</v>
      </c>
      <c r="B3734" s="3" t="s">
        <v>1766</v>
      </c>
      <c r="C3734" s="3" t="s">
        <v>5875</v>
      </c>
      <c r="D3734" s="10">
        <v>12500</v>
      </c>
      <c r="E3734">
        <v>7433.48</v>
      </c>
      <c r="F3734" s="5">
        <f t="shared" si="348"/>
        <v>0.59467839999999994</v>
      </c>
      <c r="G3734" s="6">
        <f t="shared" si="349"/>
        <v>72.16970873786407</v>
      </c>
      <c r="H3734" t="s">
        <v>8221</v>
      </c>
      <c r="I3734" t="s">
        <v>8224</v>
      </c>
      <c r="J3734" t="s">
        <v>8246</v>
      </c>
      <c r="K3734">
        <v>1407972712</v>
      </c>
      <c r="L3734" s="11">
        <f t="shared" si="352"/>
        <v>41864.980462962965</v>
      </c>
      <c r="M3734">
        <v>1405380712</v>
      </c>
      <c r="N3734" s="11">
        <f t="shared" si="353"/>
        <v>41834.980462962965</v>
      </c>
      <c r="O3734" t="b">
        <v>1</v>
      </c>
      <c r="P3734">
        <v>103</v>
      </c>
      <c r="Q3734" t="b">
        <v>0</v>
      </c>
      <c r="R3734" t="s">
        <v>8285</v>
      </c>
      <c r="S3734" t="str">
        <f t="shared" si="350"/>
        <v>photography</v>
      </c>
      <c r="T3734" t="str">
        <f t="shared" si="351"/>
        <v>photobooks</v>
      </c>
    </row>
    <row r="3735" spans="1:20" ht="43.2" x14ac:dyDescent="0.3">
      <c r="A3735">
        <v>3793</v>
      </c>
      <c r="B3735" s="3" t="s">
        <v>3790</v>
      </c>
      <c r="C3735" s="3" t="s">
        <v>7903</v>
      </c>
      <c r="D3735" s="10">
        <v>7000</v>
      </c>
      <c r="E3735">
        <v>4176</v>
      </c>
      <c r="F3735" s="5">
        <f t="shared" si="348"/>
        <v>0.59657142857142853</v>
      </c>
      <c r="G3735" s="6">
        <f t="shared" si="349"/>
        <v>174</v>
      </c>
      <c r="H3735" t="s">
        <v>8221</v>
      </c>
      <c r="I3735" t="s">
        <v>8224</v>
      </c>
      <c r="J3735" t="s">
        <v>8246</v>
      </c>
      <c r="K3735">
        <v>1418769129</v>
      </c>
      <c r="L3735" s="11">
        <f t="shared" si="352"/>
        <v>41989.938993055555</v>
      </c>
      <c r="M3735">
        <v>1416954729</v>
      </c>
      <c r="N3735" s="11">
        <f t="shared" si="353"/>
        <v>41968.938993055555</v>
      </c>
      <c r="O3735" t="b">
        <v>0</v>
      </c>
      <c r="P3735">
        <v>24</v>
      </c>
      <c r="Q3735" t="b">
        <v>0</v>
      </c>
      <c r="R3735" t="s">
        <v>8305</v>
      </c>
      <c r="S3735" t="str">
        <f t="shared" si="350"/>
        <v>theater</v>
      </c>
      <c r="T3735" t="str">
        <f t="shared" si="351"/>
        <v>musical</v>
      </c>
    </row>
    <row r="3736" spans="1:20" ht="43.2" x14ac:dyDescent="0.3">
      <c r="A3736">
        <v>3071</v>
      </c>
      <c r="B3736" s="3" t="s">
        <v>3071</v>
      </c>
      <c r="C3736" s="3" t="s">
        <v>7181</v>
      </c>
      <c r="D3736" s="10">
        <v>12000</v>
      </c>
      <c r="E3736">
        <v>7173</v>
      </c>
      <c r="F3736" s="5">
        <f t="shared" si="348"/>
        <v>0.59775</v>
      </c>
      <c r="G3736" s="6">
        <f t="shared" si="349"/>
        <v>61.307692307692307</v>
      </c>
      <c r="H3736" t="s">
        <v>8221</v>
      </c>
      <c r="I3736" t="s">
        <v>8224</v>
      </c>
      <c r="J3736" t="s">
        <v>8246</v>
      </c>
      <c r="K3736">
        <v>1429595940</v>
      </c>
      <c r="L3736" s="11">
        <f t="shared" si="352"/>
        <v>42115.249305555553</v>
      </c>
      <c r="M3736">
        <v>1428082481</v>
      </c>
      <c r="N3736" s="11">
        <f t="shared" si="353"/>
        <v>42097.732418981483</v>
      </c>
      <c r="O3736" t="b">
        <v>0</v>
      </c>
      <c r="P3736">
        <v>117</v>
      </c>
      <c r="Q3736" t="b">
        <v>0</v>
      </c>
      <c r="R3736" t="s">
        <v>8303</v>
      </c>
      <c r="S3736" t="str">
        <f t="shared" si="350"/>
        <v>theater</v>
      </c>
      <c r="T3736" t="str">
        <f t="shared" si="351"/>
        <v>spaces</v>
      </c>
    </row>
    <row r="3737" spans="1:20" ht="43.2" x14ac:dyDescent="0.3">
      <c r="A3737">
        <v>166</v>
      </c>
      <c r="B3737" s="3" t="s">
        <v>168</v>
      </c>
      <c r="C3737" s="3" t="s">
        <v>4276</v>
      </c>
      <c r="D3737" s="10">
        <v>5000</v>
      </c>
      <c r="E3737">
        <v>3000</v>
      </c>
      <c r="F3737" s="5">
        <f t="shared" si="348"/>
        <v>0.6</v>
      </c>
      <c r="G3737" s="6">
        <f t="shared" si="349"/>
        <v>3000</v>
      </c>
      <c r="H3737" t="s">
        <v>8221</v>
      </c>
      <c r="I3737" t="s">
        <v>8224</v>
      </c>
      <c r="J3737" t="s">
        <v>8246</v>
      </c>
      <c r="K3737">
        <v>1484531362</v>
      </c>
      <c r="L3737" s="11">
        <f t="shared" si="352"/>
        <v>42751.075949074075</v>
      </c>
      <c r="M3737">
        <v>1481939362</v>
      </c>
      <c r="N3737" s="11">
        <f t="shared" si="353"/>
        <v>42721.075949074075</v>
      </c>
      <c r="O3737" t="b">
        <v>0</v>
      </c>
      <c r="P3737">
        <v>1</v>
      </c>
      <c r="Q3737" t="b">
        <v>0</v>
      </c>
      <c r="R3737" t="s">
        <v>8268</v>
      </c>
      <c r="S3737" t="str">
        <f t="shared" si="350"/>
        <v>film &amp; video</v>
      </c>
      <c r="T3737" t="str">
        <f t="shared" si="351"/>
        <v>drama</v>
      </c>
    </row>
    <row r="3738" spans="1:20" ht="43.2" x14ac:dyDescent="0.3">
      <c r="A3738">
        <v>4039</v>
      </c>
      <c r="B3738" s="3" t="s">
        <v>4035</v>
      </c>
      <c r="C3738" s="3" t="s">
        <v>8143</v>
      </c>
      <c r="D3738" s="10">
        <v>500</v>
      </c>
      <c r="E3738">
        <v>300</v>
      </c>
      <c r="F3738" s="5">
        <f t="shared" si="348"/>
        <v>0.6</v>
      </c>
      <c r="G3738" s="6">
        <f t="shared" si="349"/>
        <v>60</v>
      </c>
      <c r="H3738" t="s">
        <v>8221</v>
      </c>
      <c r="I3738" t="s">
        <v>8224</v>
      </c>
      <c r="J3738" t="s">
        <v>8246</v>
      </c>
      <c r="K3738">
        <v>1448949540</v>
      </c>
      <c r="L3738" s="11">
        <f t="shared" si="352"/>
        <v>42339.249305555553</v>
      </c>
      <c r="M3738">
        <v>1446048367</v>
      </c>
      <c r="N3738" s="11">
        <f t="shared" si="353"/>
        <v>42305.670914351853</v>
      </c>
      <c r="O3738" t="b">
        <v>0</v>
      </c>
      <c r="P3738">
        <v>5</v>
      </c>
      <c r="Q3738" t="b">
        <v>0</v>
      </c>
      <c r="R3738" t="s">
        <v>8271</v>
      </c>
      <c r="S3738" t="str">
        <f t="shared" si="350"/>
        <v>theater</v>
      </c>
      <c r="T3738" t="str">
        <f t="shared" si="351"/>
        <v>plays</v>
      </c>
    </row>
    <row r="3739" spans="1:20" ht="43.2" x14ac:dyDescent="0.3">
      <c r="A3739">
        <v>4067</v>
      </c>
      <c r="B3739" s="3" t="s">
        <v>4063</v>
      </c>
      <c r="C3739" s="3" t="s">
        <v>7998</v>
      </c>
      <c r="D3739" s="10">
        <v>5000</v>
      </c>
      <c r="E3739">
        <v>3045</v>
      </c>
      <c r="F3739" s="5">
        <f t="shared" si="348"/>
        <v>0.60899999999999999</v>
      </c>
      <c r="G3739" s="6">
        <f t="shared" si="349"/>
        <v>179.11764705882354</v>
      </c>
      <c r="H3739" t="s">
        <v>8221</v>
      </c>
      <c r="I3739" t="s">
        <v>8224</v>
      </c>
      <c r="J3739" t="s">
        <v>8246</v>
      </c>
      <c r="K3739">
        <v>1443408550</v>
      </c>
      <c r="L3739" s="11">
        <f t="shared" si="352"/>
        <v>42275.117476851854</v>
      </c>
      <c r="M3739">
        <v>1439952550</v>
      </c>
      <c r="N3739" s="11">
        <f t="shared" si="353"/>
        <v>42235.117476851854</v>
      </c>
      <c r="O3739" t="b">
        <v>0</v>
      </c>
      <c r="P3739">
        <v>17</v>
      </c>
      <c r="Q3739" t="b">
        <v>0</v>
      </c>
      <c r="R3739" t="s">
        <v>8271</v>
      </c>
      <c r="S3739" t="str">
        <f t="shared" si="350"/>
        <v>theater</v>
      </c>
      <c r="T3739" t="str">
        <f t="shared" si="351"/>
        <v>plays</v>
      </c>
    </row>
    <row r="3740" spans="1:20" ht="43.2" x14ac:dyDescent="0.3">
      <c r="A3740">
        <v>2915</v>
      </c>
      <c r="B3740" s="3" t="s">
        <v>2915</v>
      </c>
      <c r="C3740" s="3" t="s">
        <v>7025</v>
      </c>
      <c r="D3740" s="10">
        <v>1000</v>
      </c>
      <c r="E3740">
        <v>611</v>
      </c>
      <c r="F3740" s="5">
        <f t="shared" si="348"/>
        <v>0.61099999999999999</v>
      </c>
      <c r="G3740" s="6">
        <f t="shared" si="349"/>
        <v>203.66666666666666</v>
      </c>
      <c r="H3740" t="s">
        <v>8221</v>
      </c>
      <c r="I3740" t="s">
        <v>8225</v>
      </c>
      <c r="J3740" t="s">
        <v>8247</v>
      </c>
      <c r="K3740">
        <v>1458117190</v>
      </c>
      <c r="L3740" s="11">
        <f t="shared" si="352"/>
        <v>42445.356365740736</v>
      </c>
      <c r="M3740">
        <v>1455528790</v>
      </c>
      <c r="N3740" s="11">
        <f t="shared" si="353"/>
        <v>42415.398032407407</v>
      </c>
      <c r="O3740" t="b">
        <v>0</v>
      </c>
      <c r="P3740">
        <v>3</v>
      </c>
      <c r="Q3740" t="b">
        <v>0</v>
      </c>
      <c r="R3740" t="s">
        <v>8271</v>
      </c>
      <c r="S3740" t="str">
        <f t="shared" si="350"/>
        <v>theater</v>
      </c>
      <c r="T3740" t="str">
        <f t="shared" si="351"/>
        <v>plays</v>
      </c>
    </row>
    <row r="3741" spans="1:20" ht="28.8" x14ac:dyDescent="0.3">
      <c r="A3741">
        <v>1792</v>
      </c>
      <c r="B3741" s="3" t="s">
        <v>1793</v>
      </c>
      <c r="C3741" s="3" t="s">
        <v>5902</v>
      </c>
      <c r="D3741" s="10">
        <v>25000</v>
      </c>
      <c r="E3741">
        <v>15281</v>
      </c>
      <c r="F3741" s="5">
        <f t="shared" si="348"/>
        <v>0.61124000000000001</v>
      </c>
      <c r="G3741" s="6">
        <f t="shared" si="349"/>
        <v>109.93525179856115</v>
      </c>
      <c r="H3741" t="s">
        <v>8221</v>
      </c>
      <c r="I3741" t="s">
        <v>8224</v>
      </c>
      <c r="J3741" t="s">
        <v>8246</v>
      </c>
      <c r="K3741">
        <v>1439189940</v>
      </c>
      <c r="L3741" s="11">
        <f t="shared" si="352"/>
        <v>42226.290972222225</v>
      </c>
      <c r="M3741">
        <v>1435970682</v>
      </c>
      <c r="N3741" s="11">
        <f t="shared" si="353"/>
        <v>42189.031041666662</v>
      </c>
      <c r="O3741" t="b">
        <v>1</v>
      </c>
      <c r="P3741">
        <v>139</v>
      </c>
      <c r="Q3741" t="b">
        <v>0</v>
      </c>
      <c r="R3741" t="s">
        <v>8285</v>
      </c>
      <c r="S3741" t="str">
        <f t="shared" si="350"/>
        <v>photography</v>
      </c>
      <c r="T3741" t="str">
        <f t="shared" si="351"/>
        <v>photobooks</v>
      </c>
    </row>
    <row r="3742" spans="1:20" ht="57.6" x14ac:dyDescent="0.3">
      <c r="A3742">
        <v>2900</v>
      </c>
      <c r="B3742" s="3" t="s">
        <v>2900</v>
      </c>
      <c r="C3742" s="3" t="s">
        <v>7010</v>
      </c>
      <c r="D3742" s="10">
        <v>5500</v>
      </c>
      <c r="E3742">
        <v>3405</v>
      </c>
      <c r="F3742" s="5">
        <f t="shared" si="348"/>
        <v>0.61909090909090914</v>
      </c>
      <c r="G3742" s="6">
        <f t="shared" si="349"/>
        <v>486.42857142857144</v>
      </c>
      <c r="H3742" t="s">
        <v>8221</v>
      </c>
      <c r="I3742" t="s">
        <v>8224</v>
      </c>
      <c r="J3742" t="s">
        <v>8246</v>
      </c>
      <c r="K3742">
        <v>1407562632</v>
      </c>
      <c r="L3742" s="11">
        <f t="shared" si="352"/>
        <v>41860.234166666669</v>
      </c>
      <c r="M3742">
        <v>1404970632</v>
      </c>
      <c r="N3742" s="11">
        <f t="shared" si="353"/>
        <v>41830.234166666669</v>
      </c>
      <c r="O3742" t="b">
        <v>0</v>
      </c>
      <c r="P3742">
        <v>7</v>
      </c>
      <c r="Q3742" t="b">
        <v>0</v>
      </c>
      <c r="R3742" t="s">
        <v>8271</v>
      </c>
      <c r="S3742" t="str">
        <f t="shared" si="350"/>
        <v>theater</v>
      </c>
      <c r="T3742" t="str">
        <f t="shared" si="351"/>
        <v>plays</v>
      </c>
    </row>
    <row r="3743" spans="1:20" ht="43.2" x14ac:dyDescent="0.3">
      <c r="A3743">
        <v>1076</v>
      </c>
      <c r="B3743" s="3" t="s">
        <v>1077</v>
      </c>
      <c r="C3743" s="3" t="s">
        <v>5186</v>
      </c>
      <c r="D3743" s="10">
        <v>75000</v>
      </c>
      <c r="E3743">
        <v>47074</v>
      </c>
      <c r="F3743" s="5">
        <f t="shared" si="348"/>
        <v>0.62765333333333329</v>
      </c>
      <c r="G3743" s="6">
        <f t="shared" si="349"/>
        <v>48.281025641025643</v>
      </c>
      <c r="H3743" t="s">
        <v>8221</v>
      </c>
      <c r="I3743" t="s">
        <v>8224</v>
      </c>
      <c r="J3743" t="s">
        <v>8246</v>
      </c>
      <c r="K3743">
        <v>1410426250</v>
      </c>
      <c r="L3743" s="11">
        <f t="shared" si="352"/>
        <v>41893.377893518518</v>
      </c>
      <c r="M3743">
        <v>1405674250</v>
      </c>
      <c r="N3743" s="11">
        <f t="shared" si="353"/>
        <v>41838.377893518518</v>
      </c>
      <c r="O3743" t="b">
        <v>0</v>
      </c>
      <c r="P3743">
        <v>975</v>
      </c>
      <c r="Q3743" t="b">
        <v>0</v>
      </c>
      <c r="R3743" t="s">
        <v>8282</v>
      </c>
      <c r="S3743" t="str">
        <f t="shared" si="350"/>
        <v>games</v>
      </c>
      <c r="T3743" t="str">
        <f t="shared" si="351"/>
        <v>video games</v>
      </c>
    </row>
    <row r="3744" spans="1:20" ht="57.6" x14ac:dyDescent="0.3">
      <c r="A3744">
        <v>2674</v>
      </c>
      <c r="B3744" s="3" t="s">
        <v>2674</v>
      </c>
      <c r="C3744" s="3" t="s">
        <v>6784</v>
      </c>
      <c r="D3744" s="10">
        <v>35000</v>
      </c>
      <c r="E3744">
        <v>21994</v>
      </c>
      <c r="F3744" s="5">
        <f t="shared" si="348"/>
        <v>0.62839999999999996</v>
      </c>
      <c r="G3744" s="6">
        <f t="shared" si="349"/>
        <v>128.61988304093566</v>
      </c>
      <c r="H3744" t="s">
        <v>8221</v>
      </c>
      <c r="I3744" t="s">
        <v>8224</v>
      </c>
      <c r="J3744" t="s">
        <v>8246</v>
      </c>
      <c r="K3744">
        <v>1467694740</v>
      </c>
      <c r="L3744" s="11">
        <f t="shared" si="352"/>
        <v>42556.207638888889</v>
      </c>
      <c r="M3744">
        <v>1465398670</v>
      </c>
      <c r="N3744" s="11">
        <f t="shared" si="353"/>
        <v>42529.632754629631</v>
      </c>
      <c r="O3744" t="b">
        <v>1</v>
      </c>
      <c r="P3744">
        <v>171</v>
      </c>
      <c r="Q3744" t="b">
        <v>0</v>
      </c>
      <c r="R3744" t="s">
        <v>8302</v>
      </c>
      <c r="S3744" t="str">
        <f t="shared" si="350"/>
        <v>technology</v>
      </c>
      <c r="T3744" t="str">
        <f t="shared" si="351"/>
        <v>makerspaces</v>
      </c>
    </row>
    <row r="3745" spans="1:20" ht="28.8" x14ac:dyDescent="0.3">
      <c r="A3745">
        <v>452</v>
      </c>
      <c r="B3745" s="3" t="s">
        <v>453</v>
      </c>
      <c r="C3745" s="3" t="s">
        <v>4562</v>
      </c>
      <c r="D3745" s="10">
        <v>750</v>
      </c>
      <c r="E3745">
        <v>480</v>
      </c>
      <c r="F3745" s="5">
        <f t="shared" si="348"/>
        <v>0.64</v>
      </c>
      <c r="G3745" s="6">
        <f t="shared" si="349"/>
        <v>40</v>
      </c>
      <c r="H3745" t="s">
        <v>8221</v>
      </c>
      <c r="I3745" t="s">
        <v>8224</v>
      </c>
      <c r="J3745" t="s">
        <v>8246</v>
      </c>
      <c r="K3745">
        <v>1431536015</v>
      </c>
      <c r="L3745" s="11">
        <f t="shared" si="352"/>
        <v>42137.703877314809</v>
      </c>
      <c r="M3745">
        <v>1428944015</v>
      </c>
      <c r="N3745" s="11">
        <f t="shared" si="353"/>
        <v>42107.703877314809</v>
      </c>
      <c r="O3745" t="b">
        <v>0</v>
      </c>
      <c r="P3745">
        <v>12</v>
      </c>
      <c r="Q3745" t="b">
        <v>0</v>
      </c>
      <c r="R3745" t="s">
        <v>8270</v>
      </c>
      <c r="S3745" t="str">
        <f t="shared" si="350"/>
        <v>film &amp; video</v>
      </c>
      <c r="T3745" t="str">
        <f t="shared" si="351"/>
        <v>animation</v>
      </c>
    </row>
    <row r="3746" spans="1:20" ht="43.2" x14ac:dyDescent="0.3">
      <c r="A3746">
        <v>3188</v>
      </c>
      <c r="B3746" s="3" t="s">
        <v>3188</v>
      </c>
      <c r="C3746" s="3" t="s">
        <v>7298</v>
      </c>
      <c r="D3746" s="10">
        <v>200</v>
      </c>
      <c r="E3746">
        <v>130</v>
      </c>
      <c r="F3746" s="5">
        <f t="shared" si="348"/>
        <v>0.65</v>
      </c>
      <c r="G3746" s="6">
        <f t="shared" si="349"/>
        <v>14.444444444444445</v>
      </c>
      <c r="H3746" t="s">
        <v>8221</v>
      </c>
      <c r="I3746" t="s">
        <v>8225</v>
      </c>
      <c r="J3746" t="s">
        <v>8247</v>
      </c>
      <c r="K3746">
        <v>1433930302</v>
      </c>
      <c r="L3746" s="11">
        <f t="shared" si="352"/>
        <v>42165.415532407409</v>
      </c>
      <c r="M3746">
        <v>1432115902</v>
      </c>
      <c r="N3746" s="11">
        <f t="shared" si="353"/>
        <v>42144.415532407409</v>
      </c>
      <c r="O3746" t="b">
        <v>0</v>
      </c>
      <c r="P3746">
        <v>9</v>
      </c>
      <c r="Q3746" t="b">
        <v>0</v>
      </c>
      <c r="R3746" t="s">
        <v>8305</v>
      </c>
      <c r="S3746" t="str">
        <f t="shared" si="350"/>
        <v>theater</v>
      </c>
      <c r="T3746" t="str">
        <f t="shared" si="351"/>
        <v>musical</v>
      </c>
    </row>
    <row r="3747" spans="1:20" ht="43.2" x14ac:dyDescent="0.3">
      <c r="A3747">
        <v>1704</v>
      </c>
      <c r="B3747" s="3" t="s">
        <v>1705</v>
      </c>
      <c r="C3747" s="3" t="s">
        <v>5814</v>
      </c>
      <c r="D3747" s="10">
        <v>2000</v>
      </c>
      <c r="E3747">
        <v>1302</v>
      </c>
      <c r="F3747" s="5">
        <f t="shared" si="348"/>
        <v>0.65100000000000002</v>
      </c>
      <c r="G3747" s="6">
        <f t="shared" si="349"/>
        <v>118.36363636363636</v>
      </c>
      <c r="H3747" t="s">
        <v>8221</v>
      </c>
      <c r="I3747" t="s">
        <v>8224</v>
      </c>
      <c r="J3747" t="s">
        <v>8246</v>
      </c>
      <c r="K3747">
        <v>1424056873</v>
      </c>
      <c r="L3747" s="11">
        <f t="shared" si="352"/>
        <v>42051.139733796299</v>
      </c>
      <c r="M3747">
        <v>1421464873</v>
      </c>
      <c r="N3747" s="11">
        <f t="shared" si="353"/>
        <v>42021.139733796299</v>
      </c>
      <c r="O3747" t="b">
        <v>0</v>
      </c>
      <c r="P3747">
        <v>11</v>
      </c>
      <c r="Q3747" t="b">
        <v>0</v>
      </c>
      <c r="R3747" t="s">
        <v>8293</v>
      </c>
      <c r="S3747" t="str">
        <f t="shared" si="350"/>
        <v>music</v>
      </c>
      <c r="T3747" t="str">
        <f t="shared" si="351"/>
        <v>faith</v>
      </c>
    </row>
    <row r="3748" spans="1:20" ht="43.2" x14ac:dyDescent="0.3">
      <c r="A3748">
        <v>1775</v>
      </c>
      <c r="B3748" s="3" t="s">
        <v>1776</v>
      </c>
      <c r="C3748" s="3" t="s">
        <v>5885</v>
      </c>
      <c r="D3748" s="10">
        <v>32500</v>
      </c>
      <c r="E3748">
        <v>21158</v>
      </c>
      <c r="F3748" s="5">
        <f t="shared" si="348"/>
        <v>0.65101538461538466</v>
      </c>
      <c r="G3748" s="6">
        <f t="shared" si="349"/>
        <v>170.62903225806451</v>
      </c>
      <c r="H3748" t="s">
        <v>8221</v>
      </c>
      <c r="I3748" t="s">
        <v>8224</v>
      </c>
      <c r="J3748" t="s">
        <v>8246</v>
      </c>
      <c r="K3748">
        <v>1414193160</v>
      </c>
      <c r="L3748" s="11">
        <f t="shared" si="352"/>
        <v>41936.976388888892</v>
      </c>
      <c r="M3748">
        <v>1410305160</v>
      </c>
      <c r="N3748" s="11">
        <f t="shared" si="353"/>
        <v>41891.976388888892</v>
      </c>
      <c r="O3748" t="b">
        <v>1</v>
      </c>
      <c r="P3748">
        <v>124</v>
      </c>
      <c r="Q3748" t="b">
        <v>0</v>
      </c>
      <c r="R3748" t="s">
        <v>8285</v>
      </c>
      <c r="S3748" t="str">
        <f t="shared" si="350"/>
        <v>photography</v>
      </c>
      <c r="T3748" t="str">
        <f t="shared" si="351"/>
        <v>photobooks</v>
      </c>
    </row>
    <row r="3749" spans="1:20" ht="43.2" x14ac:dyDescent="0.3">
      <c r="A3749">
        <v>3062</v>
      </c>
      <c r="B3749" s="3" t="s">
        <v>3062</v>
      </c>
      <c r="C3749" s="3" t="s">
        <v>7172</v>
      </c>
      <c r="D3749" s="10">
        <v>10000</v>
      </c>
      <c r="E3749">
        <v>6684</v>
      </c>
      <c r="F3749" s="5">
        <f t="shared" si="348"/>
        <v>0.66839999999999999</v>
      </c>
      <c r="G3749" s="6">
        <f t="shared" si="349"/>
        <v>99.761194029850742</v>
      </c>
      <c r="H3749" t="s">
        <v>8221</v>
      </c>
      <c r="I3749" t="s">
        <v>8224</v>
      </c>
      <c r="J3749" t="s">
        <v>8246</v>
      </c>
      <c r="K3749">
        <v>1443636000</v>
      </c>
      <c r="L3749" s="11">
        <f t="shared" si="352"/>
        <v>42277.75</v>
      </c>
      <c r="M3749">
        <v>1441111892</v>
      </c>
      <c r="N3749" s="11">
        <f t="shared" si="353"/>
        <v>42248.535787037035</v>
      </c>
      <c r="O3749" t="b">
        <v>0</v>
      </c>
      <c r="P3749">
        <v>67</v>
      </c>
      <c r="Q3749" t="b">
        <v>0</v>
      </c>
      <c r="R3749" t="s">
        <v>8303</v>
      </c>
      <c r="S3749" t="str">
        <f t="shared" si="350"/>
        <v>theater</v>
      </c>
      <c r="T3749" t="str">
        <f t="shared" si="351"/>
        <v>spaces</v>
      </c>
    </row>
    <row r="3750" spans="1:20" ht="43.2" x14ac:dyDescent="0.3">
      <c r="A3750">
        <v>3906</v>
      </c>
      <c r="B3750" s="3" t="s">
        <v>3903</v>
      </c>
      <c r="C3750" s="3" t="s">
        <v>8014</v>
      </c>
      <c r="D3750" s="10">
        <v>1500</v>
      </c>
      <c r="E3750">
        <v>1010</v>
      </c>
      <c r="F3750" s="5">
        <f t="shared" si="348"/>
        <v>0.67333333333333334</v>
      </c>
      <c r="G3750" s="6">
        <f t="shared" si="349"/>
        <v>63.125</v>
      </c>
      <c r="H3750" t="s">
        <v>8221</v>
      </c>
      <c r="I3750" t="s">
        <v>8225</v>
      </c>
      <c r="J3750" t="s">
        <v>8247</v>
      </c>
      <c r="K3750">
        <v>1435325100</v>
      </c>
      <c r="L3750" s="11">
        <f t="shared" si="352"/>
        <v>42181.559027777781</v>
      </c>
      <c r="M3750">
        <v>1432072893</v>
      </c>
      <c r="N3750" s="11">
        <f t="shared" si="353"/>
        <v>42143.917743055557</v>
      </c>
      <c r="O3750" t="b">
        <v>0</v>
      </c>
      <c r="P3750">
        <v>16</v>
      </c>
      <c r="Q3750" t="b">
        <v>0</v>
      </c>
      <c r="R3750" t="s">
        <v>8271</v>
      </c>
      <c r="S3750" t="str">
        <f t="shared" si="350"/>
        <v>theater</v>
      </c>
      <c r="T3750" t="str">
        <f t="shared" si="351"/>
        <v>plays</v>
      </c>
    </row>
    <row r="3751" spans="1:20" ht="43.2" x14ac:dyDescent="0.3">
      <c r="A3751">
        <v>877</v>
      </c>
      <c r="B3751" s="3" t="s">
        <v>878</v>
      </c>
      <c r="C3751" s="3" t="s">
        <v>4987</v>
      </c>
      <c r="D3751" s="10">
        <v>2000</v>
      </c>
      <c r="E3751">
        <v>1351</v>
      </c>
      <c r="F3751" s="5">
        <f t="shared" si="348"/>
        <v>0.67549999999999999</v>
      </c>
      <c r="G3751" s="6">
        <f t="shared" si="349"/>
        <v>46.586206896551722</v>
      </c>
      <c r="H3751" t="s">
        <v>8221</v>
      </c>
      <c r="I3751" t="s">
        <v>8224</v>
      </c>
      <c r="J3751" t="s">
        <v>8246</v>
      </c>
      <c r="K3751">
        <v>1387479360</v>
      </c>
      <c r="L3751" s="11">
        <f t="shared" si="352"/>
        <v>41627.788888888892</v>
      </c>
      <c r="M3751">
        <v>1384887360</v>
      </c>
      <c r="N3751" s="11">
        <f t="shared" si="353"/>
        <v>41597.788888888892</v>
      </c>
      <c r="O3751" t="b">
        <v>0</v>
      </c>
      <c r="P3751">
        <v>29</v>
      </c>
      <c r="Q3751" t="b">
        <v>0</v>
      </c>
      <c r="R3751" t="s">
        <v>8278</v>
      </c>
      <c r="S3751" t="str">
        <f t="shared" si="350"/>
        <v>music</v>
      </c>
      <c r="T3751" t="str">
        <f t="shared" si="351"/>
        <v>jazz</v>
      </c>
    </row>
    <row r="3752" spans="1:20" ht="43.2" x14ac:dyDescent="0.3">
      <c r="A3752">
        <v>1797</v>
      </c>
      <c r="B3752" s="3" t="s">
        <v>1798</v>
      </c>
      <c r="C3752" s="3" t="s">
        <v>5907</v>
      </c>
      <c r="D3752" s="10">
        <v>10000</v>
      </c>
      <c r="E3752">
        <v>6755</v>
      </c>
      <c r="F3752" s="5">
        <f t="shared" si="348"/>
        <v>0.67549999999999999</v>
      </c>
      <c r="G3752" s="6">
        <f t="shared" si="349"/>
        <v>48.25</v>
      </c>
      <c r="H3752" t="s">
        <v>8221</v>
      </c>
      <c r="I3752" t="s">
        <v>8224</v>
      </c>
      <c r="J3752" t="s">
        <v>8246</v>
      </c>
      <c r="K3752">
        <v>1481809189</v>
      </c>
      <c r="L3752" s="11">
        <f t="shared" si="352"/>
        <v>42719.56931712963</v>
      </c>
      <c r="M3752">
        <v>1479217189</v>
      </c>
      <c r="N3752" s="11">
        <f t="shared" si="353"/>
        <v>42689.56931712963</v>
      </c>
      <c r="O3752" t="b">
        <v>1</v>
      </c>
      <c r="P3752">
        <v>140</v>
      </c>
      <c r="Q3752" t="b">
        <v>0</v>
      </c>
      <c r="R3752" t="s">
        <v>8285</v>
      </c>
      <c r="S3752" t="str">
        <f t="shared" si="350"/>
        <v>photography</v>
      </c>
      <c r="T3752" t="str">
        <f t="shared" si="351"/>
        <v>photobooks</v>
      </c>
    </row>
    <row r="3753" spans="1:20" ht="43.2" x14ac:dyDescent="0.3">
      <c r="A3753">
        <v>1728</v>
      </c>
      <c r="B3753" s="3" t="s">
        <v>1729</v>
      </c>
      <c r="C3753" s="3" t="s">
        <v>5838</v>
      </c>
      <c r="D3753" s="10">
        <v>1250</v>
      </c>
      <c r="E3753">
        <v>855</v>
      </c>
      <c r="F3753" s="5">
        <f t="shared" si="348"/>
        <v>0.68400000000000005</v>
      </c>
      <c r="G3753" s="6">
        <f t="shared" si="349"/>
        <v>122.14285714285714</v>
      </c>
      <c r="H3753" t="s">
        <v>8221</v>
      </c>
      <c r="I3753" t="s">
        <v>8224</v>
      </c>
      <c r="J3753" t="s">
        <v>8246</v>
      </c>
      <c r="K3753">
        <v>1445439674</v>
      </c>
      <c r="L3753" s="11">
        <f t="shared" si="352"/>
        <v>42298.625856481478</v>
      </c>
      <c r="M3753">
        <v>1442847674</v>
      </c>
      <c r="N3753" s="11">
        <f t="shared" si="353"/>
        <v>42268.625856481478</v>
      </c>
      <c r="O3753" t="b">
        <v>0</v>
      </c>
      <c r="P3753">
        <v>7</v>
      </c>
      <c r="Q3753" t="b">
        <v>0</v>
      </c>
      <c r="R3753" t="s">
        <v>8293</v>
      </c>
      <c r="S3753" t="str">
        <f t="shared" si="350"/>
        <v>music</v>
      </c>
      <c r="T3753" t="str">
        <f t="shared" si="351"/>
        <v>faith</v>
      </c>
    </row>
    <row r="3754" spans="1:20" ht="28.8" x14ac:dyDescent="0.3">
      <c r="A3754">
        <v>4022</v>
      </c>
      <c r="B3754" s="3" t="s">
        <v>4018</v>
      </c>
      <c r="C3754" s="3" t="s">
        <v>8127</v>
      </c>
      <c r="D3754" s="10">
        <v>18000</v>
      </c>
      <c r="E3754">
        <v>12521</v>
      </c>
      <c r="F3754" s="5">
        <f t="shared" si="348"/>
        <v>0.69561111111111107</v>
      </c>
      <c r="G3754" s="6">
        <f t="shared" si="349"/>
        <v>63.558375634517766</v>
      </c>
      <c r="H3754" t="s">
        <v>8221</v>
      </c>
      <c r="I3754" t="s">
        <v>8224</v>
      </c>
      <c r="J3754" t="s">
        <v>8246</v>
      </c>
      <c r="K3754">
        <v>1422759240</v>
      </c>
      <c r="L3754" s="11">
        <f t="shared" si="352"/>
        <v>42036.120833333334</v>
      </c>
      <c r="M3754">
        <v>1418824867</v>
      </c>
      <c r="N3754" s="11">
        <f t="shared" si="353"/>
        <v>41990.584108796291</v>
      </c>
      <c r="O3754" t="b">
        <v>0</v>
      </c>
      <c r="P3754">
        <v>197</v>
      </c>
      <c r="Q3754" t="b">
        <v>0</v>
      </c>
      <c r="R3754" t="s">
        <v>8271</v>
      </c>
      <c r="S3754" t="str">
        <f t="shared" si="350"/>
        <v>theater</v>
      </c>
      <c r="T3754" t="str">
        <f t="shared" si="351"/>
        <v>plays</v>
      </c>
    </row>
    <row r="3755" spans="1:20" ht="43.2" x14ac:dyDescent="0.3">
      <c r="A3755">
        <v>774</v>
      </c>
      <c r="B3755" s="3" t="s">
        <v>775</v>
      </c>
      <c r="C3755" s="3" t="s">
        <v>4884</v>
      </c>
      <c r="D3755" s="10">
        <v>500</v>
      </c>
      <c r="E3755">
        <v>351</v>
      </c>
      <c r="F3755" s="5">
        <f t="shared" si="348"/>
        <v>0.70199999999999996</v>
      </c>
      <c r="G3755" s="6">
        <f t="shared" si="349"/>
        <v>39</v>
      </c>
      <c r="H3755" t="s">
        <v>8221</v>
      </c>
      <c r="I3755" t="s">
        <v>8224</v>
      </c>
      <c r="J3755" t="s">
        <v>8246</v>
      </c>
      <c r="K3755">
        <v>1393181018</v>
      </c>
      <c r="L3755" s="11">
        <f t="shared" si="352"/>
        <v>41693.780300925922</v>
      </c>
      <c r="M3755">
        <v>1390589018</v>
      </c>
      <c r="N3755" s="11">
        <f t="shared" si="353"/>
        <v>41663.780300925922</v>
      </c>
      <c r="O3755" t="b">
        <v>0</v>
      </c>
      <c r="P3755">
        <v>9</v>
      </c>
      <c r="Q3755" t="b">
        <v>0</v>
      </c>
      <c r="R3755" t="s">
        <v>8275</v>
      </c>
      <c r="S3755" t="str">
        <f t="shared" si="350"/>
        <v>publishing</v>
      </c>
      <c r="T3755" t="str">
        <f t="shared" si="351"/>
        <v>fiction</v>
      </c>
    </row>
    <row r="3756" spans="1:20" ht="43.2" x14ac:dyDescent="0.3">
      <c r="A3756">
        <v>4106</v>
      </c>
      <c r="B3756" s="3" t="s">
        <v>4102</v>
      </c>
      <c r="C3756" s="3" t="s">
        <v>8209</v>
      </c>
      <c r="D3756" s="10">
        <v>5000</v>
      </c>
      <c r="E3756">
        <v>3530</v>
      </c>
      <c r="F3756" s="5">
        <f t="shared" si="348"/>
        <v>0.70599999999999996</v>
      </c>
      <c r="G3756" s="6">
        <f t="shared" si="349"/>
        <v>106.96969696969697</v>
      </c>
      <c r="H3756" t="s">
        <v>8221</v>
      </c>
      <c r="I3756" t="s">
        <v>8224</v>
      </c>
      <c r="J3756" t="s">
        <v>8246</v>
      </c>
      <c r="K3756">
        <v>1427936400</v>
      </c>
      <c r="L3756" s="11">
        <f t="shared" si="352"/>
        <v>42096.041666666672</v>
      </c>
      <c r="M3756">
        <v>1424221866</v>
      </c>
      <c r="N3756" s="11">
        <f t="shared" si="353"/>
        <v>42053.049375000002</v>
      </c>
      <c r="O3756" t="b">
        <v>0</v>
      </c>
      <c r="P3756">
        <v>33</v>
      </c>
      <c r="Q3756" t="b">
        <v>0</v>
      </c>
      <c r="R3756" t="s">
        <v>8271</v>
      </c>
      <c r="S3756" t="str">
        <f t="shared" si="350"/>
        <v>theater</v>
      </c>
      <c r="T3756" t="str">
        <f t="shared" si="351"/>
        <v>plays</v>
      </c>
    </row>
    <row r="3757" spans="1:20" ht="43.2" x14ac:dyDescent="0.3">
      <c r="A3757">
        <v>1871</v>
      </c>
      <c r="B3757" s="3" t="s">
        <v>1872</v>
      </c>
      <c r="C3757" s="3" t="s">
        <v>5981</v>
      </c>
      <c r="D3757" s="10">
        <v>6500</v>
      </c>
      <c r="E3757">
        <v>4666</v>
      </c>
      <c r="F3757" s="5">
        <f t="shared" si="348"/>
        <v>0.7178461538461538</v>
      </c>
      <c r="G3757" s="6">
        <f t="shared" si="349"/>
        <v>49.11578947368421</v>
      </c>
      <c r="H3757" t="s">
        <v>8221</v>
      </c>
      <c r="I3757" t="s">
        <v>8224</v>
      </c>
      <c r="J3757" t="s">
        <v>8246</v>
      </c>
      <c r="K3757">
        <v>1416512901</v>
      </c>
      <c r="L3757" s="11">
        <f t="shared" si="352"/>
        <v>41963.825243055559</v>
      </c>
      <c r="M3757">
        <v>1413053301</v>
      </c>
      <c r="N3757" s="11">
        <f t="shared" si="353"/>
        <v>41923.783576388887</v>
      </c>
      <c r="O3757" t="b">
        <v>0</v>
      </c>
      <c r="P3757">
        <v>95</v>
      </c>
      <c r="Q3757" t="b">
        <v>0</v>
      </c>
      <c r="R3757" t="s">
        <v>8283</v>
      </c>
      <c r="S3757" t="str">
        <f t="shared" si="350"/>
        <v>games</v>
      </c>
      <c r="T3757" t="str">
        <f t="shared" si="351"/>
        <v>mobile games</v>
      </c>
    </row>
    <row r="3758" spans="1:20" ht="43.2" x14ac:dyDescent="0.3">
      <c r="A3758">
        <v>688</v>
      </c>
      <c r="B3758" s="3" t="s">
        <v>689</v>
      </c>
      <c r="C3758" s="3" t="s">
        <v>4798</v>
      </c>
      <c r="D3758" s="10">
        <v>20000</v>
      </c>
      <c r="E3758">
        <v>14598</v>
      </c>
      <c r="F3758" s="5">
        <f t="shared" si="348"/>
        <v>0.72989999999999999</v>
      </c>
      <c r="G3758" s="6">
        <f t="shared" si="349"/>
        <v>405.5</v>
      </c>
      <c r="H3758" t="s">
        <v>8221</v>
      </c>
      <c r="I3758" t="s">
        <v>8224</v>
      </c>
      <c r="J3758" t="s">
        <v>8246</v>
      </c>
      <c r="K3758">
        <v>1444876253</v>
      </c>
      <c r="L3758" s="11">
        <f t="shared" si="352"/>
        <v>42292.104780092588</v>
      </c>
      <c r="M3758">
        <v>1442284253</v>
      </c>
      <c r="N3758" s="11">
        <f t="shared" si="353"/>
        <v>42262.104780092588</v>
      </c>
      <c r="O3758" t="b">
        <v>0</v>
      </c>
      <c r="P3758">
        <v>36</v>
      </c>
      <c r="Q3758" t="b">
        <v>0</v>
      </c>
      <c r="R3758" t="s">
        <v>8273</v>
      </c>
      <c r="S3758" t="str">
        <f t="shared" si="350"/>
        <v>technology</v>
      </c>
      <c r="T3758" t="str">
        <f t="shared" si="351"/>
        <v>wearables</v>
      </c>
    </row>
    <row r="3759" spans="1:20" ht="43.2" x14ac:dyDescent="0.3">
      <c r="A3759">
        <v>885</v>
      </c>
      <c r="B3759" s="3" t="s">
        <v>886</v>
      </c>
      <c r="C3759" s="3" t="s">
        <v>4995</v>
      </c>
      <c r="D3759" s="10">
        <v>1000</v>
      </c>
      <c r="E3759">
        <v>750</v>
      </c>
      <c r="F3759" s="5">
        <f t="shared" si="348"/>
        <v>0.75</v>
      </c>
      <c r="G3759" s="6">
        <f t="shared" si="349"/>
        <v>35.714285714285715</v>
      </c>
      <c r="H3759" t="s">
        <v>8221</v>
      </c>
      <c r="I3759" t="s">
        <v>8224</v>
      </c>
      <c r="J3759" t="s">
        <v>8246</v>
      </c>
      <c r="K3759">
        <v>1483137311</v>
      </c>
      <c r="L3759" s="11">
        <f t="shared" si="352"/>
        <v>42734.941099537042</v>
      </c>
      <c r="M3759">
        <v>1481322911</v>
      </c>
      <c r="N3759" s="11">
        <f t="shared" si="353"/>
        <v>42713.941099537042</v>
      </c>
      <c r="O3759" t="b">
        <v>0</v>
      </c>
      <c r="P3759">
        <v>21</v>
      </c>
      <c r="Q3759" t="b">
        <v>0</v>
      </c>
      <c r="R3759" t="s">
        <v>8279</v>
      </c>
      <c r="S3759" t="str">
        <f t="shared" si="350"/>
        <v>music</v>
      </c>
      <c r="T3759" t="str">
        <f t="shared" si="351"/>
        <v>indie rock</v>
      </c>
    </row>
    <row r="3760" spans="1:20" ht="43.2" x14ac:dyDescent="0.3">
      <c r="A3760">
        <v>3973</v>
      </c>
      <c r="B3760" s="3" t="s">
        <v>3970</v>
      </c>
      <c r="C3760" s="3" t="s">
        <v>8080</v>
      </c>
      <c r="D3760" s="10">
        <v>5000</v>
      </c>
      <c r="E3760">
        <v>3905</v>
      </c>
      <c r="F3760" s="5">
        <f t="shared" si="348"/>
        <v>0.78100000000000003</v>
      </c>
      <c r="G3760" s="6">
        <f t="shared" si="349"/>
        <v>105.54054054054055</v>
      </c>
      <c r="H3760" t="s">
        <v>8221</v>
      </c>
      <c r="I3760" t="s">
        <v>8224</v>
      </c>
      <c r="J3760" t="s">
        <v>8246</v>
      </c>
      <c r="K3760">
        <v>1462766400</v>
      </c>
      <c r="L3760" s="11">
        <f t="shared" si="352"/>
        <v>42499.166666666672</v>
      </c>
      <c r="M3760">
        <v>1460219110</v>
      </c>
      <c r="N3760" s="11">
        <f t="shared" si="353"/>
        <v>42469.68414351852</v>
      </c>
      <c r="O3760" t="b">
        <v>0</v>
      </c>
      <c r="P3760">
        <v>37</v>
      </c>
      <c r="Q3760" t="b">
        <v>0</v>
      </c>
      <c r="R3760" t="s">
        <v>8271</v>
      </c>
      <c r="S3760" t="str">
        <f t="shared" si="350"/>
        <v>theater</v>
      </c>
      <c r="T3760" t="str">
        <f t="shared" si="351"/>
        <v>plays</v>
      </c>
    </row>
    <row r="3761" spans="1:20" ht="43.2" x14ac:dyDescent="0.3">
      <c r="A3761">
        <v>707</v>
      </c>
      <c r="B3761" s="3" t="s">
        <v>708</v>
      </c>
      <c r="C3761" s="3" t="s">
        <v>4817</v>
      </c>
      <c r="D3761" s="10">
        <v>68000</v>
      </c>
      <c r="E3761">
        <v>53670.6</v>
      </c>
      <c r="F3761" s="5">
        <f t="shared" si="348"/>
        <v>0.78927352941176465</v>
      </c>
      <c r="G3761" s="6">
        <f t="shared" si="349"/>
        <v>117.69868421052631</v>
      </c>
      <c r="H3761" t="s">
        <v>8221</v>
      </c>
      <c r="I3761" t="s">
        <v>8225</v>
      </c>
      <c r="J3761" t="s">
        <v>8247</v>
      </c>
      <c r="K3761">
        <v>1483286127</v>
      </c>
      <c r="L3761" s="11">
        <f t="shared" si="352"/>
        <v>42736.663506944446</v>
      </c>
      <c r="M3761">
        <v>1479830127</v>
      </c>
      <c r="N3761" s="11">
        <f t="shared" si="353"/>
        <v>42696.663506944446</v>
      </c>
      <c r="O3761" t="b">
        <v>0</v>
      </c>
      <c r="P3761">
        <v>456</v>
      </c>
      <c r="Q3761" t="b">
        <v>0</v>
      </c>
      <c r="R3761" t="s">
        <v>8273</v>
      </c>
      <c r="S3761" t="str">
        <f t="shared" si="350"/>
        <v>technology</v>
      </c>
      <c r="T3761" t="str">
        <f t="shared" si="351"/>
        <v>wearables</v>
      </c>
    </row>
    <row r="3762" spans="1:20" ht="57.6" x14ac:dyDescent="0.3">
      <c r="A3762">
        <v>1585</v>
      </c>
      <c r="B3762" s="3" t="s">
        <v>1586</v>
      </c>
      <c r="C3762" s="3" t="s">
        <v>5695</v>
      </c>
      <c r="D3762" s="10">
        <v>2000</v>
      </c>
      <c r="E3762">
        <v>1580</v>
      </c>
      <c r="F3762" s="5">
        <f t="shared" si="348"/>
        <v>0.79</v>
      </c>
      <c r="G3762" s="6">
        <f t="shared" si="349"/>
        <v>131.66666666666666</v>
      </c>
      <c r="H3762" t="s">
        <v>8221</v>
      </c>
      <c r="I3762" t="s">
        <v>8229</v>
      </c>
      <c r="J3762" t="s">
        <v>8251</v>
      </c>
      <c r="K3762">
        <v>1482663600</v>
      </c>
      <c r="L3762" s="11">
        <f t="shared" si="352"/>
        <v>42729.458333333328</v>
      </c>
      <c r="M3762">
        <v>1480800568</v>
      </c>
      <c r="N3762" s="11">
        <f t="shared" si="353"/>
        <v>42707.895462962959</v>
      </c>
      <c r="O3762" t="b">
        <v>0</v>
      </c>
      <c r="P3762">
        <v>12</v>
      </c>
      <c r="Q3762" t="b">
        <v>0</v>
      </c>
      <c r="R3762" t="s">
        <v>8291</v>
      </c>
      <c r="S3762" t="str">
        <f t="shared" si="350"/>
        <v>photography</v>
      </c>
      <c r="T3762" t="str">
        <f t="shared" si="351"/>
        <v>places</v>
      </c>
    </row>
    <row r="3763" spans="1:20" ht="43.2" x14ac:dyDescent="0.3">
      <c r="A3763">
        <v>699</v>
      </c>
      <c r="B3763" s="3" t="s">
        <v>700</v>
      </c>
      <c r="C3763" s="3" t="s">
        <v>4809</v>
      </c>
      <c r="D3763" s="10">
        <v>130000</v>
      </c>
      <c r="E3763">
        <v>107148.74</v>
      </c>
      <c r="F3763" s="5">
        <f t="shared" si="348"/>
        <v>0.824221076923077</v>
      </c>
      <c r="G3763" s="6">
        <f t="shared" si="349"/>
        <v>120.39184269662923</v>
      </c>
      <c r="H3763" t="s">
        <v>8221</v>
      </c>
      <c r="I3763" t="s">
        <v>8224</v>
      </c>
      <c r="J3763" t="s">
        <v>8246</v>
      </c>
      <c r="K3763">
        <v>1385136000</v>
      </c>
      <c r="L3763" s="11">
        <f t="shared" si="352"/>
        <v>41600.666666666664</v>
      </c>
      <c r="M3763">
        <v>1381923548</v>
      </c>
      <c r="N3763" s="11">
        <f t="shared" si="353"/>
        <v>41563.485509259262</v>
      </c>
      <c r="O3763" t="b">
        <v>0</v>
      </c>
      <c r="P3763">
        <v>890</v>
      </c>
      <c r="Q3763" t="b">
        <v>0</v>
      </c>
      <c r="R3763" t="s">
        <v>8273</v>
      </c>
      <c r="S3763" t="str">
        <f t="shared" si="350"/>
        <v>technology</v>
      </c>
      <c r="T3763" t="str">
        <f t="shared" si="351"/>
        <v>wearables</v>
      </c>
    </row>
    <row r="3764" spans="1:20" ht="43.2" x14ac:dyDescent="0.3">
      <c r="A3764">
        <v>979</v>
      </c>
      <c r="B3764" s="3" t="s">
        <v>980</v>
      </c>
      <c r="C3764" s="3" t="s">
        <v>5089</v>
      </c>
      <c r="D3764" s="10">
        <v>35000</v>
      </c>
      <c r="E3764">
        <v>28986.16</v>
      </c>
      <c r="F3764" s="5">
        <f t="shared" si="348"/>
        <v>0.82817600000000002</v>
      </c>
      <c r="G3764" s="6">
        <f t="shared" si="349"/>
        <v>301.93916666666667</v>
      </c>
      <c r="H3764" t="s">
        <v>8221</v>
      </c>
      <c r="I3764" t="s">
        <v>8224</v>
      </c>
      <c r="J3764" t="s">
        <v>8246</v>
      </c>
      <c r="K3764">
        <v>1466449140</v>
      </c>
      <c r="L3764" s="11">
        <f t="shared" si="352"/>
        <v>42541.790972222225</v>
      </c>
      <c r="M3764">
        <v>1463392828</v>
      </c>
      <c r="N3764" s="11">
        <f t="shared" si="353"/>
        <v>42506.416990740734</v>
      </c>
      <c r="O3764" t="b">
        <v>0</v>
      </c>
      <c r="P3764">
        <v>96</v>
      </c>
      <c r="Q3764" t="b">
        <v>0</v>
      </c>
      <c r="R3764" t="s">
        <v>8273</v>
      </c>
      <c r="S3764" t="str">
        <f t="shared" si="350"/>
        <v>technology</v>
      </c>
      <c r="T3764" t="str">
        <f t="shared" si="351"/>
        <v>wearables</v>
      </c>
    </row>
    <row r="3765" spans="1:20" ht="43.2" x14ac:dyDescent="0.3">
      <c r="A3765">
        <v>3937</v>
      </c>
      <c r="B3765" s="3" t="s">
        <v>3934</v>
      </c>
      <c r="C3765" s="3" t="s">
        <v>8045</v>
      </c>
      <c r="D3765" s="10">
        <v>2885</v>
      </c>
      <c r="E3765">
        <v>2485</v>
      </c>
      <c r="F3765" s="5">
        <f t="shared" si="348"/>
        <v>0.86135181975736563</v>
      </c>
      <c r="G3765" s="6">
        <f t="shared" si="349"/>
        <v>248.5</v>
      </c>
      <c r="H3765" t="s">
        <v>8221</v>
      </c>
      <c r="I3765" t="s">
        <v>8224</v>
      </c>
      <c r="J3765" t="s">
        <v>8246</v>
      </c>
      <c r="K3765">
        <v>1468249760</v>
      </c>
      <c r="L3765" s="11">
        <f t="shared" si="352"/>
        <v>42562.631481481483</v>
      </c>
      <c r="M3765">
        <v>1465830560</v>
      </c>
      <c r="N3765" s="11">
        <f t="shared" si="353"/>
        <v>42534.631481481483</v>
      </c>
      <c r="O3765" t="b">
        <v>0</v>
      </c>
      <c r="P3765">
        <v>10</v>
      </c>
      <c r="Q3765" t="b">
        <v>0</v>
      </c>
      <c r="R3765" t="s">
        <v>8271</v>
      </c>
      <c r="S3765" t="str">
        <f t="shared" si="350"/>
        <v>theater</v>
      </c>
      <c r="T3765" t="str">
        <f t="shared" si="351"/>
        <v>plays</v>
      </c>
    </row>
    <row r="3766" spans="1:20" ht="57.6" x14ac:dyDescent="0.3">
      <c r="A3766">
        <v>3797</v>
      </c>
      <c r="B3766" s="3" t="s">
        <v>3794</v>
      </c>
      <c r="C3766" s="3" t="s">
        <v>7907</v>
      </c>
      <c r="D3766" s="10">
        <v>6000</v>
      </c>
      <c r="E3766">
        <v>5380</v>
      </c>
      <c r="F3766" s="5">
        <f t="shared" si="348"/>
        <v>0.89666666666666661</v>
      </c>
      <c r="G3766" s="6">
        <f t="shared" si="349"/>
        <v>145.40540540540542</v>
      </c>
      <c r="H3766" t="s">
        <v>8221</v>
      </c>
      <c r="I3766" t="s">
        <v>8224</v>
      </c>
      <c r="J3766" t="s">
        <v>8246</v>
      </c>
      <c r="K3766">
        <v>1429564165</v>
      </c>
      <c r="L3766" s="11">
        <f t="shared" si="352"/>
        <v>42114.881539351853</v>
      </c>
      <c r="M3766">
        <v>1426972165</v>
      </c>
      <c r="N3766" s="11">
        <f t="shared" si="353"/>
        <v>42084.881539351853</v>
      </c>
      <c r="O3766" t="b">
        <v>0</v>
      </c>
      <c r="P3766">
        <v>37</v>
      </c>
      <c r="Q3766" t="b">
        <v>0</v>
      </c>
      <c r="R3766" t="s">
        <v>8305</v>
      </c>
      <c r="S3766" t="str">
        <f t="shared" si="350"/>
        <v>theater</v>
      </c>
      <c r="T3766" t="str">
        <f t="shared" si="351"/>
        <v>musical</v>
      </c>
    </row>
    <row r="3767" spans="1:20" ht="28.8" x14ac:dyDescent="0.3">
      <c r="A3767">
        <v>122</v>
      </c>
      <c r="B3767" s="3" t="s">
        <v>124</v>
      </c>
      <c r="C3767" s="3" t="s">
        <v>4233</v>
      </c>
      <c r="D3767" s="10">
        <v>100000000</v>
      </c>
      <c r="E3767">
        <v>0</v>
      </c>
      <c r="F3767" s="5">
        <f t="shared" si="348"/>
        <v>0</v>
      </c>
      <c r="G3767" s="6" t="e">
        <f t="shared" si="349"/>
        <v>#DIV/0!</v>
      </c>
      <c r="H3767" t="s">
        <v>8220</v>
      </c>
      <c r="I3767" t="s">
        <v>8224</v>
      </c>
      <c r="J3767" t="s">
        <v>8246</v>
      </c>
      <c r="K3767">
        <v>1476094907</v>
      </c>
      <c r="L3767" s="11">
        <f t="shared" si="352"/>
        <v>42653.431793981479</v>
      </c>
      <c r="M3767">
        <v>1470910907</v>
      </c>
      <c r="N3767" s="11">
        <f t="shared" si="353"/>
        <v>42593.431793981479</v>
      </c>
      <c r="O3767" t="b">
        <v>0</v>
      </c>
      <c r="P3767">
        <v>0</v>
      </c>
      <c r="Q3767" t="b">
        <v>0</v>
      </c>
      <c r="R3767" t="s">
        <v>8267</v>
      </c>
      <c r="S3767" t="str">
        <f t="shared" si="350"/>
        <v>film &amp; video</v>
      </c>
      <c r="T3767" t="str">
        <f t="shared" si="351"/>
        <v>science fiction</v>
      </c>
    </row>
    <row r="3768" spans="1:20" ht="43.2" x14ac:dyDescent="0.3">
      <c r="A3768">
        <v>124</v>
      </c>
      <c r="B3768" s="3" t="s">
        <v>126</v>
      </c>
      <c r="C3768" s="3" t="s">
        <v>4235</v>
      </c>
      <c r="D3768" s="10">
        <v>4000</v>
      </c>
      <c r="E3768">
        <v>0</v>
      </c>
      <c r="F3768" s="5">
        <f t="shared" si="348"/>
        <v>0</v>
      </c>
      <c r="G3768" s="6" t="e">
        <f t="shared" si="349"/>
        <v>#DIV/0!</v>
      </c>
      <c r="H3768" t="s">
        <v>8220</v>
      </c>
      <c r="I3768" t="s">
        <v>8224</v>
      </c>
      <c r="J3768" t="s">
        <v>8246</v>
      </c>
      <c r="K3768">
        <v>1431728242</v>
      </c>
      <c r="L3768" s="11">
        <f t="shared" si="352"/>
        <v>42139.928726851853</v>
      </c>
      <c r="M3768">
        <v>1429568242</v>
      </c>
      <c r="N3768" s="11">
        <f t="shared" si="353"/>
        <v>42114.928726851853</v>
      </c>
      <c r="O3768" t="b">
        <v>0</v>
      </c>
      <c r="P3768">
        <v>0</v>
      </c>
      <c r="Q3768" t="b">
        <v>0</v>
      </c>
      <c r="R3768" t="s">
        <v>8267</v>
      </c>
      <c r="S3768" t="str">
        <f t="shared" si="350"/>
        <v>film &amp; video</v>
      </c>
      <c r="T3768" t="str">
        <f t="shared" si="351"/>
        <v>science fiction</v>
      </c>
    </row>
    <row r="3769" spans="1:20" ht="57.6" x14ac:dyDescent="0.3">
      <c r="A3769">
        <v>129</v>
      </c>
      <c r="B3769" s="3" t="s">
        <v>131</v>
      </c>
      <c r="C3769" s="3" t="s">
        <v>4240</v>
      </c>
      <c r="D3769" s="10">
        <v>20000</v>
      </c>
      <c r="E3769">
        <v>0</v>
      </c>
      <c r="F3769" s="5">
        <f t="shared" si="348"/>
        <v>0</v>
      </c>
      <c r="G3769" s="6" t="e">
        <f t="shared" si="349"/>
        <v>#DIV/0!</v>
      </c>
      <c r="H3769" t="s">
        <v>8220</v>
      </c>
      <c r="I3769" t="s">
        <v>8224</v>
      </c>
      <c r="J3769" t="s">
        <v>8246</v>
      </c>
      <c r="K3769">
        <v>1414708183</v>
      </c>
      <c r="L3769" s="11">
        <f t="shared" si="352"/>
        <v>41942.937303240738</v>
      </c>
      <c r="M3769">
        <v>1409524183</v>
      </c>
      <c r="N3769" s="11">
        <f t="shared" si="353"/>
        <v>41882.937303240738</v>
      </c>
      <c r="O3769" t="b">
        <v>0</v>
      </c>
      <c r="P3769">
        <v>0</v>
      </c>
      <c r="Q3769" t="b">
        <v>0</v>
      </c>
      <c r="R3769" t="s">
        <v>8267</v>
      </c>
      <c r="S3769" t="str">
        <f t="shared" si="350"/>
        <v>film &amp; video</v>
      </c>
      <c r="T3769" t="str">
        <f t="shared" si="351"/>
        <v>science fiction</v>
      </c>
    </row>
    <row r="3770" spans="1:20" ht="43.2" x14ac:dyDescent="0.3">
      <c r="A3770">
        <v>130</v>
      </c>
      <c r="B3770" s="3" t="s">
        <v>132</v>
      </c>
      <c r="C3770" s="3" t="s">
        <v>4241</v>
      </c>
      <c r="D3770" s="10">
        <v>600</v>
      </c>
      <c r="E3770">
        <v>0</v>
      </c>
      <c r="F3770" s="5">
        <f t="shared" si="348"/>
        <v>0</v>
      </c>
      <c r="G3770" s="6" t="e">
        <f t="shared" si="349"/>
        <v>#DIV/0!</v>
      </c>
      <c r="H3770" t="s">
        <v>8220</v>
      </c>
      <c r="I3770" t="s">
        <v>8225</v>
      </c>
      <c r="J3770" t="s">
        <v>8247</v>
      </c>
      <c r="K3770">
        <v>1402949760</v>
      </c>
      <c r="L3770" s="11">
        <f t="shared" si="352"/>
        <v>41806.844444444447</v>
      </c>
      <c r="M3770">
        <v>1400536692</v>
      </c>
      <c r="N3770" s="11">
        <f t="shared" si="353"/>
        <v>41778.915416666663</v>
      </c>
      <c r="O3770" t="b">
        <v>0</v>
      </c>
      <c r="P3770">
        <v>0</v>
      </c>
      <c r="Q3770" t="b">
        <v>0</v>
      </c>
      <c r="R3770" t="s">
        <v>8267</v>
      </c>
      <c r="S3770" t="str">
        <f t="shared" si="350"/>
        <v>film &amp; video</v>
      </c>
      <c r="T3770" t="str">
        <f t="shared" si="351"/>
        <v>science fiction</v>
      </c>
    </row>
    <row r="3771" spans="1:20" x14ac:dyDescent="0.3">
      <c r="A3771">
        <v>131</v>
      </c>
      <c r="B3771" s="3" t="s">
        <v>133</v>
      </c>
      <c r="C3771" s="3" t="s">
        <v>4242</v>
      </c>
      <c r="D3771" s="10">
        <v>1200</v>
      </c>
      <c r="E3771">
        <v>0</v>
      </c>
      <c r="F3771" s="5">
        <f t="shared" si="348"/>
        <v>0</v>
      </c>
      <c r="G3771" s="6" t="e">
        <f t="shared" si="349"/>
        <v>#DIV/0!</v>
      </c>
      <c r="H3771" t="s">
        <v>8220</v>
      </c>
      <c r="I3771" t="s">
        <v>8224</v>
      </c>
      <c r="J3771" t="s">
        <v>8246</v>
      </c>
      <c r="K3771">
        <v>1467763200</v>
      </c>
      <c r="L3771" s="11">
        <f t="shared" si="352"/>
        <v>42557</v>
      </c>
      <c r="M3771">
        <v>1466453161</v>
      </c>
      <c r="N3771" s="11">
        <f t="shared" si="353"/>
        <v>42541.837511574078</v>
      </c>
      <c r="O3771" t="b">
        <v>0</v>
      </c>
      <c r="P3771">
        <v>0</v>
      </c>
      <c r="Q3771" t="b">
        <v>0</v>
      </c>
      <c r="R3771" t="s">
        <v>8267</v>
      </c>
      <c r="S3771" t="str">
        <f t="shared" si="350"/>
        <v>film &amp; video</v>
      </c>
      <c r="T3771" t="str">
        <f t="shared" si="351"/>
        <v>science fiction</v>
      </c>
    </row>
    <row r="3772" spans="1:20" ht="28.8" x14ac:dyDescent="0.3">
      <c r="A3772">
        <v>133</v>
      </c>
      <c r="B3772" s="3" t="s">
        <v>135</v>
      </c>
      <c r="C3772" s="3" t="s">
        <v>4244</v>
      </c>
      <c r="D3772" s="10">
        <v>71764</v>
      </c>
      <c r="E3772">
        <v>0</v>
      </c>
      <c r="F3772" s="5">
        <f t="shared" si="348"/>
        <v>0</v>
      </c>
      <c r="G3772" s="6" t="e">
        <f t="shared" si="349"/>
        <v>#DIV/0!</v>
      </c>
      <c r="H3772" t="s">
        <v>8220</v>
      </c>
      <c r="I3772" t="s">
        <v>8224</v>
      </c>
      <c r="J3772" t="s">
        <v>8246</v>
      </c>
      <c r="K3772">
        <v>1464715860</v>
      </c>
      <c r="L3772" s="11">
        <f t="shared" si="352"/>
        <v>42521.729861111111</v>
      </c>
      <c r="M3772">
        <v>1462130584</v>
      </c>
      <c r="N3772" s="11">
        <f t="shared" si="353"/>
        <v>42491.80768518518</v>
      </c>
      <c r="O3772" t="b">
        <v>0</v>
      </c>
      <c r="P3772">
        <v>0</v>
      </c>
      <c r="Q3772" t="b">
        <v>0</v>
      </c>
      <c r="R3772" t="s">
        <v>8267</v>
      </c>
      <c r="S3772" t="str">
        <f t="shared" si="350"/>
        <v>film &amp; video</v>
      </c>
      <c r="T3772" t="str">
        <f t="shared" si="351"/>
        <v>science fiction</v>
      </c>
    </row>
    <row r="3773" spans="1:20" ht="28.8" x14ac:dyDescent="0.3">
      <c r="A3773">
        <v>134</v>
      </c>
      <c r="B3773" s="3" t="s">
        <v>136</v>
      </c>
      <c r="C3773" s="3" t="s">
        <v>4245</v>
      </c>
      <c r="D3773" s="10">
        <v>5000</v>
      </c>
      <c r="E3773">
        <v>0</v>
      </c>
      <c r="F3773" s="5">
        <f t="shared" si="348"/>
        <v>0</v>
      </c>
      <c r="G3773" s="6" t="e">
        <f t="shared" si="349"/>
        <v>#DIV/0!</v>
      </c>
      <c r="H3773" t="s">
        <v>8220</v>
      </c>
      <c r="I3773" t="s">
        <v>8224</v>
      </c>
      <c r="J3773" t="s">
        <v>8246</v>
      </c>
      <c r="K3773">
        <v>1441386000</v>
      </c>
      <c r="L3773" s="11">
        <f t="shared" si="352"/>
        <v>42251.708333333328</v>
      </c>
      <c r="M3773">
        <v>1438811418</v>
      </c>
      <c r="N3773" s="11">
        <f t="shared" si="353"/>
        <v>42221.909930555557</v>
      </c>
      <c r="O3773" t="b">
        <v>0</v>
      </c>
      <c r="P3773">
        <v>0</v>
      </c>
      <c r="Q3773" t="b">
        <v>0</v>
      </c>
      <c r="R3773" t="s">
        <v>8267</v>
      </c>
      <c r="S3773" t="str">
        <f t="shared" si="350"/>
        <v>film &amp; video</v>
      </c>
      <c r="T3773" t="str">
        <f t="shared" si="351"/>
        <v>science fiction</v>
      </c>
    </row>
    <row r="3774" spans="1:20" ht="57.6" x14ac:dyDescent="0.3">
      <c r="A3774">
        <v>136</v>
      </c>
      <c r="B3774" s="3" t="s">
        <v>138</v>
      </c>
      <c r="C3774" s="3" t="s">
        <v>4232</v>
      </c>
      <c r="D3774" s="10">
        <v>3000</v>
      </c>
      <c r="E3774">
        <v>0</v>
      </c>
      <c r="F3774" s="5">
        <f t="shared" si="348"/>
        <v>0</v>
      </c>
      <c r="G3774" s="6" t="e">
        <f t="shared" si="349"/>
        <v>#DIV/0!</v>
      </c>
      <c r="H3774" t="s">
        <v>8220</v>
      </c>
      <c r="I3774" t="s">
        <v>8224</v>
      </c>
      <c r="J3774" t="s">
        <v>8246</v>
      </c>
      <c r="K3774">
        <v>1431771360</v>
      </c>
      <c r="L3774" s="11">
        <f t="shared" si="352"/>
        <v>42140.427777777775</v>
      </c>
      <c r="M3774">
        <v>1427968234</v>
      </c>
      <c r="N3774" s="11">
        <f t="shared" si="353"/>
        <v>42096.410115740742</v>
      </c>
      <c r="O3774" t="b">
        <v>0</v>
      </c>
      <c r="P3774">
        <v>0</v>
      </c>
      <c r="Q3774" t="b">
        <v>0</v>
      </c>
      <c r="R3774" t="s">
        <v>8267</v>
      </c>
      <c r="S3774" t="str">
        <f t="shared" si="350"/>
        <v>film &amp; video</v>
      </c>
      <c r="T3774" t="str">
        <f t="shared" si="351"/>
        <v>science fiction</v>
      </c>
    </row>
    <row r="3775" spans="1:20" ht="43.2" x14ac:dyDescent="0.3">
      <c r="A3775">
        <v>137</v>
      </c>
      <c r="B3775" s="3" t="s">
        <v>139</v>
      </c>
      <c r="C3775" s="3" t="s">
        <v>4247</v>
      </c>
      <c r="D3775" s="10">
        <v>55000</v>
      </c>
      <c r="E3775">
        <v>0</v>
      </c>
      <c r="F3775" s="5">
        <f t="shared" si="348"/>
        <v>0</v>
      </c>
      <c r="G3775" s="6" t="e">
        <f t="shared" si="349"/>
        <v>#DIV/0!</v>
      </c>
      <c r="H3775" t="s">
        <v>8220</v>
      </c>
      <c r="I3775" t="s">
        <v>8232</v>
      </c>
      <c r="J3775" t="s">
        <v>8253</v>
      </c>
      <c r="K3775">
        <v>1444657593</v>
      </c>
      <c r="L3775" s="11">
        <f t="shared" si="352"/>
        <v>42289.573993055557</v>
      </c>
      <c r="M3775">
        <v>1440337593</v>
      </c>
      <c r="N3775" s="11">
        <f t="shared" si="353"/>
        <v>42239.573993055557</v>
      </c>
      <c r="O3775" t="b">
        <v>0</v>
      </c>
      <c r="P3775">
        <v>0</v>
      </c>
      <c r="Q3775" t="b">
        <v>0</v>
      </c>
      <c r="R3775" t="s">
        <v>8267</v>
      </c>
      <c r="S3775" t="str">
        <f t="shared" si="350"/>
        <v>film &amp; video</v>
      </c>
      <c r="T3775" t="str">
        <f t="shared" si="351"/>
        <v>science fiction</v>
      </c>
    </row>
    <row r="3776" spans="1:20" ht="43.2" x14ac:dyDescent="0.3">
      <c r="A3776">
        <v>140</v>
      </c>
      <c r="B3776" s="3" t="s">
        <v>142</v>
      </c>
      <c r="C3776" s="3" t="s">
        <v>4250</v>
      </c>
      <c r="D3776" s="10">
        <v>200000</v>
      </c>
      <c r="E3776">
        <v>0</v>
      </c>
      <c r="F3776" s="5">
        <f t="shared" si="348"/>
        <v>0</v>
      </c>
      <c r="G3776" s="6" t="e">
        <f t="shared" si="349"/>
        <v>#DIV/0!</v>
      </c>
      <c r="H3776" t="s">
        <v>8220</v>
      </c>
      <c r="I3776" t="s">
        <v>8224</v>
      </c>
      <c r="J3776" t="s">
        <v>8246</v>
      </c>
      <c r="K3776">
        <v>1426823132</v>
      </c>
      <c r="L3776" s="11">
        <f t="shared" si="352"/>
        <v>42083.15662037037</v>
      </c>
      <c r="M3776">
        <v>1424234732</v>
      </c>
      <c r="N3776" s="11">
        <f t="shared" si="353"/>
        <v>42053.198287037041</v>
      </c>
      <c r="O3776" t="b">
        <v>0</v>
      </c>
      <c r="P3776">
        <v>0</v>
      </c>
      <c r="Q3776" t="b">
        <v>0</v>
      </c>
      <c r="R3776" t="s">
        <v>8267</v>
      </c>
      <c r="S3776" t="str">
        <f t="shared" si="350"/>
        <v>film &amp; video</v>
      </c>
      <c r="T3776" t="str">
        <f t="shared" si="351"/>
        <v>science fiction</v>
      </c>
    </row>
    <row r="3777" spans="1:20" ht="43.2" x14ac:dyDescent="0.3">
      <c r="A3777">
        <v>143</v>
      </c>
      <c r="B3777" s="3" t="s">
        <v>145</v>
      </c>
      <c r="C3777" s="3" t="s">
        <v>4253</v>
      </c>
      <c r="D3777" s="10">
        <v>5500</v>
      </c>
      <c r="E3777">
        <v>0</v>
      </c>
      <c r="F3777" s="5">
        <f t="shared" si="348"/>
        <v>0</v>
      </c>
      <c r="G3777" s="6" t="e">
        <f t="shared" si="349"/>
        <v>#DIV/0!</v>
      </c>
      <c r="H3777" t="s">
        <v>8220</v>
      </c>
      <c r="I3777" t="s">
        <v>8226</v>
      </c>
      <c r="J3777" t="s">
        <v>8248</v>
      </c>
      <c r="K3777">
        <v>1472882100</v>
      </c>
      <c r="L3777" s="11">
        <f t="shared" si="352"/>
        <v>42616.246527777781</v>
      </c>
      <c r="M3777">
        <v>1467941542</v>
      </c>
      <c r="N3777" s="11">
        <f t="shared" si="353"/>
        <v>42559.064143518524</v>
      </c>
      <c r="O3777" t="b">
        <v>0</v>
      </c>
      <c r="P3777">
        <v>0</v>
      </c>
      <c r="Q3777" t="b">
        <v>0</v>
      </c>
      <c r="R3777" t="s">
        <v>8267</v>
      </c>
      <c r="S3777" t="str">
        <f t="shared" si="350"/>
        <v>film &amp; video</v>
      </c>
      <c r="T3777" t="str">
        <f t="shared" si="351"/>
        <v>science fiction</v>
      </c>
    </row>
    <row r="3778" spans="1:20" ht="28.8" x14ac:dyDescent="0.3">
      <c r="A3778">
        <v>147</v>
      </c>
      <c r="B3778" s="3" t="s">
        <v>149</v>
      </c>
      <c r="C3778" s="3" t="s">
        <v>4257</v>
      </c>
      <c r="D3778" s="10">
        <v>7000</v>
      </c>
      <c r="E3778">
        <v>0</v>
      </c>
      <c r="F3778" s="5">
        <f t="shared" ref="F3778:F3841" si="354">E3778/D3778</f>
        <v>0</v>
      </c>
      <c r="G3778" s="6" t="e">
        <f t="shared" ref="G3778:G3841" si="355">E3778/P3778</f>
        <v>#DIV/0!</v>
      </c>
      <c r="H3778" t="s">
        <v>8220</v>
      </c>
      <c r="I3778" t="s">
        <v>8225</v>
      </c>
      <c r="J3778" t="s">
        <v>8247</v>
      </c>
      <c r="K3778">
        <v>1420741080</v>
      </c>
      <c r="L3778" s="11">
        <f t="shared" si="352"/>
        <v>42012.762499999997</v>
      </c>
      <c r="M3778">
        <v>1417026340</v>
      </c>
      <c r="N3778" s="11">
        <f t="shared" si="353"/>
        <v>41969.767824074079</v>
      </c>
      <c r="O3778" t="b">
        <v>0</v>
      </c>
      <c r="P3778">
        <v>0</v>
      </c>
      <c r="Q3778" t="b">
        <v>0</v>
      </c>
      <c r="R3778" t="s">
        <v>8267</v>
      </c>
      <c r="S3778" t="str">
        <f t="shared" ref="S3778:S3841" si="356">LEFT(R3778,FIND("/",R3778)-1)</f>
        <v>film &amp; video</v>
      </c>
      <c r="T3778" t="str">
        <f t="shared" ref="T3778:T3841" si="357">RIGHT(R3778,LEN(R3778)-FIND("/",R3778))</f>
        <v>science fiction</v>
      </c>
    </row>
    <row r="3779" spans="1:20" ht="43.2" x14ac:dyDescent="0.3">
      <c r="A3779">
        <v>158</v>
      </c>
      <c r="B3779" s="3" t="s">
        <v>160</v>
      </c>
      <c r="C3779" s="3" t="s">
        <v>4268</v>
      </c>
      <c r="D3779" s="10">
        <v>5000</v>
      </c>
      <c r="E3779">
        <v>0</v>
      </c>
      <c r="F3779" s="5">
        <f t="shared" si="354"/>
        <v>0</v>
      </c>
      <c r="G3779" s="6" t="e">
        <f t="shared" si="355"/>
        <v>#DIV/0!</v>
      </c>
      <c r="H3779" t="s">
        <v>8220</v>
      </c>
      <c r="I3779" t="s">
        <v>8224</v>
      </c>
      <c r="J3779" t="s">
        <v>8246</v>
      </c>
      <c r="K3779">
        <v>1413942628</v>
      </c>
      <c r="L3779" s="11">
        <f t="shared" ref="L3779:L3842" si="358">(((K3779/60)/60)/24)+DATE(1970,1,1)</f>
        <v>41934.07671296296</v>
      </c>
      <c r="M3779">
        <v>1411350628</v>
      </c>
      <c r="N3779" s="11">
        <f t="shared" ref="N3779:N3842" si="359">(((M3779/60)/60)/24)+DATE(1970,1,1)</f>
        <v>41904.07671296296</v>
      </c>
      <c r="O3779" t="b">
        <v>0</v>
      </c>
      <c r="P3779">
        <v>0</v>
      </c>
      <c r="Q3779" t="b">
        <v>0</v>
      </c>
      <c r="R3779" t="s">
        <v>8267</v>
      </c>
      <c r="S3779" t="str">
        <f t="shared" si="356"/>
        <v>film &amp; video</v>
      </c>
      <c r="T3779" t="str">
        <f t="shared" si="357"/>
        <v>science fiction</v>
      </c>
    </row>
    <row r="3780" spans="1:20" ht="43.2" x14ac:dyDescent="0.3">
      <c r="A3780">
        <v>602</v>
      </c>
      <c r="B3780" s="3" t="s">
        <v>603</v>
      </c>
      <c r="C3780" s="3" t="s">
        <v>4712</v>
      </c>
      <c r="D3780" s="10">
        <v>70000</v>
      </c>
      <c r="E3780">
        <v>0</v>
      </c>
      <c r="F3780" s="5">
        <f t="shared" si="354"/>
        <v>0</v>
      </c>
      <c r="G3780" s="6" t="e">
        <f t="shared" si="355"/>
        <v>#DIV/0!</v>
      </c>
      <c r="H3780" t="s">
        <v>8220</v>
      </c>
      <c r="I3780" t="s">
        <v>8224</v>
      </c>
      <c r="J3780" t="s">
        <v>8246</v>
      </c>
      <c r="K3780">
        <v>1434654215</v>
      </c>
      <c r="L3780" s="11">
        <f t="shared" si="358"/>
        <v>42173.79415509259</v>
      </c>
      <c r="M3780">
        <v>1432062215</v>
      </c>
      <c r="N3780" s="11">
        <f t="shared" si="359"/>
        <v>42143.79415509259</v>
      </c>
      <c r="O3780" t="b">
        <v>0</v>
      </c>
      <c r="P3780">
        <v>0</v>
      </c>
      <c r="Q3780" t="b">
        <v>0</v>
      </c>
      <c r="R3780" t="s">
        <v>8272</v>
      </c>
      <c r="S3780" t="str">
        <f t="shared" si="356"/>
        <v>technology</v>
      </c>
      <c r="T3780" t="str">
        <f t="shared" si="357"/>
        <v>web</v>
      </c>
    </row>
    <row r="3781" spans="1:20" ht="43.2" x14ac:dyDescent="0.3">
      <c r="A3781">
        <v>604</v>
      </c>
      <c r="B3781" s="3" t="s">
        <v>605</v>
      </c>
      <c r="C3781" s="3" t="s">
        <v>4714</v>
      </c>
      <c r="D3781" s="10">
        <v>1500</v>
      </c>
      <c r="E3781">
        <v>0</v>
      </c>
      <c r="F3781" s="5">
        <f t="shared" si="354"/>
        <v>0</v>
      </c>
      <c r="G3781" s="6" t="e">
        <f t="shared" si="355"/>
        <v>#DIV/0!</v>
      </c>
      <c r="H3781" t="s">
        <v>8220</v>
      </c>
      <c r="I3781" t="s">
        <v>8224</v>
      </c>
      <c r="J3781" t="s">
        <v>8246</v>
      </c>
      <c r="K3781">
        <v>1409187056</v>
      </c>
      <c r="L3781" s="11">
        <f t="shared" si="358"/>
        <v>41879.035370370373</v>
      </c>
      <c r="M3781">
        <v>1406595056</v>
      </c>
      <c r="N3781" s="11">
        <f t="shared" si="359"/>
        <v>41849.035370370373</v>
      </c>
      <c r="O3781" t="b">
        <v>0</v>
      </c>
      <c r="P3781">
        <v>0</v>
      </c>
      <c r="Q3781" t="b">
        <v>0</v>
      </c>
      <c r="R3781" t="s">
        <v>8272</v>
      </c>
      <c r="S3781" t="str">
        <f t="shared" si="356"/>
        <v>technology</v>
      </c>
      <c r="T3781" t="str">
        <f t="shared" si="357"/>
        <v>web</v>
      </c>
    </row>
    <row r="3782" spans="1:20" ht="43.2" x14ac:dyDescent="0.3">
      <c r="A3782">
        <v>607</v>
      </c>
      <c r="B3782" s="3" t="s">
        <v>608</v>
      </c>
      <c r="C3782" s="3" t="s">
        <v>4717</v>
      </c>
      <c r="D3782" s="10">
        <v>250</v>
      </c>
      <c r="E3782">
        <v>0</v>
      </c>
      <c r="F3782" s="5">
        <f t="shared" si="354"/>
        <v>0</v>
      </c>
      <c r="G3782" s="6" t="e">
        <f t="shared" si="355"/>
        <v>#DIV/0!</v>
      </c>
      <c r="H3782" t="s">
        <v>8220</v>
      </c>
      <c r="I3782" t="s">
        <v>8224</v>
      </c>
      <c r="J3782" t="s">
        <v>8246</v>
      </c>
      <c r="K3782">
        <v>1448225336</v>
      </c>
      <c r="L3782" s="11">
        <f t="shared" si="358"/>
        <v>42330.867314814815</v>
      </c>
      <c r="M3782">
        <v>1445629736</v>
      </c>
      <c r="N3782" s="11">
        <f t="shared" si="359"/>
        <v>42300.825648148151</v>
      </c>
      <c r="O3782" t="b">
        <v>0</v>
      </c>
      <c r="P3782">
        <v>0</v>
      </c>
      <c r="Q3782" t="b">
        <v>0</v>
      </c>
      <c r="R3782" t="s">
        <v>8272</v>
      </c>
      <c r="S3782" t="str">
        <f t="shared" si="356"/>
        <v>technology</v>
      </c>
      <c r="T3782" t="str">
        <f t="shared" si="357"/>
        <v>web</v>
      </c>
    </row>
    <row r="3783" spans="1:20" ht="43.2" x14ac:dyDescent="0.3">
      <c r="A3783">
        <v>610</v>
      </c>
      <c r="B3783" s="3" t="s">
        <v>611</v>
      </c>
      <c r="C3783" s="3" t="s">
        <v>4720</v>
      </c>
      <c r="D3783" s="10">
        <v>13803</v>
      </c>
      <c r="E3783">
        <v>0</v>
      </c>
      <c r="F3783" s="5">
        <f t="shared" si="354"/>
        <v>0</v>
      </c>
      <c r="G3783" s="6" t="e">
        <f t="shared" si="355"/>
        <v>#DIV/0!</v>
      </c>
      <c r="H3783" t="s">
        <v>8220</v>
      </c>
      <c r="I3783" t="s">
        <v>8224</v>
      </c>
      <c r="J3783" t="s">
        <v>8246</v>
      </c>
      <c r="K3783">
        <v>1429732586</v>
      </c>
      <c r="L3783" s="11">
        <f t="shared" si="358"/>
        <v>42116.83085648148</v>
      </c>
      <c r="M3783">
        <v>1427140586</v>
      </c>
      <c r="N3783" s="11">
        <f t="shared" si="359"/>
        <v>42086.83085648148</v>
      </c>
      <c r="O3783" t="b">
        <v>0</v>
      </c>
      <c r="P3783">
        <v>0</v>
      </c>
      <c r="Q3783" t="b">
        <v>0</v>
      </c>
      <c r="R3783" t="s">
        <v>8272</v>
      </c>
      <c r="S3783" t="str">
        <f t="shared" si="356"/>
        <v>technology</v>
      </c>
      <c r="T3783" t="str">
        <f t="shared" si="357"/>
        <v>web</v>
      </c>
    </row>
    <row r="3784" spans="1:20" ht="43.2" x14ac:dyDescent="0.3">
      <c r="A3784">
        <v>611</v>
      </c>
      <c r="B3784" s="3" t="s">
        <v>612</v>
      </c>
      <c r="C3784" s="3" t="s">
        <v>4721</v>
      </c>
      <c r="D3784" s="10">
        <v>80000</v>
      </c>
      <c r="E3784">
        <v>0</v>
      </c>
      <c r="F3784" s="5">
        <f t="shared" si="354"/>
        <v>0</v>
      </c>
      <c r="G3784" s="6" t="e">
        <f t="shared" si="355"/>
        <v>#DIV/0!</v>
      </c>
      <c r="H3784" t="s">
        <v>8220</v>
      </c>
      <c r="I3784" t="s">
        <v>8230</v>
      </c>
      <c r="J3784" t="s">
        <v>8249</v>
      </c>
      <c r="K3784">
        <v>1453210037</v>
      </c>
      <c r="L3784" s="11">
        <f t="shared" si="358"/>
        <v>42388.560613425929</v>
      </c>
      <c r="M3784">
        <v>1448026037</v>
      </c>
      <c r="N3784" s="11">
        <f t="shared" si="359"/>
        <v>42328.560613425929</v>
      </c>
      <c r="O3784" t="b">
        <v>0</v>
      </c>
      <c r="P3784">
        <v>0</v>
      </c>
      <c r="Q3784" t="b">
        <v>0</v>
      </c>
      <c r="R3784" t="s">
        <v>8272</v>
      </c>
      <c r="S3784" t="str">
        <f t="shared" si="356"/>
        <v>technology</v>
      </c>
      <c r="T3784" t="str">
        <f t="shared" si="357"/>
        <v>web</v>
      </c>
    </row>
    <row r="3785" spans="1:20" ht="28.8" x14ac:dyDescent="0.3">
      <c r="A3785">
        <v>612</v>
      </c>
      <c r="B3785" s="3" t="s">
        <v>613</v>
      </c>
      <c r="C3785" s="3" t="s">
        <v>4722</v>
      </c>
      <c r="D3785" s="10">
        <v>10000</v>
      </c>
      <c r="E3785">
        <v>0</v>
      </c>
      <c r="F3785" s="5">
        <f t="shared" si="354"/>
        <v>0</v>
      </c>
      <c r="G3785" s="6" t="e">
        <f t="shared" si="355"/>
        <v>#DIV/0!</v>
      </c>
      <c r="H3785" t="s">
        <v>8220</v>
      </c>
      <c r="I3785" t="s">
        <v>8237</v>
      </c>
      <c r="J3785" t="s">
        <v>8249</v>
      </c>
      <c r="K3785">
        <v>1472777146</v>
      </c>
      <c r="L3785" s="11">
        <f t="shared" si="358"/>
        <v>42615.031782407401</v>
      </c>
      <c r="M3785">
        <v>1470185146</v>
      </c>
      <c r="N3785" s="11">
        <f t="shared" si="359"/>
        <v>42585.031782407401</v>
      </c>
      <c r="O3785" t="b">
        <v>0</v>
      </c>
      <c r="P3785">
        <v>0</v>
      </c>
      <c r="Q3785" t="b">
        <v>0</v>
      </c>
      <c r="R3785" t="s">
        <v>8272</v>
      </c>
      <c r="S3785" t="str">
        <f t="shared" si="356"/>
        <v>technology</v>
      </c>
      <c r="T3785" t="str">
        <f t="shared" si="357"/>
        <v>web</v>
      </c>
    </row>
    <row r="3786" spans="1:20" ht="43.2" x14ac:dyDescent="0.3">
      <c r="A3786">
        <v>614</v>
      </c>
      <c r="B3786" s="3" t="s">
        <v>615</v>
      </c>
      <c r="C3786" s="3" t="s">
        <v>4724</v>
      </c>
      <c r="D3786" s="10">
        <v>10000</v>
      </c>
      <c r="E3786">
        <v>0</v>
      </c>
      <c r="F3786" s="5">
        <f t="shared" si="354"/>
        <v>0</v>
      </c>
      <c r="G3786" s="6" t="e">
        <f t="shared" si="355"/>
        <v>#DIV/0!</v>
      </c>
      <c r="H3786" t="s">
        <v>8220</v>
      </c>
      <c r="I3786" t="s">
        <v>8224</v>
      </c>
      <c r="J3786" t="s">
        <v>8246</v>
      </c>
      <c r="K3786">
        <v>1466731740</v>
      </c>
      <c r="L3786" s="11">
        <f t="shared" si="358"/>
        <v>42545.061805555553</v>
      </c>
      <c r="M3786">
        <v>1464139740</v>
      </c>
      <c r="N3786" s="11">
        <f t="shared" si="359"/>
        <v>42515.061805555553</v>
      </c>
      <c r="O3786" t="b">
        <v>0</v>
      </c>
      <c r="P3786">
        <v>0</v>
      </c>
      <c r="Q3786" t="b">
        <v>0</v>
      </c>
      <c r="R3786" t="s">
        <v>8272</v>
      </c>
      <c r="S3786" t="str">
        <f t="shared" si="356"/>
        <v>technology</v>
      </c>
      <c r="T3786" t="str">
        <f t="shared" si="357"/>
        <v>web</v>
      </c>
    </row>
    <row r="3787" spans="1:20" ht="43.2" x14ac:dyDescent="0.3">
      <c r="A3787">
        <v>615</v>
      </c>
      <c r="B3787" s="3" t="s">
        <v>616</v>
      </c>
      <c r="C3787" s="3" t="s">
        <v>4725</v>
      </c>
      <c r="D3787" s="10">
        <v>515</v>
      </c>
      <c r="E3787">
        <v>0</v>
      </c>
      <c r="F3787" s="5">
        <f t="shared" si="354"/>
        <v>0</v>
      </c>
      <c r="G3787" s="6" t="e">
        <f t="shared" si="355"/>
        <v>#DIV/0!</v>
      </c>
      <c r="H3787" t="s">
        <v>8220</v>
      </c>
      <c r="I3787" t="s">
        <v>8228</v>
      </c>
      <c r="J3787" t="s">
        <v>8250</v>
      </c>
      <c r="K3787">
        <v>1443149759</v>
      </c>
      <c r="L3787" s="11">
        <f t="shared" si="358"/>
        <v>42272.122210648144</v>
      </c>
      <c r="M3787">
        <v>1440557759</v>
      </c>
      <c r="N3787" s="11">
        <f t="shared" si="359"/>
        <v>42242.122210648144</v>
      </c>
      <c r="O3787" t="b">
        <v>0</v>
      </c>
      <c r="P3787">
        <v>0</v>
      </c>
      <c r="Q3787" t="b">
        <v>0</v>
      </c>
      <c r="R3787" t="s">
        <v>8272</v>
      </c>
      <c r="S3787" t="str">
        <f t="shared" si="356"/>
        <v>technology</v>
      </c>
      <c r="T3787" t="str">
        <f t="shared" si="357"/>
        <v>web</v>
      </c>
    </row>
    <row r="3788" spans="1:20" ht="43.2" x14ac:dyDescent="0.3">
      <c r="A3788">
        <v>616</v>
      </c>
      <c r="B3788" s="3" t="s">
        <v>617</v>
      </c>
      <c r="C3788" s="3" t="s">
        <v>4726</v>
      </c>
      <c r="D3788" s="10">
        <v>5000</v>
      </c>
      <c r="E3788">
        <v>0</v>
      </c>
      <c r="F3788" s="5">
        <f t="shared" si="354"/>
        <v>0</v>
      </c>
      <c r="G3788" s="6" t="e">
        <f t="shared" si="355"/>
        <v>#DIV/0!</v>
      </c>
      <c r="H3788" t="s">
        <v>8220</v>
      </c>
      <c r="I3788" t="s">
        <v>8230</v>
      </c>
      <c r="J3788" t="s">
        <v>8249</v>
      </c>
      <c r="K3788">
        <v>1488013307</v>
      </c>
      <c r="L3788" s="11">
        <f t="shared" si="358"/>
        <v>42791.376238425932</v>
      </c>
      <c r="M3788">
        <v>1485421307</v>
      </c>
      <c r="N3788" s="11">
        <f t="shared" si="359"/>
        <v>42761.376238425932</v>
      </c>
      <c r="O3788" t="b">
        <v>0</v>
      </c>
      <c r="P3788">
        <v>0</v>
      </c>
      <c r="Q3788" t="b">
        <v>0</v>
      </c>
      <c r="R3788" t="s">
        <v>8272</v>
      </c>
      <c r="S3788" t="str">
        <f t="shared" si="356"/>
        <v>technology</v>
      </c>
      <c r="T3788" t="str">
        <f t="shared" si="357"/>
        <v>web</v>
      </c>
    </row>
    <row r="3789" spans="1:20" ht="43.2" x14ac:dyDescent="0.3">
      <c r="A3789">
        <v>618</v>
      </c>
      <c r="B3789" s="3" t="s">
        <v>619</v>
      </c>
      <c r="C3789" s="3" t="s">
        <v>4728</v>
      </c>
      <c r="D3789" s="10">
        <v>400</v>
      </c>
      <c r="E3789">
        <v>0</v>
      </c>
      <c r="F3789" s="5">
        <f t="shared" si="354"/>
        <v>0</v>
      </c>
      <c r="G3789" s="6" t="e">
        <f t="shared" si="355"/>
        <v>#DIV/0!</v>
      </c>
      <c r="H3789" t="s">
        <v>8220</v>
      </c>
      <c r="I3789" t="s">
        <v>8224</v>
      </c>
      <c r="J3789" t="s">
        <v>8246</v>
      </c>
      <c r="K3789">
        <v>1449689203</v>
      </c>
      <c r="L3789" s="11">
        <f t="shared" si="358"/>
        <v>42347.810219907406</v>
      </c>
      <c r="M3789">
        <v>1447097203</v>
      </c>
      <c r="N3789" s="11">
        <f t="shared" si="359"/>
        <v>42317.810219907406</v>
      </c>
      <c r="O3789" t="b">
        <v>0</v>
      </c>
      <c r="P3789">
        <v>0</v>
      </c>
      <c r="Q3789" t="b">
        <v>0</v>
      </c>
      <c r="R3789" t="s">
        <v>8272</v>
      </c>
      <c r="S3789" t="str">
        <f t="shared" si="356"/>
        <v>technology</v>
      </c>
      <c r="T3789" t="str">
        <f t="shared" si="357"/>
        <v>web</v>
      </c>
    </row>
    <row r="3790" spans="1:20" ht="57.6" x14ac:dyDescent="0.3">
      <c r="A3790">
        <v>623</v>
      </c>
      <c r="B3790" s="3" t="s">
        <v>624</v>
      </c>
      <c r="C3790" s="3" t="s">
        <v>4733</v>
      </c>
      <c r="D3790" s="10">
        <v>75000</v>
      </c>
      <c r="E3790">
        <v>0</v>
      </c>
      <c r="F3790" s="5">
        <f t="shared" si="354"/>
        <v>0</v>
      </c>
      <c r="G3790" s="6" t="e">
        <f t="shared" si="355"/>
        <v>#DIV/0!</v>
      </c>
      <c r="H3790" t="s">
        <v>8220</v>
      </c>
      <c r="I3790" t="s">
        <v>8226</v>
      </c>
      <c r="J3790" t="s">
        <v>8248</v>
      </c>
      <c r="K3790">
        <v>1432771997</v>
      </c>
      <c r="L3790" s="11">
        <f t="shared" si="358"/>
        <v>42152.009224537032</v>
      </c>
      <c r="M3790">
        <v>1430179997</v>
      </c>
      <c r="N3790" s="11">
        <f t="shared" si="359"/>
        <v>42122.009224537032</v>
      </c>
      <c r="O3790" t="b">
        <v>0</v>
      </c>
      <c r="P3790">
        <v>0</v>
      </c>
      <c r="Q3790" t="b">
        <v>0</v>
      </c>
      <c r="R3790" t="s">
        <v>8272</v>
      </c>
      <c r="S3790" t="str">
        <f t="shared" si="356"/>
        <v>technology</v>
      </c>
      <c r="T3790" t="str">
        <f t="shared" si="357"/>
        <v>web</v>
      </c>
    </row>
    <row r="3791" spans="1:20" ht="43.2" x14ac:dyDescent="0.3">
      <c r="A3791">
        <v>624</v>
      </c>
      <c r="B3791" s="3" t="s">
        <v>625</v>
      </c>
      <c r="C3791" s="3" t="s">
        <v>4734</v>
      </c>
      <c r="D3791" s="10">
        <v>5000</v>
      </c>
      <c r="E3791">
        <v>0</v>
      </c>
      <c r="F3791" s="5">
        <f t="shared" si="354"/>
        <v>0</v>
      </c>
      <c r="G3791" s="6" t="e">
        <f t="shared" si="355"/>
        <v>#DIV/0!</v>
      </c>
      <c r="H3791" t="s">
        <v>8220</v>
      </c>
      <c r="I3791" t="s">
        <v>8224</v>
      </c>
      <c r="J3791" t="s">
        <v>8246</v>
      </c>
      <c r="K3791">
        <v>1431647041</v>
      </c>
      <c r="L3791" s="11">
        <f t="shared" si="358"/>
        <v>42138.988900462966</v>
      </c>
      <c r="M3791">
        <v>1429055041</v>
      </c>
      <c r="N3791" s="11">
        <f t="shared" si="359"/>
        <v>42108.988900462966</v>
      </c>
      <c r="O3791" t="b">
        <v>0</v>
      </c>
      <c r="P3791">
        <v>0</v>
      </c>
      <c r="Q3791" t="b">
        <v>0</v>
      </c>
      <c r="R3791" t="s">
        <v>8272</v>
      </c>
      <c r="S3791" t="str">
        <f t="shared" si="356"/>
        <v>technology</v>
      </c>
      <c r="T3791" t="str">
        <f t="shared" si="357"/>
        <v>web</v>
      </c>
    </row>
    <row r="3792" spans="1:20" ht="43.2" x14ac:dyDescent="0.3">
      <c r="A3792">
        <v>625</v>
      </c>
      <c r="B3792" s="3" t="s">
        <v>626</v>
      </c>
      <c r="C3792" s="3" t="s">
        <v>4735</v>
      </c>
      <c r="D3792" s="10">
        <v>25000</v>
      </c>
      <c r="E3792">
        <v>0</v>
      </c>
      <c r="F3792" s="5">
        <f t="shared" si="354"/>
        <v>0</v>
      </c>
      <c r="G3792" s="6" t="e">
        <f t="shared" si="355"/>
        <v>#DIV/0!</v>
      </c>
      <c r="H3792" t="s">
        <v>8220</v>
      </c>
      <c r="I3792" t="s">
        <v>8229</v>
      </c>
      <c r="J3792" t="s">
        <v>8251</v>
      </c>
      <c r="K3792">
        <v>1490560177</v>
      </c>
      <c r="L3792" s="11">
        <f t="shared" si="358"/>
        <v>42820.853900462964</v>
      </c>
      <c r="M3792">
        <v>1487971777</v>
      </c>
      <c r="N3792" s="11">
        <f t="shared" si="359"/>
        <v>42790.895567129628</v>
      </c>
      <c r="O3792" t="b">
        <v>0</v>
      </c>
      <c r="P3792">
        <v>0</v>
      </c>
      <c r="Q3792" t="b">
        <v>0</v>
      </c>
      <c r="R3792" t="s">
        <v>8272</v>
      </c>
      <c r="S3792" t="str">
        <f t="shared" si="356"/>
        <v>technology</v>
      </c>
      <c r="T3792" t="str">
        <f t="shared" si="357"/>
        <v>web</v>
      </c>
    </row>
    <row r="3793" spans="1:20" ht="43.2" x14ac:dyDescent="0.3">
      <c r="A3793">
        <v>628</v>
      </c>
      <c r="B3793" s="3" t="s">
        <v>629</v>
      </c>
      <c r="C3793" s="3" t="s">
        <v>4738</v>
      </c>
      <c r="D3793" s="10">
        <v>5000</v>
      </c>
      <c r="E3793">
        <v>0</v>
      </c>
      <c r="F3793" s="5">
        <f t="shared" si="354"/>
        <v>0</v>
      </c>
      <c r="G3793" s="6" t="e">
        <f t="shared" si="355"/>
        <v>#DIV/0!</v>
      </c>
      <c r="H3793" t="s">
        <v>8220</v>
      </c>
      <c r="I3793" t="s">
        <v>8224</v>
      </c>
      <c r="J3793" t="s">
        <v>8246</v>
      </c>
      <c r="K3793">
        <v>1405269457</v>
      </c>
      <c r="L3793" s="11">
        <f t="shared" si="358"/>
        <v>41833.692789351851</v>
      </c>
      <c r="M3793">
        <v>1402677457</v>
      </c>
      <c r="N3793" s="11">
        <f t="shared" si="359"/>
        <v>41803.692789351851</v>
      </c>
      <c r="O3793" t="b">
        <v>0</v>
      </c>
      <c r="P3793">
        <v>0</v>
      </c>
      <c r="Q3793" t="b">
        <v>0</v>
      </c>
      <c r="R3793" t="s">
        <v>8272</v>
      </c>
      <c r="S3793" t="str">
        <f t="shared" si="356"/>
        <v>technology</v>
      </c>
      <c r="T3793" t="str">
        <f t="shared" si="357"/>
        <v>web</v>
      </c>
    </row>
    <row r="3794" spans="1:20" ht="28.8" x14ac:dyDescent="0.3">
      <c r="A3794">
        <v>632</v>
      </c>
      <c r="B3794" s="3" t="s">
        <v>633</v>
      </c>
      <c r="C3794" s="3" t="s">
        <v>4742</v>
      </c>
      <c r="D3794" s="10">
        <v>20000</v>
      </c>
      <c r="E3794">
        <v>0</v>
      </c>
      <c r="F3794" s="5">
        <f t="shared" si="354"/>
        <v>0</v>
      </c>
      <c r="G3794" s="6" t="e">
        <f t="shared" si="355"/>
        <v>#DIV/0!</v>
      </c>
      <c r="H3794" t="s">
        <v>8220</v>
      </c>
      <c r="I3794" t="s">
        <v>8233</v>
      </c>
      <c r="J3794" t="s">
        <v>8249</v>
      </c>
      <c r="K3794">
        <v>1448470165</v>
      </c>
      <c r="L3794" s="11">
        <f t="shared" si="358"/>
        <v>42333.700983796298</v>
      </c>
      <c r="M3794">
        <v>1445874565</v>
      </c>
      <c r="N3794" s="11">
        <f t="shared" si="359"/>
        <v>42303.659317129626</v>
      </c>
      <c r="O3794" t="b">
        <v>0</v>
      </c>
      <c r="P3794">
        <v>0</v>
      </c>
      <c r="Q3794" t="b">
        <v>0</v>
      </c>
      <c r="R3794" t="s">
        <v>8272</v>
      </c>
      <c r="S3794" t="str">
        <f t="shared" si="356"/>
        <v>technology</v>
      </c>
      <c r="T3794" t="str">
        <f t="shared" si="357"/>
        <v>web</v>
      </c>
    </row>
    <row r="3795" spans="1:20" ht="43.2" x14ac:dyDescent="0.3">
      <c r="A3795">
        <v>637</v>
      </c>
      <c r="B3795" s="3" t="s">
        <v>638</v>
      </c>
      <c r="C3795" s="3" t="s">
        <v>4747</v>
      </c>
      <c r="D3795" s="10">
        <v>100000</v>
      </c>
      <c r="E3795">
        <v>0</v>
      </c>
      <c r="F3795" s="5">
        <f t="shared" si="354"/>
        <v>0</v>
      </c>
      <c r="G3795" s="6" t="e">
        <f t="shared" si="355"/>
        <v>#DIV/0!</v>
      </c>
      <c r="H3795" t="s">
        <v>8220</v>
      </c>
      <c r="I3795" t="s">
        <v>8225</v>
      </c>
      <c r="J3795" t="s">
        <v>8247</v>
      </c>
      <c r="K3795">
        <v>1488063840</v>
      </c>
      <c r="L3795" s="11">
        <f t="shared" si="358"/>
        <v>42791.961111111115</v>
      </c>
      <c r="M3795">
        <v>1485558318</v>
      </c>
      <c r="N3795" s="11">
        <f t="shared" si="359"/>
        <v>42762.962013888886</v>
      </c>
      <c r="O3795" t="b">
        <v>0</v>
      </c>
      <c r="P3795">
        <v>0</v>
      </c>
      <c r="Q3795" t="b">
        <v>0</v>
      </c>
      <c r="R3795" t="s">
        <v>8272</v>
      </c>
      <c r="S3795" t="str">
        <f t="shared" si="356"/>
        <v>technology</v>
      </c>
      <c r="T3795" t="str">
        <f t="shared" si="357"/>
        <v>web</v>
      </c>
    </row>
    <row r="3796" spans="1:20" ht="43.2" x14ac:dyDescent="0.3">
      <c r="A3796">
        <v>1041</v>
      </c>
      <c r="B3796" s="3" t="s">
        <v>1042</v>
      </c>
      <c r="C3796" s="3" t="s">
        <v>5151</v>
      </c>
      <c r="D3796" s="10">
        <v>50</v>
      </c>
      <c r="E3796">
        <v>0</v>
      </c>
      <c r="F3796" s="5">
        <f t="shared" si="354"/>
        <v>0</v>
      </c>
      <c r="G3796" s="6" t="e">
        <f t="shared" si="355"/>
        <v>#DIV/0!</v>
      </c>
      <c r="H3796" t="s">
        <v>8220</v>
      </c>
      <c r="I3796" t="s">
        <v>8224</v>
      </c>
      <c r="J3796" t="s">
        <v>8246</v>
      </c>
      <c r="K3796">
        <v>1406769992</v>
      </c>
      <c r="L3796" s="11">
        <f t="shared" si="358"/>
        <v>41851.060092592597</v>
      </c>
      <c r="M3796">
        <v>1405041992</v>
      </c>
      <c r="N3796" s="11">
        <f t="shared" si="359"/>
        <v>41831.060092592597</v>
      </c>
      <c r="O3796" t="b">
        <v>0</v>
      </c>
      <c r="P3796">
        <v>0</v>
      </c>
      <c r="Q3796" t="b">
        <v>0</v>
      </c>
      <c r="R3796" t="s">
        <v>8281</v>
      </c>
      <c r="S3796" t="str">
        <f t="shared" si="356"/>
        <v>journalism</v>
      </c>
      <c r="T3796" t="str">
        <f t="shared" si="357"/>
        <v>audio</v>
      </c>
    </row>
    <row r="3797" spans="1:20" ht="43.2" x14ac:dyDescent="0.3">
      <c r="A3797">
        <v>1046</v>
      </c>
      <c r="B3797" s="3" t="s">
        <v>1047</v>
      </c>
      <c r="C3797" s="3" t="s">
        <v>5156</v>
      </c>
      <c r="D3797" s="10">
        <v>3000</v>
      </c>
      <c r="E3797">
        <v>0</v>
      </c>
      <c r="F3797" s="5">
        <f t="shared" si="354"/>
        <v>0</v>
      </c>
      <c r="G3797" s="6" t="e">
        <f t="shared" si="355"/>
        <v>#DIV/0!</v>
      </c>
      <c r="H3797" t="s">
        <v>8220</v>
      </c>
      <c r="I3797" t="s">
        <v>8236</v>
      </c>
      <c r="J3797" t="s">
        <v>8249</v>
      </c>
      <c r="K3797">
        <v>1451161560</v>
      </c>
      <c r="L3797" s="11">
        <f t="shared" si="358"/>
        <v>42364.851388888885</v>
      </c>
      <c r="M3797">
        <v>1447273560</v>
      </c>
      <c r="N3797" s="11">
        <f t="shared" si="359"/>
        <v>42319.851388888885</v>
      </c>
      <c r="O3797" t="b">
        <v>0</v>
      </c>
      <c r="P3797">
        <v>0</v>
      </c>
      <c r="Q3797" t="b">
        <v>0</v>
      </c>
      <c r="R3797" t="s">
        <v>8281</v>
      </c>
      <c r="S3797" t="str">
        <f t="shared" si="356"/>
        <v>journalism</v>
      </c>
      <c r="T3797" t="str">
        <f t="shared" si="357"/>
        <v>audio</v>
      </c>
    </row>
    <row r="3798" spans="1:20" x14ac:dyDescent="0.3">
      <c r="A3798">
        <v>1049</v>
      </c>
      <c r="B3798" s="3" t="s">
        <v>1050</v>
      </c>
      <c r="C3798" s="3" t="s">
        <v>5159</v>
      </c>
      <c r="D3798" s="10">
        <v>12000</v>
      </c>
      <c r="E3798">
        <v>0</v>
      </c>
      <c r="F3798" s="5">
        <f t="shared" si="354"/>
        <v>0</v>
      </c>
      <c r="G3798" s="6" t="e">
        <f t="shared" si="355"/>
        <v>#DIV/0!</v>
      </c>
      <c r="H3798" t="s">
        <v>8220</v>
      </c>
      <c r="I3798" t="s">
        <v>8224</v>
      </c>
      <c r="J3798" t="s">
        <v>8246</v>
      </c>
      <c r="K3798">
        <v>1455272445</v>
      </c>
      <c r="L3798" s="11">
        <f t="shared" si="358"/>
        <v>42412.431076388893</v>
      </c>
      <c r="M3798">
        <v>1452680445</v>
      </c>
      <c r="N3798" s="11">
        <f t="shared" si="359"/>
        <v>42382.431076388893</v>
      </c>
      <c r="O3798" t="b">
        <v>0</v>
      </c>
      <c r="P3798">
        <v>0</v>
      </c>
      <c r="Q3798" t="b">
        <v>0</v>
      </c>
      <c r="R3798" t="s">
        <v>8281</v>
      </c>
      <c r="S3798" t="str">
        <f t="shared" si="356"/>
        <v>journalism</v>
      </c>
      <c r="T3798" t="str">
        <f t="shared" si="357"/>
        <v>audio</v>
      </c>
    </row>
    <row r="3799" spans="1:20" ht="28.8" x14ac:dyDescent="0.3">
      <c r="A3799">
        <v>1050</v>
      </c>
      <c r="B3799" s="3" t="s">
        <v>1051</v>
      </c>
      <c r="C3799" s="3" t="s">
        <v>5160</v>
      </c>
      <c r="D3799" s="10">
        <v>2500</v>
      </c>
      <c r="E3799">
        <v>0</v>
      </c>
      <c r="F3799" s="5">
        <f t="shared" si="354"/>
        <v>0</v>
      </c>
      <c r="G3799" s="6" t="e">
        <f t="shared" si="355"/>
        <v>#DIV/0!</v>
      </c>
      <c r="H3799" t="s">
        <v>8220</v>
      </c>
      <c r="I3799" t="s">
        <v>8224</v>
      </c>
      <c r="J3799" t="s">
        <v>8246</v>
      </c>
      <c r="K3799">
        <v>1442257677</v>
      </c>
      <c r="L3799" s="11">
        <f t="shared" si="358"/>
        <v>42261.7971875</v>
      </c>
      <c r="M3799">
        <v>1439665677</v>
      </c>
      <c r="N3799" s="11">
        <f t="shared" si="359"/>
        <v>42231.7971875</v>
      </c>
      <c r="O3799" t="b">
        <v>0</v>
      </c>
      <c r="P3799">
        <v>0</v>
      </c>
      <c r="Q3799" t="b">
        <v>0</v>
      </c>
      <c r="R3799" t="s">
        <v>8281</v>
      </c>
      <c r="S3799" t="str">
        <f t="shared" si="356"/>
        <v>journalism</v>
      </c>
      <c r="T3799" t="str">
        <f t="shared" si="357"/>
        <v>audio</v>
      </c>
    </row>
    <row r="3800" spans="1:20" ht="43.2" x14ac:dyDescent="0.3">
      <c r="A3800">
        <v>1051</v>
      </c>
      <c r="B3800" s="3" t="s">
        <v>1052</v>
      </c>
      <c r="C3800" s="3" t="s">
        <v>5161</v>
      </c>
      <c r="D3800" s="10">
        <v>500</v>
      </c>
      <c r="E3800">
        <v>0</v>
      </c>
      <c r="F3800" s="5">
        <f t="shared" si="354"/>
        <v>0</v>
      </c>
      <c r="G3800" s="6" t="e">
        <f t="shared" si="355"/>
        <v>#DIV/0!</v>
      </c>
      <c r="H3800" t="s">
        <v>8220</v>
      </c>
      <c r="I3800" t="s">
        <v>8224</v>
      </c>
      <c r="J3800" t="s">
        <v>8246</v>
      </c>
      <c r="K3800">
        <v>1409098825</v>
      </c>
      <c r="L3800" s="11">
        <f t="shared" si="358"/>
        <v>41878.014178240745</v>
      </c>
      <c r="M3800">
        <v>1406679625</v>
      </c>
      <c r="N3800" s="11">
        <f t="shared" si="359"/>
        <v>41850.014178240745</v>
      </c>
      <c r="O3800" t="b">
        <v>0</v>
      </c>
      <c r="P3800">
        <v>0</v>
      </c>
      <c r="Q3800" t="b">
        <v>0</v>
      </c>
      <c r="R3800" t="s">
        <v>8281</v>
      </c>
      <c r="S3800" t="str">
        <f t="shared" si="356"/>
        <v>journalism</v>
      </c>
      <c r="T3800" t="str">
        <f t="shared" si="357"/>
        <v>audio</v>
      </c>
    </row>
    <row r="3801" spans="1:20" ht="57.6" x14ac:dyDescent="0.3">
      <c r="A3801">
        <v>1052</v>
      </c>
      <c r="B3801" s="3" t="s">
        <v>1053</v>
      </c>
      <c r="C3801" s="3" t="s">
        <v>5162</v>
      </c>
      <c r="D3801" s="10">
        <v>4336</v>
      </c>
      <c r="E3801">
        <v>0</v>
      </c>
      <c r="F3801" s="5">
        <f t="shared" si="354"/>
        <v>0</v>
      </c>
      <c r="G3801" s="6" t="e">
        <f t="shared" si="355"/>
        <v>#DIV/0!</v>
      </c>
      <c r="H3801" t="s">
        <v>8220</v>
      </c>
      <c r="I3801" t="s">
        <v>8224</v>
      </c>
      <c r="J3801" t="s">
        <v>8246</v>
      </c>
      <c r="K3801">
        <v>1465243740</v>
      </c>
      <c r="L3801" s="11">
        <f t="shared" si="358"/>
        <v>42527.839583333334</v>
      </c>
      <c r="M3801">
        <v>1461438495</v>
      </c>
      <c r="N3801" s="11">
        <f t="shared" si="359"/>
        <v>42483.797395833331</v>
      </c>
      <c r="O3801" t="b">
        <v>0</v>
      </c>
      <c r="P3801">
        <v>0</v>
      </c>
      <c r="Q3801" t="b">
        <v>0</v>
      </c>
      <c r="R3801" t="s">
        <v>8281</v>
      </c>
      <c r="S3801" t="str">
        <f t="shared" si="356"/>
        <v>journalism</v>
      </c>
      <c r="T3801" t="str">
        <f t="shared" si="357"/>
        <v>audio</v>
      </c>
    </row>
    <row r="3802" spans="1:20" ht="57.6" x14ac:dyDescent="0.3">
      <c r="A3802">
        <v>1054</v>
      </c>
      <c r="B3802" s="3" t="s">
        <v>1055</v>
      </c>
      <c r="C3802" s="3" t="s">
        <v>5164</v>
      </c>
      <c r="D3802" s="10">
        <v>2500</v>
      </c>
      <c r="E3802">
        <v>0</v>
      </c>
      <c r="F3802" s="5">
        <f t="shared" si="354"/>
        <v>0</v>
      </c>
      <c r="G3802" s="6" t="e">
        <f t="shared" si="355"/>
        <v>#DIV/0!</v>
      </c>
      <c r="H3802" t="s">
        <v>8220</v>
      </c>
      <c r="I3802" t="s">
        <v>8224</v>
      </c>
      <c r="J3802" t="s">
        <v>8246</v>
      </c>
      <c r="K3802">
        <v>1407708000</v>
      </c>
      <c r="L3802" s="11">
        <f t="shared" si="358"/>
        <v>41861.916666666664</v>
      </c>
      <c r="M3802">
        <v>1405110399</v>
      </c>
      <c r="N3802" s="11">
        <f t="shared" si="359"/>
        <v>41831.851840277777</v>
      </c>
      <c r="O3802" t="b">
        <v>0</v>
      </c>
      <c r="P3802">
        <v>0</v>
      </c>
      <c r="Q3802" t="b">
        <v>0</v>
      </c>
      <c r="R3802" t="s">
        <v>8281</v>
      </c>
      <c r="S3802" t="str">
        <f t="shared" si="356"/>
        <v>journalism</v>
      </c>
      <c r="T3802" t="str">
        <f t="shared" si="357"/>
        <v>audio</v>
      </c>
    </row>
    <row r="3803" spans="1:20" ht="43.2" x14ac:dyDescent="0.3">
      <c r="A3803">
        <v>1055</v>
      </c>
      <c r="B3803" s="3" t="s">
        <v>1056</v>
      </c>
      <c r="C3803" s="3" t="s">
        <v>5165</v>
      </c>
      <c r="D3803" s="10">
        <v>3500</v>
      </c>
      <c r="E3803">
        <v>0</v>
      </c>
      <c r="F3803" s="5">
        <f t="shared" si="354"/>
        <v>0</v>
      </c>
      <c r="G3803" s="6" t="e">
        <f t="shared" si="355"/>
        <v>#DIV/0!</v>
      </c>
      <c r="H3803" t="s">
        <v>8220</v>
      </c>
      <c r="I3803" t="s">
        <v>8224</v>
      </c>
      <c r="J3803" t="s">
        <v>8246</v>
      </c>
      <c r="K3803">
        <v>1457394545</v>
      </c>
      <c r="L3803" s="11">
        <f t="shared" si="358"/>
        <v>42436.992418981477</v>
      </c>
      <c r="M3803">
        <v>1454802545</v>
      </c>
      <c r="N3803" s="11">
        <f t="shared" si="359"/>
        <v>42406.992418981477</v>
      </c>
      <c r="O3803" t="b">
        <v>0</v>
      </c>
      <c r="P3803">
        <v>0</v>
      </c>
      <c r="Q3803" t="b">
        <v>0</v>
      </c>
      <c r="R3803" t="s">
        <v>8281</v>
      </c>
      <c r="S3803" t="str">
        <f t="shared" si="356"/>
        <v>journalism</v>
      </c>
      <c r="T3803" t="str">
        <f t="shared" si="357"/>
        <v>audio</v>
      </c>
    </row>
    <row r="3804" spans="1:20" ht="43.2" x14ac:dyDescent="0.3">
      <c r="A3804">
        <v>1056</v>
      </c>
      <c r="B3804" s="3" t="s">
        <v>1057</v>
      </c>
      <c r="C3804" s="3" t="s">
        <v>5166</v>
      </c>
      <c r="D3804" s="10">
        <v>10000</v>
      </c>
      <c r="E3804">
        <v>0</v>
      </c>
      <c r="F3804" s="5">
        <f t="shared" si="354"/>
        <v>0</v>
      </c>
      <c r="G3804" s="6" t="e">
        <f t="shared" si="355"/>
        <v>#DIV/0!</v>
      </c>
      <c r="H3804" t="s">
        <v>8220</v>
      </c>
      <c r="I3804" t="s">
        <v>8224</v>
      </c>
      <c r="J3804" t="s">
        <v>8246</v>
      </c>
      <c r="K3804">
        <v>1429892177</v>
      </c>
      <c r="L3804" s="11">
        <f t="shared" si="358"/>
        <v>42118.677974537044</v>
      </c>
      <c r="M3804">
        <v>1424711777</v>
      </c>
      <c r="N3804" s="11">
        <f t="shared" si="359"/>
        <v>42058.719641203701</v>
      </c>
      <c r="O3804" t="b">
        <v>0</v>
      </c>
      <c r="P3804">
        <v>0</v>
      </c>
      <c r="Q3804" t="b">
        <v>0</v>
      </c>
      <c r="R3804" t="s">
        <v>8281</v>
      </c>
      <c r="S3804" t="str">
        <f t="shared" si="356"/>
        <v>journalism</v>
      </c>
      <c r="T3804" t="str">
        <f t="shared" si="357"/>
        <v>audio</v>
      </c>
    </row>
    <row r="3805" spans="1:20" ht="43.2" x14ac:dyDescent="0.3">
      <c r="A3805">
        <v>1057</v>
      </c>
      <c r="B3805" s="3" t="s">
        <v>1058</v>
      </c>
      <c r="C3805" s="3" t="s">
        <v>5167</v>
      </c>
      <c r="D3805" s="10">
        <v>10000</v>
      </c>
      <c r="E3805">
        <v>0</v>
      </c>
      <c r="F3805" s="5">
        <f t="shared" si="354"/>
        <v>0</v>
      </c>
      <c r="G3805" s="6" t="e">
        <f t="shared" si="355"/>
        <v>#DIV/0!</v>
      </c>
      <c r="H3805" t="s">
        <v>8220</v>
      </c>
      <c r="I3805" t="s">
        <v>8224</v>
      </c>
      <c r="J3805" t="s">
        <v>8246</v>
      </c>
      <c r="K3805">
        <v>1480888483</v>
      </c>
      <c r="L3805" s="11">
        <f t="shared" si="358"/>
        <v>42708.912997685184</v>
      </c>
      <c r="M3805">
        <v>1478292883</v>
      </c>
      <c r="N3805" s="11">
        <f t="shared" si="359"/>
        <v>42678.871331018512</v>
      </c>
      <c r="O3805" t="b">
        <v>0</v>
      </c>
      <c r="P3805">
        <v>0</v>
      </c>
      <c r="Q3805" t="b">
        <v>0</v>
      </c>
      <c r="R3805" t="s">
        <v>8281</v>
      </c>
      <c r="S3805" t="str">
        <f t="shared" si="356"/>
        <v>journalism</v>
      </c>
      <c r="T3805" t="str">
        <f t="shared" si="357"/>
        <v>audio</v>
      </c>
    </row>
    <row r="3806" spans="1:20" ht="43.2" x14ac:dyDescent="0.3">
      <c r="A3806">
        <v>1058</v>
      </c>
      <c r="B3806" s="3" t="s">
        <v>1059</v>
      </c>
      <c r="C3806" s="3" t="s">
        <v>5168</v>
      </c>
      <c r="D3806" s="10">
        <v>40000</v>
      </c>
      <c r="E3806">
        <v>0</v>
      </c>
      <c r="F3806" s="5">
        <f t="shared" si="354"/>
        <v>0</v>
      </c>
      <c r="G3806" s="6" t="e">
        <f t="shared" si="355"/>
        <v>#DIV/0!</v>
      </c>
      <c r="H3806" t="s">
        <v>8220</v>
      </c>
      <c r="I3806" t="s">
        <v>8224</v>
      </c>
      <c r="J3806" t="s">
        <v>8246</v>
      </c>
      <c r="K3806">
        <v>1427328000</v>
      </c>
      <c r="L3806" s="11">
        <f t="shared" si="358"/>
        <v>42089</v>
      </c>
      <c r="M3806">
        <v>1423777043</v>
      </c>
      <c r="N3806" s="11">
        <f t="shared" si="359"/>
        <v>42047.900960648149</v>
      </c>
      <c r="O3806" t="b">
        <v>0</v>
      </c>
      <c r="P3806">
        <v>0</v>
      </c>
      <c r="Q3806" t="b">
        <v>0</v>
      </c>
      <c r="R3806" t="s">
        <v>8281</v>
      </c>
      <c r="S3806" t="str">
        <f t="shared" si="356"/>
        <v>journalism</v>
      </c>
      <c r="T3806" t="str">
        <f t="shared" si="357"/>
        <v>audio</v>
      </c>
    </row>
    <row r="3807" spans="1:20" x14ac:dyDescent="0.3">
      <c r="A3807">
        <v>1059</v>
      </c>
      <c r="B3807" s="3" t="s">
        <v>1060</v>
      </c>
      <c r="C3807" s="3" t="s">
        <v>5169</v>
      </c>
      <c r="D3807" s="10">
        <v>1100</v>
      </c>
      <c r="E3807">
        <v>0</v>
      </c>
      <c r="F3807" s="5">
        <f t="shared" si="354"/>
        <v>0</v>
      </c>
      <c r="G3807" s="6" t="e">
        <f t="shared" si="355"/>
        <v>#DIV/0!</v>
      </c>
      <c r="H3807" t="s">
        <v>8220</v>
      </c>
      <c r="I3807" t="s">
        <v>8224</v>
      </c>
      <c r="J3807" t="s">
        <v>8246</v>
      </c>
      <c r="K3807">
        <v>1426269456</v>
      </c>
      <c r="L3807" s="11">
        <f t="shared" si="358"/>
        <v>42076.748333333337</v>
      </c>
      <c r="M3807">
        <v>1423681056</v>
      </c>
      <c r="N3807" s="11">
        <f t="shared" si="359"/>
        <v>42046.79</v>
      </c>
      <c r="O3807" t="b">
        <v>0</v>
      </c>
      <c r="P3807">
        <v>0</v>
      </c>
      <c r="Q3807" t="b">
        <v>0</v>
      </c>
      <c r="R3807" t="s">
        <v>8281</v>
      </c>
      <c r="S3807" t="str">
        <f t="shared" si="356"/>
        <v>journalism</v>
      </c>
      <c r="T3807" t="str">
        <f t="shared" si="357"/>
        <v>audio</v>
      </c>
    </row>
    <row r="3808" spans="1:20" ht="28.8" x14ac:dyDescent="0.3">
      <c r="A3808">
        <v>1061</v>
      </c>
      <c r="B3808" s="3" t="s">
        <v>1062</v>
      </c>
      <c r="C3808" s="3" t="s">
        <v>5171</v>
      </c>
      <c r="D3808" s="10">
        <v>4000</v>
      </c>
      <c r="E3808">
        <v>0</v>
      </c>
      <c r="F3808" s="5">
        <f t="shared" si="354"/>
        <v>0</v>
      </c>
      <c r="G3808" s="6" t="e">
        <f t="shared" si="355"/>
        <v>#DIV/0!</v>
      </c>
      <c r="H3808" t="s">
        <v>8220</v>
      </c>
      <c r="I3808" t="s">
        <v>8224</v>
      </c>
      <c r="J3808" t="s">
        <v>8246</v>
      </c>
      <c r="K3808">
        <v>1462150800</v>
      </c>
      <c r="L3808" s="11">
        <f t="shared" si="358"/>
        <v>42492.041666666672</v>
      </c>
      <c r="M3808">
        <v>1456987108</v>
      </c>
      <c r="N3808" s="11">
        <f t="shared" si="359"/>
        <v>42432.276712962965</v>
      </c>
      <c r="O3808" t="b">
        <v>0</v>
      </c>
      <c r="P3808">
        <v>0</v>
      </c>
      <c r="Q3808" t="b">
        <v>0</v>
      </c>
      <c r="R3808" t="s">
        <v>8281</v>
      </c>
      <c r="S3808" t="str">
        <f t="shared" si="356"/>
        <v>journalism</v>
      </c>
      <c r="T3808" t="str">
        <f t="shared" si="357"/>
        <v>audio</v>
      </c>
    </row>
    <row r="3809" spans="1:20" ht="43.2" x14ac:dyDescent="0.3">
      <c r="A3809">
        <v>1063</v>
      </c>
      <c r="B3809" s="3" t="s">
        <v>1064</v>
      </c>
      <c r="C3809" s="3" t="s">
        <v>5173</v>
      </c>
      <c r="D3809" s="10">
        <v>1000</v>
      </c>
      <c r="E3809">
        <v>0</v>
      </c>
      <c r="F3809" s="5">
        <f t="shared" si="354"/>
        <v>0</v>
      </c>
      <c r="G3809" s="6" t="e">
        <f t="shared" si="355"/>
        <v>#DIV/0!</v>
      </c>
      <c r="H3809" t="s">
        <v>8220</v>
      </c>
      <c r="I3809" t="s">
        <v>8224</v>
      </c>
      <c r="J3809" t="s">
        <v>8246</v>
      </c>
      <c r="K3809">
        <v>1472604262</v>
      </c>
      <c r="L3809" s="11">
        <f t="shared" si="358"/>
        <v>42613.030810185184</v>
      </c>
      <c r="M3809">
        <v>1470012262</v>
      </c>
      <c r="N3809" s="11">
        <f t="shared" si="359"/>
        <v>42583.030810185184</v>
      </c>
      <c r="O3809" t="b">
        <v>0</v>
      </c>
      <c r="P3809">
        <v>0</v>
      </c>
      <c r="Q3809" t="b">
        <v>0</v>
      </c>
      <c r="R3809" t="s">
        <v>8281</v>
      </c>
      <c r="S3809" t="str">
        <f t="shared" si="356"/>
        <v>journalism</v>
      </c>
      <c r="T3809" t="str">
        <f t="shared" si="357"/>
        <v>audio</v>
      </c>
    </row>
    <row r="3810" spans="1:20" ht="43.2" x14ac:dyDescent="0.3">
      <c r="A3810">
        <v>1227</v>
      </c>
      <c r="B3810" s="3" t="s">
        <v>1228</v>
      </c>
      <c r="C3810" s="3" t="s">
        <v>5337</v>
      </c>
      <c r="D3810" s="10">
        <v>2000</v>
      </c>
      <c r="E3810">
        <v>0</v>
      </c>
      <c r="F3810" s="5">
        <f t="shared" si="354"/>
        <v>0</v>
      </c>
      <c r="G3810" s="6" t="e">
        <f t="shared" si="355"/>
        <v>#DIV/0!</v>
      </c>
      <c r="H3810" t="s">
        <v>8220</v>
      </c>
      <c r="I3810" t="s">
        <v>8224</v>
      </c>
      <c r="J3810" t="s">
        <v>8246</v>
      </c>
      <c r="K3810">
        <v>1407394800</v>
      </c>
      <c r="L3810" s="11">
        <f t="shared" si="358"/>
        <v>41858.291666666664</v>
      </c>
      <c r="M3810">
        <v>1404770616</v>
      </c>
      <c r="N3810" s="11">
        <f t="shared" si="359"/>
        <v>41827.919166666667</v>
      </c>
      <c r="O3810" t="b">
        <v>0</v>
      </c>
      <c r="P3810">
        <v>0</v>
      </c>
      <c r="Q3810" t="b">
        <v>0</v>
      </c>
      <c r="R3810" t="s">
        <v>8286</v>
      </c>
      <c r="S3810" t="str">
        <f t="shared" si="356"/>
        <v>music</v>
      </c>
      <c r="T3810" t="str">
        <f t="shared" si="357"/>
        <v>world music</v>
      </c>
    </row>
    <row r="3811" spans="1:20" ht="43.2" x14ac:dyDescent="0.3">
      <c r="A3811">
        <v>1230</v>
      </c>
      <c r="B3811" s="3" t="s">
        <v>1231</v>
      </c>
      <c r="C3811" s="3" t="s">
        <v>5340</v>
      </c>
      <c r="D3811" s="10">
        <v>500000</v>
      </c>
      <c r="E3811">
        <v>0</v>
      </c>
      <c r="F3811" s="5">
        <f t="shared" si="354"/>
        <v>0</v>
      </c>
      <c r="G3811" s="6" t="e">
        <f t="shared" si="355"/>
        <v>#DIV/0!</v>
      </c>
      <c r="H3811" t="s">
        <v>8220</v>
      </c>
      <c r="I3811" t="s">
        <v>8224</v>
      </c>
      <c r="J3811" t="s">
        <v>8246</v>
      </c>
      <c r="K3811">
        <v>1298589630</v>
      </c>
      <c r="L3811" s="11">
        <f t="shared" si="358"/>
        <v>40598.972569444442</v>
      </c>
      <c r="M3811">
        <v>1295997630</v>
      </c>
      <c r="N3811" s="11">
        <f t="shared" si="359"/>
        <v>40568.972569444442</v>
      </c>
      <c r="O3811" t="b">
        <v>0</v>
      </c>
      <c r="P3811">
        <v>0</v>
      </c>
      <c r="Q3811" t="b">
        <v>0</v>
      </c>
      <c r="R3811" t="s">
        <v>8286</v>
      </c>
      <c r="S3811" t="str">
        <f t="shared" si="356"/>
        <v>music</v>
      </c>
      <c r="T3811" t="str">
        <f t="shared" si="357"/>
        <v>world music</v>
      </c>
    </row>
    <row r="3812" spans="1:20" ht="43.2" x14ac:dyDescent="0.3">
      <c r="A3812">
        <v>1231</v>
      </c>
      <c r="B3812" s="3" t="s">
        <v>1232</v>
      </c>
      <c r="C3812" s="3" t="s">
        <v>5341</v>
      </c>
      <c r="D3812" s="10">
        <v>5000</v>
      </c>
      <c r="E3812">
        <v>0</v>
      </c>
      <c r="F3812" s="5">
        <f t="shared" si="354"/>
        <v>0</v>
      </c>
      <c r="G3812" s="6" t="e">
        <f t="shared" si="355"/>
        <v>#DIV/0!</v>
      </c>
      <c r="H3812" t="s">
        <v>8220</v>
      </c>
      <c r="I3812" t="s">
        <v>8224</v>
      </c>
      <c r="J3812" t="s">
        <v>8246</v>
      </c>
      <c r="K3812">
        <v>1440723600</v>
      </c>
      <c r="L3812" s="11">
        <f t="shared" si="358"/>
        <v>42244.041666666672</v>
      </c>
      <c r="M3812">
        <v>1436394968</v>
      </c>
      <c r="N3812" s="11">
        <f t="shared" si="359"/>
        <v>42193.941759259258</v>
      </c>
      <c r="O3812" t="b">
        <v>0</v>
      </c>
      <c r="P3812">
        <v>0</v>
      </c>
      <c r="Q3812" t="b">
        <v>0</v>
      </c>
      <c r="R3812" t="s">
        <v>8286</v>
      </c>
      <c r="S3812" t="str">
        <f t="shared" si="356"/>
        <v>music</v>
      </c>
      <c r="T3812" t="str">
        <f t="shared" si="357"/>
        <v>world music</v>
      </c>
    </row>
    <row r="3813" spans="1:20" ht="43.2" x14ac:dyDescent="0.3">
      <c r="A3813">
        <v>1234</v>
      </c>
      <c r="B3813" s="3" t="s">
        <v>1235</v>
      </c>
      <c r="C3813" s="3" t="s">
        <v>5344</v>
      </c>
      <c r="D3813" s="10">
        <v>50000</v>
      </c>
      <c r="E3813">
        <v>0</v>
      </c>
      <c r="F3813" s="5">
        <f t="shared" si="354"/>
        <v>0</v>
      </c>
      <c r="G3813" s="6" t="e">
        <f t="shared" si="355"/>
        <v>#DIV/0!</v>
      </c>
      <c r="H3813" t="s">
        <v>8220</v>
      </c>
      <c r="I3813" t="s">
        <v>8225</v>
      </c>
      <c r="J3813" t="s">
        <v>8247</v>
      </c>
      <c r="K3813">
        <v>1422903342</v>
      </c>
      <c r="L3813" s="11">
        <f t="shared" si="358"/>
        <v>42037.788680555561</v>
      </c>
      <c r="M3813">
        <v>1420311342</v>
      </c>
      <c r="N3813" s="11">
        <f t="shared" si="359"/>
        <v>42007.788680555561</v>
      </c>
      <c r="O3813" t="b">
        <v>0</v>
      </c>
      <c r="P3813">
        <v>0</v>
      </c>
      <c r="Q3813" t="b">
        <v>0</v>
      </c>
      <c r="R3813" t="s">
        <v>8286</v>
      </c>
      <c r="S3813" t="str">
        <f t="shared" si="356"/>
        <v>music</v>
      </c>
      <c r="T3813" t="str">
        <f t="shared" si="357"/>
        <v>world music</v>
      </c>
    </row>
    <row r="3814" spans="1:20" x14ac:dyDescent="0.3">
      <c r="A3814">
        <v>1236</v>
      </c>
      <c r="B3814" s="3" t="s">
        <v>1237</v>
      </c>
      <c r="C3814" s="3" t="s">
        <v>5346</v>
      </c>
      <c r="D3814" s="10">
        <v>2500</v>
      </c>
      <c r="E3814">
        <v>0</v>
      </c>
      <c r="F3814" s="5">
        <f t="shared" si="354"/>
        <v>0</v>
      </c>
      <c r="G3814" s="6" t="e">
        <f t="shared" si="355"/>
        <v>#DIV/0!</v>
      </c>
      <c r="H3814" t="s">
        <v>8220</v>
      </c>
      <c r="I3814" t="s">
        <v>8224</v>
      </c>
      <c r="J3814" t="s">
        <v>8246</v>
      </c>
      <c r="K3814">
        <v>1343491200</v>
      </c>
      <c r="L3814" s="11">
        <f t="shared" si="358"/>
        <v>41118.666666666664</v>
      </c>
      <c r="M3814">
        <v>1342801164</v>
      </c>
      <c r="N3814" s="11">
        <f t="shared" si="359"/>
        <v>41110.680138888885</v>
      </c>
      <c r="O3814" t="b">
        <v>0</v>
      </c>
      <c r="P3814">
        <v>0</v>
      </c>
      <c r="Q3814" t="b">
        <v>0</v>
      </c>
      <c r="R3814" t="s">
        <v>8286</v>
      </c>
      <c r="S3814" t="str">
        <f t="shared" si="356"/>
        <v>music</v>
      </c>
      <c r="T3814" t="str">
        <f t="shared" si="357"/>
        <v>world music</v>
      </c>
    </row>
    <row r="3815" spans="1:20" ht="43.2" x14ac:dyDescent="0.3">
      <c r="A3815">
        <v>1237</v>
      </c>
      <c r="B3815" s="3" t="s">
        <v>1238</v>
      </c>
      <c r="C3815" s="3" t="s">
        <v>5347</v>
      </c>
      <c r="D3815" s="10">
        <v>25000</v>
      </c>
      <c r="E3815">
        <v>0</v>
      </c>
      <c r="F3815" s="5">
        <f t="shared" si="354"/>
        <v>0</v>
      </c>
      <c r="G3815" s="6" t="e">
        <f t="shared" si="355"/>
        <v>#DIV/0!</v>
      </c>
      <c r="H3815" t="s">
        <v>8220</v>
      </c>
      <c r="I3815" t="s">
        <v>8224</v>
      </c>
      <c r="J3815" t="s">
        <v>8246</v>
      </c>
      <c r="K3815">
        <v>1345790865</v>
      </c>
      <c r="L3815" s="11">
        <f t="shared" si="358"/>
        <v>41145.283159722225</v>
      </c>
      <c r="M3815">
        <v>1344062865</v>
      </c>
      <c r="N3815" s="11">
        <f t="shared" si="359"/>
        <v>41125.283159722225</v>
      </c>
      <c r="O3815" t="b">
        <v>0</v>
      </c>
      <c r="P3815">
        <v>0</v>
      </c>
      <c r="Q3815" t="b">
        <v>0</v>
      </c>
      <c r="R3815" t="s">
        <v>8286</v>
      </c>
      <c r="S3815" t="str">
        <f t="shared" si="356"/>
        <v>music</v>
      </c>
      <c r="T3815" t="str">
        <f t="shared" si="357"/>
        <v>world music</v>
      </c>
    </row>
    <row r="3816" spans="1:20" ht="28.8" x14ac:dyDescent="0.3">
      <c r="A3816">
        <v>1239</v>
      </c>
      <c r="B3816" s="3" t="s">
        <v>1240</v>
      </c>
      <c r="C3816" s="3" t="s">
        <v>5349</v>
      </c>
      <c r="D3816" s="10">
        <v>2500</v>
      </c>
      <c r="E3816">
        <v>0</v>
      </c>
      <c r="F3816" s="5">
        <f t="shared" si="354"/>
        <v>0</v>
      </c>
      <c r="G3816" s="6" t="e">
        <f t="shared" si="355"/>
        <v>#DIV/0!</v>
      </c>
      <c r="H3816" t="s">
        <v>8220</v>
      </c>
      <c r="I3816" t="s">
        <v>8224</v>
      </c>
      <c r="J3816" t="s">
        <v>8246</v>
      </c>
      <c r="K3816">
        <v>1325804767</v>
      </c>
      <c r="L3816" s="11">
        <f t="shared" si="358"/>
        <v>40913.962581018517</v>
      </c>
      <c r="M3816">
        <v>1323212767</v>
      </c>
      <c r="N3816" s="11">
        <f t="shared" si="359"/>
        <v>40883.962581018517</v>
      </c>
      <c r="O3816" t="b">
        <v>0</v>
      </c>
      <c r="P3816">
        <v>0</v>
      </c>
      <c r="Q3816" t="b">
        <v>0</v>
      </c>
      <c r="R3816" t="s">
        <v>8286</v>
      </c>
      <c r="S3816" t="str">
        <f t="shared" si="356"/>
        <v>music</v>
      </c>
      <c r="T3816" t="str">
        <f t="shared" si="357"/>
        <v>world music</v>
      </c>
    </row>
    <row r="3817" spans="1:20" ht="43.2" x14ac:dyDescent="0.3">
      <c r="A3817">
        <v>1332</v>
      </c>
      <c r="B3817" s="3" t="s">
        <v>1333</v>
      </c>
      <c r="C3817" s="3" t="s">
        <v>5442</v>
      </c>
      <c r="D3817" s="10">
        <v>10115</v>
      </c>
      <c r="E3817">
        <v>0</v>
      </c>
      <c r="F3817" s="5">
        <f t="shared" si="354"/>
        <v>0</v>
      </c>
      <c r="G3817" s="6" t="e">
        <f t="shared" si="355"/>
        <v>#DIV/0!</v>
      </c>
      <c r="H3817" t="s">
        <v>8220</v>
      </c>
      <c r="I3817" t="s">
        <v>8240</v>
      </c>
      <c r="J3817" t="s">
        <v>8257</v>
      </c>
      <c r="K3817">
        <v>1485480408</v>
      </c>
      <c r="L3817" s="11">
        <f t="shared" si="358"/>
        <v>42762.060277777782</v>
      </c>
      <c r="M3817">
        <v>1482888408</v>
      </c>
      <c r="N3817" s="11">
        <f t="shared" si="359"/>
        <v>42732.060277777782</v>
      </c>
      <c r="O3817" t="b">
        <v>0</v>
      </c>
      <c r="P3817">
        <v>0</v>
      </c>
      <c r="Q3817" t="b">
        <v>0</v>
      </c>
      <c r="R3817" t="s">
        <v>8273</v>
      </c>
      <c r="S3817" t="str">
        <f t="shared" si="356"/>
        <v>technology</v>
      </c>
      <c r="T3817" t="str">
        <f t="shared" si="357"/>
        <v>wearables</v>
      </c>
    </row>
    <row r="3818" spans="1:20" ht="43.2" x14ac:dyDescent="0.3">
      <c r="A3818">
        <v>1333</v>
      </c>
      <c r="B3818" s="3" t="s">
        <v>1334</v>
      </c>
      <c r="C3818" s="3" t="s">
        <v>5443</v>
      </c>
      <c r="D3818" s="10">
        <v>2500</v>
      </c>
      <c r="E3818">
        <v>0</v>
      </c>
      <c r="F3818" s="5">
        <f t="shared" si="354"/>
        <v>0</v>
      </c>
      <c r="G3818" s="6" t="e">
        <f t="shared" si="355"/>
        <v>#DIV/0!</v>
      </c>
      <c r="H3818" t="s">
        <v>8220</v>
      </c>
      <c r="I3818" t="s">
        <v>8226</v>
      </c>
      <c r="J3818" t="s">
        <v>8248</v>
      </c>
      <c r="K3818">
        <v>1405478025</v>
      </c>
      <c r="L3818" s="11">
        <f t="shared" si="358"/>
        <v>41836.106770833336</v>
      </c>
      <c r="M3818">
        <v>1402886025</v>
      </c>
      <c r="N3818" s="11">
        <f t="shared" si="359"/>
        <v>41806.106770833336</v>
      </c>
      <c r="O3818" t="b">
        <v>0</v>
      </c>
      <c r="P3818">
        <v>0</v>
      </c>
      <c r="Q3818" t="b">
        <v>0</v>
      </c>
      <c r="R3818" t="s">
        <v>8273</v>
      </c>
      <c r="S3818" t="str">
        <f t="shared" si="356"/>
        <v>technology</v>
      </c>
      <c r="T3818" t="str">
        <f t="shared" si="357"/>
        <v>wearables</v>
      </c>
    </row>
    <row r="3819" spans="1:20" ht="43.2" x14ac:dyDescent="0.3">
      <c r="A3819">
        <v>1340</v>
      </c>
      <c r="B3819" s="3" t="s">
        <v>1341</v>
      </c>
      <c r="C3819" s="3" t="s">
        <v>5450</v>
      </c>
      <c r="D3819" s="10">
        <v>1680</v>
      </c>
      <c r="E3819">
        <v>0</v>
      </c>
      <c r="F3819" s="5">
        <f t="shared" si="354"/>
        <v>0</v>
      </c>
      <c r="G3819" s="6" t="e">
        <f t="shared" si="355"/>
        <v>#DIV/0!</v>
      </c>
      <c r="H3819" t="s">
        <v>8220</v>
      </c>
      <c r="I3819" t="s">
        <v>8224</v>
      </c>
      <c r="J3819" t="s">
        <v>8246</v>
      </c>
      <c r="K3819">
        <v>1408112253</v>
      </c>
      <c r="L3819" s="11">
        <f t="shared" si="358"/>
        <v>41866.595520833333</v>
      </c>
      <c r="M3819">
        <v>1405520253</v>
      </c>
      <c r="N3819" s="11">
        <f t="shared" si="359"/>
        <v>41836.595520833333</v>
      </c>
      <c r="O3819" t="b">
        <v>0</v>
      </c>
      <c r="P3819">
        <v>0</v>
      </c>
      <c r="Q3819" t="b">
        <v>0</v>
      </c>
      <c r="R3819" t="s">
        <v>8273</v>
      </c>
      <c r="S3819" t="str">
        <f t="shared" si="356"/>
        <v>technology</v>
      </c>
      <c r="T3819" t="str">
        <f t="shared" si="357"/>
        <v>wearables</v>
      </c>
    </row>
    <row r="3820" spans="1:20" ht="28.8" x14ac:dyDescent="0.3">
      <c r="A3820">
        <v>1452</v>
      </c>
      <c r="B3820" s="3" t="s">
        <v>1453</v>
      </c>
      <c r="C3820" s="3" t="s">
        <v>5562</v>
      </c>
      <c r="D3820" s="10">
        <v>14000</v>
      </c>
      <c r="E3820">
        <v>0</v>
      </c>
      <c r="F3820" s="5">
        <f t="shared" si="354"/>
        <v>0</v>
      </c>
      <c r="G3820" s="6" t="e">
        <f t="shared" si="355"/>
        <v>#DIV/0!</v>
      </c>
      <c r="H3820" t="s">
        <v>8220</v>
      </c>
      <c r="I3820" t="s">
        <v>8224</v>
      </c>
      <c r="J3820" t="s">
        <v>8246</v>
      </c>
      <c r="K3820">
        <v>1406566363</v>
      </c>
      <c r="L3820" s="11">
        <f t="shared" si="358"/>
        <v>41848.703275462962</v>
      </c>
      <c r="M3820">
        <v>1403974363</v>
      </c>
      <c r="N3820" s="11">
        <f t="shared" si="359"/>
        <v>41818.703275462962</v>
      </c>
      <c r="O3820" t="b">
        <v>0</v>
      </c>
      <c r="P3820">
        <v>0</v>
      </c>
      <c r="Q3820" t="b">
        <v>0</v>
      </c>
      <c r="R3820" t="s">
        <v>8287</v>
      </c>
      <c r="S3820" t="str">
        <f t="shared" si="356"/>
        <v>publishing</v>
      </c>
      <c r="T3820" t="str">
        <f t="shared" si="357"/>
        <v>translations</v>
      </c>
    </row>
    <row r="3821" spans="1:20" ht="43.2" x14ac:dyDescent="0.3">
      <c r="A3821">
        <v>1453</v>
      </c>
      <c r="B3821" s="3" t="s">
        <v>1454</v>
      </c>
      <c r="C3821" s="3" t="s">
        <v>5563</v>
      </c>
      <c r="D3821" s="10">
        <v>25000</v>
      </c>
      <c r="E3821">
        <v>0</v>
      </c>
      <c r="F3821" s="5">
        <f t="shared" si="354"/>
        <v>0</v>
      </c>
      <c r="G3821" s="6" t="e">
        <f t="shared" si="355"/>
        <v>#DIV/0!</v>
      </c>
      <c r="H3821" t="s">
        <v>8220</v>
      </c>
      <c r="I3821" t="s">
        <v>8230</v>
      </c>
      <c r="J3821" t="s">
        <v>8249</v>
      </c>
      <c r="K3821">
        <v>1492270947</v>
      </c>
      <c r="L3821" s="11">
        <f t="shared" si="358"/>
        <v>42840.654479166667</v>
      </c>
      <c r="M3821">
        <v>1488386547</v>
      </c>
      <c r="N3821" s="11">
        <f t="shared" si="359"/>
        <v>42795.696145833332</v>
      </c>
      <c r="O3821" t="b">
        <v>0</v>
      </c>
      <c r="P3821">
        <v>0</v>
      </c>
      <c r="Q3821" t="b">
        <v>0</v>
      </c>
      <c r="R3821" t="s">
        <v>8287</v>
      </c>
      <c r="S3821" t="str">
        <f t="shared" si="356"/>
        <v>publishing</v>
      </c>
      <c r="T3821" t="str">
        <f t="shared" si="357"/>
        <v>translations</v>
      </c>
    </row>
    <row r="3822" spans="1:20" ht="28.8" x14ac:dyDescent="0.3">
      <c r="A3822">
        <v>1457</v>
      </c>
      <c r="B3822" s="3" t="s">
        <v>1458</v>
      </c>
      <c r="C3822" s="3" t="s">
        <v>5567</v>
      </c>
      <c r="D3822" s="10">
        <v>6000</v>
      </c>
      <c r="E3822">
        <v>0</v>
      </c>
      <c r="F3822" s="5">
        <f t="shared" si="354"/>
        <v>0</v>
      </c>
      <c r="G3822" s="6" t="e">
        <f t="shared" si="355"/>
        <v>#DIV/0!</v>
      </c>
      <c r="H3822" t="s">
        <v>8220</v>
      </c>
      <c r="I3822" t="s">
        <v>8224</v>
      </c>
      <c r="J3822" t="s">
        <v>8246</v>
      </c>
      <c r="K3822">
        <v>1447281044</v>
      </c>
      <c r="L3822" s="11">
        <f t="shared" si="358"/>
        <v>42319.938009259262</v>
      </c>
      <c r="M3822">
        <v>1444685444</v>
      </c>
      <c r="N3822" s="11">
        <f t="shared" si="359"/>
        <v>42289.89634259259</v>
      </c>
      <c r="O3822" t="b">
        <v>0</v>
      </c>
      <c r="P3822">
        <v>0</v>
      </c>
      <c r="Q3822" t="b">
        <v>0</v>
      </c>
      <c r="R3822" t="s">
        <v>8287</v>
      </c>
      <c r="S3822" t="str">
        <f t="shared" si="356"/>
        <v>publishing</v>
      </c>
      <c r="T3822" t="str">
        <f t="shared" si="357"/>
        <v>translations</v>
      </c>
    </row>
    <row r="3823" spans="1:20" ht="57.6" x14ac:dyDescent="0.3">
      <c r="A3823">
        <v>1458</v>
      </c>
      <c r="B3823" s="3" t="s">
        <v>1459</v>
      </c>
      <c r="C3823" s="3" t="s">
        <v>5568</v>
      </c>
      <c r="D3823" s="10">
        <v>5000</v>
      </c>
      <c r="E3823">
        <v>0</v>
      </c>
      <c r="F3823" s="5">
        <f t="shared" si="354"/>
        <v>0</v>
      </c>
      <c r="G3823" s="6" t="e">
        <f t="shared" si="355"/>
        <v>#DIV/0!</v>
      </c>
      <c r="H3823" t="s">
        <v>8220</v>
      </c>
      <c r="I3823" t="s">
        <v>8224</v>
      </c>
      <c r="J3823" t="s">
        <v>8246</v>
      </c>
      <c r="K3823">
        <v>1407729600</v>
      </c>
      <c r="L3823" s="11">
        <f t="shared" si="358"/>
        <v>41862.166666666664</v>
      </c>
      <c r="M3823">
        <v>1405097760</v>
      </c>
      <c r="N3823" s="11">
        <f t="shared" si="359"/>
        <v>41831.705555555556</v>
      </c>
      <c r="O3823" t="b">
        <v>0</v>
      </c>
      <c r="P3823">
        <v>0</v>
      </c>
      <c r="Q3823" t="b">
        <v>0</v>
      </c>
      <c r="R3823" t="s">
        <v>8287</v>
      </c>
      <c r="S3823" t="str">
        <f t="shared" si="356"/>
        <v>publishing</v>
      </c>
      <c r="T3823" t="str">
        <f t="shared" si="357"/>
        <v>translations</v>
      </c>
    </row>
    <row r="3824" spans="1:20" ht="43.2" x14ac:dyDescent="0.3">
      <c r="A3824">
        <v>1459</v>
      </c>
      <c r="B3824" s="3" t="s">
        <v>1460</v>
      </c>
      <c r="C3824" s="3" t="s">
        <v>5569</v>
      </c>
      <c r="D3824" s="10">
        <v>37000</v>
      </c>
      <c r="E3824">
        <v>0</v>
      </c>
      <c r="F3824" s="5">
        <f t="shared" si="354"/>
        <v>0</v>
      </c>
      <c r="G3824" s="6" t="e">
        <f t="shared" si="355"/>
        <v>#DIV/0!</v>
      </c>
      <c r="H3824" t="s">
        <v>8220</v>
      </c>
      <c r="I3824" t="s">
        <v>8232</v>
      </c>
      <c r="J3824" t="s">
        <v>8253</v>
      </c>
      <c r="K3824">
        <v>1449077100</v>
      </c>
      <c r="L3824" s="11">
        <f t="shared" si="358"/>
        <v>42340.725694444445</v>
      </c>
      <c r="M3824">
        <v>1446612896</v>
      </c>
      <c r="N3824" s="11">
        <f t="shared" si="359"/>
        <v>42312.204814814817</v>
      </c>
      <c r="O3824" t="b">
        <v>0</v>
      </c>
      <c r="P3824">
        <v>0</v>
      </c>
      <c r="Q3824" t="b">
        <v>0</v>
      </c>
      <c r="R3824" t="s">
        <v>8287</v>
      </c>
      <c r="S3824" t="str">
        <f t="shared" si="356"/>
        <v>publishing</v>
      </c>
      <c r="T3824" t="str">
        <f t="shared" si="357"/>
        <v>translations</v>
      </c>
    </row>
    <row r="3825" spans="1:20" ht="43.2" x14ac:dyDescent="0.3">
      <c r="A3825">
        <v>1460</v>
      </c>
      <c r="B3825" s="3" t="s">
        <v>1461</v>
      </c>
      <c r="C3825" s="3" t="s">
        <v>5570</v>
      </c>
      <c r="D3825" s="10">
        <v>25000000</v>
      </c>
      <c r="E3825">
        <v>0</v>
      </c>
      <c r="F3825" s="5">
        <f t="shared" si="354"/>
        <v>0</v>
      </c>
      <c r="G3825" s="6" t="e">
        <f t="shared" si="355"/>
        <v>#DIV/0!</v>
      </c>
      <c r="H3825" t="s">
        <v>8220</v>
      </c>
      <c r="I3825" t="s">
        <v>8224</v>
      </c>
      <c r="J3825" t="s">
        <v>8246</v>
      </c>
      <c r="K3825">
        <v>1417391100</v>
      </c>
      <c r="L3825" s="11">
        <f t="shared" si="358"/>
        <v>41973.989583333328</v>
      </c>
      <c r="M3825">
        <v>1412371898</v>
      </c>
      <c r="N3825" s="11">
        <f t="shared" si="359"/>
        <v>41915.896967592591</v>
      </c>
      <c r="O3825" t="b">
        <v>0</v>
      </c>
      <c r="P3825">
        <v>0</v>
      </c>
      <c r="Q3825" t="b">
        <v>0</v>
      </c>
      <c r="R3825" t="s">
        <v>8287</v>
      </c>
      <c r="S3825" t="str">
        <f t="shared" si="356"/>
        <v>publishing</v>
      </c>
      <c r="T3825" t="str">
        <f t="shared" si="357"/>
        <v>translations</v>
      </c>
    </row>
    <row r="3826" spans="1:20" ht="57.6" x14ac:dyDescent="0.3">
      <c r="A3826">
        <v>1562</v>
      </c>
      <c r="B3826" s="3" t="s">
        <v>1563</v>
      </c>
      <c r="C3826" s="3" t="s">
        <v>5672</v>
      </c>
      <c r="D3826" s="10">
        <v>4000</v>
      </c>
      <c r="E3826">
        <v>0</v>
      </c>
      <c r="F3826" s="5">
        <f t="shared" si="354"/>
        <v>0</v>
      </c>
      <c r="G3826" s="6" t="e">
        <f t="shared" si="355"/>
        <v>#DIV/0!</v>
      </c>
      <c r="H3826" t="s">
        <v>8220</v>
      </c>
      <c r="I3826" t="s">
        <v>8224</v>
      </c>
      <c r="J3826" t="s">
        <v>8246</v>
      </c>
      <c r="K3826">
        <v>1259715000</v>
      </c>
      <c r="L3826" s="11">
        <f t="shared" si="358"/>
        <v>40149.034722222219</v>
      </c>
      <c r="M3826">
        <v>1253712916</v>
      </c>
      <c r="N3826" s="11">
        <f t="shared" si="359"/>
        <v>40079.566157407404</v>
      </c>
      <c r="O3826" t="b">
        <v>0</v>
      </c>
      <c r="P3826">
        <v>0</v>
      </c>
      <c r="Q3826" t="b">
        <v>0</v>
      </c>
      <c r="R3826" t="s">
        <v>8290</v>
      </c>
      <c r="S3826" t="str">
        <f t="shared" si="356"/>
        <v>publishing</v>
      </c>
      <c r="T3826" t="str">
        <f t="shared" si="357"/>
        <v>art books</v>
      </c>
    </row>
    <row r="3827" spans="1:20" x14ac:dyDescent="0.3">
      <c r="A3827">
        <v>1569</v>
      </c>
      <c r="B3827" s="3" t="s">
        <v>1570</v>
      </c>
      <c r="C3827" s="3" t="s">
        <v>5679</v>
      </c>
      <c r="D3827" s="10">
        <v>30000</v>
      </c>
      <c r="E3827">
        <v>0</v>
      </c>
      <c r="F3827" s="5">
        <f t="shared" si="354"/>
        <v>0</v>
      </c>
      <c r="G3827" s="6" t="e">
        <f t="shared" si="355"/>
        <v>#DIV/0!</v>
      </c>
      <c r="H3827" t="s">
        <v>8220</v>
      </c>
      <c r="I3827" t="s">
        <v>8224</v>
      </c>
      <c r="J3827" t="s">
        <v>8246</v>
      </c>
      <c r="K3827">
        <v>1369498714</v>
      </c>
      <c r="L3827" s="11">
        <f t="shared" si="358"/>
        <v>41419.679560185185</v>
      </c>
      <c r="M3827">
        <v>1366906714</v>
      </c>
      <c r="N3827" s="11">
        <f t="shared" si="359"/>
        <v>41389.679560185185</v>
      </c>
      <c r="O3827" t="b">
        <v>0</v>
      </c>
      <c r="P3827">
        <v>0</v>
      </c>
      <c r="Q3827" t="b">
        <v>0</v>
      </c>
      <c r="R3827" t="s">
        <v>8290</v>
      </c>
      <c r="S3827" t="str">
        <f t="shared" si="356"/>
        <v>publishing</v>
      </c>
      <c r="T3827" t="str">
        <f t="shared" si="357"/>
        <v>art books</v>
      </c>
    </row>
    <row r="3828" spans="1:20" ht="43.2" x14ac:dyDescent="0.3">
      <c r="A3828">
        <v>1580</v>
      </c>
      <c r="B3828" s="3" t="s">
        <v>1581</v>
      </c>
      <c r="C3828" s="3" t="s">
        <v>5690</v>
      </c>
      <c r="D3828" s="10">
        <v>1750</v>
      </c>
      <c r="E3828">
        <v>0</v>
      </c>
      <c r="F3828" s="5">
        <f t="shared" si="354"/>
        <v>0</v>
      </c>
      <c r="G3828" s="6" t="e">
        <f t="shared" si="355"/>
        <v>#DIV/0!</v>
      </c>
      <c r="H3828" t="s">
        <v>8220</v>
      </c>
      <c r="I3828" t="s">
        <v>8224</v>
      </c>
      <c r="J3828" t="s">
        <v>8246</v>
      </c>
      <c r="K3828">
        <v>1337562726</v>
      </c>
      <c r="L3828" s="11">
        <f t="shared" si="358"/>
        <v>41050.050069444449</v>
      </c>
      <c r="M3828">
        <v>1332378726</v>
      </c>
      <c r="N3828" s="11">
        <f t="shared" si="359"/>
        <v>40990.050069444449</v>
      </c>
      <c r="O3828" t="b">
        <v>0</v>
      </c>
      <c r="P3828">
        <v>0</v>
      </c>
      <c r="Q3828" t="b">
        <v>0</v>
      </c>
      <c r="R3828" t="s">
        <v>8290</v>
      </c>
      <c r="S3828" t="str">
        <f t="shared" si="356"/>
        <v>publishing</v>
      </c>
      <c r="T3828" t="str">
        <f t="shared" si="357"/>
        <v>art books</v>
      </c>
    </row>
    <row r="3829" spans="1:20" ht="43.2" x14ac:dyDescent="0.3">
      <c r="A3829">
        <v>2341</v>
      </c>
      <c r="B3829" s="3" t="s">
        <v>2342</v>
      </c>
      <c r="C3829" s="3" t="s">
        <v>6451</v>
      </c>
      <c r="D3829" s="10">
        <v>5000</v>
      </c>
      <c r="E3829">
        <v>0</v>
      </c>
      <c r="F3829" s="5">
        <f t="shared" si="354"/>
        <v>0</v>
      </c>
      <c r="G3829" s="6" t="e">
        <f t="shared" si="355"/>
        <v>#DIV/0!</v>
      </c>
      <c r="H3829" t="s">
        <v>8220</v>
      </c>
      <c r="I3829" t="s">
        <v>8224</v>
      </c>
      <c r="J3829" t="s">
        <v>8246</v>
      </c>
      <c r="K3829">
        <v>1436729504</v>
      </c>
      <c r="L3829" s="11">
        <f t="shared" si="358"/>
        <v>42197.813703703709</v>
      </c>
      <c r="M3829">
        <v>1434137504</v>
      </c>
      <c r="N3829" s="11">
        <f t="shared" si="359"/>
        <v>42167.813703703709</v>
      </c>
      <c r="O3829" t="b">
        <v>0</v>
      </c>
      <c r="P3829">
        <v>0</v>
      </c>
      <c r="Q3829" t="b">
        <v>0</v>
      </c>
      <c r="R3829" t="s">
        <v>8272</v>
      </c>
      <c r="S3829" t="str">
        <f t="shared" si="356"/>
        <v>technology</v>
      </c>
      <c r="T3829" t="str">
        <f t="shared" si="357"/>
        <v>web</v>
      </c>
    </row>
    <row r="3830" spans="1:20" ht="43.2" x14ac:dyDescent="0.3">
      <c r="A3830">
        <v>2342</v>
      </c>
      <c r="B3830" s="3" t="s">
        <v>2343</v>
      </c>
      <c r="C3830" s="3" t="s">
        <v>6452</v>
      </c>
      <c r="D3830" s="10">
        <v>5500</v>
      </c>
      <c r="E3830">
        <v>0</v>
      </c>
      <c r="F3830" s="5">
        <f t="shared" si="354"/>
        <v>0</v>
      </c>
      <c r="G3830" s="6" t="e">
        <f t="shared" si="355"/>
        <v>#DIV/0!</v>
      </c>
      <c r="H3830" t="s">
        <v>8220</v>
      </c>
      <c r="I3830" t="s">
        <v>8224</v>
      </c>
      <c r="J3830" t="s">
        <v>8246</v>
      </c>
      <c r="K3830">
        <v>1412571600</v>
      </c>
      <c r="L3830" s="11">
        <f t="shared" si="358"/>
        <v>41918.208333333336</v>
      </c>
      <c r="M3830">
        <v>1410799870</v>
      </c>
      <c r="N3830" s="11">
        <f t="shared" si="359"/>
        <v>41897.702199074076</v>
      </c>
      <c r="O3830" t="b">
        <v>0</v>
      </c>
      <c r="P3830">
        <v>0</v>
      </c>
      <c r="Q3830" t="b">
        <v>0</v>
      </c>
      <c r="R3830" t="s">
        <v>8272</v>
      </c>
      <c r="S3830" t="str">
        <f t="shared" si="356"/>
        <v>technology</v>
      </c>
      <c r="T3830" t="str">
        <f t="shared" si="357"/>
        <v>web</v>
      </c>
    </row>
    <row r="3831" spans="1:20" ht="43.2" x14ac:dyDescent="0.3">
      <c r="A3831">
        <v>2345</v>
      </c>
      <c r="B3831" s="3" t="s">
        <v>2346</v>
      </c>
      <c r="C3831" s="3" t="s">
        <v>6455</v>
      </c>
      <c r="D3831" s="10">
        <v>3000</v>
      </c>
      <c r="E3831">
        <v>0</v>
      </c>
      <c r="F3831" s="5">
        <f t="shared" si="354"/>
        <v>0</v>
      </c>
      <c r="G3831" s="6" t="e">
        <f t="shared" si="355"/>
        <v>#DIV/0!</v>
      </c>
      <c r="H3831" t="s">
        <v>8220</v>
      </c>
      <c r="I3831" t="s">
        <v>8224</v>
      </c>
      <c r="J3831" t="s">
        <v>8246</v>
      </c>
      <c r="K3831">
        <v>1427845140</v>
      </c>
      <c r="L3831" s="11">
        <f t="shared" si="358"/>
        <v>42094.985416666663</v>
      </c>
      <c r="M3831">
        <v>1424822556</v>
      </c>
      <c r="N3831" s="11">
        <f t="shared" si="359"/>
        <v>42060.001805555556</v>
      </c>
      <c r="O3831" t="b">
        <v>0</v>
      </c>
      <c r="P3831">
        <v>0</v>
      </c>
      <c r="Q3831" t="b">
        <v>0</v>
      </c>
      <c r="R3831" t="s">
        <v>8272</v>
      </c>
      <c r="S3831" t="str">
        <f t="shared" si="356"/>
        <v>technology</v>
      </c>
      <c r="T3831" t="str">
        <f t="shared" si="357"/>
        <v>web</v>
      </c>
    </row>
    <row r="3832" spans="1:20" ht="43.2" x14ac:dyDescent="0.3">
      <c r="A3832">
        <v>2349</v>
      </c>
      <c r="B3832" s="3" t="s">
        <v>2350</v>
      </c>
      <c r="C3832" s="3" t="s">
        <v>6459</v>
      </c>
      <c r="D3832" s="10">
        <v>474900</v>
      </c>
      <c r="E3832">
        <v>0</v>
      </c>
      <c r="F3832" s="5">
        <f t="shared" si="354"/>
        <v>0</v>
      </c>
      <c r="G3832" s="6" t="e">
        <f t="shared" si="355"/>
        <v>#DIV/0!</v>
      </c>
      <c r="H3832" t="s">
        <v>8220</v>
      </c>
      <c r="I3832" t="s">
        <v>8235</v>
      </c>
      <c r="J3832" t="s">
        <v>8255</v>
      </c>
      <c r="K3832">
        <v>1439318228</v>
      </c>
      <c r="L3832" s="11">
        <f t="shared" si="358"/>
        <v>42227.775787037041</v>
      </c>
      <c r="M3832">
        <v>1436812628</v>
      </c>
      <c r="N3832" s="11">
        <f t="shared" si="359"/>
        <v>42198.775787037041</v>
      </c>
      <c r="O3832" t="b">
        <v>0</v>
      </c>
      <c r="P3832">
        <v>0</v>
      </c>
      <c r="Q3832" t="b">
        <v>0</v>
      </c>
      <c r="R3832" t="s">
        <v>8272</v>
      </c>
      <c r="S3832" t="str">
        <f t="shared" si="356"/>
        <v>technology</v>
      </c>
      <c r="T3832" t="str">
        <f t="shared" si="357"/>
        <v>web</v>
      </c>
    </row>
    <row r="3833" spans="1:20" ht="43.2" x14ac:dyDescent="0.3">
      <c r="A3833">
        <v>2350</v>
      </c>
      <c r="B3833" s="3" t="s">
        <v>2351</v>
      </c>
      <c r="C3833" s="3" t="s">
        <v>6460</v>
      </c>
      <c r="D3833" s="10">
        <v>50000</v>
      </c>
      <c r="E3833">
        <v>0</v>
      </c>
      <c r="F3833" s="5">
        <f t="shared" si="354"/>
        <v>0</v>
      </c>
      <c r="G3833" s="6" t="e">
        <f t="shared" si="355"/>
        <v>#DIV/0!</v>
      </c>
      <c r="H3833" t="s">
        <v>8220</v>
      </c>
      <c r="I3833" t="s">
        <v>8241</v>
      </c>
      <c r="J3833" t="s">
        <v>8249</v>
      </c>
      <c r="K3833">
        <v>1483474370</v>
      </c>
      <c r="L3833" s="11">
        <f t="shared" si="358"/>
        <v>42738.842245370368</v>
      </c>
      <c r="M3833">
        <v>1480882370</v>
      </c>
      <c r="N3833" s="11">
        <f t="shared" si="359"/>
        <v>42708.842245370368</v>
      </c>
      <c r="O3833" t="b">
        <v>0</v>
      </c>
      <c r="P3833">
        <v>0</v>
      </c>
      <c r="Q3833" t="b">
        <v>0</v>
      </c>
      <c r="R3833" t="s">
        <v>8272</v>
      </c>
      <c r="S3833" t="str">
        <f t="shared" si="356"/>
        <v>technology</v>
      </c>
      <c r="T3833" t="str">
        <f t="shared" si="357"/>
        <v>web</v>
      </c>
    </row>
    <row r="3834" spans="1:20" ht="43.2" x14ac:dyDescent="0.3">
      <c r="A3834">
        <v>2352</v>
      </c>
      <c r="B3834" s="3" t="s">
        <v>2353</v>
      </c>
      <c r="C3834" s="3" t="s">
        <v>6462</v>
      </c>
      <c r="D3834" s="10">
        <v>2000</v>
      </c>
      <c r="E3834">
        <v>0</v>
      </c>
      <c r="F3834" s="5">
        <f t="shared" si="354"/>
        <v>0</v>
      </c>
      <c r="G3834" s="6" t="e">
        <f t="shared" si="355"/>
        <v>#DIV/0!</v>
      </c>
      <c r="H3834" t="s">
        <v>8220</v>
      </c>
      <c r="I3834" t="s">
        <v>8224</v>
      </c>
      <c r="J3834" t="s">
        <v>8246</v>
      </c>
      <c r="K3834">
        <v>1433603552</v>
      </c>
      <c r="L3834" s="11">
        <f t="shared" si="358"/>
        <v>42161.633703703701</v>
      </c>
      <c r="M3834">
        <v>1428419552</v>
      </c>
      <c r="N3834" s="11">
        <f t="shared" si="359"/>
        <v>42101.633703703701</v>
      </c>
      <c r="O3834" t="b">
        <v>0</v>
      </c>
      <c r="P3834">
        <v>0</v>
      </c>
      <c r="Q3834" t="b">
        <v>0</v>
      </c>
      <c r="R3834" t="s">
        <v>8272</v>
      </c>
      <c r="S3834" t="str">
        <f t="shared" si="356"/>
        <v>technology</v>
      </c>
      <c r="T3834" t="str">
        <f t="shared" si="357"/>
        <v>web</v>
      </c>
    </row>
    <row r="3835" spans="1:20" ht="43.2" x14ac:dyDescent="0.3">
      <c r="A3835">
        <v>2353</v>
      </c>
      <c r="B3835" s="3" t="s">
        <v>2354</v>
      </c>
      <c r="C3835" s="3" t="s">
        <v>6463</v>
      </c>
      <c r="D3835" s="10">
        <v>1000</v>
      </c>
      <c r="E3835">
        <v>0</v>
      </c>
      <c r="F3835" s="5">
        <f t="shared" si="354"/>
        <v>0</v>
      </c>
      <c r="G3835" s="6" t="e">
        <f t="shared" si="355"/>
        <v>#DIV/0!</v>
      </c>
      <c r="H3835" t="s">
        <v>8220</v>
      </c>
      <c r="I3835" t="s">
        <v>8224</v>
      </c>
      <c r="J3835" t="s">
        <v>8246</v>
      </c>
      <c r="K3835">
        <v>1429632822</v>
      </c>
      <c r="L3835" s="11">
        <f t="shared" si="358"/>
        <v>42115.676180555558</v>
      </c>
      <c r="M3835">
        <v>1428596022</v>
      </c>
      <c r="N3835" s="11">
        <f t="shared" si="359"/>
        <v>42103.676180555558</v>
      </c>
      <c r="O3835" t="b">
        <v>0</v>
      </c>
      <c r="P3835">
        <v>0</v>
      </c>
      <c r="Q3835" t="b">
        <v>0</v>
      </c>
      <c r="R3835" t="s">
        <v>8272</v>
      </c>
      <c r="S3835" t="str">
        <f t="shared" si="356"/>
        <v>technology</v>
      </c>
      <c r="T3835" t="str">
        <f t="shared" si="357"/>
        <v>web</v>
      </c>
    </row>
    <row r="3836" spans="1:20" ht="28.8" x14ac:dyDescent="0.3">
      <c r="A3836">
        <v>2356</v>
      </c>
      <c r="B3836" s="3" t="s">
        <v>2357</v>
      </c>
      <c r="C3836" s="3" t="s">
        <v>6466</v>
      </c>
      <c r="D3836" s="10">
        <v>10000</v>
      </c>
      <c r="E3836">
        <v>0</v>
      </c>
      <c r="F3836" s="5">
        <f t="shared" si="354"/>
        <v>0</v>
      </c>
      <c r="G3836" s="6" t="e">
        <f t="shared" si="355"/>
        <v>#DIV/0!</v>
      </c>
      <c r="H3836" t="s">
        <v>8220</v>
      </c>
      <c r="I3836" t="s">
        <v>8233</v>
      </c>
      <c r="J3836" t="s">
        <v>8249</v>
      </c>
      <c r="K3836">
        <v>1433530104</v>
      </c>
      <c r="L3836" s="11">
        <f t="shared" si="358"/>
        <v>42160.78361111111</v>
      </c>
      <c r="M3836">
        <v>1430938104</v>
      </c>
      <c r="N3836" s="11">
        <f t="shared" si="359"/>
        <v>42130.78361111111</v>
      </c>
      <c r="O3836" t="b">
        <v>0</v>
      </c>
      <c r="P3836">
        <v>0</v>
      </c>
      <c r="Q3836" t="b">
        <v>0</v>
      </c>
      <c r="R3836" t="s">
        <v>8272</v>
      </c>
      <c r="S3836" t="str">
        <f t="shared" si="356"/>
        <v>technology</v>
      </c>
      <c r="T3836" t="str">
        <f t="shared" si="357"/>
        <v>web</v>
      </c>
    </row>
    <row r="3837" spans="1:20" ht="43.2" x14ac:dyDescent="0.3">
      <c r="A3837">
        <v>2357</v>
      </c>
      <c r="B3837" s="3" t="s">
        <v>2358</v>
      </c>
      <c r="C3837" s="3" t="s">
        <v>6467</v>
      </c>
      <c r="D3837" s="10">
        <v>27000</v>
      </c>
      <c r="E3837">
        <v>0</v>
      </c>
      <c r="F3837" s="5">
        <f t="shared" si="354"/>
        <v>0</v>
      </c>
      <c r="G3837" s="6" t="e">
        <f t="shared" si="355"/>
        <v>#DIV/0!</v>
      </c>
      <c r="H3837" t="s">
        <v>8220</v>
      </c>
      <c r="I3837" t="s">
        <v>8225</v>
      </c>
      <c r="J3837" t="s">
        <v>8247</v>
      </c>
      <c r="K3837">
        <v>1445093578</v>
      </c>
      <c r="L3837" s="11">
        <f t="shared" si="358"/>
        <v>42294.620115740734</v>
      </c>
      <c r="M3837">
        <v>1442501578</v>
      </c>
      <c r="N3837" s="11">
        <f t="shared" si="359"/>
        <v>42264.620115740734</v>
      </c>
      <c r="O3837" t="b">
        <v>0</v>
      </c>
      <c r="P3837">
        <v>0</v>
      </c>
      <c r="Q3837" t="b">
        <v>0</v>
      </c>
      <c r="R3837" t="s">
        <v>8272</v>
      </c>
      <c r="S3837" t="str">
        <f t="shared" si="356"/>
        <v>technology</v>
      </c>
      <c r="T3837" t="str">
        <f t="shared" si="357"/>
        <v>web</v>
      </c>
    </row>
    <row r="3838" spans="1:20" ht="43.2" x14ac:dyDescent="0.3">
      <c r="A3838">
        <v>2358</v>
      </c>
      <c r="B3838" s="3" t="s">
        <v>2359</v>
      </c>
      <c r="C3838" s="3" t="s">
        <v>6468</v>
      </c>
      <c r="D3838" s="10">
        <v>1500</v>
      </c>
      <c r="E3838">
        <v>0</v>
      </c>
      <c r="F3838" s="5">
        <f t="shared" si="354"/>
        <v>0</v>
      </c>
      <c r="G3838" s="6" t="e">
        <f t="shared" si="355"/>
        <v>#DIV/0!</v>
      </c>
      <c r="H3838" t="s">
        <v>8220</v>
      </c>
      <c r="I3838" t="s">
        <v>8225</v>
      </c>
      <c r="J3838" t="s">
        <v>8247</v>
      </c>
      <c r="K3838">
        <v>1422664740</v>
      </c>
      <c r="L3838" s="11">
        <f t="shared" si="358"/>
        <v>42035.027083333334</v>
      </c>
      <c r="M3838">
        <v>1417818036</v>
      </c>
      <c r="N3838" s="11">
        <f t="shared" si="359"/>
        <v>41978.930972222224</v>
      </c>
      <c r="O3838" t="b">
        <v>0</v>
      </c>
      <c r="P3838">
        <v>0</v>
      </c>
      <c r="Q3838" t="b">
        <v>0</v>
      </c>
      <c r="R3838" t="s">
        <v>8272</v>
      </c>
      <c r="S3838" t="str">
        <f t="shared" si="356"/>
        <v>technology</v>
      </c>
      <c r="T3838" t="str">
        <f t="shared" si="357"/>
        <v>web</v>
      </c>
    </row>
    <row r="3839" spans="1:20" ht="43.2" x14ac:dyDescent="0.3">
      <c r="A3839">
        <v>2361</v>
      </c>
      <c r="B3839" s="3" t="s">
        <v>2362</v>
      </c>
      <c r="C3839" s="3" t="s">
        <v>6471</v>
      </c>
      <c r="D3839" s="10">
        <v>200</v>
      </c>
      <c r="E3839">
        <v>0</v>
      </c>
      <c r="F3839" s="5">
        <f t="shared" si="354"/>
        <v>0</v>
      </c>
      <c r="G3839" s="6" t="e">
        <f t="shared" si="355"/>
        <v>#DIV/0!</v>
      </c>
      <c r="H3839" t="s">
        <v>8220</v>
      </c>
      <c r="I3839" t="s">
        <v>8229</v>
      </c>
      <c r="J3839" t="s">
        <v>8251</v>
      </c>
      <c r="K3839">
        <v>1462053600</v>
      </c>
      <c r="L3839" s="11">
        <f t="shared" si="358"/>
        <v>42490.916666666672</v>
      </c>
      <c r="M3839">
        <v>1459975008</v>
      </c>
      <c r="N3839" s="11">
        <f t="shared" si="359"/>
        <v>42466.858888888892</v>
      </c>
      <c r="O3839" t="b">
        <v>0</v>
      </c>
      <c r="P3839">
        <v>0</v>
      </c>
      <c r="Q3839" t="b">
        <v>0</v>
      </c>
      <c r="R3839" t="s">
        <v>8272</v>
      </c>
      <c r="S3839" t="str">
        <f t="shared" si="356"/>
        <v>technology</v>
      </c>
      <c r="T3839" t="str">
        <f t="shared" si="357"/>
        <v>web</v>
      </c>
    </row>
    <row r="3840" spans="1:20" ht="43.2" x14ac:dyDescent="0.3">
      <c r="A3840">
        <v>2363</v>
      </c>
      <c r="B3840" s="3" t="s">
        <v>2364</v>
      </c>
      <c r="C3840" s="3" t="s">
        <v>6473</v>
      </c>
      <c r="D3840" s="10">
        <v>175000</v>
      </c>
      <c r="E3840">
        <v>0</v>
      </c>
      <c r="F3840" s="5">
        <f t="shared" si="354"/>
        <v>0</v>
      </c>
      <c r="G3840" s="6" t="e">
        <f t="shared" si="355"/>
        <v>#DIV/0!</v>
      </c>
      <c r="H3840" t="s">
        <v>8220</v>
      </c>
      <c r="I3840" t="s">
        <v>8224</v>
      </c>
      <c r="J3840" t="s">
        <v>8246</v>
      </c>
      <c r="K3840">
        <v>1451348200</v>
      </c>
      <c r="L3840" s="11">
        <f t="shared" si="358"/>
        <v>42367.011574074073</v>
      </c>
      <c r="M3840">
        <v>1447460200</v>
      </c>
      <c r="N3840" s="11">
        <f t="shared" si="359"/>
        <v>42322.011574074073</v>
      </c>
      <c r="O3840" t="b">
        <v>0</v>
      </c>
      <c r="P3840">
        <v>0</v>
      </c>
      <c r="Q3840" t="b">
        <v>0</v>
      </c>
      <c r="R3840" t="s">
        <v>8272</v>
      </c>
      <c r="S3840" t="str">
        <f t="shared" si="356"/>
        <v>technology</v>
      </c>
      <c r="T3840" t="str">
        <f t="shared" si="357"/>
        <v>web</v>
      </c>
    </row>
    <row r="3841" spans="1:20" ht="28.8" x14ac:dyDescent="0.3">
      <c r="A3841">
        <v>2364</v>
      </c>
      <c r="B3841" s="3" t="s">
        <v>2365</v>
      </c>
      <c r="C3841" s="3" t="s">
        <v>6474</v>
      </c>
      <c r="D3841" s="10">
        <v>128</v>
      </c>
      <c r="E3841">
        <v>0</v>
      </c>
      <c r="F3841" s="5">
        <f t="shared" si="354"/>
        <v>0</v>
      </c>
      <c r="G3841" s="6" t="e">
        <f t="shared" si="355"/>
        <v>#DIV/0!</v>
      </c>
      <c r="H3841" t="s">
        <v>8220</v>
      </c>
      <c r="I3841" t="s">
        <v>8224</v>
      </c>
      <c r="J3841" t="s">
        <v>8246</v>
      </c>
      <c r="K3841">
        <v>1445898356</v>
      </c>
      <c r="L3841" s="11">
        <f t="shared" si="358"/>
        <v>42303.934675925921</v>
      </c>
      <c r="M3841">
        <v>1441146356</v>
      </c>
      <c r="N3841" s="11">
        <f t="shared" si="359"/>
        <v>42248.934675925921</v>
      </c>
      <c r="O3841" t="b">
        <v>0</v>
      </c>
      <c r="P3841">
        <v>0</v>
      </c>
      <c r="Q3841" t="b">
        <v>0</v>
      </c>
      <c r="R3841" t="s">
        <v>8272</v>
      </c>
      <c r="S3841" t="str">
        <f t="shared" si="356"/>
        <v>technology</v>
      </c>
      <c r="T3841" t="str">
        <f t="shared" si="357"/>
        <v>web</v>
      </c>
    </row>
    <row r="3842" spans="1:20" ht="43.2" x14ac:dyDescent="0.3">
      <c r="A3842">
        <v>2365</v>
      </c>
      <c r="B3842" s="3" t="s">
        <v>2366</v>
      </c>
      <c r="C3842" s="3" t="s">
        <v>6475</v>
      </c>
      <c r="D3842" s="10">
        <v>1000</v>
      </c>
      <c r="E3842">
        <v>0</v>
      </c>
      <c r="F3842" s="5">
        <f t="shared" ref="F3842:F3905" si="360">E3842/D3842</f>
        <v>0</v>
      </c>
      <c r="G3842" s="6" t="e">
        <f t="shared" ref="G3842:G3905" si="361">E3842/P3842</f>
        <v>#DIV/0!</v>
      </c>
      <c r="H3842" t="s">
        <v>8220</v>
      </c>
      <c r="I3842" t="s">
        <v>8237</v>
      </c>
      <c r="J3842" t="s">
        <v>8249</v>
      </c>
      <c r="K3842">
        <v>1453071600</v>
      </c>
      <c r="L3842" s="11">
        <f t="shared" si="358"/>
        <v>42386.958333333328</v>
      </c>
      <c r="M3842">
        <v>1449596425</v>
      </c>
      <c r="N3842" s="11">
        <f t="shared" si="359"/>
        <v>42346.736400462964</v>
      </c>
      <c r="O3842" t="b">
        <v>0</v>
      </c>
      <c r="P3842">
        <v>0</v>
      </c>
      <c r="Q3842" t="b">
        <v>0</v>
      </c>
      <c r="R3842" t="s">
        <v>8272</v>
      </c>
      <c r="S3842" t="str">
        <f t="shared" ref="S3842:S3905" si="362">LEFT(R3842,FIND("/",R3842)-1)</f>
        <v>technology</v>
      </c>
      <c r="T3842" t="str">
        <f t="shared" ref="T3842:T3905" si="363">RIGHT(R3842,LEN(R3842)-FIND("/",R3842))</f>
        <v>web</v>
      </c>
    </row>
    <row r="3843" spans="1:20" ht="43.2" x14ac:dyDescent="0.3">
      <c r="A3843">
        <v>2369</v>
      </c>
      <c r="B3843" s="3" t="s">
        <v>2370</v>
      </c>
      <c r="C3843" s="3" t="s">
        <v>6479</v>
      </c>
      <c r="D3843" s="10">
        <v>25000</v>
      </c>
      <c r="E3843">
        <v>0</v>
      </c>
      <c r="F3843" s="5">
        <f t="shared" si="360"/>
        <v>0</v>
      </c>
      <c r="G3843" s="6" t="e">
        <f t="shared" si="361"/>
        <v>#DIV/0!</v>
      </c>
      <c r="H3843" t="s">
        <v>8220</v>
      </c>
      <c r="I3843" t="s">
        <v>8224</v>
      </c>
      <c r="J3843" t="s">
        <v>8246</v>
      </c>
      <c r="K3843">
        <v>1455132611</v>
      </c>
      <c r="L3843" s="11">
        <f t="shared" ref="L3843:L3906" si="364">(((K3843/60)/60)/24)+DATE(1970,1,1)</f>
        <v>42410.812627314815</v>
      </c>
      <c r="M3843">
        <v>1452540611</v>
      </c>
      <c r="N3843" s="11">
        <f t="shared" ref="N3843:N3906" si="365">(((M3843/60)/60)/24)+DATE(1970,1,1)</f>
        <v>42380.812627314815</v>
      </c>
      <c r="O3843" t="b">
        <v>0</v>
      </c>
      <c r="P3843">
        <v>0</v>
      </c>
      <c r="Q3843" t="b">
        <v>0</v>
      </c>
      <c r="R3843" t="s">
        <v>8272</v>
      </c>
      <c r="S3843" t="str">
        <f t="shared" si="362"/>
        <v>technology</v>
      </c>
      <c r="T3843" t="str">
        <f t="shared" si="363"/>
        <v>web</v>
      </c>
    </row>
    <row r="3844" spans="1:20" ht="43.2" x14ac:dyDescent="0.3">
      <c r="A3844">
        <v>2371</v>
      </c>
      <c r="B3844" s="3" t="s">
        <v>2372</v>
      </c>
      <c r="C3844" s="3" t="s">
        <v>6481</v>
      </c>
      <c r="D3844" s="10">
        <v>2000</v>
      </c>
      <c r="E3844">
        <v>0</v>
      </c>
      <c r="F3844" s="5">
        <f t="shared" si="360"/>
        <v>0</v>
      </c>
      <c r="G3844" s="6" t="e">
        <f t="shared" si="361"/>
        <v>#DIV/0!</v>
      </c>
      <c r="H3844" t="s">
        <v>8220</v>
      </c>
      <c r="I3844" t="s">
        <v>8224</v>
      </c>
      <c r="J3844" t="s">
        <v>8246</v>
      </c>
      <c r="K3844">
        <v>1435257596</v>
      </c>
      <c r="L3844" s="11">
        <f t="shared" si="364"/>
        <v>42180.777731481481</v>
      </c>
      <c r="M3844">
        <v>1432665596</v>
      </c>
      <c r="N3844" s="11">
        <f t="shared" si="365"/>
        <v>42150.777731481481</v>
      </c>
      <c r="O3844" t="b">
        <v>0</v>
      </c>
      <c r="P3844">
        <v>0</v>
      </c>
      <c r="Q3844" t="b">
        <v>0</v>
      </c>
      <c r="R3844" t="s">
        <v>8272</v>
      </c>
      <c r="S3844" t="str">
        <f t="shared" si="362"/>
        <v>technology</v>
      </c>
      <c r="T3844" t="str">
        <f t="shared" si="363"/>
        <v>web</v>
      </c>
    </row>
    <row r="3845" spans="1:20" ht="43.2" x14ac:dyDescent="0.3">
      <c r="A3845">
        <v>2375</v>
      </c>
      <c r="B3845" s="3" t="s">
        <v>2376</v>
      </c>
      <c r="C3845" s="3" t="s">
        <v>6485</v>
      </c>
      <c r="D3845" s="10">
        <v>10000</v>
      </c>
      <c r="E3845">
        <v>0</v>
      </c>
      <c r="F3845" s="5">
        <f t="shared" si="360"/>
        <v>0</v>
      </c>
      <c r="G3845" s="6" t="e">
        <f t="shared" si="361"/>
        <v>#DIV/0!</v>
      </c>
      <c r="H3845" t="s">
        <v>8220</v>
      </c>
      <c r="I3845" t="s">
        <v>8224</v>
      </c>
      <c r="J3845" t="s">
        <v>8246</v>
      </c>
      <c r="K3845">
        <v>1473451437</v>
      </c>
      <c r="L3845" s="11">
        <f t="shared" si="364"/>
        <v>42622.836076388892</v>
      </c>
      <c r="M3845">
        <v>1470859437</v>
      </c>
      <c r="N3845" s="11">
        <f t="shared" si="365"/>
        <v>42592.836076388892</v>
      </c>
      <c r="O3845" t="b">
        <v>0</v>
      </c>
      <c r="P3845">
        <v>0</v>
      </c>
      <c r="Q3845" t="b">
        <v>0</v>
      </c>
      <c r="R3845" t="s">
        <v>8272</v>
      </c>
      <c r="S3845" t="str">
        <f t="shared" si="362"/>
        <v>technology</v>
      </c>
      <c r="T3845" t="str">
        <f t="shared" si="363"/>
        <v>web</v>
      </c>
    </row>
    <row r="3846" spans="1:20" ht="43.2" x14ac:dyDescent="0.3">
      <c r="A3846">
        <v>2377</v>
      </c>
      <c r="B3846" s="3" t="s">
        <v>2378</v>
      </c>
      <c r="C3846" s="3" t="s">
        <v>6487</v>
      </c>
      <c r="D3846" s="10">
        <v>2500</v>
      </c>
      <c r="E3846">
        <v>0</v>
      </c>
      <c r="F3846" s="5">
        <f t="shared" si="360"/>
        <v>0</v>
      </c>
      <c r="G3846" s="6" t="e">
        <f t="shared" si="361"/>
        <v>#DIV/0!</v>
      </c>
      <c r="H3846" t="s">
        <v>8220</v>
      </c>
      <c r="I3846" t="s">
        <v>8229</v>
      </c>
      <c r="J3846" t="s">
        <v>8251</v>
      </c>
      <c r="K3846">
        <v>1480110783</v>
      </c>
      <c r="L3846" s="11">
        <f t="shared" si="364"/>
        <v>42699.911840277782</v>
      </c>
      <c r="M3846">
        <v>1477515183</v>
      </c>
      <c r="N3846" s="11">
        <f t="shared" si="365"/>
        <v>42669.870173611111</v>
      </c>
      <c r="O3846" t="b">
        <v>0</v>
      </c>
      <c r="P3846">
        <v>0</v>
      </c>
      <c r="Q3846" t="b">
        <v>0</v>
      </c>
      <c r="R3846" t="s">
        <v>8272</v>
      </c>
      <c r="S3846" t="str">
        <f t="shared" si="362"/>
        <v>technology</v>
      </c>
      <c r="T3846" t="str">
        <f t="shared" si="363"/>
        <v>web</v>
      </c>
    </row>
    <row r="3847" spans="1:20" ht="43.2" x14ac:dyDescent="0.3">
      <c r="A3847">
        <v>2378</v>
      </c>
      <c r="B3847" s="3" t="s">
        <v>2379</v>
      </c>
      <c r="C3847" s="3" t="s">
        <v>6488</v>
      </c>
      <c r="D3847" s="10">
        <v>110000</v>
      </c>
      <c r="E3847">
        <v>0</v>
      </c>
      <c r="F3847" s="5">
        <f t="shared" si="360"/>
        <v>0</v>
      </c>
      <c r="G3847" s="6" t="e">
        <f t="shared" si="361"/>
        <v>#DIV/0!</v>
      </c>
      <c r="H3847" t="s">
        <v>8220</v>
      </c>
      <c r="I3847" t="s">
        <v>8224</v>
      </c>
      <c r="J3847" t="s">
        <v>8246</v>
      </c>
      <c r="K3847">
        <v>1440548330</v>
      </c>
      <c r="L3847" s="11">
        <f t="shared" si="364"/>
        <v>42242.013078703705</v>
      </c>
      <c r="M3847">
        <v>1438042730</v>
      </c>
      <c r="N3847" s="11">
        <f t="shared" si="365"/>
        <v>42213.013078703705</v>
      </c>
      <c r="O3847" t="b">
        <v>0</v>
      </c>
      <c r="P3847">
        <v>0</v>
      </c>
      <c r="Q3847" t="b">
        <v>0</v>
      </c>
      <c r="R3847" t="s">
        <v>8272</v>
      </c>
      <c r="S3847" t="str">
        <f t="shared" si="362"/>
        <v>technology</v>
      </c>
      <c r="T3847" t="str">
        <f t="shared" si="363"/>
        <v>web</v>
      </c>
    </row>
    <row r="3848" spans="1:20" ht="28.8" x14ac:dyDescent="0.3">
      <c r="A3848">
        <v>2379</v>
      </c>
      <c r="B3848" s="3" t="s">
        <v>2380</v>
      </c>
      <c r="C3848" s="3" t="s">
        <v>6489</v>
      </c>
      <c r="D3848" s="10">
        <v>30000</v>
      </c>
      <c r="E3848">
        <v>0</v>
      </c>
      <c r="F3848" s="5">
        <f t="shared" si="360"/>
        <v>0</v>
      </c>
      <c r="G3848" s="6" t="e">
        <f t="shared" si="361"/>
        <v>#DIV/0!</v>
      </c>
      <c r="H3848" t="s">
        <v>8220</v>
      </c>
      <c r="I3848" t="s">
        <v>8224</v>
      </c>
      <c r="J3848" t="s">
        <v>8246</v>
      </c>
      <c r="K3848">
        <v>1444004616</v>
      </c>
      <c r="L3848" s="11">
        <f t="shared" si="364"/>
        <v>42282.016388888893</v>
      </c>
      <c r="M3848">
        <v>1440116616</v>
      </c>
      <c r="N3848" s="11">
        <f t="shared" si="365"/>
        <v>42237.016388888893</v>
      </c>
      <c r="O3848" t="b">
        <v>0</v>
      </c>
      <c r="P3848">
        <v>0</v>
      </c>
      <c r="Q3848" t="b">
        <v>0</v>
      </c>
      <c r="R3848" t="s">
        <v>8272</v>
      </c>
      <c r="S3848" t="str">
        <f t="shared" si="362"/>
        <v>technology</v>
      </c>
      <c r="T3848" t="str">
        <f t="shared" si="363"/>
        <v>web</v>
      </c>
    </row>
    <row r="3849" spans="1:20" ht="43.2" x14ac:dyDescent="0.3">
      <c r="A3849">
        <v>2386</v>
      </c>
      <c r="B3849" s="3" t="s">
        <v>2387</v>
      </c>
      <c r="C3849" s="3" t="s">
        <v>6496</v>
      </c>
      <c r="D3849" s="10">
        <v>30000</v>
      </c>
      <c r="E3849">
        <v>0</v>
      </c>
      <c r="F3849" s="5">
        <f t="shared" si="360"/>
        <v>0</v>
      </c>
      <c r="G3849" s="6" t="e">
        <f t="shared" si="361"/>
        <v>#DIV/0!</v>
      </c>
      <c r="H3849" t="s">
        <v>8220</v>
      </c>
      <c r="I3849" t="s">
        <v>8229</v>
      </c>
      <c r="J3849" t="s">
        <v>8251</v>
      </c>
      <c r="K3849">
        <v>1420920424</v>
      </c>
      <c r="L3849" s="11">
        <f t="shared" si="364"/>
        <v>42014.838240740741</v>
      </c>
      <c r="M3849">
        <v>1415736424</v>
      </c>
      <c r="N3849" s="11">
        <f t="shared" si="365"/>
        <v>41954.838240740741</v>
      </c>
      <c r="O3849" t="b">
        <v>0</v>
      </c>
      <c r="P3849">
        <v>0</v>
      </c>
      <c r="Q3849" t="b">
        <v>0</v>
      </c>
      <c r="R3849" t="s">
        <v>8272</v>
      </c>
      <c r="S3849" t="str">
        <f t="shared" si="362"/>
        <v>technology</v>
      </c>
      <c r="T3849" t="str">
        <f t="shared" si="363"/>
        <v>web</v>
      </c>
    </row>
    <row r="3850" spans="1:20" ht="43.2" x14ac:dyDescent="0.3">
      <c r="A3850">
        <v>2390</v>
      </c>
      <c r="B3850" s="3" t="s">
        <v>2391</v>
      </c>
      <c r="C3850" s="3" t="s">
        <v>6500</v>
      </c>
      <c r="D3850" s="10">
        <v>510000</v>
      </c>
      <c r="E3850">
        <v>0</v>
      </c>
      <c r="F3850" s="5">
        <f t="shared" si="360"/>
        <v>0</v>
      </c>
      <c r="G3850" s="6" t="e">
        <f t="shared" si="361"/>
        <v>#DIV/0!</v>
      </c>
      <c r="H3850" t="s">
        <v>8220</v>
      </c>
      <c r="I3850" t="s">
        <v>8226</v>
      </c>
      <c r="J3850" t="s">
        <v>8248</v>
      </c>
      <c r="K3850">
        <v>1420352264</v>
      </c>
      <c r="L3850" s="11">
        <f t="shared" si="364"/>
        <v>42008.262314814812</v>
      </c>
      <c r="M3850">
        <v>1416896264</v>
      </c>
      <c r="N3850" s="11">
        <f t="shared" si="365"/>
        <v>41968.262314814812</v>
      </c>
      <c r="O3850" t="b">
        <v>0</v>
      </c>
      <c r="P3850">
        <v>0</v>
      </c>
      <c r="Q3850" t="b">
        <v>0</v>
      </c>
      <c r="R3850" t="s">
        <v>8272</v>
      </c>
      <c r="S3850" t="str">
        <f t="shared" si="362"/>
        <v>technology</v>
      </c>
      <c r="T3850" t="str">
        <f t="shared" si="363"/>
        <v>web</v>
      </c>
    </row>
    <row r="3851" spans="1:20" ht="43.2" x14ac:dyDescent="0.3">
      <c r="A3851">
        <v>2392</v>
      </c>
      <c r="B3851" s="3" t="s">
        <v>2393</v>
      </c>
      <c r="C3851" s="3" t="s">
        <v>6502</v>
      </c>
      <c r="D3851" s="10">
        <v>4200</v>
      </c>
      <c r="E3851">
        <v>0</v>
      </c>
      <c r="F3851" s="5">
        <f t="shared" si="360"/>
        <v>0</v>
      </c>
      <c r="G3851" s="6" t="e">
        <f t="shared" si="361"/>
        <v>#DIV/0!</v>
      </c>
      <c r="H3851" t="s">
        <v>8220</v>
      </c>
      <c r="I3851" t="s">
        <v>8224</v>
      </c>
      <c r="J3851" t="s">
        <v>8246</v>
      </c>
      <c r="K3851">
        <v>1446087223</v>
      </c>
      <c r="L3851" s="11">
        <f t="shared" si="364"/>
        <v>42306.120636574073</v>
      </c>
      <c r="M3851">
        <v>1443495223</v>
      </c>
      <c r="N3851" s="11">
        <f t="shared" si="365"/>
        <v>42276.120636574073</v>
      </c>
      <c r="O3851" t="b">
        <v>0</v>
      </c>
      <c r="P3851">
        <v>0</v>
      </c>
      <c r="Q3851" t="b">
        <v>0</v>
      </c>
      <c r="R3851" t="s">
        <v>8272</v>
      </c>
      <c r="S3851" t="str">
        <f t="shared" si="362"/>
        <v>technology</v>
      </c>
      <c r="T3851" t="str">
        <f t="shared" si="363"/>
        <v>web</v>
      </c>
    </row>
    <row r="3852" spans="1:20" ht="43.2" x14ac:dyDescent="0.3">
      <c r="A3852">
        <v>2395</v>
      </c>
      <c r="B3852" s="3" t="s">
        <v>2396</v>
      </c>
      <c r="C3852" s="3" t="s">
        <v>6505</v>
      </c>
      <c r="D3852" s="10">
        <v>33000</v>
      </c>
      <c r="E3852">
        <v>0</v>
      </c>
      <c r="F3852" s="5">
        <f t="shared" si="360"/>
        <v>0</v>
      </c>
      <c r="G3852" s="6" t="e">
        <f t="shared" si="361"/>
        <v>#DIV/0!</v>
      </c>
      <c r="H3852" t="s">
        <v>8220</v>
      </c>
      <c r="I3852" t="s">
        <v>8224</v>
      </c>
      <c r="J3852" t="s">
        <v>8246</v>
      </c>
      <c r="K3852">
        <v>1484038620</v>
      </c>
      <c r="L3852" s="11">
        <f t="shared" si="364"/>
        <v>42745.372916666667</v>
      </c>
      <c r="M3852">
        <v>1481597687</v>
      </c>
      <c r="N3852" s="11">
        <f t="shared" si="365"/>
        <v>42717.121377314819</v>
      </c>
      <c r="O3852" t="b">
        <v>0</v>
      </c>
      <c r="P3852">
        <v>0</v>
      </c>
      <c r="Q3852" t="b">
        <v>0</v>
      </c>
      <c r="R3852" t="s">
        <v>8272</v>
      </c>
      <c r="S3852" t="str">
        <f t="shared" si="362"/>
        <v>technology</v>
      </c>
      <c r="T3852" t="str">
        <f t="shared" si="363"/>
        <v>web</v>
      </c>
    </row>
    <row r="3853" spans="1:20" ht="43.2" x14ac:dyDescent="0.3">
      <c r="A3853">
        <v>2397</v>
      </c>
      <c r="B3853" s="3" t="s">
        <v>2398</v>
      </c>
      <c r="C3853" s="3" t="s">
        <v>6507</v>
      </c>
      <c r="D3853" s="10">
        <v>124000</v>
      </c>
      <c r="E3853">
        <v>0</v>
      </c>
      <c r="F3853" s="5">
        <f t="shared" si="360"/>
        <v>0</v>
      </c>
      <c r="G3853" s="6" t="e">
        <f t="shared" si="361"/>
        <v>#DIV/0!</v>
      </c>
      <c r="H3853" t="s">
        <v>8220</v>
      </c>
      <c r="I3853" t="s">
        <v>8224</v>
      </c>
      <c r="J3853" t="s">
        <v>8246</v>
      </c>
      <c r="K3853">
        <v>1420233256</v>
      </c>
      <c r="L3853" s="11">
        <f t="shared" si="364"/>
        <v>42006.88490740741</v>
      </c>
      <c r="M3853">
        <v>1417641256</v>
      </c>
      <c r="N3853" s="11">
        <f t="shared" si="365"/>
        <v>41976.88490740741</v>
      </c>
      <c r="O3853" t="b">
        <v>0</v>
      </c>
      <c r="P3853">
        <v>0</v>
      </c>
      <c r="Q3853" t="b">
        <v>0</v>
      </c>
      <c r="R3853" t="s">
        <v>8272</v>
      </c>
      <c r="S3853" t="str">
        <f t="shared" si="362"/>
        <v>technology</v>
      </c>
      <c r="T3853" t="str">
        <f t="shared" si="363"/>
        <v>web</v>
      </c>
    </row>
    <row r="3854" spans="1:20" ht="43.2" x14ac:dyDescent="0.3">
      <c r="A3854">
        <v>2398</v>
      </c>
      <c r="B3854" s="3" t="s">
        <v>2399</v>
      </c>
      <c r="C3854" s="3" t="s">
        <v>6508</v>
      </c>
      <c r="D3854" s="10">
        <v>4000</v>
      </c>
      <c r="E3854">
        <v>0</v>
      </c>
      <c r="F3854" s="5">
        <f t="shared" si="360"/>
        <v>0</v>
      </c>
      <c r="G3854" s="6" t="e">
        <f t="shared" si="361"/>
        <v>#DIV/0!</v>
      </c>
      <c r="H3854" t="s">
        <v>8220</v>
      </c>
      <c r="I3854" t="s">
        <v>8224</v>
      </c>
      <c r="J3854" t="s">
        <v>8246</v>
      </c>
      <c r="K3854">
        <v>1435874384</v>
      </c>
      <c r="L3854" s="11">
        <f t="shared" si="364"/>
        <v>42187.916481481487</v>
      </c>
      <c r="M3854">
        <v>1433282384</v>
      </c>
      <c r="N3854" s="11">
        <f t="shared" si="365"/>
        <v>42157.916481481487</v>
      </c>
      <c r="O3854" t="b">
        <v>0</v>
      </c>
      <c r="P3854">
        <v>0</v>
      </c>
      <c r="Q3854" t="b">
        <v>0</v>
      </c>
      <c r="R3854" t="s">
        <v>8272</v>
      </c>
      <c r="S3854" t="str">
        <f t="shared" si="362"/>
        <v>technology</v>
      </c>
      <c r="T3854" t="str">
        <f t="shared" si="363"/>
        <v>web</v>
      </c>
    </row>
    <row r="3855" spans="1:20" ht="43.2" x14ac:dyDescent="0.3">
      <c r="A3855">
        <v>2399</v>
      </c>
      <c r="B3855" s="3" t="s">
        <v>2400</v>
      </c>
      <c r="C3855" s="3" t="s">
        <v>6509</v>
      </c>
      <c r="D3855" s="10">
        <v>13000</v>
      </c>
      <c r="E3855">
        <v>0</v>
      </c>
      <c r="F3855" s="5">
        <f t="shared" si="360"/>
        <v>0</v>
      </c>
      <c r="G3855" s="6" t="e">
        <f t="shared" si="361"/>
        <v>#DIV/0!</v>
      </c>
      <c r="H3855" t="s">
        <v>8220</v>
      </c>
      <c r="I3855" t="s">
        <v>8235</v>
      </c>
      <c r="J3855" t="s">
        <v>8255</v>
      </c>
      <c r="K3855">
        <v>1418934506</v>
      </c>
      <c r="L3855" s="11">
        <f t="shared" si="364"/>
        <v>41991.853078703702</v>
      </c>
      <c r="M3855">
        <v>1415910506</v>
      </c>
      <c r="N3855" s="11">
        <f t="shared" si="365"/>
        <v>41956.853078703702</v>
      </c>
      <c r="O3855" t="b">
        <v>0</v>
      </c>
      <c r="P3855">
        <v>0</v>
      </c>
      <c r="Q3855" t="b">
        <v>0</v>
      </c>
      <c r="R3855" t="s">
        <v>8272</v>
      </c>
      <c r="S3855" t="str">
        <f t="shared" si="362"/>
        <v>technology</v>
      </c>
      <c r="T3855" t="str">
        <f t="shared" si="363"/>
        <v>web</v>
      </c>
    </row>
    <row r="3856" spans="1:20" ht="43.2" x14ac:dyDescent="0.3">
      <c r="A3856">
        <v>2400</v>
      </c>
      <c r="B3856" s="3" t="s">
        <v>2401</v>
      </c>
      <c r="C3856" s="3" t="s">
        <v>6510</v>
      </c>
      <c r="D3856" s="10">
        <v>50000</v>
      </c>
      <c r="E3856">
        <v>0</v>
      </c>
      <c r="F3856" s="5">
        <f t="shared" si="360"/>
        <v>0</v>
      </c>
      <c r="G3856" s="6" t="e">
        <f t="shared" si="361"/>
        <v>#DIV/0!</v>
      </c>
      <c r="H3856" t="s">
        <v>8220</v>
      </c>
      <c r="I3856" t="s">
        <v>8226</v>
      </c>
      <c r="J3856" t="s">
        <v>8248</v>
      </c>
      <c r="K3856">
        <v>1460615164</v>
      </c>
      <c r="L3856" s="11">
        <f t="shared" si="364"/>
        <v>42474.268101851849</v>
      </c>
      <c r="M3856">
        <v>1458023164</v>
      </c>
      <c r="N3856" s="11">
        <f t="shared" si="365"/>
        <v>42444.268101851849</v>
      </c>
      <c r="O3856" t="b">
        <v>0</v>
      </c>
      <c r="P3856">
        <v>0</v>
      </c>
      <c r="Q3856" t="b">
        <v>0</v>
      </c>
      <c r="R3856" t="s">
        <v>8272</v>
      </c>
      <c r="S3856" t="str">
        <f t="shared" si="362"/>
        <v>technology</v>
      </c>
      <c r="T3856" t="str">
        <f t="shared" si="363"/>
        <v>web</v>
      </c>
    </row>
    <row r="3857" spans="1:20" ht="43.2" x14ac:dyDescent="0.3">
      <c r="A3857">
        <v>2561</v>
      </c>
      <c r="B3857" s="3" t="s">
        <v>2561</v>
      </c>
      <c r="C3857" s="3" t="s">
        <v>6671</v>
      </c>
      <c r="D3857" s="10">
        <v>100000</v>
      </c>
      <c r="E3857">
        <v>0</v>
      </c>
      <c r="F3857" s="5">
        <f t="shared" si="360"/>
        <v>0</v>
      </c>
      <c r="G3857" s="6" t="e">
        <f t="shared" si="361"/>
        <v>#DIV/0!</v>
      </c>
      <c r="H3857" t="s">
        <v>8220</v>
      </c>
      <c r="I3857" t="s">
        <v>8229</v>
      </c>
      <c r="J3857" t="s">
        <v>8251</v>
      </c>
      <c r="K3857">
        <v>1444740089</v>
      </c>
      <c r="L3857" s="11">
        <f t="shared" si="364"/>
        <v>42290.528807870374</v>
      </c>
      <c r="M3857">
        <v>1442148089</v>
      </c>
      <c r="N3857" s="11">
        <f t="shared" si="365"/>
        <v>42260.528807870374</v>
      </c>
      <c r="O3857" t="b">
        <v>0</v>
      </c>
      <c r="P3857">
        <v>0</v>
      </c>
      <c r="Q3857" t="b">
        <v>0</v>
      </c>
      <c r="R3857" t="s">
        <v>8284</v>
      </c>
      <c r="S3857" t="str">
        <f t="shared" si="362"/>
        <v>food</v>
      </c>
      <c r="T3857" t="str">
        <f t="shared" si="363"/>
        <v>food trucks</v>
      </c>
    </row>
    <row r="3858" spans="1:20" ht="28.8" x14ac:dyDescent="0.3">
      <c r="A3858">
        <v>2563</v>
      </c>
      <c r="B3858" s="3" t="s">
        <v>2563</v>
      </c>
      <c r="C3858" s="3" t="s">
        <v>6673</v>
      </c>
      <c r="D3858" s="10">
        <v>20000</v>
      </c>
      <c r="E3858">
        <v>0</v>
      </c>
      <c r="F3858" s="5">
        <f t="shared" si="360"/>
        <v>0</v>
      </c>
      <c r="G3858" s="6" t="e">
        <f t="shared" si="361"/>
        <v>#DIV/0!</v>
      </c>
      <c r="H3858" t="s">
        <v>8220</v>
      </c>
      <c r="I3858" t="s">
        <v>8224</v>
      </c>
      <c r="J3858" t="s">
        <v>8246</v>
      </c>
      <c r="K3858">
        <v>1438226451</v>
      </c>
      <c r="L3858" s="11">
        <f t="shared" si="364"/>
        <v>42215.139479166668</v>
      </c>
      <c r="M3858">
        <v>1433042451</v>
      </c>
      <c r="N3858" s="11">
        <f t="shared" si="365"/>
        <v>42155.139479166668</v>
      </c>
      <c r="O3858" t="b">
        <v>0</v>
      </c>
      <c r="P3858">
        <v>0</v>
      </c>
      <c r="Q3858" t="b">
        <v>0</v>
      </c>
      <c r="R3858" t="s">
        <v>8284</v>
      </c>
      <c r="S3858" t="str">
        <f t="shared" si="362"/>
        <v>food</v>
      </c>
      <c r="T3858" t="str">
        <f t="shared" si="363"/>
        <v>food trucks</v>
      </c>
    </row>
    <row r="3859" spans="1:20" ht="43.2" x14ac:dyDescent="0.3">
      <c r="A3859">
        <v>2564</v>
      </c>
      <c r="B3859" s="3" t="s">
        <v>2564</v>
      </c>
      <c r="C3859" s="3" t="s">
        <v>6674</v>
      </c>
      <c r="D3859" s="10">
        <v>40000</v>
      </c>
      <c r="E3859">
        <v>0</v>
      </c>
      <c r="F3859" s="5">
        <f t="shared" si="360"/>
        <v>0</v>
      </c>
      <c r="G3859" s="6" t="e">
        <f t="shared" si="361"/>
        <v>#DIV/0!</v>
      </c>
      <c r="H3859" t="s">
        <v>8220</v>
      </c>
      <c r="I3859" t="s">
        <v>8229</v>
      </c>
      <c r="J3859" t="s">
        <v>8251</v>
      </c>
      <c r="K3859">
        <v>1406854699</v>
      </c>
      <c r="L3859" s="11">
        <f t="shared" si="364"/>
        <v>41852.040497685186</v>
      </c>
      <c r="M3859">
        <v>1404262699</v>
      </c>
      <c r="N3859" s="11">
        <f t="shared" si="365"/>
        <v>41822.040497685186</v>
      </c>
      <c r="O3859" t="b">
        <v>0</v>
      </c>
      <c r="P3859">
        <v>0</v>
      </c>
      <c r="Q3859" t="b">
        <v>0</v>
      </c>
      <c r="R3859" t="s">
        <v>8284</v>
      </c>
      <c r="S3859" t="str">
        <f t="shared" si="362"/>
        <v>food</v>
      </c>
      <c r="T3859" t="str">
        <f t="shared" si="363"/>
        <v>food trucks</v>
      </c>
    </row>
    <row r="3860" spans="1:20" ht="43.2" x14ac:dyDescent="0.3">
      <c r="A3860">
        <v>2566</v>
      </c>
      <c r="B3860" s="3" t="s">
        <v>2566</v>
      </c>
      <c r="C3860" s="3" t="s">
        <v>6676</v>
      </c>
      <c r="D3860" s="10">
        <v>35000</v>
      </c>
      <c r="E3860">
        <v>0</v>
      </c>
      <c r="F3860" s="5">
        <f t="shared" si="360"/>
        <v>0</v>
      </c>
      <c r="G3860" s="6" t="e">
        <f t="shared" si="361"/>
        <v>#DIV/0!</v>
      </c>
      <c r="H3860" t="s">
        <v>8220</v>
      </c>
      <c r="I3860" t="s">
        <v>8224</v>
      </c>
      <c r="J3860" t="s">
        <v>8246</v>
      </c>
      <c r="K3860">
        <v>1408663948</v>
      </c>
      <c r="L3860" s="11">
        <f t="shared" si="364"/>
        <v>41872.980879629627</v>
      </c>
      <c r="M3860">
        <v>1406071948</v>
      </c>
      <c r="N3860" s="11">
        <f t="shared" si="365"/>
        <v>41842.980879629627</v>
      </c>
      <c r="O3860" t="b">
        <v>0</v>
      </c>
      <c r="P3860">
        <v>0</v>
      </c>
      <c r="Q3860" t="b">
        <v>0</v>
      </c>
      <c r="R3860" t="s">
        <v>8284</v>
      </c>
      <c r="S3860" t="str">
        <f t="shared" si="362"/>
        <v>food</v>
      </c>
      <c r="T3860" t="str">
        <f t="shared" si="363"/>
        <v>food trucks</v>
      </c>
    </row>
    <row r="3861" spans="1:20" ht="43.2" x14ac:dyDescent="0.3">
      <c r="A3861">
        <v>2572</v>
      </c>
      <c r="B3861" s="3" t="s">
        <v>2572</v>
      </c>
      <c r="C3861" s="3" t="s">
        <v>6682</v>
      </c>
      <c r="D3861" s="10">
        <v>30000</v>
      </c>
      <c r="E3861">
        <v>0</v>
      </c>
      <c r="F3861" s="5">
        <f t="shared" si="360"/>
        <v>0</v>
      </c>
      <c r="G3861" s="6" t="e">
        <f t="shared" si="361"/>
        <v>#DIV/0!</v>
      </c>
      <c r="H3861" t="s">
        <v>8220</v>
      </c>
      <c r="I3861" t="s">
        <v>8224</v>
      </c>
      <c r="J3861" t="s">
        <v>8246</v>
      </c>
      <c r="K3861">
        <v>1428893517</v>
      </c>
      <c r="L3861" s="11">
        <f t="shared" si="364"/>
        <v>42107.119409722218</v>
      </c>
      <c r="M3861">
        <v>1426301517</v>
      </c>
      <c r="N3861" s="11">
        <f t="shared" si="365"/>
        <v>42077.119409722218</v>
      </c>
      <c r="O3861" t="b">
        <v>0</v>
      </c>
      <c r="P3861">
        <v>0</v>
      </c>
      <c r="Q3861" t="b">
        <v>0</v>
      </c>
      <c r="R3861" t="s">
        <v>8284</v>
      </c>
      <c r="S3861" t="str">
        <f t="shared" si="362"/>
        <v>food</v>
      </c>
      <c r="T3861" t="str">
        <f t="shared" si="363"/>
        <v>food trucks</v>
      </c>
    </row>
    <row r="3862" spans="1:20" ht="43.2" x14ac:dyDescent="0.3">
      <c r="A3862">
        <v>2573</v>
      </c>
      <c r="B3862" s="3" t="s">
        <v>2573</v>
      </c>
      <c r="C3862" s="3" t="s">
        <v>6683</v>
      </c>
      <c r="D3862" s="10">
        <v>8000</v>
      </c>
      <c r="E3862">
        <v>0</v>
      </c>
      <c r="F3862" s="5">
        <f t="shared" si="360"/>
        <v>0</v>
      </c>
      <c r="G3862" s="6" t="e">
        <f t="shared" si="361"/>
        <v>#DIV/0!</v>
      </c>
      <c r="H3862" t="s">
        <v>8220</v>
      </c>
      <c r="I3862" t="s">
        <v>8224</v>
      </c>
      <c r="J3862" t="s">
        <v>8246</v>
      </c>
      <c r="K3862">
        <v>1408803149</v>
      </c>
      <c r="L3862" s="11">
        <f t="shared" si="364"/>
        <v>41874.592002314814</v>
      </c>
      <c r="M3862">
        <v>1404915149</v>
      </c>
      <c r="N3862" s="11">
        <f t="shared" si="365"/>
        <v>41829.592002314814</v>
      </c>
      <c r="O3862" t="b">
        <v>0</v>
      </c>
      <c r="P3862">
        <v>0</v>
      </c>
      <c r="Q3862" t="b">
        <v>0</v>
      </c>
      <c r="R3862" t="s">
        <v>8284</v>
      </c>
      <c r="S3862" t="str">
        <f t="shared" si="362"/>
        <v>food</v>
      </c>
      <c r="T3862" t="str">
        <f t="shared" si="363"/>
        <v>food trucks</v>
      </c>
    </row>
    <row r="3863" spans="1:20" ht="43.2" x14ac:dyDescent="0.3">
      <c r="A3863">
        <v>2574</v>
      </c>
      <c r="B3863" s="3" t="s">
        <v>2574</v>
      </c>
      <c r="C3863" s="3" t="s">
        <v>6684</v>
      </c>
      <c r="D3863" s="10">
        <v>10000</v>
      </c>
      <c r="E3863">
        <v>0</v>
      </c>
      <c r="F3863" s="5">
        <f t="shared" si="360"/>
        <v>0</v>
      </c>
      <c r="G3863" s="6" t="e">
        <f t="shared" si="361"/>
        <v>#DIV/0!</v>
      </c>
      <c r="H3863" t="s">
        <v>8220</v>
      </c>
      <c r="I3863" t="s">
        <v>8224</v>
      </c>
      <c r="J3863" t="s">
        <v>8246</v>
      </c>
      <c r="K3863">
        <v>1463600945</v>
      </c>
      <c r="L3863" s="11">
        <f t="shared" si="364"/>
        <v>42508.825752314813</v>
      </c>
      <c r="M3863">
        <v>1461786545</v>
      </c>
      <c r="N3863" s="11">
        <f t="shared" si="365"/>
        <v>42487.825752314813</v>
      </c>
      <c r="O3863" t="b">
        <v>0</v>
      </c>
      <c r="P3863">
        <v>0</v>
      </c>
      <c r="Q3863" t="b">
        <v>0</v>
      </c>
      <c r="R3863" t="s">
        <v>8284</v>
      </c>
      <c r="S3863" t="str">
        <f t="shared" si="362"/>
        <v>food</v>
      </c>
      <c r="T3863" t="str">
        <f t="shared" si="363"/>
        <v>food trucks</v>
      </c>
    </row>
    <row r="3864" spans="1:20" ht="43.2" x14ac:dyDescent="0.3">
      <c r="A3864">
        <v>2575</v>
      </c>
      <c r="B3864" s="3" t="s">
        <v>2575</v>
      </c>
      <c r="C3864" s="3" t="s">
        <v>6685</v>
      </c>
      <c r="D3864" s="10">
        <v>85000</v>
      </c>
      <c r="E3864">
        <v>0</v>
      </c>
      <c r="F3864" s="5">
        <f t="shared" si="360"/>
        <v>0</v>
      </c>
      <c r="G3864" s="6" t="e">
        <f t="shared" si="361"/>
        <v>#DIV/0!</v>
      </c>
      <c r="H3864" t="s">
        <v>8220</v>
      </c>
      <c r="I3864" t="s">
        <v>8224</v>
      </c>
      <c r="J3864" t="s">
        <v>8246</v>
      </c>
      <c r="K3864">
        <v>1421030194</v>
      </c>
      <c r="L3864" s="11">
        <f t="shared" si="364"/>
        <v>42016.108726851846</v>
      </c>
      <c r="M3864">
        <v>1418438194</v>
      </c>
      <c r="N3864" s="11">
        <f t="shared" si="365"/>
        <v>41986.108726851846</v>
      </c>
      <c r="O3864" t="b">
        <v>0</v>
      </c>
      <c r="P3864">
        <v>0</v>
      </c>
      <c r="Q3864" t="b">
        <v>0</v>
      </c>
      <c r="R3864" t="s">
        <v>8284</v>
      </c>
      <c r="S3864" t="str">
        <f t="shared" si="362"/>
        <v>food</v>
      </c>
      <c r="T3864" t="str">
        <f t="shared" si="363"/>
        <v>food trucks</v>
      </c>
    </row>
    <row r="3865" spans="1:20" ht="28.8" x14ac:dyDescent="0.3">
      <c r="A3865">
        <v>2576</v>
      </c>
      <c r="B3865" s="3" t="s">
        <v>2576</v>
      </c>
      <c r="C3865" s="3" t="s">
        <v>6686</v>
      </c>
      <c r="D3865" s="10">
        <v>10000</v>
      </c>
      <c r="E3865">
        <v>0</v>
      </c>
      <c r="F3865" s="5">
        <f t="shared" si="360"/>
        <v>0</v>
      </c>
      <c r="G3865" s="6" t="e">
        <f t="shared" si="361"/>
        <v>#DIV/0!</v>
      </c>
      <c r="H3865" t="s">
        <v>8220</v>
      </c>
      <c r="I3865" t="s">
        <v>8224</v>
      </c>
      <c r="J3865" t="s">
        <v>8246</v>
      </c>
      <c r="K3865">
        <v>1428707647</v>
      </c>
      <c r="L3865" s="11">
        <f t="shared" si="364"/>
        <v>42104.968136574069</v>
      </c>
      <c r="M3865">
        <v>1424823247</v>
      </c>
      <c r="N3865" s="11">
        <f t="shared" si="365"/>
        <v>42060.00980324074</v>
      </c>
      <c r="O3865" t="b">
        <v>0</v>
      </c>
      <c r="P3865">
        <v>0</v>
      </c>
      <c r="Q3865" t="b">
        <v>0</v>
      </c>
      <c r="R3865" t="s">
        <v>8284</v>
      </c>
      <c r="S3865" t="str">
        <f t="shared" si="362"/>
        <v>food</v>
      </c>
      <c r="T3865" t="str">
        <f t="shared" si="363"/>
        <v>food trucks</v>
      </c>
    </row>
    <row r="3866" spans="1:20" ht="43.2" x14ac:dyDescent="0.3">
      <c r="A3866">
        <v>2577</v>
      </c>
      <c r="B3866" s="3" t="s">
        <v>2577</v>
      </c>
      <c r="C3866" s="3" t="s">
        <v>6687</v>
      </c>
      <c r="D3866" s="10">
        <v>15000</v>
      </c>
      <c r="E3866">
        <v>0</v>
      </c>
      <c r="F3866" s="5">
        <f t="shared" si="360"/>
        <v>0</v>
      </c>
      <c r="G3866" s="6" t="e">
        <f t="shared" si="361"/>
        <v>#DIV/0!</v>
      </c>
      <c r="H3866" t="s">
        <v>8220</v>
      </c>
      <c r="I3866" t="s">
        <v>8224</v>
      </c>
      <c r="J3866" t="s">
        <v>8246</v>
      </c>
      <c r="K3866">
        <v>1407181297</v>
      </c>
      <c r="L3866" s="11">
        <f t="shared" si="364"/>
        <v>41855.820567129631</v>
      </c>
      <c r="M3866">
        <v>1405021297</v>
      </c>
      <c r="N3866" s="11">
        <f t="shared" si="365"/>
        <v>41830.820567129631</v>
      </c>
      <c r="O3866" t="b">
        <v>0</v>
      </c>
      <c r="P3866">
        <v>0</v>
      </c>
      <c r="Q3866" t="b">
        <v>0</v>
      </c>
      <c r="R3866" t="s">
        <v>8284</v>
      </c>
      <c r="S3866" t="str">
        <f t="shared" si="362"/>
        <v>food</v>
      </c>
      <c r="T3866" t="str">
        <f t="shared" si="363"/>
        <v>food trucks</v>
      </c>
    </row>
    <row r="3867" spans="1:20" ht="57.6" x14ac:dyDescent="0.3">
      <c r="A3867">
        <v>2578</v>
      </c>
      <c r="B3867" s="3" t="s">
        <v>2578</v>
      </c>
      <c r="C3867" s="3" t="s">
        <v>6688</v>
      </c>
      <c r="D3867" s="10">
        <v>6000</v>
      </c>
      <c r="E3867">
        <v>0</v>
      </c>
      <c r="F3867" s="5">
        <f t="shared" si="360"/>
        <v>0</v>
      </c>
      <c r="G3867" s="6" t="e">
        <f t="shared" si="361"/>
        <v>#DIV/0!</v>
      </c>
      <c r="H3867" t="s">
        <v>8220</v>
      </c>
      <c r="I3867" t="s">
        <v>8224</v>
      </c>
      <c r="J3867" t="s">
        <v>8246</v>
      </c>
      <c r="K3867">
        <v>1444410000</v>
      </c>
      <c r="L3867" s="11">
        <f t="shared" si="364"/>
        <v>42286.708333333328</v>
      </c>
      <c r="M3867">
        <v>1440203579</v>
      </c>
      <c r="N3867" s="11">
        <f t="shared" si="365"/>
        <v>42238.022905092599</v>
      </c>
      <c r="O3867" t="b">
        <v>0</v>
      </c>
      <c r="P3867">
        <v>0</v>
      </c>
      <c r="Q3867" t="b">
        <v>0</v>
      </c>
      <c r="R3867" t="s">
        <v>8284</v>
      </c>
      <c r="S3867" t="str">
        <f t="shared" si="362"/>
        <v>food</v>
      </c>
      <c r="T3867" t="str">
        <f t="shared" si="363"/>
        <v>food trucks</v>
      </c>
    </row>
    <row r="3868" spans="1:20" ht="43.2" x14ac:dyDescent="0.3">
      <c r="A3868">
        <v>2954</v>
      </c>
      <c r="B3868" s="3" t="s">
        <v>2954</v>
      </c>
      <c r="C3868" s="3" t="s">
        <v>7064</v>
      </c>
      <c r="D3868" s="10">
        <v>15000</v>
      </c>
      <c r="E3868">
        <v>0</v>
      </c>
      <c r="F3868" s="5">
        <f t="shared" si="360"/>
        <v>0</v>
      </c>
      <c r="G3868" s="6" t="e">
        <f t="shared" si="361"/>
        <v>#DIV/0!</v>
      </c>
      <c r="H3868" t="s">
        <v>8220</v>
      </c>
      <c r="I3868" t="s">
        <v>8224</v>
      </c>
      <c r="J3868" t="s">
        <v>8246</v>
      </c>
      <c r="K3868">
        <v>1489669203</v>
      </c>
      <c r="L3868" s="11">
        <f t="shared" si="364"/>
        <v>42810.541701388895</v>
      </c>
      <c r="M3868">
        <v>1487944803</v>
      </c>
      <c r="N3868" s="11">
        <f t="shared" si="365"/>
        <v>42790.583368055552</v>
      </c>
      <c r="O3868" t="b">
        <v>0</v>
      </c>
      <c r="P3868">
        <v>0</v>
      </c>
      <c r="Q3868" t="b">
        <v>0</v>
      </c>
      <c r="R3868" t="s">
        <v>8303</v>
      </c>
      <c r="S3868" t="str">
        <f t="shared" si="362"/>
        <v>theater</v>
      </c>
      <c r="T3868" t="str">
        <f t="shared" si="363"/>
        <v>spaces</v>
      </c>
    </row>
    <row r="3869" spans="1:20" ht="43.2" x14ac:dyDescent="0.3">
      <c r="A3869">
        <v>2958</v>
      </c>
      <c r="B3869" s="3" t="s">
        <v>2958</v>
      </c>
      <c r="C3869" s="3" t="s">
        <v>7068</v>
      </c>
      <c r="D3869" s="10">
        <v>80000</v>
      </c>
      <c r="E3869">
        <v>0</v>
      </c>
      <c r="F3869" s="5">
        <f t="shared" si="360"/>
        <v>0</v>
      </c>
      <c r="G3869" s="6" t="e">
        <f t="shared" si="361"/>
        <v>#DIV/0!</v>
      </c>
      <c r="H3869" t="s">
        <v>8220</v>
      </c>
      <c r="I3869" t="s">
        <v>8224</v>
      </c>
      <c r="J3869" t="s">
        <v>8246</v>
      </c>
      <c r="K3869">
        <v>1462729317</v>
      </c>
      <c r="L3869" s="11">
        <f t="shared" si="364"/>
        <v>42498.73746527778</v>
      </c>
      <c r="M3869">
        <v>1457548917</v>
      </c>
      <c r="N3869" s="11">
        <f t="shared" si="365"/>
        <v>42438.779131944444</v>
      </c>
      <c r="O3869" t="b">
        <v>0</v>
      </c>
      <c r="P3869">
        <v>0</v>
      </c>
      <c r="Q3869" t="b">
        <v>0</v>
      </c>
      <c r="R3869" t="s">
        <v>8303</v>
      </c>
      <c r="S3869" t="str">
        <f t="shared" si="362"/>
        <v>theater</v>
      </c>
      <c r="T3869" t="str">
        <f t="shared" si="363"/>
        <v>spaces</v>
      </c>
    </row>
    <row r="3870" spans="1:20" ht="43.2" x14ac:dyDescent="0.3">
      <c r="A3870">
        <v>2959</v>
      </c>
      <c r="B3870" s="3" t="s">
        <v>2959</v>
      </c>
      <c r="C3870" s="3" t="s">
        <v>7069</v>
      </c>
      <c r="D3870" s="10">
        <v>10000</v>
      </c>
      <c r="E3870">
        <v>0</v>
      </c>
      <c r="F3870" s="5">
        <f t="shared" si="360"/>
        <v>0</v>
      </c>
      <c r="G3870" s="6" t="e">
        <f t="shared" si="361"/>
        <v>#DIV/0!</v>
      </c>
      <c r="H3870" t="s">
        <v>8220</v>
      </c>
      <c r="I3870" t="s">
        <v>8225</v>
      </c>
      <c r="J3870" t="s">
        <v>8247</v>
      </c>
      <c r="K3870">
        <v>1465258325</v>
      </c>
      <c r="L3870" s="11">
        <f t="shared" si="364"/>
        <v>42528.008391203708</v>
      </c>
      <c r="M3870">
        <v>1462666325</v>
      </c>
      <c r="N3870" s="11">
        <f t="shared" si="365"/>
        <v>42498.008391203708</v>
      </c>
      <c r="O3870" t="b">
        <v>0</v>
      </c>
      <c r="P3870">
        <v>0</v>
      </c>
      <c r="Q3870" t="b">
        <v>0</v>
      </c>
      <c r="R3870" t="s">
        <v>8303</v>
      </c>
      <c r="S3870" t="str">
        <f t="shared" si="362"/>
        <v>theater</v>
      </c>
      <c r="T3870" t="str">
        <f t="shared" si="363"/>
        <v>spaces</v>
      </c>
    </row>
    <row r="3871" spans="1:20" ht="43.2" x14ac:dyDescent="0.3">
      <c r="A3871">
        <v>2960</v>
      </c>
      <c r="B3871" s="3" t="s">
        <v>2960</v>
      </c>
      <c r="C3871" s="3" t="s">
        <v>7070</v>
      </c>
      <c r="D3871" s="10">
        <v>30000000</v>
      </c>
      <c r="E3871">
        <v>0</v>
      </c>
      <c r="F3871" s="5">
        <f t="shared" si="360"/>
        <v>0</v>
      </c>
      <c r="G3871" s="6" t="e">
        <f t="shared" si="361"/>
        <v>#DIV/0!</v>
      </c>
      <c r="H3871" t="s">
        <v>8220</v>
      </c>
      <c r="I3871" t="s">
        <v>8224</v>
      </c>
      <c r="J3871" t="s">
        <v>8246</v>
      </c>
      <c r="K3871">
        <v>1410459023</v>
      </c>
      <c r="L3871" s="11">
        <f t="shared" si="364"/>
        <v>41893.757210648146</v>
      </c>
      <c r="M3871">
        <v>1407867023</v>
      </c>
      <c r="N3871" s="11">
        <f t="shared" si="365"/>
        <v>41863.757210648146</v>
      </c>
      <c r="O3871" t="b">
        <v>0</v>
      </c>
      <c r="P3871">
        <v>0</v>
      </c>
      <c r="Q3871" t="b">
        <v>0</v>
      </c>
      <c r="R3871" t="s">
        <v>8303</v>
      </c>
      <c r="S3871" t="str">
        <f t="shared" si="362"/>
        <v>theater</v>
      </c>
      <c r="T3871" t="str">
        <f t="shared" si="363"/>
        <v>spaces</v>
      </c>
    </row>
    <row r="3872" spans="1:20" x14ac:dyDescent="0.3">
      <c r="A3872">
        <v>3125</v>
      </c>
      <c r="B3872" s="3" t="s">
        <v>3125</v>
      </c>
      <c r="C3872" s="3" t="s">
        <v>7235</v>
      </c>
      <c r="D3872" s="10">
        <v>1500000</v>
      </c>
      <c r="E3872">
        <v>0</v>
      </c>
      <c r="F3872" s="5">
        <f t="shared" si="360"/>
        <v>0</v>
      </c>
      <c r="G3872" s="6" t="e">
        <f t="shared" si="361"/>
        <v>#DIV/0!</v>
      </c>
      <c r="H3872" t="s">
        <v>8220</v>
      </c>
      <c r="I3872" t="s">
        <v>8224</v>
      </c>
      <c r="J3872" t="s">
        <v>8246</v>
      </c>
      <c r="K3872">
        <v>1452142672</v>
      </c>
      <c r="L3872" s="11">
        <f t="shared" si="364"/>
        <v>42376.20685185185</v>
      </c>
      <c r="M3872">
        <v>1449550672</v>
      </c>
      <c r="N3872" s="11">
        <f t="shared" si="365"/>
        <v>42346.20685185185</v>
      </c>
      <c r="O3872" t="b">
        <v>0</v>
      </c>
      <c r="P3872">
        <v>0</v>
      </c>
      <c r="Q3872" t="b">
        <v>0</v>
      </c>
      <c r="R3872" t="s">
        <v>8303</v>
      </c>
      <c r="S3872" t="str">
        <f t="shared" si="362"/>
        <v>theater</v>
      </c>
      <c r="T3872" t="str">
        <f t="shared" si="363"/>
        <v>spaces</v>
      </c>
    </row>
    <row r="3873" spans="1:20" ht="43.2" x14ac:dyDescent="0.3">
      <c r="A3873">
        <v>3127</v>
      </c>
      <c r="B3873" s="3" t="s">
        <v>3127</v>
      </c>
      <c r="C3873" s="3" t="s">
        <v>7237</v>
      </c>
      <c r="D3873" s="10">
        <v>100000</v>
      </c>
      <c r="E3873">
        <v>0</v>
      </c>
      <c r="F3873" s="5">
        <f t="shared" si="360"/>
        <v>0</v>
      </c>
      <c r="G3873" s="6" t="e">
        <f t="shared" si="361"/>
        <v>#DIV/0!</v>
      </c>
      <c r="H3873" t="s">
        <v>8220</v>
      </c>
      <c r="I3873" t="s">
        <v>8224</v>
      </c>
      <c r="J3873" t="s">
        <v>8246</v>
      </c>
      <c r="K3873">
        <v>1425242029</v>
      </c>
      <c r="L3873" s="11">
        <f t="shared" si="364"/>
        <v>42064.856817129628</v>
      </c>
      <c r="M3873">
        <v>1422650029</v>
      </c>
      <c r="N3873" s="11">
        <f t="shared" si="365"/>
        <v>42034.856817129628</v>
      </c>
      <c r="O3873" t="b">
        <v>0</v>
      </c>
      <c r="P3873">
        <v>0</v>
      </c>
      <c r="Q3873" t="b">
        <v>0</v>
      </c>
      <c r="R3873" t="s">
        <v>8303</v>
      </c>
      <c r="S3873" t="str">
        <f t="shared" si="362"/>
        <v>theater</v>
      </c>
      <c r="T3873" t="str">
        <f t="shared" si="363"/>
        <v>spaces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0">
        <v>15000</v>
      </c>
      <c r="E3874">
        <v>0</v>
      </c>
      <c r="F3874" s="5">
        <f t="shared" si="360"/>
        <v>0</v>
      </c>
      <c r="G3874" s="6" t="e">
        <f t="shared" si="361"/>
        <v>#DIV/0!</v>
      </c>
      <c r="H3874" t="s">
        <v>8220</v>
      </c>
      <c r="I3874" t="s">
        <v>8224</v>
      </c>
      <c r="J3874" t="s">
        <v>8246</v>
      </c>
      <c r="K3874">
        <v>1439522996</v>
      </c>
      <c r="L3874" s="11">
        <f t="shared" si="364"/>
        <v>42230.145787037036</v>
      </c>
      <c r="M3874">
        <v>1435202996</v>
      </c>
      <c r="N3874" s="11">
        <f t="shared" si="365"/>
        <v>42180.145787037036</v>
      </c>
      <c r="O3874" t="b">
        <v>0</v>
      </c>
      <c r="P3874">
        <v>0</v>
      </c>
      <c r="Q3874" t="b">
        <v>0</v>
      </c>
      <c r="R3874" t="s">
        <v>8305</v>
      </c>
      <c r="S3874" t="str">
        <f t="shared" si="362"/>
        <v>theater</v>
      </c>
      <c r="T3874" t="str">
        <f t="shared" si="363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0">
        <v>5500</v>
      </c>
      <c r="E3875">
        <v>0</v>
      </c>
      <c r="F3875" s="5">
        <f t="shared" si="360"/>
        <v>0</v>
      </c>
      <c r="G3875" s="6" t="e">
        <f t="shared" si="361"/>
        <v>#DIV/0!</v>
      </c>
      <c r="H3875" t="s">
        <v>8220</v>
      </c>
      <c r="I3875" t="s">
        <v>8224</v>
      </c>
      <c r="J3875" t="s">
        <v>8246</v>
      </c>
      <c r="K3875">
        <v>1444322535</v>
      </c>
      <c r="L3875" s="11">
        <f t="shared" si="364"/>
        <v>42285.696006944447</v>
      </c>
      <c r="M3875">
        <v>1441730535</v>
      </c>
      <c r="N3875" s="11">
        <f t="shared" si="365"/>
        <v>42255.696006944447</v>
      </c>
      <c r="O3875" t="b">
        <v>0</v>
      </c>
      <c r="P3875">
        <v>0</v>
      </c>
      <c r="Q3875" t="b">
        <v>0</v>
      </c>
      <c r="R3875" t="s">
        <v>8305</v>
      </c>
      <c r="S3875" t="str">
        <f t="shared" si="362"/>
        <v>theater</v>
      </c>
      <c r="T3875" t="str">
        <f t="shared" si="363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0">
        <v>620</v>
      </c>
      <c r="E3876">
        <v>0</v>
      </c>
      <c r="F3876" s="5">
        <f t="shared" si="360"/>
        <v>0</v>
      </c>
      <c r="G3876" s="6" t="e">
        <f t="shared" si="361"/>
        <v>#DIV/0!</v>
      </c>
      <c r="H3876" t="s">
        <v>8220</v>
      </c>
      <c r="I3876" t="s">
        <v>8228</v>
      </c>
      <c r="J3876" t="s">
        <v>8250</v>
      </c>
      <c r="K3876">
        <v>1422061200</v>
      </c>
      <c r="L3876" s="11">
        <f t="shared" si="364"/>
        <v>42028.041666666672</v>
      </c>
      <c r="M3876">
        <v>1420244622</v>
      </c>
      <c r="N3876" s="11">
        <f t="shared" si="365"/>
        <v>42007.016458333332</v>
      </c>
      <c r="O3876" t="b">
        <v>0</v>
      </c>
      <c r="P3876">
        <v>0</v>
      </c>
      <c r="Q3876" t="b">
        <v>0</v>
      </c>
      <c r="R3876" t="s">
        <v>8305</v>
      </c>
      <c r="S3876" t="str">
        <f t="shared" si="362"/>
        <v>theater</v>
      </c>
      <c r="T3876" t="str">
        <f t="shared" si="363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0">
        <v>30000</v>
      </c>
      <c r="E3877">
        <v>0</v>
      </c>
      <c r="F3877" s="5">
        <f t="shared" si="360"/>
        <v>0</v>
      </c>
      <c r="G3877" s="6" t="e">
        <f t="shared" si="361"/>
        <v>#DIV/0!</v>
      </c>
      <c r="H3877" t="s">
        <v>8220</v>
      </c>
      <c r="I3877" t="s">
        <v>8232</v>
      </c>
      <c r="J3877" t="s">
        <v>8253</v>
      </c>
      <c r="K3877">
        <v>1472896800</v>
      </c>
      <c r="L3877" s="11">
        <f t="shared" si="364"/>
        <v>42616.416666666672</v>
      </c>
      <c r="M3877">
        <v>1472804365</v>
      </c>
      <c r="N3877" s="11">
        <f t="shared" si="365"/>
        <v>42615.346817129626</v>
      </c>
      <c r="O3877" t="b">
        <v>0</v>
      </c>
      <c r="P3877">
        <v>0</v>
      </c>
      <c r="Q3877" t="b">
        <v>0</v>
      </c>
      <c r="R3877" t="s">
        <v>8305</v>
      </c>
      <c r="S3877" t="str">
        <f t="shared" si="362"/>
        <v>theater</v>
      </c>
      <c r="T3877" t="str">
        <f t="shared" si="363"/>
        <v>musical</v>
      </c>
    </row>
    <row r="3878" spans="1:20" ht="43.2" x14ac:dyDescent="0.3">
      <c r="A3878">
        <v>3879</v>
      </c>
      <c r="B3878" s="3" t="s">
        <v>3876</v>
      </c>
      <c r="C3878" s="3" t="s">
        <v>7988</v>
      </c>
      <c r="D3878" s="10">
        <v>15000</v>
      </c>
      <c r="E3878">
        <v>0</v>
      </c>
      <c r="F3878" s="5">
        <f t="shared" si="360"/>
        <v>0</v>
      </c>
      <c r="G3878" s="6" t="e">
        <f t="shared" si="361"/>
        <v>#DIV/0!</v>
      </c>
      <c r="H3878" t="s">
        <v>8220</v>
      </c>
      <c r="I3878" t="s">
        <v>8225</v>
      </c>
      <c r="J3878" t="s">
        <v>8247</v>
      </c>
      <c r="K3878">
        <v>1422218396</v>
      </c>
      <c r="L3878" s="11">
        <f t="shared" si="364"/>
        <v>42029.861064814817</v>
      </c>
      <c r="M3878">
        <v>1419626396</v>
      </c>
      <c r="N3878" s="11">
        <f t="shared" si="365"/>
        <v>41999.861064814817</v>
      </c>
      <c r="O3878" t="b">
        <v>0</v>
      </c>
      <c r="P3878">
        <v>0</v>
      </c>
      <c r="Q3878" t="b">
        <v>0</v>
      </c>
      <c r="R3878" t="s">
        <v>8305</v>
      </c>
      <c r="S3878" t="str">
        <f t="shared" si="362"/>
        <v>theater</v>
      </c>
      <c r="T3878" t="str">
        <f t="shared" si="363"/>
        <v>musical</v>
      </c>
    </row>
    <row r="3879" spans="1:20" ht="43.2" x14ac:dyDescent="0.3">
      <c r="A3879">
        <v>3882</v>
      </c>
      <c r="B3879" s="3" t="s">
        <v>3879</v>
      </c>
      <c r="C3879" s="3" t="s">
        <v>7991</v>
      </c>
      <c r="D3879" s="10">
        <v>30000</v>
      </c>
      <c r="E3879">
        <v>0</v>
      </c>
      <c r="F3879" s="5">
        <f t="shared" si="360"/>
        <v>0</v>
      </c>
      <c r="G3879" s="6" t="e">
        <f t="shared" si="361"/>
        <v>#DIV/0!</v>
      </c>
      <c r="H3879" t="s">
        <v>8220</v>
      </c>
      <c r="I3879" t="s">
        <v>8226</v>
      </c>
      <c r="J3879" t="s">
        <v>8248</v>
      </c>
      <c r="K3879">
        <v>1454281380</v>
      </c>
      <c r="L3879" s="11">
        <f t="shared" si="364"/>
        <v>42400.960416666669</v>
      </c>
      <c r="M3879">
        <v>1451950570</v>
      </c>
      <c r="N3879" s="11">
        <f t="shared" si="365"/>
        <v>42373.983449074076</v>
      </c>
      <c r="O3879" t="b">
        <v>0</v>
      </c>
      <c r="P3879">
        <v>0</v>
      </c>
      <c r="Q3879" t="b">
        <v>0</v>
      </c>
      <c r="R3879" t="s">
        <v>8305</v>
      </c>
      <c r="S3879" t="str">
        <f t="shared" si="362"/>
        <v>theater</v>
      </c>
      <c r="T3879" t="str">
        <f t="shared" si="363"/>
        <v>musical</v>
      </c>
    </row>
    <row r="3880" spans="1:20" ht="57.6" x14ac:dyDescent="0.3">
      <c r="A3880">
        <v>3883</v>
      </c>
      <c r="B3880" s="3" t="s">
        <v>3880</v>
      </c>
      <c r="C3880" s="3" t="s">
        <v>7992</v>
      </c>
      <c r="D3880" s="10">
        <v>15000</v>
      </c>
      <c r="E3880">
        <v>0</v>
      </c>
      <c r="F3880" s="5">
        <f t="shared" si="360"/>
        <v>0</v>
      </c>
      <c r="G3880" s="6" t="e">
        <f t="shared" si="361"/>
        <v>#DIV/0!</v>
      </c>
      <c r="H3880" t="s">
        <v>8220</v>
      </c>
      <c r="I3880" t="s">
        <v>8225</v>
      </c>
      <c r="J3880" t="s">
        <v>8247</v>
      </c>
      <c r="K3880">
        <v>1409668069</v>
      </c>
      <c r="L3880" s="11">
        <f t="shared" si="364"/>
        <v>41884.602650462963</v>
      </c>
      <c r="M3880">
        <v>1407076069</v>
      </c>
      <c r="N3880" s="11">
        <f t="shared" si="365"/>
        <v>41854.602650462963</v>
      </c>
      <c r="O3880" t="b">
        <v>0</v>
      </c>
      <c r="P3880">
        <v>0</v>
      </c>
      <c r="Q3880" t="b">
        <v>0</v>
      </c>
      <c r="R3880" t="s">
        <v>8305</v>
      </c>
      <c r="S3880" t="str">
        <f t="shared" si="362"/>
        <v>theater</v>
      </c>
      <c r="T3880" t="str">
        <f t="shared" si="363"/>
        <v>musical</v>
      </c>
    </row>
    <row r="3881" spans="1:20" ht="43.2" x14ac:dyDescent="0.3">
      <c r="A3881">
        <v>3884</v>
      </c>
      <c r="B3881" s="3" t="s">
        <v>3881</v>
      </c>
      <c r="C3881" s="3" t="s">
        <v>7993</v>
      </c>
      <c r="D3881" s="10">
        <v>10000</v>
      </c>
      <c r="E3881">
        <v>0</v>
      </c>
      <c r="F3881" s="5">
        <f t="shared" si="360"/>
        <v>0</v>
      </c>
      <c r="G3881" s="6" t="e">
        <f t="shared" si="361"/>
        <v>#DIV/0!</v>
      </c>
      <c r="H3881" t="s">
        <v>8220</v>
      </c>
      <c r="I3881" t="s">
        <v>8224</v>
      </c>
      <c r="J3881" t="s">
        <v>8246</v>
      </c>
      <c r="K3881">
        <v>1427479192</v>
      </c>
      <c r="L3881" s="11">
        <f t="shared" si="364"/>
        <v>42090.749907407408</v>
      </c>
      <c r="M3881">
        <v>1425322792</v>
      </c>
      <c r="N3881" s="11">
        <f t="shared" si="365"/>
        <v>42065.791574074072</v>
      </c>
      <c r="O3881" t="b">
        <v>0</v>
      </c>
      <c r="P3881">
        <v>0</v>
      </c>
      <c r="Q3881" t="b">
        <v>0</v>
      </c>
      <c r="R3881" t="s">
        <v>8305</v>
      </c>
      <c r="S3881" t="str">
        <f t="shared" si="362"/>
        <v>theater</v>
      </c>
      <c r="T3881" t="str">
        <f t="shared" si="363"/>
        <v>musical</v>
      </c>
    </row>
    <row r="3882" spans="1:20" ht="43.2" x14ac:dyDescent="0.3">
      <c r="A3882">
        <v>3885</v>
      </c>
      <c r="B3882" s="3" t="s">
        <v>3882</v>
      </c>
      <c r="C3882" s="3" t="s">
        <v>7994</v>
      </c>
      <c r="D3882" s="10">
        <v>375000</v>
      </c>
      <c r="E3882">
        <v>0</v>
      </c>
      <c r="F3882" s="5">
        <f t="shared" si="360"/>
        <v>0</v>
      </c>
      <c r="G3882" s="6" t="e">
        <f t="shared" si="361"/>
        <v>#DIV/0!</v>
      </c>
      <c r="H3882" t="s">
        <v>8220</v>
      </c>
      <c r="I3882" t="s">
        <v>8224</v>
      </c>
      <c r="J3882" t="s">
        <v>8246</v>
      </c>
      <c r="K3882">
        <v>1462834191</v>
      </c>
      <c r="L3882" s="11">
        <f t="shared" si="364"/>
        <v>42499.951284722221</v>
      </c>
      <c r="M3882">
        <v>1460242191</v>
      </c>
      <c r="N3882" s="11">
        <f t="shared" si="365"/>
        <v>42469.951284722221</v>
      </c>
      <c r="O3882" t="b">
        <v>0</v>
      </c>
      <c r="P3882">
        <v>0</v>
      </c>
      <c r="Q3882" t="b">
        <v>0</v>
      </c>
      <c r="R3882" t="s">
        <v>8305</v>
      </c>
      <c r="S3882" t="str">
        <f t="shared" si="362"/>
        <v>theater</v>
      </c>
      <c r="T3882" t="str">
        <f t="shared" si="363"/>
        <v>musical</v>
      </c>
    </row>
    <row r="3883" spans="1:20" x14ac:dyDescent="0.3">
      <c r="A3883">
        <v>3886</v>
      </c>
      <c r="B3883" s="3" t="s">
        <v>3883</v>
      </c>
      <c r="C3883" s="3">
        <v>1</v>
      </c>
      <c r="D3883" s="10">
        <v>10000</v>
      </c>
      <c r="E3883">
        <v>0</v>
      </c>
      <c r="F3883" s="5">
        <f t="shared" si="360"/>
        <v>0</v>
      </c>
      <c r="G3883" s="6" t="e">
        <f t="shared" si="361"/>
        <v>#DIV/0!</v>
      </c>
      <c r="H3883" t="s">
        <v>8220</v>
      </c>
      <c r="I3883" t="s">
        <v>8226</v>
      </c>
      <c r="J3883" t="s">
        <v>8248</v>
      </c>
      <c r="K3883">
        <v>1418275702</v>
      </c>
      <c r="L3883" s="11">
        <f t="shared" si="364"/>
        <v>41984.228032407409</v>
      </c>
      <c r="M3883">
        <v>1415683702</v>
      </c>
      <c r="N3883" s="11">
        <f t="shared" si="365"/>
        <v>41954.228032407409</v>
      </c>
      <c r="O3883" t="b">
        <v>0</v>
      </c>
      <c r="P3883">
        <v>0</v>
      </c>
      <c r="Q3883" t="b">
        <v>0</v>
      </c>
      <c r="R3883" t="s">
        <v>8305</v>
      </c>
      <c r="S3883" t="str">
        <f t="shared" si="362"/>
        <v>theater</v>
      </c>
      <c r="T3883" t="str">
        <f t="shared" si="363"/>
        <v>musical</v>
      </c>
    </row>
    <row r="3884" spans="1:20" ht="28.8" x14ac:dyDescent="0.3">
      <c r="A3884">
        <v>619</v>
      </c>
      <c r="B3884" s="3" t="s">
        <v>620</v>
      </c>
      <c r="C3884" s="3" t="s">
        <v>4729</v>
      </c>
      <c r="D3884" s="10">
        <v>2500000</v>
      </c>
      <c r="E3884">
        <v>1</v>
      </c>
      <c r="F3884" s="5">
        <f t="shared" si="360"/>
        <v>3.9999999999999998E-7</v>
      </c>
      <c r="G3884" s="6">
        <f t="shared" si="361"/>
        <v>1</v>
      </c>
      <c r="H3884" t="s">
        <v>8220</v>
      </c>
      <c r="I3884" t="s">
        <v>8224</v>
      </c>
      <c r="J3884" t="s">
        <v>8246</v>
      </c>
      <c r="K3884">
        <v>1416933390</v>
      </c>
      <c r="L3884" s="11">
        <f t="shared" si="364"/>
        <v>41968.692013888889</v>
      </c>
      <c r="M3884">
        <v>1411745790</v>
      </c>
      <c r="N3884" s="11">
        <f t="shared" si="365"/>
        <v>41908.650347222225</v>
      </c>
      <c r="O3884" t="b">
        <v>0</v>
      </c>
      <c r="P3884">
        <v>1</v>
      </c>
      <c r="Q3884" t="b">
        <v>0</v>
      </c>
      <c r="R3884" t="s">
        <v>8272</v>
      </c>
      <c r="S3884" t="str">
        <f t="shared" si="362"/>
        <v>technology</v>
      </c>
      <c r="T3884" t="str">
        <f t="shared" si="363"/>
        <v>web</v>
      </c>
    </row>
    <row r="3885" spans="1:20" ht="28.8" x14ac:dyDescent="0.3">
      <c r="A3885">
        <v>639</v>
      </c>
      <c r="B3885" s="3" t="s">
        <v>640</v>
      </c>
      <c r="C3885" s="3" t="s">
        <v>4749</v>
      </c>
      <c r="D3885" s="10">
        <v>1000000</v>
      </c>
      <c r="E3885">
        <v>1</v>
      </c>
      <c r="F3885" s="5">
        <f t="shared" si="360"/>
        <v>9.9999999999999995E-7</v>
      </c>
      <c r="G3885" s="6">
        <f t="shared" si="361"/>
        <v>1</v>
      </c>
      <c r="H3885" t="s">
        <v>8220</v>
      </c>
      <c r="I3885" t="s">
        <v>8224</v>
      </c>
      <c r="J3885" t="s">
        <v>8246</v>
      </c>
      <c r="K3885">
        <v>1413208795</v>
      </c>
      <c r="L3885" s="11">
        <f t="shared" si="364"/>
        <v>41925.583275462966</v>
      </c>
      <c r="M3885">
        <v>1408024795</v>
      </c>
      <c r="N3885" s="11">
        <f t="shared" si="365"/>
        <v>41865.583275462966</v>
      </c>
      <c r="O3885" t="b">
        <v>0</v>
      </c>
      <c r="P3885">
        <v>1</v>
      </c>
      <c r="Q3885" t="b">
        <v>0</v>
      </c>
      <c r="R3885" t="s">
        <v>8272</v>
      </c>
      <c r="S3885" t="str">
        <f t="shared" si="362"/>
        <v>technology</v>
      </c>
      <c r="T3885" t="str">
        <f t="shared" si="363"/>
        <v>web</v>
      </c>
    </row>
    <row r="3886" spans="1:20" ht="43.2" x14ac:dyDescent="0.3">
      <c r="A3886">
        <v>1316</v>
      </c>
      <c r="B3886" s="3" t="s">
        <v>1317</v>
      </c>
      <c r="C3886" s="3" t="s">
        <v>5426</v>
      </c>
      <c r="D3886" s="10">
        <v>75000</v>
      </c>
      <c r="E3886">
        <v>1</v>
      </c>
      <c r="F3886" s="5">
        <f t="shared" si="360"/>
        <v>1.3333333333333333E-5</v>
      </c>
      <c r="G3886" s="6">
        <f t="shared" si="361"/>
        <v>1</v>
      </c>
      <c r="H3886" t="s">
        <v>8220</v>
      </c>
      <c r="I3886" t="s">
        <v>8224</v>
      </c>
      <c r="J3886" t="s">
        <v>8246</v>
      </c>
      <c r="K3886">
        <v>1456700709</v>
      </c>
      <c r="L3886" s="11">
        <f t="shared" si="364"/>
        <v>42428.961909722217</v>
      </c>
      <c r="M3886">
        <v>1453676709</v>
      </c>
      <c r="N3886" s="11">
        <f t="shared" si="365"/>
        <v>42393.961909722217</v>
      </c>
      <c r="O3886" t="b">
        <v>0</v>
      </c>
      <c r="P3886">
        <v>1</v>
      </c>
      <c r="Q3886" t="b">
        <v>0</v>
      </c>
      <c r="R3886" t="s">
        <v>8273</v>
      </c>
      <c r="S3886" t="str">
        <f t="shared" si="362"/>
        <v>technology</v>
      </c>
      <c r="T3886" t="str">
        <f t="shared" si="363"/>
        <v>wearables</v>
      </c>
    </row>
    <row r="3887" spans="1:20" ht="43.2" x14ac:dyDescent="0.3">
      <c r="A3887">
        <v>159</v>
      </c>
      <c r="B3887" s="3" t="s">
        <v>161</v>
      </c>
      <c r="C3887" s="3" t="s">
        <v>4269</v>
      </c>
      <c r="D3887" s="10">
        <v>500000</v>
      </c>
      <c r="E3887">
        <v>10</v>
      </c>
      <c r="F3887" s="5">
        <f t="shared" si="360"/>
        <v>2.0000000000000002E-5</v>
      </c>
      <c r="G3887" s="6">
        <f t="shared" si="361"/>
        <v>10</v>
      </c>
      <c r="H3887" t="s">
        <v>8220</v>
      </c>
      <c r="I3887" t="s">
        <v>8224</v>
      </c>
      <c r="J3887" t="s">
        <v>8246</v>
      </c>
      <c r="K3887">
        <v>1467541545</v>
      </c>
      <c r="L3887" s="11">
        <f t="shared" si="364"/>
        <v>42554.434548611112</v>
      </c>
      <c r="M3887">
        <v>1464085545</v>
      </c>
      <c r="N3887" s="11">
        <f t="shared" si="365"/>
        <v>42514.434548611112</v>
      </c>
      <c r="O3887" t="b">
        <v>0</v>
      </c>
      <c r="P3887">
        <v>1</v>
      </c>
      <c r="Q3887" t="b">
        <v>0</v>
      </c>
      <c r="R3887" t="s">
        <v>8267</v>
      </c>
      <c r="S3887" t="str">
        <f t="shared" si="362"/>
        <v>film &amp; video</v>
      </c>
      <c r="T3887" t="str">
        <f t="shared" si="363"/>
        <v>science fiction</v>
      </c>
    </row>
    <row r="3888" spans="1:20" ht="43.2" x14ac:dyDescent="0.3">
      <c r="A3888">
        <v>3124</v>
      </c>
      <c r="B3888" s="3" t="s">
        <v>3124</v>
      </c>
      <c r="C3888" s="3" t="s">
        <v>7234</v>
      </c>
      <c r="D3888" s="10">
        <v>800000</v>
      </c>
      <c r="E3888">
        <v>26</v>
      </c>
      <c r="F3888" s="5">
        <f t="shared" si="360"/>
        <v>3.2499999999999997E-5</v>
      </c>
      <c r="G3888" s="6">
        <f t="shared" si="361"/>
        <v>6.5</v>
      </c>
      <c r="H3888" t="s">
        <v>8220</v>
      </c>
      <c r="I3888" t="s">
        <v>8224</v>
      </c>
      <c r="J3888" t="s">
        <v>8246</v>
      </c>
      <c r="K3888">
        <v>1422902601</v>
      </c>
      <c r="L3888" s="11">
        <f t="shared" si="364"/>
        <v>42037.780104166668</v>
      </c>
      <c r="M3888">
        <v>1417718601</v>
      </c>
      <c r="N3888" s="11">
        <f t="shared" si="365"/>
        <v>41977.780104166668</v>
      </c>
      <c r="O3888" t="b">
        <v>0</v>
      </c>
      <c r="P3888">
        <v>4</v>
      </c>
      <c r="Q3888" t="b">
        <v>0</v>
      </c>
      <c r="R3888" t="s">
        <v>8303</v>
      </c>
      <c r="S3888" t="str">
        <f t="shared" si="362"/>
        <v>theater</v>
      </c>
      <c r="T3888" t="str">
        <f t="shared" si="363"/>
        <v>spaces</v>
      </c>
    </row>
    <row r="3889" spans="1:20" ht="28.8" x14ac:dyDescent="0.3">
      <c r="A3889">
        <v>2373</v>
      </c>
      <c r="B3889" s="3" t="s">
        <v>2374</v>
      </c>
      <c r="C3889" s="3" t="s">
        <v>6483</v>
      </c>
      <c r="D3889" s="10">
        <v>850000</v>
      </c>
      <c r="E3889">
        <v>50</v>
      </c>
      <c r="F3889" s="5">
        <f t="shared" si="360"/>
        <v>5.8823529411764708E-5</v>
      </c>
      <c r="G3889" s="6">
        <f t="shared" si="361"/>
        <v>50</v>
      </c>
      <c r="H3889" t="s">
        <v>8220</v>
      </c>
      <c r="I3889" t="s">
        <v>8235</v>
      </c>
      <c r="J3889" t="s">
        <v>8255</v>
      </c>
      <c r="K3889">
        <v>1440863624</v>
      </c>
      <c r="L3889" s="11">
        <f t="shared" si="364"/>
        <v>42245.662314814821</v>
      </c>
      <c r="M3889">
        <v>1438271624</v>
      </c>
      <c r="N3889" s="11">
        <f t="shared" si="365"/>
        <v>42215.662314814821</v>
      </c>
      <c r="O3889" t="b">
        <v>0</v>
      </c>
      <c r="P3889">
        <v>1</v>
      </c>
      <c r="Q3889" t="b">
        <v>0</v>
      </c>
      <c r="R3889" t="s">
        <v>8272</v>
      </c>
      <c r="S3889" t="str">
        <f t="shared" si="362"/>
        <v>technology</v>
      </c>
      <c r="T3889" t="str">
        <f t="shared" si="363"/>
        <v>web</v>
      </c>
    </row>
    <row r="3890" spans="1:20" ht="57.6" x14ac:dyDescent="0.3">
      <c r="A3890">
        <v>155</v>
      </c>
      <c r="B3890" s="3" t="s">
        <v>157</v>
      </c>
      <c r="C3890" s="3" t="s">
        <v>4265</v>
      </c>
      <c r="D3890" s="10">
        <v>1350000</v>
      </c>
      <c r="E3890">
        <v>81</v>
      </c>
      <c r="F3890" s="5">
        <f t="shared" si="360"/>
        <v>6.0000000000000002E-5</v>
      </c>
      <c r="G3890" s="6">
        <f t="shared" si="361"/>
        <v>20.25</v>
      </c>
      <c r="H3890" t="s">
        <v>8220</v>
      </c>
      <c r="I3890" t="s">
        <v>8224</v>
      </c>
      <c r="J3890" t="s">
        <v>8246</v>
      </c>
      <c r="K3890">
        <v>1437657935</v>
      </c>
      <c r="L3890" s="11">
        <f t="shared" si="364"/>
        <v>42208.559432870374</v>
      </c>
      <c r="M3890">
        <v>1434201935</v>
      </c>
      <c r="N3890" s="11">
        <f t="shared" si="365"/>
        <v>42168.559432870374</v>
      </c>
      <c r="O3890" t="b">
        <v>0</v>
      </c>
      <c r="P3890">
        <v>4</v>
      </c>
      <c r="Q3890" t="b">
        <v>0</v>
      </c>
      <c r="R3890" t="s">
        <v>8267</v>
      </c>
      <c r="S3890" t="str">
        <f t="shared" si="362"/>
        <v>film &amp; video</v>
      </c>
      <c r="T3890" t="str">
        <f t="shared" si="363"/>
        <v>science fiction</v>
      </c>
    </row>
    <row r="3891" spans="1:20" ht="28.8" x14ac:dyDescent="0.3">
      <c r="A3891">
        <v>152</v>
      </c>
      <c r="B3891" s="3" t="s">
        <v>154</v>
      </c>
      <c r="C3891" s="3" t="s">
        <v>4262</v>
      </c>
      <c r="D3891" s="10">
        <v>380000</v>
      </c>
      <c r="E3891">
        <v>30</v>
      </c>
      <c r="F3891" s="5">
        <f t="shared" si="360"/>
        <v>7.8947368421052633E-5</v>
      </c>
      <c r="G3891" s="6">
        <f t="shared" si="361"/>
        <v>15</v>
      </c>
      <c r="H3891" t="s">
        <v>8220</v>
      </c>
      <c r="I3891" t="s">
        <v>8224</v>
      </c>
      <c r="J3891" t="s">
        <v>8246</v>
      </c>
      <c r="K3891">
        <v>1411437100</v>
      </c>
      <c r="L3891" s="11">
        <f t="shared" si="364"/>
        <v>41905.077546296299</v>
      </c>
      <c r="M3891">
        <v>1408845100</v>
      </c>
      <c r="N3891" s="11">
        <f t="shared" si="365"/>
        <v>41875.077546296299</v>
      </c>
      <c r="O3891" t="b">
        <v>0</v>
      </c>
      <c r="P3891">
        <v>2</v>
      </c>
      <c r="Q3891" t="b">
        <v>0</v>
      </c>
      <c r="R3891" t="s">
        <v>8267</v>
      </c>
      <c r="S3891" t="str">
        <f t="shared" si="362"/>
        <v>film &amp; video</v>
      </c>
      <c r="T3891" t="str">
        <f t="shared" si="363"/>
        <v>science fiction</v>
      </c>
    </row>
    <row r="3892" spans="1:20" ht="28.8" x14ac:dyDescent="0.3">
      <c r="A3892">
        <v>635</v>
      </c>
      <c r="B3892" s="3" t="s">
        <v>636</v>
      </c>
      <c r="C3892" s="3" t="s">
        <v>4745</v>
      </c>
      <c r="D3892" s="10">
        <v>25000</v>
      </c>
      <c r="E3892">
        <v>2</v>
      </c>
      <c r="F3892" s="5">
        <f t="shared" si="360"/>
        <v>8.0000000000000007E-5</v>
      </c>
      <c r="G3892" s="6">
        <f t="shared" si="361"/>
        <v>2</v>
      </c>
      <c r="H3892" t="s">
        <v>8220</v>
      </c>
      <c r="I3892" t="s">
        <v>8224</v>
      </c>
      <c r="J3892" t="s">
        <v>8246</v>
      </c>
      <c r="K3892">
        <v>1428804762</v>
      </c>
      <c r="L3892" s="11">
        <f t="shared" si="364"/>
        <v>42106.092152777783</v>
      </c>
      <c r="M3892">
        <v>1426212762</v>
      </c>
      <c r="N3892" s="11">
        <f t="shared" si="365"/>
        <v>42076.092152777783</v>
      </c>
      <c r="O3892" t="b">
        <v>0</v>
      </c>
      <c r="P3892">
        <v>1</v>
      </c>
      <c r="Q3892" t="b">
        <v>0</v>
      </c>
      <c r="R3892" t="s">
        <v>8272</v>
      </c>
      <c r="S3892" t="str">
        <f t="shared" si="362"/>
        <v>technology</v>
      </c>
      <c r="T3892" t="str">
        <f t="shared" si="363"/>
        <v>web</v>
      </c>
    </row>
    <row r="3893" spans="1:20" x14ac:dyDescent="0.3">
      <c r="A3893">
        <v>638</v>
      </c>
      <c r="B3893" s="3" t="s">
        <v>639</v>
      </c>
      <c r="C3893" s="3" t="s">
        <v>4748</v>
      </c>
      <c r="D3893" s="10">
        <v>200000</v>
      </c>
      <c r="E3893">
        <v>18</v>
      </c>
      <c r="F3893" s="5">
        <f t="shared" si="360"/>
        <v>9.0000000000000006E-5</v>
      </c>
      <c r="G3893" s="6">
        <f t="shared" si="361"/>
        <v>3</v>
      </c>
      <c r="H3893" t="s">
        <v>8220</v>
      </c>
      <c r="I3893" t="s">
        <v>8236</v>
      </c>
      <c r="J3893" t="s">
        <v>8249</v>
      </c>
      <c r="K3893">
        <v>1490447662</v>
      </c>
      <c r="L3893" s="11">
        <f t="shared" si="364"/>
        <v>42819.55164351852</v>
      </c>
      <c r="M3893">
        <v>1485267262</v>
      </c>
      <c r="N3893" s="11">
        <f t="shared" si="365"/>
        <v>42759.593310185184</v>
      </c>
      <c r="O3893" t="b">
        <v>0</v>
      </c>
      <c r="P3893">
        <v>6</v>
      </c>
      <c r="Q3893" t="b">
        <v>0</v>
      </c>
      <c r="R3893" t="s">
        <v>8272</v>
      </c>
      <c r="S3893" t="str">
        <f t="shared" si="362"/>
        <v>technology</v>
      </c>
      <c r="T3893" t="str">
        <f t="shared" si="363"/>
        <v>web</v>
      </c>
    </row>
    <row r="3894" spans="1:20" ht="43.2" x14ac:dyDescent="0.3">
      <c r="A3894">
        <v>1451</v>
      </c>
      <c r="B3894" s="3" t="s">
        <v>1452</v>
      </c>
      <c r="C3894" s="3" t="s">
        <v>5561</v>
      </c>
      <c r="D3894" s="10">
        <v>18950</v>
      </c>
      <c r="E3894">
        <v>2</v>
      </c>
      <c r="F3894" s="5">
        <f t="shared" si="360"/>
        <v>1.0554089709762533E-4</v>
      </c>
      <c r="G3894" s="6">
        <f t="shared" si="361"/>
        <v>1</v>
      </c>
      <c r="H3894" t="s">
        <v>8220</v>
      </c>
      <c r="I3894" t="s">
        <v>8224</v>
      </c>
      <c r="J3894" t="s">
        <v>8246</v>
      </c>
      <c r="K3894">
        <v>1416355259</v>
      </c>
      <c r="L3894" s="11">
        <f t="shared" si="364"/>
        <v>41962.00068287037</v>
      </c>
      <c r="M3894">
        <v>1413759659</v>
      </c>
      <c r="N3894" s="11">
        <f t="shared" si="365"/>
        <v>41931.959016203706</v>
      </c>
      <c r="O3894" t="b">
        <v>0</v>
      </c>
      <c r="P3894">
        <v>2</v>
      </c>
      <c r="Q3894" t="b">
        <v>0</v>
      </c>
      <c r="R3894" t="s">
        <v>8287</v>
      </c>
      <c r="S3894" t="str">
        <f t="shared" si="362"/>
        <v>publishing</v>
      </c>
      <c r="T3894" t="str">
        <f t="shared" si="363"/>
        <v>translations</v>
      </c>
    </row>
    <row r="3895" spans="1:20" ht="57.6" x14ac:dyDescent="0.3">
      <c r="A3895">
        <v>120</v>
      </c>
      <c r="B3895" s="3" t="s">
        <v>122</v>
      </c>
      <c r="C3895" s="3" t="s">
        <v>4231</v>
      </c>
      <c r="D3895" s="10">
        <v>70000</v>
      </c>
      <c r="E3895">
        <v>10</v>
      </c>
      <c r="F3895" s="5">
        <f t="shared" si="360"/>
        <v>1.4285714285714287E-4</v>
      </c>
      <c r="G3895" s="6">
        <f t="shared" si="361"/>
        <v>10</v>
      </c>
      <c r="H3895" t="s">
        <v>8220</v>
      </c>
      <c r="I3895" t="s">
        <v>8231</v>
      </c>
      <c r="J3895" t="s">
        <v>8252</v>
      </c>
      <c r="K3895">
        <v>1475457107</v>
      </c>
      <c r="L3895" s="11">
        <f t="shared" si="364"/>
        <v>42646.049849537041</v>
      </c>
      <c r="M3895">
        <v>1472865107</v>
      </c>
      <c r="N3895" s="11">
        <f t="shared" si="365"/>
        <v>42616.049849537041</v>
      </c>
      <c r="O3895" t="b">
        <v>0</v>
      </c>
      <c r="P3895">
        <v>1</v>
      </c>
      <c r="Q3895" t="b">
        <v>0</v>
      </c>
      <c r="R3895" t="s">
        <v>8267</v>
      </c>
      <c r="S3895" t="str">
        <f t="shared" si="362"/>
        <v>film &amp; video</v>
      </c>
      <c r="T3895" t="str">
        <f t="shared" si="363"/>
        <v>science fiction</v>
      </c>
    </row>
    <row r="3896" spans="1:20" ht="43.2" x14ac:dyDescent="0.3">
      <c r="A3896">
        <v>627</v>
      </c>
      <c r="B3896" s="3" t="s">
        <v>628</v>
      </c>
      <c r="C3896" s="3" t="s">
        <v>4737</v>
      </c>
      <c r="D3896" s="10">
        <v>450000</v>
      </c>
      <c r="E3896">
        <v>90</v>
      </c>
      <c r="F3896" s="5">
        <f t="shared" si="360"/>
        <v>2.0000000000000001E-4</v>
      </c>
      <c r="G3896" s="6">
        <f t="shared" si="361"/>
        <v>90</v>
      </c>
      <c r="H3896" t="s">
        <v>8220</v>
      </c>
      <c r="I3896" t="s">
        <v>8235</v>
      </c>
      <c r="J3896" t="s">
        <v>8255</v>
      </c>
      <c r="K3896">
        <v>1457996400</v>
      </c>
      <c r="L3896" s="11">
        <f t="shared" si="364"/>
        <v>42443.958333333328</v>
      </c>
      <c r="M3896">
        <v>1452842511</v>
      </c>
      <c r="N3896" s="11">
        <f t="shared" si="365"/>
        <v>42384.306840277779</v>
      </c>
      <c r="O3896" t="b">
        <v>0</v>
      </c>
      <c r="P3896">
        <v>1</v>
      </c>
      <c r="Q3896" t="b">
        <v>0</v>
      </c>
      <c r="R3896" t="s">
        <v>8272</v>
      </c>
      <c r="S3896" t="str">
        <f t="shared" si="362"/>
        <v>technology</v>
      </c>
      <c r="T3896" t="str">
        <f t="shared" si="363"/>
        <v>web</v>
      </c>
    </row>
    <row r="3897" spans="1:20" ht="28.8" x14ac:dyDescent="0.3">
      <c r="A3897">
        <v>634</v>
      </c>
      <c r="B3897" s="3" t="s">
        <v>635</v>
      </c>
      <c r="C3897" s="3" t="s">
        <v>4744</v>
      </c>
      <c r="D3897" s="10">
        <v>5000</v>
      </c>
      <c r="E3897">
        <v>1</v>
      </c>
      <c r="F3897" s="5">
        <f t="shared" si="360"/>
        <v>2.0000000000000001E-4</v>
      </c>
      <c r="G3897" s="6">
        <f t="shared" si="361"/>
        <v>1</v>
      </c>
      <c r="H3897" t="s">
        <v>8220</v>
      </c>
      <c r="I3897" t="s">
        <v>8224</v>
      </c>
      <c r="J3897" t="s">
        <v>8246</v>
      </c>
      <c r="K3897">
        <v>1424989029</v>
      </c>
      <c r="L3897" s="11">
        <f t="shared" si="364"/>
        <v>42061.928576388891</v>
      </c>
      <c r="M3897">
        <v>1422397029</v>
      </c>
      <c r="N3897" s="11">
        <f t="shared" si="365"/>
        <v>42031.928576388891</v>
      </c>
      <c r="O3897" t="b">
        <v>0</v>
      </c>
      <c r="P3897">
        <v>1</v>
      </c>
      <c r="Q3897" t="b">
        <v>0</v>
      </c>
      <c r="R3897" t="s">
        <v>8272</v>
      </c>
      <c r="S3897" t="str">
        <f t="shared" si="362"/>
        <v>technology</v>
      </c>
      <c r="T3897" t="str">
        <f t="shared" si="363"/>
        <v>web</v>
      </c>
    </row>
    <row r="3898" spans="1:20" ht="57.6" x14ac:dyDescent="0.3">
      <c r="A3898">
        <v>121</v>
      </c>
      <c r="B3898" s="3" t="s">
        <v>123</v>
      </c>
      <c r="C3898" s="3" t="s">
        <v>4232</v>
      </c>
      <c r="D3898" s="10">
        <v>3000</v>
      </c>
      <c r="E3898">
        <v>1</v>
      </c>
      <c r="F3898" s="5">
        <f t="shared" si="360"/>
        <v>3.3333333333333332E-4</v>
      </c>
      <c r="G3898" s="6">
        <f t="shared" si="361"/>
        <v>1</v>
      </c>
      <c r="H3898" t="s">
        <v>8220</v>
      </c>
      <c r="I3898" t="s">
        <v>8224</v>
      </c>
      <c r="J3898" t="s">
        <v>8246</v>
      </c>
      <c r="K3898">
        <v>1429352160</v>
      </c>
      <c r="L3898" s="11">
        <f t="shared" si="364"/>
        <v>42112.427777777775</v>
      </c>
      <c r="M3898">
        <v>1427993710</v>
      </c>
      <c r="N3898" s="11">
        <f t="shared" si="365"/>
        <v>42096.704976851848</v>
      </c>
      <c r="O3898" t="b">
        <v>0</v>
      </c>
      <c r="P3898">
        <v>1</v>
      </c>
      <c r="Q3898" t="b">
        <v>0</v>
      </c>
      <c r="R3898" t="s">
        <v>8267</v>
      </c>
      <c r="S3898" t="str">
        <f t="shared" si="362"/>
        <v>film &amp; video</v>
      </c>
      <c r="T3898" t="str">
        <f t="shared" si="363"/>
        <v>science fiction</v>
      </c>
    </row>
    <row r="3899" spans="1:20" ht="43.2" x14ac:dyDescent="0.3">
      <c r="A3899">
        <v>2360</v>
      </c>
      <c r="B3899" s="3" t="s">
        <v>2361</v>
      </c>
      <c r="C3899" s="3" t="s">
        <v>6470</v>
      </c>
      <c r="D3899" s="10">
        <v>5000</v>
      </c>
      <c r="E3899">
        <v>2</v>
      </c>
      <c r="F3899" s="5">
        <f t="shared" si="360"/>
        <v>4.0000000000000002E-4</v>
      </c>
      <c r="G3899" s="6">
        <f t="shared" si="361"/>
        <v>2</v>
      </c>
      <c r="H3899" t="s">
        <v>8220</v>
      </c>
      <c r="I3899" t="s">
        <v>8229</v>
      </c>
      <c r="J3899" t="s">
        <v>8251</v>
      </c>
      <c r="K3899">
        <v>1454864280</v>
      </c>
      <c r="L3899" s="11">
        <f t="shared" si="364"/>
        <v>42407.70694444445</v>
      </c>
      <c r="M3899">
        <v>1452272280</v>
      </c>
      <c r="N3899" s="11">
        <f t="shared" si="365"/>
        <v>42377.70694444445</v>
      </c>
      <c r="O3899" t="b">
        <v>0</v>
      </c>
      <c r="P3899">
        <v>1</v>
      </c>
      <c r="Q3899" t="b">
        <v>0</v>
      </c>
      <c r="R3899" t="s">
        <v>8272</v>
      </c>
      <c r="S3899" t="str">
        <f t="shared" si="362"/>
        <v>technology</v>
      </c>
      <c r="T3899" t="str">
        <f t="shared" si="363"/>
        <v>web</v>
      </c>
    </row>
    <row r="3900" spans="1:20" ht="43.2" x14ac:dyDescent="0.3">
      <c r="A3900">
        <v>2374</v>
      </c>
      <c r="B3900" s="3" t="s">
        <v>2375</v>
      </c>
      <c r="C3900" s="3" t="s">
        <v>6484</v>
      </c>
      <c r="D3900" s="10">
        <v>22000</v>
      </c>
      <c r="E3900">
        <v>10</v>
      </c>
      <c r="F3900" s="5">
        <f t="shared" si="360"/>
        <v>4.5454545454545455E-4</v>
      </c>
      <c r="G3900" s="6">
        <f t="shared" si="361"/>
        <v>10</v>
      </c>
      <c r="H3900" t="s">
        <v>8220</v>
      </c>
      <c r="I3900" t="s">
        <v>8224</v>
      </c>
      <c r="J3900" t="s">
        <v>8246</v>
      </c>
      <c r="K3900">
        <v>1423772060</v>
      </c>
      <c r="L3900" s="11">
        <f t="shared" si="364"/>
        <v>42047.843287037031</v>
      </c>
      <c r="M3900">
        <v>1421180060</v>
      </c>
      <c r="N3900" s="11">
        <f t="shared" si="365"/>
        <v>42017.843287037031</v>
      </c>
      <c r="O3900" t="b">
        <v>0</v>
      </c>
      <c r="P3900">
        <v>1</v>
      </c>
      <c r="Q3900" t="b">
        <v>0</v>
      </c>
      <c r="R3900" t="s">
        <v>8272</v>
      </c>
      <c r="S3900" t="str">
        <f t="shared" si="362"/>
        <v>technology</v>
      </c>
      <c r="T3900" t="str">
        <f t="shared" si="363"/>
        <v>web</v>
      </c>
    </row>
    <row r="3901" spans="1:20" ht="43.2" x14ac:dyDescent="0.3">
      <c r="A3901">
        <v>1047</v>
      </c>
      <c r="B3901" s="3" t="s">
        <v>1048</v>
      </c>
      <c r="C3901" s="3" t="s">
        <v>5157</v>
      </c>
      <c r="D3901" s="10">
        <v>2000</v>
      </c>
      <c r="E3901">
        <v>1</v>
      </c>
      <c r="F3901" s="5">
        <f t="shared" si="360"/>
        <v>5.0000000000000001E-4</v>
      </c>
      <c r="G3901" s="6">
        <f t="shared" si="361"/>
        <v>1</v>
      </c>
      <c r="H3901" t="s">
        <v>8220</v>
      </c>
      <c r="I3901" t="s">
        <v>8224</v>
      </c>
      <c r="J3901" t="s">
        <v>8246</v>
      </c>
      <c r="K3901">
        <v>1415219915</v>
      </c>
      <c r="L3901" s="11">
        <f t="shared" si="364"/>
        <v>41948.860127314816</v>
      </c>
      <c r="M3901">
        <v>1412624315</v>
      </c>
      <c r="N3901" s="11">
        <f t="shared" si="365"/>
        <v>41918.818460648145</v>
      </c>
      <c r="O3901" t="b">
        <v>0</v>
      </c>
      <c r="P3901">
        <v>1</v>
      </c>
      <c r="Q3901" t="b">
        <v>0</v>
      </c>
      <c r="R3901" t="s">
        <v>8281</v>
      </c>
      <c r="S3901" t="str">
        <f t="shared" si="362"/>
        <v>journalism</v>
      </c>
      <c r="T3901" t="str">
        <f t="shared" si="363"/>
        <v>audio</v>
      </c>
    </row>
    <row r="3902" spans="1:20" ht="43.2" x14ac:dyDescent="0.3">
      <c r="A3902">
        <v>2393</v>
      </c>
      <c r="B3902" s="3" t="s">
        <v>2394</v>
      </c>
      <c r="C3902" s="3" t="s">
        <v>6503</v>
      </c>
      <c r="D3902" s="10">
        <v>100000</v>
      </c>
      <c r="E3902">
        <v>50</v>
      </c>
      <c r="F3902" s="5">
        <f t="shared" si="360"/>
        <v>5.0000000000000001E-4</v>
      </c>
      <c r="G3902" s="6">
        <f t="shared" si="361"/>
        <v>50</v>
      </c>
      <c r="H3902" t="s">
        <v>8220</v>
      </c>
      <c r="I3902" t="s">
        <v>8224</v>
      </c>
      <c r="J3902" t="s">
        <v>8246</v>
      </c>
      <c r="K3902">
        <v>1439048017</v>
      </c>
      <c r="L3902" s="11">
        <f t="shared" si="364"/>
        <v>42224.648344907408</v>
      </c>
      <c r="M3902">
        <v>1436456017</v>
      </c>
      <c r="N3902" s="11">
        <f t="shared" si="365"/>
        <v>42194.648344907408</v>
      </c>
      <c r="O3902" t="b">
        <v>0</v>
      </c>
      <c r="P3902">
        <v>1</v>
      </c>
      <c r="Q3902" t="b">
        <v>0</v>
      </c>
      <c r="R3902" t="s">
        <v>8272</v>
      </c>
      <c r="S3902" t="str">
        <f t="shared" si="362"/>
        <v>technology</v>
      </c>
      <c r="T3902" t="str">
        <f t="shared" si="363"/>
        <v>web</v>
      </c>
    </row>
    <row r="3903" spans="1:20" ht="43.2" x14ac:dyDescent="0.3">
      <c r="A3903">
        <v>2654</v>
      </c>
      <c r="B3903" s="3" t="s">
        <v>2654</v>
      </c>
      <c r="C3903" s="3" t="s">
        <v>6764</v>
      </c>
      <c r="D3903" s="10">
        <v>100000</v>
      </c>
      <c r="E3903">
        <v>51</v>
      </c>
      <c r="F3903" s="5">
        <f t="shared" si="360"/>
        <v>5.1000000000000004E-4</v>
      </c>
      <c r="G3903" s="6">
        <f t="shared" si="361"/>
        <v>8.5</v>
      </c>
      <c r="H3903" t="s">
        <v>8220</v>
      </c>
      <c r="I3903" t="s">
        <v>8224</v>
      </c>
      <c r="J3903" t="s">
        <v>8246</v>
      </c>
      <c r="K3903">
        <v>1429622726</v>
      </c>
      <c r="L3903" s="11">
        <f t="shared" si="364"/>
        <v>42115.559328703705</v>
      </c>
      <c r="M3903">
        <v>1424442326</v>
      </c>
      <c r="N3903" s="11">
        <f t="shared" si="365"/>
        <v>42055.600995370376</v>
      </c>
      <c r="O3903" t="b">
        <v>0</v>
      </c>
      <c r="P3903">
        <v>6</v>
      </c>
      <c r="Q3903" t="b">
        <v>0</v>
      </c>
      <c r="R3903" t="s">
        <v>8301</v>
      </c>
      <c r="S3903" t="str">
        <f t="shared" si="362"/>
        <v>technology</v>
      </c>
      <c r="T3903" t="str">
        <f t="shared" si="363"/>
        <v>space exploration</v>
      </c>
    </row>
    <row r="3904" spans="1:20" ht="43.2" x14ac:dyDescent="0.3">
      <c r="A3904">
        <v>3878</v>
      </c>
      <c r="B3904" s="3" t="s">
        <v>3875</v>
      </c>
      <c r="C3904" s="3" t="s">
        <v>7987</v>
      </c>
      <c r="D3904" s="10">
        <v>18000</v>
      </c>
      <c r="E3904">
        <v>10</v>
      </c>
      <c r="F3904" s="5">
        <f t="shared" si="360"/>
        <v>5.5555555555555556E-4</v>
      </c>
      <c r="G3904" s="6">
        <f t="shared" si="361"/>
        <v>10</v>
      </c>
      <c r="H3904" t="s">
        <v>8220</v>
      </c>
      <c r="I3904" t="s">
        <v>8224</v>
      </c>
      <c r="J3904" t="s">
        <v>8246</v>
      </c>
      <c r="K3904">
        <v>1435636740</v>
      </c>
      <c r="L3904" s="11">
        <f t="shared" si="364"/>
        <v>42185.165972222225</v>
      </c>
      <c r="M3904">
        <v>1433014746</v>
      </c>
      <c r="N3904" s="11">
        <f t="shared" si="365"/>
        <v>42154.818819444445</v>
      </c>
      <c r="O3904" t="b">
        <v>0</v>
      </c>
      <c r="P3904">
        <v>1</v>
      </c>
      <c r="Q3904" t="b">
        <v>0</v>
      </c>
      <c r="R3904" t="s">
        <v>8305</v>
      </c>
      <c r="S3904" t="str">
        <f t="shared" si="362"/>
        <v>theater</v>
      </c>
      <c r="T3904" t="str">
        <f t="shared" si="363"/>
        <v>musical</v>
      </c>
    </row>
    <row r="3905" spans="1:20" ht="43.2" x14ac:dyDescent="0.3">
      <c r="A3905">
        <v>151</v>
      </c>
      <c r="B3905" s="3" t="s">
        <v>153</v>
      </c>
      <c r="C3905" s="3" t="s">
        <v>4261</v>
      </c>
      <c r="D3905" s="10">
        <v>250000</v>
      </c>
      <c r="E3905">
        <v>140</v>
      </c>
      <c r="F3905" s="5">
        <f t="shared" si="360"/>
        <v>5.5999999999999995E-4</v>
      </c>
      <c r="G3905" s="6">
        <f t="shared" si="361"/>
        <v>28</v>
      </c>
      <c r="H3905" t="s">
        <v>8220</v>
      </c>
      <c r="I3905" t="s">
        <v>8226</v>
      </c>
      <c r="J3905" t="s">
        <v>8248</v>
      </c>
      <c r="K3905">
        <v>1434633191</v>
      </c>
      <c r="L3905" s="11">
        <f t="shared" si="364"/>
        <v>42173.550821759258</v>
      </c>
      <c r="M3905">
        <v>1429449191</v>
      </c>
      <c r="N3905" s="11">
        <f t="shared" si="365"/>
        <v>42113.550821759258</v>
      </c>
      <c r="O3905" t="b">
        <v>0</v>
      </c>
      <c r="P3905">
        <v>5</v>
      </c>
      <c r="Q3905" t="b">
        <v>0</v>
      </c>
      <c r="R3905" t="s">
        <v>8267</v>
      </c>
      <c r="S3905" t="str">
        <f t="shared" si="362"/>
        <v>film &amp; video</v>
      </c>
      <c r="T3905" t="str">
        <f t="shared" si="363"/>
        <v>science fiction</v>
      </c>
    </row>
    <row r="3906" spans="1:20" ht="43.2" x14ac:dyDescent="0.3">
      <c r="A3906">
        <v>2394</v>
      </c>
      <c r="B3906" s="3" t="s">
        <v>2395</v>
      </c>
      <c r="C3906" s="3" t="s">
        <v>6504</v>
      </c>
      <c r="D3906" s="10">
        <v>5000</v>
      </c>
      <c r="E3906">
        <v>3</v>
      </c>
      <c r="F3906" s="5">
        <f t="shared" ref="F3906:F3969" si="366">E3906/D3906</f>
        <v>5.9999999999999995E-4</v>
      </c>
      <c r="G3906" s="6">
        <f t="shared" ref="G3906:G3969" si="367">E3906/P3906</f>
        <v>1.5</v>
      </c>
      <c r="H3906" t="s">
        <v>8220</v>
      </c>
      <c r="I3906" t="s">
        <v>8241</v>
      </c>
      <c r="J3906" t="s">
        <v>8249</v>
      </c>
      <c r="K3906">
        <v>1424940093</v>
      </c>
      <c r="L3906" s="11">
        <f t="shared" si="364"/>
        <v>42061.362187499995</v>
      </c>
      <c r="M3906">
        <v>1422348093</v>
      </c>
      <c r="N3906" s="11">
        <f t="shared" si="365"/>
        <v>42031.362187499995</v>
      </c>
      <c r="O3906" t="b">
        <v>0</v>
      </c>
      <c r="P3906">
        <v>2</v>
      </c>
      <c r="Q3906" t="b">
        <v>0</v>
      </c>
      <c r="R3906" t="s">
        <v>8272</v>
      </c>
      <c r="S3906" t="str">
        <f t="shared" ref="S3906:S3969" si="368">LEFT(R3906,FIND("/",R3906)-1)</f>
        <v>technology</v>
      </c>
      <c r="T3906" t="str">
        <f t="shared" ref="T3906:T3969" si="369">RIGHT(R3906,LEN(R3906)-FIND("/",R3906))</f>
        <v>web</v>
      </c>
    </row>
    <row r="3907" spans="1:20" ht="43.2" x14ac:dyDescent="0.3">
      <c r="A3907">
        <v>2346</v>
      </c>
      <c r="B3907" s="3" t="s">
        <v>2347</v>
      </c>
      <c r="C3907" s="3" t="s">
        <v>6456</v>
      </c>
      <c r="D3907" s="10">
        <v>60000</v>
      </c>
      <c r="E3907">
        <v>39</v>
      </c>
      <c r="F3907" s="5">
        <f t="shared" si="366"/>
        <v>6.4999999999999997E-4</v>
      </c>
      <c r="G3907" s="6">
        <f t="shared" si="367"/>
        <v>13</v>
      </c>
      <c r="H3907" t="s">
        <v>8220</v>
      </c>
      <c r="I3907" t="s">
        <v>8224</v>
      </c>
      <c r="J3907" t="s">
        <v>8246</v>
      </c>
      <c r="K3907">
        <v>1476731431</v>
      </c>
      <c r="L3907" s="11">
        <f t="shared" ref="L3907:L3970" si="370">(((K3907/60)/60)/24)+DATE(1970,1,1)</f>
        <v>42660.79896990741</v>
      </c>
      <c r="M3907">
        <v>1472843431</v>
      </c>
      <c r="N3907" s="11">
        <f t="shared" ref="N3907:N3970" si="371">(((M3907/60)/60)/24)+DATE(1970,1,1)</f>
        <v>42615.79896990741</v>
      </c>
      <c r="O3907" t="b">
        <v>0</v>
      </c>
      <c r="P3907">
        <v>3</v>
      </c>
      <c r="Q3907" t="b">
        <v>0</v>
      </c>
      <c r="R3907" t="s">
        <v>8272</v>
      </c>
      <c r="S3907" t="str">
        <f t="shared" si="368"/>
        <v>technology</v>
      </c>
      <c r="T3907" t="str">
        <f t="shared" si="369"/>
        <v>web</v>
      </c>
    </row>
    <row r="3908" spans="1:20" ht="43.2" x14ac:dyDescent="0.3">
      <c r="A3908">
        <v>2354</v>
      </c>
      <c r="B3908" s="3" t="s">
        <v>2355</v>
      </c>
      <c r="C3908" s="3" t="s">
        <v>6464</v>
      </c>
      <c r="D3908" s="10">
        <v>35000</v>
      </c>
      <c r="E3908">
        <v>25</v>
      </c>
      <c r="F3908" s="5">
        <f t="shared" si="366"/>
        <v>7.1428571428571429E-4</v>
      </c>
      <c r="G3908" s="6">
        <f t="shared" si="367"/>
        <v>25</v>
      </c>
      <c r="H3908" t="s">
        <v>8220</v>
      </c>
      <c r="I3908" t="s">
        <v>8224</v>
      </c>
      <c r="J3908" t="s">
        <v>8246</v>
      </c>
      <c r="K3908">
        <v>1420910460</v>
      </c>
      <c r="L3908" s="11">
        <f t="shared" si="370"/>
        <v>42014.722916666666</v>
      </c>
      <c r="M3908">
        <v>1415726460</v>
      </c>
      <c r="N3908" s="11">
        <f t="shared" si="371"/>
        <v>41954.722916666666</v>
      </c>
      <c r="O3908" t="b">
        <v>0</v>
      </c>
      <c r="P3908">
        <v>1</v>
      </c>
      <c r="Q3908" t="b">
        <v>0</v>
      </c>
      <c r="R3908" t="s">
        <v>8272</v>
      </c>
      <c r="S3908" t="str">
        <f t="shared" si="368"/>
        <v>technology</v>
      </c>
      <c r="T3908" t="str">
        <f t="shared" si="369"/>
        <v>web</v>
      </c>
    </row>
    <row r="3909" spans="1:20" ht="43.2" x14ac:dyDescent="0.3">
      <c r="A3909">
        <v>148</v>
      </c>
      <c r="B3909" s="3" t="s">
        <v>150</v>
      </c>
      <c r="C3909" s="3" t="s">
        <v>4258</v>
      </c>
      <c r="D3909" s="10">
        <v>50000</v>
      </c>
      <c r="E3909">
        <v>40</v>
      </c>
      <c r="F3909" s="5">
        <f t="shared" si="366"/>
        <v>8.0000000000000004E-4</v>
      </c>
      <c r="G3909" s="6">
        <f t="shared" si="367"/>
        <v>20</v>
      </c>
      <c r="H3909" t="s">
        <v>8220</v>
      </c>
      <c r="I3909" t="s">
        <v>8224</v>
      </c>
      <c r="J3909" t="s">
        <v>8246</v>
      </c>
      <c r="K3909">
        <v>1456555536</v>
      </c>
      <c r="L3909" s="11">
        <f t="shared" si="370"/>
        <v>42427.281666666662</v>
      </c>
      <c r="M3909">
        <v>1453963536</v>
      </c>
      <c r="N3909" s="11">
        <f t="shared" si="371"/>
        <v>42397.281666666662</v>
      </c>
      <c r="O3909" t="b">
        <v>0</v>
      </c>
      <c r="P3909">
        <v>2</v>
      </c>
      <c r="Q3909" t="b">
        <v>0</v>
      </c>
      <c r="R3909" t="s">
        <v>8267</v>
      </c>
      <c r="S3909" t="str">
        <f t="shared" si="368"/>
        <v>film &amp; video</v>
      </c>
      <c r="T3909" t="str">
        <f t="shared" si="369"/>
        <v>science fiction</v>
      </c>
    </row>
    <row r="3910" spans="1:20" ht="57.6" x14ac:dyDescent="0.3">
      <c r="A3910">
        <v>630</v>
      </c>
      <c r="B3910" s="3" t="s">
        <v>631</v>
      </c>
      <c r="C3910" s="3" t="s">
        <v>4740</v>
      </c>
      <c r="D3910" s="10">
        <v>11999</v>
      </c>
      <c r="E3910">
        <v>10</v>
      </c>
      <c r="F3910" s="5">
        <f t="shared" si="366"/>
        <v>8.3340278356529708E-4</v>
      </c>
      <c r="G3910" s="6">
        <f t="shared" si="367"/>
        <v>10</v>
      </c>
      <c r="H3910" t="s">
        <v>8220</v>
      </c>
      <c r="I3910" t="s">
        <v>8224</v>
      </c>
      <c r="J3910" t="s">
        <v>8246</v>
      </c>
      <c r="K3910">
        <v>1441516200</v>
      </c>
      <c r="L3910" s="11">
        <f t="shared" si="370"/>
        <v>42253.215277777781</v>
      </c>
      <c r="M3910">
        <v>1438959121</v>
      </c>
      <c r="N3910" s="11">
        <f t="shared" si="371"/>
        <v>42223.619456018518</v>
      </c>
      <c r="O3910" t="b">
        <v>0</v>
      </c>
      <c r="P3910">
        <v>1</v>
      </c>
      <c r="Q3910" t="b">
        <v>0</v>
      </c>
      <c r="R3910" t="s">
        <v>8272</v>
      </c>
      <c r="S3910" t="str">
        <f t="shared" si="368"/>
        <v>technology</v>
      </c>
      <c r="T3910" t="str">
        <f t="shared" si="369"/>
        <v>web</v>
      </c>
    </row>
    <row r="3911" spans="1:20" ht="43.2" x14ac:dyDescent="0.3">
      <c r="A3911">
        <v>1044</v>
      </c>
      <c r="B3911" s="3" t="s">
        <v>1045</v>
      </c>
      <c r="C3911" s="3" t="s">
        <v>5154</v>
      </c>
      <c r="D3911" s="10">
        <v>7000</v>
      </c>
      <c r="E3911">
        <v>6</v>
      </c>
      <c r="F3911" s="5">
        <f t="shared" si="366"/>
        <v>8.571428571428571E-4</v>
      </c>
      <c r="G3911" s="6">
        <f t="shared" si="367"/>
        <v>3</v>
      </c>
      <c r="H3911" t="s">
        <v>8220</v>
      </c>
      <c r="I3911" t="s">
        <v>8224</v>
      </c>
      <c r="J3911" t="s">
        <v>8246</v>
      </c>
      <c r="K3911">
        <v>1425587220</v>
      </c>
      <c r="L3911" s="11">
        <f t="shared" si="370"/>
        <v>42068.852083333331</v>
      </c>
      <c r="M3911">
        <v>1420668801</v>
      </c>
      <c r="N3911" s="11">
        <f t="shared" si="371"/>
        <v>42011.925937499997</v>
      </c>
      <c r="O3911" t="b">
        <v>0</v>
      </c>
      <c r="P3911">
        <v>2</v>
      </c>
      <c r="Q3911" t="b">
        <v>0</v>
      </c>
      <c r="R3911" t="s">
        <v>8281</v>
      </c>
      <c r="S3911" t="str">
        <f t="shared" si="368"/>
        <v>journalism</v>
      </c>
      <c r="T3911" t="str">
        <f t="shared" si="369"/>
        <v>audio</v>
      </c>
    </row>
    <row r="3912" spans="1:20" ht="43.2" x14ac:dyDescent="0.3">
      <c r="A3912">
        <v>2658</v>
      </c>
      <c r="B3912" s="3" t="s">
        <v>2658</v>
      </c>
      <c r="C3912" s="3" t="s">
        <v>6768</v>
      </c>
      <c r="D3912" s="10">
        <v>98000</v>
      </c>
      <c r="E3912">
        <v>91</v>
      </c>
      <c r="F3912" s="5">
        <f t="shared" si="366"/>
        <v>9.2857142857142856E-4</v>
      </c>
      <c r="G3912" s="6">
        <f t="shared" si="367"/>
        <v>22.75</v>
      </c>
      <c r="H3912" t="s">
        <v>8220</v>
      </c>
      <c r="I3912" t="s">
        <v>8224</v>
      </c>
      <c r="J3912" t="s">
        <v>8246</v>
      </c>
      <c r="K3912">
        <v>1469913194</v>
      </c>
      <c r="L3912" s="11">
        <f t="shared" si="370"/>
        <v>42581.884189814817</v>
      </c>
      <c r="M3912">
        <v>1467321194</v>
      </c>
      <c r="N3912" s="11">
        <f t="shared" si="371"/>
        <v>42551.884189814817</v>
      </c>
      <c r="O3912" t="b">
        <v>0</v>
      </c>
      <c r="P3912">
        <v>4</v>
      </c>
      <c r="Q3912" t="b">
        <v>0</v>
      </c>
      <c r="R3912" t="s">
        <v>8301</v>
      </c>
      <c r="S3912" t="str">
        <f t="shared" si="368"/>
        <v>technology</v>
      </c>
      <c r="T3912" t="str">
        <f t="shared" si="369"/>
        <v>space exploration</v>
      </c>
    </row>
    <row r="3913" spans="1:20" ht="57.6" x14ac:dyDescent="0.3">
      <c r="A3913">
        <v>2660</v>
      </c>
      <c r="B3913" s="3" t="s">
        <v>2660</v>
      </c>
      <c r="C3913" s="3" t="s">
        <v>6770</v>
      </c>
      <c r="D3913" s="10">
        <v>20000</v>
      </c>
      <c r="E3913">
        <v>19</v>
      </c>
      <c r="F3913" s="5">
        <f t="shared" si="366"/>
        <v>9.5E-4</v>
      </c>
      <c r="G3913" s="6">
        <f t="shared" si="367"/>
        <v>3.8</v>
      </c>
      <c r="H3913" t="s">
        <v>8220</v>
      </c>
      <c r="I3913" t="s">
        <v>8224</v>
      </c>
      <c r="J3913" t="s">
        <v>8246</v>
      </c>
      <c r="K3913">
        <v>1448388418</v>
      </c>
      <c r="L3913" s="11">
        <f t="shared" si="370"/>
        <v>42332.754837962959</v>
      </c>
      <c r="M3913">
        <v>1443200818</v>
      </c>
      <c r="N3913" s="11">
        <f t="shared" si="371"/>
        <v>42272.713171296295</v>
      </c>
      <c r="O3913" t="b">
        <v>0</v>
      </c>
      <c r="P3913">
        <v>5</v>
      </c>
      <c r="Q3913" t="b">
        <v>0</v>
      </c>
      <c r="R3913" t="s">
        <v>8301</v>
      </c>
      <c r="S3913" t="str">
        <f t="shared" si="368"/>
        <v>technology</v>
      </c>
      <c r="T3913" t="str">
        <f t="shared" si="369"/>
        <v>space exploration</v>
      </c>
    </row>
    <row r="3914" spans="1:20" ht="28.8" x14ac:dyDescent="0.3">
      <c r="A3914">
        <v>2649</v>
      </c>
      <c r="B3914" s="3" t="s">
        <v>2649</v>
      </c>
      <c r="C3914" s="3" t="s">
        <v>6759</v>
      </c>
      <c r="D3914" s="10">
        <v>125000</v>
      </c>
      <c r="E3914">
        <v>124</v>
      </c>
      <c r="F3914" s="5">
        <f t="shared" si="366"/>
        <v>9.9200000000000004E-4</v>
      </c>
      <c r="G3914" s="6">
        <f t="shared" si="367"/>
        <v>41.333333333333336</v>
      </c>
      <c r="H3914" t="s">
        <v>8220</v>
      </c>
      <c r="I3914" t="s">
        <v>8224</v>
      </c>
      <c r="J3914" t="s">
        <v>8246</v>
      </c>
      <c r="K3914">
        <v>1454370941</v>
      </c>
      <c r="L3914" s="11">
        <f t="shared" si="370"/>
        <v>42401.99700231482</v>
      </c>
      <c r="M3914">
        <v>1449186941</v>
      </c>
      <c r="N3914" s="11">
        <f t="shared" si="371"/>
        <v>42341.99700231482</v>
      </c>
      <c r="O3914" t="b">
        <v>0</v>
      </c>
      <c r="P3914">
        <v>3</v>
      </c>
      <c r="Q3914" t="b">
        <v>0</v>
      </c>
      <c r="R3914" t="s">
        <v>8301</v>
      </c>
      <c r="S3914" t="str">
        <f t="shared" si="368"/>
        <v>technology</v>
      </c>
      <c r="T3914" t="str">
        <f t="shared" si="369"/>
        <v>space exploration</v>
      </c>
    </row>
    <row r="3915" spans="1:20" ht="43.2" x14ac:dyDescent="0.3">
      <c r="A3915">
        <v>1564</v>
      </c>
      <c r="B3915" s="3" t="s">
        <v>1565</v>
      </c>
      <c r="C3915" s="3" t="s">
        <v>5674</v>
      </c>
      <c r="D3915" s="10">
        <v>10000</v>
      </c>
      <c r="E3915">
        <v>10</v>
      </c>
      <c r="F3915" s="5">
        <f t="shared" si="366"/>
        <v>1E-3</v>
      </c>
      <c r="G3915" s="6">
        <f t="shared" si="367"/>
        <v>10</v>
      </c>
      <c r="H3915" t="s">
        <v>8220</v>
      </c>
      <c r="I3915" t="s">
        <v>8224</v>
      </c>
      <c r="J3915" t="s">
        <v>8246</v>
      </c>
      <c r="K3915">
        <v>1432843500</v>
      </c>
      <c r="L3915" s="11">
        <f t="shared" si="370"/>
        <v>42152.836805555555</v>
      </c>
      <c r="M3915">
        <v>1430124509</v>
      </c>
      <c r="N3915" s="11">
        <f t="shared" si="371"/>
        <v>42121.367002314815</v>
      </c>
      <c r="O3915" t="b">
        <v>0</v>
      </c>
      <c r="P3915">
        <v>1</v>
      </c>
      <c r="Q3915" t="b">
        <v>0</v>
      </c>
      <c r="R3915" t="s">
        <v>8290</v>
      </c>
      <c r="S3915" t="str">
        <f t="shared" si="368"/>
        <v>publishing</v>
      </c>
      <c r="T3915" t="str">
        <f t="shared" si="369"/>
        <v>art books</v>
      </c>
    </row>
    <row r="3916" spans="1:20" ht="43.2" x14ac:dyDescent="0.3">
      <c r="A3916">
        <v>2344</v>
      </c>
      <c r="B3916" s="3" t="s">
        <v>2345</v>
      </c>
      <c r="C3916" s="3" t="s">
        <v>6454</v>
      </c>
      <c r="D3916" s="10">
        <v>1000</v>
      </c>
      <c r="E3916">
        <v>1</v>
      </c>
      <c r="F3916" s="5">
        <f t="shared" si="366"/>
        <v>1E-3</v>
      </c>
      <c r="G3916" s="6">
        <f t="shared" si="367"/>
        <v>1</v>
      </c>
      <c r="H3916" t="s">
        <v>8220</v>
      </c>
      <c r="I3916" t="s">
        <v>8229</v>
      </c>
      <c r="J3916" t="s">
        <v>8251</v>
      </c>
      <c r="K3916">
        <v>1466789269</v>
      </c>
      <c r="L3916" s="11">
        <f t="shared" si="370"/>
        <v>42545.727650462963</v>
      </c>
      <c r="M3916">
        <v>1464197269</v>
      </c>
      <c r="N3916" s="11">
        <f t="shared" si="371"/>
        <v>42515.727650462963</v>
      </c>
      <c r="O3916" t="b">
        <v>0</v>
      </c>
      <c r="P3916">
        <v>1</v>
      </c>
      <c r="Q3916" t="b">
        <v>0</v>
      </c>
      <c r="R3916" t="s">
        <v>8272</v>
      </c>
      <c r="S3916" t="str">
        <f t="shared" si="368"/>
        <v>technology</v>
      </c>
      <c r="T3916" t="str">
        <f t="shared" si="369"/>
        <v>web</v>
      </c>
    </row>
    <row r="3917" spans="1:20" ht="28.8" x14ac:dyDescent="0.3">
      <c r="A3917">
        <v>2391</v>
      </c>
      <c r="B3917" s="3" t="s">
        <v>2392</v>
      </c>
      <c r="C3917" s="3" t="s">
        <v>6501</v>
      </c>
      <c r="D3917" s="10">
        <v>20000</v>
      </c>
      <c r="E3917">
        <v>25</v>
      </c>
      <c r="F3917" s="5">
        <f t="shared" si="366"/>
        <v>1.25E-3</v>
      </c>
      <c r="G3917" s="6">
        <f t="shared" si="367"/>
        <v>25</v>
      </c>
      <c r="H3917" t="s">
        <v>8220</v>
      </c>
      <c r="I3917" t="s">
        <v>8224</v>
      </c>
      <c r="J3917" t="s">
        <v>8246</v>
      </c>
      <c r="K3917">
        <v>1427825044</v>
      </c>
      <c r="L3917" s="11">
        <f t="shared" si="370"/>
        <v>42094.752824074079</v>
      </c>
      <c r="M3917">
        <v>1425236644</v>
      </c>
      <c r="N3917" s="11">
        <f t="shared" si="371"/>
        <v>42064.794490740736</v>
      </c>
      <c r="O3917" t="b">
        <v>0</v>
      </c>
      <c r="P3917">
        <v>1</v>
      </c>
      <c r="Q3917" t="b">
        <v>0</v>
      </c>
      <c r="R3917" t="s">
        <v>8272</v>
      </c>
      <c r="S3917" t="str">
        <f t="shared" si="368"/>
        <v>technology</v>
      </c>
      <c r="T3917" t="str">
        <f t="shared" si="369"/>
        <v>web</v>
      </c>
    </row>
    <row r="3918" spans="1:20" ht="43.2" x14ac:dyDescent="0.3">
      <c r="A3918">
        <v>2579</v>
      </c>
      <c r="B3918" s="3" t="s">
        <v>2579</v>
      </c>
      <c r="C3918" s="3" t="s">
        <v>6689</v>
      </c>
      <c r="D3918" s="10">
        <v>200000</v>
      </c>
      <c r="E3918">
        <v>277</v>
      </c>
      <c r="F3918" s="5">
        <f t="shared" si="366"/>
        <v>1.3849999999999999E-3</v>
      </c>
      <c r="G3918" s="6">
        <f t="shared" si="367"/>
        <v>23.083333333333332</v>
      </c>
      <c r="H3918" t="s">
        <v>8220</v>
      </c>
      <c r="I3918" t="s">
        <v>8224</v>
      </c>
      <c r="J3918" t="s">
        <v>8246</v>
      </c>
      <c r="K3918">
        <v>1410810903</v>
      </c>
      <c r="L3918" s="11">
        <f t="shared" si="370"/>
        <v>41897.829895833333</v>
      </c>
      <c r="M3918">
        <v>1405626903</v>
      </c>
      <c r="N3918" s="11">
        <f t="shared" si="371"/>
        <v>41837.829895833333</v>
      </c>
      <c r="O3918" t="b">
        <v>0</v>
      </c>
      <c r="P3918">
        <v>12</v>
      </c>
      <c r="Q3918" t="b">
        <v>0</v>
      </c>
      <c r="R3918" t="s">
        <v>8284</v>
      </c>
      <c r="S3918" t="str">
        <f t="shared" si="368"/>
        <v>food</v>
      </c>
      <c r="T3918" t="str">
        <f t="shared" si="369"/>
        <v>food trucks</v>
      </c>
    </row>
    <row r="3919" spans="1:20" ht="43.2" x14ac:dyDescent="0.3">
      <c r="A3919">
        <v>2953</v>
      </c>
      <c r="B3919" s="3" t="s">
        <v>2953</v>
      </c>
      <c r="C3919" s="3" t="s">
        <v>7063</v>
      </c>
      <c r="D3919" s="10">
        <v>400000</v>
      </c>
      <c r="E3919">
        <v>605</v>
      </c>
      <c r="F3919" s="5">
        <f t="shared" si="366"/>
        <v>1.5125E-3</v>
      </c>
      <c r="G3919" s="6">
        <f t="shared" si="367"/>
        <v>201.66666666666666</v>
      </c>
      <c r="H3919" t="s">
        <v>8220</v>
      </c>
      <c r="I3919" t="s">
        <v>8224</v>
      </c>
      <c r="J3919" t="s">
        <v>8246</v>
      </c>
      <c r="K3919">
        <v>1444330821</v>
      </c>
      <c r="L3919" s="11">
        <f t="shared" si="370"/>
        <v>42285.791909722218</v>
      </c>
      <c r="M3919">
        <v>1441738821</v>
      </c>
      <c r="N3919" s="11">
        <f t="shared" si="371"/>
        <v>42255.791909722218</v>
      </c>
      <c r="O3919" t="b">
        <v>0</v>
      </c>
      <c r="P3919">
        <v>3</v>
      </c>
      <c r="Q3919" t="b">
        <v>0</v>
      </c>
      <c r="R3919" t="s">
        <v>8303</v>
      </c>
      <c r="S3919" t="str">
        <f t="shared" si="368"/>
        <v>theater</v>
      </c>
      <c r="T3919" t="str">
        <f t="shared" si="369"/>
        <v>spaces</v>
      </c>
    </row>
    <row r="3920" spans="1:20" ht="43.2" x14ac:dyDescent="0.3">
      <c r="A3920">
        <v>629</v>
      </c>
      <c r="B3920" s="3" t="s">
        <v>630</v>
      </c>
      <c r="C3920" s="3" t="s">
        <v>4739</v>
      </c>
      <c r="D3920" s="10">
        <v>200000</v>
      </c>
      <c r="E3920">
        <v>350</v>
      </c>
      <c r="F3920" s="5">
        <f t="shared" si="366"/>
        <v>1.75E-3</v>
      </c>
      <c r="G3920" s="6">
        <f t="shared" si="367"/>
        <v>116.66666666666667</v>
      </c>
      <c r="H3920" t="s">
        <v>8220</v>
      </c>
      <c r="I3920" t="s">
        <v>8226</v>
      </c>
      <c r="J3920" t="s">
        <v>8248</v>
      </c>
      <c r="K3920">
        <v>1463239108</v>
      </c>
      <c r="L3920" s="11">
        <f t="shared" si="370"/>
        <v>42504.637824074074</v>
      </c>
      <c r="M3920">
        <v>1460647108</v>
      </c>
      <c r="N3920" s="11">
        <f t="shared" si="371"/>
        <v>42474.637824074074</v>
      </c>
      <c r="O3920" t="b">
        <v>0</v>
      </c>
      <c r="P3920">
        <v>3</v>
      </c>
      <c r="Q3920" t="b">
        <v>0</v>
      </c>
      <c r="R3920" t="s">
        <v>8272</v>
      </c>
      <c r="S3920" t="str">
        <f t="shared" si="368"/>
        <v>technology</v>
      </c>
      <c r="T3920" t="str">
        <f t="shared" si="369"/>
        <v>web</v>
      </c>
    </row>
    <row r="3921" spans="1:20" ht="57.6" x14ac:dyDescent="0.3">
      <c r="A3921">
        <v>2389</v>
      </c>
      <c r="B3921" s="3" t="s">
        <v>2390</v>
      </c>
      <c r="C3921" s="3" t="s">
        <v>6499</v>
      </c>
      <c r="D3921" s="10">
        <v>16000</v>
      </c>
      <c r="E3921">
        <v>30</v>
      </c>
      <c r="F3921" s="5">
        <f t="shared" si="366"/>
        <v>1.8749999999999999E-3</v>
      </c>
      <c r="G3921" s="6">
        <f t="shared" si="367"/>
        <v>30</v>
      </c>
      <c r="H3921" t="s">
        <v>8220</v>
      </c>
      <c r="I3921" t="s">
        <v>8230</v>
      </c>
      <c r="J3921" t="s">
        <v>8249</v>
      </c>
      <c r="K3921">
        <v>1437861540</v>
      </c>
      <c r="L3921" s="11">
        <f t="shared" si="370"/>
        <v>42210.915972222225</v>
      </c>
      <c r="M3921">
        <v>1435160452</v>
      </c>
      <c r="N3921" s="11">
        <f t="shared" si="371"/>
        <v>42179.653379629628</v>
      </c>
      <c r="O3921" t="b">
        <v>0</v>
      </c>
      <c r="P3921">
        <v>1</v>
      </c>
      <c r="Q3921" t="b">
        <v>0</v>
      </c>
      <c r="R3921" t="s">
        <v>8272</v>
      </c>
      <c r="S3921" t="str">
        <f t="shared" si="368"/>
        <v>technology</v>
      </c>
      <c r="T3921" t="str">
        <f t="shared" si="369"/>
        <v>web</v>
      </c>
    </row>
    <row r="3922" spans="1:20" ht="43.2" x14ac:dyDescent="0.3">
      <c r="A3922">
        <v>1010</v>
      </c>
      <c r="B3922" s="3" t="s">
        <v>1011</v>
      </c>
      <c r="C3922" s="3" t="s">
        <v>5120</v>
      </c>
      <c r="D3922" s="10">
        <v>115250</v>
      </c>
      <c r="E3922">
        <v>220</v>
      </c>
      <c r="F3922" s="5">
        <f t="shared" si="366"/>
        <v>1.9088937093275488E-3</v>
      </c>
      <c r="G3922" s="6">
        <f t="shared" si="367"/>
        <v>55</v>
      </c>
      <c r="H3922" t="s">
        <v>8220</v>
      </c>
      <c r="I3922" t="s">
        <v>8224</v>
      </c>
      <c r="J3922" t="s">
        <v>8246</v>
      </c>
      <c r="K3922">
        <v>1473044340</v>
      </c>
      <c r="L3922" s="11">
        <f t="shared" si="370"/>
        <v>42618.124305555553</v>
      </c>
      <c r="M3922">
        <v>1468180462</v>
      </c>
      <c r="N3922" s="11">
        <f t="shared" si="371"/>
        <v>42561.829421296294</v>
      </c>
      <c r="O3922" t="b">
        <v>0</v>
      </c>
      <c r="P3922">
        <v>4</v>
      </c>
      <c r="Q3922" t="b">
        <v>0</v>
      </c>
      <c r="R3922" t="s">
        <v>8273</v>
      </c>
      <c r="S3922" t="str">
        <f t="shared" si="368"/>
        <v>technology</v>
      </c>
      <c r="T3922" t="str">
        <f t="shared" si="369"/>
        <v>wearables</v>
      </c>
    </row>
    <row r="3923" spans="1:20" ht="57.6" x14ac:dyDescent="0.3">
      <c r="A3923">
        <v>606</v>
      </c>
      <c r="B3923" s="3" t="s">
        <v>607</v>
      </c>
      <c r="C3923" s="3" t="s">
        <v>4716</v>
      </c>
      <c r="D3923" s="10">
        <v>5000</v>
      </c>
      <c r="E3923">
        <v>10</v>
      </c>
      <c r="F3923" s="5">
        <f t="shared" si="366"/>
        <v>2E-3</v>
      </c>
      <c r="G3923" s="6">
        <f t="shared" si="367"/>
        <v>10</v>
      </c>
      <c r="H3923" t="s">
        <v>8220</v>
      </c>
      <c r="I3923" t="s">
        <v>8233</v>
      </c>
      <c r="J3923" t="s">
        <v>8249</v>
      </c>
      <c r="K3923">
        <v>1432479600</v>
      </c>
      <c r="L3923" s="11">
        <f t="shared" si="370"/>
        <v>42148.625</v>
      </c>
      <c r="M3923">
        <v>1428507409</v>
      </c>
      <c r="N3923" s="11">
        <f t="shared" si="371"/>
        <v>42102.650567129633</v>
      </c>
      <c r="O3923" t="b">
        <v>0</v>
      </c>
      <c r="P3923">
        <v>1</v>
      </c>
      <c r="Q3923" t="b">
        <v>0</v>
      </c>
      <c r="R3923" t="s">
        <v>8272</v>
      </c>
      <c r="S3923" t="str">
        <f t="shared" si="368"/>
        <v>technology</v>
      </c>
      <c r="T3923" t="str">
        <f t="shared" si="369"/>
        <v>web</v>
      </c>
    </row>
    <row r="3924" spans="1:20" ht="43.2" x14ac:dyDescent="0.3">
      <c r="A3924">
        <v>636</v>
      </c>
      <c r="B3924" s="3" t="s">
        <v>637</v>
      </c>
      <c r="C3924" s="3" t="s">
        <v>4746</v>
      </c>
      <c r="D3924" s="10">
        <v>2000</v>
      </c>
      <c r="E3924">
        <v>4</v>
      </c>
      <c r="F3924" s="5">
        <f t="shared" si="366"/>
        <v>2E-3</v>
      </c>
      <c r="G3924" s="6">
        <f t="shared" si="367"/>
        <v>4</v>
      </c>
      <c r="H3924" t="s">
        <v>8220</v>
      </c>
      <c r="I3924" t="s">
        <v>8225</v>
      </c>
      <c r="J3924" t="s">
        <v>8247</v>
      </c>
      <c r="K3924">
        <v>1433587620</v>
      </c>
      <c r="L3924" s="11">
        <f t="shared" si="370"/>
        <v>42161.44930555555</v>
      </c>
      <c r="M3924">
        <v>1430996150</v>
      </c>
      <c r="N3924" s="11">
        <f t="shared" si="371"/>
        <v>42131.455439814818</v>
      </c>
      <c r="O3924" t="b">
        <v>0</v>
      </c>
      <c r="P3924">
        <v>1</v>
      </c>
      <c r="Q3924" t="b">
        <v>0</v>
      </c>
      <c r="R3924" t="s">
        <v>8272</v>
      </c>
      <c r="S3924" t="str">
        <f t="shared" si="368"/>
        <v>technology</v>
      </c>
      <c r="T3924" t="str">
        <f t="shared" si="369"/>
        <v>web</v>
      </c>
    </row>
    <row r="3925" spans="1:20" ht="43.2" x14ac:dyDescent="0.3">
      <c r="A3925">
        <v>1342</v>
      </c>
      <c r="B3925" s="3" t="s">
        <v>1343</v>
      </c>
      <c r="C3925" s="3" t="s">
        <v>5452</v>
      </c>
      <c r="D3925" s="10">
        <v>50000</v>
      </c>
      <c r="E3925">
        <v>100</v>
      </c>
      <c r="F3925" s="5">
        <f t="shared" si="366"/>
        <v>2E-3</v>
      </c>
      <c r="G3925" s="6">
        <f t="shared" si="367"/>
        <v>100</v>
      </c>
      <c r="H3925" t="s">
        <v>8220</v>
      </c>
      <c r="I3925" t="s">
        <v>8224</v>
      </c>
      <c r="J3925" t="s">
        <v>8246</v>
      </c>
      <c r="K3925">
        <v>1437161739</v>
      </c>
      <c r="L3925" s="11">
        <f t="shared" si="370"/>
        <v>42202.816423611104</v>
      </c>
      <c r="M3925">
        <v>1434569739</v>
      </c>
      <c r="N3925" s="11">
        <f t="shared" si="371"/>
        <v>42172.816423611104</v>
      </c>
      <c r="O3925" t="b">
        <v>0</v>
      </c>
      <c r="P3925">
        <v>1</v>
      </c>
      <c r="Q3925" t="b">
        <v>0</v>
      </c>
      <c r="R3925" t="s">
        <v>8273</v>
      </c>
      <c r="S3925" t="str">
        <f t="shared" si="368"/>
        <v>technology</v>
      </c>
      <c r="T3925" t="str">
        <f t="shared" si="369"/>
        <v>wearables</v>
      </c>
    </row>
    <row r="3926" spans="1:20" ht="43.2" x14ac:dyDescent="0.3">
      <c r="A3926">
        <v>2396</v>
      </c>
      <c r="B3926" s="3" t="s">
        <v>2397</v>
      </c>
      <c r="C3926" s="3" t="s">
        <v>6506</v>
      </c>
      <c r="D3926" s="10">
        <v>5000</v>
      </c>
      <c r="E3926">
        <v>10</v>
      </c>
      <c r="F3926" s="5">
        <f t="shared" si="366"/>
        <v>2E-3</v>
      </c>
      <c r="G3926" s="6">
        <f t="shared" si="367"/>
        <v>10</v>
      </c>
      <c r="H3926" t="s">
        <v>8220</v>
      </c>
      <c r="I3926" t="s">
        <v>8240</v>
      </c>
      <c r="J3926" t="s">
        <v>8257</v>
      </c>
      <c r="K3926">
        <v>1444940558</v>
      </c>
      <c r="L3926" s="11">
        <f t="shared" si="370"/>
        <v>42292.849050925928</v>
      </c>
      <c r="M3926">
        <v>1442348558</v>
      </c>
      <c r="N3926" s="11">
        <f t="shared" si="371"/>
        <v>42262.849050925928</v>
      </c>
      <c r="O3926" t="b">
        <v>0</v>
      </c>
      <c r="P3926">
        <v>1</v>
      </c>
      <c r="Q3926" t="b">
        <v>0</v>
      </c>
      <c r="R3926" t="s">
        <v>8272</v>
      </c>
      <c r="S3926" t="str">
        <f t="shared" si="368"/>
        <v>technology</v>
      </c>
      <c r="T3926" t="str">
        <f t="shared" si="369"/>
        <v>web</v>
      </c>
    </row>
    <row r="3927" spans="1:20" x14ac:dyDescent="0.3">
      <c r="A3927">
        <v>3868</v>
      </c>
      <c r="B3927" s="3" t="s">
        <v>3865</v>
      </c>
      <c r="C3927" s="3" t="s">
        <v>7977</v>
      </c>
      <c r="D3927" s="10">
        <v>5000</v>
      </c>
      <c r="E3927">
        <v>10</v>
      </c>
      <c r="F3927" s="5">
        <f t="shared" si="366"/>
        <v>2E-3</v>
      </c>
      <c r="G3927" s="6">
        <f t="shared" si="367"/>
        <v>10</v>
      </c>
      <c r="H3927" t="s">
        <v>8220</v>
      </c>
      <c r="I3927" t="s">
        <v>8225</v>
      </c>
      <c r="J3927" t="s">
        <v>8247</v>
      </c>
      <c r="K3927">
        <v>1410191405</v>
      </c>
      <c r="L3927" s="11">
        <f t="shared" si="370"/>
        <v>41890.659780092588</v>
      </c>
      <c r="M3927">
        <v>1408031405</v>
      </c>
      <c r="N3927" s="11">
        <f t="shared" si="371"/>
        <v>41865.659780092588</v>
      </c>
      <c r="O3927" t="b">
        <v>0</v>
      </c>
      <c r="P3927">
        <v>1</v>
      </c>
      <c r="Q3927" t="b">
        <v>0</v>
      </c>
      <c r="R3927" t="s">
        <v>8305</v>
      </c>
      <c r="S3927" t="str">
        <f t="shared" si="368"/>
        <v>theater</v>
      </c>
      <c r="T3927" t="str">
        <f t="shared" si="369"/>
        <v>musical</v>
      </c>
    </row>
    <row r="3928" spans="1:20" ht="43.2" x14ac:dyDescent="0.3">
      <c r="A3928">
        <v>2368</v>
      </c>
      <c r="B3928" s="3" t="s">
        <v>2369</v>
      </c>
      <c r="C3928" s="3" t="s">
        <v>6478</v>
      </c>
      <c r="D3928" s="10">
        <v>40000</v>
      </c>
      <c r="E3928">
        <v>100</v>
      </c>
      <c r="F3928" s="5">
        <f t="shared" si="366"/>
        <v>2.5000000000000001E-3</v>
      </c>
      <c r="G3928" s="6">
        <f t="shared" si="367"/>
        <v>50</v>
      </c>
      <c r="H3928" t="s">
        <v>8220</v>
      </c>
      <c r="I3928" t="s">
        <v>8224</v>
      </c>
      <c r="J3928" t="s">
        <v>8246</v>
      </c>
      <c r="K3928">
        <v>1429028365</v>
      </c>
      <c r="L3928" s="11">
        <f t="shared" si="370"/>
        <v>42108.680150462969</v>
      </c>
      <c r="M3928">
        <v>1425143965</v>
      </c>
      <c r="N3928" s="11">
        <f t="shared" si="371"/>
        <v>42063.721817129626</v>
      </c>
      <c r="O3928" t="b">
        <v>0</v>
      </c>
      <c r="P3928">
        <v>2</v>
      </c>
      <c r="Q3928" t="b">
        <v>0</v>
      </c>
      <c r="R3928" t="s">
        <v>8272</v>
      </c>
      <c r="S3928" t="str">
        <f t="shared" si="368"/>
        <v>technology</v>
      </c>
      <c r="T3928" t="str">
        <f t="shared" si="369"/>
        <v>web</v>
      </c>
    </row>
    <row r="3929" spans="1:20" ht="43.2" x14ac:dyDescent="0.3">
      <c r="A3929">
        <v>2571</v>
      </c>
      <c r="B3929" s="3" t="s">
        <v>2571</v>
      </c>
      <c r="C3929" s="3" t="s">
        <v>6681</v>
      </c>
      <c r="D3929" s="10">
        <v>100000</v>
      </c>
      <c r="E3929">
        <v>250</v>
      </c>
      <c r="F3929" s="5">
        <f t="shared" si="366"/>
        <v>2.5000000000000001E-3</v>
      </c>
      <c r="G3929" s="6">
        <f t="shared" si="367"/>
        <v>62.5</v>
      </c>
      <c r="H3929" t="s">
        <v>8220</v>
      </c>
      <c r="I3929" t="s">
        <v>8226</v>
      </c>
      <c r="J3929" t="s">
        <v>8248</v>
      </c>
      <c r="K3929">
        <v>1463645521</v>
      </c>
      <c r="L3929" s="11">
        <f t="shared" si="370"/>
        <v>42509.341678240744</v>
      </c>
      <c r="M3929">
        <v>1458461521</v>
      </c>
      <c r="N3929" s="11">
        <f t="shared" si="371"/>
        <v>42449.341678240744</v>
      </c>
      <c r="O3929" t="b">
        <v>0</v>
      </c>
      <c r="P3929">
        <v>4</v>
      </c>
      <c r="Q3929" t="b">
        <v>0</v>
      </c>
      <c r="R3929" t="s">
        <v>8284</v>
      </c>
      <c r="S3929" t="str">
        <f t="shared" si="368"/>
        <v>food</v>
      </c>
      <c r="T3929" t="str">
        <f t="shared" si="369"/>
        <v>food trucks</v>
      </c>
    </row>
    <row r="3930" spans="1:20" ht="43.2" x14ac:dyDescent="0.3">
      <c r="A3930">
        <v>2567</v>
      </c>
      <c r="B3930" s="3" t="s">
        <v>2567</v>
      </c>
      <c r="C3930" s="3" t="s">
        <v>6677</v>
      </c>
      <c r="D3930" s="10">
        <v>45000</v>
      </c>
      <c r="E3930">
        <v>120</v>
      </c>
      <c r="F3930" s="5">
        <f t="shared" si="366"/>
        <v>2.6666666666666666E-3</v>
      </c>
      <c r="G3930" s="6">
        <f t="shared" si="367"/>
        <v>60</v>
      </c>
      <c r="H3930" t="s">
        <v>8220</v>
      </c>
      <c r="I3930" t="s">
        <v>8224</v>
      </c>
      <c r="J3930" t="s">
        <v>8246</v>
      </c>
      <c r="K3930">
        <v>1429823138</v>
      </c>
      <c r="L3930" s="11">
        <f t="shared" si="370"/>
        <v>42117.878912037035</v>
      </c>
      <c r="M3930">
        <v>1427231138</v>
      </c>
      <c r="N3930" s="11">
        <f t="shared" si="371"/>
        <v>42087.878912037035</v>
      </c>
      <c r="O3930" t="b">
        <v>0</v>
      </c>
      <c r="P3930">
        <v>2</v>
      </c>
      <c r="Q3930" t="b">
        <v>0</v>
      </c>
      <c r="R3930" t="s">
        <v>8284</v>
      </c>
      <c r="S3930" t="str">
        <f t="shared" si="368"/>
        <v>food</v>
      </c>
      <c r="T3930" t="str">
        <f t="shared" si="369"/>
        <v>food trucks</v>
      </c>
    </row>
    <row r="3931" spans="1:20" ht="43.2" x14ac:dyDescent="0.3">
      <c r="A3931">
        <v>157</v>
      </c>
      <c r="B3931" s="3" t="s">
        <v>159</v>
      </c>
      <c r="C3931" s="3" t="s">
        <v>4267</v>
      </c>
      <c r="D3931" s="10">
        <v>2995</v>
      </c>
      <c r="E3931">
        <v>8</v>
      </c>
      <c r="F3931" s="5">
        <f t="shared" si="366"/>
        <v>2.671118530884808E-3</v>
      </c>
      <c r="G3931" s="6">
        <f t="shared" si="367"/>
        <v>4</v>
      </c>
      <c r="H3931" t="s">
        <v>8220</v>
      </c>
      <c r="I3931" t="s">
        <v>8224</v>
      </c>
      <c r="J3931" t="s">
        <v>8246</v>
      </c>
      <c r="K3931">
        <v>1456523572</v>
      </c>
      <c r="L3931" s="11">
        <f t="shared" si="370"/>
        <v>42426.911712962959</v>
      </c>
      <c r="M3931">
        <v>1453931572</v>
      </c>
      <c r="N3931" s="11">
        <f t="shared" si="371"/>
        <v>42396.911712962959</v>
      </c>
      <c r="O3931" t="b">
        <v>0</v>
      </c>
      <c r="P3931">
        <v>2</v>
      </c>
      <c r="Q3931" t="b">
        <v>0</v>
      </c>
      <c r="R3931" t="s">
        <v>8267</v>
      </c>
      <c r="S3931" t="str">
        <f t="shared" si="368"/>
        <v>film &amp; video</v>
      </c>
      <c r="T3931" t="str">
        <f t="shared" si="369"/>
        <v>science fiction</v>
      </c>
    </row>
    <row r="3932" spans="1:20" ht="43.2" x14ac:dyDescent="0.3">
      <c r="A3932">
        <v>1008</v>
      </c>
      <c r="B3932" s="3" t="s">
        <v>1009</v>
      </c>
      <c r="C3932" s="3" t="s">
        <v>5118</v>
      </c>
      <c r="D3932" s="10">
        <v>93500</v>
      </c>
      <c r="E3932">
        <v>250</v>
      </c>
      <c r="F3932" s="5">
        <f t="shared" si="366"/>
        <v>2.6737967914438501E-3</v>
      </c>
      <c r="G3932" s="6">
        <f t="shared" si="367"/>
        <v>250</v>
      </c>
      <c r="H3932" t="s">
        <v>8220</v>
      </c>
      <c r="I3932" t="s">
        <v>8238</v>
      </c>
      <c r="J3932" t="s">
        <v>8256</v>
      </c>
      <c r="K3932">
        <v>1482953115</v>
      </c>
      <c r="L3932" s="11">
        <f t="shared" si="370"/>
        <v>42732.809201388889</v>
      </c>
      <c r="M3932">
        <v>1480361115</v>
      </c>
      <c r="N3932" s="11">
        <f t="shared" si="371"/>
        <v>42702.809201388889</v>
      </c>
      <c r="O3932" t="b">
        <v>0</v>
      </c>
      <c r="P3932">
        <v>1</v>
      </c>
      <c r="Q3932" t="b">
        <v>0</v>
      </c>
      <c r="R3932" t="s">
        <v>8273</v>
      </c>
      <c r="S3932" t="str">
        <f t="shared" si="368"/>
        <v>technology</v>
      </c>
      <c r="T3932" t="str">
        <f t="shared" si="369"/>
        <v>wearables</v>
      </c>
    </row>
    <row r="3933" spans="1:20" ht="43.2" x14ac:dyDescent="0.3">
      <c r="A3933">
        <v>123</v>
      </c>
      <c r="B3933" s="3" t="s">
        <v>125</v>
      </c>
      <c r="C3933" s="3" t="s">
        <v>4234</v>
      </c>
      <c r="D3933" s="10">
        <v>55000</v>
      </c>
      <c r="E3933">
        <v>151</v>
      </c>
      <c r="F3933" s="5">
        <f t="shared" si="366"/>
        <v>2.7454545454545453E-3</v>
      </c>
      <c r="G3933" s="6">
        <f t="shared" si="367"/>
        <v>25.166666666666668</v>
      </c>
      <c r="H3933" t="s">
        <v>8220</v>
      </c>
      <c r="I3933" t="s">
        <v>8224</v>
      </c>
      <c r="J3933" t="s">
        <v>8246</v>
      </c>
      <c r="K3933">
        <v>1414533600</v>
      </c>
      <c r="L3933" s="11">
        <f t="shared" si="370"/>
        <v>41940.916666666664</v>
      </c>
      <c r="M3933">
        <v>1411411564</v>
      </c>
      <c r="N3933" s="11">
        <f t="shared" si="371"/>
        <v>41904.781990740739</v>
      </c>
      <c r="O3933" t="b">
        <v>0</v>
      </c>
      <c r="P3933">
        <v>6</v>
      </c>
      <c r="Q3933" t="b">
        <v>0</v>
      </c>
      <c r="R3933" t="s">
        <v>8267</v>
      </c>
      <c r="S3933" t="str">
        <f t="shared" si="368"/>
        <v>film &amp; video</v>
      </c>
      <c r="T3933" t="str">
        <f t="shared" si="369"/>
        <v>science fiction</v>
      </c>
    </row>
    <row r="3934" spans="1:20" ht="43.2" x14ac:dyDescent="0.3">
      <c r="A3934">
        <v>1040</v>
      </c>
      <c r="B3934" s="3" t="s">
        <v>1041</v>
      </c>
      <c r="C3934" s="3" t="s">
        <v>5150</v>
      </c>
      <c r="D3934" s="10">
        <v>85000</v>
      </c>
      <c r="E3934">
        <v>250</v>
      </c>
      <c r="F3934" s="5">
        <f t="shared" si="366"/>
        <v>2.9411764705882353E-3</v>
      </c>
      <c r="G3934" s="6">
        <f t="shared" si="367"/>
        <v>250</v>
      </c>
      <c r="H3934" t="s">
        <v>8220</v>
      </c>
      <c r="I3934" t="s">
        <v>8224</v>
      </c>
      <c r="J3934" t="s">
        <v>8246</v>
      </c>
      <c r="K3934">
        <v>1472317209</v>
      </c>
      <c r="L3934" s="11">
        <f t="shared" si="370"/>
        <v>42609.708437499998</v>
      </c>
      <c r="M3934">
        <v>1469725209</v>
      </c>
      <c r="N3934" s="11">
        <f t="shared" si="371"/>
        <v>42579.708437499998</v>
      </c>
      <c r="O3934" t="b">
        <v>0</v>
      </c>
      <c r="P3934">
        <v>1</v>
      </c>
      <c r="Q3934" t="b">
        <v>0</v>
      </c>
      <c r="R3934" t="s">
        <v>8281</v>
      </c>
      <c r="S3934" t="str">
        <f t="shared" si="368"/>
        <v>journalism</v>
      </c>
      <c r="T3934" t="str">
        <f t="shared" si="369"/>
        <v>audio</v>
      </c>
    </row>
    <row r="3935" spans="1:20" ht="43.2" x14ac:dyDescent="0.3">
      <c r="A3935">
        <v>1322</v>
      </c>
      <c r="B3935" s="3" t="s">
        <v>1323</v>
      </c>
      <c r="C3935" s="3" t="s">
        <v>5432</v>
      </c>
      <c r="D3935" s="10">
        <v>35000</v>
      </c>
      <c r="E3935">
        <v>106</v>
      </c>
      <c r="F3935" s="5">
        <f t="shared" si="366"/>
        <v>3.0285714285714286E-3</v>
      </c>
      <c r="G3935" s="6">
        <f t="shared" si="367"/>
        <v>26.5</v>
      </c>
      <c r="H3935" t="s">
        <v>8220</v>
      </c>
      <c r="I3935" t="s">
        <v>8225</v>
      </c>
      <c r="J3935" t="s">
        <v>8247</v>
      </c>
      <c r="K3935">
        <v>1432223125</v>
      </c>
      <c r="L3935" s="11">
        <f t="shared" si="370"/>
        <v>42145.656539351854</v>
      </c>
      <c r="M3935">
        <v>1429631125</v>
      </c>
      <c r="N3935" s="11">
        <f t="shared" si="371"/>
        <v>42115.656539351854</v>
      </c>
      <c r="O3935" t="b">
        <v>0</v>
      </c>
      <c r="P3935">
        <v>4</v>
      </c>
      <c r="Q3935" t="b">
        <v>0</v>
      </c>
      <c r="R3935" t="s">
        <v>8273</v>
      </c>
      <c r="S3935" t="str">
        <f t="shared" si="368"/>
        <v>technology</v>
      </c>
      <c r="T3935" t="str">
        <f t="shared" si="369"/>
        <v>wearables</v>
      </c>
    </row>
    <row r="3936" spans="1:20" ht="43.2" x14ac:dyDescent="0.3">
      <c r="A3936">
        <v>2370</v>
      </c>
      <c r="B3936" s="3" t="s">
        <v>2371</v>
      </c>
      <c r="C3936" s="3" t="s">
        <v>6480</v>
      </c>
      <c r="D3936" s="10">
        <v>25000</v>
      </c>
      <c r="E3936">
        <v>82</v>
      </c>
      <c r="F3936" s="5">
        <f t="shared" si="366"/>
        <v>3.2799999999999999E-3</v>
      </c>
      <c r="G3936" s="6">
        <f t="shared" si="367"/>
        <v>20.5</v>
      </c>
      <c r="H3936" t="s">
        <v>8220</v>
      </c>
      <c r="I3936" t="s">
        <v>8224</v>
      </c>
      <c r="J3936" t="s">
        <v>8246</v>
      </c>
      <c r="K3936">
        <v>1418877141</v>
      </c>
      <c r="L3936" s="11">
        <f t="shared" si="370"/>
        <v>41991.18913194444</v>
      </c>
      <c r="M3936">
        <v>1416285141</v>
      </c>
      <c r="N3936" s="11">
        <f t="shared" si="371"/>
        <v>41961.18913194444</v>
      </c>
      <c r="O3936" t="b">
        <v>0</v>
      </c>
      <c r="P3936">
        <v>4</v>
      </c>
      <c r="Q3936" t="b">
        <v>0</v>
      </c>
      <c r="R3936" t="s">
        <v>8272</v>
      </c>
      <c r="S3936" t="str">
        <f t="shared" si="368"/>
        <v>technology</v>
      </c>
      <c r="T3936" t="str">
        <f t="shared" si="369"/>
        <v>web</v>
      </c>
    </row>
    <row r="3937" spans="1:20" ht="43.2" x14ac:dyDescent="0.3">
      <c r="A3937">
        <v>142</v>
      </c>
      <c r="B3937" s="3" t="s">
        <v>144</v>
      </c>
      <c r="C3937" s="3" t="s">
        <v>4252</v>
      </c>
      <c r="D3937" s="10">
        <v>3000</v>
      </c>
      <c r="E3937">
        <v>10</v>
      </c>
      <c r="F3937" s="5">
        <f t="shared" si="366"/>
        <v>3.3333333333333335E-3</v>
      </c>
      <c r="G3937" s="6">
        <f t="shared" si="367"/>
        <v>10</v>
      </c>
      <c r="H3937" t="s">
        <v>8220</v>
      </c>
      <c r="I3937" t="s">
        <v>8224</v>
      </c>
      <c r="J3937" t="s">
        <v>8246</v>
      </c>
      <c r="K3937">
        <v>1416176778</v>
      </c>
      <c r="L3937" s="11">
        <f t="shared" si="370"/>
        <v>41959.934930555552</v>
      </c>
      <c r="M3937">
        <v>1414358778</v>
      </c>
      <c r="N3937" s="11">
        <f t="shared" si="371"/>
        <v>41938.893263888887</v>
      </c>
      <c r="O3937" t="b">
        <v>0</v>
      </c>
      <c r="P3937">
        <v>1</v>
      </c>
      <c r="Q3937" t="b">
        <v>0</v>
      </c>
      <c r="R3937" t="s">
        <v>8267</v>
      </c>
      <c r="S3937" t="str">
        <f t="shared" si="368"/>
        <v>film &amp; video</v>
      </c>
      <c r="T3937" t="str">
        <f t="shared" si="369"/>
        <v>science fiction</v>
      </c>
    </row>
    <row r="3938" spans="1:20" ht="43.2" x14ac:dyDescent="0.3">
      <c r="A3938">
        <v>2380</v>
      </c>
      <c r="B3938" s="3" t="s">
        <v>2381</v>
      </c>
      <c r="C3938" s="3" t="s">
        <v>6490</v>
      </c>
      <c r="D3938" s="10">
        <v>15000</v>
      </c>
      <c r="E3938">
        <v>55</v>
      </c>
      <c r="F3938" s="5">
        <f t="shared" si="366"/>
        <v>3.6666666666666666E-3</v>
      </c>
      <c r="G3938" s="6">
        <f t="shared" si="367"/>
        <v>18.333333333333332</v>
      </c>
      <c r="H3938" t="s">
        <v>8220</v>
      </c>
      <c r="I3938" t="s">
        <v>8224</v>
      </c>
      <c r="J3938" t="s">
        <v>8246</v>
      </c>
      <c r="K3938">
        <v>1443726142</v>
      </c>
      <c r="L3938" s="11">
        <f t="shared" si="370"/>
        <v>42278.793310185181</v>
      </c>
      <c r="M3938">
        <v>1441134142</v>
      </c>
      <c r="N3938" s="11">
        <f t="shared" si="371"/>
        <v>42248.793310185181</v>
      </c>
      <c r="O3938" t="b">
        <v>0</v>
      </c>
      <c r="P3938">
        <v>3</v>
      </c>
      <c r="Q3938" t="b">
        <v>0</v>
      </c>
      <c r="R3938" t="s">
        <v>8272</v>
      </c>
      <c r="S3938" t="str">
        <f t="shared" si="368"/>
        <v>technology</v>
      </c>
      <c r="T3938" t="str">
        <f t="shared" si="369"/>
        <v>web</v>
      </c>
    </row>
    <row r="3939" spans="1:20" ht="43.2" x14ac:dyDescent="0.3">
      <c r="A3939">
        <v>1011</v>
      </c>
      <c r="B3939" s="3" t="s">
        <v>1012</v>
      </c>
      <c r="C3939" s="3" t="s">
        <v>5121</v>
      </c>
      <c r="D3939" s="10">
        <v>20000</v>
      </c>
      <c r="E3939">
        <v>75</v>
      </c>
      <c r="F3939" s="5">
        <f t="shared" si="366"/>
        <v>3.7499999999999999E-3</v>
      </c>
      <c r="G3939" s="6">
        <f t="shared" si="367"/>
        <v>75</v>
      </c>
      <c r="H3939" t="s">
        <v>8220</v>
      </c>
      <c r="I3939" t="s">
        <v>8224</v>
      </c>
      <c r="J3939" t="s">
        <v>8246</v>
      </c>
      <c r="K3939">
        <v>1418938395</v>
      </c>
      <c r="L3939" s="11">
        <f t="shared" si="370"/>
        <v>41991.898090277777</v>
      </c>
      <c r="M3939">
        <v>1415050395</v>
      </c>
      <c r="N3939" s="11">
        <f t="shared" si="371"/>
        <v>41946.898090277777</v>
      </c>
      <c r="O3939" t="b">
        <v>0</v>
      </c>
      <c r="P3939">
        <v>1</v>
      </c>
      <c r="Q3939" t="b">
        <v>0</v>
      </c>
      <c r="R3939" t="s">
        <v>8273</v>
      </c>
      <c r="S3939" t="str">
        <f t="shared" si="368"/>
        <v>technology</v>
      </c>
      <c r="T3939" t="str">
        <f t="shared" si="369"/>
        <v>wearables</v>
      </c>
    </row>
    <row r="3940" spans="1:20" ht="43.2" x14ac:dyDescent="0.3">
      <c r="A3940">
        <v>2348</v>
      </c>
      <c r="B3940" s="3" t="s">
        <v>2349</v>
      </c>
      <c r="C3940" s="3" t="s">
        <v>6458</v>
      </c>
      <c r="D3940" s="10">
        <v>70000</v>
      </c>
      <c r="E3940">
        <v>270</v>
      </c>
      <c r="F3940" s="5">
        <f t="shared" si="366"/>
        <v>3.8571428571428572E-3</v>
      </c>
      <c r="G3940" s="6">
        <f t="shared" si="367"/>
        <v>54</v>
      </c>
      <c r="H3940" t="s">
        <v>8220</v>
      </c>
      <c r="I3940" t="s">
        <v>8224</v>
      </c>
      <c r="J3940" t="s">
        <v>8246</v>
      </c>
      <c r="K3940">
        <v>1456006938</v>
      </c>
      <c r="L3940" s="11">
        <f t="shared" si="370"/>
        <v>42420.932152777779</v>
      </c>
      <c r="M3940">
        <v>1450822938</v>
      </c>
      <c r="N3940" s="11">
        <f t="shared" si="371"/>
        <v>42360.932152777779</v>
      </c>
      <c r="O3940" t="b">
        <v>0</v>
      </c>
      <c r="P3940">
        <v>5</v>
      </c>
      <c r="Q3940" t="b">
        <v>0</v>
      </c>
      <c r="R3940" t="s">
        <v>8272</v>
      </c>
      <c r="S3940" t="str">
        <f t="shared" si="368"/>
        <v>technology</v>
      </c>
      <c r="T3940" t="str">
        <f t="shared" si="369"/>
        <v>web</v>
      </c>
    </row>
    <row r="3941" spans="1:20" ht="43.2" x14ac:dyDescent="0.3">
      <c r="A3941">
        <v>2568</v>
      </c>
      <c r="B3941" s="3" t="s">
        <v>2568</v>
      </c>
      <c r="C3941" s="3" t="s">
        <v>6678</v>
      </c>
      <c r="D3941" s="10">
        <v>10000</v>
      </c>
      <c r="E3941">
        <v>50</v>
      </c>
      <c r="F3941" s="5">
        <f t="shared" si="366"/>
        <v>5.0000000000000001E-3</v>
      </c>
      <c r="G3941" s="6">
        <f t="shared" si="367"/>
        <v>50</v>
      </c>
      <c r="H3941" t="s">
        <v>8220</v>
      </c>
      <c r="I3941" t="s">
        <v>8225</v>
      </c>
      <c r="J3941" t="s">
        <v>8247</v>
      </c>
      <c r="K3941">
        <v>1472745594</v>
      </c>
      <c r="L3941" s="11">
        <f t="shared" si="370"/>
        <v>42614.666597222225</v>
      </c>
      <c r="M3941">
        <v>1470153594</v>
      </c>
      <c r="N3941" s="11">
        <f t="shared" si="371"/>
        <v>42584.666597222225</v>
      </c>
      <c r="O3941" t="b">
        <v>0</v>
      </c>
      <c r="P3941">
        <v>1</v>
      </c>
      <c r="Q3941" t="b">
        <v>0</v>
      </c>
      <c r="R3941" t="s">
        <v>8284</v>
      </c>
      <c r="S3941" t="str">
        <f t="shared" si="368"/>
        <v>food</v>
      </c>
      <c r="T3941" t="str">
        <f t="shared" si="369"/>
        <v>food trucks</v>
      </c>
    </row>
    <row r="3942" spans="1:20" ht="43.2" x14ac:dyDescent="0.3">
      <c r="A3942">
        <v>1320</v>
      </c>
      <c r="B3942" s="3" t="s">
        <v>1321</v>
      </c>
      <c r="C3942" s="3" t="s">
        <v>5430</v>
      </c>
      <c r="D3942" s="10">
        <v>100000</v>
      </c>
      <c r="E3942">
        <v>503</v>
      </c>
      <c r="F3942" s="5">
        <f t="shared" si="366"/>
        <v>5.0299999999999997E-3</v>
      </c>
      <c r="G3942" s="6">
        <f t="shared" si="367"/>
        <v>167.66666666666666</v>
      </c>
      <c r="H3942" t="s">
        <v>8220</v>
      </c>
      <c r="I3942" t="s">
        <v>8233</v>
      </c>
      <c r="J3942" t="s">
        <v>8249</v>
      </c>
      <c r="K3942">
        <v>1483138800</v>
      </c>
      <c r="L3942" s="11">
        <f t="shared" si="370"/>
        <v>42734.958333333328</v>
      </c>
      <c r="M3942">
        <v>1480610046</v>
      </c>
      <c r="N3942" s="11">
        <f t="shared" si="371"/>
        <v>42705.690347222218</v>
      </c>
      <c r="O3942" t="b">
        <v>0</v>
      </c>
      <c r="P3942">
        <v>3</v>
      </c>
      <c r="Q3942" t="b">
        <v>0</v>
      </c>
      <c r="R3942" t="s">
        <v>8273</v>
      </c>
      <c r="S3942" t="str">
        <f t="shared" si="368"/>
        <v>technology</v>
      </c>
      <c r="T3942" t="str">
        <f t="shared" si="369"/>
        <v>wearables</v>
      </c>
    </row>
    <row r="3943" spans="1:20" ht="43.2" x14ac:dyDescent="0.3">
      <c r="A3943">
        <v>1242</v>
      </c>
      <c r="B3943" s="3" t="s">
        <v>1243</v>
      </c>
      <c r="C3943" s="3" t="s">
        <v>5352</v>
      </c>
      <c r="D3943" s="10">
        <v>911</v>
      </c>
      <c r="E3943">
        <v>5</v>
      </c>
      <c r="F3943" s="5">
        <f t="shared" si="366"/>
        <v>5.4884742041712408E-3</v>
      </c>
      <c r="G3943" s="6">
        <f t="shared" si="367"/>
        <v>5</v>
      </c>
      <c r="H3943" t="s">
        <v>8220</v>
      </c>
      <c r="I3943" t="s">
        <v>8224</v>
      </c>
      <c r="J3943" t="s">
        <v>8246</v>
      </c>
      <c r="K3943">
        <v>1315747080</v>
      </c>
      <c r="L3943" s="11">
        <f t="shared" si="370"/>
        <v>40797.554166666669</v>
      </c>
      <c r="M3943">
        <v>1314417502</v>
      </c>
      <c r="N3943" s="11">
        <f t="shared" si="371"/>
        <v>40782.165532407409</v>
      </c>
      <c r="O3943" t="b">
        <v>0</v>
      </c>
      <c r="P3943">
        <v>1</v>
      </c>
      <c r="Q3943" t="b">
        <v>0</v>
      </c>
      <c r="R3943" t="s">
        <v>8286</v>
      </c>
      <c r="S3943" t="str">
        <f t="shared" si="368"/>
        <v>music</v>
      </c>
      <c r="T3943" t="str">
        <f t="shared" si="369"/>
        <v>world music</v>
      </c>
    </row>
    <row r="3944" spans="1:20" ht="43.2" x14ac:dyDescent="0.3">
      <c r="A3944">
        <v>1577</v>
      </c>
      <c r="B3944" s="3" t="s">
        <v>1578</v>
      </c>
      <c r="C3944" s="3" t="s">
        <v>5687</v>
      </c>
      <c r="D3944" s="10">
        <v>10000</v>
      </c>
      <c r="E3944">
        <v>55</v>
      </c>
      <c r="F3944" s="5">
        <f t="shared" si="366"/>
        <v>5.4999999999999997E-3</v>
      </c>
      <c r="G3944" s="6">
        <f t="shared" si="367"/>
        <v>27.5</v>
      </c>
      <c r="H3944" t="s">
        <v>8220</v>
      </c>
      <c r="I3944" t="s">
        <v>8224</v>
      </c>
      <c r="J3944" t="s">
        <v>8246</v>
      </c>
      <c r="K3944">
        <v>1343161248</v>
      </c>
      <c r="L3944" s="11">
        <f t="shared" si="370"/>
        <v>41114.847777777781</v>
      </c>
      <c r="M3944">
        <v>1337977248</v>
      </c>
      <c r="N3944" s="11">
        <f t="shared" si="371"/>
        <v>41054.847777777781</v>
      </c>
      <c r="O3944" t="b">
        <v>0</v>
      </c>
      <c r="P3944">
        <v>2</v>
      </c>
      <c r="Q3944" t="b">
        <v>0</v>
      </c>
      <c r="R3944" t="s">
        <v>8290</v>
      </c>
      <c r="S3944" t="str">
        <f t="shared" si="368"/>
        <v>publishing</v>
      </c>
      <c r="T3944" t="str">
        <f t="shared" si="369"/>
        <v>art books</v>
      </c>
    </row>
    <row r="3945" spans="1:20" ht="28.8" x14ac:dyDescent="0.3">
      <c r="A3945">
        <v>2351</v>
      </c>
      <c r="B3945" s="3" t="s">
        <v>2352</v>
      </c>
      <c r="C3945" s="3" t="s">
        <v>6461</v>
      </c>
      <c r="D3945" s="10">
        <v>18900</v>
      </c>
      <c r="E3945">
        <v>108</v>
      </c>
      <c r="F3945" s="5">
        <f t="shared" si="366"/>
        <v>5.7142857142857143E-3</v>
      </c>
      <c r="G3945" s="6">
        <f t="shared" si="367"/>
        <v>15.428571428571429</v>
      </c>
      <c r="H3945" t="s">
        <v>8220</v>
      </c>
      <c r="I3945" t="s">
        <v>8228</v>
      </c>
      <c r="J3945" t="s">
        <v>8250</v>
      </c>
      <c r="K3945">
        <v>1430360739</v>
      </c>
      <c r="L3945" s="11">
        <f t="shared" si="370"/>
        <v>42124.101145833338</v>
      </c>
      <c r="M3945">
        <v>1427768739</v>
      </c>
      <c r="N3945" s="11">
        <f t="shared" si="371"/>
        <v>42094.101145833338</v>
      </c>
      <c r="O3945" t="b">
        <v>0</v>
      </c>
      <c r="P3945">
        <v>7</v>
      </c>
      <c r="Q3945" t="b">
        <v>0</v>
      </c>
      <c r="R3945" t="s">
        <v>8272</v>
      </c>
      <c r="S3945" t="str">
        <f t="shared" si="368"/>
        <v>technology</v>
      </c>
      <c r="T3945" t="str">
        <f t="shared" si="369"/>
        <v>web</v>
      </c>
    </row>
    <row r="3946" spans="1:20" ht="43.2" x14ac:dyDescent="0.3">
      <c r="A3946">
        <v>146</v>
      </c>
      <c r="B3946" s="3" t="s">
        <v>148</v>
      </c>
      <c r="C3946" s="3" t="s">
        <v>4256</v>
      </c>
      <c r="D3946" s="10">
        <v>20000</v>
      </c>
      <c r="E3946">
        <v>115</v>
      </c>
      <c r="F3946" s="5">
        <f t="shared" si="366"/>
        <v>5.7499999999999999E-3</v>
      </c>
      <c r="G3946" s="6">
        <f t="shared" si="367"/>
        <v>38.333333333333336</v>
      </c>
      <c r="H3946" t="s">
        <v>8220</v>
      </c>
      <c r="I3946" t="s">
        <v>8224</v>
      </c>
      <c r="J3946" t="s">
        <v>8246</v>
      </c>
      <c r="K3946">
        <v>1484698998</v>
      </c>
      <c r="L3946" s="11">
        <f t="shared" si="370"/>
        <v>42753.016180555554</v>
      </c>
      <c r="M3946">
        <v>1479514998</v>
      </c>
      <c r="N3946" s="11">
        <f t="shared" si="371"/>
        <v>42693.016180555554</v>
      </c>
      <c r="O3946" t="b">
        <v>0</v>
      </c>
      <c r="P3946">
        <v>3</v>
      </c>
      <c r="Q3946" t="b">
        <v>0</v>
      </c>
      <c r="R3946" t="s">
        <v>8267</v>
      </c>
      <c r="S3946" t="str">
        <f t="shared" si="368"/>
        <v>film &amp; video</v>
      </c>
      <c r="T3946" t="str">
        <f t="shared" si="369"/>
        <v>science fiction</v>
      </c>
    </row>
    <row r="3947" spans="1:20" ht="57.6" x14ac:dyDescent="0.3">
      <c r="A3947">
        <v>2650</v>
      </c>
      <c r="B3947" s="3" t="s">
        <v>2650</v>
      </c>
      <c r="C3947" s="3" t="s">
        <v>6760</v>
      </c>
      <c r="D3947" s="10">
        <v>60000</v>
      </c>
      <c r="E3947">
        <v>358</v>
      </c>
      <c r="F3947" s="5">
        <f t="shared" si="366"/>
        <v>5.966666666666667E-3</v>
      </c>
      <c r="G3947" s="6">
        <f t="shared" si="367"/>
        <v>71.599999999999994</v>
      </c>
      <c r="H3947" t="s">
        <v>8220</v>
      </c>
      <c r="I3947" t="s">
        <v>8224</v>
      </c>
      <c r="J3947" t="s">
        <v>8246</v>
      </c>
      <c r="K3947">
        <v>1482332343</v>
      </c>
      <c r="L3947" s="11">
        <f t="shared" si="370"/>
        <v>42725.624340277776</v>
      </c>
      <c r="M3947">
        <v>1479740343</v>
      </c>
      <c r="N3947" s="11">
        <f t="shared" si="371"/>
        <v>42695.624340277776</v>
      </c>
      <c r="O3947" t="b">
        <v>0</v>
      </c>
      <c r="P3947">
        <v>5</v>
      </c>
      <c r="Q3947" t="b">
        <v>0</v>
      </c>
      <c r="R3947" t="s">
        <v>8301</v>
      </c>
      <c r="S3947" t="str">
        <f t="shared" si="368"/>
        <v>technology</v>
      </c>
      <c r="T3947" t="str">
        <f t="shared" si="369"/>
        <v>space exploration</v>
      </c>
    </row>
    <row r="3948" spans="1:20" ht="43.2" x14ac:dyDescent="0.3">
      <c r="A3948">
        <v>2580</v>
      </c>
      <c r="B3948" s="3" t="s">
        <v>2580</v>
      </c>
      <c r="C3948" s="3" t="s">
        <v>6690</v>
      </c>
      <c r="D3948" s="10">
        <v>8500</v>
      </c>
      <c r="E3948">
        <v>51</v>
      </c>
      <c r="F3948" s="5">
        <f t="shared" si="366"/>
        <v>6.0000000000000001E-3</v>
      </c>
      <c r="G3948" s="6">
        <f t="shared" si="367"/>
        <v>25.5</v>
      </c>
      <c r="H3948" t="s">
        <v>8220</v>
      </c>
      <c r="I3948" t="s">
        <v>8224</v>
      </c>
      <c r="J3948" t="s">
        <v>8246</v>
      </c>
      <c r="K3948">
        <v>1431745200</v>
      </c>
      <c r="L3948" s="11">
        <f t="shared" si="370"/>
        <v>42140.125</v>
      </c>
      <c r="M3948">
        <v>1429170603</v>
      </c>
      <c r="N3948" s="11">
        <f t="shared" si="371"/>
        <v>42110.326423611114</v>
      </c>
      <c r="O3948" t="b">
        <v>0</v>
      </c>
      <c r="P3948">
        <v>2</v>
      </c>
      <c r="Q3948" t="b">
        <v>0</v>
      </c>
      <c r="R3948" t="s">
        <v>8284</v>
      </c>
      <c r="S3948" t="str">
        <f t="shared" si="368"/>
        <v>food</v>
      </c>
      <c r="T3948" t="str">
        <f t="shared" si="369"/>
        <v>food trucks</v>
      </c>
    </row>
    <row r="3949" spans="1:20" ht="43.2" x14ac:dyDescent="0.3">
      <c r="A3949">
        <v>1312</v>
      </c>
      <c r="B3949" s="3" t="s">
        <v>1313</v>
      </c>
      <c r="C3949" s="3" t="s">
        <v>5422</v>
      </c>
      <c r="D3949" s="10">
        <v>4600</v>
      </c>
      <c r="E3949">
        <v>28</v>
      </c>
      <c r="F3949" s="5">
        <f t="shared" si="366"/>
        <v>6.0869565217391303E-3</v>
      </c>
      <c r="G3949" s="6">
        <f t="shared" si="367"/>
        <v>28</v>
      </c>
      <c r="H3949" t="s">
        <v>8220</v>
      </c>
      <c r="I3949" t="s">
        <v>8224</v>
      </c>
      <c r="J3949" t="s">
        <v>8246</v>
      </c>
      <c r="K3949">
        <v>1429375922</v>
      </c>
      <c r="L3949" s="11">
        <f t="shared" si="370"/>
        <v>42112.702800925923</v>
      </c>
      <c r="M3949">
        <v>1426783922</v>
      </c>
      <c r="N3949" s="11">
        <f t="shared" si="371"/>
        <v>42082.702800925923</v>
      </c>
      <c r="O3949" t="b">
        <v>0</v>
      </c>
      <c r="P3949">
        <v>1</v>
      </c>
      <c r="Q3949" t="b">
        <v>0</v>
      </c>
      <c r="R3949" t="s">
        <v>8273</v>
      </c>
      <c r="S3949" t="str">
        <f t="shared" si="368"/>
        <v>technology</v>
      </c>
      <c r="T3949" t="str">
        <f t="shared" si="369"/>
        <v>wearables</v>
      </c>
    </row>
    <row r="3950" spans="1:20" ht="43.2" x14ac:dyDescent="0.3">
      <c r="A3950">
        <v>609</v>
      </c>
      <c r="B3950" s="3" t="s">
        <v>610</v>
      </c>
      <c r="C3950" s="3" t="s">
        <v>4719</v>
      </c>
      <c r="D3950" s="10">
        <v>780</v>
      </c>
      <c r="E3950">
        <v>5</v>
      </c>
      <c r="F3950" s="5">
        <f t="shared" si="366"/>
        <v>6.41025641025641E-3</v>
      </c>
      <c r="G3950" s="6">
        <f t="shared" si="367"/>
        <v>5</v>
      </c>
      <c r="H3950" t="s">
        <v>8220</v>
      </c>
      <c r="I3950" t="s">
        <v>8225</v>
      </c>
      <c r="J3950" t="s">
        <v>8247</v>
      </c>
      <c r="K3950">
        <v>1448761744</v>
      </c>
      <c r="L3950" s="11">
        <f t="shared" si="370"/>
        <v>42337.075740740736</v>
      </c>
      <c r="M3950">
        <v>1446166144</v>
      </c>
      <c r="N3950" s="11">
        <f t="shared" si="371"/>
        <v>42307.034074074079</v>
      </c>
      <c r="O3950" t="b">
        <v>0</v>
      </c>
      <c r="P3950">
        <v>1</v>
      </c>
      <c r="Q3950" t="b">
        <v>0</v>
      </c>
      <c r="R3950" t="s">
        <v>8272</v>
      </c>
      <c r="S3950" t="str">
        <f t="shared" si="368"/>
        <v>technology</v>
      </c>
      <c r="T3950" t="str">
        <f t="shared" si="369"/>
        <v>web</v>
      </c>
    </row>
    <row r="3951" spans="1:20" ht="57.6" x14ac:dyDescent="0.3">
      <c r="A3951">
        <v>1571</v>
      </c>
      <c r="B3951" s="3" t="s">
        <v>1572</v>
      </c>
      <c r="C3951" s="3" t="s">
        <v>5681</v>
      </c>
      <c r="D3951" s="10">
        <v>12100</v>
      </c>
      <c r="E3951">
        <v>80</v>
      </c>
      <c r="F3951" s="5">
        <f t="shared" si="366"/>
        <v>6.6115702479338841E-3</v>
      </c>
      <c r="G3951" s="6">
        <f t="shared" si="367"/>
        <v>20</v>
      </c>
      <c r="H3951" t="s">
        <v>8220</v>
      </c>
      <c r="I3951" t="s">
        <v>8225</v>
      </c>
      <c r="J3951" t="s">
        <v>8247</v>
      </c>
      <c r="K3951">
        <v>1434738483</v>
      </c>
      <c r="L3951" s="11">
        <f t="shared" si="370"/>
        <v>42174.769479166673</v>
      </c>
      <c r="M3951">
        <v>1432146483</v>
      </c>
      <c r="N3951" s="11">
        <f t="shared" si="371"/>
        <v>42144.769479166673</v>
      </c>
      <c r="O3951" t="b">
        <v>0</v>
      </c>
      <c r="P3951">
        <v>4</v>
      </c>
      <c r="Q3951" t="b">
        <v>0</v>
      </c>
      <c r="R3951" t="s">
        <v>8290</v>
      </c>
      <c r="S3951" t="str">
        <f t="shared" si="368"/>
        <v>publishing</v>
      </c>
      <c r="T3951" t="str">
        <f t="shared" si="369"/>
        <v>art books</v>
      </c>
    </row>
    <row r="3952" spans="1:20" ht="28.8" x14ac:dyDescent="0.3">
      <c r="A3952">
        <v>3121</v>
      </c>
      <c r="B3952" s="3" t="s">
        <v>3121</v>
      </c>
      <c r="C3952" s="3" t="s">
        <v>7231</v>
      </c>
      <c r="D3952" s="10">
        <v>1500</v>
      </c>
      <c r="E3952">
        <v>10</v>
      </c>
      <c r="F3952" s="5">
        <f t="shared" si="366"/>
        <v>6.6666666666666671E-3</v>
      </c>
      <c r="G3952" s="6">
        <f t="shared" si="367"/>
        <v>10</v>
      </c>
      <c r="H3952" t="s">
        <v>8220</v>
      </c>
      <c r="I3952" t="s">
        <v>8229</v>
      </c>
      <c r="J3952" t="s">
        <v>8251</v>
      </c>
      <c r="K3952">
        <v>1411748335</v>
      </c>
      <c r="L3952" s="11">
        <f t="shared" si="370"/>
        <v>41908.679803240739</v>
      </c>
      <c r="M3952">
        <v>1406564335</v>
      </c>
      <c r="N3952" s="11">
        <f t="shared" si="371"/>
        <v>41848.679803240739</v>
      </c>
      <c r="O3952" t="b">
        <v>0</v>
      </c>
      <c r="P3952">
        <v>1</v>
      </c>
      <c r="Q3952" t="b">
        <v>0</v>
      </c>
      <c r="R3952" t="s">
        <v>8303</v>
      </c>
      <c r="S3952" t="str">
        <f t="shared" si="368"/>
        <v>theater</v>
      </c>
      <c r="T3952" t="str">
        <f t="shared" si="369"/>
        <v>spaces</v>
      </c>
    </row>
    <row r="3953" spans="1:20" ht="43.2" x14ac:dyDescent="0.3">
      <c r="A3953">
        <v>1561</v>
      </c>
      <c r="B3953" s="3" t="s">
        <v>1562</v>
      </c>
      <c r="C3953" s="3" t="s">
        <v>5671</v>
      </c>
      <c r="D3953" s="10">
        <v>10000</v>
      </c>
      <c r="E3953">
        <v>67</v>
      </c>
      <c r="F3953" s="5">
        <f t="shared" si="366"/>
        <v>6.7000000000000002E-3</v>
      </c>
      <c r="G3953" s="6">
        <f t="shared" si="367"/>
        <v>67</v>
      </c>
      <c r="H3953" t="s">
        <v>8220</v>
      </c>
      <c r="I3953" t="s">
        <v>8224</v>
      </c>
      <c r="J3953" t="s">
        <v>8246</v>
      </c>
      <c r="K3953">
        <v>1383789603</v>
      </c>
      <c r="L3953" s="11">
        <f t="shared" si="370"/>
        <v>41585.083368055559</v>
      </c>
      <c r="M3953">
        <v>1381194003</v>
      </c>
      <c r="N3953" s="11">
        <f t="shared" si="371"/>
        <v>41555.041701388887</v>
      </c>
      <c r="O3953" t="b">
        <v>0</v>
      </c>
      <c r="P3953">
        <v>1</v>
      </c>
      <c r="Q3953" t="b">
        <v>0</v>
      </c>
      <c r="R3953" t="s">
        <v>8290</v>
      </c>
      <c r="S3953" t="str">
        <f t="shared" si="368"/>
        <v>publishing</v>
      </c>
      <c r="T3953" t="str">
        <f t="shared" si="369"/>
        <v>art books</v>
      </c>
    </row>
    <row r="3954" spans="1:20" ht="43.2" x14ac:dyDescent="0.3">
      <c r="A3954">
        <v>2387</v>
      </c>
      <c r="B3954" s="3" t="s">
        <v>2388</v>
      </c>
      <c r="C3954" s="3" t="s">
        <v>6497</v>
      </c>
      <c r="D3954" s="10">
        <v>150000</v>
      </c>
      <c r="E3954">
        <v>1026</v>
      </c>
      <c r="F3954" s="5">
        <f t="shared" si="366"/>
        <v>6.8399999999999997E-3</v>
      </c>
      <c r="G3954" s="6">
        <f t="shared" si="367"/>
        <v>342</v>
      </c>
      <c r="H3954" t="s">
        <v>8220</v>
      </c>
      <c r="I3954" t="s">
        <v>8224</v>
      </c>
      <c r="J3954" t="s">
        <v>8246</v>
      </c>
      <c r="K3954">
        <v>1469199740</v>
      </c>
      <c r="L3954" s="11">
        <f t="shared" si="370"/>
        <v>42573.626620370371</v>
      </c>
      <c r="M3954">
        <v>1465311740</v>
      </c>
      <c r="N3954" s="11">
        <f t="shared" si="371"/>
        <v>42528.626620370371</v>
      </c>
      <c r="O3954" t="b">
        <v>0</v>
      </c>
      <c r="P3954">
        <v>3</v>
      </c>
      <c r="Q3954" t="b">
        <v>0</v>
      </c>
      <c r="R3954" t="s">
        <v>8272</v>
      </c>
      <c r="S3954" t="str">
        <f t="shared" si="368"/>
        <v>technology</v>
      </c>
      <c r="T3954" t="str">
        <f t="shared" si="369"/>
        <v>web</v>
      </c>
    </row>
    <row r="3955" spans="1:20" ht="43.2" x14ac:dyDescent="0.3">
      <c r="A3955">
        <v>2355</v>
      </c>
      <c r="B3955" s="3" t="s">
        <v>2356</v>
      </c>
      <c r="C3955" s="3" t="s">
        <v>6465</v>
      </c>
      <c r="D3955" s="10">
        <v>8000</v>
      </c>
      <c r="E3955">
        <v>55</v>
      </c>
      <c r="F3955" s="5">
        <f t="shared" si="366"/>
        <v>6.875E-3</v>
      </c>
      <c r="G3955" s="6">
        <f t="shared" si="367"/>
        <v>27.5</v>
      </c>
      <c r="H3955" t="s">
        <v>8220</v>
      </c>
      <c r="I3955" t="s">
        <v>8226</v>
      </c>
      <c r="J3955" t="s">
        <v>8248</v>
      </c>
      <c r="K3955">
        <v>1430604136</v>
      </c>
      <c r="L3955" s="11">
        <f t="shared" si="370"/>
        <v>42126.918240740735</v>
      </c>
      <c r="M3955">
        <v>1428012136</v>
      </c>
      <c r="N3955" s="11">
        <f t="shared" si="371"/>
        <v>42096.918240740735</v>
      </c>
      <c r="O3955" t="b">
        <v>0</v>
      </c>
      <c r="P3955">
        <v>2</v>
      </c>
      <c r="Q3955" t="b">
        <v>0</v>
      </c>
      <c r="R3955" t="s">
        <v>8272</v>
      </c>
      <c r="S3955" t="str">
        <f t="shared" si="368"/>
        <v>technology</v>
      </c>
      <c r="T3955" t="str">
        <f t="shared" si="369"/>
        <v>web</v>
      </c>
    </row>
    <row r="3956" spans="1:20" ht="43.2" x14ac:dyDescent="0.3">
      <c r="A3956">
        <v>153</v>
      </c>
      <c r="B3956" s="3" t="s">
        <v>155</v>
      </c>
      <c r="C3956" s="3" t="s">
        <v>4263</v>
      </c>
      <c r="D3956" s="10">
        <v>50000</v>
      </c>
      <c r="E3956">
        <v>359</v>
      </c>
      <c r="F3956" s="5">
        <f t="shared" si="366"/>
        <v>7.1799999999999998E-3</v>
      </c>
      <c r="G3956" s="6">
        <f t="shared" si="367"/>
        <v>35.9</v>
      </c>
      <c r="H3956" t="s">
        <v>8220</v>
      </c>
      <c r="I3956" t="s">
        <v>8224</v>
      </c>
      <c r="J3956" t="s">
        <v>8246</v>
      </c>
      <c r="K3956">
        <v>1417532644</v>
      </c>
      <c r="L3956" s="11">
        <f t="shared" si="370"/>
        <v>41975.627824074079</v>
      </c>
      <c r="M3956">
        <v>1413900244</v>
      </c>
      <c r="N3956" s="11">
        <f t="shared" si="371"/>
        <v>41933.586157407408</v>
      </c>
      <c r="O3956" t="b">
        <v>0</v>
      </c>
      <c r="P3956">
        <v>10</v>
      </c>
      <c r="Q3956" t="b">
        <v>0</v>
      </c>
      <c r="R3956" t="s">
        <v>8267</v>
      </c>
      <c r="S3956" t="str">
        <f t="shared" si="368"/>
        <v>film &amp; video</v>
      </c>
      <c r="T3956" t="str">
        <f t="shared" si="369"/>
        <v>science fiction</v>
      </c>
    </row>
    <row r="3957" spans="1:20" ht="57.6" x14ac:dyDescent="0.3">
      <c r="A3957">
        <v>2562</v>
      </c>
      <c r="B3957" s="3" t="s">
        <v>2562</v>
      </c>
      <c r="C3957" s="3" t="s">
        <v>6672</v>
      </c>
      <c r="D3957" s="10">
        <v>10000</v>
      </c>
      <c r="E3957">
        <v>75</v>
      </c>
      <c r="F3957" s="5">
        <f t="shared" si="366"/>
        <v>7.4999999999999997E-3</v>
      </c>
      <c r="G3957" s="6">
        <f t="shared" si="367"/>
        <v>25</v>
      </c>
      <c r="H3957" t="s">
        <v>8220</v>
      </c>
      <c r="I3957" t="s">
        <v>8236</v>
      </c>
      <c r="J3957" t="s">
        <v>8249</v>
      </c>
      <c r="K3957">
        <v>1476189339</v>
      </c>
      <c r="L3957" s="11">
        <f t="shared" si="370"/>
        <v>42654.524756944447</v>
      </c>
      <c r="M3957">
        <v>1471005339</v>
      </c>
      <c r="N3957" s="11">
        <f t="shared" si="371"/>
        <v>42594.524756944447</v>
      </c>
      <c r="O3957" t="b">
        <v>0</v>
      </c>
      <c r="P3957">
        <v>3</v>
      </c>
      <c r="Q3957" t="b">
        <v>0</v>
      </c>
      <c r="R3957" t="s">
        <v>8284</v>
      </c>
      <c r="S3957" t="str">
        <f t="shared" si="368"/>
        <v>food</v>
      </c>
      <c r="T3957" t="str">
        <f t="shared" si="369"/>
        <v>food trucks</v>
      </c>
    </row>
    <row r="3958" spans="1:20" ht="43.2" x14ac:dyDescent="0.3">
      <c r="A3958">
        <v>1232</v>
      </c>
      <c r="B3958" s="3" t="s">
        <v>1233</v>
      </c>
      <c r="C3958" s="3" t="s">
        <v>5342</v>
      </c>
      <c r="D3958" s="10">
        <v>5000</v>
      </c>
      <c r="E3958">
        <v>40</v>
      </c>
      <c r="F3958" s="5">
        <f t="shared" si="366"/>
        <v>8.0000000000000002E-3</v>
      </c>
      <c r="G3958" s="6">
        <f t="shared" si="367"/>
        <v>40</v>
      </c>
      <c r="H3958" t="s">
        <v>8220</v>
      </c>
      <c r="I3958" t="s">
        <v>8224</v>
      </c>
      <c r="J3958" t="s">
        <v>8246</v>
      </c>
      <c r="K3958">
        <v>1381090870</v>
      </c>
      <c r="L3958" s="11">
        <f t="shared" si="370"/>
        <v>41553.848032407412</v>
      </c>
      <c r="M3958">
        <v>1377030070</v>
      </c>
      <c r="N3958" s="11">
        <f t="shared" si="371"/>
        <v>41506.848032407412</v>
      </c>
      <c r="O3958" t="b">
        <v>0</v>
      </c>
      <c r="P3958">
        <v>1</v>
      </c>
      <c r="Q3958" t="b">
        <v>0</v>
      </c>
      <c r="R3958" t="s">
        <v>8286</v>
      </c>
      <c r="S3958" t="str">
        <f t="shared" si="368"/>
        <v>music</v>
      </c>
      <c r="T3958" t="str">
        <f t="shared" si="369"/>
        <v>world music</v>
      </c>
    </row>
    <row r="3959" spans="1:20" ht="57.6" x14ac:dyDescent="0.3">
      <c r="A3959">
        <v>2384</v>
      </c>
      <c r="B3959" s="3" t="s">
        <v>2385</v>
      </c>
      <c r="C3959" s="3" t="s">
        <v>6494</v>
      </c>
      <c r="D3959" s="10">
        <v>1000</v>
      </c>
      <c r="E3959">
        <v>8</v>
      </c>
      <c r="F3959" s="5">
        <f t="shared" si="366"/>
        <v>8.0000000000000002E-3</v>
      </c>
      <c r="G3959" s="6">
        <f t="shared" si="367"/>
        <v>1</v>
      </c>
      <c r="H3959" t="s">
        <v>8220</v>
      </c>
      <c r="I3959" t="s">
        <v>8224</v>
      </c>
      <c r="J3959" t="s">
        <v>8246</v>
      </c>
      <c r="K3959">
        <v>1415932643</v>
      </c>
      <c r="L3959" s="11">
        <f t="shared" si="370"/>
        <v>41957.109293981484</v>
      </c>
      <c r="M3959">
        <v>1413337043</v>
      </c>
      <c r="N3959" s="11">
        <f t="shared" si="371"/>
        <v>41927.067627314813</v>
      </c>
      <c r="O3959" t="b">
        <v>0</v>
      </c>
      <c r="P3959">
        <v>8</v>
      </c>
      <c r="Q3959" t="b">
        <v>0</v>
      </c>
      <c r="R3959" t="s">
        <v>8272</v>
      </c>
      <c r="S3959" t="str">
        <f t="shared" si="368"/>
        <v>technology</v>
      </c>
      <c r="T3959" t="str">
        <f t="shared" si="369"/>
        <v>web</v>
      </c>
    </row>
    <row r="3960" spans="1:20" ht="43.2" x14ac:dyDescent="0.3">
      <c r="A3960">
        <v>1329</v>
      </c>
      <c r="B3960" s="3" t="s">
        <v>1330</v>
      </c>
      <c r="C3960" s="3" t="s">
        <v>5439</v>
      </c>
      <c r="D3960" s="10">
        <v>50000</v>
      </c>
      <c r="E3960">
        <v>408</v>
      </c>
      <c r="F3960" s="5">
        <f t="shared" si="366"/>
        <v>8.1600000000000006E-3</v>
      </c>
      <c r="G3960" s="6">
        <f t="shared" si="367"/>
        <v>45.333333333333336</v>
      </c>
      <c r="H3960" t="s">
        <v>8220</v>
      </c>
      <c r="I3960" t="s">
        <v>8224</v>
      </c>
      <c r="J3960" t="s">
        <v>8246</v>
      </c>
      <c r="K3960">
        <v>1417501145</v>
      </c>
      <c r="L3960" s="11">
        <f t="shared" si="370"/>
        <v>41975.263252314813</v>
      </c>
      <c r="M3960">
        <v>1414041545</v>
      </c>
      <c r="N3960" s="11">
        <f t="shared" si="371"/>
        <v>41935.221585648149</v>
      </c>
      <c r="O3960" t="b">
        <v>0</v>
      </c>
      <c r="P3960">
        <v>9</v>
      </c>
      <c r="Q3960" t="b">
        <v>0</v>
      </c>
      <c r="R3960" t="s">
        <v>8273</v>
      </c>
      <c r="S3960" t="str">
        <f t="shared" si="368"/>
        <v>technology</v>
      </c>
      <c r="T3960" t="str">
        <f t="shared" si="369"/>
        <v>wearables</v>
      </c>
    </row>
    <row r="3961" spans="1:20" ht="28.8" x14ac:dyDescent="0.3">
      <c r="A3961">
        <v>1579</v>
      </c>
      <c r="B3961" s="3" t="s">
        <v>1580</v>
      </c>
      <c r="C3961" s="3" t="s">
        <v>5689</v>
      </c>
      <c r="D3961" s="10">
        <v>3333</v>
      </c>
      <c r="E3961">
        <v>28</v>
      </c>
      <c r="F3961" s="5">
        <f t="shared" si="366"/>
        <v>8.4008400840084006E-3</v>
      </c>
      <c r="G3961" s="6">
        <f t="shared" si="367"/>
        <v>14</v>
      </c>
      <c r="H3961" t="s">
        <v>8220</v>
      </c>
      <c r="I3961" t="s">
        <v>8224</v>
      </c>
      <c r="J3961" t="s">
        <v>8246</v>
      </c>
      <c r="K3961">
        <v>1377734091</v>
      </c>
      <c r="L3961" s="11">
        <f t="shared" si="370"/>
        <v>41514.996423611112</v>
      </c>
      <c r="M3961">
        <v>1374882891</v>
      </c>
      <c r="N3961" s="11">
        <f t="shared" si="371"/>
        <v>41481.996423611112</v>
      </c>
      <c r="O3961" t="b">
        <v>0</v>
      </c>
      <c r="P3961">
        <v>2</v>
      </c>
      <c r="Q3961" t="b">
        <v>0</v>
      </c>
      <c r="R3961" t="s">
        <v>8290</v>
      </c>
      <c r="S3961" t="str">
        <f t="shared" si="368"/>
        <v>publishing</v>
      </c>
      <c r="T3961" t="str">
        <f t="shared" si="369"/>
        <v>art books</v>
      </c>
    </row>
    <row r="3962" spans="1:20" ht="43.2" x14ac:dyDescent="0.3">
      <c r="A3962">
        <v>2570</v>
      </c>
      <c r="B3962" s="3" t="s">
        <v>2570</v>
      </c>
      <c r="C3962" s="3" t="s">
        <v>6680</v>
      </c>
      <c r="D3962" s="10">
        <v>7000</v>
      </c>
      <c r="E3962">
        <v>59</v>
      </c>
      <c r="F3962" s="5">
        <f t="shared" si="366"/>
        <v>8.4285714285714294E-3</v>
      </c>
      <c r="G3962" s="6">
        <f t="shared" si="367"/>
        <v>29.5</v>
      </c>
      <c r="H3962" t="s">
        <v>8220</v>
      </c>
      <c r="I3962" t="s">
        <v>8224</v>
      </c>
      <c r="J3962" t="s">
        <v>8246</v>
      </c>
      <c r="K3962">
        <v>1486590035</v>
      </c>
      <c r="L3962" s="11">
        <f t="shared" si="370"/>
        <v>42774.903182870374</v>
      </c>
      <c r="M3962">
        <v>1483998035</v>
      </c>
      <c r="N3962" s="11">
        <f t="shared" si="371"/>
        <v>42744.903182870374</v>
      </c>
      <c r="O3962" t="b">
        <v>0</v>
      </c>
      <c r="P3962">
        <v>2</v>
      </c>
      <c r="Q3962" t="b">
        <v>0</v>
      </c>
      <c r="R3962" t="s">
        <v>8284</v>
      </c>
      <c r="S3962" t="str">
        <f t="shared" si="368"/>
        <v>food</v>
      </c>
      <c r="T3962" t="str">
        <f t="shared" si="369"/>
        <v>food trucks</v>
      </c>
    </row>
    <row r="3963" spans="1:20" ht="43.2" x14ac:dyDescent="0.3">
      <c r="A3963">
        <v>1454</v>
      </c>
      <c r="B3963" s="3" t="s">
        <v>1455</v>
      </c>
      <c r="C3963" s="3" t="s">
        <v>5564</v>
      </c>
      <c r="D3963" s="10">
        <v>1750</v>
      </c>
      <c r="E3963">
        <v>15</v>
      </c>
      <c r="F3963" s="5">
        <f t="shared" si="366"/>
        <v>8.5714285714285719E-3</v>
      </c>
      <c r="G3963" s="6">
        <f t="shared" si="367"/>
        <v>15</v>
      </c>
      <c r="H3963" t="s">
        <v>8220</v>
      </c>
      <c r="I3963" t="s">
        <v>8227</v>
      </c>
      <c r="J3963" t="s">
        <v>8249</v>
      </c>
      <c r="K3963">
        <v>1461535140</v>
      </c>
      <c r="L3963" s="11">
        <f t="shared" si="370"/>
        <v>42484.915972222225</v>
      </c>
      <c r="M3963">
        <v>1459716480</v>
      </c>
      <c r="N3963" s="11">
        <f t="shared" si="371"/>
        <v>42463.866666666669</v>
      </c>
      <c r="O3963" t="b">
        <v>0</v>
      </c>
      <c r="P3963">
        <v>1</v>
      </c>
      <c r="Q3963" t="b">
        <v>0</v>
      </c>
      <c r="R3963" t="s">
        <v>8287</v>
      </c>
      <c r="S3963" t="str">
        <f t="shared" si="368"/>
        <v>publishing</v>
      </c>
      <c r="T3963" t="str">
        <f t="shared" si="369"/>
        <v>translations</v>
      </c>
    </row>
    <row r="3964" spans="1:20" ht="57.6" x14ac:dyDescent="0.3">
      <c r="A3964">
        <v>2648</v>
      </c>
      <c r="B3964" s="3" t="s">
        <v>2648</v>
      </c>
      <c r="C3964" s="3" t="s">
        <v>6758</v>
      </c>
      <c r="D3964" s="10">
        <v>12000</v>
      </c>
      <c r="E3964">
        <v>106</v>
      </c>
      <c r="F3964" s="5">
        <f t="shared" si="366"/>
        <v>8.8333333333333337E-3</v>
      </c>
      <c r="G3964" s="6">
        <f t="shared" si="367"/>
        <v>17.666666666666668</v>
      </c>
      <c r="H3964" t="s">
        <v>8220</v>
      </c>
      <c r="I3964" t="s">
        <v>8224</v>
      </c>
      <c r="J3964" t="s">
        <v>8246</v>
      </c>
      <c r="K3964">
        <v>1457543360</v>
      </c>
      <c r="L3964" s="11">
        <f t="shared" si="370"/>
        <v>42438.714814814812</v>
      </c>
      <c r="M3964">
        <v>1454951360</v>
      </c>
      <c r="N3964" s="11">
        <f t="shared" si="371"/>
        <v>42408.714814814812</v>
      </c>
      <c r="O3964" t="b">
        <v>0</v>
      </c>
      <c r="P3964">
        <v>6</v>
      </c>
      <c r="Q3964" t="b">
        <v>0</v>
      </c>
      <c r="R3964" t="s">
        <v>8301</v>
      </c>
      <c r="S3964" t="str">
        <f t="shared" si="368"/>
        <v>technology</v>
      </c>
      <c r="T3964" t="str">
        <f t="shared" si="369"/>
        <v>space exploration</v>
      </c>
    </row>
    <row r="3965" spans="1:20" ht="43.2" x14ac:dyDescent="0.3">
      <c r="A3965">
        <v>2652</v>
      </c>
      <c r="B3965" s="3" t="s">
        <v>2652</v>
      </c>
      <c r="C3965" s="3" t="s">
        <v>6762</v>
      </c>
      <c r="D3965" s="10">
        <v>100000</v>
      </c>
      <c r="E3965">
        <v>885</v>
      </c>
      <c r="F3965" s="5">
        <f t="shared" si="366"/>
        <v>8.8500000000000002E-3</v>
      </c>
      <c r="G3965" s="6">
        <f t="shared" si="367"/>
        <v>80.454545454545453</v>
      </c>
      <c r="H3965" t="s">
        <v>8220</v>
      </c>
      <c r="I3965" t="s">
        <v>8226</v>
      </c>
      <c r="J3965" t="s">
        <v>8248</v>
      </c>
      <c r="K3965">
        <v>1418183325</v>
      </c>
      <c r="L3965" s="11">
        <f t="shared" si="370"/>
        <v>41983.158854166672</v>
      </c>
      <c r="M3965">
        <v>1415591325</v>
      </c>
      <c r="N3965" s="11">
        <f t="shared" si="371"/>
        <v>41953.158854166672</v>
      </c>
      <c r="O3965" t="b">
        <v>0</v>
      </c>
      <c r="P3965">
        <v>11</v>
      </c>
      <c r="Q3965" t="b">
        <v>0</v>
      </c>
      <c r="R3965" t="s">
        <v>8301</v>
      </c>
      <c r="S3965" t="str">
        <f t="shared" si="368"/>
        <v>technology</v>
      </c>
      <c r="T3965" t="str">
        <f t="shared" si="369"/>
        <v>space exploration</v>
      </c>
    </row>
    <row r="3966" spans="1:20" ht="57.6" x14ac:dyDescent="0.3">
      <c r="A3966">
        <v>1229</v>
      </c>
      <c r="B3966" s="3" t="s">
        <v>1230</v>
      </c>
      <c r="C3966" s="3" t="s">
        <v>5339</v>
      </c>
      <c r="D3966" s="10">
        <v>2750</v>
      </c>
      <c r="E3966">
        <v>25</v>
      </c>
      <c r="F3966" s="5">
        <f t="shared" si="366"/>
        <v>9.0909090909090905E-3</v>
      </c>
      <c r="G3966" s="6">
        <f t="shared" si="367"/>
        <v>25</v>
      </c>
      <c r="H3966" t="s">
        <v>8220</v>
      </c>
      <c r="I3966" t="s">
        <v>8224</v>
      </c>
      <c r="J3966" t="s">
        <v>8246</v>
      </c>
      <c r="K3966">
        <v>1334592000</v>
      </c>
      <c r="L3966" s="11">
        <f t="shared" si="370"/>
        <v>41015.666666666664</v>
      </c>
      <c r="M3966">
        <v>1331982127</v>
      </c>
      <c r="N3966" s="11">
        <f t="shared" si="371"/>
        <v>40985.459803240738</v>
      </c>
      <c r="O3966" t="b">
        <v>0</v>
      </c>
      <c r="P3966">
        <v>1</v>
      </c>
      <c r="Q3966" t="b">
        <v>0</v>
      </c>
      <c r="R3966" t="s">
        <v>8286</v>
      </c>
      <c r="S3966" t="str">
        <f t="shared" si="368"/>
        <v>music</v>
      </c>
      <c r="T3966" t="str">
        <f t="shared" si="369"/>
        <v>world music</v>
      </c>
    </row>
    <row r="3967" spans="1:20" ht="43.2" x14ac:dyDescent="0.3">
      <c r="A3967">
        <v>149</v>
      </c>
      <c r="B3967" s="3" t="s">
        <v>151</v>
      </c>
      <c r="C3967" s="3" t="s">
        <v>4259</v>
      </c>
      <c r="D3967" s="10">
        <v>10000</v>
      </c>
      <c r="E3967">
        <v>92</v>
      </c>
      <c r="F3967" s="5">
        <f t="shared" si="366"/>
        <v>9.1999999999999998E-3</v>
      </c>
      <c r="G3967" s="6">
        <f t="shared" si="367"/>
        <v>15.333333333333334</v>
      </c>
      <c r="H3967" t="s">
        <v>8220</v>
      </c>
      <c r="I3967" t="s">
        <v>8224</v>
      </c>
      <c r="J3967" t="s">
        <v>8246</v>
      </c>
      <c r="K3967">
        <v>1419494400</v>
      </c>
      <c r="L3967" s="11">
        <f t="shared" si="370"/>
        <v>41998.333333333328</v>
      </c>
      <c r="M3967">
        <v>1416888470</v>
      </c>
      <c r="N3967" s="11">
        <f t="shared" si="371"/>
        <v>41968.172106481477</v>
      </c>
      <c r="O3967" t="b">
        <v>0</v>
      </c>
      <c r="P3967">
        <v>6</v>
      </c>
      <c r="Q3967" t="b">
        <v>0</v>
      </c>
      <c r="R3967" t="s">
        <v>8267</v>
      </c>
      <c r="S3967" t="str">
        <f t="shared" si="368"/>
        <v>film &amp; video</v>
      </c>
      <c r="T3967" t="str">
        <f t="shared" si="369"/>
        <v>science fiction</v>
      </c>
    </row>
    <row r="3968" spans="1:20" ht="43.2" x14ac:dyDescent="0.3">
      <c r="A3968">
        <v>608</v>
      </c>
      <c r="B3968" s="3" t="s">
        <v>609</v>
      </c>
      <c r="C3968" s="3" t="s">
        <v>4718</v>
      </c>
      <c r="D3968" s="10">
        <v>150000</v>
      </c>
      <c r="E3968">
        <v>1461</v>
      </c>
      <c r="F3968" s="5">
        <f t="shared" si="366"/>
        <v>9.7400000000000004E-3</v>
      </c>
      <c r="G3968" s="6">
        <f t="shared" si="367"/>
        <v>292.2</v>
      </c>
      <c r="H3968" t="s">
        <v>8220</v>
      </c>
      <c r="I3968" t="s">
        <v>8224</v>
      </c>
      <c r="J3968" t="s">
        <v>8246</v>
      </c>
      <c r="K3968">
        <v>1434405980</v>
      </c>
      <c r="L3968" s="11">
        <f t="shared" si="370"/>
        <v>42170.921064814815</v>
      </c>
      <c r="M3968">
        <v>1431813980</v>
      </c>
      <c r="N3968" s="11">
        <f t="shared" si="371"/>
        <v>42140.921064814815</v>
      </c>
      <c r="O3968" t="b">
        <v>0</v>
      </c>
      <c r="P3968">
        <v>5</v>
      </c>
      <c r="Q3968" t="b">
        <v>0</v>
      </c>
      <c r="R3968" t="s">
        <v>8272</v>
      </c>
      <c r="S3968" t="str">
        <f t="shared" si="368"/>
        <v>technology</v>
      </c>
      <c r="T3968" t="str">
        <f t="shared" si="369"/>
        <v>web</v>
      </c>
    </row>
    <row r="3969" spans="1:20" ht="43.2" x14ac:dyDescent="0.3">
      <c r="A3969">
        <v>620</v>
      </c>
      <c r="B3969" s="3" t="s">
        <v>621</v>
      </c>
      <c r="C3969" s="3" t="s">
        <v>4730</v>
      </c>
      <c r="D3969" s="10">
        <v>30000</v>
      </c>
      <c r="E3969">
        <v>300</v>
      </c>
      <c r="F3969" s="5">
        <f t="shared" si="366"/>
        <v>0.01</v>
      </c>
      <c r="G3969" s="6">
        <f t="shared" si="367"/>
        <v>300</v>
      </c>
      <c r="H3969" t="s">
        <v>8220</v>
      </c>
      <c r="I3969" t="s">
        <v>8229</v>
      </c>
      <c r="J3969" t="s">
        <v>8251</v>
      </c>
      <c r="K3969">
        <v>1408986738</v>
      </c>
      <c r="L3969" s="11">
        <f t="shared" si="370"/>
        <v>41876.716874999998</v>
      </c>
      <c r="M3969">
        <v>1405098738</v>
      </c>
      <c r="N3969" s="11">
        <f t="shared" si="371"/>
        <v>41831.716874999998</v>
      </c>
      <c r="O3969" t="b">
        <v>0</v>
      </c>
      <c r="P3969">
        <v>1</v>
      </c>
      <c r="Q3969" t="b">
        <v>0</v>
      </c>
      <c r="R3969" t="s">
        <v>8272</v>
      </c>
      <c r="S3969" t="str">
        <f t="shared" si="368"/>
        <v>technology</v>
      </c>
      <c r="T3969" t="str">
        <f t="shared" si="369"/>
        <v>web</v>
      </c>
    </row>
    <row r="3970" spans="1:20" ht="43.2" x14ac:dyDescent="0.3">
      <c r="A3970">
        <v>1053</v>
      </c>
      <c r="B3970" s="3" t="s">
        <v>1054</v>
      </c>
      <c r="C3970" s="3" t="s">
        <v>5163</v>
      </c>
      <c r="D3970" s="10">
        <v>1500</v>
      </c>
      <c r="E3970">
        <v>15</v>
      </c>
      <c r="F3970" s="5">
        <f t="shared" ref="F3970:F4033" si="372">E3970/D3970</f>
        <v>0.01</v>
      </c>
      <c r="G3970" s="6">
        <f t="shared" ref="G3970:G4033" si="373">E3970/P3970</f>
        <v>15</v>
      </c>
      <c r="H3970" t="s">
        <v>8220</v>
      </c>
      <c r="I3970" t="s">
        <v>8224</v>
      </c>
      <c r="J3970" t="s">
        <v>8246</v>
      </c>
      <c r="K3970">
        <v>1488773332</v>
      </c>
      <c r="L3970" s="11">
        <f t="shared" si="370"/>
        <v>42800.172824074078</v>
      </c>
      <c r="M3970">
        <v>1486613332</v>
      </c>
      <c r="N3970" s="11">
        <f t="shared" si="371"/>
        <v>42775.172824074078</v>
      </c>
      <c r="O3970" t="b">
        <v>0</v>
      </c>
      <c r="P3970">
        <v>1</v>
      </c>
      <c r="Q3970" t="b">
        <v>0</v>
      </c>
      <c r="R3970" t="s">
        <v>8281</v>
      </c>
      <c r="S3970" t="str">
        <f t="shared" ref="S3970:S4033" si="374">LEFT(R3970,FIND("/",R3970)-1)</f>
        <v>journalism</v>
      </c>
      <c r="T3970" t="str">
        <f t="shared" ref="T3970:T4033" si="375">RIGHT(R3970,LEN(R3970)-FIND("/",R3970))</f>
        <v>audio</v>
      </c>
    </row>
    <row r="3971" spans="1:20" ht="43.2" x14ac:dyDescent="0.3">
      <c r="A3971">
        <v>1060</v>
      </c>
      <c r="B3971" s="3" t="s">
        <v>1061</v>
      </c>
      <c r="C3971" s="3" t="s">
        <v>5170</v>
      </c>
      <c r="D3971" s="10">
        <v>5000</v>
      </c>
      <c r="E3971">
        <v>50</v>
      </c>
      <c r="F3971" s="5">
        <f t="shared" si="372"/>
        <v>0.01</v>
      </c>
      <c r="G3971" s="6">
        <f t="shared" si="373"/>
        <v>50</v>
      </c>
      <c r="H3971" t="s">
        <v>8220</v>
      </c>
      <c r="I3971" t="s">
        <v>8224</v>
      </c>
      <c r="J3971" t="s">
        <v>8246</v>
      </c>
      <c r="K3971">
        <v>1429134893</v>
      </c>
      <c r="L3971" s="11">
        <f t="shared" ref="L3971:L4034" si="376">(((K3971/60)/60)/24)+DATE(1970,1,1)</f>
        <v>42109.913113425922</v>
      </c>
      <c r="M3971">
        <v>1426542893</v>
      </c>
      <c r="N3971" s="11">
        <f t="shared" ref="N3971:N4034" si="377">(((M3971/60)/60)/24)+DATE(1970,1,1)</f>
        <v>42079.913113425922</v>
      </c>
      <c r="O3971" t="b">
        <v>0</v>
      </c>
      <c r="P3971">
        <v>1</v>
      </c>
      <c r="Q3971" t="b">
        <v>0</v>
      </c>
      <c r="R3971" t="s">
        <v>8281</v>
      </c>
      <c r="S3971" t="str">
        <f t="shared" si="374"/>
        <v>journalism</v>
      </c>
      <c r="T3971" t="str">
        <f t="shared" si="375"/>
        <v>audio</v>
      </c>
    </row>
    <row r="3972" spans="1:20" ht="43.2" x14ac:dyDescent="0.3">
      <c r="A3972">
        <v>2565</v>
      </c>
      <c r="B3972" s="3" t="s">
        <v>2565</v>
      </c>
      <c r="C3972" s="3" t="s">
        <v>6675</v>
      </c>
      <c r="D3972" s="10">
        <v>10000</v>
      </c>
      <c r="E3972">
        <v>100</v>
      </c>
      <c r="F3972" s="5">
        <f t="shared" si="372"/>
        <v>0.01</v>
      </c>
      <c r="G3972" s="6">
        <f t="shared" si="373"/>
        <v>100</v>
      </c>
      <c r="H3972" t="s">
        <v>8220</v>
      </c>
      <c r="I3972" t="s">
        <v>8224</v>
      </c>
      <c r="J3972" t="s">
        <v>8246</v>
      </c>
      <c r="K3972">
        <v>1462827000</v>
      </c>
      <c r="L3972" s="11">
        <f t="shared" si="376"/>
        <v>42499.868055555555</v>
      </c>
      <c r="M3972">
        <v>1457710589</v>
      </c>
      <c r="N3972" s="11">
        <f t="shared" si="377"/>
        <v>42440.650335648148</v>
      </c>
      <c r="O3972" t="b">
        <v>0</v>
      </c>
      <c r="P3972">
        <v>1</v>
      </c>
      <c r="Q3972" t="b">
        <v>0</v>
      </c>
      <c r="R3972" t="s">
        <v>8284</v>
      </c>
      <c r="S3972" t="str">
        <f t="shared" si="374"/>
        <v>food</v>
      </c>
      <c r="T3972" t="str">
        <f t="shared" si="375"/>
        <v>food trucks</v>
      </c>
    </row>
    <row r="3973" spans="1:20" ht="43.2" x14ac:dyDescent="0.3">
      <c r="A3973">
        <v>621</v>
      </c>
      <c r="B3973" s="3" t="s">
        <v>622</v>
      </c>
      <c r="C3973" s="3" t="s">
        <v>4731</v>
      </c>
      <c r="D3973" s="10">
        <v>25000</v>
      </c>
      <c r="E3973">
        <v>261</v>
      </c>
      <c r="F3973" s="5">
        <f t="shared" si="372"/>
        <v>1.044E-2</v>
      </c>
      <c r="G3973" s="6">
        <f t="shared" si="373"/>
        <v>87</v>
      </c>
      <c r="H3973" t="s">
        <v>8220</v>
      </c>
      <c r="I3973" t="s">
        <v>8224</v>
      </c>
      <c r="J3973" t="s">
        <v>8246</v>
      </c>
      <c r="K3973">
        <v>1467934937</v>
      </c>
      <c r="L3973" s="11">
        <f t="shared" si="376"/>
        <v>42558.987696759257</v>
      </c>
      <c r="M3973">
        <v>1465342937</v>
      </c>
      <c r="N3973" s="11">
        <f t="shared" si="377"/>
        <v>42528.987696759257</v>
      </c>
      <c r="O3973" t="b">
        <v>0</v>
      </c>
      <c r="P3973">
        <v>3</v>
      </c>
      <c r="Q3973" t="b">
        <v>0</v>
      </c>
      <c r="R3973" t="s">
        <v>8272</v>
      </c>
      <c r="S3973" t="str">
        <f t="shared" si="374"/>
        <v>technology</v>
      </c>
      <c r="T3973" t="str">
        <f t="shared" si="375"/>
        <v>web</v>
      </c>
    </row>
    <row r="3974" spans="1:20" ht="43.2" x14ac:dyDescent="0.3">
      <c r="A3974">
        <v>1314</v>
      </c>
      <c r="B3974" s="3" t="s">
        <v>1315</v>
      </c>
      <c r="C3974" s="3" t="s">
        <v>5424</v>
      </c>
      <c r="D3974" s="10">
        <v>180000</v>
      </c>
      <c r="E3974">
        <v>2028</v>
      </c>
      <c r="F3974" s="5">
        <f t="shared" si="372"/>
        <v>1.1266666666666666E-2</v>
      </c>
      <c r="G3974" s="6">
        <f t="shared" si="373"/>
        <v>184.36363636363637</v>
      </c>
      <c r="H3974" t="s">
        <v>8220</v>
      </c>
      <c r="I3974" t="s">
        <v>8224</v>
      </c>
      <c r="J3974" t="s">
        <v>8246</v>
      </c>
      <c r="K3974">
        <v>1477065860</v>
      </c>
      <c r="L3974" s="11">
        <f t="shared" si="376"/>
        <v>42664.669675925921</v>
      </c>
      <c r="M3974">
        <v>1471881860</v>
      </c>
      <c r="N3974" s="11">
        <f t="shared" si="377"/>
        <v>42604.669675925921</v>
      </c>
      <c r="O3974" t="b">
        <v>0</v>
      </c>
      <c r="P3974">
        <v>11</v>
      </c>
      <c r="Q3974" t="b">
        <v>0</v>
      </c>
      <c r="R3974" t="s">
        <v>8273</v>
      </c>
      <c r="S3974" t="str">
        <f t="shared" si="374"/>
        <v>technology</v>
      </c>
      <c r="T3974" t="str">
        <f t="shared" si="375"/>
        <v>wearables</v>
      </c>
    </row>
    <row r="3975" spans="1:20" ht="43.2" x14ac:dyDescent="0.3">
      <c r="A3975">
        <v>1326</v>
      </c>
      <c r="B3975" s="3" t="s">
        <v>1327</v>
      </c>
      <c r="C3975" s="3" t="s">
        <v>5436</v>
      </c>
      <c r="D3975" s="10">
        <v>100000</v>
      </c>
      <c r="E3975">
        <v>1130</v>
      </c>
      <c r="F3975" s="5">
        <f t="shared" si="372"/>
        <v>1.1299999999999999E-2</v>
      </c>
      <c r="G3975" s="6">
        <f t="shared" si="373"/>
        <v>102.72727272727273</v>
      </c>
      <c r="H3975" t="s">
        <v>8220</v>
      </c>
      <c r="I3975" t="s">
        <v>8224</v>
      </c>
      <c r="J3975" t="s">
        <v>8246</v>
      </c>
      <c r="K3975">
        <v>1421348428</v>
      </c>
      <c r="L3975" s="11">
        <f t="shared" si="376"/>
        <v>42019.791990740734</v>
      </c>
      <c r="M3975">
        <v>1417460428</v>
      </c>
      <c r="N3975" s="11">
        <f t="shared" si="377"/>
        <v>41974.791990740734</v>
      </c>
      <c r="O3975" t="b">
        <v>0</v>
      </c>
      <c r="P3975">
        <v>11</v>
      </c>
      <c r="Q3975" t="b">
        <v>0</v>
      </c>
      <c r="R3975" t="s">
        <v>8273</v>
      </c>
      <c r="S3975" t="str">
        <f t="shared" si="374"/>
        <v>technology</v>
      </c>
      <c r="T3975" t="str">
        <f t="shared" si="375"/>
        <v>wearables</v>
      </c>
    </row>
    <row r="3976" spans="1:20" ht="43.2" x14ac:dyDescent="0.3">
      <c r="A3976">
        <v>2385</v>
      </c>
      <c r="B3976" s="3" t="s">
        <v>2386</v>
      </c>
      <c r="C3976" s="3" t="s">
        <v>6495</v>
      </c>
      <c r="D3976" s="10">
        <v>65000</v>
      </c>
      <c r="E3976">
        <v>788</v>
      </c>
      <c r="F3976" s="5">
        <f t="shared" si="372"/>
        <v>1.2123076923076924E-2</v>
      </c>
      <c r="G3976" s="6">
        <f t="shared" si="373"/>
        <v>112.57142857142857</v>
      </c>
      <c r="H3976" t="s">
        <v>8220</v>
      </c>
      <c r="I3976" t="s">
        <v>8224</v>
      </c>
      <c r="J3976" t="s">
        <v>8246</v>
      </c>
      <c r="K3976">
        <v>1438793432</v>
      </c>
      <c r="L3976" s="11">
        <f t="shared" si="376"/>
        <v>42221.70175925926</v>
      </c>
      <c r="M3976">
        <v>1436201432</v>
      </c>
      <c r="N3976" s="11">
        <f t="shared" si="377"/>
        <v>42191.70175925926</v>
      </c>
      <c r="O3976" t="b">
        <v>0</v>
      </c>
      <c r="P3976">
        <v>7</v>
      </c>
      <c r="Q3976" t="b">
        <v>0</v>
      </c>
      <c r="R3976" t="s">
        <v>8272</v>
      </c>
      <c r="S3976" t="str">
        <f t="shared" si="374"/>
        <v>technology</v>
      </c>
      <c r="T3976" t="str">
        <f t="shared" si="375"/>
        <v>web</v>
      </c>
    </row>
    <row r="3977" spans="1:20" ht="43.2" x14ac:dyDescent="0.3">
      <c r="A3977">
        <v>2388</v>
      </c>
      <c r="B3977" s="3" t="s">
        <v>2389</v>
      </c>
      <c r="C3977" s="3" t="s">
        <v>6498</v>
      </c>
      <c r="D3977" s="10">
        <v>37000</v>
      </c>
      <c r="E3977">
        <v>463</v>
      </c>
      <c r="F3977" s="5">
        <f t="shared" si="372"/>
        <v>1.2513513513513513E-2</v>
      </c>
      <c r="G3977" s="6">
        <f t="shared" si="373"/>
        <v>57.875</v>
      </c>
      <c r="H3977" t="s">
        <v>8220</v>
      </c>
      <c r="I3977" t="s">
        <v>8224</v>
      </c>
      <c r="J3977" t="s">
        <v>8246</v>
      </c>
      <c r="K3977">
        <v>1421350140</v>
      </c>
      <c r="L3977" s="11">
        <f t="shared" si="376"/>
        <v>42019.811805555553</v>
      </c>
      <c r="M3977">
        <v>1418761759</v>
      </c>
      <c r="N3977" s="11">
        <f t="shared" si="377"/>
        <v>41989.853692129633</v>
      </c>
      <c r="O3977" t="b">
        <v>0</v>
      </c>
      <c r="P3977">
        <v>8</v>
      </c>
      <c r="Q3977" t="b">
        <v>0</v>
      </c>
      <c r="R3977" t="s">
        <v>8272</v>
      </c>
      <c r="S3977" t="str">
        <f t="shared" si="374"/>
        <v>technology</v>
      </c>
      <c r="T3977" t="str">
        <f t="shared" si="375"/>
        <v>web</v>
      </c>
    </row>
    <row r="3978" spans="1:20" ht="57.6" x14ac:dyDescent="0.3">
      <c r="A3978">
        <v>1321</v>
      </c>
      <c r="B3978" s="3" t="s">
        <v>1322</v>
      </c>
      <c r="C3978" s="3" t="s">
        <v>5431</v>
      </c>
      <c r="D3978" s="10">
        <v>462000</v>
      </c>
      <c r="E3978">
        <v>6019</v>
      </c>
      <c r="F3978" s="5">
        <f t="shared" si="372"/>
        <v>1.3028138528138528E-2</v>
      </c>
      <c r="G3978" s="6">
        <f t="shared" si="373"/>
        <v>859.85714285714289</v>
      </c>
      <c r="H3978" t="s">
        <v>8220</v>
      </c>
      <c r="I3978" t="s">
        <v>8235</v>
      </c>
      <c r="J3978" t="s">
        <v>8255</v>
      </c>
      <c r="K3978">
        <v>1482515937</v>
      </c>
      <c r="L3978" s="11">
        <f t="shared" si="376"/>
        <v>42727.74927083333</v>
      </c>
      <c r="M3978">
        <v>1479923937</v>
      </c>
      <c r="N3978" s="11">
        <f t="shared" si="377"/>
        <v>42697.74927083333</v>
      </c>
      <c r="O3978" t="b">
        <v>0</v>
      </c>
      <c r="P3978">
        <v>7</v>
      </c>
      <c r="Q3978" t="b">
        <v>0</v>
      </c>
      <c r="R3978" t="s">
        <v>8273</v>
      </c>
      <c r="S3978" t="str">
        <f t="shared" si="374"/>
        <v>technology</v>
      </c>
      <c r="T3978" t="str">
        <f t="shared" si="375"/>
        <v>wearables</v>
      </c>
    </row>
    <row r="3979" spans="1:20" ht="43.2" x14ac:dyDescent="0.3">
      <c r="A3979">
        <v>2367</v>
      </c>
      <c r="B3979" s="3" t="s">
        <v>2368</v>
      </c>
      <c r="C3979" s="3" t="s">
        <v>6477</v>
      </c>
      <c r="D3979" s="10">
        <v>50000</v>
      </c>
      <c r="E3979">
        <v>670</v>
      </c>
      <c r="F3979" s="5">
        <f t="shared" si="372"/>
        <v>1.34E-2</v>
      </c>
      <c r="G3979" s="6">
        <f t="shared" si="373"/>
        <v>47.857142857142854</v>
      </c>
      <c r="H3979" t="s">
        <v>8220</v>
      </c>
      <c r="I3979" t="s">
        <v>8224</v>
      </c>
      <c r="J3979" t="s">
        <v>8246</v>
      </c>
      <c r="K3979">
        <v>1461622616</v>
      </c>
      <c r="L3979" s="11">
        <f t="shared" si="376"/>
        <v>42485.928425925929</v>
      </c>
      <c r="M3979">
        <v>1456442216</v>
      </c>
      <c r="N3979" s="11">
        <f t="shared" si="377"/>
        <v>42425.970092592594</v>
      </c>
      <c r="O3979" t="b">
        <v>0</v>
      </c>
      <c r="P3979">
        <v>14</v>
      </c>
      <c r="Q3979" t="b">
        <v>0</v>
      </c>
      <c r="R3979" t="s">
        <v>8272</v>
      </c>
      <c r="S3979" t="str">
        <f t="shared" si="374"/>
        <v>technology</v>
      </c>
      <c r="T3979" t="str">
        <f t="shared" si="375"/>
        <v>web</v>
      </c>
    </row>
    <row r="3980" spans="1:20" ht="43.2" x14ac:dyDescent="0.3">
      <c r="A3980">
        <v>1331</v>
      </c>
      <c r="B3980" s="3" t="s">
        <v>1332</v>
      </c>
      <c r="C3980" s="3" t="s">
        <v>5441</v>
      </c>
      <c r="D3980" s="10">
        <v>250000</v>
      </c>
      <c r="E3980">
        <v>3417</v>
      </c>
      <c r="F3980" s="5">
        <f t="shared" si="372"/>
        <v>1.3668E-2</v>
      </c>
      <c r="G3980" s="6">
        <f t="shared" si="373"/>
        <v>100.5</v>
      </c>
      <c r="H3980" t="s">
        <v>8220</v>
      </c>
      <c r="I3980" t="s">
        <v>8224</v>
      </c>
      <c r="J3980" t="s">
        <v>8246</v>
      </c>
      <c r="K3980">
        <v>1471435554</v>
      </c>
      <c r="L3980" s="11">
        <f t="shared" si="376"/>
        <v>42599.50409722222</v>
      </c>
      <c r="M3980">
        <v>1468843554</v>
      </c>
      <c r="N3980" s="11">
        <f t="shared" si="377"/>
        <v>42569.50409722222</v>
      </c>
      <c r="O3980" t="b">
        <v>0</v>
      </c>
      <c r="P3980">
        <v>34</v>
      </c>
      <c r="Q3980" t="b">
        <v>0</v>
      </c>
      <c r="R3980" t="s">
        <v>8273</v>
      </c>
      <c r="S3980" t="str">
        <f t="shared" si="374"/>
        <v>technology</v>
      </c>
      <c r="T3980" t="str">
        <f t="shared" si="375"/>
        <v>wearables</v>
      </c>
    </row>
    <row r="3981" spans="1:20" ht="28.8" x14ac:dyDescent="0.3">
      <c r="A3981">
        <v>631</v>
      </c>
      <c r="B3981" s="3" t="s">
        <v>632</v>
      </c>
      <c r="C3981" s="3" t="s">
        <v>4741</v>
      </c>
      <c r="D3981" s="10">
        <v>50000</v>
      </c>
      <c r="E3981">
        <v>690</v>
      </c>
      <c r="F3981" s="5">
        <f t="shared" si="372"/>
        <v>1.38E-2</v>
      </c>
      <c r="G3981" s="6">
        <f t="shared" si="373"/>
        <v>76.666666666666671</v>
      </c>
      <c r="H3981" t="s">
        <v>8220</v>
      </c>
      <c r="I3981" t="s">
        <v>8229</v>
      </c>
      <c r="J3981" t="s">
        <v>8251</v>
      </c>
      <c r="K3981">
        <v>1464460329</v>
      </c>
      <c r="L3981" s="11">
        <f t="shared" si="376"/>
        <v>42518.772326388891</v>
      </c>
      <c r="M3981">
        <v>1461954729</v>
      </c>
      <c r="N3981" s="11">
        <f t="shared" si="377"/>
        <v>42489.772326388891</v>
      </c>
      <c r="O3981" t="b">
        <v>0</v>
      </c>
      <c r="P3981">
        <v>9</v>
      </c>
      <c r="Q3981" t="b">
        <v>0</v>
      </c>
      <c r="R3981" t="s">
        <v>8272</v>
      </c>
      <c r="S3981" t="str">
        <f t="shared" si="374"/>
        <v>technology</v>
      </c>
      <c r="T3981" t="str">
        <f t="shared" si="375"/>
        <v>web</v>
      </c>
    </row>
    <row r="3982" spans="1:20" ht="43.2" x14ac:dyDescent="0.3">
      <c r="A3982">
        <v>601</v>
      </c>
      <c r="B3982" s="3" t="s">
        <v>602</v>
      </c>
      <c r="C3982" s="3" t="s">
        <v>4711</v>
      </c>
      <c r="D3982" s="10">
        <v>10000</v>
      </c>
      <c r="E3982">
        <v>140</v>
      </c>
      <c r="F3982" s="5">
        <f t="shared" si="372"/>
        <v>1.4E-2</v>
      </c>
      <c r="G3982" s="6">
        <f t="shared" si="373"/>
        <v>23.333333333333332</v>
      </c>
      <c r="H3982" t="s">
        <v>8220</v>
      </c>
      <c r="I3982" t="s">
        <v>8229</v>
      </c>
      <c r="J3982" t="s">
        <v>8251</v>
      </c>
      <c r="K3982">
        <v>1419626139</v>
      </c>
      <c r="L3982" s="11">
        <f t="shared" si="376"/>
        <v>41999.858090277776</v>
      </c>
      <c r="M3982">
        <v>1417034139</v>
      </c>
      <c r="N3982" s="11">
        <f t="shared" si="377"/>
        <v>41969.858090277776</v>
      </c>
      <c r="O3982" t="b">
        <v>0</v>
      </c>
      <c r="P3982">
        <v>6</v>
      </c>
      <c r="Q3982" t="b">
        <v>0</v>
      </c>
      <c r="R3982" t="s">
        <v>8272</v>
      </c>
      <c r="S3982" t="str">
        <f t="shared" si="374"/>
        <v>technology</v>
      </c>
      <c r="T3982" t="str">
        <f t="shared" si="375"/>
        <v>web</v>
      </c>
    </row>
    <row r="3983" spans="1:20" ht="43.2" x14ac:dyDescent="0.3">
      <c r="A3983">
        <v>1048</v>
      </c>
      <c r="B3983" s="3" t="s">
        <v>1049</v>
      </c>
      <c r="C3983" s="3" t="s">
        <v>5158</v>
      </c>
      <c r="D3983" s="10">
        <v>15000</v>
      </c>
      <c r="E3983">
        <v>212</v>
      </c>
      <c r="F3983" s="5">
        <f t="shared" si="372"/>
        <v>1.4133333333333333E-2</v>
      </c>
      <c r="G3983" s="6">
        <f t="shared" si="373"/>
        <v>53</v>
      </c>
      <c r="H3983" t="s">
        <v>8220</v>
      </c>
      <c r="I3983" t="s">
        <v>8224</v>
      </c>
      <c r="J3983" t="s">
        <v>8246</v>
      </c>
      <c r="K3983">
        <v>1474766189</v>
      </c>
      <c r="L3983" s="11">
        <f t="shared" si="376"/>
        <v>42638.053113425922</v>
      </c>
      <c r="M3983">
        <v>1471310189</v>
      </c>
      <c r="N3983" s="11">
        <f t="shared" si="377"/>
        <v>42598.053113425922</v>
      </c>
      <c r="O3983" t="b">
        <v>0</v>
      </c>
      <c r="P3983">
        <v>4</v>
      </c>
      <c r="Q3983" t="b">
        <v>0</v>
      </c>
      <c r="R3983" t="s">
        <v>8281</v>
      </c>
      <c r="S3983" t="str">
        <f t="shared" si="374"/>
        <v>journalism</v>
      </c>
      <c r="T3983" t="str">
        <f t="shared" si="375"/>
        <v>audio</v>
      </c>
    </row>
    <row r="3984" spans="1:20" ht="43.2" x14ac:dyDescent="0.3">
      <c r="A3984">
        <v>1563</v>
      </c>
      <c r="B3984" s="3" t="s">
        <v>1564</v>
      </c>
      <c r="C3984" s="3" t="s">
        <v>5673</v>
      </c>
      <c r="D3984" s="10">
        <v>6000</v>
      </c>
      <c r="E3984">
        <v>85</v>
      </c>
      <c r="F3984" s="5">
        <f t="shared" si="372"/>
        <v>1.4166666666666666E-2</v>
      </c>
      <c r="G3984" s="6">
        <f t="shared" si="373"/>
        <v>42.5</v>
      </c>
      <c r="H3984" t="s">
        <v>8220</v>
      </c>
      <c r="I3984" t="s">
        <v>8225</v>
      </c>
      <c r="J3984" t="s">
        <v>8247</v>
      </c>
      <c r="K3984">
        <v>1394815751</v>
      </c>
      <c r="L3984" s="11">
        <f t="shared" si="376"/>
        <v>41712.700821759259</v>
      </c>
      <c r="M3984">
        <v>1389635351</v>
      </c>
      <c r="N3984" s="11">
        <f t="shared" si="377"/>
        <v>41652.742488425924</v>
      </c>
      <c r="O3984" t="b">
        <v>0</v>
      </c>
      <c r="P3984">
        <v>2</v>
      </c>
      <c r="Q3984" t="b">
        <v>0</v>
      </c>
      <c r="R3984" t="s">
        <v>8290</v>
      </c>
      <c r="S3984" t="str">
        <f t="shared" si="374"/>
        <v>publishing</v>
      </c>
      <c r="T3984" t="str">
        <f t="shared" si="375"/>
        <v>art books</v>
      </c>
    </row>
    <row r="3985" spans="1:20" ht="43.2" x14ac:dyDescent="0.3">
      <c r="A3985">
        <v>2647</v>
      </c>
      <c r="B3985" s="3" t="s">
        <v>2647</v>
      </c>
      <c r="C3985" s="3" t="s">
        <v>6757</v>
      </c>
      <c r="D3985" s="10">
        <v>2500</v>
      </c>
      <c r="E3985">
        <v>36</v>
      </c>
      <c r="F3985" s="5">
        <f t="shared" si="372"/>
        <v>1.44E-2</v>
      </c>
      <c r="G3985" s="6">
        <f t="shared" si="373"/>
        <v>12</v>
      </c>
      <c r="H3985" t="s">
        <v>8220</v>
      </c>
      <c r="I3985" t="s">
        <v>8229</v>
      </c>
      <c r="J3985" t="s">
        <v>8251</v>
      </c>
      <c r="K3985">
        <v>1439533019</v>
      </c>
      <c r="L3985" s="11">
        <f t="shared" si="376"/>
        <v>42230.261793981481</v>
      </c>
      <c r="M3985">
        <v>1436941019</v>
      </c>
      <c r="N3985" s="11">
        <f t="shared" si="377"/>
        <v>42200.261793981481</v>
      </c>
      <c r="O3985" t="b">
        <v>0</v>
      </c>
      <c r="P3985">
        <v>3</v>
      </c>
      <c r="Q3985" t="b">
        <v>0</v>
      </c>
      <c r="R3985" t="s">
        <v>8301</v>
      </c>
      <c r="S3985" t="str">
        <f t="shared" si="374"/>
        <v>technology</v>
      </c>
      <c r="T3985" t="str">
        <f t="shared" si="375"/>
        <v>space exploration</v>
      </c>
    </row>
    <row r="3986" spans="1:20" ht="43.2" x14ac:dyDescent="0.3">
      <c r="A3986">
        <v>2347</v>
      </c>
      <c r="B3986" s="3" t="s">
        <v>2348</v>
      </c>
      <c r="C3986" s="3" t="s">
        <v>6457</v>
      </c>
      <c r="D3986" s="10">
        <v>1000</v>
      </c>
      <c r="E3986">
        <v>15</v>
      </c>
      <c r="F3986" s="5">
        <f t="shared" si="372"/>
        <v>1.4999999999999999E-2</v>
      </c>
      <c r="G3986" s="6">
        <f t="shared" si="373"/>
        <v>15</v>
      </c>
      <c r="H3986" t="s">
        <v>8220</v>
      </c>
      <c r="I3986" t="s">
        <v>8224</v>
      </c>
      <c r="J3986" t="s">
        <v>8246</v>
      </c>
      <c r="K3986">
        <v>1472135676</v>
      </c>
      <c r="L3986" s="11">
        <f t="shared" si="376"/>
        <v>42607.607361111113</v>
      </c>
      <c r="M3986">
        <v>1469543676</v>
      </c>
      <c r="N3986" s="11">
        <f t="shared" si="377"/>
        <v>42577.607361111113</v>
      </c>
      <c r="O3986" t="b">
        <v>0</v>
      </c>
      <c r="P3986">
        <v>1</v>
      </c>
      <c r="Q3986" t="b">
        <v>0</v>
      </c>
      <c r="R3986" t="s">
        <v>8272</v>
      </c>
      <c r="S3986" t="str">
        <f t="shared" si="374"/>
        <v>technology</v>
      </c>
      <c r="T3986" t="str">
        <f t="shared" si="375"/>
        <v>web</v>
      </c>
    </row>
    <row r="3987" spans="1:20" ht="43.2" x14ac:dyDescent="0.3">
      <c r="A3987">
        <v>1042</v>
      </c>
      <c r="B3987" s="3" t="s">
        <v>1043</v>
      </c>
      <c r="C3987" s="3" t="s">
        <v>5152</v>
      </c>
      <c r="D3987" s="10">
        <v>650</v>
      </c>
      <c r="E3987">
        <v>10</v>
      </c>
      <c r="F3987" s="5">
        <f t="shared" si="372"/>
        <v>1.5384615384615385E-2</v>
      </c>
      <c r="G3987" s="6">
        <f t="shared" si="373"/>
        <v>10</v>
      </c>
      <c r="H3987" t="s">
        <v>8220</v>
      </c>
      <c r="I3987" t="s">
        <v>8224</v>
      </c>
      <c r="J3987" t="s">
        <v>8246</v>
      </c>
      <c r="K3987">
        <v>1410516000</v>
      </c>
      <c r="L3987" s="11">
        <f t="shared" si="376"/>
        <v>41894.416666666664</v>
      </c>
      <c r="M3987">
        <v>1406824948</v>
      </c>
      <c r="N3987" s="11">
        <f t="shared" si="377"/>
        <v>41851.696157407408</v>
      </c>
      <c r="O3987" t="b">
        <v>0</v>
      </c>
      <c r="P3987">
        <v>1</v>
      </c>
      <c r="Q3987" t="b">
        <v>0</v>
      </c>
      <c r="R3987" t="s">
        <v>8281</v>
      </c>
      <c r="S3987" t="str">
        <f t="shared" si="374"/>
        <v>journalism</v>
      </c>
      <c r="T3987" t="str">
        <f t="shared" si="375"/>
        <v>audio</v>
      </c>
    </row>
    <row r="3988" spans="1:20" ht="43.2" x14ac:dyDescent="0.3">
      <c r="A3988">
        <v>3887</v>
      </c>
      <c r="B3988" s="3" t="s">
        <v>3884</v>
      </c>
      <c r="C3988" s="3" t="s">
        <v>7995</v>
      </c>
      <c r="D3988" s="10">
        <v>2000</v>
      </c>
      <c r="E3988">
        <v>35</v>
      </c>
      <c r="F3988" s="5">
        <f t="shared" si="372"/>
        <v>1.7500000000000002E-2</v>
      </c>
      <c r="G3988" s="6">
        <f t="shared" si="373"/>
        <v>17.5</v>
      </c>
      <c r="H3988" t="s">
        <v>8220</v>
      </c>
      <c r="I3988" t="s">
        <v>8224</v>
      </c>
      <c r="J3988" t="s">
        <v>8246</v>
      </c>
      <c r="K3988">
        <v>1430517600</v>
      </c>
      <c r="L3988" s="11">
        <f t="shared" si="376"/>
        <v>42125.916666666672</v>
      </c>
      <c r="M3988">
        <v>1426538129</v>
      </c>
      <c r="N3988" s="11">
        <f t="shared" si="377"/>
        <v>42079.857974537037</v>
      </c>
      <c r="O3988" t="b">
        <v>0</v>
      </c>
      <c r="P3988">
        <v>2</v>
      </c>
      <c r="Q3988" t="b">
        <v>0</v>
      </c>
      <c r="R3988" t="s">
        <v>8305</v>
      </c>
      <c r="S3988" t="str">
        <f t="shared" si="374"/>
        <v>theater</v>
      </c>
      <c r="T3988" t="str">
        <f t="shared" si="375"/>
        <v>musical</v>
      </c>
    </row>
    <row r="3989" spans="1:20" ht="43.2" x14ac:dyDescent="0.3">
      <c r="A3989">
        <v>2381</v>
      </c>
      <c r="B3989" s="3" t="s">
        <v>2382</v>
      </c>
      <c r="C3989" s="3" t="s">
        <v>6491</v>
      </c>
      <c r="D3989" s="10">
        <v>86350</v>
      </c>
      <c r="E3989">
        <v>1571</v>
      </c>
      <c r="F3989" s="5">
        <f t="shared" si="372"/>
        <v>1.8193398957730169E-2</v>
      </c>
      <c r="G3989" s="6">
        <f t="shared" si="373"/>
        <v>224.42857142857142</v>
      </c>
      <c r="H3989" t="s">
        <v>8220</v>
      </c>
      <c r="I3989" t="s">
        <v>8224</v>
      </c>
      <c r="J3989" t="s">
        <v>8246</v>
      </c>
      <c r="K3989">
        <v>1428704848</v>
      </c>
      <c r="L3989" s="11">
        <f t="shared" si="376"/>
        <v>42104.935740740737</v>
      </c>
      <c r="M3989">
        <v>1426112848</v>
      </c>
      <c r="N3989" s="11">
        <f t="shared" si="377"/>
        <v>42074.935740740737</v>
      </c>
      <c r="O3989" t="b">
        <v>0</v>
      </c>
      <c r="P3989">
        <v>7</v>
      </c>
      <c r="Q3989" t="b">
        <v>0</v>
      </c>
      <c r="R3989" t="s">
        <v>8272</v>
      </c>
      <c r="S3989" t="str">
        <f t="shared" si="374"/>
        <v>technology</v>
      </c>
      <c r="T3989" t="str">
        <f t="shared" si="375"/>
        <v>web</v>
      </c>
    </row>
    <row r="3990" spans="1:20" ht="43.2" x14ac:dyDescent="0.3">
      <c r="A3990">
        <v>2957</v>
      </c>
      <c r="B3990" s="3" t="s">
        <v>2957</v>
      </c>
      <c r="C3990" s="3" t="s">
        <v>7067</v>
      </c>
      <c r="D3990" s="10">
        <v>15000</v>
      </c>
      <c r="E3990">
        <v>280</v>
      </c>
      <c r="F3990" s="5">
        <f t="shared" si="372"/>
        <v>1.8666666666666668E-2</v>
      </c>
      <c r="G3990" s="6">
        <f t="shared" si="373"/>
        <v>93.333333333333329</v>
      </c>
      <c r="H3990" t="s">
        <v>8220</v>
      </c>
      <c r="I3990" t="s">
        <v>8224</v>
      </c>
      <c r="J3990" t="s">
        <v>8246</v>
      </c>
      <c r="K3990">
        <v>1427498172</v>
      </c>
      <c r="L3990" s="11">
        <f t="shared" si="376"/>
        <v>42090.969583333332</v>
      </c>
      <c r="M3990">
        <v>1422317772</v>
      </c>
      <c r="N3990" s="11">
        <f t="shared" si="377"/>
        <v>42031.011249999996</v>
      </c>
      <c r="O3990" t="b">
        <v>0</v>
      </c>
      <c r="P3990">
        <v>3</v>
      </c>
      <c r="Q3990" t="b">
        <v>0</v>
      </c>
      <c r="R3990" t="s">
        <v>8303</v>
      </c>
      <c r="S3990" t="str">
        <f t="shared" si="374"/>
        <v>theater</v>
      </c>
      <c r="T3990" t="str">
        <f t="shared" si="375"/>
        <v>spaces</v>
      </c>
    </row>
    <row r="3991" spans="1:20" ht="28.8" x14ac:dyDescent="0.3">
      <c r="A3991">
        <v>128</v>
      </c>
      <c r="B3991" s="3" t="s">
        <v>130</v>
      </c>
      <c r="C3991" s="3" t="s">
        <v>4239</v>
      </c>
      <c r="D3991" s="10">
        <v>100000</v>
      </c>
      <c r="E3991">
        <v>1867</v>
      </c>
      <c r="F3991" s="5">
        <f t="shared" si="372"/>
        <v>1.8669999999999999E-2</v>
      </c>
      <c r="G3991" s="6">
        <f t="shared" si="373"/>
        <v>311.16666666666669</v>
      </c>
      <c r="H3991" t="s">
        <v>8220</v>
      </c>
      <c r="I3991" t="s">
        <v>8224</v>
      </c>
      <c r="J3991" t="s">
        <v>8246</v>
      </c>
      <c r="K3991">
        <v>1476941293</v>
      </c>
      <c r="L3991" s="11">
        <f t="shared" si="376"/>
        <v>42663.22792824074</v>
      </c>
      <c r="M3991">
        <v>1473917293</v>
      </c>
      <c r="N3991" s="11">
        <f t="shared" si="377"/>
        <v>42628.22792824074</v>
      </c>
      <c r="O3991" t="b">
        <v>0</v>
      </c>
      <c r="P3991">
        <v>6</v>
      </c>
      <c r="Q3991" t="b">
        <v>0</v>
      </c>
      <c r="R3991" t="s">
        <v>8267</v>
      </c>
      <c r="S3991" t="str">
        <f t="shared" si="374"/>
        <v>film &amp; video</v>
      </c>
      <c r="T3991" t="str">
        <f t="shared" si="375"/>
        <v>science fiction</v>
      </c>
    </row>
    <row r="3992" spans="1:20" ht="43.2" x14ac:dyDescent="0.3">
      <c r="A3992">
        <v>2651</v>
      </c>
      <c r="B3992" s="3" t="s">
        <v>2651</v>
      </c>
      <c r="C3992" s="3" t="s">
        <v>6761</v>
      </c>
      <c r="D3992" s="10">
        <v>280000</v>
      </c>
      <c r="E3992">
        <v>5233</v>
      </c>
      <c r="F3992" s="5">
        <f t="shared" si="372"/>
        <v>1.8689285714285714E-2</v>
      </c>
      <c r="G3992" s="6">
        <f t="shared" si="373"/>
        <v>307.8235294117647</v>
      </c>
      <c r="H3992" t="s">
        <v>8220</v>
      </c>
      <c r="I3992" t="s">
        <v>8224</v>
      </c>
      <c r="J3992" t="s">
        <v>8246</v>
      </c>
      <c r="K3992">
        <v>1450380009</v>
      </c>
      <c r="L3992" s="11">
        <f t="shared" si="376"/>
        <v>42355.805659722217</v>
      </c>
      <c r="M3992">
        <v>1447960809</v>
      </c>
      <c r="N3992" s="11">
        <f t="shared" si="377"/>
        <v>42327.805659722217</v>
      </c>
      <c r="O3992" t="b">
        <v>0</v>
      </c>
      <c r="P3992">
        <v>17</v>
      </c>
      <c r="Q3992" t="b">
        <v>0</v>
      </c>
      <c r="R3992" t="s">
        <v>8301</v>
      </c>
      <c r="S3992" t="str">
        <f t="shared" si="374"/>
        <v>technology</v>
      </c>
      <c r="T3992" t="str">
        <f t="shared" si="375"/>
        <v>space exploration</v>
      </c>
    </row>
    <row r="3993" spans="1:20" ht="28.8" x14ac:dyDescent="0.3">
      <c r="A3993">
        <v>600</v>
      </c>
      <c r="B3993" s="3" t="s">
        <v>601</v>
      </c>
      <c r="C3993" s="3" t="s">
        <v>4710</v>
      </c>
      <c r="D3993" s="10">
        <v>5000</v>
      </c>
      <c r="E3993">
        <v>100</v>
      </c>
      <c r="F3993" s="5">
        <f t="shared" si="372"/>
        <v>0.02</v>
      </c>
      <c r="G3993" s="6">
        <f t="shared" si="373"/>
        <v>100</v>
      </c>
      <c r="H3993" t="s">
        <v>8220</v>
      </c>
      <c r="I3993" t="s">
        <v>8224</v>
      </c>
      <c r="J3993" t="s">
        <v>8246</v>
      </c>
      <c r="K3993">
        <v>1431198562</v>
      </c>
      <c r="L3993" s="11">
        <f t="shared" si="376"/>
        <v>42133.798171296294</v>
      </c>
      <c r="M3993">
        <v>1426014562</v>
      </c>
      <c r="N3993" s="11">
        <f t="shared" si="377"/>
        <v>42073.798171296294</v>
      </c>
      <c r="O3993" t="b">
        <v>0</v>
      </c>
      <c r="P3993">
        <v>1</v>
      </c>
      <c r="Q3993" t="b">
        <v>0</v>
      </c>
      <c r="R3993" t="s">
        <v>8272</v>
      </c>
      <c r="S3993" t="str">
        <f t="shared" si="374"/>
        <v>technology</v>
      </c>
      <c r="T3993" t="str">
        <f t="shared" si="375"/>
        <v>web</v>
      </c>
    </row>
    <row r="3994" spans="1:20" ht="43.2" x14ac:dyDescent="0.3">
      <c r="A3994">
        <v>2644</v>
      </c>
      <c r="B3994" s="3" t="s">
        <v>2644</v>
      </c>
      <c r="C3994" s="3" t="s">
        <v>6754</v>
      </c>
      <c r="D3994" s="10">
        <v>100000</v>
      </c>
      <c r="E3994">
        <v>2053</v>
      </c>
      <c r="F3994" s="5">
        <f t="shared" si="372"/>
        <v>2.053E-2</v>
      </c>
      <c r="G3994" s="6">
        <f t="shared" si="373"/>
        <v>39.480769230769234</v>
      </c>
      <c r="H3994" t="s">
        <v>8220</v>
      </c>
      <c r="I3994" t="s">
        <v>8224</v>
      </c>
      <c r="J3994" t="s">
        <v>8246</v>
      </c>
      <c r="K3994">
        <v>1489172435</v>
      </c>
      <c r="L3994" s="11">
        <f t="shared" si="376"/>
        <v>42804.792071759264</v>
      </c>
      <c r="M3994">
        <v>1486580435</v>
      </c>
      <c r="N3994" s="11">
        <f t="shared" si="377"/>
        <v>42774.792071759264</v>
      </c>
      <c r="O3994" t="b">
        <v>1</v>
      </c>
      <c r="P3994">
        <v>52</v>
      </c>
      <c r="Q3994" t="b">
        <v>0</v>
      </c>
      <c r="R3994" t="s">
        <v>8301</v>
      </c>
      <c r="S3994" t="str">
        <f t="shared" si="374"/>
        <v>technology</v>
      </c>
      <c r="T3994" t="str">
        <f t="shared" si="375"/>
        <v>space exploration</v>
      </c>
    </row>
    <row r="3995" spans="1:20" ht="57.6" x14ac:dyDescent="0.3">
      <c r="A3995">
        <v>2951</v>
      </c>
      <c r="B3995" s="3" t="s">
        <v>2951</v>
      </c>
      <c r="C3995" s="3" t="s">
        <v>7061</v>
      </c>
      <c r="D3995" s="10">
        <v>50000</v>
      </c>
      <c r="E3995">
        <v>1096</v>
      </c>
      <c r="F3995" s="5">
        <f t="shared" si="372"/>
        <v>2.1919999999999999E-2</v>
      </c>
      <c r="G3995" s="6">
        <f t="shared" si="373"/>
        <v>18.896551724137932</v>
      </c>
      <c r="H3995" t="s">
        <v>8220</v>
      </c>
      <c r="I3995" t="s">
        <v>8224</v>
      </c>
      <c r="J3995" t="s">
        <v>8246</v>
      </c>
      <c r="K3995">
        <v>1412536573</v>
      </c>
      <c r="L3995" s="11">
        <f t="shared" si="376"/>
        <v>41917.802928240737</v>
      </c>
      <c r="M3995">
        <v>1408648573</v>
      </c>
      <c r="N3995" s="11">
        <f t="shared" si="377"/>
        <v>41872.802928240737</v>
      </c>
      <c r="O3995" t="b">
        <v>0</v>
      </c>
      <c r="P3995">
        <v>58</v>
      </c>
      <c r="Q3995" t="b">
        <v>0</v>
      </c>
      <c r="R3995" t="s">
        <v>8303</v>
      </c>
      <c r="S3995" t="str">
        <f t="shared" si="374"/>
        <v>theater</v>
      </c>
      <c r="T3995" t="str">
        <f t="shared" si="375"/>
        <v>spaces</v>
      </c>
    </row>
    <row r="3996" spans="1:20" ht="43.2" x14ac:dyDescent="0.3">
      <c r="A3996">
        <v>1000</v>
      </c>
      <c r="B3996" s="3" t="s">
        <v>1001</v>
      </c>
      <c r="C3996" s="3" t="s">
        <v>5110</v>
      </c>
      <c r="D3996" s="10">
        <v>894700</v>
      </c>
      <c r="E3996">
        <v>19824</v>
      </c>
      <c r="F3996" s="5">
        <f t="shared" si="372"/>
        <v>2.2157147647256063E-2</v>
      </c>
      <c r="G3996" s="6">
        <f t="shared" si="373"/>
        <v>3304</v>
      </c>
      <c r="H3996" t="s">
        <v>8220</v>
      </c>
      <c r="I3996" t="s">
        <v>8224</v>
      </c>
      <c r="J3996" t="s">
        <v>8246</v>
      </c>
      <c r="K3996">
        <v>1489537560</v>
      </c>
      <c r="L3996" s="11">
        <f t="shared" si="376"/>
        <v>42809.018055555556</v>
      </c>
      <c r="M3996">
        <v>1484357160</v>
      </c>
      <c r="N3996" s="11">
        <f t="shared" si="377"/>
        <v>42749.059722222228</v>
      </c>
      <c r="O3996" t="b">
        <v>0</v>
      </c>
      <c r="P3996">
        <v>6</v>
      </c>
      <c r="Q3996" t="b">
        <v>0</v>
      </c>
      <c r="R3996" t="s">
        <v>8273</v>
      </c>
      <c r="S3996" t="str">
        <f t="shared" si="374"/>
        <v>technology</v>
      </c>
      <c r="T3996" t="str">
        <f t="shared" si="375"/>
        <v>wearables</v>
      </c>
    </row>
    <row r="3997" spans="1:20" ht="43.2" x14ac:dyDescent="0.3">
      <c r="A3997">
        <v>2569</v>
      </c>
      <c r="B3997" s="3" t="s">
        <v>2569</v>
      </c>
      <c r="C3997" s="3" t="s">
        <v>6679</v>
      </c>
      <c r="D3997" s="10">
        <v>6500</v>
      </c>
      <c r="E3997">
        <v>145</v>
      </c>
      <c r="F3997" s="5">
        <f t="shared" si="372"/>
        <v>2.2307692307692306E-2</v>
      </c>
      <c r="G3997" s="6">
        <f t="shared" si="373"/>
        <v>72.5</v>
      </c>
      <c r="H3997" t="s">
        <v>8220</v>
      </c>
      <c r="I3997" t="s">
        <v>8224</v>
      </c>
      <c r="J3997" t="s">
        <v>8246</v>
      </c>
      <c r="K3997">
        <v>1442457112</v>
      </c>
      <c r="L3997" s="11">
        <f t="shared" si="376"/>
        <v>42264.105462962965</v>
      </c>
      <c r="M3997">
        <v>1439865112</v>
      </c>
      <c r="N3997" s="11">
        <f t="shared" si="377"/>
        <v>42234.105462962965</v>
      </c>
      <c r="O3997" t="b">
        <v>0</v>
      </c>
      <c r="P3997">
        <v>2</v>
      </c>
      <c r="Q3997" t="b">
        <v>0</v>
      </c>
      <c r="R3997" t="s">
        <v>8284</v>
      </c>
      <c r="S3997" t="str">
        <f t="shared" si="374"/>
        <v>food</v>
      </c>
      <c r="T3997" t="str">
        <f t="shared" si="375"/>
        <v>food trucks</v>
      </c>
    </row>
    <row r="3998" spans="1:20" ht="43.2" x14ac:dyDescent="0.3">
      <c r="A3998">
        <v>1328</v>
      </c>
      <c r="B3998" s="3" t="s">
        <v>1329</v>
      </c>
      <c r="C3998" s="3" t="s">
        <v>5438</v>
      </c>
      <c r="D3998" s="10">
        <v>75000</v>
      </c>
      <c r="E3998">
        <v>1748</v>
      </c>
      <c r="F3998" s="5">
        <f t="shared" si="372"/>
        <v>2.3306666666666667E-2</v>
      </c>
      <c r="G3998" s="6">
        <f t="shared" si="373"/>
        <v>116.53333333333333</v>
      </c>
      <c r="H3998" t="s">
        <v>8220</v>
      </c>
      <c r="I3998" t="s">
        <v>8224</v>
      </c>
      <c r="J3998" t="s">
        <v>8246</v>
      </c>
      <c r="K3998">
        <v>1476458734</v>
      </c>
      <c r="L3998" s="11">
        <f t="shared" si="376"/>
        <v>42657.642754629633</v>
      </c>
      <c r="M3998">
        <v>1472570734</v>
      </c>
      <c r="N3998" s="11">
        <f t="shared" si="377"/>
        <v>42612.642754629633</v>
      </c>
      <c r="O3998" t="b">
        <v>0</v>
      </c>
      <c r="P3998">
        <v>15</v>
      </c>
      <c r="Q3998" t="b">
        <v>0</v>
      </c>
      <c r="R3998" t="s">
        <v>8273</v>
      </c>
      <c r="S3998" t="str">
        <f t="shared" si="374"/>
        <v>technology</v>
      </c>
      <c r="T3998" t="str">
        <f t="shared" si="375"/>
        <v>wearables</v>
      </c>
    </row>
    <row r="3999" spans="1:20" ht="43.2" x14ac:dyDescent="0.3">
      <c r="A3999">
        <v>127</v>
      </c>
      <c r="B3999" s="3" t="s">
        <v>129</v>
      </c>
      <c r="C3999" s="3" t="s">
        <v>4238</v>
      </c>
      <c r="D3999" s="10">
        <v>8000</v>
      </c>
      <c r="E3999">
        <v>190</v>
      </c>
      <c r="F3999" s="5">
        <f t="shared" si="372"/>
        <v>2.375E-2</v>
      </c>
      <c r="G3999" s="6">
        <f t="shared" si="373"/>
        <v>47.5</v>
      </c>
      <c r="H3999" t="s">
        <v>8220</v>
      </c>
      <c r="I3999" t="s">
        <v>8224</v>
      </c>
      <c r="J3999" t="s">
        <v>8246</v>
      </c>
      <c r="K3999">
        <v>1428069541</v>
      </c>
      <c r="L3999" s="11">
        <f t="shared" si="376"/>
        <v>42097.582650462966</v>
      </c>
      <c r="M3999">
        <v>1425481141</v>
      </c>
      <c r="N3999" s="11">
        <f t="shared" si="377"/>
        <v>42067.62431712963</v>
      </c>
      <c r="O3999" t="b">
        <v>0</v>
      </c>
      <c r="P3999">
        <v>4</v>
      </c>
      <c r="Q3999" t="b">
        <v>0</v>
      </c>
      <c r="R3999" t="s">
        <v>8267</v>
      </c>
      <c r="S3999" t="str">
        <f t="shared" si="374"/>
        <v>film &amp; video</v>
      </c>
      <c r="T3999" t="str">
        <f t="shared" si="375"/>
        <v>science fiction</v>
      </c>
    </row>
    <row r="4000" spans="1:20" ht="43.2" x14ac:dyDescent="0.3">
      <c r="A4000">
        <v>1325</v>
      </c>
      <c r="B4000" s="3" t="s">
        <v>1326</v>
      </c>
      <c r="C4000" s="3" t="s">
        <v>5435</v>
      </c>
      <c r="D4000" s="10">
        <v>20000</v>
      </c>
      <c r="E4000">
        <v>486</v>
      </c>
      <c r="F4000" s="5">
        <f t="shared" si="372"/>
        <v>2.4299999999999999E-2</v>
      </c>
      <c r="G4000" s="6">
        <f t="shared" si="373"/>
        <v>60.75</v>
      </c>
      <c r="H4000" t="s">
        <v>8220</v>
      </c>
      <c r="I4000" t="s">
        <v>8224</v>
      </c>
      <c r="J4000" t="s">
        <v>8246</v>
      </c>
      <c r="K4000">
        <v>1483063435</v>
      </c>
      <c r="L4000" s="11">
        <f t="shared" si="376"/>
        <v>42734.086053240739</v>
      </c>
      <c r="M4000">
        <v>1480471435</v>
      </c>
      <c r="N4000" s="11">
        <f t="shared" si="377"/>
        <v>42704.086053240739</v>
      </c>
      <c r="O4000" t="b">
        <v>0</v>
      </c>
      <c r="P4000">
        <v>8</v>
      </c>
      <c r="Q4000" t="b">
        <v>0</v>
      </c>
      <c r="R4000" t="s">
        <v>8273</v>
      </c>
      <c r="S4000" t="str">
        <f t="shared" si="374"/>
        <v>technology</v>
      </c>
      <c r="T4000" t="str">
        <f t="shared" si="375"/>
        <v>wearables</v>
      </c>
    </row>
    <row r="4001" spans="1:20" ht="43.2" x14ac:dyDescent="0.3">
      <c r="A4001">
        <v>1573</v>
      </c>
      <c r="B4001" s="3" t="s">
        <v>1574</v>
      </c>
      <c r="C4001" s="3" t="s">
        <v>5683</v>
      </c>
      <c r="D4001" s="10">
        <v>9000</v>
      </c>
      <c r="E4001">
        <v>223</v>
      </c>
      <c r="F4001" s="5">
        <f t="shared" si="372"/>
        <v>2.4777777777777777E-2</v>
      </c>
      <c r="G4001" s="6">
        <f t="shared" si="373"/>
        <v>74.333333333333329</v>
      </c>
      <c r="H4001" t="s">
        <v>8220</v>
      </c>
      <c r="I4001" t="s">
        <v>8229</v>
      </c>
      <c r="J4001" t="s">
        <v>8251</v>
      </c>
      <c r="K4001">
        <v>1491019140</v>
      </c>
      <c r="L4001" s="11">
        <f t="shared" si="376"/>
        <v>42826.165972222225</v>
      </c>
      <c r="M4001">
        <v>1487548802</v>
      </c>
      <c r="N4001" s="11">
        <f t="shared" si="377"/>
        <v>42786.000023148154</v>
      </c>
      <c r="O4001" t="b">
        <v>0</v>
      </c>
      <c r="P4001">
        <v>3</v>
      </c>
      <c r="Q4001" t="b">
        <v>0</v>
      </c>
      <c r="R4001" t="s">
        <v>8290</v>
      </c>
      <c r="S4001" t="str">
        <f t="shared" si="374"/>
        <v>publishing</v>
      </c>
      <c r="T4001" t="str">
        <f t="shared" si="375"/>
        <v>art books</v>
      </c>
    </row>
    <row r="4002" spans="1:20" ht="43.2" x14ac:dyDescent="0.3">
      <c r="A4002">
        <v>1565</v>
      </c>
      <c r="B4002" s="3" t="s">
        <v>1566</v>
      </c>
      <c r="C4002" s="3" t="s">
        <v>5675</v>
      </c>
      <c r="D4002" s="10">
        <v>4000</v>
      </c>
      <c r="E4002">
        <v>100</v>
      </c>
      <c r="F4002" s="5">
        <f t="shared" si="372"/>
        <v>2.5000000000000001E-2</v>
      </c>
      <c r="G4002" s="6">
        <f t="shared" si="373"/>
        <v>100</v>
      </c>
      <c r="H4002" t="s">
        <v>8220</v>
      </c>
      <c r="I4002" t="s">
        <v>8224</v>
      </c>
      <c r="J4002" t="s">
        <v>8246</v>
      </c>
      <c r="K4002">
        <v>1307554261</v>
      </c>
      <c r="L4002" s="11">
        <f t="shared" si="376"/>
        <v>40702.729872685188</v>
      </c>
      <c r="M4002">
        <v>1304962261</v>
      </c>
      <c r="N4002" s="11">
        <f t="shared" si="377"/>
        <v>40672.729872685188</v>
      </c>
      <c r="O4002" t="b">
        <v>0</v>
      </c>
      <c r="P4002">
        <v>1</v>
      </c>
      <c r="Q4002" t="b">
        <v>0</v>
      </c>
      <c r="R4002" t="s">
        <v>8290</v>
      </c>
      <c r="S4002" t="str">
        <f t="shared" si="374"/>
        <v>publishing</v>
      </c>
      <c r="T4002" t="str">
        <f t="shared" si="375"/>
        <v>art books</v>
      </c>
    </row>
    <row r="4003" spans="1:20" ht="57.6" x14ac:dyDescent="0.3">
      <c r="A4003">
        <v>2382</v>
      </c>
      <c r="B4003" s="3" t="s">
        <v>2383</v>
      </c>
      <c r="C4003" s="3" t="s">
        <v>6492</v>
      </c>
      <c r="D4003" s="10">
        <v>3000</v>
      </c>
      <c r="E4003">
        <v>75</v>
      </c>
      <c r="F4003" s="5">
        <f t="shared" si="372"/>
        <v>2.5000000000000001E-2</v>
      </c>
      <c r="G4003" s="6">
        <f t="shared" si="373"/>
        <v>37.5</v>
      </c>
      <c r="H4003" t="s">
        <v>8220</v>
      </c>
      <c r="I4003" t="s">
        <v>8224</v>
      </c>
      <c r="J4003" t="s">
        <v>8246</v>
      </c>
      <c r="K4003">
        <v>1438662603</v>
      </c>
      <c r="L4003" s="11">
        <f t="shared" si="376"/>
        <v>42220.187534722223</v>
      </c>
      <c r="M4003">
        <v>1436502603</v>
      </c>
      <c r="N4003" s="11">
        <f t="shared" si="377"/>
        <v>42195.187534722223</v>
      </c>
      <c r="O4003" t="b">
        <v>0</v>
      </c>
      <c r="P4003">
        <v>2</v>
      </c>
      <c r="Q4003" t="b">
        <v>0</v>
      </c>
      <c r="R4003" t="s">
        <v>8272</v>
      </c>
      <c r="S4003" t="str">
        <f t="shared" si="374"/>
        <v>technology</v>
      </c>
      <c r="T4003" t="str">
        <f t="shared" si="375"/>
        <v>web</v>
      </c>
    </row>
    <row r="4004" spans="1:20" ht="28.8" x14ac:dyDescent="0.3">
      <c r="A4004">
        <v>605</v>
      </c>
      <c r="B4004" s="3" t="s">
        <v>606</v>
      </c>
      <c r="C4004" s="3" t="s">
        <v>4715</v>
      </c>
      <c r="D4004" s="10">
        <v>5000</v>
      </c>
      <c r="E4004">
        <v>131</v>
      </c>
      <c r="F4004" s="5">
        <f t="shared" si="372"/>
        <v>2.6200000000000001E-2</v>
      </c>
      <c r="G4004" s="6">
        <f t="shared" si="373"/>
        <v>16.375</v>
      </c>
      <c r="H4004" t="s">
        <v>8220</v>
      </c>
      <c r="I4004" t="s">
        <v>8224</v>
      </c>
      <c r="J4004" t="s">
        <v>8246</v>
      </c>
      <c r="K4004">
        <v>1440318908</v>
      </c>
      <c r="L4004" s="11">
        <f t="shared" si="376"/>
        <v>42239.357731481476</v>
      </c>
      <c r="M4004">
        <v>1436430908</v>
      </c>
      <c r="N4004" s="11">
        <f t="shared" si="377"/>
        <v>42194.357731481476</v>
      </c>
      <c r="O4004" t="b">
        <v>0</v>
      </c>
      <c r="P4004">
        <v>8</v>
      </c>
      <c r="Q4004" t="b">
        <v>0</v>
      </c>
      <c r="R4004" t="s">
        <v>8272</v>
      </c>
      <c r="S4004" t="str">
        <f t="shared" si="374"/>
        <v>technology</v>
      </c>
      <c r="T4004" t="str">
        <f t="shared" si="375"/>
        <v>web</v>
      </c>
    </row>
    <row r="4005" spans="1:20" ht="43.2" x14ac:dyDescent="0.3">
      <c r="A4005">
        <v>1045</v>
      </c>
      <c r="B4005" s="3" t="s">
        <v>1046</v>
      </c>
      <c r="C4005" s="3" t="s">
        <v>5155</v>
      </c>
      <c r="D4005" s="10">
        <v>10000</v>
      </c>
      <c r="E4005">
        <v>266</v>
      </c>
      <c r="F4005" s="5">
        <f t="shared" si="372"/>
        <v>2.6599999999999999E-2</v>
      </c>
      <c r="G4005" s="6">
        <f t="shared" si="373"/>
        <v>33.25</v>
      </c>
      <c r="H4005" t="s">
        <v>8220</v>
      </c>
      <c r="I4005" t="s">
        <v>8224</v>
      </c>
      <c r="J4005" t="s">
        <v>8246</v>
      </c>
      <c r="K4005">
        <v>1408827550</v>
      </c>
      <c r="L4005" s="11">
        <f t="shared" si="376"/>
        <v>41874.874421296299</v>
      </c>
      <c r="M4005">
        <v>1406235550</v>
      </c>
      <c r="N4005" s="11">
        <f t="shared" si="377"/>
        <v>41844.874421296299</v>
      </c>
      <c r="O4005" t="b">
        <v>0</v>
      </c>
      <c r="P4005">
        <v>8</v>
      </c>
      <c r="Q4005" t="b">
        <v>0</v>
      </c>
      <c r="R4005" t="s">
        <v>8281</v>
      </c>
      <c r="S4005" t="str">
        <f t="shared" si="374"/>
        <v>journalism</v>
      </c>
      <c r="T4005" t="str">
        <f t="shared" si="375"/>
        <v>audio</v>
      </c>
    </row>
    <row r="4006" spans="1:20" ht="43.2" x14ac:dyDescent="0.3">
      <c r="A4006">
        <v>154</v>
      </c>
      <c r="B4006" s="3" t="s">
        <v>156</v>
      </c>
      <c r="C4006" s="3" t="s">
        <v>4264</v>
      </c>
      <c r="D4006" s="10">
        <v>1500</v>
      </c>
      <c r="E4006">
        <v>40</v>
      </c>
      <c r="F4006" s="5">
        <f t="shared" si="372"/>
        <v>2.6666666666666668E-2</v>
      </c>
      <c r="G4006" s="6">
        <f t="shared" si="373"/>
        <v>13.333333333333334</v>
      </c>
      <c r="H4006" t="s">
        <v>8220</v>
      </c>
      <c r="I4006" t="s">
        <v>8224</v>
      </c>
      <c r="J4006" t="s">
        <v>8246</v>
      </c>
      <c r="K4006">
        <v>1433336895</v>
      </c>
      <c r="L4006" s="11">
        <f t="shared" si="376"/>
        <v>42158.547395833331</v>
      </c>
      <c r="M4006">
        <v>1429621695</v>
      </c>
      <c r="N4006" s="11">
        <f t="shared" si="377"/>
        <v>42115.547395833331</v>
      </c>
      <c r="O4006" t="b">
        <v>0</v>
      </c>
      <c r="P4006">
        <v>3</v>
      </c>
      <c r="Q4006" t="b">
        <v>0</v>
      </c>
      <c r="R4006" t="s">
        <v>8267</v>
      </c>
      <c r="S4006" t="str">
        <f t="shared" si="374"/>
        <v>film &amp; video</v>
      </c>
      <c r="T4006" t="str">
        <f t="shared" si="375"/>
        <v>science fiction</v>
      </c>
    </row>
    <row r="4007" spans="1:20" ht="28.8" x14ac:dyDescent="0.3">
      <c r="A4007">
        <v>1015</v>
      </c>
      <c r="B4007" s="3" t="s">
        <v>1016</v>
      </c>
      <c r="C4007" s="3" t="s">
        <v>5125</v>
      </c>
      <c r="D4007" s="10">
        <v>9000</v>
      </c>
      <c r="E4007">
        <v>240</v>
      </c>
      <c r="F4007" s="5">
        <f t="shared" si="372"/>
        <v>2.6666666666666668E-2</v>
      </c>
      <c r="G4007" s="6">
        <f t="shared" si="373"/>
        <v>40</v>
      </c>
      <c r="H4007" t="s">
        <v>8220</v>
      </c>
      <c r="I4007" t="s">
        <v>8240</v>
      </c>
      <c r="J4007" t="s">
        <v>8257</v>
      </c>
      <c r="K4007">
        <v>1448489095</v>
      </c>
      <c r="L4007" s="11">
        <f t="shared" si="376"/>
        <v>42333.920081018514</v>
      </c>
      <c r="M4007">
        <v>1445893495</v>
      </c>
      <c r="N4007" s="11">
        <f t="shared" si="377"/>
        <v>42303.878414351857</v>
      </c>
      <c r="O4007" t="b">
        <v>0</v>
      </c>
      <c r="P4007">
        <v>6</v>
      </c>
      <c r="Q4007" t="b">
        <v>0</v>
      </c>
      <c r="R4007" t="s">
        <v>8273</v>
      </c>
      <c r="S4007" t="str">
        <f t="shared" si="374"/>
        <v>technology</v>
      </c>
      <c r="T4007" t="str">
        <f t="shared" si="375"/>
        <v>wearables</v>
      </c>
    </row>
    <row r="4008" spans="1:20" ht="28.8" x14ac:dyDescent="0.3">
      <c r="A4008">
        <v>3871</v>
      </c>
      <c r="B4008" s="3" t="s">
        <v>3868</v>
      </c>
      <c r="C4008" s="3" t="s">
        <v>7980</v>
      </c>
      <c r="D4008" s="10">
        <v>1500</v>
      </c>
      <c r="E4008">
        <v>40</v>
      </c>
      <c r="F4008" s="5">
        <f t="shared" si="372"/>
        <v>2.6666666666666668E-2</v>
      </c>
      <c r="G4008" s="6">
        <f t="shared" si="373"/>
        <v>13.333333333333334</v>
      </c>
      <c r="H4008" t="s">
        <v>8220</v>
      </c>
      <c r="I4008" t="s">
        <v>8224</v>
      </c>
      <c r="J4008" t="s">
        <v>8246</v>
      </c>
      <c r="K4008">
        <v>1490809450</v>
      </c>
      <c r="L4008" s="11">
        <f t="shared" si="376"/>
        <v>42823.739004629635</v>
      </c>
      <c r="M4008">
        <v>1485629050</v>
      </c>
      <c r="N4008" s="11">
        <f t="shared" si="377"/>
        <v>42763.780671296292</v>
      </c>
      <c r="O4008" t="b">
        <v>0</v>
      </c>
      <c r="P4008">
        <v>3</v>
      </c>
      <c r="Q4008" t="b">
        <v>0</v>
      </c>
      <c r="R4008" t="s">
        <v>8305</v>
      </c>
      <c r="S4008" t="str">
        <f t="shared" si="374"/>
        <v>theater</v>
      </c>
      <c r="T4008" t="str">
        <f t="shared" si="375"/>
        <v>musical</v>
      </c>
    </row>
    <row r="4009" spans="1:20" x14ac:dyDescent="0.3">
      <c r="A4009">
        <v>2659</v>
      </c>
      <c r="B4009" s="3" t="s">
        <v>2659</v>
      </c>
      <c r="C4009" s="3" t="s">
        <v>6769</v>
      </c>
      <c r="D4009" s="10">
        <v>49000</v>
      </c>
      <c r="E4009">
        <v>1333</v>
      </c>
      <c r="F4009" s="5">
        <f t="shared" si="372"/>
        <v>2.720408163265306E-2</v>
      </c>
      <c r="G4009" s="6">
        <f t="shared" si="373"/>
        <v>133.30000000000001</v>
      </c>
      <c r="H4009" t="s">
        <v>8220</v>
      </c>
      <c r="I4009" t="s">
        <v>8224</v>
      </c>
      <c r="J4009" t="s">
        <v>8246</v>
      </c>
      <c r="K4009">
        <v>1429321210</v>
      </c>
      <c r="L4009" s="11">
        <f t="shared" si="376"/>
        <v>42112.069560185191</v>
      </c>
      <c r="M4009">
        <v>1426729210</v>
      </c>
      <c r="N4009" s="11">
        <f t="shared" si="377"/>
        <v>42082.069560185191</v>
      </c>
      <c r="O4009" t="b">
        <v>0</v>
      </c>
      <c r="P4009">
        <v>10</v>
      </c>
      <c r="Q4009" t="b">
        <v>0</v>
      </c>
      <c r="R4009" t="s">
        <v>8301</v>
      </c>
      <c r="S4009" t="str">
        <f t="shared" si="374"/>
        <v>technology</v>
      </c>
      <c r="T4009" t="str">
        <f t="shared" si="375"/>
        <v>space exploration</v>
      </c>
    </row>
    <row r="4010" spans="1:20" ht="43.2" x14ac:dyDescent="0.3">
      <c r="A4010">
        <v>1235</v>
      </c>
      <c r="B4010" s="3" t="s">
        <v>1236</v>
      </c>
      <c r="C4010" s="3" t="s">
        <v>5345</v>
      </c>
      <c r="D4010" s="10">
        <v>7534</v>
      </c>
      <c r="E4010">
        <v>210</v>
      </c>
      <c r="F4010" s="5">
        <f t="shared" si="372"/>
        <v>2.787363950092912E-2</v>
      </c>
      <c r="G4010" s="6">
        <f t="shared" si="373"/>
        <v>35</v>
      </c>
      <c r="H4010" t="s">
        <v>8220</v>
      </c>
      <c r="I4010" t="s">
        <v>8224</v>
      </c>
      <c r="J4010" t="s">
        <v>8246</v>
      </c>
      <c r="K4010">
        <v>1387077299</v>
      </c>
      <c r="L4010" s="11">
        <f t="shared" si="376"/>
        <v>41623.135405092595</v>
      </c>
      <c r="M4010">
        <v>1383621299</v>
      </c>
      <c r="N4010" s="11">
        <f t="shared" si="377"/>
        <v>41583.135405092595</v>
      </c>
      <c r="O4010" t="b">
        <v>0</v>
      </c>
      <c r="P4010">
        <v>6</v>
      </c>
      <c r="Q4010" t="b">
        <v>0</v>
      </c>
      <c r="R4010" t="s">
        <v>8286</v>
      </c>
      <c r="S4010" t="str">
        <f t="shared" si="374"/>
        <v>music</v>
      </c>
      <c r="T4010" t="str">
        <f t="shared" si="375"/>
        <v>world music</v>
      </c>
    </row>
    <row r="4011" spans="1:20" ht="43.2" x14ac:dyDescent="0.3">
      <c r="A4011">
        <v>1016</v>
      </c>
      <c r="B4011" s="3" t="s">
        <v>1017</v>
      </c>
      <c r="C4011" s="3" t="s">
        <v>5126</v>
      </c>
      <c r="D4011" s="10">
        <v>100000</v>
      </c>
      <c r="E4011">
        <v>2842</v>
      </c>
      <c r="F4011" s="5">
        <f t="shared" si="372"/>
        <v>2.8420000000000001E-2</v>
      </c>
      <c r="G4011" s="6">
        <f t="shared" si="373"/>
        <v>74.78947368421052</v>
      </c>
      <c r="H4011" t="s">
        <v>8220</v>
      </c>
      <c r="I4011" t="s">
        <v>8224</v>
      </c>
      <c r="J4011" t="s">
        <v>8246</v>
      </c>
      <c r="K4011">
        <v>1459992856</v>
      </c>
      <c r="L4011" s="11">
        <f t="shared" si="376"/>
        <v>42467.065462962957</v>
      </c>
      <c r="M4011">
        <v>1456108456</v>
      </c>
      <c r="N4011" s="11">
        <f t="shared" si="377"/>
        <v>42422.107129629629</v>
      </c>
      <c r="O4011" t="b">
        <v>0</v>
      </c>
      <c r="P4011">
        <v>38</v>
      </c>
      <c r="Q4011" t="b">
        <v>0</v>
      </c>
      <c r="R4011" t="s">
        <v>8273</v>
      </c>
      <c r="S4011" t="str">
        <f t="shared" si="374"/>
        <v>technology</v>
      </c>
      <c r="T4011" t="str">
        <f t="shared" si="375"/>
        <v>wearables</v>
      </c>
    </row>
    <row r="4012" spans="1:20" x14ac:dyDescent="0.3">
      <c r="A4012">
        <v>1456</v>
      </c>
      <c r="B4012" s="3" t="s">
        <v>1457</v>
      </c>
      <c r="C4012" s="3" t="s">
        <v>5566</v>
      </c>
      <c r="D4012" s="10">
        <v>5000</v>
      </c>
      <c r="E4012">
        <v>145</v>
      </c>
      <c r="F4012" s="5">
        <f t="shared" si="372"/>
        <v>2.9000000000000001E-2</v>
      </c>
      <c r="G4012" s="6">
        <f t="shared" si="373"/>
        <v>48.333333333333336</v>
      </c>
      <c r="H4012" t="s">
        <v>8220</v>
      </c>
      <c r="I4012" t="s">
        <v>8237</v>
      </c>
      <c r="J4012" t="s">
        <v>8249</v>
      </c>
      <c r="K4012">
        <v>1483459365</v>
      </c>
      <c r="L4012" s="11">
        <f t="shared" si="376"/>
        <v>42738.668576388889</v>
      </c>
      <c r="M4012">
        <v>1480867365</v>
      </c>
      <c r="N4012" s="11">
        <f t="shared" si="377"/>
        <v>42708.668576388889</v>
      </c>
      <c r="O4012" t="b">
        <v>0</v>
      </c>
      <c r="P4012">
        <v>3</v>
      </c>
      <c r="Q4012" t="b">
        <v>0</v>
      </c>
      <c r="R4012" t="s">
        <v>8287</v>
      </c>
      <c r="S4012" t="str">
        <f t="shared" si="374"/>
        <v>publishing</v>
      </c>
      <c r="T4012" t="str">
        <f t="shared" si="375"/>
        <v>translations</v>
      </c>
    </row>
    <row r="4013" spans="1:20" ht="57.6" x14ac:dyDescent="0.3">
      <c r="A4013">
        <v>617</v>
      </c>
      <c r="B4013" s="3" t="s">
        <v>618</v>
      </c>
      <c r="C4013" s="3" t="s">
        <v>4727</v>
      </c>
      <c r="D4013" s="10">
        <v>2000</v>
      </c>
      <c r="E4013">
        <v>60</v>
      </c>
      <c r="F4013" s="5">
        <f t="shared" si="372"/>
        <v>0.03</v>
      </c>
      <c r="G4013" s="6">
        <f t="shared" si="373"/>
        <v>20</v>
      </c>
      <c r="H4013" t="s">
        <v>8220</v>
      </c>
      <c r="I4013" t="s">
        <v>8225</v>
      </c>
      <c r="J4013" t="s">
        <v>8247</v>
      </c>
      <c r="K4013">
        <v>1431072843</v>
      </c>
      <c r="L4013" s="11">
        <f t="shared" si="376"/>
        <v>42132.343090277776</v>
      </c>
      <c r="M4013">
        <v>1427184843</v>
      </c>
      <c r="N4013" s="11">
        <f t="shared" si="377"/>
        <v>42087.343090277776</v>
      </c>
      <c r="O4013" t="b">
        <v>0</v>
      </c>
      <c r="P4013">
        <v>3</v>
      </c>
      <c r="Q4013" t="b">
        <v>0</v>
      </c>
      <c r="R4013" t="s">
        <v>8272</v>
      </c>
      <c r="S4013" t="str">
        <f t="shared" si="374"/>
        <v>technology</v>
      </c>
      <c r="T4013" t="str">
        <f t="shared" si="375"/>
        <v>web</v>
      </c>
    </row>
    <row r="4014" spans="1:20" ht="43.2" x14ac:dyDescent="0.3">
      <c r="A4014">
        <v>2343</v>
      </c>
      <c r="B4014" s="3" t="s">
        <v>2344</v>
      </c>
      <c r="C4014" s="3" t="s">
        <v>6453</v>
      </c>
      <c r="D4014" s="10">
        <v>10000</v>
      </c>
      <c r="E4014">
        <v>300</v>
      </c>
      <c r="F4014" s="5">
        <f t="shared" si="372"/>
        <v>0.03</v>
      </c>
      <c r="G4014" s="6">
        <f t="shared" si="373"/>
        <v>300</v>
      </c>
      <c r="H4014" t="s">
        <v>8220</v>
      </c>
      <c r="I4014" t="s">
        <v>8224</v>
      </c>
      <c r="J4014" t="s">
        <v>8246</v>
      </c>
      <c r="K4014">
        <v>1452282420</v>
      </c>
      <c r="L4014" s="11">
        <f t="shared" si="376"/>
        <v>42377.82430555555</v>
      </c>
      <c r="M4014">
        <v>1447962505</v>
      </c>
      <c r="N4014" s="11">
        <f t="shared" si="377"/>
        <v>42327.825289351851</v>
      </c>
      <c r="O4014" t="b">
        <v>0</v>
      </c>
      <c r="P4014">
        <v>1</v>
      </c>
      <c r="Q4014" t="b">
        <v>0</v>
      </c>
      <c r="R4014" t="s">
        <v>8272</v>
      </c>
      <c r="S4014" t="str">
        <f t="shared" si="374"/>
        <v>technology</v>
      </c>
      <c r="T4014" t="str">
        <f t="shared" si="375"/>
        <v>web</v>
      </c>
    </row>
    <row r="4015" spans="1:20" ht="43.2" x14ac:dyDescent="0.3">
      <c r="A4015">
        <v>1240</v>
      </c>
      <c r="B4015" s="3" t="s">
        <v>1241</v>
      </c>
      <c r="C4015" s="3" t="s">
        <v>5350</v>
      </c>
      <c r="D4015" s="10">
        <v>8000</v>
      </c>
      <c r="E4015">
        <v>241</v>
      </c>
      <c r="F4015" s="5">
        <f t="shared" si="372"/>
        <v>3.0124999999999999E-2</v>
      </c>
      <c r="G4015" s="6">
        <f t="shared" si="373"/>
        <v>30.125</v>
      </c>
      <c r="H4015" t="s">
        <v>8220</v>
      </c>
      <c r="I4015" t="s">
        <v>8224</v>
      </c>
      <c r="J4015" t="s">
        <v>8246</v>
      </c>
      <c r="K4015">
        <v>1373665860</v>
      </c>
      <c r="L4015" s="11">
        <f t="shared" si="376"/>
        <v>41467.910416666666</v>
      </c>
      <c r="M4015">
        <v>1368579457</v>
      </c>
      <c r="N4015" s="11">
        <f t="shared" si="377"/>
        <v>41409.040011574078</v>
      </c>
      <c r="O4015" t="b">
        <v>0</v>
      </c>
      <c r="P4015">
        <v>8</v>
      </c>
      <c r="Q4015" t="b">
        <v>0</v>
      </c>
      <c r="R4015" t="s">
        <v>8286</v>
      </c>
      <c r="S4015" t="str">
        <f t="shared" si="374"/>
        <v>music</v>
      </c>
      <c r="T4015" t="str">
        <f t="shared" si="375"/>
        <v>world music</v>
      </c>
    </row>
    <row r="4016" spans="1:20" ht="43.2" x14ac:dyDescent="0.3">
      <c r="A4016">
        <v>1018</v>
      </c>
      <c r="B4016" s="3" t="s">
        <v>1019</v>
      </c>
      <c r="C4016" s="3" t="s">
        <v>5128</v>
      </c>
      <c r="D4016" s="10">
        <v>20000</v>
      </c>
      <c r="E4016">
        <v>621</v>
      </c>
      <c r="F4016" s="5">
        <f t="shared" si="372"/>
        <v>3.1050000000000001E-2</v>
      </c>
      <c r="G4016" s="6">
        <f t="shared" si="373"/>
        <v>88.714285714285708</v>
      </c>
      <c r="H4016" t="s">
        <v>8220</v>
      </c>
      <c r="I4016" t="s">
        <v>8224</v>
      </c>
      <c r="J4016" t="s">
        <v>8246</v>
      </c>
      <c r="K4016">
        <v>1468496933</v>
      </c>
      <c r="L4016" s="11">
        <f t="shared" si="376"/>
        <v>42565.492280092592</v>
      </c>
      <c r="M4016">
        <v>1465904933</v>
      </c>
      <c r="N4016" s="11">
        <f t="shared" si="377"/>
        <v>42535.492280092592</v>
      </c>
      <c r="O4016" t="b">
        <v>0</v>
      </c>
      <c r="P4016">
        <v>7</v>
      </c>
      <c r="Q4016" t="b">
        <v>0</v>
      </c>
      <c r="R4016" t="s">
        <v>8273</v>
      </c>
      <c r="S4016" t="str">
        <f t="shared" si="374"/>
        <v>technology</v>
      </c>
      <c r="T4016" t="str">
        <f t="shared" si="375"/>
        <v>wearables</v>
      </c>
    </row>
    <row r="4017" spans="1:20" ht="43.2" x14ac:dyDescent="0.3">
      <c r="A4017">
        <v>138</v>
      </c>
      <c r="B4017" s="3" t="s">
        <v>140</v>
      </c>
      <c r="C4017" s="3" t="s">
        <v>4248</v>
      </c>
      <c r="D4017" s="10">
        <v>150000</v>
      </c>
      <c r="E4017">
        <v>4712</v>
      </c>
      <c r="F4017" s="5">
        <f t="shared" si="372"/>
        <v>3.1413333333333335E-2</v>
      </c>
      <c r="G4017" s="6">
        <f t="shared" si="373"/>
        <v>81.241379310344826</v>
      </c>
      <c r="H4017" t="s">
        <v>8220</v>
      </c>
      <c r="I4017" t="s">
        <v>8224</v>
      </c>
      <c r="J4017" t="s">
        <v>8246</v>
      </c>
      <c r="K4017">
        <v>1438405140</v>
      </c>
      <c r="L4017" s="11">
        <f t="shared" si="376"/>
        <v>42217.207638888889</v>
      </c>
      <c r="M4017">
        <v>1435731041</v>
      </c>
      <c r="N4017" s="11">
        <f t="shared" si="377"/>
        <v>42186.257418981477</v>
      </c>
      <c r="O4017" t="b">
        <v>0</v>
      </c>
      <c r="P4017">
        <v>58</v>
      </c>
      <c r="Q4017" t="b">
        <v>0</v>
      </c>
      <c r="R4017" t="s">
        <v>8267</v>
      </c>
      <c r="S4017" t="str">
        <f t="shared" si="374"/>
        <v>film &amp; video</v>
      </c>
      <c r="T4017" t="str">
        <f t="shared" si="375"/>
        <v>science fiction</v>
      </c>
    </row>
    <row r="4018" spans="1:20" ht="43.2" x14ac:dyDescent="0.3">
      <c r="A4018">
        <v>2372</v>
      </c>
      <c r="B4018" s="3" t="s">
        <v>2373</v>
      </c>
      <c r="C4018" s="3" t="s">
        <v>6482</v>
      </c>
      <c r="D4018" s="10">
        <v>5500</v>
      </c>
      <c r="E4018">
        <v>180</v>
      </c>
      <c r="F4018" s="5">
        <f t="shared" si="372"/>
        <v>3.272727272727273E-2</v>
      </c>
      <c r="G4018" s="6">
        <f t="shared" si="373"/>
        <v>30</v>
      </c>
      <c r="H4018" t="s">
        <v>8220</v>
      </c>
      <c r="I4018" t="s">
        <v>8226</v>
      </c>
      <c r="J4018" t="s">
        <v>8248</v>
      </c>
      <c r="K4018">
        <v>1429839571</v>
      </c>
      <c r="L4018" s="11">
        <f t="shared" si="376"/>
        <v>42118.069108796291</v>
      </c>
      <c r="M4018">
        <v>1427247571</v>
      </c>
      <c r="N4018" s="11">
        <f t="shared" si="377"/>
        <v>42088.069108796291</v>
      </c>
      <c r="O4018" t="b">
        <v>0</v>
      </c>
      <c r="P4018">
        <v>6</v>
      </c>
      <c r="Q4018" t="b">
        <v>0</v>
      </c>
      <c r="R4018" t="s">
        <v>8272</v>
      </c>
      <c r="S4018" t="str">
        <f t="shared" si="374"/>
        <v>technology</v>
      </c>
      <c r="T4018" t="str">
        <f t="shared" si="375"/>
        <v>web</v>
      </c>
    </row>
    <row r="4019" spans="1:20" ht="57.6" x14ac:dyDescent="0.3">
      <c r="A4019">
        <v>1338</v>
      </c>
      <c r="B4019" s="3" t="s">
        <v>1339</v>
      </c>
      <c r="C4019" s="3" t="s">
        <v>5448</v>
      </c>
      <c r="D4019" s="10">
        <v>30000</v>
      </c>
      <c r="E4019">
        <v>991</v>
      </c>
      <c r="F4019" s="5">
        <f t="shared" si="372"/>
        <v>3.3033333333333331E-2</v>
      </c>
      <c r="G4019" s="6">
        <f t="shared" si="373"/>
        <v>66.066666666666663</v>
      </c>
      <c r="H4019" t="s">
        <v>8220</v>
      </c>
      <c r="I4019" t="s">
        <v>8224</v>
      </c>
      <c r="J4019" t="s">
        <v>8246</v>
      </c>
      <c r="K4019">
        <v>1438543033</v>
      </c>
      <c r="L4019" s="11">
        <f t="shared" si="376"/>
        <v>42218.803622685184</v>
      </c>
      <c r="M4019">
        <v>1435951033</v>
      </c>
      <c r="N4019" s="11">
        <f t="shared" si="377"/>
        <v>42188.803622685184</v>
      </c>
      <c r="O4019" t="b">
        <v>0</v>
      </c>
      <c r="P4019">
        <v>15</v>
      </c>
      <c r="Q4019" t="b">
        <v>0</v>
      </c>
      <c r="R4019" t="s">
        <v>8273</v>
      </c>
      <c r="S4019" t="str">
        <f t="shared" si="374"/>
        <v>technology</v>
      </c>
      <c r="T4019" t="str">
        <f t="shared" si="375"/>
        <v>wearables</v>
      </c>
    </row>
    <row r="4020" spans="1:20" ht="28.8" x14ac:dyDescent="0.3">
      <c r="A4020">
        <v>3869</v>
      </c>
      <c r="B4020" s="3" t="s">
        <v>3866</v>
      </c>
      <c r="C4020" s="3" t="s">
        <v>7978</v>
      </c>
      <c r="D4020" s="10">
        <v>13111</v>
      </c>
      <c r="E4020">
        <v>452</v>
      </c>
      <c r="F4020" s="5">
        <f t="shared" si="372"/>
        <v>3.44748684310884E-2</v>
      </c>
      <c r="G4020" s="6">
        <f t="shared" si="373"/>
        <v>30.133333333333333</v>
      </c>
      <c r="H4020" t="s">
        <v>8220</v>
      </c>
      <c r="I4020" t="s">
        <v>8224</v>
      </c>
      <c r="J4020" t="s">
        <v>8246</v>
      </c>
      <c r="K4020">
        <v>1426302660</v>
      </c>
      <c r="L4020" s="11">
        <f t="shared" si="376"/>
        <v>42077.132638888885</v>
      </c>
      <c r="M4020">
        <v>1423761792</v>
      </c>
      <c r="N4020" s="11">
        <f t="shared" si="377"/>
        <v>42047.724444444444</v>
      </c>
      <c r="O4020" t="b">
        <v>0</v>
      </c>
      <c r="P4020">
        <v>15</v>
      </c>
      <c r="Q4020" t="b">
        <v>0</v>
      </c>
      <c r="R4020" t="s">
        <v>8305</v>
      </c>
      <c r="S4020" t="str">
        <f t="shared" si="374"/>
        <v>theater</v>
      </c>
      <c r="T4020" t="str">
        <f t="shared" si="375"/>
        <v>musical</v>
      </c>
    </row>
    <row r="4021" spans="1:20" ht="43.2" x14ac:dyDescent="0.3">
      <c r="A4021">
        <v>1327</v>
      </c>
      <c r="B4021" s="3" t="s">
        <v>1328</v>
      </c>
      <c r="C4021" s="3" t="s">
        <v>5437</v>
      </c>
      <c r="D4021" s="10">
        <v>48000</v>
      </c>
      <c r="E4021">
        <v>1705</v>
      </c>
      <c r="F4021" s="5">
        <f t="shared" si="372"/>
        <v>3.5520833333333335E-2</v>
      </c>
      <c r="G4021" s="6">
        <f t="shared" si="373"/>
        <v>41.585365853658537</v>
      </c>
      <c r="H4021" t="s">
        <v>8220</v>
      </c>
      <c r="I4021" t="s">
        <v>8224</v>
      </c>
      <c r="J4021" t="s">
        <v>8246</v>
      </c>
      <c r="K4021">
        <v>1432916235</v>
      </c>
      <c r="L4021" s="11">
        <f t="shared" si="376"/>
        <v>42153.678645833337</v>
      </c>
      <c r="M4021">
        <v>1430324235</v>
      </c>
      <c r="N4021" s="11">
        <f t="shared" si="377"/>
        <v>42123.678645833337</v>
      </c>
      <c r="O4021" t="b">
        <v>0</v>
      </c>
      <c r="P4021">
        <v>41</v>
      </c>
      <c r="Q4021" t="b">
        <v>0</v>
      </c>
      <c r="R4021" t="s">
        <v>8273</v>
      </c>
      <c r="S4021" t="str">
        <f t="shared" si="374"/>
        <v>technology</v>
      </c>
      <c r="T4021" t="str">
        <f t="shared" si="375"/>
        <v>wearables</v>
      </c>
    </row>
    <row r="4022" spans="1:20" ht="43.2" x14ac:dyDescent="0.3">
      <c r="A4022">
        <v>1226</v>
      </c>
      <c r="B4022" s="3" t="s">
        <v>1227</v>
      </c>
      <c r="C4022" s="3" t="s">
        <v>5336</v>
      </c>
      <c r="D4022" s="10">
        <v>50000</v>
      </c>
      <c r="E4022">
        <v>1937</v>
      </c>
      <c r="F4022" s="5">
        <f t="shared" si="372"/>
        <v>3.8739999999999997E-2</v>
      </c>
      <c r="G4022" s="6">
        <f t="shared" si="373"/>
        <v>48.424999999999997</v>
      </c>
      <c r="H4022" t="s">
        <v>8220</v>
      </c>
      <c r="I4022" t="s">
        <v>8224</v>
      </c>
      <c r="J4022" t="s">
        <v>8246</v>
      </c>
      <c r="K4022">
        <v>1398042000</v>
      </c>
      <c r="L4022" s="11">
        <f t="shared" si="376"/>
        <v>41750.041666666664</v>
      </c>
      <c r="M4022">
        <v>1395089981</v>
      </c>
      <c r="N4022" s="11">
        <f t="shared" si="377"/>
        <v>41715.874780092592</v>
      </c>
      <c r="O4022" t="b">
        <v>0</v>
      </c>
      <c r="P4022">
        <v>40</v>
      </c>
      <c r="Q4022" t="b">
        <v>0</v>
      </c>
      <c r="R4022" t="s">
        <v>8286</v>
      </c>
      <c r="S4022" t="str">
        <f t="shared" si="374"/>
        <v>music</v>
      </c>
      <c r="T4022" t="str">
        <f t="shared" si="375"/>
        <v>world music</v>
      </c>
    </row>
    <row r="4023" spans="1:20" ht="43.2" x14ac:dyDescent="0.3">
      <c r="A4023">
        <v>603</v>
      </c>
      <c r="B4023" s="3" t="s">
        <v>604</v>
      </c>
      <c r="C4023" s="3" t="s">
        <v>4713</v>
      </c>
      <c r="D4023" s="10">
        <v>15000</v>
      </c>
      <c r="E4023">
        <v>590.02</v>
      </c>
      <c r="F4023" s="5">
        <f t="shared" si="372"/>
        <v>3.9334666666666664E-2</v>
      </c>
      <c r="G4023" s="6">
        <f t="shared" si="373"/>
        <v>45.386153846153846</v>
      </c>
      <c r="H4023" t="s">
        <v>8220</v>
      </c>
      <c r="I4023" t="s">
        <v>8224</v>
      </c>
      <c r="J4023" t="s">
        <v>8246</v>
      </c>
      <c r="K4023">
        <v>1408029623</v>
      </c>
      <c r="L4023" s="11">
        <f t="shared" si="376"/>
        <v>41865.639155092591</v>
      </c>
      <c r="M4023">
        <v>1405437623</v>
      </c>
      <c r="N4023" s="11">
        <f t="shared" si="377"/>
        <v>41835.639155092591</v>
      </c>
      <c r="O4023" t="b">
        <v>0</v>
      </c>
      <c r="P4023">
        <v>13</v>
      </c>
      <c r="Q4023" t="b">
        <v>0</v>
      </c>
      <c r="R4023" t="s">
        <v>8272</v>
      </c>
      <c r="S4023" t="str">
        <f t="shared" si="374"/>
        <v>technology</v>
      </c>
      <c r="T4023" t="str">
        <f t="shared" si="375"/>
        <v>web</v>
      </c>
    </row>
    <row r="4024" spans="1:20" ht="43.2" x14ac:dyDescent="0.3">
      <c r="A4024">
        <v>1567</v>
      </c>
      <c r="B4024" s="3" t="s">
        <v>1568</v>
      </c>
      <c r="C4024" s="3" t="s">
        <v>5677</v>
      </c>
      <c r="D4024" s="10">
        <v>8500</v>
      </c>
      <c r="E4024">
        <v>350</v>
      </c>
      <c r="F4024" s="5">
        <f t="shared" si="372"/>
        <v>4.1176470588235294E-2</v>
      </c>
      <c r="G4024" s="6">
        <f t="shared" si="373"/>
        <v>26.923076923076923</v>
      </c>
      <c r="H4024" t="s">
        <v>8220</v>
      </c>
      <c r="I4024" t="s">
        <v>8224</v>
      </c>
      <c r="J4024" t="s">
        <v>8246</v>
      </c>
      <c r="K4024">
        <v>1392595200</v>
      </c>
      <c r="L4024" s="11">
        <f t="shared" si="376"/>
        <v>41687</v>
      </c>
      <c r="M4024">
        <v>1391293745</v>
      </c>
      <c r="N4024" s="11">
        <f t="shared" si="377"/>
        <v>41671.936863425923</v>
      </c>
      <c r="O4024" t="b">
        <v>0</v>
      </c>
      <c r="P4024">
        <v>13</v>
      </c>
      <c r="Q4024" t="b">
        <v>0</v>
      </c>
      <c r="R4024" t="s">
        <v>8290</v>
      </c>
      <c r="S4024" t="str">
        <f t="shared" si="374"/>
        <v>publishing</v>
      </c>
      <c r="T4024" t="str">
        <f t="shared" si="375"/>
        <v>art books</v>
      </c>
    </row>
    <row r="4025" spans="1:20" ht="72" x14ac:dyDescent="0.3">
      <c r="A4025">
        <v>3126</v>
      </c>
      <c r="B4025" s="3" t="s">
        <v>3126</v>
      </c>
      <c r="C4025" s="3" t="s">
        <v>7236</v>
      </c>
      <c r="D4025" s="10">
        <v>25000</v>
      </c>
      <c r="E4025">
        <v>1040</v>
      </c>
      <c r="F4025" s="5">
        <f t="shared" si="372"/>
        <v>4.1599999999999998E-2</v>
      </c>
      <c r="G4025" s="6">
        <f t="shared" si="373"/>
        <v>61.176470588235297</v>
      </c>
      <c r="H4025" t="s">
        <v>8220</v>
      </c>
      <c r="I4025" t="s">
        <v>8224</v>
      </c>
      <c r="J4025" t="s">
        <v>8246</v>
      </c>
      <c r="K4025">
        <v>1459121162</v>
      </c>
      <c r="L4025" s="11">
        <f t="shared" si="376"/>
        <v>42456.976412037038</v>
      </c>
      <c r="M4025">
        <v>1456532762</v>
      </c>
      <c r="N4025" s="11">
        <f t="shared" si="377"/>
        <v>42427.01807870371</v>
      </c>
      <c r="O4025" t="b">
        <v>0</v>
      </c>
      <c r="P4025">
        <v>17</v>
      </c>
      <c r="Q4025" t="b">
        <v>0</v>
      </c>
      <c r="R4025" t="s">
        <v>8303</v>
      </c>
      <c r="S4025" t="str">
        <f t="shared" si="374"/>
        <v>theater</v>
      </c>
      <c r="T4025" t="str">
        <f t="shared" si="375"/>
        <v>spaces</v>
      </c>
    </row>
    <row r="4026" spans="1:20" ht="43.2" x14ac:dyDescent="0.3">
      <c r="A4026">
        <v>2383</v>
      </c>
      <c r="B4026" s="3" t="s">
        <v>2384</v>
      </c>
      <c r="C4026" s="3" t="s">
        <v>6493</v>
      </c>
      <c r="D4026" s="10">
        <v>10000</v>
      </c>
      <c r="E4026">
        <v>435</v>
      </c>
      <c r="F4026" s="5">
        <f t="shared" si="372"/>
        <v>4.3499999999999997E-2</v>
      </c>
      <c r="G4026" s="6">
        <f t="shared" si="373"/>
        <v>145</v>
      </c>
      <c r="H4026" t="s">
        <v>8220</v>
      </c>
      <c r="I4026" t="s">
        <v>8228</v>
      </c>
      <c r="J4026" t="s">
        <v>8250</v>
      </c>
      <c r="K4026">
        <v>1424568107</v>
      </c>
      <c r="L4026" s="11">
        <f t="shared" si="376"/>
        <v>42057.056793981479</v>
      </c>
      <c r="M4026">
        <v>1421976107</v>
      </c>
      <c r="N4026" s="11">
        <f t="shared" si="377"/>
        <v>42027.056793981479</v>
      </c>
      <c r="O4026" t="b">
        <v>0</v>
      </c>
      <c r="P4026">
        <v>3</v>
      </c>
      <c r="Q4026" t="b">
        <v>0</v>
      </c>
      <c r="R4026" t="s">
        <v>8272</v>
      </c>
      <c r="S4026" t="str">
        <f t="shared" si="374"/>
        <v>technology</v>
      </c>
      <c r="T4026" t="str">
        <f t="shared" si="375"/>
        <v>web</v>
      </c>
    </row>
    <row r="4027" spans="1:20" ht="43.2" x14ac:dyDescent="0.3">
      <c r="A4027">
        <v>1225</v>
      </c>
      <c r="B4027" s="3" t="s">
        <v>1226</v>
      </c>
      <c r="C4027" s="3" t="s">
        <v>5335</v>
      </c>
      <c r="D4027" s="10">
        <v>3000</v>
      </c>
      <c r="E4027">
        <v>132</v>
      </c>
      <c r="F4027" s="5">
        <f t="shared" si="372"/>
        <v>4.3999999999999997E-2</v>
      </c>
      <c r="G4027" s="6">
        <f t="shared" si="373"/>
        <v>44</v>
      </c>
      <c r="H4027" t="s">
        <v>8220</v>
      </c>
      <c r="I4027" t="s">
        <v>8224</v>
      </c>
      <c r="J4027" t="s">
        <v>8246</v>
      </c>
      <c r="K4027">
        <v>1382478278</v>
      </c>
      <c r="L4027" s="11">
        <f t="shared" si="376"/>
        <v>41569.905995370369</v>
      </c>
      <c r="M4027">
        <v>1377294278</v>
      </c>
      <c r="N4027" s="11">
        <f t="shared" si="377"/>
        <v>41509.905995370369</v>
      </c>
      <c r="O4027" t="b">
        <v>0</v>
      </c>
      <c r="P4027">
        <v>3</v>
      </c>
      <c r="Q4027" t="b">
        <v>0</v>
      </c>
      <c r="R4027" t="s">
        <v>8286</v>
      </c>
      <c r="S4027" t="str">
        <f t="shared" si="374"/>
        <v>music</v>
      </c>
      <c r="T4027" t="str">
        <f t="shared" si="375"/>
        <v>world music</v>
      </c>
    </row>
    <row r="4028" spans="1:20" ht="43.2" x14ac:dyDescent="0.3">
      <c r="A4028">
        <v>3877</v>
      </c>
      <c r="B4028" s="3" t="s">
        <v>3874</v>
      </c>
      <c r="C4028" s="3" t="s">
        <v>7986</v>
      </c>
      <c r="D4028" s="10">
        <v>25000</v>
      </c>
      <c r="E4028">
        <v>1241</v>
      </c>
      <c r="F4028" s="5">
        <f t="shared" si="372"/>
        <v>4.9639999999999997E-2</v>
      </c>
      <c r="G4028" s="6">
        <f t="shared" si="373"/>
        <v>88.642857142857139</v>
      </c>
      <c r="H4028" t="s">
        <v>8220</v>
      </c>
      <c r="I4028" t="s">
        <v>8224</v>
      </c>
      <c r="J4028" t="s">
        <v>8246</v>
      </c>
      <c r="K4028">
        <v>1481213752</v>
      </c>
      <c r="L4028" s="11">
        <f t="shared" si="376"/>
        <v>42712.67768518519</v>
      </c>
      <c r="M4028">
        <v>1478621752</v>
      </c>
      <c r="N4028" s="11">
        <f t="shared" si="377"/>
        <v>42682.67768518519</v>
      </c>
      <c r="O4028" t="b">
        <v>0</v>
      </c>
      <c r="P4028">
        <v>14</v>
      </c>
      <c r="Q4028" t="b">
        <v>0</v>
      </c>
      <c r="R4028" t="s">
        <v>8305</v>
      </c>
      <c r="S4028" t="str">
        <f t="shared" si="374"/>
        <v>theater</v>
      </c>
      <c r="T4028" t="str">
        <f t="shared" si="375"/>
        <v>musical</v>
      </c>
    </row>
    <row r="4029" spans="1:20" ht="43.2" x14ac:dyDescent="0.3">
      <c r="A4029">
        <v>1572</v>
      </c>
      <c r="B4029" s="3" t="s">
        <v>1573</v>
      </c>
      <c r="C4029" s="3" t="s">
        <v>5682</v>
      </c>
      <c r="D4029" s="10">
        <v>2500</v>
      </c>
      <c r="E4029">
        <v>125</v>
      </c>
      <c r="F4029" s="5">
        <f t="shared" si="372"/>
        <v>0.05</v>
      </c>
      <c r="G4029" s="6">
        <f t="shared" si="373"/>
        <v>41.666666666666664</v>
      </c>
      <c r="H4029" t="s">
        <v>8220</v>
      </c>
      <c r="I4029" t="s">
        <v>8225</v>
      </c>
      <c r="J4029" t="s">
        <v>8247</v>
      </c>
      <c r="K4029">
        <v>1456703940</v>
      </c>
      <c r="L4029" s="11">
        <f t="shared" si="376"/>
        <v>42428.999305555553</v>
      </c>
      <c r="M4029">
        <v>1454546859</v>
      </c>
      <c r="N4029" s="11">
        <f t="shared" si="377"/>
        <v>42404.033090277779</v>
      </c>
      <c r="O4029" t="b">
        <v>0</v>
      </c>
      <c r="P4029">
        <v>3</v>
      </c>
      <c r="Q4029" t="b">
        <v>0</v>
      </c>
      <c r="R4029" t="s">
        <v>8290</v>
      </c>
      <c r="S4029" t="str">
        <f t="shared" si="374"/>
        <v>publishing</v>
      </c>
      <c r="T4029" t="str">
        <f t="shared" si="375"/>
        <v>art books</v>
      </c>
    </row>
    <row r="4030" spans="1:20" ht="28.8" x14ac:dyDescent="0.3">
      <c r="A4030">
        <v>3881</v>
      </c>
      <c r="B4030" s="3" t="s">
        <v>3878</v>
      </c>
      <c r="C4030" s="3" t="s">
        <v>7990</v>
      </c>
      <c r="D4030" s="10">
        <v>500</v>
      </c>
      <c r="E4030">
        <v>25</v>
      </c>
      <c r="F4030" s="5">
        <f t="shared" si="372"/>
        <v>0.05</v>
      </c>
      <c r="G4030" s="6">
        <f t="shared" si="373"/>
        <v>25</v>
      </c>
      <c r="H4030" t="s">
        <v>8220</v>
      </c>
      <c r="I4030" t="s">
        <v>8224</v>
      </c>
      <c r="J4030" t="s">
        <v>8246</v>
      </c>
      <c r="K4030">
        <v>1487550399</v>
      </c>
      <c r="L4030" s="11">
        <f t="shared" si="376"/>
        <v>42786.018506944441</v>
      </c>
      <c r="M4030">
        <v>1484958399</v>
      </c>
      <c r="N4030" s="11">
        <f t="shared" si="377"/>
        <v>42756.018506944441</v>
      </c>
      <c r="O4030" t="b">
        <v>0</v>
      </c>
      <c r="P4030">
        <v>1</v>
      </c>
      <c r="Q4030" t="b">
        <v>0</v>
      </c>
      <c r="R4030" t="s">
        <v>8305</v>
      </c>
      <c r="S4030" t="str">
        <f t="shared" si="374"/>
        <v>theater</v>
      </c>
      <c r="T4030" t="str">
        <f t="shared" si="375"/>
        <v>musical</v>
      </c>
    </row>
    <row r="4031" spans="1:20" ht="43.2" x14ac:dyDescent="0.3">
      <c r="A4031">
        <v>1574</v>
      </c>
      <c r="B4031" s="3" t="s">
        <v>1575</v>
      </c>
      <c r="C4031" s="3" t="s">
        <v>5684</v>
      </c>
      <c r="D4031" s="10">
        <v>10000</v>
      </c>
      <c r="E4031">
        <v>506</v>
      </c>
      <c r="F4031" s="5">
        <f t="shared" si="372"/>
        <v>5.0599999999999999E-2</v>
      </c>
      <c r="G4031" s="6">
        <f t="shared" si="373"/>
        <v>84.333333333333329</v>
      </c>
      <c r="H4031" t="s">
        <v>8220</v>
      </c>
      <c r="I4031" t="s">
        <v>8224</v>
      </c>
      <c r="J4031" t="s">
        <v>8246</v>
      </c>
      <c r="K4031">
        <v>1424211329</v>
      </c>
      <c r="L4031" s="11">
        <f t="shared" si="376"/>
        <v>42052.927418981482</v>
      </c>
      <c r="M4031">
        <v>1421187329</v>
      </c>
      <c r="N4031" s="11">
        <f t="shared" si="377"/>
        <v>42017.927418981482</v>
      </c>
      <c r="O4031" t="b">
        <v>0</v>
      </c>
      <c r="P4031">
        <v>6</v>
      </c>
      <c r="Q4031" t="b">
        <v>0</v>
      </c>
      <c r="R4031" t="s">
        <v>8290</v>
      </c>
      <c r="S4031" t="str">
        <f t="shared" si="374"/>
        <v>publishing</v>
      </c>
      <c r="T4031" t="str">
        <f t="shared" si="375"/>
        <v>art books</v>
      </c>
    </row>
    <row r="4032" spans="1:20" ht="57.6" x14ac:dyDescent="0.3">
      <c r="A4032">
        <v>156</v>
      </c>
      <c r="B4032" s="3" t="s">
        <v>158</v>
      </c>
      <c r="C4032" s="3" t="s">
        <v>4266</v>
      </c>
      <c r="D4032" s="10">
        <v>35000</v>
      </c>
      <c r="E4032">
        <v>1785</v>
      </c>
      <c r="F4032" s="5">
        <f t="shared" si="372"/>
        <v>5.0999999999999997E-2</v>
      </c>
      <c r="G4032" s="6">
        <f t="shared" si="373"/>
        <v>119</v>
      </c>
      <c r="H4032" t="s">
        <v>8220</v>
      </c>
      <c r="I4032" t="s">
        <v>8229</v>
      </c>
      <c r="J4032" t="s">
        <v>8251</v>
      </c>
      <c r="K4032">
        <v>1407034796</v>
      </c>
      <c r="L4032" s="11">
        <f t="shared" si="376"/>
        <v>41854.124953703707</v>
      </c>
      <c r="M4032">
        <v>1401850796</v>
      </c>
      <c r="N4032" s="11">
        <f t="shared" si="377"/>
        <v>41794.124953703707</v>
      </c>
      <c r="O4032" t="b">
        <v>0</v>
      </c>
      <c r="P4032">
        <v>15</v>
      </c>
      <c r="Q4032" t="b">
        <v>0</v>
      </c>
      <c r="R4032" t="s">
        <v>8267</v>
      </c>
      <c r="S4032" t="str">
        <f t="shared" si="374"/>
        <v>film &amp; video</v>
      </c>
      <c r="T4032" t="str">
        <f t="shared" si="375"/>
        <v>science fiction</v>
      </c>
    </row>
    <row r="4033" spans="1:20" ht="43.2" x14ac:dyDescent="0.3">
      <c r="A4033">
        <v>126</v>
      </c>
      <c r="B4033" s="3" t="s">
        <v>128</v>
      </c>
      <c r="C4033" s="3" t="s">
        <v>4237</v>
      </c>
      <c r="D4033" s="10">
        <v>25000</v>
      </c>
      <c r="E4033">
        <v>1387</v>
      </c>
      <c r="F4033" s="5">
        <f t="shared" si="372"/>
        <v>5.5480000000000002E-2</v>
      </c>
      <c r="G4033" s="6">
        <f t="shared" si="373"/>
        <v>106.69230769230769</v>
      </c>
      <c r="H4033" t="s">
        <v>8220</v>
      </c>
      <c r="I4033" t="s">
        <v>8224</v>
      </c>
      <c r="J4033" t="s">
        <v>8246</v>
      </c>
      <c r="K4033">
        <v>1433988000</v>
      </c>
      <c r="L4033" s="11">
        <f t="shared" si="376"/>
        <v>42166.083333333328</v>
      </c>
      <c r="M4033">
        <v>1431353337</v>
      </c>
      <c r="N4033" s="11">
        <f t="shared" si="377"/>
        <v>42135.589548611111</v>
      </c>
      <c r="O4033" t="b">
        <v>0</v>
      </c>
      <c r="P4033">
        <v>13</v>
      </c>
      <c r="Q4033" t="b">
        <v>0</v>
      </c>
      <c r="R4033" t="s">
        <v>8267</v>
      </c>
      <c r="S4033" t="str">
        <f t="shared" si="374"/>
        <v>film &amp; video</v>
      </c>
      <c r="T4033" t="str">
        <f t="shared" si="375"/>
        <v>science fiction</v>
      </c>
    </row>
    <row r="4034" spans="1:20" ht="43.2" x14ac:dyDescent="0.3">
      <c r="A4034">
        <v>622</v>
      </c>
      <c r="B4034" s="3" t="s">
        <v>623</v>
      </c>
      <c r="C4034" s="3" t="s">
        <v>4732</v>
      </c>
      <c r="D4034" s="10">
        <v>6000</v>
      </c>
      <c r="E4034">
        <v>341</v>
      </c>
      <c r="F4034" s="5">
        <f t="shared" ref="F4034:F4097" si="378">E4034/D4034</f>
        <v>5.6833333333333333E-2</v>
      </c>
      <c r="G4034" s="6">
        <f t="shared" ref="G4034:G4097" si="379">E4034/P4034</f>
        <v>37.888888888888886</v>
      </c>
      <c r="H4034" t="s">
        <v>8220</v>
      </c>
      <c r="I4034" t="s">
        <v>8224</v>
      </c>
      <c r="J4034" t="s">
        <v>8246</v>
      </c>
      <c r="K4034">
        <v>1467398138</v>
      </c>
      <c r="L4034" s="11">
        <f t="shared" si="376"/>
        <v>42552.774745370371</v>
      </c>
      <c r="M4034">
        <v>1465670138</v>
      </c>
      <c r="N4034" s="11">
        <f t="shared" si="377"/>
        <v>42532.774745370371</v>
      </c>
      <c r="O4034" t="b">
        <v>0</v>
      </c>
      <c r="P4034">
        <v>9</v>
      </c>
      <c r="Q4034" t="b">
        <v>0</v>
      </c>
      <c r="R4034" t="s">
        <v>8272</v>
      </c>
      <c r="S4034" t="str">
        <f t="shared" ref="S4034:S4097" si="380">LEFT(R4034,FIND("/",R4034)-1)</f>
        <v>technology</v>
      </c>
      <c r="T4034" t="str">
        <f t="shared" ref="T4034:T4097" si="381">RIGHT(R4034,LEN(R4034)-FIND("/",R4034))</f>
        <v>web</v>
      </c>
    </row>
    <row r="4035" spans="1:20" ht="57.6" x14ac:dyDescent="0.3">
      <c r="A4035">
        <v>1317</v>
      </c>
      <c r="B4035" s="3" t="s">
        <v>1318</v>
      </c>
      <c r="C4035" s="3" t="s">
        <v>5427</v>
      </c>
      <c r="D4035" s="10">
        <v>200000</v>
      </c>
      <c r="E4035">
        <v>11467</v>
      </c>
      <c r="F4035" s="5">
        <f t="shared" si="378"/>
        <v>5.7334999999999997E-2</v>
      </c>
      <c r="G4035" s="6">
        <f t="shared" si="379"/>
        <v>603.52631578947364</v>
      </c>
      <c r="H4035" t="s">
        <v>8220</v>
      </c>
      <c r="I4035" t="s">
        <v>8232</v>
      </c>
      <c r="J4035" t="s">
        <v>8253</v>
      </c>
      <c r="K4035">
        <v>1469109600</v>
      </c>
      <c r="L4035" s="11">
        <f t="shared" ref="L4035:L4098" si="382">(((K4035/60)/60)/24)+DATE(1970,1,1)</f>
        <v>42572.583333333328</v>
      </c>
      <c r="M4035">
        <v>1464586746</v>
      </c>
      <c r="N4035" s="11">
        <f t="shared" ref="N4035:N4098" si="383">(((M4035/60)/60)/24)+DATE(1970,1,1)</f>
        <v>42520.235486111109</v>
      </c>
      <c r="O4035" t="b">
        <v>0</v>
      </c>
      <c r="P4035">
        <v>19</v>
      </c>
      <c r="Q4035" t="b">
        <v>0</v>
      </c>
      <c r="R4035" t="s">
        <v>8273</v>
      </c>
      <c r="S4035" t="str">
        <f t="shared" si="380"/>
        <v>technology</v>
      </c>
      <c r="T4035" t="str">
        <f t="shared" si="381"/>
        <v>wearables</v>
      </c>
    </row>
    <row r="4036" spans="1:20" ht="43.2" x14ac:dyDescent="0.3">
      <c r="A4036">
        <v>1006</v>
      </c>
      <c r="B4036" s="3" t="s">
        <v>1007</v>
      </c>
      <c r="C4036" s="3" t="s">
        <v>5116</v>
      </c>
      <c r="D4036" s="10">
        <v>4000</v>
      </c>
      <c r="E4036">
        <v>234</v>
      </c>
      <c r="F4036" s="5">
        <f t="shared" si="378"/>
        <v>5.8500000000000003E-2</v>
      </c>
      <c r="G4036" s="6">
        <f t="shared" si="379"/>
        <v>29.25</v>
      </c>
      <c r="H4036" t="s">
        <v>8220</v>
      </c>
      <c r="I4036" t="s">
        <v>8224</v>
      </c>
      <c r="J4036" t="s">
        <v>8246</v>
      </c>
      <c r="K4036">
        <v>1418368260</v>
      </c>
      <c r="L4036" s="11">
        <f t="shared" si="382"/>
        <v>41985.299305555556</v>
      </c>
      <c r="M4036">
        <v>1417654672</v>
      </c>
      <c r="N4036" s="11">
        <f t="shared" si="383"/>
        <v>41977.040185185186</v>
      </c>
      <c r="O4036" t="b">
        <v>0</v>
      </c>
      <c r="P4036">
        <v>8</v>
      </c>
      <c r="Q4036" t="b">
        <v>0</v>
      </c>
      <c r="R4036" t="s">
        <v>8273</v>
      </c>
      <c r="S4036" t="str">
        <f t="shared" si="380"/>
        <v>technology</v>
      </c>
      <c r="T4036" t="str">
        <f t="shared" si="381"/>
        <v>wearables</v>
      </c>
    </row>
    <row r="4037" spans="1:20" ht="28.8" x14ac:dyDescent="0.3">
      <c r="A4037">
        <v>1339</v>
      </c>
      <c r="B4037" s="3" t="s">
        <v>1340</v>
      </c>
      <c r="C4037" s="3" t="s">
        <v>5449</v>
      </c>
      <c r="D4037" s="10">
        <v>50000</v>
      </c>
      <c r="E4037">
        <v>3317</v>
      </c>
      <c r="F4037" s="5">
        <f t="shared" si="378"/>
        <v>6.6339999999999996E-2</v>
      </c>
      <c r="G4037" s="6">
        <f t="shared" si="379"/>
        <v>89.648648648648646</v>
      </c>
      <c r="H4037" t="s">
        <v>8220</v>
      </c>
      <c r="I4037" t="s">
        <v>8224</v>
      </c>
      <c r="J4037" t="s">
        <v>8246</v>
      </c>
      <c r="K4037">
        <v>1418056315</v>
      </c>
      <c r="L4037" s="11">
        <f t="shared" si="382"/>
        <v>41981.688831018517</v>
      </c>
      <c r="M4037">
        <v>1414164715</v>
      </c>
      <c r="N4037" s="11">
        <f t="shared" si="383"/>
        <v>41936.647164351853</v>
      </c>
      <c r="O4037" t="b">
        <v>0</v>
      </c>
      <c r="P4037">
        <v>37</v>
      </c>
      <c r="Q4037" t="b">
        <v>0</v>
      </c>
      <c r="R4037" t="s">
        <v>8273</v>
      </c>
      <c r="S4037" t="str">
        <f t="shared" si="380"/>
        <v>technology</v>
      </c>
      <c r="T4037" t="str">
        <f t="shared" si="381"/>
        <v>wearables</v>
      </c>
    </row>
    <row r="4038" spans="1:20" ht="28.8" x14ac:dyDescent="0.3">
      <c r="A4038">
        <v>1224</v>
      </c>
      <c r="B4038" s="3" t="s">
        <v>1225</v>
      </c>
      <c r="C4038" s="3" t="s">
        <v>5334</v>
      </c>
      <c r="D4038" s="10">
        <v>15000</v>
      </c>
      <c r="E4038">
        <v>1060</v>
      </c>
      <c r="F4038" s="5">
        <f t="shared" si="378"/>
        <v>7.0666666666666669E-2</v>
      </c>
      <c r="G4038" s="6">
        <f t="shared" si="379"/>
        <v>58.888888888888886</v>
      </c>
      <c r="H4038" t="s">
        <v>8220</v>
      </c>
      <c r="I4038" t="s">
        <v>8224</v>
      </c>
      <c r="J4038" t="s">
        <v>8246</v>
      </c>
      <c r="K4038">
        <v>1402060302</v>
      </c>
      <c r="L4038" s="11">
        <f t="shared" si="382"/>
        <v>41796.549791666665</v>
      </c>
      <c r="M4038">
        <v>1396876302</v>
      </c>
      <c r="N4038" s="11">
        <f t="shared" si="383"/>
        <v>41736.549791666665</v>
      </c>
      <c r="O4038" t="b">
        <v>0</v>
      </c>
      <c r="P4038">
        <v>18</v>
      </c>
      <c r="Q4038" t="b">
        <v>0</v>
      </c>
      <c r="R4038" t="s">
        <v>8286</v>
      </c>
      <c r="S4038" t="str">
        <f t="shared" si="380"/>
        <v>music</v>
      </c>
      <c r="T4038" t="str">
        <f t="shared" si="381"/>
        <v>world music</v>
      </c>
    </row>
    <row r="4039" spans="1:20" ht="43.2" x14ac:dyDescent="0.3">
      <c r="A4039">
        <v>145</v>
      </c>
      <c r="B4039" s="3" t="s">
        <v>147</v>
      </c>
      <c r="C4039" s="3" t="s">
        <v>4255</v>
      </c>
      <c r="D4039" s="10">
        <v>4500</v>
      </c>
      <c r="E4039">
        <v>338</v>
      </c>
      <c r="F4039" s="5">
        <f t="shared" si="378"/>
        <v>7.5111111111111115E-2</v>
      </c>
      <c r="G4039" s="6">
        <f t="shared" si="379"/>
        <v>37.555555555555557</v>
      </c>
      <c r="H4039" t="s">
        <v>8220</v>
      </c>
      <c r="I4039" t="s">
        <v>8224</v>
      </c>
      <c r="J4039" t="s">
        <v>8246</v>
      </c>
      <c r="K4039">
        <v>1439298052</v>
      </c>
      <c r="L4039" s="11">
        <f t="shared" si="382"/>
        <v>42227.542268518519</v>
      </c>
      <c r="M4039">
        <v>1436965252</v>
      </c>
      <c r="N4039" s="11">
        <f t="shared" si="383"/>
        <v>42200.542268518519</v>
      </c>
      <c r="O4039" t="b">
        <v>0</v>
      </c>
      <c r="P4039">
        <v>9</v>
      </c>
      <c r="Q4039" t="b">
        <v>0</v>
      </c>
      <c r="R4039" t="s">
        <v>8267</v>
      </c>
      <c r="S4039" t="str">
        <f t="shared" si="380"/>
        <v>film &amp; video</v>
      </c>
      <c r="T4039" t="str">
        <f t="shared" si="381"/>
        <v>science fiction</v>
      </c>
    </row>
    <row r="4040" spans="1:20" ht="43.2" x14ac:dyDescent="0.3">
      <c r="A4040">
        <v>2952</v>
      </c>
      <c r="B4040" s="3" t="s">
        <v>2952</v>
      </c>
      <c r="C4040" s="3" t="s">
        <v>7062</v>
      </c>
      <c r="D4040" s="10">
        <v>20000</v>
      </c>
      <c r="E4040">
        <v>1605</v>
      </c>
      <c r="F4040" s="5">
        <f t="shared" si="378"/>
        <v>8.0250000000000002E-2</v>
      </c>
      <c r="G4040" s="6">
        <f t="shared" si="379"/>
        <v>200.625</v>
      </c>
      <c r="H4040" t="s">
        <v>8220</v>
      </c>
      <c r="I4040" t="s">
        <v>8224</v>
      </c>
      <c r="J4040" t="s">
        <v>8246</v>
      </c>
      <c r="K4040">
        <v>1476676800</v>
      </c>
      <c r="L4040" s="11">
        <f t="shared" si="382"/>
        <v>42660.166666666672</v>
      </c>
      <c r="M4040">
        <v>1473957239</v>
      </c>
      <c r="N4040" s="11">
        <f t="shared" si="383"/>
        <v>42628.690266203703</v>
      </c>
      <c r="O4040" t="b">
        <v>0</v>
      </c>
      <c r="P4040">
        <v>8</v>
      </c>
      <c r="Q4040" t="b">
        <v>0</v>
      </c>
      <c r="R4040" t="s">
        <v>8303</v>
      </c>
      <c r="S4040" t="str">
        <f t="shared" si="380"/>
        <v>theater</v>
      </c>
      <c r="T4040" t="str">
        <f t="shared" si="381"/>
        <v>spaces</v>
      </c>
    </row>
    <row r="4041" spans="1:20" ht="43.2" x14ac:dyDescent="0.3">
      <c r="A4041">
        <v>2646</v>
      </c>
      <c r="B4041" s="3" t="s">
        <v>2646</v>
      </c>
      <c r="C4041" s="3" t="s">
        <v>6756</v>
      </c>
      <c r="D4041" s="10">
        <v>500000</v>
      </c>
      <c r="E4041">
        <v>42086.42</v>
      </c>
      <c r="F4041" s="5">
        <f t="shared" si="378"/>
        <v>8.4172839999999999E-2</v>
      </c>
      <c r="G4041" s="6">
        <f t="shared" si="379"/>
        <v>78.666205607476627</v>
      </c>
      <c r="H4041" t="s">
        <v>8220</v>
      </c>
      <c r="I4041" t="s">
        <v>8224</v>
      </c>
      <c r="J4041" t="s">
        <v>8246</v>
      </c>
      <c r="K4041">
        <v>1441783869</v>
      </c>
      <c r="L4041" s="11">
        <f t="shared" si="382"/>
        <v>42256.313298611116</v>
      </c>
      <c r="M4041">
        <v>1439191869</v>
      </c>
      <c r="N4041" s="11">
        <f t="shared" si="383"/>
        <v>42226.313298611116</v>
      </c>
      <c r="O4041" t="b">
        <v>1</v>
      </c>
      <c r="P4041">
        <v>535</v>
      </c>
      <c r="Q4041" t="b">
        <v>0</v>
      </c>
      <c r="R4041" t="s">
        <v>8301</v>
      </c>
      <c r="S4041" t="str">
        <f t="shared" si="380"/>
        <v>technology</v>
      </c>
      <c r="T4041" t="str">
        <f t="shared" si="381"/>
        <v>space exploration</v>
      </c>
    </row>
    <row r="4042" spans="1:20" ht="43.2" x14ac:dyDescent="0.3">
      <c r="A4042">
        <v>1043</v>
      </c>
      <c r="B4042" s="3" t="s">
        <v>1044</v>
      </c>
      <c r="C4042" s="3" t="s">
        <v>5153</v>
      </c>
      <c r="D4042" s="10">
        <v>100000</v>
      </c>
      <c r="E4042">
        <v>8537</v>
      </c>
      <c r="F4042" s="5">
        <f t="shared" si="378"/>
        <v>8.5370000000000001E-2</v>
      </c>
      <c r="G4042" s="6">
        <f t="shared" si="379"/>
        <v>29.236301369863014</v>
      </c>
      <c r="H4042" t="s">
        <v>8220</v>
      </c>
      <c r="I4042" t="s">
        <v>8224</v>
      </c>
      <c r="J4042" t="s">
        <v>8246</v>
      </c>
      <c r="K4042">
        <v>1432101855</v>
      </c>
      <c r="L4042" s="11">
        <f t="shared" si="382"/>
        <v>42144.252951388888</v>
      </c>
      <c r="M4042">
        <v>1429509855</v>
      </c>
      <c r="N4042" s="11">
        <f t="shared" si="383"/>
        <v>42114.252951388888</v>
      </c>
      <c r="O4042" t="b">
        <v>0</v>
      </c>
      <c r="P4042">
        <v>292</v>
      </c>
      <c r="Q4042" t="b">
        <v>0</v>
      </c>
      <c r="R4042" t="s">
        <v>8281</v>
      </c>
      <c r="S4042" t="str">
        <f t="shared" si="380"/>
        <v>journalism</v>
      </c>
      <c r="T4042" t="str">
        <f t="shared" si="381"/>
        <v>audio</v>
      </c>
    </row>
    <row r="4043" spans="1:20" ht="43.2" x14ac:dyDescent="0.3">
      <c r="A4043">
        <v>1323</v>
      </c>
      <c r="B4043" s="3" t="s">
        <v>1324</v>
      </c>
      <c r="C4043" s="3" t="s">
        <v>5433</v>
      </c>
      <c r="D4043" s="10">
        <v>15000</v>
      </c>
      <c r="E4043">
        <v>1332</v>
      </c>
      <c r="F4043" s="5">
        <f t="shared" si="378"/>
        <v>8.8800000000000004E-2</v>
      </c>
      <c r="G4043" s="6">
        <f t="shared" si="379"/>
        <v>30.272727272727273</v>
      </c>
      <c r="H4043" t="s">
        <v>8220</v>
      </c>
      <c r="I4043" t="s">
        <v>8224</v>
      </c>
      <c r="J4043" t="s">
        <v>8246</v>
      </c>
      <c r="K4043">
        <v>1461653700</v>
      </c>
      <c r="L4043" s="11">
        <f t="shared" si="382"/>
        <v>42486.288194444445</v>
      </c>
      <c r="M4043">
        <v>1458665146</v>
      </c>
      <c r="N4043" s="11">
        <f t="shared" si="383"/>
        <v>42451.698449074072</v>
      </c>
      <c r="O4043" t="b">
        <v>0</v>
      </c>
      <c r="P4043">
        <v>44</v>
      </c>
      <c r="Q4043" t="b">
        <v>0</v>
      </c>
      <c r="R4043" t="s">
        <v>8273</v>
      </c>
      <c r="S4043" t="str">
        <f t="shared" si="380"/>
        <v>technology</v>
      </c>
      <c r="T4043" t="str">
        <f t="shared" si="381"/>
        <v>wearables</v>
      </c>
    </row>
    <row r="4044" spans="1:20" ht="43.2" x14ac:dyDescent="0.3">
      <c r="A4044">
        <v>132</v>
      </c>
      <c r="B4044" s="3" t="s">
        <v>134</v>
      </c>
      <c r="C4044" s="3" t="s">
        <v>4243</v>
      </c>
      <c r="D4044" s="10">
        <v>80000</v>
      </c>
      <c r="E4044">
        <v>7655</v>
      </c>
      <c r="F4044" s="5">
        <f t="shared" si="378"/>
        <v>9.5687499999999995E-2</v>
      </c>
      <c r="G4044" s="6">
        <f t="shared" si="379"/>
        <v>94.506172839506178</v>
      </c>
      <c r="H4044" t="s">
        <v>8220</v>
      </c>
      <c r="I4044" t="s">
        <v>8224</v>
      </c>
      <c r="J4044" t="s">
        <v>8246</v>
      </c>
      <c r="K4044">
        <v>1415392207</v>
      </c>
      <c r="L4044" s="11">
        <f t="shared" si="382"/>
        <v>41950.854247685187</v>
      </c>
      <c r="M4044">
        <v>1411500607</v>
      </c>
      <c r="N4044" s="11">
        <f t="shared" si="383"/>
        <v>41905.812581018516</v>
      </c>
      <c r="O4044" t="b">
        <v>0</v>
      </c>
      <c r="P4044">
        <v>81</v>
      </c>
      <c r="Q4044" t="b">
        <v>0</v>
      </c>
      <c r="R4044" t="s">
        <v>8267</v>
      </c>
      <c r="S4044" t="str">
        <f t="shared" si="380"/>
        <v>film &amp; video</v>
      </c>
      <c r="T4044" t="str">
        <f t="shared" si="381"/>
        <v>science fiction</v>
      </c>
    </row>
    <row r="4045" spans="1:20" ht="43.2" x14ac:dyDescent="0.3">
      <c r="A4045">
        <v>1324</v>
      </c>
      <c r="B4045" s="3" t="s">
        <v>1325</v>
      </c>
      <c r="C4045" s="3" t="s">
        <v>5434</v>
      </c>
      <c r="D4045" s="10">
        <v>50000</v>
      </c>
      <c r="E4045">
        <v>4920</v>
      </c>
      <c r="F4045" s="5">
        <f t="shared" si="378"/>
        <v>9.8400000000000001E-2</v>
      </c>
      <c r="G4045" s="6">
        <f t="shared" si="379"/>
        <v>54.666666666666664</v>
      </c>
      <c r="H4045" t="s">
        <v>8220</v>
      </c>
      <c r="I4045" t="s">
        <v>8224</v>
      </c>
      <c r="J4045" t="s">
        <v>8246</v>
      </c>
      <c r="K4045">
        <v>1476371552</v>
      </c>
      <c r="L4045" s="11">
        <f t="shared" si="382"/>
        <v>42656.633703703701</v>
      </c>
      <c r="M4045">
        <v>1473779552</v>
      </c>
      <c r="N4045" s="11">
        <f t="shared" si="383"/>
        <v>42626.633703703701</v>
      </c>
      <c r="O4045" t="b">
        <v>0</v>
      </c>
      <c r="P4045">
        <v>90</v>
      </c>
      <c r="Q4045" t="b">
        <v>0</v>
      </c>
      <c r="R4045" t="s">
        <v>8273</v>
      </c>
      <c r="S4045" t="str">
        <f t="shared" si="380"/>
        <v>technology</v>
      </c>
      <c r="T4045" t="str">
        <f t="shared" si="381"/>
        <v>wearables</v>
      </c>
    </row>
    <row r="4046" spans="1:20" ht="43.2" x14ac:dyDescent="0.3">
      <c r="A4046">
        <v>1455</v>
      </c>
      <c r="B4046" s="3" t="s">
        <v>1456</v>
      </c>
      <c r="C4046" s="3" t="s">
        <v>5565</v>
      </c>
      <c r="D4046" s="10">
        <v>15000</v>
      </c>
      <c r="E4046">
        <v>1575</v>
      </c>
      <c r="F4046" s="5">
        <f t="shared" si="378"/>
        <v>0.105</v>
      </c>
      <c r="G4046" s="6">
        <f t="shared" si="379"/>
        <v>225</v>
      </c>
      <c r="H4046" t="s">
        <v>8220</v>
      </c>
      <c r="I4046" t="s">
        <v>8224</v>
      </c>
      <c r="J4046" t="s">
        <v>8246</v>
      </c>
      <c r="K4046">
        <v>1409924340</v>
      </c>
      <c r="L4046" s="11">
        <f t="shared" si="382"/>
        <v>41887.568749999999</v>
      </c>
      <c r="M4046">
        <v>1405181320</v>
      </c>
      <c r="N4046" s="11">
        <f t="shared" si="383"/>
        <v>41832.672685185185</v>
      </c>
      <c r="O4046" t="b">
        <v>0</v>
      </c>
      <c r="P4046">
        <v>7</v>
      </c>
      <c r="Q4046" t="b">
        <v>0</v>
      </c>
      <c r="R4046" t="s">
        <v>8287</v>
      </c>
      <c r="S4046" t="str">
        <f t="shared" si="380"/>
        <v>publishing</v>
      </c>
      <c r="T4046" t="str">
        <f t="shared" si="381"/>
        <v>translations</v>
      </c>
    </row>
    <row r="4047" spans="1:20" ht="43.2" x14ac:dyDescent="0.3">
      <c r="A4047">
        <v>2645</v>
      </c>
      <c r="B4047" s="3" t="s">
        <v>2645</v>
      </c>
      <c r="C4047" s="3" t="s">
        <v>6755</v>
      </c>
      <c r="D4047" s="10">
        <v>20000</v>
      </c>
      <c r="E4047">
        <v>2100</v>
      </c>
      <c r="F4047" s="5">
        <f t="shared" si="378"/>
        <v>0.105</v>
      </c>
      <c r="G4047" s="6">
        <f t="shared" si="379"/>
        <v>91.304347826086953</v>
      </c>
      <c r="H4047" t="s">
        <v>8220</v>
      </c>
      <c r="I4047" t="s">
        <v>8226</v>
      </c>
      <c r="J4047" t="s">
        <v>8248</v>
      </c>
      <c r="K4047">
        <v>1415481203</v>
      </c>
      <c r="L4047" s="11">
        <f t="shared" si="382"/>
        <v>41951.884293981479</v>
      </c>
      <c r="M4047">
        <v>1412885603</v>
      </c>
      <c r="N4047" s="11">
        <f t="shared" si="383"/>
        <v>41921.842627314814</v>
      </c>
      <c r="O4047" t="b">
        <v>1</v>
      </c>
      <c r="P4047">
        <v>23</v>
      </c>
      <c r="Q4047" t="b">
        <v>0</v>
      </c>
      <c r="R4047" t="s">
        <v>8301</v>
      </c>
      <c r="S4047" t="str">
        <f t="shared" si="380"/>
        <v>technology</v>
      </c>
      <c r="T4047" t="str">
        <f t="shared" si="381"/>
        <v>space exploration</v>
      </c>
    </row>
    <row r="4048" spans="1:20" ht="43.2" x14ac:dyDescent="0.3">
      <c r="A4048">
        <v>2366</v>
      </c>
      <c r="B4048" s="3" t="s">
        <v>2367</v>
      </c>
      <c r="C4048" s="3" t="s">
        <v>6476</v>
      </c>
      <c r="D4048" s="10">
        <v>25000</v>
      </c>
      <c r="E4048">
        <v>2630</v>
      </c>
      <c r="F4048" s="5">
        <f t="shared" si="378"/>
        <v>0.1052</v>
      </c>
      <c r="G4048" s="6">
        <f t="shared" si="379"/>
        <v>97.407407407407405</v>
      </c>
      <c r="H4048" t="s">
        <v>8220</v>
      </c>
      <c r="I4048" t="s">
        <v>8225</v>
      </c>
      <c r="J4048" t="s">
        <v>8247</v>
      </c>
      <c r="K4048">
        <v>1445431533</v>
      </c>
      <c r="L4048" s="11">
        <f t="shared" si="382"/>
        <v>42298.531631944439</v>
      </c>
      <c r="M4048">
        <v>1442839533</v>
      </c>
      <c r="N4048" s="11">
        <f t="shared" si="383"/>
        <v>42268.531631944439</v>
      </c>
      <c r="O4048" t="b">
        <v>0</v>
      </c>
      <c r="P4048">
        <v>27</v>
      </c>
      <c r="Q4048" t="b">
        <v>0</v>
      </c>
      <c r="R4048" t="s">
        <v>8272</v>
      </c>
      <c r="S4048" t="str">
        <f t="shared" si="380"/>
        <v>technology</v>
      </c>
      <c r="T4048" t="str">
        <f t="shared" si="381"/>
        <v>web</v>
      </c>
    </row>
    <row r="4049" spans="1:20" ht="43.2" x14ac:dyDescent="0.3">
      <c r="A4049">
        <v>1334</v>
      </c>
      <c r="B4049" s="3" t="s">
        <v>1335</v>
      </c>
      <c r="C4049" s="3" t="s">
        <v>5444</v>
      </c>
      <c r="D4049" s="10">
        <v>133000</v>
      </c>
      <c r="E4049">
        <v>14303</v>
      </c>
      <c r="F4049" s="5">
        <f t="shared" si="378"/>
        <v>0.10754135338345865</v>
      </c>
      <c r="G4049" s="6">
        <f t="shared" si="379"/>
        <v>51.822463768115945</v>
      </c>
      <c r="H4049" t="s">
        <v>8220</v>
      </c>
      <c r="I4049" t="s">
        <v>8224</v>
      </c>
      <c r="J4049" t="s">
        <v>8246</v>
      </c>
      <c r="K4049">
        <v>1457721287</v>
      </c>
      <c r="L4049" s="11">
        <f t="shared" si="382"/>
        <v>42440.774155092593</v>
      </c>
      <c r="M4049">
        <v>1455129287</v>
      </c>
      <c r="N4049" s="11">
        <f t="shared" si="383"/>
        <v>42410.774155092593</v>
      </c>
      <c r="O4049" t="b">
        <v>0</v>
      </c>
      <c r="P4049">
        <v>276</v>
      </c>
      <c r="Q4049" t="b">
        <v>0</v>
      </c>
      <c r="R4049" t="s">
        <v>8273</v>
      </c>
      <c r="S4049" t="str">
        <f t="shared" si="380"/>
        <v>technology</v>
      </c>
      <c r="T4049" t="str">
        <f t="shared" si="381"/>
        <v>wearables</v>
      </c>
    </row>
    <row r="4050" spans="1:20" ht="43.2" x14ac:dyDescent="0.3">
      <c r="A4050">
        <v>141</v>
      </c>
      <c r="B4050" s="3" t="s">
        <v>143</v>
      </c>
      <c r="C4050" s="3" t="s">
        <v>4251</v>
      </c>
      <c r="D4050" s="10">
        <v>12000</v>
      </c>
      <c r="E4050">
        <v>1293</v>
      </c>
      <c r="F4050" s="5">
        <f t="shared" si="378"/>
        <v>0.10775</v>
      </c>
      <c r="G4050" s="6">
        <f t="shared" si="379"/>
        <v>46.178571428571431</v>
      </c>
      <c r="H4050" t="s">
        <v>8220</v>
      </c>
      <c r="I4050" t="s">
        <v>8224</v>
      </c>
      <c r="J4050" t="s">
        <v>8246</v>
      </c>
      <c r="K4050">
        <v>1433043623</v>
      </c>
      <c r="L4050" s="11">
        <f t="shared" si="382"/>
        <v>42155.153043981481</v>
      </c>
      <c r="M4050">
        <v>1429155623</v>
      </c>
      <c r="N4050" s="11">
        <f t="shared" si="383"/>
        <v>42110.153043981481</v>
      </c>
      <c r="O4050" t="b">
        <v>0</v>
      </c>
      <c r="P4050">
        <v>28</v>
      </c>
      <c r="Q4050" t="b">
        <v>0</v>
      </c>
      <c r="R4050" t="s">
        <v>8267</v>
      </c>
      <c r="S4050" t="str">
        <f t="shared" si="380"/>
        <v>film &amp; video</v>
      </c>
      <c r="T4050" t="str">
        <f t="shared" si="381"/>
        <v>science fiction</v>
      </c>
    </row>
    <row r="4051" spans="1:20" ht="57.6" x14ac:dyDescent="0.3">
      <c r="A4051">
        <v>1578</v>
      </c>
      <c r="B4051" s="3" t="s">
        <v>1579</v>
      </c>
      <c r="C4051" s="3" t="s">
        <v>5688</v>
      </c>
      <c r="D4051" s="10">
        <v>1897</v>
      </c>
      <c r="E4051">
        <v>205</v>
      </c>
      <c r="F4051" s="5">
        <f t="shared" si="378"/>
        <v>0.10806536636794939</v>
      </c>
      <c r="G4051" s="6">
        <f t="shared" si="379"/>
        <v>51.25</v>
      </c>
      <c r="H4051" t="s">
        <v>8220</v>
      </c>
      <c r="I4051" t="s">
        <v>8224</v>
      </c>
      <c r="J4051" t="s">
        <v>8246</v>
      </c>
      <c r="K4051">
        <v>1283392800</v>
      </c>
      <c r="L4051" s="11">
        <f t="shared" si="382"/>
        <v>40423.083333333336</v>
      </c>
      <c r="M4051">
        <v>1281317691</v>
      </c>
      <c r="N4051" s="11">
        <f t="shared" si="383"/>
        <v>40399.065868055557</v>
      </c>
      <c r="O4051" t="b">
        <v>0</v>
      </c>
      <c r="P4051">
        <v>4</v>
      </c>
      <c r="Q4051" t="b">
        <v>0</v>
      </c>
      <c r="R4051" t="s">
        <v>8290</v>
      </c>
      <c r="S4051" t="str">
        <f t="shared" si="380"/>
        <v>publishing</v>
      </c>
      <c r="T4051" t="str">
        <f t="shared" si="381"/>
        <v>art books</v>
      </c>
    </row>
    <row r="4052" spans="1:20" ht="43.2" x14ac:dyDescent="0.3">
      <c r="A4052">
        <v>2376</v>
      </c>
      <c r="B4052" s="3" t="s">
        <v>2377</v>
      </c>
      <c r="C4052" s="3" t="s">
        <v>6486</v>
      </c>
      <c r="D4052" s="10">
        <v>3000</v>
      </c>
      <c r="E4052">
        <v>326.33</v>
      </c>
      <c r="F4052" s="5">
        <f t="shared" si="378"/>
        <v>0.10877666666666666</v>
      </c>
      <c r="G4052" s="6">
        <f t="shared" si="379"/>
        <v>81.582499999999996</v>
      </c>
      <c r="H4052" t="s">
        <v>8220</v>
      </c>
      <c r="I4052" t="s">
        <v>8224</v>
      </c>
      <c r="J4052" t="s">
        <v>8246</v>
      </c>
      <c r="K4052">
        <v>1449785566</v>
      </c>
      <c r="L4052" s="11">
        <f t="shared" si="382"/>
        <v>42348.925532407404</v>
      </c>
      <c r="M4052">
        <v>1447193566</v>
      </c>
      <c r="N4052" s="11">
        <f t="shared" si="383"/>
        <v>42318.925532407404</v>
      </c>
      <c r="O4052" t="b">
        <v>0</v>
      </c>
      <c r="P4052">
        <v>4</v>
      </c>
      <c r="Q4052" t="b">
        <v>0</v>
      </c>
      <c r="R4052" t="s">
        <v>8272</v>
      </c>
      <c r="S4052" t="str">
        <f t="shared" si="380"/>
        <v>technology</v>
      </c>
      <c r="T4052" t="str">
        <f t="shared" si="381"/>
        <v>web</v>
      </c>
    </row>
    <row r="4053" spans="1:20" ht="28.8" x14ac:dyDescent="0.3">
      <c r="A4053">
        <v>1308</v>
      </c>
      <c r="B4053" s="3" t="s">
        <v>1309</v>
      </c>
      <c r="C4053" s="3" t="s">
        <v>5418</v>
      </c>
      <c r="D4053" s="10">
        <v>10000</v>
      </c>
      <c r="E4053">
        <v>1136</v>
      </c>
      <c r="F4053" s="5">
        <f t="shared" si="378"/>
        <v>0.11360000000000001</v>
      </c>
      <c r="G4053" s="6">
        <f t="shared" si="379"/>
        <v>29.894736842105264</v>
      </c>
      <c r="H4053" t="s">
        <v>8220</v>
      </c>
      <c r="I4053" t="s">
        <v>8224</v>
      </c>
      <c r="J4053" t="s">
        <v>8246</v>
      </c>
      <c r="K4053">
        <v>1475937812</v>
      </c>
      <c r="L4053" s="11">
        <f t="shared" si="382"/>
        <v>42651.613564814819</v>
      </c>
      <c r="M4053">
        <v>1472481812</v>
      </c>
      <c r="N4053" s="11">
        <f t="shared" si="383"/>
        <v>42611.613564814819</v>
      </c>
      <c r="O4053" t="b">
        <v>0</v>
      </c>
      <c r="P4053">
        <v>38</v>
      </c>
      <c r="Q4053" t="b">
        <v>0</v>
      </c>
      <c r="R4053" t="s">
        <v>8273</v>
      </c>
      <c r="S4053" t="str">
        <f t="shared" si="380"/>
        <v>technology</v>
      </c>
      <c r="T4053" t="str">
        <f t="shared" si="381"/>
        <v>wearables</v>
      </c>
    </row>
    <row r="4054" spans="1:20" ht="28.8" x14ac:dyDescent="0.3">
      <c r="A4054">
        <v>2656</v>
      </c>
      <c r="B4054" s="3" t="s">
        <v>2656</v>
      </c>
      <c r="C4054" s="3" t="s">
        <v>6766</v>
      </c>
      <c r="D4054" s="10">
        <v>150000</v>
      </c>
      <c r="E4054">
        <v>17155</v>
      </c>
      <c r="F4054" s="5">
        <f t="shared" si="378"/>
        <v>0.11436666666666667</v>
      </c>
      <c r="G4054" s="6">
        <f t="shared" si="379"/>
        <v>112.86184210526316</v>
      </c>
      <c r="H4054" t="s">
        <v>8220</v>
      </c>
      <c r="I4054" t="s">
        <v>8224</v>
      </c>
      <c r="J4054" t="s">
        <v>8246</v>
      </c>
      <c r="K4054">
        <v>1489345200</v>
      </c>
      <c r="L4054" s="11">
        <f t="shared" si="382"/>
        <v>42806.791666666672</v>
      </c>
      <c r="M4054">
        <v>1485966688</v>
      </c>
      <c r="N4054" s="11">
        <f t="shared" si="383"/>
        <v>42767.688518518517</v>
      </c>
      <c r="O4054" t="b">
        <v>0</v>
      </c>
      <c r="P4054">
        <v>152</v>
      </c>
      <c r="Q4054" t="b">
        <v>0</v>
      </c>
      <c r="R4054" t="s">
        <v>8301</v>
      </c>
      <c r="S4054" t="str">
        <f t="shared" si="380"/>
        <v>technology</v>
      </c>
      <c r="T4054" t="str">
        <f t="shared" si="381"/>
        <v>space exploration</v>
      </c>
    </row>
    <row r="4055" spans="1:20" ht="28.8" x14ac:dyDescent="0.3">
      <c r="A4055">
        <v>1307</v>
      </c>
      <c r="B4055" s="3" t="s">
        <v>1308</v>
      </c>
      <c r="C4055" s="3" t="s">
        <v>5417</v>
      </c>
      <c r="D4055" s="10">
        <v>50000</v>
      </c>
      <c r="E4055">
        <v>5757</v>
      </c>
      <c r="F4055" s="5">
        <f t="shared" si="378"/>
        <v>0.11514000000000001</v>
      </c>
      <c r="G4055" s="6">
        <f t="shared" si="379"/>
        <v>127.93333333333334</v>
      </c>
      <c r="H4055" t="s">
        <v>8220</v>
      </c>
      <c r="I4055" t="s">
        <v>8224</v>
      </c>
      <c r="J4055" t="s">
        <v>8246</v>
      </c>
      <c r="K4055">
        <v>1455710679</v>
      </c>
      <c r="L4055" s="11">
        <f t="shared" si="382"/>
        <v>42417.503229166665</v>
      </c>
      <c r="M4055">
        <v>1453118679</v>
      </c>
      <c r="N4055" s="11">
        <f t="shared" si="383"/>
        <v>42387.503229166665</v>
      </c>
      <c r="O4055" t="b">
        <v>0</v>
      </c>
      <c r="P4055">
        <v>45</v>
      </c>
      <c r="Q4055" t="b">
        <v>0</v>
      </c>
      <c r="R4055" t="s">
        <v>8273</v>
      </c>
      <c r="S4055" t="str">
        <f t="shared" si="380"/>
        <v>technology</v>
      </c>
      <c r="T4055" t="str">
        <f t="shared" si="381"/>
        <v>wearables</v>
      </c>
    </row>
    <row r="4056" spans="1:20" ht="43.2" x14ac:dyDescent="0.3">
      <c r="A4056">
        <v>2653</v>
      </c>
      <c r="B4056" s="3" t="s">
        <v>2653</v>
      </c>
      <c r="C4056" s="3" t="s">
        <v>6763</v>
      </c>
      <c r="D4056" s="10">
        <v>51000</v>
      </c>
      <c r="E4056">
        <v>5876</v>
      </c>
      <c r="F4056" s="5">
        <f t="shared" si="378"/>
        <v>0.1152156862745098</v>
      </c>
      <c r="G4056" s="6">
        <f t="shared" si="379"/>
        <v>83.942857142857136</v>
      </c>
      <c r="H4056" t="s">
        <v>8220</v>
      </c>
      <c r="I4056" t="s">
        <v>8224</v>
      </c>
      <c r="J4056" t="s">
        <v>8246</v>
      </c>
      <c r="K4056">
        <v>1402632000</v>
      </c>
      <c r="L4056" s="11">
        <f t="shared" si="382"/>
        <v>41803.166666666664</v>
      </c>
      <c r="M4056">
        <v>1399909127</v>
      </c>
      <c r="N4056" s="11">
        <f t="shared" si="383"/>
        <v>41771.651932870373</v>
      </c>
      <c r="O4056" t="b">
        <v>0</v>
      </c>
      <c r="P4056">
        <v>70</v>
      </c>
      <c r="Q4056" t="b">
        <v>0</v>
      </c>
      <c r="R4056" t="s">
        <v>8301</v>
      </c>
      <c r="S4056" t="str">
        <f t="shared" si="380"/>
        <v>technology</v>
      </c>
      <c r="T4056" t="str">
        <f t="shared" si="381"/>
        <v>space exploration</v>
      </c>
    </row>
    <row r="4057" spans="1:20" ht="43.2" x14ac:dyDescent="0.3">
      <c r="A4057">
        <v>1233</v>
      </c>
      <c r="B4057" s="3" t="s">
        <v>1234</v>
      </c>
      <c r="C4057" s="3" t="s">
        <v>5343</v>
      </c>
      <c r="D4057" s="10">
        <v>1000</v>
      </c>
      <c r="E4057">
        <v>116</v>
      </c>
      <c r="F4057" s="5">
        <f t="shared" si="378"/>
        <v>0.11600000000000001</v>
      </c>
      <c r="G4057" s="6">
        <f t="shared" si="379"/>
        <v>19.333333333333332</v>
      </c>
      <c r="H4057" t="s">
        <v>8220</v>
      </c>
      <c r="I4057" t="s">
        <v>8224</v>
      </c>
      <c r="J4057" t="s">
        <v>8246</v>
      </c>
      <c r="K4057">
        <v>1329864374</v>
      </c>
      <c r="L4057" s="11">
        <f t="shared" si="382"/>
        <v>40960.948773148149</v>
      </c>
      <c r="M4057">
        <v>1328049974</v>
      </c>
      <c r="N4057" s="11">
        <f t="shared" si="383"/>
        <v>40939.948773148149</v>
      </c>
      <c r="O4057" t="b">
        <v>0</v>
      </c>
      <c r="P4057">
        <v>6</v>
      </c>
      <c r="Q4057" t="b">
        <v>0</v>
      </c>
      <c r="R4057" t="s">
        <v>8286</v>
      </c>
      <c r="S4057" t="str">
        <f t="shared" si="380"/>
        <v>music</v>
      </c>
      <c r="T4057" t="str">
        <f t="shared" si="381"/>
        <v>world music</v>
      </c>
    </row>
    <row r="4058" spans="1:20" ht="43.2" x14ac:dyDescent="0.3">
      <c r="A4058">
        <v>633</v>
      </c>
      <c r="B4058" s="3" t="s">
        <v>634</v>
      </c>
      <c r="C4058" s="3" t="s">
        <v>4743</v>
      </c>
      <c r="D4058" s="10">
        <v>10000</v>
      </c>
      <c r="E4058">
        <v>1245</v>
      </c>
      <c r="F4058" s="5">
        <f t="shared" si="378"/>
        <v>0.1245</v>
      </c>
      <c r="G4058" s="6">
        <f t="shared" si="379"/>
        <v>49.8</v>
      </c>
      <c r="H4058" t="s">
        <v>8220</v>
      </c>
      <c r="I4058" t="s">
        <v>8224</v>
      </c>
      <c r="J4058" t="s">
        <v>8246</v>
      </c>
      <c r="K4058">
        <v>1466204400</v>
      </c>
      <c r="L4058" s="11">
        <f t="shared" si="382"/>
        <v>42538.958333333328</v>
      </c>
      <c r="M4058">
        <v>1463469062</v>
      </c>
      <c r="N4058" s="11">
        <f t="shared" si="383"/>
        <v>42507.29932870371</v>
      </c>
      <c r="O4058" t="b">
        <v>0</v>
      </c>
      <c r="P4058">
        <v>25</v>
      </c>
      <c r="Q4058" t="b">
        <v>0</v>
      </c>
      <c r="R4058" t="s">
        <v>8272</v>
      </c>
      <c r="S4058" t="str">
        <f t="shared" si="380"/>
        <v>technology</v>
      </c>
      <c r="T4058" t="str">
        <f t="shared" si="381"/>
        <v>web</v>
      </c>
    </row>
    <row r="4059" spans="1:20" ht="28.8" x14ac:dyDescent="0.3">
      <c r="A4059">
        <v>1576</v>
      </c>
      <c r="B4059" s="3" t="s">
        <v>1577</v>
      </c>
      <c r="C4059" s="3" t="s">
        <v>5686</v>
      </c>
      <c r="D4059" s="10">
        <v>5000</v>
      </c>
      <c r="E4059">
        <v>650</v>
      </c>
      <c r="F4059" s="5">
        <f t="shared" si="378"/>
        <v>0.13</v>
      </c>
      <c r="G4059" s="6">
        <f t="shared" si="379"/>
        <v>65</v>
      </c>
      <c r="H4059" t="s">
        <v>8220</v>
      </c>
      <c r="I4059" t="s">
        <v>8224</v>
      </c>
      <c r="J4059" t="s">
        <v>8246</v>
      </c>
      <c r="K4059">
        <v>1435698368</v>
      </c>
      <c r="L4059" s="11">
        <f t="shared" si="382"/>
        <v>42185.879259259258</v>
      </c>
      <c r="M4059">
        <v>1431810368</v>
      </c>
      <c r="N4059" s="11">
        <f t="shared" si="383"/>
        <v>42140.879259259258</v>
      </c>
      <c r="O4059" t="b">
        <v>0</v>
      </c>
      <c r="P4059">
        <v>10</v>
      </c>
      <c r="Q4059" t="b">
        <v>0</v>
      </c>
      <c r="R4059" t="s">
        <v>8290</v>
      </c>
      <c r="S4059" t="str">
        <f t="shared" si="380"/>
        <v>publishing</v>
      </c>
      <c r="T4059" t="str">
        <f t="shared" si="381"/>
        <v>art books</v>
      </c>
    </row>
    <row r="4060" spans="1:20" ht="43.2" x14ac:dyDescent="0.3">
      <c r="A4060">
        <v>3880</v>
      </c>
      <c r="B4060" s="3" t="s">
        <v>3877</v>
      </c>
      <c r="C4060" s="3" t="s">
        <v>7989</v>
      </c>
      <c r="D4060" s="10">
        <v>7500</v>
      </c>
      <c r="E4060">
        <v>980</v>
      </c>
      <c r="F4060" s="5">
        <f t="shared" si="378"/>
        <v>0.13066666666666665</v>
      </c>
      <c r="G4060" s="6">
        <f t="shared" si="379"/>
        <v>57.647058823529413</v>
      </c>
      <c r="H4060" t="s">
        <v>8220</v>
      </c>
      <c r="I4060" t="s">
        <v>8225</v>
      </c>
      <c r="J4060" t="s">
        <v>8247</v>
      </c>
      <c r="K4060">
        <v>1406761200</v>
      </c>
      <c r="L4060" s="11">
        <f t="shared" si="382"/>
        <v>41850.958333333336</v>
      </c>
      <c r="M4060">
        <v>1403724820</v>
      </c>
      <c r="N4060" s="11">
        <f t="shared" si="383"/>
        <v>41815.815046296295</v>
      </c>
      <c r="O4060" t="b">
        <v>0</v>
      </c>
      <c r="P4060">
        <v>17</v>
      </c>
      <c r="Q4060" t="b">
        <v>0</v>
      </c>
      <c r="R4060" t="s">
        <v>8305</v>
      </c>
      <c r="S4060" t="str">
        <f t="shared" si="380"/>
        <v>theater</v>
      </c>
      <c r="T4060" t="str">
        <f t="shared" si="381"/>
        <v>musical</v>
      </c>
    </row>
    <row r="4061" spans="1:20" ht="57.6" x14ac:dyDescent="0.3">
      <c r="A4061">
        <v>1009</v>
      </c>
      <c r="B4061" s="3" t="s">
        <v>1010</v>
      </c>
      <c r="C4061" s="3" t="s">
        <v>5119</v>
      </c>
      <c r="D4061" s="10">
        <v>50000</v>
      </c>
      <c r="E4061">
        <v>6565</v>
      </c>
      <c r="F4061" s="5">
        <f t="shared" si="378"/>
        <v>0.1313</v>
      </c>
      <c r="G4061" s="6">
        <f t="shared" si="379"/>
        <v>65</v>
      </c>
      <c r="H4061" t="s">
        <v>8220</v>
      </c>
      <c r="I4061" t="s">
        <v>8224</v>
      </c>
      <c r="J4061" t="s">
        <v>8246</v>
      </c>
      <c r="K4061">
        <v>1466346646</v>
      </c>
      <c r="L4061" s="11">
        <f t="shared" si="382"/>
        <v>42540.604699074072</v>
      </c>
      <c r="M4061">
        <v>1463754646</v>
      </c>
      <c r="N4061" s="11">
        <f t="shared" si="383"/>
        <v>42510.604699074072</v>
      </c>
      <c r="O4061" t="b">
        <v>0</v>
      </c>
      <c r="P4061">
        <v>101</v>
      </c>
      <c r="Q4061" t="b">
        <v>0</v>
      </c>
      <c r="R4061" t="s">
        <v>8273</v>
      </c>
      <c r="S4061" t="str">
        <f t="shared" si="380"/>
        <v>technology</v>
      </c>
      <c r="T4061" t="str">
        <f t="shared" si="381"/>
        <v>wearables</v>
      </c>
    </row>
    <row r="4062" spans="1:20" ht="43.2" x14ac:dyDescent="0.3">
      <c r="A4062">
        <v>135</v>
      </c>
      <c r="B4062" s="3" t="s">
        <v>137</v>
      </c>
      <c r="C4062" s="3" t="s">
        <v>4246</v>
      </c>
      <c r="D4062" s="10">
        <v>3000</v>
      </c>
      <c r="E4062">
        <v>403</v>
      </c>
      <c r="F4062" s="5">
        <f t="shared" si="378"/>
        <v>0.13433333333333333</v>
      </c>
      <c r="G4062" s="6">
        <f t="shared" si="379"/>
        <v>80.599999999999994</v>
      </c>
      <c r="H4062" t="s">
        <v>8220</v>
      </c>
      <c r="I4062" t="s">
        <v>8224</v>
      </c>
      <c r="J4062" t="s">
        <v>8246</v>
      </c>
      <c r="K4062">
        <v>1404241200</v>
      </c>
      <c r="L4062" s="11">
        <f t="shared" si="382"/>
        <v>41821.791666666664</v>
      </c>
      <c r="M4062">
        <v>1401354597</v>
      </c>
      <c r="N4062" s="11">
        <f t="shared" si="383"/>
        <v>41788.381909722222</v>
      </c>
      <c r="O4062" t="b">
        <v>0</v>
      </c>
      <c r="P4062">
        <v>5</v>
      </c>
      <c r="Q4062" t="b">
        <v>0</v>
      </c>
      <c r="R4062" t="s">
        <v>8267</v>
      </c>
      <c r="S4062" t="str">
        <f t="shared" si="380"/>
        <v>film &amp; video</v>
      </c>
      <c r="T4062" t="str">
        <f t="shared" si="381"/>
        <v>science fiction</v>
      </c>
    </row>
    <row r="4063" spans="1:20" ht="43.2" x14ac:dyDescent="0.3">
      <c r="A4063">
        <v>1568</v>
      </c>
      <c r="B4063" s="3" t="s">
        <v>1569</v>
      </c>
      <c r="C4063" s="3" t="s">
        <v>5678</v>
      </c>
      <c r="D4063" s="10">
        <v>25000</v>
      </c>
      <c r="E4063">
        <v>3410</v>
      </c>
      <c r="F4063" s="5">
        <f t="shared" si="378"/>
        <v>0.13639999999999999</v>
      </c>
      <c r="G4063" s="6">
        <f t="shared" si="379"/>
        <v>155</v>
      </c>
      <c r="H4063" t="s">
        <v>8220</v>
      </c>
      <c r="I4063" t="s">
        <v>8224</v>
      </c>
      <c r="J4063" t="s">
        <v>8246</v>
      </c>
      <c r="K4063">
        <v>1419384585</v>
      </c>
      <c r="L4063" s="11">
        <f t="shared" si="382"/>
        <v>41997.062326388885</v>
      </c>
      <c r="M4063">
        <v>1416360585</v>
      </c>
      <c r="N4063" s="11">
        <f t="shared" si="383"/>
        <v>41962.062326388885</v>
      </c>
      <c r="O4063" t="b">
        <v>0</v>
      </c>
      <c r="P4063">
        <v>22</v>
      </c>
      <c r="Q4063" t="b">
        <v>0</v>
      </c>
      <c r="R4063" t="s">
        <v>8290</v>
      </c>
      <c r="S4063" t="str">
        <f t="shared" si="380"/>
        <v>publishing</v>
      </c>
      <c r="T4063" t="str">
        <f t="shared" si="381"/>
        <v>art books</v>
      </c>
    </row>
    <row r="4064" spans="1:20" ht="43.2" x14ac:dyDescent="0.3">
      <c r="A4064">
        <v>125</v>
      </c>
      <c r="B4064" s="3" t="s">
        <v>127</v>
      </c>
      <c r="C4064" s="3" t="s">
        <v>4236</v>
      </c>
      <c r="D4064" s="10">
        <v>500</v>
      </c>
      <c r="E4064">
        <v>70</v>
      </c>
      <c r="F4064" s="5">
        <f t="shared" si="378"/>
        <v>0.14000000000000001</v>
      </c>
      <c r="G4064" s="6">
        <f t="shared" si="379"/>
        <v>11.666666666666666</v>
      </c>
      <c r="H4064" t="s">
        <v>8220</v>
      </c>
      <c r="I4064" t="s">
        <v>8229</v>
      </c>
      <c r="J4064" t="s">
        <v>8251</v>
      </c>
      <c r="K4064">
        <v>1486165880</v>
      </c>
      <c r="L4064" s="11">
        <f t="shared" si="382"/>
        <v>42769.993981481486</v>
      </c>
      <c r="M4064">
        <v>1480981880</v>
      </c>
      <c r="N4064" s="11">
        <f t="shared" si="383"/>
        <v>42709.993981481486</v>
      </c>
      <c r="O4064" t="b">
        <v>0</v>
      </c>
      <c r="P4064">
        <v>6</v>
      </c>
      <c r="Q4064" t="b">
        <v>0</v>
      </c>
      <c r="R4064" t="s">
        <v>8267</v>
      </c>
      <c r="S4064" t="str">
        <f t="shared" si="380"/>
        <v>film &amp; video</v>
      </c>
      <c r="T4064" t="str">
        <f t="shared" si="381"/>
        <v>science fiction</v>
      </c>
    </row>
    <row r="4065" spans="1:20" ht="43.2" x14ac:dyDescent="0.3">
      <c r="A4065">
        <v>1243</v>
      </c>
      <c r="B4065" s="3" t="s">
        <v>1244</v>
      </c>
      <c r="C4065" s="3" t="s">
        <v>5353</v>
      </c>
      <c r="D4065" s="10">
        <v>12000</v>
      </c>
      <c r="E4065">
        <v>1691</v>
      </c>
      <c r="F4065" s="5">
        <f t="shared" si="378"/>
        <v>0.14091666666666666</v>
      </c>
      <c r="G4065" s="6">
        <f t="shared" si="379"/>
        <v>44.5</v>
      </c>
      <c r="H4065" t="s">
        <v>8220</v>
      </c>
      <c r="I4065" t="s">
        <v>8224</v>
      </c>
      <c r="J4065" t="s">
        <v>8246</v>
      </c>
      <c r="K4065">
        <v>1310158800</v>
      </c>
      <c r="L4065" s="11">
        <f t="shared" si="382"/>
        <v>40732.875</v>
      </c>
      <c r="M4065">
        <v>1304888771</v>
      </c>
      <c r="N4065" s="11">
        <f t="shared" si="383"/>
        <v>40671.879293981481</v>
      </c>
      <c r="O4065" t="b">
        <v>0</v>
      </c>
      <c r="P4065">
        <v>38</v>
      </c>
      <c r="Q4065" t="b">
        <v>0</v>
      </c>
      <c r="R4065" t="s">
        <v>8286</v>
      </c>
      <c r="S4065" t="str">
        <f t="shared" si="380"/>
        <v>music</v>
      </c>
      <c r="T4065" t="str">
        <f t="shared" si="381"/>
        <v>world music</v>
      </c>
    </row>
    <row r="4066" spans="1:20" ht="43.2" x14ac:dyDescent="0.3">
      <c r="A4066">
        <v>2359</v>
      </c>
      <c r="B4066" s="3" t="s">
        <v>2360</v>
      </c>
      <c r="C4066" s="3" t="s">
        <v>6469</v>
      </c>
      <c r="D4066" s="10">
        <v>7500</v>
      </c>
      <c r="E4066">
        <v>1101</v>
      </c>
      <c r="F4066" s="5">
        <f t="shared" si="378"/>
        <v>0.14680000000000001</v>
      </c>
      <c r="G4066" s="6">
        <f t="shared" si="379"/>
        <v>367</v>
      </c>
      <c r="H4066" t="s">
        <v>8220</v>
      </c>
      <c r="I4066" t="s">
        <v>8224</v>
      </c>
      <c r="J4066" t="s">
        <v>8246</v>
      </c>
      <c r="K4066">
        <v>1438616124</v>
      </c>
      <c r="L4066" s="11">
        <f t="shared" si="382"/>
        <v>42219.649583333332</v>
      </c>
      <c r="M4066">
        <v>1433432124</v>
      </c>
      <c r="N4066" s="11">
        <f t="shared" si="383"/>
        <v>42159.649583333332</v>
      </c>
      <c r="O4066" t="b">
        <v>0</v>
      </c>
      <c r="P4066">
        <v>3</v>
      </c>
      <c r="Q4066" t="b">
        <v>0</v>
      </c>
      <c r="R4066" t="s">
        <v>8272</v>
      </c>
      <c r="S4066" t="str">
        <f t="shared" si="380"/>
        <v>technology</v>
      </c>
      <c r="T4066" t="str">
        <f t="shared" si="381"/>
        <v>web</v>
      </c>
    </row>
    <row r="4067" spans="1:20" ht="57.6" x14ac:dyDescent="0.3">
      <c r="A4067">
        <v>3870</v>
      </c>
      <c r="B4067" s="3" t="s">
        <v>3867</v>
      </c>
      <c r="C4067" s="3" t="s">
        <v>7979</v>
      </c>
      <c r="D4067" s="10">
        <v>10000</v>
      </c>
      <c r="E4067">
        <v>1500</v>
      </c>
      <c r="F4067" s="5">
        <f t="shared" si="378"/>
        <v>0.15</v>
      </c>
      <c r="G4067" s="6">
        <f t="shared" si="379"/>
        <v>150</v>
      </c>
      <c r="H4067" t="s">
        <v>8220</v>
      </c>
      <c r="I4067" t="s">
        <v>8224</v>
      </c>
      <c r="J4067" t="s">
        <v>8246</v>
      </c>
      <c r="K4067">
        <v>1404360478</v>
      </c>
      <c r="L4067" s="11">
        <f t="shared" si="382"/>
        <v>41823.17219907407</v>
      </c>
      <c r="M4067">
        <v>1401768478</v>
      </c>
      <c r="N4067" s="11">
        <f t="shared" si="383"/>
        <v>41793.17219907407</v>
      </c>
      <c r="O4067" t="b">
        <v>0</v>
      </c>
      <c r="P4067">
        <v>10</v>
      </c>
      <c r="Q4067" t="b">
        <v>0</v>
      </c>
      <c r="R4067" t="s">
        <v>8305</v>
      </c>
      <c r="S4067" t="str">
        <f t="shared" si="380"/>
        <v>theater</v>
      </c>
      <c r="T4067" t="str">
        <f t="shared" si="381"/>
        <v>musical</v>
      </c>
    </row>
    <row r="4068" spans="1:20" ht="43.2" x14ac:dyDescent="0.3">
      <c r="A4068">
        <v>1319</v>
      </c>
      <c r="B4068" s="3" t="s">
        <v>1320</v>
      </c>
      <c r="C4068" s="3" t="s">
        <v>5429</v>
      </c>
      <c r="D4068" s="10">
        <v>5800</v>
      </c>
      <c r="E4068">
        <v>876</v>
      </c>
      <c r="F4068" s="5">
        <f t="shared" si="378"/>
        <v>0.15103448275862069</v>
      </c>
      <c r="G4068" s="6">
        <f t="shared" si="379"/>
        <v>97.333333333333329</v>
      </c>
      <c r="H4068" t="s">
        <v>8220</v>
      </c>
      <c r="I4068" t="s">
        <v>8225</v>
      </c>
      <c r="J4068" t="s">
        <v>8247</v>
      </c>
      <c r="K4068">
        <v>1405094400</v>
      </c>
      <c r="L4068" s="11">
        <f t="shared" si="382"/>
        <v>41831.666666666664</v>
      </c>
      <c r="M4068">
        <v>1403810965</v>
      </c>
      <c r="N4068" s="11">
        <f t="shared" si="383"/>
        <v>41816.812094907407</v>
      </c>
      <c r="O4068" t="b">
        <v>0</v>
      </c>
      <c r="P4068">
        <v>9</v>
      </c>
      <c r="Q4068" t="b">
        <v>0</v>
      </c>
      <c r="R4068" t="s">
        <v>8273</v>
      </c>
      <c r="S4068" t="str">
        <f t="shared" si="380"/>
        <v>technology</v>
      </c>
      <c r="T4068" t="str">
        <f t="shared" si="381"/>
        <v>wearables</v>
      </c>
    </row>
    <row r="4069" spans="1:20" ht="43.2" x14ac:dyDescent="0.3">
      <c r="A4069">
        <v>1318</v>
      </c>
      <c r="B4069" s="3" t="s">
        <v>1319</v>
      </c>
      <c r="C4069" s="3" t="s">
        <v>5428</v>
      </c>
      <c r="D4069" s="10">
        <v>40000</v>
      </c>
      <c r="E4069">
        <v>6130</v>
      </c>
      <c r="F4069" s="5">
        <f t="shared" si="378"/>
        <v>0.15325</v>
      </c>
      <c r="G4069" s="6">
        <f t="shared" si="379"/>
        <v>45.407407407407405</v>
      </c>
      <c r="H4069" t="s">
        <v>8220</v>
      </c>
      <c r="I4069" t="s">
        <v>8224</v>
      </c>
      <c r="J4069" t="s">
        <v>8246</v>
      </c>
      <c r="K4069">
        <v>1420938172</v>
      </c>
      <c r="L4069" s="11">
        <f t="shared" si="382"/>
        <v>42015.043657407412</v>
      </c>
      <c r="M4069">
        <v>1418346172</v>
      </c>
      <c r="N4069" s="11">
        <f t="shared" si="383"/>
        <v>41985.043657407412</v>
      </c>
      <c r="O4069" t="b">
        <v>0</v>
      </c>
      <c r="P4069">
        <v>135</v>
      </c>
      <c r="Q4069" t="b">
        <v>0</v>
      </c>
      <c r="R4069" t="s">
        <v>8273</v>
      </c>
      <c r="S4069" t="str">
        <f t="shared" si="380"/>
        <v>technology</v>
      </c>
      <c r="T4069" t="str">
        <f t="shared" si="381"/>
        <v>wearables</v>
      </c>
    </row>
    <row r="4070" spans="1:20" ht="43.2" x14ac:dyDescent="0.3">
      <c r="A4070">
        <v>1310</v>
      </c>
      <c r="B4070" s="3" t="s">
        <v>1311</v>
      </c>
      <c r="C4070" s="3" t="s">
        <v>5420</v>
      </c>
      <c r="D4070" s="10">
        <v>20000</v>
      </c>
      <c r="E4070">
        <v>3100</v>
      </c>
      <c r="F4070" s="5">
        <f t="shared" si="378"/>
        <v>0.155</v>
      </c>
      <c r="G4070" s="6">
        <f t="shared" si="379"/>
        <v>129.16666666666666</v>
      </c>
      <c r="H4070" t="s">
        <v>8220</v>
      </c>
      <c r="I4070" t="s">
        <v>8224</v>
      </c>
      <c r="J4070" t="s">
        <v>8246</v>
      </c>
      <c r="K4070">
        <v>1471622450</v>
      </c>
      <c r="L4070" s="11">
        <f t="shared" si="382"/>
        <v>42601.667245370365</v>
      </c>
      <c r="M4070">
        <v>1467734450</v>
      </c>
      <c r="N4070" s="11">
        <f t="shared" si="383"/>
        <v>42556.667245370365</v>
      </c>
      <c r="O4070" t="b">
        <v>0</v>
      </c>
      <c r="P4070">
        <v>24</v>
      </c>
      <c r="Q4070" t="b">
        <v>0</v>
      </c>
      <c r="R4070" t="s">
        <v>8273</v>
      </c>
      <c r="S4070" t="str">
        <f t="shared" si="380"/>
        <v>technology</v>
      </c>
      <c r="T4070" t="str">
        <f t="shared" si="381"/>
        <v>wearables</v>
      </c>
    </row>
    <row r="4071" spans="1:20" ht="43.2" x14ac:dyDescent="0.3">
      <c r="A4071">
        <v>1003</v>
      </c>
      <c r="B4071" s="3" t="s">
        <v>1004</v>
      </c>
      <c r="C4071" s="3" t="s">
        <v>5113</v>
      </c>
      <c r="D4071" s="10">
        <v>20000</v>
      </c>
      <c r="E4071">
        <v>3211</v>
      </c>
      <c r="F4071" s="5">
        <f t="shared" si="378"/>
        <v>0.16055</v>
      </c>
      <c r="G4071" s="6">
        <f t="shared" si="379"/>
        <v>214.06666666666666</v>
      </c>
      <c r="H4071" t="s">
        <v>8220</v>
      </c>
      <c r="I4071" t="s">
        <v>8230</v>
      </c>
      <c r="J4071" t="s">
        <v>8249</v>
      </c>
      <c r="K4071">
        <v>1489680061</v>
      </c>
      <c r="L4071" s="11">
        <f t="shared" si="382"/>
        <v>42810.667372685188</v>
      </c>
      <c r="M4071">
        <v>1487091661</v>
      </c>
      <c r="N4071" s="11">
        <f t="shared" si="383"/>
        <v>42780.709039351852</v>
      </c>
      <c r="O4071" t="b">
        <v>0</v>
      </c>
      <c r="P4071">
        <v>15</v>
      </c>
      <c r="Q4071" t="b">
        <v>0</v>
      </c>
      <c r="R4071" t="s">
        <v>8273</v>
      </c>
      <c r="S4071" t="str">
        <f t="shared" si="380"/>
        <v>technology</v>
      </c>
      <c r="T4071" t="str">
        <f t="shared" si="381"/>
        <v>wearables</v>
      </c>
    </row>
    <row r="4072" spans="1:20" ht="43.2" x14ac:dyDescent="0.3">
      <c r="A4072">
        <v>2956</v>
      </c>
      <c r="B4072" s="3" t="s">
        <v>2956</v>
      </c>
      <c r="C4072" s="3" t="s">
        <v>7066</v>
      </c>
      <c r="D4072" s="10">
        <v>7900</v>
      </c>
      <c r="E4072">
        <v>1322</v>
      </c>
      <c r="F4072" s="5">
        <f t="shared" si="378"/>
        <v>0.16734177215189874</v>
      </c>
      <c r="G4072" s="6">
        <f t="shared" si="379"/>
        <v>66.099999999999994</v>
      </c>
      <c r="H4072" t="s">
        <v>8220</v>
      </c>
      <c r="I4072" t="s">
        <v>8224</v>
      </c>
      <c r="J4072" t="s">
        <v>8246</v>
      </c>
      <c r="K4072">
        <v>1462402850</v>
      </c>
      <c r="L4072" s="11">
        <f t="shared" si="382"/>
        <v>42494.958912037036</v>
      </c>
      <c r="M4072">
        <v>1459810850</v>
      </c>
      <c r="N4072" s="11">
        <f t="shared" si="383"/>
        <v>42464.958912037036</v>
      </c>
      <c r="O4072" t="b">
        <v>0</v>
      </c>
      <c r="P4072">
        <v>20</v>
      </c>
      <c r="Q4072" t="b">
        <v>0</v>
      </c>
      <c r="R4072" t="s">
        <v>8303</v>
      </c>
      <c r="S4072" t="str">
        <f t="shared" si="380"/>
        <v>theater</v>
      </c>
      <c r="T4072" t="str">
        <f t="shared" si="381"/>
        <v>spaces</v>
      </c>
    </row>
    <row r="4073" spans="1:20" ht="43.2" x14ac:dyDescent="0.3">
      <c r="A4073">
        <v>626</v>
      </c>
      <c r="B4073" s="3" t="s">
        <v>627</v>
      </c>
      <c r="C4073" s="3" t="s">
        <v>4736</v>
      </c>
      <c r="D4073" s="10">
        <v>25000</v>
      </c>
      <c r="E4073">
        <v>4345</v>
      </c>
      <c r="F4073" s="5">
        <f t="shared" si="378"/>
        <v>0.17380000000000001</v>
      </c>
      <c r="G4073" s="6">
        <f t="shared" si="379"/>
        <v>111.41025641025641</v>
      </c>
      <c r="H4073" t="s">
        <v>8220</v>
      </c>
      <c r="I4073" t="s">
        <v>8224</v>
      </c>
      <c r="J4073" t="s">
        <v>8246</v>
      </c>
      <c r="K4073">
        <v>1439644920</v>
      </c>
      <c r="L4073" s="11">
        <f t="shared" si="382"/>
        <v>42231.556944444441</v>
      </c>
      <c r="M4073">
        <v>1436793939</v>
      </c>
      <c r="N4073" s="11">
        <f t="shared" si="383"/>
        <v>42198.559479166666</v>
      </c>
      <c r="O4073" t="b">
        <v>0</v>
      </c>
      <c r="P4073">
        <v>39</v>
      </c>
      <c r="Q4073" t="b">
        <v>0</v>
      </c>
      <c r="R4073" t="s">
        <v>8272</v>
      </c>
      <c r="S4073" t="str">
        <f t="shared" si="380"/>
        <v>technology</v>
      </c>
      <c r="T4073" t="str">
        <f t="shared" si="381"/>
        <v>web</v>
      </c>
    </row>
    <row r="4074" spans="1:20" ht="57.6" x14ac:dyDescent="0.3">
      <c r="A4074">
        <v>1238</v>
      </c>
      <c r="B4074" s="3" t="s">
        <v>1239</v>
      </c>
      <c r="C4074" s="3" t="s">
        <v>5348</v>
      </c>
      <c r="D4074" s="10">
        <v>1000</v>
      </c>
      <c r="E4074">
        <v>178</v>
      </c>
      <c r="F4074" s="5">
        <f t="shared" si="378"/>
        <v>0.17799999999999999</v>
      </c>
      <c r="G4074" s="6">
        <f t="shared" si="379"/>
        <v>59.333333333333336</v>
      </c>
      <c r="H4074" t="s">
        <v>8220</v>
      </c>
      <c r="I4074" t="s">
        <v>8224</v>
      </c>
      <c r="J4074" t="s">
        <v>8246</v>
      </c>
      <c r="K4074">
        <v>1312641536</v>
      </c>
      <c r="L4074" s="11">
        <f t="shared" si="382"/>
        <v>40761.61037037037</v>
      </c>
      <c r="M4074">
        <v>1310049536</v>
      </c>
      <c r="N4074" s="11">
        <f t="shared" si="383"/>
        <v>40731.61037037037</v>
      </c>
      <c r="O4074" t="b">
        <v>0</v>
      </c>
      <c r="P4074">
        <v>3</v>
      </c>
      <c r="Q4074" t="b">
        <v>0</v>
      </c>
      <c r="R4074" t="s">
        <v>8286</v>
      </c>
      <c r="S4074" t="str">
        <f t="shared" si="380"/>
        <v>music</v>
      </c>
      <c r="T4074" t="str">
        <f t="shared" si="381"/>
        <v>world music</v>
      </c>
    </row>
    <row r="4075" spans="1:20" ht="43.2" x14ac:dyDescent="0.3">
      <c r="A4075">
        <v>2657</v>
      </c>
      <c r="B4075" s="3" t="s">
        <v>2657</v>
      </c>
      <c r="C4075" s="3" t="s">
        <v>6767</v>
      </c>
      <c r="D4075" s="10">
        <v>30000</v>
      </c>
      <c r="E4075">
        <v>5621.38</v>
      </c>
      <c r="F4075" s="5">
        <f t="shared" si="378"/>
        <v>0.18737933333333334</v>
      </c>
      <c r="G4075" s="6">
        <f t="shared" si="379"/>
        <v>95.277627118644077</v>
      </c>
      <c r="H4075" t="s">
        <v>8220</v>
      </c>
      <c r="I4075" t="s">
        <v>8224</v>
      </c>
      <c r="J4075" t="s">
        <v>8246</v>
      </c>
      <c r="K4075">
        <v>1470187800</v>
      </c>
      <c r="L4075" s="11">
        <f t="shared" si="382"/>
        <v>42585.0625</v>
      </c>
      <c r="M4075">
        <v>1467325053</v>
      </c>
      <c r="N4075" s="11">
        <f t="shared" si="383"/>
        <v>42551.928854166668</v>
      </c>
      <c r="O4075" t="b">
        <v>0</v>
      </c>
      <c r="P4075">
        <v>59</v>
      </c>
      <c r="Q4075" t="b">
        <v>0</v>
      </c>
      <c r="R4075" t="s">
        <v>8301</v>
      </c>
      <c r="S4075" t="str">
        <f t="shared" si="380"/>
        <v>technology</v>
      </c>
      <c r="T4075" t="str">
        <f t="shared" si="381"/>
        <v>space exploration</v>
      </c>
    </row>
    <row r="4076" spans="1:20" ht="43.2" x14ac:dyDescent="0.3">
      <c r="A4076">
        <v>1335</v>
      </c>
      <c r="B4076" s="3" t="s">
        <v>1336</v>
      </c>
      <c r="C4076" s="3" t="s">
        <v>5445</v>
      </c>
      <c r="D4076" s="10">
        <v>25000</v>
      </c>
      <c r="E4076">
        <v>4940</v>
      </c>
      <c r="F4076" s="5">
        <f t="shared" si="378"/>
        <v>0.1976</v>
      </c>
      <c r="G4076" s="6">
        <f t="shared" si="379"/>
        <v>308.75</v>
      </c>
      <c r="H4076" t="s">
        <v>8220</v>
      </c>
      <c r="I4076" t="s">
        <v>8224</v>
      </c>
      <c r="J4076" t="s">
        <v>8246</v>
      </c>
      <c r="K4076">
        <v>1449354502</v>
      </c>
      <c r="L4076" s="11">
        <f t="shared" si="382"/>
        <v>42343.936365740738</v>
      </c>
      <c r="M4076">
        <v>1446762502</v>
      </c>
      <c r="N4076" s="11">
        <f t="shared" si="383"/>
        <v>42313.936365740738</v>
      </c>
      <c r="O4076" t="b">
        <v>0</v>
      </c>
      <c r="P4076">
        <v>16</v>
      </c>
      <c r="Q4076" t="b">
        <v>0</v>
      </c>
      <c r="R4076" t="s">
        <v>8273</v>
      </c>
      <c r="S4076" t="str">
        <f t="shared" si="380"/>
        <v>technology</v>
      </c>
      <c r="T4076" t="str">
        <f t="shared" si="381"/>
        <v>wearables</v>
      </c>
    </row>
    <row r="4077" spans="1:20" x14ac:dyDescent="0.3">
      <c r="A4077">
        <v>2655</v>
      </c>
      <c r="B4077" s="3" t="s">
        <v>2655</v>
      </c>
      <c r="C4077" s="3" t="s">
        <v>6765</v>
      </c>
      <c r="D4077" s="10">
        <v>15000</v>
      </c>
      <c r="E4077">
        <v>3155</v>
      </c>
      <c r="F4077" s="5">
        <f t="shared" si="378"/>
        <v>0.21033333333333334</v>
      </c>
      <c r="G4077" s="6">
        <f t="shared" si="379"/>
        <v>73.372093023255815</v>
      </c>
      <c r="H4077" t="s">
        <v>8220</v>
      </c>
      <c r="I4077" t="s">
        <v>8224</v>
      </c>
      <c r="J4077" t="s">
        <v>8246</v>
      </c>
      <c r="K4077">
        <v>1455048000</v>
      </c>
      <c r="L4077" s="11">
        <f t="shared" si="382"/>
        <v>42409.833333333328</v>
      </c>
      <c r="M4077">
        <v>1452631647</v>
      </c>
      <c r="N4077" s="11">
        <f t="shared" si="383"/>
        <v>42381.866284722222</v>
      </c>
      <c r="O4077" t="b">
        <v>0</v>
      </c>
      <c r="P4077">
        <v>43</v>
      </c>
      <c r="Q4077" t="b">
        <v>0</v>
      </c>
      <c r="R4077" t="s">
        <v>8301</v>
      </c>
      <c r="S4077" t="str">
        <f t="shared" si="380"/>
        <v>technology</v>
      </c>
      <c r="T4077" t="str">
        <f t="shared" si="381"/>
        <v>space exploration</v>
      </c>
    </row>
    <row r="4078" spans="1:20" ht="43.2" x14ac:dyDescent="0.3">
      <c r="A4078">
        <v>1566</v>
      </c>
      <c r="B4078" s="3" t="s">
        <v>1567</v>
      </c>
      <c r="C4078" s="3" t="s">
        <v>5676</v>
      </c>
      <c r="D4078" s="10">
        <v>30000</v>
      </c>
      <c r="E4078">
        <v>6375</v>
      </c>
      <c r="F4078" s="5">
        <f t="shared" si="378"/>
        <v>0.21249999999999999</v>
      </c>
      <c r="G4078" s="6">
        <f t="shared" si="379"/>
        <v>108.05084745762711</v>
      </c>
      <c r="H4078" t="s">
        <v>8220</v>
      </c>
      <c r="I4078" t="s">
        <v>8224</v>
      </c>
      <c r="J4078" t="s">
        <v>8246</v>
      </c>
      <c r="K4078">
        <v>1469656800</v>
      </c>
      <c r="L4078" s="11">
        <f t="shared" si="382"/>
        <v>42578.916666666672</v>
      </c>
      <c r="M4078">
        <v>1467151204</v>
      </c>
      <c r="N4078" s="11">
        <f t="shared" si="383"/>
        <v>42549.916712962964</v>
      </c>
      <c r="O4078" t="b">
        <v>0</v>
      </c>
      <c r="P4078">
        <v>59</v>
      </c>
      <c r="Q4078" t="b">
        <v>0</v>
      </c>
      <c r="R4078" t="s">
        <v>8290</v>
      </c>
      <c r="S4078" t="str">
        <f t="shared" si="380"/>
        <v>publishing</v>
      </c>
      <c r="T4078" t="str">
        <f t="shared" si="381"/>
        <v>art books</v>
      </c>
    </row>
    <row r="4079" spans="1:20" ht="43.2" x14ac:dyDescent="0.3">
      <c r="A4079">
        <v>613</v>
      </c>
      <c r="B4079" s="3" t="s">
        <v>614</v>
      </c>
      <c r="C4079" s="3" t="s">
        <v>4723</v>
      </c>
      <c r="D4079" s="10">
        <v>60000</v>
      </c>
      <c r="E4079">
        <v>12818</v>
      </c>
      <c r="F4079" s="5">
        <f t="shared" si="378"/>
        <v>0.21363333333333334</v>
      </c>
      <c r="G4079" s="6">
        <f t="shared" si="379"/>
        <v>105.93388429752066</v>
      </c>
      <c r="H4079" t="s">
        <v>8220</v>
      </c>
      <c r="I4079" t="s">
        <v>8224</v>
      </c>
      <c r="J4079" t="s">
        <v>8246</v>
      </c>
      <c r="K4079">
        <v>1443675540</v>
      </c>
      <c r="L4079" s="11">
        <f t="shared" si="382"/>
        <v>42278.207638888889</v>
      </c>
      <c r="M4079">
        <v>1441022120</v>
      </c>
      <c r="N4079" s="11">
        <f t="shared" si="383"/>
        <v>42247.496759259258</v>
      </c>
      <c r="O4079" t="b">
        <v>0</v>
      </c>
      <c r="P4079">
        <v>121</v>
      </c>
      <c r="Q4079" t="b">
        <v>0</v>
      </c>
      <c r="R4079" t="s">
        <v>8272</v>
      </c>
      <c r="S4079" t="str">
        <f t="shared" si="380"/>
        <v>technology</v>
      </c>
      <c r="T4079" t="str">
        <f t="shared" si="381"/>
        <v>web</v>
      </c>
    </row>
    <row r="4080" spans="1:20" ht="43.2" x14ac:dyDescent="0.3">
      <c r="A4080">
        <v>1330</v>
      </c>
      <c r="B4080" s="3" t="s">
        <v>1331</v>
      </c>
      <c r="C4080" s="3" t="s">
        <v>5440</v>
      </c>
      <c r="D4080" s="10">
        <v>35000</v>
      </c>
      <c r="E4080">
        <v>7873</v>
      </c>
      <c r="F4080" s="5">
        <f t="shared" si="378"/>
        <v>0.22494285714285714</v>
      </c>
      <c r="G4080" s="6">
        <f t="shared" si="379"/>
        <v>157.46</v>
      </c>
      <c r="H4080" t="s">
        <v>8220</v>
      </c>
      <c r="I4080" t="s">
        <v>8224</v>
      </c>
      <c r="J4080" t="s">
        <v>8246</v>
      </c>
      <c r="K4080">
        <v>1467432000</v>
      </c>
      <c r="L4080" s="11">
        <f t="shared" si="382"/>
        <v>42553.166666666672</v>
      </c>
      <c r="M4080">
        <v>1464763109</v>
      </c>
      <c r="N4080" s="11">
        <f t="shared" si="383"/>
        <v>42522.276724537034</v>
      </c>
      <c r="O4080" t="b">
        <v>0</v>
      </c>
      <c r="P4080">
        <v>50</v>
      </c>
      <c r="Q4080" t="b">
        <v>0</v>
      </c>
      <c r="R4080" t="s">
        <v>8273</v>
      </c>
      <c r="S4080" t="str">
        <f t="shared" si="380"/>
        <v>technology</v>
      </c>
      <c r="T4080" t="str">
        <f t="shared" si="381"/>
        <v>wearables</v>
      </c>
    </row>
    <row r="4081" spans="1:20" ht="43.2" x14ac:dyDescent="0.3">
      <c r="A4081">
        <v>1017</v>
      </c>
      <c r="B4081" s="3" t="s">
        <v>1018</v>
      </c>
      <c r="C4081" s="3" t="s">
        <v>5127</v>
      </c>
      <c r="D4081" s="10">
        <v>250000</v>
      </c>
      <c r="E4081">
        <v>57197</v>
      </c>
      <c r="F4081" s="5">
        <f t="shared" si="378"/>
        <v>0.22878799999999999</v>
      </c>
      <c r="G4081" s="6">
        <f t="shared" si="379"/>
        <v>161.11830985915492</v>
      </c>
      <c r="H4081" t="s">
        <v>8220</v>
      </c>
      <c r="I4081" t="s">
        <v>8224</v>
      </c>
      <c r="J4081" t="s">
        <v>8246</v>
      </c>
      <c r="K4081">
        <v>1448125935</v>
      </c>
      <c r="L4081" s="11">
        <f t="shared" si="382"/>
        <v>42329.716840277775</v>
      </c>
      <c r="M4081">
        <v>1444666335</v>
      </c>
      <c r="N4081" s="11">
        <f t="shared" si="383"/>
        <v>42289.675173611111</v>
      </c>
      <c r="O4081" t="b">
        <v>0</v>
      </c>
      <c r="P4081">
        <v>355</v>
      </c>
      <c r="Q4081" t="b">
        <v>0</v>
      </c>
      <c r="R4081" t="s">
        <v>8273</v>
      </c>
      <c r="S4081" t="str">
        <f t="shared" si="380"/>
        <v>technology</v>
      </c>
      <c r="T4081" t="str">
        <f t="shared" si="381"/>
        <v>wearables</v>
      </c>
    </row>
    <row r="4082" spans="1:20" ht="43.2" x14ac:dyDescent="0.3">
      <c r="A4082">
        <v>1575</v>
      </c>
      <c r="B4082" s="3" t="s">
        <v>1576</v>
      </c>
      <c r="C4082" s="3" t="s">
        <v>5685</v>
      </c>
      <c r="D4082" s="10">
        <v>10000</v>
      </c>
      <c r="E4082">
        <v>2291</v>
      </c>
      <c r="F4082" s="5">
        <f t="shared" si="378"/>
        <v>0.2291</v>
      </c>
      <c r="G4082" s="6">
        <f t="shared" si="379"/>
        <v>65.457142857142856</v>
      </c>
      <c r="H4082" t="s">
        <v>8220</v>
      </c>
      <c r="I4082" t="s">
        <v>8224</v>
      </c>
      <c r="J4082" t="s">
        <v>8246</v>
      </c>
      <c r="K4082">
        <v>1404909296</v>
      </c>
      <c r="L4082" s="11">
        <f t="shared" si="382"/>
        <v>41829.524259259262</v>
      </c>
      <c r="M4082">
        <v>1402317296</v>
      </c>
      <c r="N4082" s="11">
        <f t="shared" si="383"/>
        <v>41799.524259259262</v>
      </c>
      <c r="O4082" t="b">
        <v>0</v>
      </c>
      <c r="P4082">
        <v>35</v>
      </c>
      <c r="Q4082" t="b">
        <v>0</v>
      </c>
      <c r="R4082" t="s">
        <v>8290</v>
      </c>
      <c r="S4082" t="str">
        <f t="shared" si="380"/>
        <v>publishing</v>
      </c>
      <c r="T4082" t="str">
        <f t="shared" si="381"/>
        <v>art books</v>
      </c>
    </row>
    <row r="4083" spans="1:20" ht="43.2" x14ac:dyDescent="0.3">
      <c r="A4083">
        <v>150</v>
      </c>
      <c r="B4083" s="3" t="s">
        <v>152</v>
      </c>
      <c r="C4083" s="3" t="s">
        <v>4260</v>
      </c>
      <c r="D4083" s="10">
        <v>130000</v>
      </c>
      <c r="E4083">
        <v>30112</v>
      </c>
      <c r="F4083" s="5">
        <f t="shared" si="378"/>
        <v>0.23163076923076922</v>
      </c>
      <c r="G4083" s="6">
        <f t="shared" si="379"/>
        <v>449.43283582089555</v>
      </c>
      <c r="H4083" t="s">
        <v>8220</v>
      </c>
      <c r="I4083" t="s">
        <v>8224</v>
      </c>
      <c r="J4083" t="s">
        <v>8246</v>
      </c>
      <c r="K4083">
        <v>1432612382</v>
      </c>
      <c r="L4083" s="11">
        <f t="shared" si="382"/>
        <v>42150.161828703705</v>
      </c>
      <c r="M4083">
        <v>1427428382</v>
      </c>
      <c r="N4083" s="11">
        <f t="shared" si="383"/>
        <v>42090.161828703705</v>
      </c>
      <c r="O4083" t="b">
        <v>0</v>
      </c>
      <c r="P4083">
        <v>67</v>
      </c>
      <c r="Q4083" t="b">
        <v>0</v>
      </c>
      <c r="R4083" t="s">
        <v>8267</v>
      </c>
      <c r="S4083" t="str">
        <f t="shared" si="380"/>
        <v>film &amp; video</v>
      </c>
      <c r="T4083" t="str">
        <f t="shared" si="381"/>
        <v>science fiction</v>
      </c>
    </row>
    <row r="4084" spans="1:20" ht="43.2" x14ac:dyDescent="0.3">
      <c r="A4084">
        <v>1305</v>
      </c>
      <c r="B4084" s="3" t="s">
        <v>1306</v>
      </c>
      <c r="C4084" s="3" t="s">
        <v>5415</v>
      </c>
      <c r="D4084" s="10">
        <v>30000</v>
      </c>
      <c r="E4084">
        <v>7793</v>
      </c>
      <c r="F4084" s="5">
        <f t="shared" si="378"/>
        <v>0.25976666666666665</v>
      </c>
      <c r="G4084" s="6">
        <f t="shared" si="379"/>
        <v>90.616279069767444</v>
      </c>
      <c r="H4084" t="s">
        <v>8220</v>
      </c>
      <c r="I4084" t="s">
        <v>8224</v>
      </c>
      <c r="J4084" t="s">
        <v>8246</v>
      </c>
      <c r="K4084">
        <v>1469122200</v>
      </c>
      <c r="L4084" s="11">
        <f t="shared" si="382"/>
        <v>42572.729166666672</v>
      </c>
      <c r="M4084">
        <v>1466611108</v>
      </c>
      <c r="N4084" s="11">
        <f t="shared" si="383"/>
        <v>42543.665601851855</v>
      </c>
      <c r="O4084" t="b">
        <v>0</v>
      </c>
      <c r="P4084">
        <v>86</v>
      </c>
      <c r="Q4084" t="b">
        <v>0</v>
      </c>
      <c r="R4084" t="s">
        <v>8273</v>
      </c>
      <c r="S4084" t="str">
        <f t="shared" si="380"/>
        <v>technology</v>
      </c>
      <c r="T4084" t="str">
        <f t="shared" si="381"/>
        <v>wearables</v>
      </c>
    </row>
    <row r="4085" spans="1:20" ht="43.2" x14ac:dyDescent="0.3">
      <c r="A4085">
        <v>144</v>
      </c>
      <c r="B4085" s="3" t="s">
        <v>146</v>
      </c>
      <c r="C4085" s="3" t="s">
        <v>4254</v>
      </c>
      <c r="D4085" s="10">
        <v>7500</v>
      </c>
      <c r="E4085">
        <v>2070</v>
      </c>
      <c r="F4085" s="5">
        <f t="shared" si="378"/>
        <v>0.27600000000000002</v>
      </c>
      <c r="G4085" s="6">
        <f t="shared" si="379"/>
        <v>55.945945945945944</v>
      </c>
      <c r="H4085" t="s">
        <v>8220</v>
      </c>
      <c r="I4085" t="s">
        <v>8229</v>
      </c>
      <c r="J4085" t="s">
        <v>8251</v>
      </c>
      <c r="K4085">
        <v>1428945472</v>
      </c>
      <c r="L4085" s="11">
        <f t="shared" si="382"/>
        <v>42107.72074074074</v>
      </c>
      <c r="M4085">
        <v>1423765072</v>
      </c>
      <c r="N4085" s="11">
        <f t="shared" si="383"/>
        <v>42047.762407407412</v>
      </c>
      <c r="O4085" t="b">
        <v>0</v>
      </c>
      <c r="P4085">
        <v>37</v>
      </c>
      <c r="Q4085" t="b">
        <v>0</v>
      </c>
      <c r="R4085" t="s">
        <v>8267</v>
      </c>
      <c r="S4085" t="str">
        <f t="shared" si="380"/>
        <v>film &amp; video</v>
      </c>
      <c r="T4085" t="str">
        <f t="shared" si="381"/>
        <v>science fiction</v>
      </c>
    </row>
    <row r="4086" spans="1:20" ht="43.2" x14ac:dyDescent="0.3">
      <c r="A4086">
        <v>2362</v>
      </c>
      <c r="B4086" s="3" t="s">
        <v>2363</v>
      </c>
      <c r="C4086" s="3" t="s">
        <v>6472</v>
      </c>
      <c r="D4086" s="10">
        <v>420</v>
      </c>
      <c r="E4086">
        <v>120</v>
      </c>
      <c r="F4086" s="5">
        <f t="shared" si="378"/>
        <v>0.2857142857142857</v>
      </c>
      <c r="G4086" s="6">
        <f t="shared" si="379"/>
        <v>60</v>
      </c>
      <c r="H4086" t="s">
        <v>8220</v>
      </c>
      <c r="I4086" t="s">
        <v>8224</v>
      </c>
      <c r="J4086" t="s">
        <v>8246</v>
      </c>
      <c r="K4086">
        <v>1418315470</v>
      </c>
      <c r="L4086" s="11">
        <f t="shared" si="382"/>
        <v>41984.688310185185</v>
      </c>
      <c r="M4086">
        <v>1415723470</v>
      </c>
      <c r="N4086" s="11">
        <f t="shared" si="383"/>
        <v>41954.688310185185</v>
      </c>
      <c r="O4086" t="b">
        <v>0</v>
      </c>
      <c r="P4086">
        <v>2</v>
      </c>
      <c r="Q4086" t="b">
        <v>0</v>
      </c>
      <c r="R4086" t="s">
        <v>8272</v>
      </c>
      <c r="S4086" t="str">
        <f t="shared" si="380"/>
        <v>technology</v>
      </c>
      <c r="T4086" t="str">
        <f t="shared" si="381"/>
        <v>web</v>
      </c>
    </row>
    <row r="4087" spans="1:20" ht="43.2" x14ac:dyDescent="0.3">
      <c r="A4087">
        <v>1228</v>
      </c>
      <c r="B4087" s="3" t="s">
        <v>1229</v>
      </c>
      <c r="C4087" s="3" t="s">
        <v>5338</v>
      </c>
      <c r="D4087" s="10">
        <v>5000</v>
      </c>
      <c r="E4087">
        <v>1465</v>
      </c>
      <c r="F4087" s="5">
        <f t="shared" si="378"/>
        <v>0.29299999999999998</v>
      </c>
      <c r="G4087" s="6">
        <f t="shared" si="379"/>
        <v>61.041666666666664</v>
      </c>
      <c r="H4087" t="s">
        <v>8220</v>
      </c>
      <c r="I4087" t="s">
        <v>8224</v>
      </c>
      <c r="J4087" t="s">
        <v>8246</v>
      </c>
      <c r="K4087">
        <v>1317231008</v>
      </c>
      <c r="L4087" s="11">
        <f t="shared" si="382"/>
        <v>40814.729259259257</v>
      </c>
      <c r="M4087">
        <v>1312047008</v>
      </c>
      <c r="N4087" s="11">
        <f t="shared" si="383"/>
        <v>40754.729259259257</v>
      </c>
      <c r="O4087" t="b">
        <v>0</v>
      </c>
      <c r="P4087">
        <v>24</v>
      </c>
      <c r="Q4087" t="b">
        <v>0</v>
      </c>
      <c r="R4087" t="s">
        <v>8286</v>
      </c>
      <c r="S4087" t="str">
        <f t="shared" si="380"/>
        <v>music</v>
      </c>
      <c r="T4087" t="str">
        <f t="shared" si="381"/>
        <v>world music</v>
      </c>
    </row>
    <row r="4088" spans="1:20" ht="43.2" x14ac:dyDescent="0.3">
      <c r="A4088">
        <v>1002</v>
      </c>
      <c r="B4088" s="3" t="s">
        <v>1003</v>
      </c>
      <c r="C4088" s="3" t="s">
        <v>5112</v>
      </c>
      <c r="D4088" s="10">
        <v>9999</v>
      </c>
      <c r="E4088">
        <v>2960</v>
      </c>
      <c r="F4088" s="5">
        <f t="shared" si="378"/>
        <v>0.29602960296029601</v>
      </c>
      <c r="G4088" s="6">
        <f t="shared" si="379"/>
        <v>134.54545454545453</v>
      </c>
      <c r="H4088" t="s">
        <v>8220</v>
      </c>
      <c r="I4088" t="s">
        <v>8224</v>
      </c>
      <c r="J4088" t="s">
        <v>8246</v>
      </c>
      <c r="K4088">
        <v>1450331940</v>
      </c>
      <c r="L4088" s="11">
        <f t="shared" si="382"/>
        <v>42355.249305555553</v>
      </c>
      <c r="M4088">
        <v>1447777514</v>
      </c>
      <c r="N4088" s="11">
        <f t="shared" si="383"/>
        <v>42325.684189814812</v>
      </c>
      <c r="O4088" t="b">
        <v>0</v>
      </c>
      <c r="P4088">
        <v>22</v>
      </c>
      <c r="Q4088" t="b">
        <v>0</v>
      </c>
      <c r="R4088" t="s">
        <v>8273</v>
      </c>
      <c r="S4088" t="str">
        <f t="shared" si="380"/>
        <v>technology</v>
      </c>
      <c r="T4088" t="str">
        <f t="shared" si="381"/>
        <v>wearables</v>
      </c>
    </row>
    <row r="4089" spans="1:20" ht="28.8" x14ac:dyDescent="0.3">
      <c r="A4089">
        <v>1014</v>
      </c>
      <c r="B4089" s="3" t="s">
        <v>1015</v>
      </c>
      <c r="C4089" s="3" t="s">
        <v>5124</v>
      </c>
      <c r="D4089" s="10">
        <v>10000</v>
      </c>
      <c r="E4089">
        <v>3060</v>
      </c>
      <c r="F4089" s="5">
        <f t="shared" si="378"/>
        <v>0.30599999999999999</v>
      </c>
      <c r="G4089" s="6">
        <f t="shared" si="379"/>
        <v>191.25</v>
      </c>
      <c r="H4089" t="s">
        <v>8220</v>
      </c>
      <c r="I4089" t="s">
        <v>8224</v>
      </c>
      <c r="J4089" t="s">
        <v>8246</v>
      </c>
      <c r="K4089">
        <v>1420070615</v>
      </c>
      <c r="L4089" s="11">
        <f t="shared" si="382"/>
        <v>42005.002488425926</v>
      </c>
      <c r="M4089">
        <v>1415750615</v>
      </c>
      <c r="N4089" s="11">
        <f t="shared" si="383"/>
        <v>41955.002488425926</v>
      </c>
      <c r="O4089" t="b">
        <v>0</v>
      </c>
      <c r="P4089">
        <v>16</v>
      </c>
      <c r="Q4089" t="b">
        <v>0</v>
      </c>
      <c r="R4089" t="s">
        <v>8273</v>
      </c>
      <c r="S4089" t="str">
        <f t="shared" si="380"/>
        <v>technology</v>
      </c>
      <c r="T4089" t="str">
        <f t="shared" si="381"/>
        <v>wearables</v>
      </c>
    </row>
    <row r="4090" spans="1:20" ht="43.2" x14ac:dyDescent="0.3">
      <c r="A4090">
        <v>1313</v>
      </c>
      <c r="B4090" s="3" t="s">
        <v>1314</v>
      </c>
      <c r="C4090" s="3" t="s">
        <v>5423</v>
      </c>
      <c r="D4090" s="10">
        <v>40000</v>
      </c>
      <c r="E4090">
        <v>12446</v>
      </c>
      <c r="F4090" s="5">
        <f t="shared" si="378"/>
        <v>0.31114999999999998</v>
      </c>
      <c r="G4090" s="6">
        <f t="shared" si="379"/>
        <v>102.01639344262296</v>
      </c>
      <c r="H4090" t="s">
        <v>8220</v>
      </c>
      <c r="I4090" t="s">
        <v>8224</v>
      </c>
      <c r="J4090" t="s">
        <v>8246</v>
      </c>
      <c r="K4090">
        <v>1457024514</v>
      </c>
      <c r="L4090" s="11">
        <f t="shared" si="382"/>
        <v>42432.709652777776</v>
      </c>
      <c r="M4090">
        <v>1454432514</v>
      </c>
      <c r="N4090" s="11">
        <f t="shared" si="383"/>
        <v>42402.709652777776</v>
      </c>
      <c r="O4090" t="b">
        <v>0</v>
      </c>
      <c r="P4090">
        <v>122</v>
      </c>
      <c r="Q4090" t="b">
        <v>0</v>
      </c>
      <c r="R4090" t="s">
        <v>8273</v>
      </c>
      <c r="S4090" t="str">
        <f t="shared" si="380"/>
        <v>technology</v>
      </c>
      <c r="T4090" t="str">
        <f t="shared" si="381"/>
        <v>wearables</v>
      </c>
    </row>
    <row r="4091" spans="1:20" ht="57.6" x14ac:dyDescent="0.3">
      <c r="A4091">
        <v>1311</v>
      </c>
      <c r="B4091" s="3" t="s">
        <v>1312</v>
      </c>
      <c r="C4091" s="3" t="s">
        <v>5421</v>
      </c>
      <c r="D4091" s="10">
        <v>250000</v>
      </c>
      <c r="E4091">
        <v>80070</v>
      </c>
      <c r="F4091" s="5">
        <f t="shared" si="378"/>
        <v>0.32028000000000001</v>
      </c>
      <c r="G4091" s="6">
        <f t="shared" si="379"/>
        <v>800.7</v>
      </c>
      <c r="H4091" t="s">
        <v>8220</v>
      </c>
      <c r="I4091" t="s">
        <v>8224</v>
      </c>
      <c r="J4091" t="s">
        <v>8246</v>
      </c>
      <c r="K4091">
        <v>1480536919</v>
      </c>
      <c r="L4091" s="11">
        <f t="shared" si="382"/>
        <v>42704.843969907408</v>
      </c>
      <c r="M4091">
        <v>1477509319</v>
      </c>
      <c r="N4091" s="11">
        <f t="shared" si="383"/>
        <v>42669.802303240736</v>
      </c>
      <c r="O4091" t="b">
        <v>0</v>
      </c>
      <c r="P4091">
        <v>100</v>
      </c>
      <c r="Q4091" t="b">
        <v>0</v>
      </c>
      <c r="R4091" t="s">
        <v>8273</v>
      </c>
      <c r="S4091" t="str">
        <f t="shared" si="380"/>
        <v>technology</v>
      </c>
      <c r="T4091" t="str">
        <f t="shared" si="381"/>
        <v>wearables</v>
      </c>
    </row>
    <row r="4092" spans="1:20" ht="43.2" x14ac:dyDescent="0.3">
      <c r="A4092">
        <v>2643</v>
      </c>
      <c r="B4092" s="3" t="s">
        <v>2643</v>
      </c>
      <c r="C4092" s="3" t="s">
        <v>6753</v>
      </c>
      <c r="D4092" s="10">
        <v>1000000</v>
      </c>
      <c r="E4092">
        <v>335597.31</v>
      </c>
      <c r="F4092" s="5">
        <f t="shared" si="378"/>
        <v>0.33559730999999998</v>
      </c>
      <c r="G4092" s="6">
        <f t="shared" si="379"/>
        <v>223.58248500999335</v>
      </c>
      <c r="H4092" t="s">
        <v>8220</v>
      </c>
      <c r="I4092" t="s">
        <v>8224</v>
      </c>
      <c r="J4092" t="s">
        <v>8246</v>
      </c>
      <c r="K4092">
        <v>1482307140</v>
      </c>
      <c r="L4092" s="11">
        <f t="shared" si="382"/>
        <v>42725.332638888889</v>
      </c>
      <c r="M4092">
        <v>1479218315</v>
      </c>
      <c r="N4092" s="11">
        <f t="shared" si="383"/>
        <v>42689.582349537035</v>
      </c>
      <c r="O4092" t="b">
        <v>1</v>
      </c>
      <c r="P4092">
        <v>1501</v>
      </c>
      <c r="Q4092" t="b">
        <v>0</v>
      </c>
      <c r="R4092" t="s">
        <v>8301</v>
      </c>
      <c r="S4092" t="str">
        <f t="shared" si="380"/>
        <v>technology</v>
      </c>
      <c r="T4092" t="str">
        <f t="shared" si="381"/>
        <v>space exploration</v>
      </c>
    </row>
    <row r="4093" spans="1:20" ht="43.2" x14ac:dyDescent="0.3">
      <c r="A4093">
        <v>1013</v>
      </c>
      <c r="B4093" s="3" t="s">
        <v>1014</v>
      </c>
      <c r="C4093" s="3" t="s">
        <v>5123</v>
      </c>
      <c r="D4093" s="10">
        <v>25000</v>
      </c>
      <c r="E4093">
        <v>8632</v>
      </c>
      <c r="F4093" s="5">
        <f t="shared" si="378"/>
        <v>0.34527999999999998</v>
      </c>
      <c r="G4093" s="6">
        <f t="shared" si="379"/>
        <v>95.911111111111111</v>
      </c>
      <c r="H4093" t="s">
        <v>8220</v>
      </c>
      <c r="I4093" t="s">
        <v>8224</v>
      </c>
      <c r="J4093" t="s">
        <v>8246</v>
      </c>
      <c r="K4093">
        <v>1451419200</v>
      </c>
      <c r="L4093" s="11">
        <f t="shared" si="382"/>
        <v>42367.833333333328</v>
      </c>
      <c r="M4093">
        <v>1449000056</v>
      </c>
      <c r="N4093" s="11">
        <f t="shared" si="383"/>
        <v>42339.833981481483</v>
      </c>
      <c r="O4093" t="b">
        <v>0</v>
      </c>
      <c r="P4093">
        <v>90</v>
      </c>
      <c r="Q4093" t="b">
        <v>0</v>
      </c>
      <c r="R4093" t="s">
        <v>8273</v>
      </c>
      <c r="S4093" t="str">
        <f t="shared" si="380"/>
        <v>technology</v>
      </c>
      <c r="T4093" t="str">
        <f t="shared" si="381"/>
        <v>wearables</v>
      </c>
    </row>
    <row r="4094" spans="1:20" ht="43.2" x14ac:dyDescent="0.3">
      <c r="A4094">
        <v>1304</v>
      </c>
      <c r="B4094" s="3" t="s">
        <v>1305</v>
      </c>
      <c r="C4094" s="3" t="s">
        <v>5414</v>
      </c>
      <c r="D4094" s="10">
        <v>40000</v>
      </c>
      <c r="E4094">
        <v>15851</v>
      </c>
      <c r="F4094" s="5">
        <f t="shared" si="378"/>
        <v>0.39627499999999999</v>
      </c>
      <c r="G4094" s="6">
        <f t="shared" si="379"/>
        <v>152.41346153846155</v>
      </c>
      <c r="H4094" t="s">
        <v>8220</v>
      </c>
      <c r="I4094" t="s">
        <v>8225</v>
      </c>
      <c r="J4094" t="s">
        <v>8247</v>
      </c>
      <c r="K4094">
        <v>1489376405</v>
      </c>
      <c r="L4094" s="11">
        <f t="shared" si="382"/>
        <v>42807.152835648143</v>
      </c>
      <c r="M4094">
        <v>1484196005</v>
      </c>
      <c r="N4094" s="11">
        <f t="shared" si="383"/>
        <v>42747.194502314815</v>
      </c>
      <c r="O4094" t="b">
        <v>0</v>
      </c>
      <c r="P4094">
        <v>104</v>
      </c>
      <c r="Q4094" t="b">
        <v>0</v>
      </c>
      <c r="R4094" t="s">
        <v>8273</v>
      </c>
      <c r="S4094" t="str">
        <f t="shared" si="380"/>
        <v>technology</v>
      </c>
      <c r="T4094" t="str">
        <f t="shared" si="381"/>
        <v>wearables</v>
      </c>
    </row>
    <row r="4095" spans="1:20" ht="28.8" x14ac:dyDescent="0.3">
      <c r="A4095">
        <v>1315</v>
      </c>
      <c r="B4095" s="3" t="s">
        <v>1316</v>
      </c>
      <c r="C4095" s="3" t="s">
        <v>5425</v>
      </c>
      <c r="D4095" s="10">
        <v>100000</v>
      </c>
      <c r="E4095">
        <v>40404</v>
      </c>
      <c r="F4095" s="5">
        <f t="shared" si="378"/>
        <v>0.40404000000000001</v>
      </c>
      <c r="G4095" s="6">
        <f t="shared" si="379"/>
        <v>162.91935483870967</v>
      </c>
      <c r="H4095" t="s">
        <v>8220</v>
      </c>
      <c r="I4095" t="s">
        <v>8224</v>
      </c>
      <c r="J4095" t="s">
        <v>8246</v>
      </c>
      <c r="K4095">
        <v>1446771600</v>
      </c>
      <c r="L4095" s="11">
        <f t="shared" si="382"/>
        <v>42314.041666666672</v>
      </c>
      <c r="M4095">
        <v>1443700648</v>
      </c>
      <c r="N4095" s="11">
        <f t="shared" si="383"/>
        <v>42278.498240740737</v>
      </c>
      <c r="O4095" t="b">
        <v>0</v>
      </c>
      <c r="P4095">
        <v>248</v>
      </c>
      <c r="Q4095" t="b">
        <v>0</v>
      </c>
      <c r="R4095" t="s">
        <v>8273</v>
      </c>
      <c r="S4095" t="str">
        <f t="shared" si="380"/>
        <v>technology</v>
      </c>
      <c r="T4095" t="str">
        <f t="shared" si="381"/>
        <v>wearables</v>
      </c>
    </row>
    <row r="4096" spans="1:20" ht="28.8" x14ac:dyDescent="0.3">
      <c r="A4096">
        <v>1570</v>
      </c>
      <c r="B4096" s="3" t="s">
        <v>1571</v>
      </c>
      <c r="C4096" s="3" t="s">
        <v>5680</v>
      </c>
      <c r="D4096" s="10">
        <v>6000</v>
      </c>
      <c r="E4096">
        <v>2484</v>
      </c>
      <c r="F4096" s="5">
        <f t="shared" si="378"/>
        <v>0.41399999999999998</v>
      </c>
      <c r="G4096" s="6">
        <f t="shared" si="379"/>
        <v>47.769230769230766</v>
      </c>
      <c r="H4096" t="s">
        <v>8220</v>
      </c>
      <c r="I4096" t="s">
        <v>8224</v>
      </c>
      <c r="J4096" t="s">
        <v>8246</v>
      </c>
      <c r="K4096">
        <v>1460140282</v>
      </c>
      <c r="L4096" s="11">
        <f t="shared" si="382"/>
        <v>42468.771782407406</v>
      </c>
      <c r="M4096">
        <v>1457551882</v>
      </c>
      <c r="N4096" s="11">
        <f t="shared" si="383"/>
        <v>42438.813449074078</v>
      </c>
      <c r="O4096" t="b">
        <v>0</v>
      </c>
      <c r="P4096">
        <v>52</v>
      </c>
      <c r="Q4096" t="b">
        <v>0</v>
      </c>
      <c r="R4096" t="s">
        <v>8290</v>
      </c>
      <c r="S4096" t="str">
        <f t="shared" si="380"/>
        <v>publishing</v>
      </c>
      <c r="T4096" t="str">
        <f t="shared" si="381"/>
        <v>art books</v>
      </c>
    </row>
    <row r="4097" spans="1:20" ht="43.2" x14ac:dyDescent="0.3">
      <c r="A4097">
        <v>1007</v>
      </c>
      <c r="B4097" s="3" t="s">
        <v>1008</v>
      </c>
      <c r="C4097" s="3" t="s">
        <v>5117</v>
      </c>
      <c r="D4097" s="10">
        <v>30000</v>
      </c>
      <c r="E4097">
        <v>13296</v>
      </c>
      <c r="F4097" s="5">
        <f t="shared" si="378"/>
        <v>0.44319999999999998</v>
      </c>
      <c r="G4097" s="6">
        <f t="shared" si="379"/>
        <v>174.94736842105263</v>
      </c>
      <c r="H4097" t="s">
        <v>8220</v>
      </c>
      <c r="I4097" t="s">
        <v>8224</v>
      </c>
      <c r="J4097" t="s">
        <v>8246</v>
      </c>
      <c r="K4097">
        <v>1481727623</v>
      </c>
      <c r="L4097" s="11">
        <f t="shared" si="382"/>
        <v>42718.6252662037</v>
      </c>
      <c r="M4097">
        <v>1478095223</v>
      </c>
      <c r="N4097" s="11">
        <f t="shared" si="383"/>
        <v>42676.583599537036</v>
      </c>
      <c r="O4097" t="b">
        <v>0</v>
      </c>
      <c r="P4097">
        <v>76</v>
      </c>
      <c r="Q4097" t="b">
        <v>0</v>
      </c>
      <c r="R4097" t="s">
        <v>8273</v>
      </c>
      <c r="S4097" t="str">
        <f t="shared" si="380"/>
        <v>technology</v>
      </c>
      <c r="T4097" t="str">
        <f t="shared" si="381"/>
        <v>wearables</v>
      </c>
    </row>
    <row r="4098" spans="1:20" ht="43.2" x14ac:dyDescent="0.3">
      <c r="A4098">
        <v>1019</v>
      </c>
      <c r="B4098" s="3" t="s">
        <v>1020</v>
      </c>
      <c r="C4098" s="3" t="s">
        <v>5129</v>
      </c>
      <c r="D4098" s="10">
        <v>45000</v>
      </c>
      <c r="E4098">
        <v>21300</v>
      </c>
      <c r="F4098" s="5">
        <f t="shared" ref="F4098:F4115" si="384">E4098/D4098</f>
        <v>0.47333333333333333</v>
      </c>
      <c r="G4098" s="6">
        <f t="shared" ref="G4098:G4115" si="385">E4098/P4098</f>
        <v>53.25</v>
      </c>
      <c r="H4098" t="s">
        <v>8220</v>
      </c>
      <c r="I4098" t="s">
        <v>8224</v>
      </c>
      <c r="J4098" t="s">
        <v>8246</v>
      </c>
      <c r="K4098">
        <v>1423092149</v>
      </c>
      <c r="L4098" s="11">
        <f t="shared" si="382"/>
        <v>42039.973946759259</v>
      </c>
      <c r="M4098">
        <v>1420500149</v>
      </c>
      <c r="N4098" s="11">
        <f t="shared" si="383"/>
        <v>42009.973946759259</v>
      </c>
      <c r="O4098" t="b">
        <v>0</v>
      </c>
      <c r="P4098">
        <v>400</v>
      </c>
      <c r="Q4098" t="b">
        <v>0</v>
      </c>
      <c r="R4098" t="s">
        <v>8273</v>
      </c>
      <c r="S4098" t="str">
        <f t="shared" ref="S4098:S4115" si="386">LEFT(R4098,FIND("/",R4098)-1)</f>
        <v>technology</v>
      </c>
      <c r="T4098" t="str">
        <f t="shared" ref="T4098:T4115" si="387">RIGHT(R4098,LEN(R4098)-FIND("/",R4098))</f>
        <v>wearables</v>
      </c>
    </row>
    <row r="4099" spans="1:20" ht="43.2" x14ac:dyDescent="0.3">
      <c r="A4099">
        <v>1337</v>
      </c>
      <c r="B4099" s="3" t="s">
        <v>1338</v>
      </c>
      <c r="C4099" s="3" t="s">
        <v>5447</v>
      </c>
      <c r="D4099" s="10">
        <v>50000</v>
      </c>
      <c r="E4099">
        <v>24691</v>
      </c>
      <c r="F4099" s="5">
        <f t="shared" si="384"/>
        <v>0.49381999999999998</v>
      </c>
      <c r="G4099" s="6">
        <f t="shared" si="385"/>
        <v>176.36428571428573</v>
      </c>
      <c r="H4099" t="s">
        <v>8220</v>
      </c>
      <c r="I4099" t="s">
        <v>8224</v>
      </c>
      <c r="J4099" t="s">
        <v>8246</v>
      </c>
      <c r="K4099">
        <v>1488549079</v>
      </c>
      <c r="L4099" s="11">
        <f t="shared" ref="L4099:L4115" si="388">(((K4099/60)/60)/24)+DATE(1970,1,1)</f>
        <v>42797.577303240745</v>
      </c>
      <c r="M4099">
        <v>1485957079</v>
      </c>
      <c r="N4099" s="11">
        <f t="shared" ref="N4099:N4115" si="389">(((M4099/60)/60)/24)+DATE(1970,1,1)</f>
        <v>42767.577303240745</v>
      </c>
      <c r="O4099" t="b">
        <v>0</v>
      </c>
      <c r="P4099">
        <v>140</v>
      </c>
      <c r="Q4099" t="b">
        <v>0</v>
      </c>
      <c r="R4099" t="s">
        <v>8273</v>
      </c>
      <c r="S4099" t="str">
        <f t="shared" si="386"/>
        <v>technology</v>
      </c>
      <c r="T4099" t="str">
        <f t="shared" si="387"/>
        <v>wearables</v>
      </c>
    </row>
    <row r="4100" spans="1:20" ht="57.6" x14ac:dyDescent="0.3">
      <c r="A4100">
        <v>1241</v>
      </c>
      <c r="B4100" s="3" t="s">
        <v>1242</v>
      </c>
      <c r="C4100" s="3" t="s">
        <v>5351</v>
      </c>
      <c r="D4100" s="10">
        <v>5000</v>
      </c>
      <c r="E4100">
        <v>2537</v>
      </c>
      <c r="F4100" s="5">
        <f t="shared" si="384"/>
        <v>0.50739999999999996</v>
      </c>
      <c r="G4100" s="6">
        <f t="shared" si="385"/>
        <v>74.617647058823536</v>
      </c>
      <c r="H4100" t="s">
        <v>8220</v>
      </c>
      <c r="I4100" t="s">
        <v>8224</v>
      </c>
      <c r="J4100" t="s">
        <v>8246</v>
      </c>
      <c r="K4100">
        <v>1414994340</v>
      </c>
      <c r="L4100" s="11">
        <f t="shared" si="388"/>
        <v>41946.249305555553</v>
      </c>
      <c r="M4100">
        <v>1413057980</v>
      </c>
      <c r="N4100" s="11">
        <f t="shared" si="389"/>
        <v>41923.837731481479</v>
      </c>
      <c r="O4100" t="b">
        <v>0</v>
      </c>
      <c r="P4100">
        <v>34</v>
      </c>
      <c r="Q4100" t="b">
        <v>0</v>
      </c>
      <c r="R4100" t="s">
        <v>8286</v>
      </c>
      <c r="S4100" t="str">
        <f t="shared" si="386"/>
        <v>music</v>
      </c>
      <c r="T4100" t="str">
        <f t="shared" si="387"/>
        <v>world music</v>
      </c>
    </row>
    <row r="4101" spans="1:20" ht="57.6" x14ac:dyDescent="0.3">
      <c r="A4101">
        <v>3876</v>
      </c>
      <c r="B4101" s="3" t="s">
        <v>3873</v>
      </c>
      <c r="C4101" s="3" t="s">
        <v>7985</v>
      </c>
      <c r="D4101" s="10">
        <v>3900</v>
      </c>
      <c r="E4101">
        <v>2059</v>
      </c>
      <c r="F4101" s="5">
        <f t="shared" si="384"/>
        <v>0.52794871794871789</v>
      </c>
      <c r="G4101" s="6">
        <f t="shared" si="385"/>
        <v>44.760869565217391</v>
      </c>
      <c r="H4101" t="s">
        <v>8220</v>
      </c>
      <c r="I4101" t="s">
        <v>8225</v>
      </c>
      <c r="J4101" t="s">
        <v>8247</v>
      </c>
      <c r="K4101">
        <v>1454425128</v>
      </c>
      <c r="L4101" s="11">
        <f t="shared" si="388"/>
        <v>42402.624166666668</v>
      </c>
      <c r="M4101">
        <v>1451833128</v>
      </c>
      <c r="N4101" s="11">
        <f t="shared" si="389"/>
        <v>42372.624166666668</v>
      </c>
      <c r="O4101" t="b">
        <v>0</v>
      </c>
      <c r="P4101">
        <v>46</v>
      </c>
      <c r="Q4101" t="b">
        <v>0</v>
      </c>
      <c r="R4101" t="s">
        <v>8305</v>
      </c>
      <c r="S4101" t="str">
        <f t="shared" si="386"/>
        <v>theater</v>
      </c>
      <c r="T4101" t="str">
        <f t="shared" si="387"/>
        <v>musical</v>
      </c>
    </row>
    <row r="4102" spans="1:20" x14ac:dyDescent="0.3">
      <c r="A4102">
        <v>3122</v>
      </c>
      <c r="B4102" s="3" t="s">
        <v>3122</v>
      </c>
      <c r="C4102" s="3" t="s">
        <v>7232</v>
      </c>
      <c r="D4102" s="10">
        <v>199</v>
      </c>
      <c r="E4102">
        <v>116</v>
      </c>
      <c r="F4102" s="5">
        <f t="shared" si="384"/>
        <v>0.58291457286432158</v>
      </c>
      <c r="G4102" s="6">
        <f t="shared" si="385"/>
        <v>58</v>
      </c>
      <c r="H4102" t="s">
        <v>8220</v>
      </c>
      <c r="I4102" t="s">
        <v>8224</v>
      </c>
      <c r="J4102" t="s">
        <v>8246</v>
      </c>
      <c r="K4102">
        <v>1478733732</v>
      </c>
      <c r="L4102" s="11">
        <f t="shared" si="388"/>
        <v>42683.973750000005</v>
      </c>
      <c r="M4102">
        <v>1478298132</v>
      </c>
      <c r="N4102" s="11">
        <f t="shared" si="389"/>
        <v>42678.932083333333</v>
      </c>
      <c r="O4102" t="b">
        <v>0</v>
      </c>
      <c r="P4102">
        <v>2</v>
      </c>
      <c r="Q4102" t="b">
        <v>0</v>
      </c>
      <c r="R4102" t="s">
        <v>8303</v>
      </c>
      <c r="S4102" t="str">
        <f t="shared" si="386"/>
        <v>theater</v>
      </c>
      <c r="T4102" t="str">
        <f t="shared" si="387"/>
        <v>spaces</v>
      </c>
    </row>
    <row r="4103" spans="1:20" ht="28.8" x14ac:dyDescent="0.3">
      <c r="A4103">
        <v>2955</v>
      </c>
      <c r="B4103" s="3" t="s">
        <v>2955</v>
      </c>
      <c r="C4103" s="3" t="s">
        <v>7065</v>
      </c>
      <c r="D4103" s="10">
        <v>1200</v>
      </c>
      <c r="E4103">
        <v>715</v>
      </c>
      <c r="F4103" s="5">
        <f t="shared" si="384"/>
        <v>0.59583333333333333</v>
      </c>
      <c r="G4103" s="6">
        <f t="shared" si="385"/>
        <v>65</v>
      </c>
      <c r="H4103" t="s">
        <v>8220</v>
      </c>
      <c r="I4103" t="s">
        <v>8224</v>
      </c>
      <c r="J4103" t="s">
        <v>8246</v>
      </c>
      <c r="K4103">
        <v>1434476849</v>
      </c>
      <c r="L4103" s="11">
        <f t="shared" si="388"/>
        <v>42171.741307870368</v>
      </c>
      <c r="M4103">
        <v>1431884849</v>
      </c>
      <c r="N4103" s="11">
        <f t="shared" si="389"/>
        <v>42141.741307870368</v>
      </c>
      <c r="O4103" t="b">
        <v>0</v>
      </c>
      <c r="P4103">
        <v>11</v>
      </c>
      <c r="Q4103" t="b">
        <v>0</v>
      </c>
      <c r="R4103" t="s">
        <v>8303</v>
      </c>
      <c r="S4103" t="str">
        <f t="shared" si="386"/>
        <v>theater</v>
      </c>
      <c r="T4103" t="str">
        <f t="shared" si="387"/>
        <v>spaces</v>
      </c>
    </row>
    <row r="4104" spans="1:20" ht="57.6" x14ac:dyDescent="0.3">
      <c r="A4104">
        <v>1306</v>
      </c>
      <c r="B4104" s="3" t="s">
        <v>1307</v>
      </c>
      <c r="C4104" s="3" t="s">
        <v>5416</v>
      </c>
      <c r="D4104" s="10">
        <v>110000</v>
      </c>
      <c r="E4104">
        <v>71771</v>
      </c>
      <c r="F4104" s="5">
        <f t="shared" si="384"/>
        <v>0.65246363636363636</v>
      </c>
      <c r="G4104" s="6">
        <f t="shared" si="385"/>
        <v>201.60393258426967</v>
      </c>
      <c r="H4104" t="s">
        <v>8220</v>
      </c>
      <c r="I4104" t="s">
        <v>8224</v>
      </c>
      <c r="J4104" t="s">
        <v>8246</v>
      </c>
      <c r="K4104">
        <v>1417690734</v>
      </c>
      <c r="L4104" s="11">
        <f t="shared" si="388"/>
        <v>41977.457569444443</v>
      </c>
      <c r="M4104">
        <v>1415098734</v>
      </c>
      <c r="N4104" s="11">
        <f t="shared" si="389"/>
        <v>41947.457569444443</v>
      </c>
      <c r="O4104" t="b">
        <v>0</v>
      </c>
      <c r="P4104">
        <v>356</v>
      </c>
      <c r="Q4104" t="b">
        <v>0</v>
      </c>
      <c r="R4104" t="s">
        <v>8273</v>
      </c>
      <c r="S4104" t="str">
        <f t="shared" si="386"/>
        <v>technology</v>
      </c>
      <c r="T4104" t="str">
        <f t="shared" si="387"/>
        <v>wearables</v>
      </c>
    </row>
    <row r="4105" spans="1:20" ht="43.2" x14ac:dyDescent="0.3">
      <c r="A4105">
        <v>3123</v>
      </c>
      <c r="B4105" s="3" t="s">
        <v>3123</v>
      </c>
      <c r="C4105" s="3" t="s">
        <v>7233</v>
      </c>
      <c r="D4105" s="10">
        <v>125000</v>
      </c>
      <c r="E4105">
        <v>85192</v>
      </c>
      <c r="F4105" s="5">
        <f t="shared" si="384"/>
        <v>0.68153600000000003</v>
      </c>
      <c r="G4105" s="6">
        <f t="shared" si="385"/>
        <v>244.80459770114942</v>
      </c>
      <c r="H4105" t="s">
        <v>8220</v>
      </c>
      <c r="I4105" t="s">
        <v>8224</v>
      </c>
      <c r="J4105" t="s">
        <v>8246</v>
      </c>
      <c r="K4105">
        <v>1468108198</v>
      </c>
      <c r="L4105" s="11">
        <f t="shared" si="388"/>
        <v>42560.993032407408</v>
      </c>
      <c r="M4105">
        <v>1465516198</v>
      </c>
      <c r="N4105" s="11">
        <f t="shared" si="389"/>
        <v>42530.993032407408</v>
      </c>
      <c r="O4105" t="b">
        <v>0</v>
      </c>
      <c r="P4105">
        <v>348</v>
      </c>
      <c r="Q4105" t="b">
        <v>0</v>
      </c>
      <c r="R4105" t="s">
        <v>8303</v>
      </c>
      <c r="S4105" t="str">
        <f t="shared" si="386"/>
        <v>theater</v>
      </c>
      <c r="T4105" t="str">
        <f t="shared" si="387"/>
        <v>spaces</v>
      </c>
    </row>
    <row r="4106" spans="1:20" ht="57.6" x14ac:dyDescent="0.3">
      <c r="A4106">
        <v>1341</v>
      </c>
      <c r="B4106" s="3" t="s">
        <v>1342</v>
      </c>
      <c r="C4106" s="3" t="s">
        <v>5451</v>
      </c>
      <c r="D4106" s="10">
        <v>25000</v>
      </c>
      <c r="E4106">
        <v>17590</v>
      </c>
      <c r="F4106" s="5">
        <f t="shared" si="384"/>
        <v>0.7036</v>
      </c>
      <c r="G4106" s="6">
        <f t="shared" si="385"/>
        <v>382.39130434782606</v>
      </c>
      <c r="H4106" t="s">
        <v>8220</v>
      </c>
      <c r="I4106" t="s">
        <v>8225</v>
      </c>
      <c r="J4106" t="s">
        <v>8247</v>
      </c>
      <c r="K4106">
        <v>1475333917</v>
      </c>
      <c r="L4106" s="11">
        <f t="shared" si="388"/>
        <v>42644.624039351853</v>
      </c>
      <c r="M4106">
        <v>1472569117</v>
      </c>
      <c r="N4106" s="11">
        <f t="shared" si="389"/>
        <v>42612.624039351853</v>
      </c>
      <c r="O4106" t="b">
        <v>0</v>
      </c>
      <c r="P4106">
        <v>46</v>
      </c>
      <c r="Q4106" t="b">
        <v>0</v>
      </c>
      <c r="R4106" t="s">
        <v>8273</v>
      </c>
      <c r="S4106" t="str">
        <f t="shared" si="386"/>
        <v>technology</v>
      </c>
      <c r="T4106" t="str">
        <f t="shared" si="387"/>
        <v>wearables</v>
      </c>
    </row>
    <row r="4107" spans="1:20" ht="43.2" x14ac:dyDescent="0.3">
      <c r="A4107">
        <v>1005</v>
      </c>
      <c r="B4107" s="3" t="s">
        <v>1006</v>
      </c>
      <c r="C4107" s="3" t="s">
        <v>5115</v>
      </c>
      <c r="D4107" s="10">
        <v>200000</v>
      </c>
      <c r="E4107">
        <v>150102</v>
      </c>
      <c r="F4107" s="5">
        <f t="shared" si="384"/>
        <v>0.75051000000000001</v>
      </c>
      <c r="G4107" s="6">
        <f t="shared" si="385"/>
        <v>932.31055900621118</v>
      </c>
      <c r="H4107" t="s">
        <v>8220</v>
      </c>
      <c r="I4107" t="s">
        <v>8224</v>
      </c>
      <c r="J4107" t="s">
        <v>8246</v>
      </c>
      <c r="K4107">
        <v>1446217183</v>
      </c>
      <c r="L4107" s="11">
        <f t="shared" si="388"/>
        <v>42307.624803240738</v>
      </c>
      <c r="M4107">
        <v>1443538783</v>
      </c>
      <c r="N4107" s="11">
        <f t="shared" si="389"/>
        <v>42276.624803240738</v>
      </c>
      <c r="O4107" t="b">
        <v>0</v>
      </c>
      <c r="P4107">
        <v>161</v>
      </c>
      <c r="Q4107" t="b">
        <v>0</v>
      </c>
      <c r="R4107" t="s">
        <v>8273</v>
      </c>
      <c r="S4107" t="str">
        <f t="shared" si="386"/>
        <v>technology</v>
      </c>
      <c r="T4107" t="str">
        <f t="shared" si="387"/>
        <v>wearables</v>
      </c>
    </row>
    <row r="4108" spans="1:20" ht="28.8" x14ac:dyDescent="0.3">
      <c r="A4108">
        <v>1004</v>
      </c>
      <c r="B4108" s="3" t="s">
        <v>1005</v>
      </c>
      <c r="C4108" s="3" t="s">
        <v>5114</v>
      </c>
      <c r="D4108" s="10">
        <v>25000</v>
      </c>
      <c r="E4108">
        <v>20552</v>
      </c>
      <c r="F4108" s="5">
        <f t="shared" si="384"/>
        <v>0.82208000000000003</v>
      </c>
      <c r="G4108" s="6">
        <f t="shared" si="385"/>
        <v>216.33684210526314</v>
      </c>
      <c r="H4108" t="s">
        <v>8220</v>
      </c>
      <c r="I4108" t="s">
        <v>8224</v>
      </c>
      <c r="J4108" t="s">
        <v>8246</v>
      </c>
      <c r="K4108">
        <v>1455814827</v>
      </c>
      <c r="L4108" s="11">
        <f t="shared" si="388"/>
        <v>42418.708645833336</v>
      </c>
      <c r="M4108">
        <v>1453222827</v>
      </c>
      <c r="N4108" s="11">
        <f t="shared" si="389"/>
        <v>42388.708645833336</v>
      </c>
      <c r="O4108" t="b">
        <v>0</v>
      </c>
      <c r="P4108">
        <v>95</v>
      </c>
      <c r="Q4108" t="b">
        <v>0</v>
      </c>
      <c r="R4108" t="s">
        <v>8273</v>
      </c>
      <c r="S4108" t="str">
        <f t="shared" si="386"/>
        <v>technology</v>
      </c>
      <c r="T4108" t="str">
        <f t="shared" si="387"/>
        <v>wearables</v>
      </c>
    </row>
    <row r="4109" spans="1:20" ht="43.2" x14ac:dyDescent="0.3">
      <c r="A4109">
        <v>1336</v>
      </c>
      <c r="B4109" s="3" t="s">
        <v>1337</v>
      </c>
      <c r="C4109" s="3" t="s">
        <v>5446</v>
      </c>
      <c r="D4109" s="10">
        <v>100000</v>
      </c>
      <c r="E4109">
        <v>84947</v>
      </c>
      <c r="F4109" s="5">
        <f t="shared" si="384"/>
        <v>0.84946999999999995</v>
      </c>
      <c r="G4109" s="6">
        <f t="shared" si="385"/>
        <v>379.22767857142856</v>
      </c>
      <c r="H4109" t="s">
        <v>8220</v>
      </c>
      <c r="I4109" t="s">
        <v>8224</v>
      </c>
      <c r="J4109" t="s">
        <v>8246</v>
      </c>
      <c r="K4109">
        <v>1418849028</v>
      </c>
      <c r="L4109" s="11">
        <f t="shared" si="388"/>
        <v>41990.863750000004</v>
      </c>
      <c r="M4109">
        <v>1415825028</v>
      </c>
      <c r="N4109" s="11">
        <f t="shared" si="389"/>
        <v>41955.863750000004</v>
      </c>
      <c r="O4109" t="b">
        <v>0</v>
      </c>
      <c r="P4109">
        <v>224</v>
      </c>
      <c r="Q4109" t="b">
        <v>0</v>
      </c>
      <c r="R4109" t="s">
        <v>8273</v>
      </c>
      <c r="S4109" t="str">
        <f t="shared" si="386"/>
        <v>technology</v>
      </c>
      <c r="T4109" t="str">
        <f t="shared" si="387"/>
        <v>wearables</v>
      </c>
    </row>
    <row r="4110" spans="1:20" x14ac:dyDescent="0.3">
      <c r="A4110">
        <v>1062</v>
      </c>
      <c r="B4110" s="3" t="s">
        <v>1063</v>
      </c>
      <c r="C4110" s="3" t="s">
        <v>5172</v>
      </c>
      <c r="D4110" s="10">
        <v>199</v>
      </c>
      <c r="E4110">
        <v>190</v>
      </c>
      <c r="F4110" s="5">
        <f t="shared" si="384"/>
        <v>0.95477386934673369</v>
      </c>
      <c r="G4110" s="6">
        <f t="shared" si="385"/>
        <v>47.5</v>
      </c>
      <c r="H4110" t="s">
        <v>8220</v>
      </c>
      <c r="I4110" t="s">
        <v>8224</v>
      </c>
      <c r="J4110" t="s">
        <v>8246</v>
      </c>
      <c r="K4110">
        <v>1468351341</v>
      </c>
      <c r="L4110" s="11">
        <f t="shared" si="388"/>
        <v>42563.807187500002</v>
      </c>
      <c r="M4110">
        <v>1467746541</v>
      </c>
      <c r="N4110" s="11">
        <f t="shared" si="389"/>
        <v>42556.807187500002</v>
      </c>
      <c r="O4110" t="b">
        <v>0</v>
      </c>
      <c r="P4110">
        <v>4</v>
      </c>
      <c r="Q4110" t="b">
        <v>0</v>
      </c>
      <c r="R4110" t="s">
        <v>8281</v>
      </c>
      <c r="S4110" t="str">
        <f t="shared" si="386"/>
        <v>journalism</v>
      </c>
      <c r="T4110" t="str">
        <f t="shared" si="387"/>
        <v>audio</v>
      </c>
    </row>
    <row r="4111" spans="1:20" ht="43.2" x14ac:dyDescent="0.3">
      <c r="A4111">
        <v>139</v>
      </c>
      <c r="B4111" s="3" t="s">
        <v>141</v>
      </c>
      <c r="C4111" s="3" t="s">
        <v>4249</v>
      </c>
      <c r="D4111" s="10">
        <v>500</v>
      </c>
      <c r="E4111">
        <v>500</v>
      </c>
      <c r="F4111" s="5">
        <f t="shared" si="384"/>
        <v>1</v>
      </c>
      <c r="G4111" s="6">
        <f t="shared" si="385"/>
        <v>500</v>
      </c>
      <c r="H4111" t="s">
        <v>8220</v>
      </c>
      <c r="I4111" t="s">
        <v>8224</v>
      </c>
      <c r="J4111" t="s">
        <v>8246</v>
      </c>
      <c r="K4111">
        <v>1436738772</v>
      </c>
      <c r="L4111" s="11">
        <f t="shared" si="388"/>
        <v>42197.920972222222</v>
      </c>
      <c r="M4111">
        <v>1435874772</v>
      </c>
      <c r="N4111" s="11">
        <f t="shared" si="389"/>
        <v>42187.920972222222</v>
      </c>
      <c r="O4111" t="b">
        <v>0</v>
      </c>
      <c r="P4111">
        <v>1</v>
      </c>
      <c r="Q4111" t="b">
        <v>0</v>
      </c>
      <c r="R4111" t="s">
        <v>8267</v>
      </c>
      <c r="S4111" t="str">
        <f t="shared" si="386"/>
        <v>film &amp; video</v>
      </c>
      <c r="T4111" t="str">
        <f t="shared" si="387"/>
        <v>science fiction</v>
      </c>
    </row>
    <row r="4112" spans="1:20" ht="43.2" x14ac:dyDescent="0.3">
      <c r="A4112">
        <v>1343</v>
      </c>
      <c r="B4112" s="3" t="s">
        <v>1344</v>
      </c>
      <c r="C4112" s="3" t="s">
        <v>5453</v>
      </c>
      <c r="D4112" s="10">
        <v>50000</v>
      </c>
      <c r="E4112">
        <v>51149</v>
      </c>
      <c r="F4112" s="5">
        <f t="shared" si="384"/>
        <v>1.02298</v>
      </c>
      <c r="G4112" s="6">
        <f t="shared" si="385"/>
        <v>158.35603715170279</v>
      </c>
      <c r="H4112" t="s">
        <v>8220</v>
      </c>
      <c r="I4112" t="s">
        <v>8224</v>
      </c>
      <c r="J4112" t="s">
        <v>8246</v>
      </c>
      <c r="K4112">
        <v>1471579140</v>
      </c>
      <c r="L4112" s="11">
        <f t="shared" si="388"/>
        <v>42601.165972222225</v>
      </c>
      <c r="M4112">
        <v>1466512683</v>
      </c>
      <c r="N4112" s="11">
        <f t="shared" si="389"/>
        <v>42542.526423611111</v>
      </c>
      <c r="O4112" t="b">
        <v>0</v>
      </c>
      <c r="P4112">
        <v>323</v>
      </c>
      <c r="Q4112" t="b">
        <v>0</v>
      </c>
      <c r="R4112" t="s">
        <v>8273</v>
      </c>
      <c r="S4112" t="str">
        <f t="shared" si="386"/>
        <v>technology</v>
      </c>
      <c r="T4112" t="str">
        <f t="shared" si="387"/>
        <v>wearables</v>
      </c>
    </row>
    <row r="4113" spans="1:20" ht="57.6" x14ac:dyDescent="0.3">
      <c r="A4113">
        <v>1001</v>
      </c>
      <c r="B4113" s="3" t="s">
        <v>1002</v>
      </c>
      <c r="C4113" s="3" t="s">
        <v>5111</v>
      </c>
      <c r="D4113" s="10">
        <v>5000</v>
      </c>
      <c r="E4113">
        <v>5200</v>
      </c>
      <c r="F4113" s="5">
        <f t="shared" si="384"/>
        <v>1.04</v>
      </c>
      <c r="G4113" s="6">
        <f t="shared" si="385"/>
        <v>1300</v>
      </c>
      <c r="H4113" t="s">
        <v>8220</v>
      </c>
      <c r="I4113" t="s">
        <v>8225</v>
      </c>
      <c r="J4113" t="s">
        <v>8247</v>
      </c>
      <c r="K4113">
        <v>1485796613</v>
      </c>
      <c r="L4113" s="11">
        <f t="shared" si="388"/>
        <v>42765.720057870371</v>
      </c>
      <c r="M4113">
        <v>1481908613</v>
      </c>
      <c r="N4113" s="11">
        <f t="shared" si="389"/>
        <v>42720.720057870371</v>
      </c>
      <c r="O4113" t="b">
        <v>0</v>
      </c>
      <c r="P4113">
        <v>4</v>
      </c>
      <c r="Q4113" t="b">
        <v>0</v>
      </c>
      <c r="R4113" t="s">
        <v>8273</v>
      </c>
      <c r="S4113" t="str">
        <f t="shared" si="386"/>
        <v>technology</v>
      </c>
      <c r="T4113" t="str">
        <f t="shared" si="387"/>
        <v>wearables</v>
      </c>
    </row>
    <row r="4114" spans="1:20" ht="43.2" x14ac:dyDescent="0.3">
      <c r="A4114">
        <v>1309</v>
      </c>
      <c r="B4114" s="3" t="s">
        <v>1310</v>
      </c>
      <c r="C4114" s="3" t="s">
        <v>5419</v>
      </c>
      <c r="D4114" s="10">
        <v>11500</v>
      </c>
      <c r="E4114">
        <v>12879</v>
      </c>
      <c r="F4114" s="5">
        <f t="shared" si="384"/>
        <v>1.1199130434782609</v>
      </c>
      <c r="G4114" s="6">
        <f t="shared" si="385"/>
        <v>367.97142857142859</v>
      </c>
      <c r="H4114" t="s">
        <v>8220</v>
      </c>
      <c r="I4114" t="s">
        <v>8224</v>
      </c>
      <c r="J4114" t="s">
        <v>8246</v>
      </c>
      <c r="K4114">
        <v>1444943468</v>
      </c>
      <c r="L4114" s="11">
        <f t="shared" si="388"/>
        <v>42292.882731481484</v>
      </c>
      <c r="M4114">
        <v>1441919468</v>
      </c>
      <c r="N4114" s="11">
        <f t="shared" si="389"/>
        <v>42257.882731481484</v>
      </c>
      <c r="O4114" t="b">
        <v>0</v>
      </c>
      <c r="P4114">
        <v>35</v>
      </c>
      <c r="Q4114" t="b">
        <v>0</v>
      </c>
      <c r="R4114" t="s">
        <v>8273</v>
      </c>
      <c r="S4114" t="str">
        <f t="shared" si="386"/>
        <v>technology</v>
      </c>
      <c r="T4114" t="str">
        <f t="shared" si="387"/>
        <v>wearables</v>
      </c>
    </row>
    <row r="4115" spans="1:20" ht="57.6" x14ac:dyDescent="0.3">
      <c r="A4115">
        <v>1012</v>
      </c>
      <c r="B4115" s="3" t="s">
        <v>1013</v>
      </c>
      <c r="C4115" s="3" t="s">
        <v>5122</v>
      </c>
      <c r="D4115" s="10">
        <v>5000</v>
      </c>
      <c r="E4115">
        <v>1076751.05</v>
      </c>
      <c r="F4115" s="5">
        <f t="shared" si="384"/>
        <v>215.35021</v>
      </c>
      <c r="G4115" s="6">
        <f t="shared" si="385"/>
        <v>1389.3561935483872</v>
      </c>
      <c r="H4115" t="s">
        <v>8220</v>
      </c>
      <c r="I4115" t="s">
        <v>8224</v>
      </c>
      <c r="J4115" t="s">
        <v>8246</v>
      </c>
      <c r="K4115">
        <v>1485254052</v>
      </c>
      <c r="L4115" s="11">
        <f t="shared" si="388"/>
        <v>42759.440416666665</v>
      </c>
      <c r="M4115">
        <v>1481366052</v>
      </c>
      <c r="N4115" s="11">
        <f t="shared" si="389"/>
        <v>42714.440416666665</v>
      </c>
      <c r="O4115" t="b">
        <v>0</v>
      </c>
      <c r="P4115">
        <v>775</v>
      </c>
      <c r="Q4115" t="b">
        <v>0</v>
      </c>
      <c r="R4115" t="s">
        <v>8273</v>
      </c>
      <c r="S4115" t="str">
        <f t="shared" si="386"/>
        <v>technology</v>
      </c>
      <c r="T4115" t="str">
        <f t="shared" si="387"/>
        <v>wearables</v>
      </c>
    </row>
  </sheetData>
  <sortState xmlns:xlrd2="http://schemas.microsoft.com/office/spreadsheetml/2017/richdata2" ref="A2:T4115">
    <sortCondition descending="1" ref="H2:H4115"/>
  </sortState>
  <conditionalFormatting sqref="H1:H1048576">
    <cfRule type="cellIs" dxfId="21" priority="7" operator="equal">
      <formula>"live"</formula>
    </cfRule>
    <cfRule type="cellIs" dxfId="20" priority="8" operator="equal">
      <formula>"canceled"</formula>
    </cfRule>
    <cfRule type="cellIs" dxfId="19" priority="9" operator="equal">
      <formula>"failed"</formula>
    </cfRule>
    <cfRule type="cellIs" dxfId="18" priority="10" operator="equal">
      <formula>"successful"</formula>
    </cfRule>
  </conditionalFormatting>
  <conditionalFormatting sqref="F2:F3856">
    <cfRule type="cellIs" dxfId="17" priority="5" operator="between">
      <formula>1</formula>
      <formula>2</formula>
    </cfRule>
    <cfRule type="cellIs" dxfId="16" priority="6" operator="lessThan">
      <formula>1</formula>
    </cfRule>
  </conditionalFormatting>
  <conditionalFormatting sqref="F2:F3856 F4117:F1048576">
    <cfRule type="cellIs" dxfId="15" priority="3" operator="greaterThan">
      <formula>2</formula>
    </cfRule>
    <cfRule type="cellIs" dxfId="14" priority="4" operator="between">
      <formula>5651</formula>
      <formula>16952</formula>
    </cfRule>
  </conditionalFormatting>
  <conditionalFormatting sqref="F3857:F4116">
    <cfRule type="cellIs" dxfId="13" priority="1" operator="greaterThan">
      <formula>1.99</formula>
    </cfRule>
    <cfRule type="cellIs" priority="2" operator="between">
      <formula>1</formula>
      <formula>1.99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3F39-7207-45A6-9621-2ED160DD01A5}">
  <dimension ref="A1:H13"/>
  <sheetViews>
    <sheetView zoomScale="60" zoomScaleNormal="60" workbookViewId="0">
      <selection activeCell="A14" sqref="A14"/>
    </sheetView>
  </sheetViews>
  <sheetFormatPr defaultRowHeight="14.4" x14ac:dyDescent="0.3"/>
  <cols>
    <col min="1" max="1" width="28.109375" bestFit="1" customWidth="1"/>
    <col min="2" max="5" width="25.33203125" customWidth="1"/>
    <col min="6" max="7" width="25.33203125" style="5" customWidth="1"/>
    <col min="8" max="8" width="25.33203125" customWidth="1"/>
  </cols>
  <sheetData>
    <row r="1" spans="1:8" s="14" customFormat="1" x14ac:dyDescent="0.3">
      <c r="A1" s="14" t="s">
        <v>24744</v>
      </c>
      <c r="B1" s="14" t="s">
        <v>24745</v>
      </c>
      <c r="C1" s="14" t="s">
        <v>24746</v>
      </c>
      <c r="D1" s="14" t="s">
        <v>24747</v>
      </c>
      <c r="E1" s="14" t="s">
        <v>24748</v>
      </c>
      <c r="F1" s="17" t="s">
        <v>24749</v>
      </c>
      <c r="G1" s="17" t="s">
        <v>24750</v>
      </c>
      <c r="H1" s="14" t="s">
        <v>24751</v>
      </c>
    </row>
    <row r="2" spans="1:8" x14ac:dyDescent="0.3">
      <c r="A2" t="s">
        <v>24752</v>
      </c>
      <c r="B2">
        <f>COUNTIFS(Sheet1!$H$2:$H$4115,"successful",Sheet1!$D$2:$D$4115,"&lt;1000")</f>
        <v>322</v>
      </c>
      <c r="C2">
        <f>COUNTIFS(Sheet1!$H$2:$H$4115,"failed",Sheet1!$D$2:$D$4115,"&lt;1000")</f>
        <v>113</v>
      </c>
      <c r="D2">
        <f>COUNTIFS(Sheet1!$H$2:$H$4115,"canceled",Sheet1!$D$2:$D$4115,"&lt;1000")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24753</v>
      </c>
      <c r="B3">
        <f>COUNTIFS(Sheet1!$H$2:$H$4115,"successful",Sheet1!$D$2:$D$4115,"&gt;=1000",Sheet1!$D$2:$D$4115,"&lt;=4999")</f>
        <v>932</v>
      </c>
      <c r="C3">
        <f>COUNTIFS(Sheet1!$H$2:$H$4115,"failed",Sheet1!$D$2:$D$4115,"&gt;=1000",Sheet1!$D$2:$D$4115,"&lt;=4999")</f>
        <v>420</v>
      </c>
      <c r="D3">
        <f>COUNTIFS(Sheet1!$H$2:$H$4115,"canceled",Sheet1!$D$2:$D$4115,"&gt;=1000",Sheet1!$D$2:$D$4115,"&lt;=4999")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24754</v>
      </c>
      <c r="B4">
        <f>COUNTIFS(Sheet1!$H$2:$H$4115,"successful",Sheet1!$D$2:$D$4115,"&gt;=5000",Sheet1!$D$2:$D$4115,"&lt;=9999")</f>
        <v>381</v>
      </c>
      <c r="C4">
        <f>COUNTIFS(Sheet1!$H$2:$H$4115,"failed",Sheet1!$D$2:$D$4115,"&gt;=5000",Sheet1!$D$2:$D$4115,"&lt;=9999")</f>
        <v>282</v>
      </c>
      <c r="D4">
        <f>COUNTIFS(Sheet1!$H$2:$H$4115,"canceled",Sheet1!$D$2:$D$4115,"&gt;=5000",Sheet1!$D$2:$D$4115,"&lt;=9999")</f>
        <v>52</v>
      </c>
      <c r="E4">
        <f t="shared" si="0"/>
        <v>715</v>
      </c>
      <c r="F4" s="5">
        <f t="shared" si="1"/>
        <v>0.53286713286713283</v>
      </c>
      <c r="G4" s="5">
        <f t="shared" si="2"/>
        <v>0.39440559440559442</v>
      </c>
      <c r="H4" s="5">
        <f t="shared" si="3"/>
        <v>7.2727272727272724E-2</v>
      </c>
    </row>
    <row r="5" spans="1:8" x14ac:dyDescent="0.3">
      <c r="A5" t="s">
        <v>24755</v>
      </c>
      <c r="B5">
        <f>COUNTIFS(Sheet1!$H$2:$H$4115,"successful",Sheet1!$D$2:$D$4115,"&gt;=10000",Sheet1!$D$2:$D$4115,"&lt;=14999")</f>
        <v>168</v>
      </c>
      <c r="C5">
        <f>COUNTIFS(Sheet1!$H$2:$H$4115,"failed",Sheet1!$D$2:$D$4115,"&gt;=10000",Sheet1!$D$2:$D$4115,"&lt;=14999")</f>
        <v>144</v>
      </c>
      <c r="D5">
        <f>COUNTIFS(Sheet1!$H$2:$H$4115,"canceled",Sheet1!$D$2:$D$4115,"&gt;=10000",Sheet1!$D$2:$D$4115,"&lt;=14999")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24756</v>
      </c>
      <c r="B6">
        <f>COUNTIFS(Sheet1!$H$2:$H$4115,"successful",Sheet1!$D$2:$D$4115,"&gt;=15000",Sheet1!$D$2:$D$4115,"&lt;=19999")</f>
        <v>94</v>
      </c>
      <c r="C6">
        <f>COUNTIFS(Sheet1!$H$2:$H$4115,"failed",Sheet1!$D$2:$D$4115,"&gt;=15000",Sheet1!$D$2:$D$4115,"&lt;=19999")</f>
        <v>90</v>
      </c>
      <c r="D6">
        <f>COUNTIFS(Sheet1!$H$2:$H$4115,"canceled",Sheet1!$D$2:$D$4115,"&gt;=15000",Sheet1!$D$2:$D$4115,"&lt;=19999")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24757</v>
      </c>
      <c r="B7">
        <f>COUNTIFS(Sheet1!$H$2:$H$4115,"successful",Sheet1!$D$2:$D$4115,"&gt;=20000",Sheet1!$D$2:$D$4115,"&lt;=24999")</f>
        <v>62</v>
      </c>
      <c r="C7">
        <f>COUNTIFS(Sheet1!$H$2:$H$4115,"failed",Sheet1!$D$2:$D$4115,"&gt;=20000",Sheet1!$D$2:$D$4115,"&lt;=24999")</f>
        <v>72</v>
      </c>
      <c r="D7">
        <f>COUNTIFS(Sheet1!$H$2:$H$4115,"canceled",Sheet1!$D$2:$D$4115,"&gt;=20000",Sheet1!$D$2:$D$4115,"&lt;=24999")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24758</v>
      </c>
      <c r="B8">
        <f>COUNTIFS(Sheet1!$H$2:$H$4115,"successful",Sheet1!$D$2:$D$4115,"&gt;=25000",Sheet1!$D$2:$D$4115,"&lt;=29999")</f>
        <v>55</v>
      </c>
      <c r="C8">
        <f>COUNTIFS(Sheet1!$H$2:$H$4115,"failed",Sheet1!$D$2:$D$4115,"&gt;=25000",Sheet1!$D$2:$D$4115,"&lt;=29999")</f>
        <v>64</v>
      </c>
      <c r="D8">
        <f>COUNTIFS(Sheet1!$H$2:$H$4115,"canceled",Sheet1!$D$2:$D$4115,"&gt;=25000",Sheet1!$D$2:$D$4115,"&lt;=29999")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24759</v>
      </c>
      <c r="B9">
        <f>COUNTIFS(Sheet1!$H$2:$H$4115,"successful",Sheet1!$D$2:$D$4115,"&gt;=30000",Sheet1!$D$2:$D$4115,"&lt;=34999")</f>
        <v>32</v>
      </c>
      <c r="C9">
        <f>COUNTIFS(Sheet1!$H$2:$H$4115,"failed",Sheet1!$D$2:$D$4115,"&gt;=30000",Sheet1!$D$2:$D$4115,"&lt;=34999")</f>
        <v>37</v>
      </c>
      <c r="D9">
        <f>COUNTIFS(Sheet1!$H$2:$H$4115,"canceled",Sheet1!$D$2:$D$4115,"&gt;=30000",Sheet1!$D$2:$D$4115,"&lt;=34999")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24760</v>
      </c>
      <c r="B10">
        <f>COUNTIFS(Sheet1!$H$2:$H$4115,"successful",Sheet1!$D$2:$D$4115,"&gt;=35000",Sheet1!$D$2:$D$4115,"&lt;=39999")</f>
        <v>26</v>
      </c>
      <c r="C10">
        <f>COUNTIFS(Sheet1!$H$2:$H$4115,"failed",Sheet1!$D$2:$D$4115,"&gt;=35000",Sheet1!$D$2:$D$4115,"&lt;=39999")</f>
        <v>22</v>
      </c>
      <c r="D10">
        <f>COUNTIFS(Sheet1!$H$2:$H$4115,"canceled",Sheet1!$D$2:$D$4115,"&gt;=35000",Sheet1!$D$2:$D$4115,"&lt;=39999")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24761</v>
      </c>
      <c r="B11">
        <f>COUNTIFS(Sheet1!$H$2:$H$4115,"successful",Sheet1!$D$2:$D$4115,"&gt;=40000",Sheet1!$D$2:$D$4115,"&lt;=44999")</f>
        <v>21</v>
      </c>
      <c r="C11">
        <f>COUNTIFS(Sheet1!$H$2:$H$4115,"failed",Sheet1!$D$2:$D$4115,"&gt;=40000",Sheet1!$D$2:$D$4115,"&lt;=44999")</f>
        <v>16</v>
      </c>
      <c r="D11">
        <f>COUNTIFS(Sheet1!$H$2:$H$4115,"canceled",Sheet1!$D$2:$D$4115,"&gt;=40000",Sheet1!$D$2:$D$4115,"&lt;=44999")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24762</v>
      </c>
      <c r="B12">
        <f>COUNTIFS(Sheet1!$H$2:$H$4115,"successful",Sheet1!$D$2:$D$4115,"&gt;=45000",Sheet1!$D$2:$D$4115,"&lt;=49999")</f>
        <v>6</v>
      </c>
      <c r="C12">
        <f>COUNTIFS(Sheet1!$H$2:$H$4115,"failed",Sheet1!$D$2:$D$4115,"&gt;=45000",Sheet1!$D$2:$D$4115,"&lt;=49999")</f>
        <v>11</v>
      </c>
      <c r="D12">
        <f>COUNTIFS(Sheet1!$H$2:$H$4115,"canceled",Sheet1!$D$2:$D$4115,"&gt;=45000",Sheet1!$D$2:$D$4115,"&lt;=49999")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24763</v>
      </c>
      <c r="B13">
        <f>COUNTIFS(Sheet1!$H$2:$H$4115,"successful",Sheet1!$D$2:$D$4115,"&gt;=50000")</f>
        <v>86</v>
      </c>
      <c r="C13">
        <f>COUNTIFS(Sheet1!$H$2:$H$4115,"failed",Sheet1!$D$2:$D$4115,"&gt;=50000")</f>
        <v>258</v>
      </c>
      <c r="D13">
        <f>COUNTIFS(Sheet1!$H$2:$H$4115,"canceled",Sheet1!$D$2:$D$4115,"&gt;=50000")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88235-1344-4606-9E1B-260BA77EC4DB}">
  <dimension ref="A1:P2186"/>
  <sheetViews>
    <sheetView tabSelected="1" topLeftCell="G1522" workbookViewId="0">
      <selection activeCell="J1" sqref="J1:J1048576"/>
    </sheetView>
  </sheetViews>
  <sheetFormatPr defaultRowHeight="14.4" x14ac:dyDescent="0.3"/>
  <cols>
    <col min="1" max="1" width="20.77734375" customWidth="1"/>
    <col min="2" max="2" width="21.5546875" style="15" customWidth="1"/>
    <col min="3" max="3" width="6.88671875" customWidth="1"/>
    <col min="4" max="4" width="8.5546875" bestFit="1" customWidth="1"/>
    <col min="5" max="5" width="9.6640625" bestFit="1" customWidth="1"/>
    <col min="6" max="7" width="10" bestFit="1" customWidth="1"/>
    <col min="8" max="8" width="18.109375" bestFit="1" customWidth="1"/>
    <col min="9" max="9" width="21.5546875" customWidth="1"/>
    <col min="10" max="10" width="21.5546875" style="15" customWidth="1"/>
    <col min="11" max="11" width="6.109375" bestFit="1" customWidth="1"/>
    <col min="12" max="12" width="8.5546875" bestFit="1" customWidth="1"/>
    <col min="13" max="13" width="9.6640625" bestFit="1" customWidth="1"/>
    <col min="14" max="14" width="10" bestFit="1" customWidth="1"/>
    <col min="15" max="15" width="8.6640625" style="15" bestFit="1" customWidth="1"/>
    <col min="16" max="16" width="18.109375" style="15" bestFit="1" customWidth="1"/>
  </cols>
  <sheetData>
    <row r="1" spans="1:16" x14ac:dyDescent="0.3">
      <c r="A1" s="14" t="s">
        <v>24771</v>
      </c>
      <c r="B1" s="19" t="s">
        <v>24773</v>
      </c>
      <c r="C1" s="14" t="s">
        <v>24765</v>
      </c>
      <c r="D1" s="14" t="s">
        <v>24770</v>
      </c>
      <c r="E1" s="14" t="s">
        <v>24766</v>
      </c>
      <c r="F1" s="14" t="s">
        <v>24767</v>
      </c>
      <c r="G1" s="14" t="s">
        <v>24768</v>
      </c>
      <c r="H1" s="14" t="s">
        <v>24769</v>
      </c>
      <c r="I1" s="14" t="s">
        <v>24772</v>
      </c>
      <c r="J1" s="19" t="s">
        <v>24774</v>
      </c>
      <c r="K1" s="14" t="s">
        <v>24765</v>
      </c>
      <c r="L1" s="14" t="s">
        <v>24770</v>
      </c>
      <c r="M1" s="14" t="s">
        <v>24766</v>
      </c>
      <c r="N1" s="14" t="s">
        <v>24767</v>
      </c>
      <c r="O1" s="19" t="s">
        <v>24768</v>
      </c>
      <c r="P1" s="19" t="s">
        <v>24769</v>
      </c>
    </row>
    <row r="2" spans="1:16" x14ac:dyDescent="0.3">
      <c r="A2" s="12" t="s">
        <v>8219</v>
      </c>
      <c r="B2" s="15">
        <v>1</v>
      </c>
      <c r="C2" s="15">
        <f>AVERAGE(B2:B2186)</f>
        <v>194.42517162471395</v>
      </c>
      <c r="D2">
        <f>MEDIAN(B2:B2186)</f>
        <v>62</v>
      </c>
      <c r="E2">
        <f>MIN(B2:B2186)</f>
        <v>1</v>
      </c>
      <c r="F2">
        <f>MAX(B2:B2186)</f>
        <v>26457</v>
      </c>
      <c r="G2" s="15">
        <f>_xlfn.VAR.P(B2:B2186)</f>
        <v>712840.9867348104</v>
      </c>
      <c r="H2" s="15">
        <f>_xlfn.STDEV.P(B2:B2186)</f>
        <v>844.29910975602149</v>
      </c>
      <c r="I2" s="13" t="s">
        <v>8221</v>
      </c>
      <c r="J2" s="15">
        <v>0</v>
      </c>
      <c r="K2" s="15">
        <f>AVERAGE(J2:J1531)</f>
        <v>17.709803921568628</v>
      </c>
      <c r="L2">
        <f>MEDIAN(J2:J1531)</f>
        <v>4</v>
      </c>
      <c r="M2">
        <f>MIN(J2:J1531)</f>
        <v>0</v>
      </c>
      <c r="N2">
        <f>MAX(J2:J1531)</f>
        <v>1293</v>
      </c>
      <c r="O2" s="15">
        <f>VAR(J2:J1531)</f>
        <v>3775.6894394644714</v>
      </c>
      <c r="P2" s="15">
        <f>_xlfn.STDEV.P(J2:J1531)</f>
        <v>61.426555076684906</v>
      </c>
    </row>
    <row r="3" spans="1:16" x14ac:dyDescent="0.3">
      <c r="A3" s="13" t="s">
        <v>8219</v>
      </c>
      <c r="B3" s="15">
        <v>19</v>
      </c>
      <c r="I3" s="12" t="s">
        <v>8221</v>
      </c>
      <c r="J3" s="15">
        <v>0</v>
      </c>
    </row>
    <row r="4" spans="1:16" x14ac:dyDescent="0.3">
      <c r="A4" s="12" t="s">
        <v>8219</v>
      </c>
      <c r="B4" s="15">
        <v>15</v>
      </c>
      <c r="I4" s="13" t="s">
        <v>8221</v>
      </c>
      <c r="J4" s="15">
        <v>0</v>
      </c>
    </row>
    <row r="5" spans="1:16" x14ac:dyDescent="0.3">
      <c r="A5" s="13" t="s">
        <v>8219</v>
      </c>
      <c r="B5" s="15">
        <v>87</v>
      </c>
      <c r="I5" s="12" t="s">
        <v>8221</v>
      </c>
      <c r="J5" s="15">
        <v>0</v>
      </c>
    </row>
    <row r="6" spans="1:16" x14ac:dyDescent="0.3">
      <c r="A6" s="12" t="s">
        <v>8219</v>
      </c>
      <c r="B6" s="15">
        <v>22</v>
      </c>
      <c r="I6" s="13" t="s">
        <v>8221</v>
      </c>
      <c r="J6" s="15">
        <v>0</v>
      </c>
    </row>
    <row r="7" spans="1:16" x14ac:dyDescent="0.3">
      <c r="A7" s="13" t="s">
        <v>8219</v>
      </c>
      <c r="B7" s="15">
        <v>18</v>
      </c>
      <c r="I7" s="12" t="s">
        <v>8221</v>
      </c>
      <c r="J7" s="15">
        <v>0</v>
      </c>
    </row>
    <row r="8" spans="1:16" x14ac:dyDescent="0.3">
      <c r="A8" s="12" t="s">
        <v>8219</v>
      </c>
      <c r="B8" s="15">
        <v>7</v>
      </c>
      <c r="I8" s="13" t="s">
        <v>8221</v>
      </c>
      <c r="J8" s="15">
        <v>0</v>
      </c>
    </row>
    <row r="9" spans="1:16" x14ac:dyDescent="0.3">
      <c r="A9" s="13" t="s">
        <v>8219</v>
      </c>
      <c r="B9" s="15">
        <v>26</v>
      </c>
      <c r="I9" s="12" t="s">
        <v>8221</v>
      </c>
      <c r="J9" s="15">
        <v>0</v>
      </c>
    </row>
    <row r="10" spans="1:16" x14ac:dyDescent="0.3">
      <c r="A10" s="12" t="s">
        <v>8219</v>
      </c>
      <c r="B10" s="15">
        <v>35</v>
      </c>
      <c r="I10" s="13" t="s">
        <v>8221</v>
      </c>
      <c r="J10" s="15">
        <v>0</v>
      </c>
    </row>
    <row r="11" spans="1:16" x14ac:dyDescent="0.3">
      <c r="A11" s="13" t="s">
        <v>8219</v>
      </c>
      <c r="B11" s="15">
        <v>50</v>
      </c>
      <c r="I11" s="12" t="s">
        <v>8221</v>
      </c>
      <c r="J11" s="15">
        <v>0</v>
      </c>
    </row>
    <row r="12" spans="1:16" x14ac:dyDescent="0.3">
      <c r="A12" s="12" t="s">
        <v>8219</v>
      </c>
      <c r="B12" s="15">
        <v>14</v>
      </c>
      <c r="I12" s="13" t="s">
        <v>8221</v>
      </c>
      <c r="J12" s="15">
        <v>0</v>
      </c>
    </row>
    <row r="13" spans="1:16" x14ac:dyDescent="0.3">
      <c r="A13" s="13" t="s">
        <v>8219</v>
      </c>
      <c r="B13" s="15">
        <v>12</v>
      </c>
      <c r="I13" s="12" t="s">
        <v>8221</v>
      </c>
      <c r="J13" s="15">
        <v>0</v>
      </c>
    </row>
    <row r="14" spans="1:16" x14ac:dyDescent="0.3">
      <c r="A14" s="12" t="s">
        <v>8219</v>
      </c>
      <c r="B14" s="15">
        <v>31</v>
      </c>
      <c r="I14" s="13" t="s">
        <v>8221</v>
      </c>
      <c r="J14" s="15">
        <v>0</v>
      </c>
    </row>
    <row r="15" spans="1:16" x14ac:dyDescent="0.3">
      <c r="A15" s="13" t="s">
        <v>8219</v>
      </c>
      <c r="B15" s="15">
        <v>14</v>
      </c>
      <c r="I15" s="12" t="s">
        <v>8221</v>
      </c>
      <c r="J15" s="15">
        <v>0</v>
      </c>
    </row>
    <row r="16" spans="1:16" x14ac:dyDescent="0.3">
      <c r="A16" s="12" t="s">
        <v>8219</v>
      </c>
      <c r="B16" s="15">
        <v>18</v>
      </c>
      <c r="I16" s="13" t="s">
        <v>8221</v>
      </c>
      <c r="J16" s="15">
        <v>0</v>
      </c>
    </row>
    <row r="17" spans="1:10" x14ac:dyDescent="0.3">
      <c r="A17" s="13" t="s">
        <v>8219</v>
      </c>
      <c r="B17" s="15">
        <v>43</v>
      </c>
      <c r="I17" s="12" t="s">
        <v>8221</v>
      </c>
      <c r="J17" s="15">
        <v>0</v>
      </c>
    </row>
    <row r="18" spans="1:10" x14ac:dyDescent="0.3">
      <c r="A18" s="12" t="s">
        <v>8219</v>
      </c>
      <c r="B18" s="15">
        <v>78</v>
      </c>
      <c r="I18" s="13" t="s">
        <v>8221</v>
      </c>
      <c r="J18" s="15">
        <v>0</v>
      </c>
    </row>
    <row r="19" spans="1:10" x14ac:dyDescent="0.3">
      <c r="A19" s="13" t="s">
        <v>8219</v>
      </c>
      <c r="B19" s="15">
        <v>1</v>
      </c>
      <c r="I19" s="12" t="s">
        <v>8221</v>
      </c>
      <c r="J19" s="15">
        <v>0</v>
      </c>
    </row>
    <row r="20" spans="1:10" x14ac:dyDescent="0.3">
      <c r="A20" s="12" t="s">
        <v>8219</v>
      </c>
      <c r="B20" s="15">
        <v>16</v>
      </c>
      <c r="I20" s="13" t="s">
        <v>8221</v>
      </c>
      <c r="J20" s="15">
        <v>0</v>
      </c>
    </row>
    <row r="21" spans="1:10" x14ac:dyDescent="0.3">
      <c r="A21" s="13" t="s">
        <v>8219</v>
      </c>
      <c r="B21" s="15">
        <v>10</v>
      </c>
      <c r="I21" s="12" t="s">
        <v>8221</v>
      </c>
      <c r="J21" s="15">
        <v>0</v>
      </c>
    </row>
    <row r="22" spans="1:10" x14ac:dyDescent="0.3">
      <c r="A22" s="12" t="s">
        <v>8219</v>
      </c>
      <c r="B22" s="15">
        <v>24</v>
      </c>
      <c r="I22" s="13" t="s">
        <v>8221</v>
      </c>
      <c r="J22" s="15">
        <v>0</v>
      </c>
    </row>
    <row r="23" spans="1:10" x14ac:dyDescent="0.3">
      <c r="A23" s="13" t="s">
        <v>8219</v>
      </c>
      <c r="B23" s="15">
        <v>50</v>
      </c>
      <c r="I23" s="12" t="s">
        <v>8221</v>
      </c>
      <c r="J23" s="15">
        <v>0</v>
      </c>
    </row>
    <row r="24" spans="1:10" x14ac:dyDescent="0.3">
      <c r="A24" s="12" t="s">
        <v>8219</v>
      </c>
      <c r="B24" s="15">
        <v>5</v>
      </c>
      <c r="I24" s="13" t="s">
        <v>8221</v>
      </c>
      <c r="J24" s="15">
        <v>0</v>
      </c>
    </row>
    <row r="25" spans="1:10" x14ac:dyDescent="0.3">
      <c r="A25" s="13" t="s">
        <v>8219</v>
      </c>
      <c r="B25" s="15">
        <v>58</v>
      </c>
      <c r="I25" s="12" t="s">
        <v>8221</v>
      </c>
      <c r="J25" s="15">
        <v>0</v>
      </c>
    </row>
    <row r="26" spans="1:10" x14ac:dyDescent="0.3">
      <c r="A26" s="12" t="s">
        <v>8219</v>
      </c>
      <c r="B26" s="15">
        <v>19</v>
      </c>
      <c r="I26" s="13" t="s">
        <v>8221</v>
      </c>
      <c r="J26" s="15">
        <v>0</v>
      </c>
    </row>
    <row r="27" spans="1:10" x14ac:dyDescent="0.3">
      <c r="A27" s="13" t="s">
        <v>8219</v>
      </c>
      <c r="B27" s="15">
        <v>28</v>
      </c>
      <c r="I27" s="12" t="s">
        <v>8221</v>
      </c>
      <c r="J27" s="15">
        <v>0</v>
      </c>
    </row>
    <row r="28" spans="1:10" x14ac:dyDescent="0.3">
      <c r="A28" s="12" t="s">
        <v>8219</v>
      </c>
      <c r="B28" s="15">
        <v>11</v>
      </c>
      <c r="I28" s="13" t="s">
        <v>8221</v>
      </c>
      <c r="J28" s="15">
        <v>0</v>
      </c>
    </row>
    <row r="29" spans="1:10" x14ac:dyDescent="0.3">
      <c r="A29" s="13" t="s">
        <v>8219</v>
      </c>
      <c r="B29" s="15">
        <v>19</v>
      </c>
      <c r="I29" s="12" t="s">
        <v>8221</v>
      </c>
      <c r="J29" s="15">
        <v>0</v>
      </c>
    </row>
    <row r="30" spans="1:10" x14ac:dyDescent="0.3">
      <c r="A30" s="12" t="s">
        <v>8219</v>
      </c>
      <c r="B30" s="15">
        <v>22</v>
      </c>
      <c r="I30" s="13" t="s">
        <v>8221</v>
      </c>
      <c r="J30" s="15">
        <v>0</v>
      </c>
    </row>
    <row r="31" spans="1:10" x14ac:dyDescent="0.3">
      <c r="A31" s="13" t="s">
        <v>8219</v>
      </c>
      <c r="B31" s="15">
        <v>22</v>
      </c>
      <c r="I31" s="12" t="s">
        <v>8221</v>
      </c>
      <c r="J31" s="15">
        <v>0</v>
      </c>
    </row>
    <row r="32" spans="1:10" x14ac:dyDescent="0.3">
      <c r="A32" s="12" t="s">
        <v>8219</v>
      </c>
      <c r="B32" s="15">
        <v>38</v>
      </c>
      <c r="I32" s="13" t="s">
        <v>8221</v>
      </c>
      <c r="J32" s="15">
        <v>0</v>
      </c>
    </row>
    <row r="33" spans="1:10" x14ac:dyDescent="0.3">
      <c r="A33" s="13" t="s">
        <v>8219</v>
      </c>
      <c r="B33" s="15">
        <v>11</v>
      </c>
      <c r="I33" s="12" t="s">
        <v>8221</v>
      </c>
      <c r="J33" s="15">
        <v>0</v>
      </c>
    </row>
    <row r="34" spans="1:10" x14ac:dyDescent="0.3">
      <c r="A34" s="12" t="s">
        <v>8219</v>
      </c>
      <c r="B34" s="15">
        <v>7</v>
      </c>
      <c r="I34" s="13" t="s">
        <v>8221</v>
      </c>
      <c r="J34" s="15">
        <v>0</v>
      </c>
    </row>
    <row r="35" spans="1:10" x14ac:dyDescent="0.3">
      <c r="A35" s="13" t="s">
        <v>8219</v>
      </c>
      <c r="B35" s="15">
        <v>13</v>
      </c>
      <c r="I35" s="12" t="s">
        <v>8221</v>
      </c>
      <c r="J35" s="15">
        <v>0</v>
      </c>
    </row>
    <row r="36" spans="1:10" x14ac:dyDescent="0.3">
      <c r="A36" s="12" t="s">
        <v>8219</v>
      </c>
      <c r="B36" s="15">
        <v>7</v>
      </c>
      <c r="I36" s="13" t="s">
        <v>8221</v>
      </c>
      <c r="J36" s="15">
        <v>0</v>
      </c>
    </row>
    <row r="37" spans="1:10" x14ac:dyDescent="0.3">
      <c r="A37" s="13" t="s">
        <v>8219</v>
      </c>
      <c r="B37" s="15">
        <v>52</v>
      </c>
      <c r="I37" s="12" t="s">
        <v>8221</v>
      </c>
      <c r="J37" s="15">
        <v>0</v>
      </c>
    </row>
    <row r="38" spans="1:10" x14ac:dyDescent="0.3">
      <c r="A38" s="12" t="s">
        <v>8219</v>
      </c>
      <c r="B38" s="15">
        <v>47</v>
      </c>
      <c r="I38" s="13" t="s">
        <v>8221</v>
      </c>
      <c r="J38" s="15">
        <v>0</v>
      </c>
    </row>
    <row r="39" spans="1:10" x14ac:dyDescent="0.3">
      <c r="A39" s="13" t="s">
        <v>8219</v>
      </c>
      <c r="B39" s="15">
        <v>8</v>
      </c>
      <c r="I39" s="12" t="s">
        <v>8221</v>
      </c>
      <c r="J39" s="15">
        <v>0</v>
      </c>
    </row>
    <row r="40" spans="1:10" x14ac:dyDescent="0.3">
      <c r="A40" s="12" t="s">
        <v>8219</v>
      </c>
      <c r="B40" s="15">
        <v>10</v>
      </c>
      <c r="I40" s="13" t="s">
        <v>8221</v>
      </c>
      <c r="J40" s="15">
        <v>0</v>
      </c>
    </row>
    <row r="41" spans="1:10" x14ac:dyDescent="0.3">
      <c r="A41" s="13" t="s">
        <v>8219</v>
      </c>
      <c r="B41" s="15">
        <v>27</v>
      </c>
      <c r="I41" s="12" t="s">
        <v>8221</v>
      </c>
      <c r="J41" s="15">
        <v>0</v>
      </c>
    </row>
    <row r="42" spans="1:10" x14ac:dyDescent="0.3">
      <c r="A42" s="12" t="s">
        <v>8219</v>
      </c>
      <c r="B42" s="15">
        <v>48</v>
      </c>
      <c r="I42" s="13" t="s">
        <v>8221</v>
      </c>
      <c r="J42" s="15">
        <v>0</v>
      </c>
    </row>
    <row r="43" spans="1:10" x14ac:dyDescent="0.3">
      <c r="A43" s="13" t="s">
        <v>8219</v>
      </c>
      <c r="B43" s="15">
        <v>84</v>
      </c>
      <c r="I43" s="12" t="s">
        <v>8221</v>
      </c>
      <c r="J43" s="15">
        <v>0</v>
      </c>
    </row>
    <row r="44" spans="1:10" x14ac:dyDescent="0.3">
      <c r="A44" s="12" t="s">
        <v>8219</v>
      </c>
      <c r="B44" s="15">
        <v>35</v>
      </c>
      <c r="I44" s="13" t="s">
        <v>8221</v>
      </c>
      <c r="J44" s="15">
        <v>0</v>
      </c>
    </row>
    <row r="45" spans="1:10" x14ac:dyDescent="0.3">
      <c r="A45" s="13" t="s">
        <v>8219</v>
      </c>
      <c r="B45" s="15">
        <v>94</v>
      </c>
      <c r="I45" s="12" t="s">
        <v>8221</v>
      </c>
      <c r="J45" s="15">
        <v>0</v>
      </c>
    </row>
    <row r="46" spans="1:10" x14ac:dyDescent="0.3">
      <c r="A46" s="12" t="s">
        <v>8219</v>
      </c>
      <c r="B46" s="15">
        <v>11</v>
      </c>
      <c r="I46" s="13" t="s">
        <v>8221</v>
      </c>
      <c r="J46" s="15">
        <v>0</v>
      </c>
    </row>
    <row r="47" spans="1:10" x14ac:dyDescent="0.3">
      <c r="A47" s="13" t="s">
        <v>8219</v>
      </c>
      <c r="B47" s="15">
        <v>21</v>
      </c>
      <c r="I47" s="12" t="s">
        <v>8221</v>
      </c>
      <c r="J47" s="15">
        <v>0</v>
      </c>
    </row>
    <row r="48" spans="1:10" x14ac:dyDescent="0.3">
      <c r="A48" s="12" t="s">
        <v>8219</v>
      </c>
      <c r="B48" s="15">
        <v>6</v>
      </c>
      <c r="I48" s="13" t="s">
        <v>8221</v>
      </c>
      <c r="J48" s="15">
        <v>0</v>
      </c>
    </row>
    <row r="49" spans="1:10" x14ac:dyDescent="0.3">
      <c r="A49" s="13" t="s">
        <v>8219</v>
      </c>
      <c r="B49" s="15">
        <v>10</v>
      </c>
      <c r="I49" s="12" t="s">
        <v>8221</v>
      </c>
      <c r="J49" s="15">
        <v>0</v>
      </c>
    </row>
    <row r="50" spans="1:10" x14ac:dyDescent="0.3">
      <c r="A50" s="12" t="s">
        <v>8219</v>
      </c>
      <c r="B50" s="15">
        <v>24</v>
      </c>
      <c r="I50" s="13" t="s">
        <v>8221</v>
      </c>
      <c r="J50" s="15">
        <v>0</v>
      </c>
    </row>
    <row r="51" spans="1:10" x14ac:dyDescent="0.3">
      <c r="A51" s="13" t="s">
        <v>8219</v>
      </c>
      <c r="B51" s="15">
        <v>28</v>
      </c>
      <c r="I51" s="12" t="s">
        <v>8221</v>
      </c>
      <c r="J51" s="15">
        <v>0</v>
      </c>
    </row>
    <row r="52" spans="1:10" x14ac:dyDescent="0.3">
      <c r="A52" s="12" t="s">
        <v>8219</v>
      </c>
      <c r="B52" s="15">
        <v>27</v>
      </c>
      <c r="I52" s="13" t="s">
        <v>8221</v>
      </c>
      <c r="J52" s="15">
        <v>0</v>
      </c>
    </row>
    <row r="53" spans="1:10" x14ac:dyDescent="0.3">
      <c r="A53" s="13" t="s">
        <v>8219</v>
      </c>
      <c r="B53" s="15">
        <v>8</v>
      </c>
      <c r="I53" s="12" t="s">
        <v>8221</v>
      </c>
      <c r="J53" s="15">
        <v>0</v>
      </c>
    </row>
    <row r="54" spans="1:10" x14ac:dyDescent="0.3">
      <c r="A54" s="12" t="s">
        <v>8219</v>
      </c>
      <c r="B54" s="15">
        <v>29</v>
      </c>
      <c r="I54" s="13" t="s">
        <v>8221</v>
      </c>
      <c r="J54" s="15">
        <v>0</v>
      </c>
    </row>
    <row r="55" spans="1:10" x14ac:dyDescent="0.3">
      <c r="A55" s="13" t="s">
        <v>8219</v>
      </c>
      <c r="B55" s="15">
        <v>24</v>
      </c>
      <c r="I55" s="12" t="s">
        <v>8221</v>
      </c>
      <c r="J55" s="15">
        <v>0</v>
      </c>
    </row>
    <row r="56" spans="1:10" x14ac:dyDescent="0.3">
      <c r="A56" s="12" t="s">
        <v>8219</v>
      </c>
      <c r="B56" s="15">
        <v>34</v>
      </c>
      <c r="I56" s="13" t="s">
        <v>8221</v>
      </c>
      <c r="J56" s="15">
        <v>0</v>
      </c>
    </row>
    <row r="57" spans="1:10" x14ac:dyDescent="0.3">
      <c r="A57" s="13" t="s">
        <v>8219</v>
      </c>
      <c r="B57" s="15">
        <v>83</v>
      </c>
      <c r="I57" s="12" t="s">
        <v>8221</v>
      </c>
      <c r="J57" s="15">
        <v>0</v>
      </c>
    </row>
    <row r="58" spans="1:10" x14ac:dyDescent="0.3">
      <c r="A58" s="12" t="s">
        <v>8219</v>
      </c>
      <c r="B58" s="15">
        <v>9</v>
      </c>
      <c r="I58" s="13" t="s">
        <v>8221</v>
      </c>
      <c r="J58" s="15">
        <v>0</v>
      </c>
    </row>
    <row r="59" spans="1:10" x14ac:dyDescent="0.3">
      <c r="A59" s="13" t="s">
        <v>8219</v>
      </c>
      <c r="B59" s="15">
        <v>28</v>
      </c>
      <c r="I59" s="12" t="s">
        <v>8221</v>
      </c>
      <c r="J59" s="15">
        <v>0</v>
      </c>
    </row>
    <row r="60" spans="1:10" x14ac:dyDescent="0.3">
      <c r="A60" s="12" t="s">
        <v>8219</v>
      </c>
      <c r="B60" s="15">
        <v>17</v>
      </c>
      <c r="I60" s="13" t="s">
        <v>8221</v>
      </c>
      <c r="J60" s="15">
        <v>0</v>
      </c>
    </row>
    <row r="61" spans="1:10" x14ac:dyDescent="0.3">
      <c r="A61" s="13" t="s">
        <v>8219</v>
      </c>
      <c r="B61" s="15">
        <v>15</v>
      </c>
      <c r="I61" s="12" t="s">
        <v>8221</v>
      </c>
      <c r="J61" s="15">
        <v>0</v>
      </c>
    </row>
    <row r="62" spans="1:10" x14ac:dyDescent="0.3">
      <c r="A62" s="12" t="s">
        <v>8219</v>
      </c>
      <c r="B62" s="15">
        <v>12</v>
      </c>
      <c r="I62" s="13" t="s">
        <v>8221</v>
      </c>
      <c r="J62" s="15">
        <v>0</v>
      </c>
    </row>
    <row r="63" spans="1:10" x14ac:dyDescent="0.3">
      <c r="A63" s="13" t="s">
        <v>8219</v>
      </c>
      <c r="B63" s="15">
        <v>17</v>
      </c>
      <c r="I63" s="12" t="s">
        <v>8221</v>
      </c>
      <c r="J63" s="15">
        <v>0</v>
      </c>
    </row>
    <row r="64" spans="1:10" x14ac:dyDescent="0.3">
      <c r="A64" s="12" t="s">
        <v>8219</v>
      </c>
      <c r="B64" s="15">
        <v>26</v>
      </c>
      <c r="I64" s="13" t="s">
        <v>8221</v>
      </c>
      <c r="J64" s="15">
        <v>0</v>
      </c>
    </row>
    <row r="65" spans="1:10" x14ac:dyDescent="0.3">
      <c r="A65" s="13" t="s">
        <v>8219</v>
      </c>
      <c r="B65" s="15">
        <v>9</v>
      </c>
      <c r="I65" s="12" t="s">
        <v>8221</v>
      </c>
      <c r="J65" s="15">
        <v>0</v>
      </c>
    </row>
    <row r="66" spans="1:10" x14ac:dyDescent="0.3">
      <c r="A66" s="12" t="s">
        <v>8219</v>
      </c>
      <c r="B66" s="15">
        <v>29</v>
      </c>
      <c r="I66" s="13" t="s">
        <v>8221</v>
      </c>
      <c r="J66" s="15">
        <v>0</v>
      </c>
    </row>
    <row r="67" spans="1:10" x14ac:dyDescent="0.3">
      <c r="A67" s="13" t="s">
        <v>8219</v>
      </c>
      <c r="B67" s="15">
        <v>21</v>
      </c>
      <c r="I67" s="12" t="s">
        <v>8221</v>
      </c>
      <c r="J67" s="15">
        <v>0</v>
      </c>
    </row>
    <row r="68" spans="1:10" x14ac:dyDescent="0.3">
      <c r="A68" s="12" t="s">
        <v>8219</v>
      </c>
      <c r="B68" s="15">
        <v>8</v>
      </c>
      <c r="I68" s="13" t="s">
        <v>8221</v>
      </c>
      <c r="J68" s="15">
        <v>0</v>
      </c>
    </row>
    <row r="69" spans="1:10" x14ac:dyDescent="0.3">
      <c r="A69" s="13" t="s">
        <v>8219</v>
      </c>
      <c r="B69" s="15">
        <v>31</v>
      </c>
      <c r="I69" s="12" t="s">
        <v>8221</v>
      </c>
      <c r="J69" s="15">
        <v>0</v>
      </c>
    </row>
    <row r="70" spans="1:10" x14ac:dyDescent="0.3">
      <c r="A70" s="12" t="s">
        <v>8219</v>
      </c>
      <c r="B70" s="15">
        <v>33</v>
      </c>
      <c r="I70" s="13" t="s">
        <v>8221</v>
      </c>
      <c r="J70" s="15">
        <v>0</v>
      </c>
    </row>
    <row r="71" spans="1:10" x14ac:dyDescent="0.3">
      <c r="A71" s="13" t="s">
        <v>8219</v>
      </c>
      <c r="B71" s="15">
        <v>29</v>
      </c>
      <c r="I71" s="12" t="s">
        <v>8221</v>
      </c>
      <c r="J71" s="15">
        <v>0</v>
      </c>
    </row>
    <row r="72" spans="1:10" x14ac:dyDescent="0.3">
      <c r="A72" s="12" t="s">
        <v>8219</v>
      </c>
      <c r="B72" s="15">
        <v>13</v>
      </c>
      <c r="I72" s="13" t="s">
        <v>8221</v>
      </c>
      <c r="J72" s="15">
        <v>0</v>
      </c>
    </row>
    <row r="73" spans="1:10" x14ac:dyDescent="0.3">
      <c r="A73" s="13" t="s">
        <v>8219</v>
      </c>
      <c r="B73" s="15">
        <v>8</v>
      </c>
      <c r="I73" s="12" t="s">
        <v>8221</v>
      </c>
      <c r="J73" s="15">
        <v>0</v>
      </c>
    </row>
    <row r="74" spans="1:10" x14ac:dyDescent="0.3">
      <c r="A74" s="12" t="s">
        <v>8219</v>
      </c>
      <c r="B74" s="15">
        <v>17</v>
      </c>
      <c r="I74" s="13" t="s">
        <v>8221</v>
      </c>
      <c r="J74" s="15">
        <v>0</v>
      </c>
    </row>
    <row r="75" spans="1:10" x14ac:dyDescent="0.3">
      <c r="A75" s="13" t="s">
        <v>8219</v>
      </c>
      <c r="B75" s="15">
        <v>11</v>
      </c>
      <c r="I75" s="12" t="s">
        <v>8221</v>
      </c>
      <c r="J75" s="15">
        <v>0</v>
      </c>
    </row>
    <row r="76" spans="1:10" x14ac:dyDescent="0.3">
      <c r="A76" s="12" t="s">
        <v>8219</v>
      </c>
      <c r="B76" s="15">
        <v>13</v>
      </c>
      <c r="I76" s="13" t="s">
        <v>8221</v>
      </c>
      <c r="J76" s="15">
        <v>0</v>
      </c>
    </row>
    <row r="77" spans="1:10" x14ac:dyDescent="0.3">
      <c r="A77" s="13" t="s">
        <v>8219</v>
      </c>
      <c r="B77" s="15">
        <v>34</v>
      </c>
      <c r="I77" s="12" t="s">
        <v>8221</v>
      </c>
      <c r="J77" s="15">
        <v>0</v>
      </c>
    </row>
    <row r="78" spans="1:10" x14ac:dyDescent="0.3">
      <c r="A78" s="12" t="s">
        <v>8219</v>
      </c>
      <c r="B78" s="15">
        <v>22</v>
      </c>
      <c r="I78" s="13" t="s">
        <v>8221</v>
      </c>
      <c r="J78" s="15">
        <v>0</v>
      </c>
    </row>
    <row r="79" spans="1:10" x14ac:dyDescent="0.3">
      <c r="A79" s="13" t="s">
        <v>8219</v>
      </c>
      <c r="B79" s="15">
        <v>24</v>
      </c>
      <c r="I79" s="12" t="s">
        <v>8221</v>
      </c>
      <c r="J79" s="15">
        <v>0</v>
      </c>
    </row>
    <row r="80" spans="1:10" x14ac:dyDescent="0.3">
      <c r="A80" s="12" t="s">
        <v>8219</v>
      </c>
      <c r="B80" s="15">
        <v>20</v>
      </c>
      <c r="I80" s="13" t="s">
        <v>8221</v>
      </c>
      <c r="J80" s="15">
        <v>0</v>
      </c>
    </row>
    <row r="81" spans="1:10" x14ac:dyDescent="0.3">
      <c r="A81" s="13" t="s">
        <v>8219</v>
      </c>
      <c r="B81" s="15">
        <v>14</v>
      </c>
      <c r="I81" s="12" t="s">
        <v>8221</v>
      </c>
      <c r="J81" s="15">
        <v>0</v>
      </c>
    </row>
    <row r="82" spans="1:10" x14ac:dyDescent="0.3">
      <c r="A82" s="12" t="s">
        <v>8219</v>
      </c>
      <c r="B82" s="15">
        <v>9</v>
      </c>
      <c r="I82" s="13" t="s">
        <v>8221</v>
      </c>
      <c r="J82" s="15">
        <v>0</v>
      </c>
    </row>
    <row r="83" spans="1:10" x14ac:dyDescent="0.3">
      <c r="A83" s="13" t="s">
        <v>8219</v>
      </c>
      <c r="B83" s="15">
        <v>5</v>
      </c>
      <c r="I83" s="12" t="s">
        <v>8221</v>
      </c>
      <c r="J83" s="15">
        <v>0</v>
      </c>
    </row>
    <row r="84" spans="1:10" x14ac:dyDescent="0.3">
      <c r="A84" s="12" t="s">
        <v>8219</v>
      </c>
      <c r="B84" s="15">
        <v>14</v>
      </c>
      <c r="I84" s="13" t="s">
        <v>8221</v>
      </c>
      <c r="J84" s="15">
        <v>0</v>
      </c>
    </row>
    <row r="85" spans="1:10" x14ac:dyDescent="0.3">
      <c r="A85" s="13" t="s">
        <v>8219</v>
      </c>
      <c r="B85" s="15">
        <v>45</v>
      </c>
      <c r="I85" s="12" t="s">
        <v>8221</v>
      </c>
      <c r="J85" s="15">
        <v>0</v>
      </c>
    </row>
    <row r="86" spans="1:10" x14ac:dyDescent="0.3">
      <c r="A86" s="12" t="s">
        <v>8219</v>
      </c>
      <c r="B86" s="15">
        <v>27</v>
      </c>
      <c r="I86" s="13" t="s">
        <v>8221</v>
      </c>
      <c r="J86" s="15">
        <v>0</v>
      </c>
    </row>
    <row r="87" spans="1:10" x14ac:dyDescent="0.3">
      <c r="A87" s="13" t="s">
        <v>8219</v>
      </c>
      <c r="B87" s="15">
        <v>20</v>
      </c>
      <c r="I87" s="12" t="s">
        <v>8221</v>
      </c>
      <c r="J87" s="15">
        <v>0</v>
      </c>
    </row>
    <row r="88" spans="1:10" x14ac:dyDescent="0.3">
      <c r="A88" s="12" t="s">
        <v>8219</v>
      </c>
      <c r="B88" s="15">
        <v>29</v>
      </c>
      <c r="I88" s="13" t="s">
        <v>8221</v>
      </c>
      <c r="J88" s="15">
        <v>0</v>
      </c>
    </row>
    <row r="89" spans="1:10" x14ac:dyDescent="0.3">
      <c r="A89" s="13" t="s">
        <v>8219</v>
      </c>
      <c r="B89" s="15">
        <v>17</v>
      </c>
      <c r="I89" s="12" t="s">
        <v>8221</v>
      </c>
      <c r="J89" s="15">
        <v>0</v>
      </c>
    </row>
    <row r="90" spans="1:10" x14ac:dyDescent="0.3">
      <c r="A90" s="12" t="s">
        <v>8219</v>
      </c>
      <c r="B90" s="15">
        <v>22</v>
      </c>
      <c r="I90" s="13" t="s">
        <v>8221</v>
      </c>
      <c r="J90" s="15">
        <v>0</v>
      </c>
    </row>
    <row r="91" spans="1:10" x14ac:dyDescent="0.3">
      <c r="A91" s="13" t="s">
        <v>8219</v>
      </c>
      <c r="B91" s="15">
        <v>38</v>
      </c>
      <c r="I91" s="12" t="s">
        <v>8221</v>
      </c>
      <c r="J91" s="15">
        <v>0</v>
      </c>
    </row>
    <row r="92" spans="1:10" x14ac:dyDescent="0.3">
      <c r="A92" s="12" t="s">
        <v>8219</v>
      </c>
      <c r="B92" s="15">
        <v>31</v>
      </c>
      <c r="I92" s="13" t="s">
        <v>8221</v>
      </c>
      <c r="J92" s="15">
        <v>0</v>
      </c>
    </row>
    <row r="93" spans="1:10" x14ac:dyDescent="0.3">
      <c r="A93" s="13" t="s">
        <v>8219</v>
      </c>
      <c r="B93" s="15">
        <v>3</v>
      </c>
      <c r="I93" s="12" t="s">
        <v>8221</v>
      </c>
      <c r="J93" s="15">
        <v>0</v>
      </c>
    </row>
    <row r="94" spans="1:10" x14ac:dyDescent="0.3">
      <c r="A94" s="12" t="s">
        <v>8219</v>
      </c>
      <c r="B94" s="15">
        <v>77</v>
      </c>
      <c r="I94" s="13" t="s">
        <v>8221</v>
      </c>
      <c r="J94" s="15">
        <v>0</v>
      </c>
    </row>
    <row r="95" spans="1:10" x14ac:dyDescent="0.3">
      <c r="A95" s="13" t="s">
        <v>8219</v>
      </c>
      <c r="B95" s="15">
        <v>27</v>
      </c>
      <c r="I95" s="12" t="s">
        <v>8221</v>
      </c>
      <c r="J95" s="15">
        <v>0</v>
      </c>
    </row>
    <row r="96" spans="1:10" x14ac:dyDescent="0.3">
      <c r="A96" s="12" t="s">
        <v>8219</v>
      </c>
      <c r="B96" s="15">
        <v>15</v>
      </c>
      <c r="I96" s="13" t="s">
        <v>8221</v>
      </c>
      <c r="J96" s="15">
        <v>0</v>
      </c>
    </row>
    <row r="97" spans="1:10" x14ac:dyDescent="0.3">
      <c r="A97" s="13" t="s">
        <v>8219</v>
      </c>
      <c r="B97" s="15">
        <v>20</v>
      </c>
      <c r="I97" s="12" t="s">
        <v>8221</v>
      </c>
      <c r="J97" s="15">
        <v>0</v>
      </c>
    </row>
    <row r="98" spans="1:10" x14ac:dyDescent="0.3">
      <c r="A98" s="12" t="s">
        <v>8219</v>
      </c>
      <c r="B98" s="15">
        <v>25</v>
      </c>
      <c r="I98" s="13" t="s">
        <v>8221</v>
      </c>
      <c r="J98" s="15">
        <v>0</v>
      </c>
    </row>
    <row r="99" spans="1:10" x14ac:dyDescent="0.3">
      <c r="A99" s="13" t="s">
        <v>8219</v>
      </c>
      <c r="B99" s="15">
        <v>24</v>
      </c>
      <c r="I99" s="12" t="s">
        <v>8221</v>
      </c>
      <c r="J99" s="15">
        <v>0</v>
      </c>
    </row>
    <row r="100" spans="1:10" x14ac:dyDescent="0.3">
      <c r="A100" s="12" t="s">
        <v>8219</v>
      </c>
      <c r="B100" s="15">
        <v>28</v>
      </c>
      <c r="I100" s="13" t="s">
        <v>8221</v>
      </c>
      <c r="J100" s="15">
        <v>0</v>
      </c>
    </row>
    <row r="101" spans="1:10" x14ac:dyDescent="0.3">
      <c r="A101" s="13" t="s">
        <v>8219</v>
      </c>
      <c r="B101" s="15">
        <v>45</v>
      </c>
      <c r="I101" s="12" t="s">
        <v>8221</v>
      </c>
      <c r="J101" s="15">
        <v>0</v>
      </c>
    </row>
    <row r="102" spans="1:10" x14ac:dyDescent="0.3">
      <c r="A102" s="12" t="s">
        <v>8219</v>
      </c>
      <c r="B102" s="15">
        <v>20</v>
      </c>
      <c r="I102" s="13" t="s">
        <v>8221</v>
      </c>
      <c r="J102" s="15">
        <v>0</v>
      </c>
    </row>
    <row r="103" spans="1:10" x14ac:dyDescent="0.3">
      <c r="A103" s="13" t="s">
        <v>8219</v>
      </c>
      <c r="B103" s="15">
        <v>38</v>
      </c>
      <c r="I103" s="12" t="s">
        <v>8221</v>
      </c>
      <c r="J103" s="15">
        <v>0</v>
      </c>
    </row>
    <row r="104" spans="1:10" x14ac:dyDescent="0.3">
      <c r="A104" s="12" t="s">
        <v>8219</v>
      </c>
      <c r="B104" s="15">
        <v>122</v>
      </c>
      <c r="I104" s="13" t="s">
        <v>8221</v>
      </c>
      <c r="J104" s="15">
        <v>0</v>
      </c>
    </row>
    <row r="105" spans="1:10" x14ac:dyDescent="0.3">
      <c r="A105" s="13" t="s">
        <v>8219</v>
      </c>
      <c r="B105" s="15">
        <v>64</v>
      </c>
      <c r="I105" s="12" t="s">
        <v>8221</v>
      </c>
      <c r="J105" s="15">
        <v>0</v>
      </c>
    </row>
    <row r="106" spans="1:10" x14ac:dyDescent="0.3">
      <c r="A106" s="12" t="s">
        <v>8219</v>
      </c>
      <c r="B106" s="15">
        <v>100</v>
      </c>
      <c r="I106" s="13" t="s">
        <v>8221</v>
      </c>
      <c r="J106" s="15">
        <v>0</v>
      </c>
    </row>
    <row r="107" spans="1:10" x14ac:dyDescent="0.3">
      <c r="A107" s="13" t="s">
        <v>8219</v>
      </c>
      <c r="B107" s="15">
        <v>19</v>
      </c>
      <c r="I107" s="12" t="s">
        <v>8221</v>
      </c>
      <c r="J107" s="15">
        <v>0</v>
      </c>
    </row>
    <row r="108" spans="1:10" x14ac:dyDescent="0.3">
      <c r="A108" s="12" t="s">
        <v>8219</v>
      </c>
      <c r="B108" s="15">
        <v>37</v>
      </c>
      <c r="I108" s="13" t="s">
        <v>8221</v>
      </c>
      <c r="J108" s="15">
        <v>0</v>
      </c>
    </row>
    <row r="109" spans="1:10" x14ac:dyDescent="0.3">
      <c r="A109" s="13" t="s">
        <v>8219</v>
      </c>
      <c r="B109" s="15">
        <v>28</v>
      </c>
      <c r="I109" s="12" t="s">
        <v>8221</v>
      </c>
      <c r="J109" s="15">
        <v>0</v>
      </c>
    </row>
    <row r="110" spans="1:10" x14ac:dyDescent="0.3">
      <c r="A110" s="12" t="s">
        <v>8219</v>
      </c>
      <c r="B110" s="15">
        <v>30</v>
      </c>
      <c r="I110" s="13" t="s">
        <v>8221</v>
      </c>
      <c r="J110" s="15">
        <v>0</v>
      </c>
    </row>
    <row r="111" spans="1:10" x14ac:dyDescent="0.3">
      <c r="A111" s="13" t="s">
        <v>8219</v>
      </c>
      <c r="B111" s="15">
        <v>558</v>
      </c>
      <c r="I111" s="12" t="s">
        <v>8221</v>
      </c>
      <c r="J111" s="15">
        <v>0</v>
      </c>
    </row>
    <row r="112" spans="1:10" x14ac:dyDescent="0.3">
      <c r="A112" s="12" t="s">
        <v>8219</v>
      </c>
      <c r="B112" s="15">
        <v>41</v>
      </c>
      <c r="I112" s="13" t="s">
        <v>8221</v>
      </c>
      <c r="J112" s="15">
        <v>0</v>
      </c>
    </row>
    <row r="113" spans="1:10" x14ac:dyDescent="0.3">
      <c r="A113" s="13" t="s">
        <v>8219</v>
      </c>
      <c r="B113" s="15">
        <v>55</v>
      </c>
      <c r="I113" s="12" t="s">
        <v>8221</v>
      </c>
      <c r="J113" s="15">
        <v>0</v>
      </c>
    </row>
    <row r="114" spans="1:10" x14ac:dyDescent="0.3">
      <c r="A114" s="12" t="s">
        <v>8219</v>
      </c>
      <c r="B114" s="15">
        <v>12</v>
      </c>
      <c r="I114" s="13" t="s">
        <v>8221</v>
      </c>
      <c r="J114" s="15">
        <v>0</v>
      </c>
    </row>
    <row r="115" spans="1:10" x14ac:dyDescent="0.3">
      <c r="A115" s="13" t="s">
        <v>8219</v>
      </c>
      <c r="B115" s="15">
        <v>35</v>
      </c>
      <c r="I115" s="12" t="s">
        <v>8221</v>
      </c>
      <c r="J115" s="15">
        <v>0</v>
      </c>
    </row>
    <row r="116" spans="1:10" x14ac:dyDescent="0.3">
      <c r="A116" s="12" t="s">
        <v>8219</v>
      </c>
      <c r="B116" s="15">
        <v>49</v>
      </c>
      <c r="I116" s="13" t="s">
        <v>8221</v>
      </c>
      <c r="J116" s="15">
        <v>0</v>
      </c>
    </row>
    <row r="117" spans="1:10" x14ac:dyDescent="0.3">
      <c r="A117" s="13" t="s">
        <v>8219</v>
      </c>
      <c r="B117" s="15">
        <v>38</v>
      </c>
      <c r="I117" s="12" t="s">
        <v>8221</v>
      </c>
      <c r="J117" s="15">
        <v>0</v>
      </c>
    </row>
    <row r="118" spans="1:10" x14ac:dyDescent="0.3">
      <c r="A118" s="12" t="s">
        <v>8219</v>
      </c>
      <c r="B118" s="15">
        <v>73</v>
      </c>
      <c r="I118" s="13" t="s">
        <v>8221</v>
      </c>
      <c r="J118" s="15">
        <v>0</v>
      </c>
    </row>
    <row r="119" spans="1:10" x14ac:dyDescent="0.3">
      <c r="A119" s="13" t="s">
        <v>8219</v>
      </c>
      <c r="B119" s="15">
        <v>40</v>
      </c>
      <c r="I119" s="12" t="s">
        <v>8221</v>
      </c>
      <c r="J119" s="15">
        <v>0</v>
      </c>
    </row>
    <row r="120" spans="1:10" x14ac:dyDescent="0.3">
      <c r="A120" s="12" t="s">
        <v>8219</v>
      </c>
      <c r="B120" s="15">
        <v>14</v>
      </c>
      <c r="I120" s="13" t="s">
        <v>8221</v>
      </c>
      <c r="J120" s="15">
        <v>0</v>
      </c>
    </row>
    <row r="121" spans="1:10" x14ac:dyDescent="0.3">
      <c r="A121" s="13" t="s">
        <v>8219</v>
      </c>
      <c r="B121" s="15">
        <v>44</v>
      </c>
      <c r="I121" s="12" t="s">
        <v>8221</v>
      </c>
      <c r="J121" s="15">
        <v>0</v>
      </c>
    </row>
    <row r="122" spans="1:10" x14ac:dyDescent="0.3">
      <c r="A122" s="12" t="s">
        <v>8219</v>
      </c>
      <c r="B122" s="15">
        <v>26</v>
      </c>
      <c r="I122" s="13" t="s">
        <v>8221</v>
      </c>
      <c r="J122" s="15">
        <v>0</v>
      </c>
    </row>
    <row r="123" spans="1:10" x14ac:dyDescent="0.3">
      <c r="A123" s="13" t="s">
        <v>8219</v>
      </c>
      <c r="B123" s="15">
        <v>31</v>
      </c>
      <c r="I123" s="12" t="s">
        <v>8221</v>
      </c>
      <c r="J123" s="15">
        <v>0</v>
      </c>
    </row>
    <row r="124" spans="1:10" x14ac:dyDescent="0.3">
      <c r="A124" s="12" t="s">
        <v>8219</v>
      </c>
      <c r="B124" s="15">
        <v>125</v>
      </c>
      <c r="I124" s="13" t="s">
        <v>8221</v>
      </c>
      <c r="J124" s="15">
        <v>0</v>
      </c>
    </row>
    <row r="125" spans="1:10" x14ac:dyDescent="0.3">
      <c r="A125" s="13" t="s">
        <v>8219</v>
      </c>
      <c r="B125" s="15">
        <v>21</v>
      </c>
      <c r="I125" s="12" t="s">
        <v>8221</v>
      </c>
      <c r="J125" s="15">
        <v>0</v>
      </c>
    </row>
    <row r="126" spans="1:10" x14ac:dyDescent="0.3">
      <c r="A126" s="12" t="s">
        <v>8219</v>
      </c>
      <c r="B126" s="15">
        <v>25</v>
      </c>
      <c r="I126" s="13" t="s">
        <v>8221</v>
      </c>
      <c r="J126" s="15">
        <v>0</v>
      </c>
    </row>
    <row r="127" spans="1:10" x14ac:dyDescent="0.3">
      <c r="A127" s="13" t="s">
        <v>8219</v>
      </c>
      <c r="B127" s="15">
        <v>25</v>
      </c>
      <c r="I127" s="12" t="s">
        <v>8221</v>
      </c>
      <c r="J127" s="15">
        <v>0</v>
      </c>
    </row>
    <row r="128" spans="1:10" x14ac:dyDescent="0.3">
      <c r="A128" s="12" t="s">
        <v>8219</v>
      </c>
      <c r="B128" s="15">
        <v>21</v>
      </c>
      <c r="I128" s="13" t="s">
        <v>8221</v>
      </c>
      <c r="J128" s="15">
        <v>0</v>
      </c>
    </row>
    <row r="129" spans="1:10" x14ac:dyDescent="0.3">
      <c r="A129" s="13" t="s">
        <v>8219</v>
      </c>
      <c r="B129" s="15">
        <v>119</v>
      </c>
      <c r="I129" s="12" t="s">
        <v>8221</v>
      </c>
      <c r="J129" s="15">
        <v>0</v>
      </c>
    </row>
    <row r="130" spans="1:10" x14ac:dyDescent="0.3">
      <c r="A130" s="12" t="s">
        <v>8219</v>
      </c>
      <c r="B130" s="15">
        <v>47</v>
      </c>
      <c r="I130" s="13" t="s">
        <v>8221</v>
      </c>
      <c r="J130" s="15">
        <v>0</v>
      </c>
    </row>
    <row r="131" spans="1:10" x14ac:dyDescent="0.3">
      <c r="A131" s="13" t="s">
        <v>8219</v>
      </c>
      <c r="B131" s="15">
        <v>38</v>
      </c>
      <c r="I131" s="12" t="s">
        <v>8221</v>
      </c>
      <c r="J131" s="15">
        <v>0</v>
      </c>
    </row>
    <row r="132" spans="1:10" x14ac:dyDescent="0.3">
      <c r="A132" s="12" t="s">
        <v>8219</v>
      </c>
      <c r="B132" s="15">
        <v>57</v>
      </c>
      <c r="I132" s="13" t="s">
        <v>8221</v>
      </c>
      <c r="J132" s="15">
        <v>0</v>
      </c>
    </row>
    <row r="133" spans="1:10" x14ac:dyDescent="0.3">
      <c r="A133" s="13" t="s">
        <v>8219</v>
      </c>
      <c r="B133" s="15">
        <v>113</v>
      </c>
      <c r="I133" s="12" t="s">
        <v>8221</v>
      </c>
      <c r="J133" s="15">
        <v>0</v>
      </c>
    </row>
    <row r="134" spans="1:10" x14ac:dyDescent="0.3">
      <c r="A134" s="12" t="s">
        <v>8219</v>
      </c>
      <c r="B134" s="15">
        <v>33</v>
      </c>
      <c r="I134" s="13" t="s">
        <v>8221</v>
      </c>
      <c r="J134" s="15">
        <v>0</v>
      </c>
    </row>
    <row r="135" spans="1:10" x14ac:dyDescent="0.3">
      <c r="A135" s="13" t="s">
        <v>8219</v>
      </c>
      <c r="B135" s="15">
        <v>33</v>
      </c>
      <c r="I135" s="12" t="s">
        <v>8221</v>
      </c>
      <c r="J135" s="15">
        <v>0</v>
      </c>
    </row>
    <row r="136" spans="1:10" x14ac:dyDescent="0.3">
      <c r="A136" s="12" t="s">
        <v>8219</v>
      </c>
      <c r="B136" s="15">
        <v>28</v>
      </c>
      <c r="I136" s="13" t="s">
        <v>8221</v>
      </c>
      <c r="J136" s="15">
        <v>0</v>
      </c>
    </row>
    <row r="137" spans="1:10" x14ac:dyDescent="0.3">
      <c r="A137" s="13" t="s">
        <v>8219</v>
      </c>
      <c r="B137" s="15">
        <v>43</v>
      </c>
      <c r="I137" s="12" t="s">
        <v>8221</v>
      </c>
      <c r="J137" s="15">
        <v>0</v>
      </c>
    </row>
    <row r="138" spans="1:10" x14ac:dyDescent="0.3">
      <c r="A138" s="12" t="s">
        <v>8219</v>
      </c>
      <c r="B138" s="15">
        <v>48</v>
      </c>
      <c r="I138" s="13" t="s">
        <v>8221</v>
      </c>
      <c r="J138" s="15">
        <v>0</v>
      </c>
    </row>
    <row r="139" spans="1:10" x14ac:dyDescent="0.3">
      <c r="A139" s="13" t="s">
        <v>8219</v>
      </c>
      <c r="B139" s="15">
        <v>13</v>
      </c>
      <c r="I139" s="12" t="s">
        <v>8221</v>
      </c>
      <c r="J139" s="15">
        <v>0</v>
      </c>
    </row>
    <row r="140" spans="1:10" x14ac:dyDescent="0.3">
      <c r="A140" s="12" t="s">
        <v>8219</v>
      </c>
      <c r="B140" s="15">
        <v>32</v>
      </c>
      <c r="I140" s="13" t="s">
        <v>8221</v>
      </c>
      <c r="J140" s="15">
        <v>0</v>
      </c>
    </row>
    <row r="141" spans="1:10" x14ac:dyDescent="0.3">
      <c r="A141" s="13" t="s">
        <v>8219</v>
      </c>
      <c r="B141" s="15">
        <v>25</v>
      </c>
      <c r="I141" s="12" t="s">
        <v>8221</v>
      </c>
      <c r="J141" s="15">
        <v>0</v>
      </c>
    </row>
    <row r="142" spans="1:10" x14ac:dyDescent="0.3">
      <c r="A142" s="12" t="s">
        <v>8219</v>
      </c>
      <c r="B142" s="15">
        <v>17</v>
      </c>
      <c r="I142" s="13" t="s">
        <v>8221</v>
      </c>
      <c r="J142" s="15">
        <v>0</v>
      </c>
    </row>
    <row r="143" spans="1:10" x14ac:dyDescent="0.3">
      <c r="A143" s="13" t="s">
        <v>8219</v>
      </c>
      <c r="B143" s="15">
        <v>8</v>
      </c>
      <c r="I143" s="12" t="s">
        <v>8221</v>
      </c>
      <c r="J143" s="15">
        <v>0</v>
      </c>
    </row>
    <row r="144" spans="1:10" x14ac:dyDescent="0.3">
      <c r="A144" s="12" t="s">
        <v>8219</v>
      </c>
      <c r="B144" s="15">
        <v>70</v>
      </c>
      <c r="I144" s="13" t="s">
        <v>8221</v>
      </c>
      <c r="J144" s="15">
        <v>0</v>
      </c>
    </row>
    <row r="145" spans="1:10" x14ac:dyDescent="0.3">
      <c r="A145" s="13" t="s">
        <v>8219</v>
      </c>
      <c r="B145" s="15">
        <v>69</v>
      </c>
      <c r="I145" s="12" t="s">
        <v>8221</v>
      </c>
      <c r="J145" s="15">
        <v>0</v>
      </c>
    </row>
    <row r="146" spans="1:10" x14ac:dyDescent="0.3">
      <c r="A146" s="12" t="s">
        <v>8219</v>
      </c>
      <c r="B146" s="15">
        <v>25</v>
      </c>
      <c r="I146" s="13" t="s">
        <v>8221</v>
      </c>
      <c r="J146" s="15">
        <v>0</v>
      </c>
    </row>
    <row r="147" spans="1:10" x14ac:dyDescent="0.3">
      <c r="A147" s="13" t="s">
        <v>8219</v>
      </c>
      <c r="B147" s="15">
        <v>89</v>
      </c>
      <c r="I147" s="12" t="s">
        <v>8221</v>
      </c>
      <c r="J147" s="15">
        <v>0</v>
      </c>
    </row>
    <row r="148" spans="1:10" x14ac:dyDescent="0.3">
      <c r="A148" s="12" t="s">
        <v>8219</v>
      </c>
      <c r="B148" s="15">
        <v>52</v>
      </c>
      <c r="I148" s="13" t="s">
        <v>8221</v>
      </c>
      <c r="J148" s="15">
        <v>0</v>
      </c>
    </row>
    <row r="149" spans="1:10" x14ac:dyDescent="0.3">
      <c r="A149" s="13" t="s">
        <v>8219</v>
      </c>
      <c r="B149" s="15">
        <v>44</v>
      </c>
      <c r="I149" s="12" t="s">
        <v>8221</v>
      </c>
      <c r="J149" s="15">
        <v>0</v>
      </c>
    </row>
    <row r="150" spans="1:10" x14ac:dyDescent="0.3">
      <c r="A150" s="12" t="s">
        <v>8219</v>
      </c>
      <c r="B150" s="15">
        <v>59</v>
      </c>
      <c r="I150" s="13" t="s">
        <v>8221</v>
      </c>
      <c r="J150" s="15">
        <v>0</v>
      </c>
    </row>
    <row r="151" spans="1:10" x14ac:dyDescent="0.3">
      <c r="A151" s="13" t="s">
        <v>8219</v>
      </c>
      <c r="B151" s="15">
        <v>30</v>
      </c>
      <c r="I151" s="12" t="s">
        <v>8221</v>
      </c>
      <c r="J151" s="15">
        <v>0</v>
      </c>
    </row>
    <row r="152" spans="1:10" x14ac:dyDescent="0.3">
      <c r="A152" s="12" t="s">
        <v>8219</v>
      </c>
      <c r="B152" s="15">
        <v>14</v>
      </c>
      <c r="I152" s="13" t="s">
        <v>8221</v>
      </c>
      <c r="J152" s="15">
        <v>0</v>
      </c>
    </row>
    <row r="153" spans="1:10" x14ac:dyDescent="0.3">
      <c r="A153" s="13" t="s">
        <v>8219</v>
      </c>
      <c r="B153" s="15">
        <v>71</v>
      </c>
      <c r="I153" s="12" t="s">
        <v>8221</v>
      </c>
      <c r="J153" s="15">
        <v>0</v>
      </c>
    </row>
    <row r="154" spans="1:10" x14ac:dyDescent="0.3">
      <c r="A154" s="12" t="s">
        <v>8219</v>
      </c>
      <c r="B154" s="15">
        <v>207</v>
      </c>
      <c r="I154" s="13" t="s">
        <v>8221</v>
      </c>
      <c r="J154" s="15">
        <v>0</v>
      </c>
    </row>
    <row r="155" spans="1:10" x14ac:dyDescent="0.3">
      <c r="A155" s="13" t="s">
        <v>8219</v>
      </c>
      <c r="B155" s="15">
        <v>92</v>
      </c>
      <c r="I155" s="12" t="s">
        <v>8221</v>
      </c>
      <c r="J155" s="15">
        <v>0</v>
      </c>
    </row>
    <row r="156" spans="1:10" x14ac:dyDescent="0.3">
      <c r="A156" s="12" t="s">
        <v>8219</v>
      </c>
      <c r="B156" s="15">
        <v>108</v>
      </c>
      <c r="I156" s="13" t="s">
        <v>8221</v>
      </c>
      <c r="J156" s="15">
        <v>0</v>
      </c>
    </row>
    <row r="157" spans="1:10" x14ac:dyDescent="0.3">
      <c r="A157" s="13" t="s">
        <v>8219</v>
      </c>
      <c r="B157" s="15">
        <v>12</v>
      </c>
      <c r="I157" s="12" t="s">
        <v>8221</v>
      </c>
      <c r="J157" s="15">
        <v>0</v>
      </c>
    </row>
    <row r="158" spans="1:10" x14ac:dyDescent="0.3">
      <c r="A158" s="12" t="s">
        <v>8219</v>
      </c>
      <c r="B158" s="15">
        <v>10</v>
      </c>
      <c r="I158" s="13" t="s">
        <v>8221</v>
      </c>
      <c r="J158" s="15">
        <v>0</v>
      </c>
    </row>
    <row r="159" spans="1:10" x14ac:dyDescent="0.3">
      <c r="A159" s="13" t="s">
        <v>8219</v>
      </c>
      <c r="B159" s="15">
        <v>79</v>
      </c>
      <c r="I159" s="12" t="s">
        <v>8221</v>
      </c>
      <c r="J159" s="15">
        <v>0</v>
      </c>
    </row>
    <row r="160" spans="1:10" x14ac:dyDescent="0.3">
      <c r="A160" s="12" t="s">
        <v>8219</v>
      </c>
      <c r="B160" s="15">
        <v>22</v>
      </c>
      <c r="I160" s="13" t="s">
        <v>8221</v>
      </c>
      <c r="J160" s="15">
        <v>0</v>
      </c>
    </row>
    <row r="161" spans="1:10" x14ac:dyDescent="0.3">
      <c r="A161" s="13" t="s">
        <v>8219</v>
      </c>
      <c r="B161" s="15">
        <v>91</v>
      </c>
      <c r="I161" s="12" t="s">
        <v>8221</v>
      </c>
      <c r="J161" s="15">
        <v>0</v>
      </c>
    </row>
    <row r="162" spans="1:10" x14ac:dyDescent="0.3">
      <c r="A162" s="12" t="s">
        <v>8219</v>
      </c>
      <c r="B162" s="15">
        <v>75</v>
      </c>
      <c r="I162" s="13" t="s">
        <v>8221</v>
      </c>
      <c r="J162" s="15">
        <v>0</v>
      </c>
    </row>
    <row r="163" spans="1:10" x14ac:dyDescent="0.3">
      <c r="A163" s="13" t="s">
        <v>8219</v>
      </c>
      <c r="B163" s="15">
        <v>63</v>
      </c>
      <c r="I163" s="12" t="s">
        <v>8221</v>
      </c>
      <c r="J163" s="15">
        <v>0</v>
      </c>
    </row>
    <row r="164" spans="1:10" x14ac:dyDescent="0.3">
      <c r="A164" s="12" t="s">
        <v>8219</v>
      </c>
      <c r="B164" s="15">
        <v>80</v>
      </c>
      <c r="I164" s="13" t="s">
        <v>8221</v>
      </c>
      <c r="J164" s="15">
        <v>0</v>
      </c>
    </row>
    <row r="165" spans="1:10" x14ac:dyDescent="0.3">
      <c r="A165" s="13" t="s">
        <v>8219</v>
      </c>
      <c r="B165" s="15">
        <v>8</v>
      </c>
      <c r="I165" s="12" t="s">
        <v>8221</v>
      </c>
      <c r="J165" s="15">
        <v>0</v>
      </c>
    </row>
    <row r="166" spans="1:10" x14ac:dyDescent="0.3">
      <c r="A166" s="12" t="s">
        <v>8219</v>
      </c>
      <c r="B166" s="15">
        <v>32</v>
      </c>
      <c r="I166" s="13" t="s">
        <v>8221</v>
      </c>
      <c r="J166" s="15">
        <v>0</v>
      </c>
    </row>
    <row r="167" spans="1:10" x14ac:dyDescent="0.3">
      <c r="A167" s="13" t="s">
        <v>8219</v>
      </c>
      <c r="B167" s="15">
        <v>39</v>
      </c>
      <c r="I167" s="12" t="s">
        <v>8221</v>
      </c>
      <c r="J167" s="15">
        <v>0</v>
      </c>
    </row>
    <row r="168" spans="1:10" x14ac:dyDescent="0.3">
      <c r="A168" s="12" t="s">
        <v>8219</v>
      </c>
      <c r="B168" s="15">
        <v>48</v>
      </c>
      <c r="I168" s="13" t="s">
        <v>8221</v>
      </c>
      <c r="J168" s="15">
        <v>0</v>
      </c>
    </row>
    <row r="169" spans="1:10" x14ac:dyDescent="0.3">
      <c r="A169" s="13" t="s">
        <v>8219</v>
      </c>
      <c r="B169" s="15">
        <v>71</v>
      </c>
      <c r="I169" s="12" t="s">
        <v>8221</v>
      </c>
      <c r="J169" s="15">
        <v>0</v>
      </c>
    </row>
    <row r="170" spans="1:10" x14ac:dyDescent="0.3">
      <c r="A170" s="12" t="s">
        <v>8219</v>
      </c>
      <c r="B170" s="15">
        <v>140</v>
      </c>
      <c r="I170" s="13" t="s">
        <v>8221</v>
      </c>
      <c r="J170" s="15">
        <v>0</v>
      </c>
    </row>
    <row r="171" spans="1:10" x14ac:dyDescent="0.3">
      <c r="A171" s="13" t="s">
        <v>8219</v>
      </c>
      <c r="B171" s="15">
        <v>38</v>
      </c>
      <c r="I171" s="12" t="s">
        <v>8221</v>
      </c>
      <c r="J171" s="15">
        <v>0</v>
      </c>
    </row>
    <row r="172" spans="1:10" x14ac:dyDescent="0.3">
      <c r="A172" s="12" t="s">
        <v>8219</v>
      </c>
      <c r="B172" s="15">
        <v>134</v>
      </c>
      <c r="I172" s="13" t="s">
        <v>8221</v>
      </c>
      <c r="J172" s="15">
        <v>0</v>
      </c>
    </row>
    <row r="173" spans="1:10" x14ac:dyDescent="0.3">
      <c r="A173" s="13" t="s">
        <v>8219</v>
      </c>
      <c r="B173" s="15">
        <v>218</v>
      </c>
      <c r="I173" s="12" t="s">
        <v>8221</v>
      </c>
      <c r="J173" s="15">
        <v>0</v>
      </c>
    </row>
    <row r="174" spans="1:10" x14ac:dyDescent="0.3">
      <c r="A174" s="12" t="s">
        <v>8219</v>
      </c>
      <c r="B174" s="15">
        <v>325</v>
      </c>
      <c r="I174" s="13" t="s">
        <v>8221</v>
      </c>
      <c r="J174" s="15">
        <v>0</v>
      </c>
    </row>
    <row r="175" spans="1:10" x14ac:dyDescent="0.3">
      <c r="A175" s="13" t="s">
        <v>8219</v>
      </c>
      <c r="B175" s="15">
        <v>97</v>
      </c>
      <c r="I175" s="12" t="s">
        <v>8221</v>
      </c>
      <c r="J175" s="15">
        <v>0</v>
      </c>
    </row>
    <row r="176" spans="1:10" x14ac:dyDescent="0.3">
      <c r="A176" s="12" t="s">
        <v>8219</v>
      </c>
      <c r="B176" s="15">
        <v>73</v>
      </c>
      <c r="I176" s="13" t="s">
        <v>8221</v>
      </c>
      <c r="J176" s="15">
        <v>0</v>
      </c>
    </row>
    <row r="177" spans="1:10" x14ac:dyDescent="0.3">
      <c r="A177" s="13" t="s">
        <v>8219</v>
      </c>
      <c r="B177" s="15">
        <v>115</v>
      </c>
      <c r="I177" s="12" t="s">
        <v>8221</v>
      </c>
      <c r="J177" s="15">
        <v>0</v>
      </c>
    </row>
    <row r="178" spans="1:10" x14ac:dyDescent="0.3">
      <c r="A178" s="12" t="s">
        <v>8219</v>
      </c>
      <c r="B178" s="15">
        <v>16</v>
      </c>
      <c r="I178" s="13" t="s">
        <v>8221</v>
      </c>
      <c r="J178" s="15">
        <v>0</v>
      </c>
    </row>
    <row r="179" spans="1:10" x14ac:dyDescent="0.3">
      <c r="A179" s="13" t="s">
        <v>8219</v>
      </c>
      <c r="B179" s="15">
        <v>61</v>
      </c>
      <c r="I179" s="12" t="s">
        <v>8221</v>
      </c>
      <c r="J179" s="15">
        <v>0</v>
      </c>
    </row>
    <row r="180" spans="1:10" x14ac:dyDescent="0.3">
      <c r="A180" s="12" t="s">
        <v>8219</v>
      </c>
      <c r="B180" s="15">
        <v>34</v>
      </c>
      <c r="I180" s="13" t="s">
        <v>8221</v>
      </c>
      <c r="J180" s="15">
        <v>0</v>
      </c>
    </row>
    <row r="181" spans="1:10" x14ac:dyDescent="0.3">
      <c r="A181" s="13" t="s">
        <v>8219</v>
      </c>
      <c r="B181" s="15">
        <v>8</v>
      </c>
      <c r="I181" s="12" t="s">
        <v>8221</v>
      </c>
      <c r="J181" s="15">
        <v>0</v>
      </c>
    </row>
    <row r="182" spans="1:10" x14ac:dyDescent="0.3">
      <c r="A182" s="12" t="s">
        <v>8219</v>
      </c>
      <c r="B182" s="15">
        <v>85</v>
      </c>
      <c r="I182" s="13" t="s">
        <v>8221</v>
      </c>
      <c r="J182" s="15">
        <v>0</v>
      </c>
    </row>
    <row r="183" spans="1:10" x14ac:dyDescent="0.3">
      <c r="A183" s="13" t="s">
        <v>8219</v>
      </c>
      <c r="B183" s="15">
        <v>67</v>
      </c>
      <c r="I183" s="12" t="s">
        <v>8221</v>
      </c>
      <c r="J183" s="15">
        <v>0</v>
      </c>
    </row>
    <row r="184" spans="1:10" x14ac:dyDescent="0.3">
      <c r="A184" s="12" t="s">
        <v>8219</v>
      </c>
      <c r="B184" s="15">
        <v>99</v>
      </c>
      <c r="I184" s="13" t="s">
        <v>8221</v>
      </c>
      <c r="J184" s="15">
        <v>0</v>
      </c>
    </row>
    <row r="185" spans="1:10" x14ac:dyDescent="0.3">
      <c r="A185" s="13" t="s">
        <v>8219</v>
      </c>
      <c r="B185" s="15">
        <v>73</v>
      </c>
      <c r="I185" s="12" t="s">
        <v>8221</v>
      </c>
      <c r="J185" s="15">
        <v>0</v>
      </c>
    </row>
    <row r="186" spans="1:10" x14ac:dyDescent="0.3">
      <c r="A186" s="12" t="s">
        <v>8219</v>
      </c>
      <c r="B186" s="15">
        <v>60</v>
      </c>
      <c r="I186" s="13" t="s">
        <v>8221</v>
      </c>
      <c r="J186" s="15">
        <v>0</v>
      </c>
    </row>
    <row r="187" spans="1:10" x14ac:dyDescent="0.3">
      <c r="A187" s="13" t="s">
        <v>8219</v>
      </c>
      <c r="B187" s="15">
        <v>61</v>
      </c>
      <c r="I187" s="12" t="s">
        <v>8221</v>
      </c>
      <c r="J187" s="15">
        <v>0</v>
      </c>
    </row>
    <row r="188" spans="1:10" x14ac:dyDescent="0.3">
      <c r="A188" s="12" t="s">
        <v>8219</v>
      </c>
      <c r="B188" s="15">
        <v>28</v>
      </c>
      <c r="I188" s="13" t="s">
        <v>8221</v>
      </c>
      <c r="J188" s="15">
        <v>0</v>
      </c>
    </row>
    <row r="189" spans="1:10" x14ac:dyDescent="0.3">
      <c r="A189" s="13" t="s">
        <v>8219</v>
      </c>
      <c r="B189" s="15">
        <v>49</v>
      </c>
      <c r="I189" s="12" t="s">
        <v>8221</v>
      </c>
      <c r="J189" s="15">
        <v>0</v>
      </c>
    </row>
    <row r="190" spans="1:10" x14ac:dyDescent="0.3">
      <c r="A190" s="12" t="s">
        <v>8219</v>
      </c>
      <c r="B190" s="15">
        <v>20</v>
      </c>
      <c r="I190" s="13" t="s">
        <v>8221</v>
      </c>
      <c r="J190" s="15">
        <v>0</v>
      </c>
    </row>
    <row r="191" spans="1:10" x14ac:dyDescent="0.3">
      <c r="A191" s="13" t="s">
        <v>8219</v>
      </c>
      <c r="B191" s="15">
        <v>108</v>
      </c>
      <c r="I191" s="12" t="s">
        <v>8221</v>
      </c>
      <c r="J191" s="15">
        <v>0</v>
      </c>
    </row>
    <row r="192" spans="1:10" x14ac:dyDescent="0.3">
      <c r="A192" s="12" t="s">
        <v>8219</v>
      </c>
      <c r="B192" s="15">
        <v>28</v>
      </c>
      <c r="I192" s="13" t="s">
        <v>8221</v>
      </c>
      <c r="J192" s="15">
        <v>0</v>
      </c>
    </row>
    <row r="193" spans="1:10" x14ac:dyDescent="0.3">
      <c r="A193" s="13" t="s">
        <v>8219</v>
      </c>
      <c r="B193" s="15">
        <v>50</v>
      </c>
      <c r="I193" s="12" t="s">
        <v>8221</v>
      </c>
      <c r="J193" s="15">
        <v>0</v>
      </c>
    </row>
    <row r="194" spans="1:10" x14ac:dyDescent="0.3">
      <c r="A194" s="12" t="s">
        <v>8219</v>
      </c>
      <c r="B194" s="15">
        <v>41</v>
      </c>
      <c r="I194" s="13" t="s">
        <v>8221</v>
      </c>
      <c r="J194" s="15">
        <v>0</v>
      </c>
    </row>
    <row r="195" spans="1:10" x14ac:dyDescent="0.3">
      <c r="A195" s="13" t="s">
        <v>8219</v>
      </c>
      <c r="B195" s="15">
        <v>27</v>
      </c>
      <c r="I195" s="12" t="s">
        <v>8221</v>
      </c>
      <c r="J195" s="15">
        <v>0</v>
      </c>
    </row>
    <row r="196" spans="1:10" x14ac:dyDescent="0.3">
      <c r="A196" s="12" t="s">
        <v>8219</v>
      </c>
      <c r="B196" s="15">
        <v>19</v>
      </c>
      <c r="I196" s="13" t="s">
        <v>8221</v>
      </c>
      <c r="J196" s="15">
        <v>0</v>
      </c>
    </row>
    <row r="197" spans="1:10" x14ac:dyDescent="0.3">
      <c r="A197" s="13" t="s">
        <v>8219</v>
      </c>
      <c r="B197" s="15">
        <v>27</v>
      </c>
      <c r="I197" s="12" t="s">
        <v>8221</v>
      </c>
      <c r="J197" s="15">
        <v>0</v>
      </c>
    </row>
    <row r="198" spans="1:10" x14ac:dyDescent="0.3">
      <c r="A198" s="12" t="s">
        <v>8219</v>
      </c>
      <c r="B198" s="15">
        <v>32</v>
      </c>
      <c r="I198" s="13" t="s">
        <v>8221</v>
      </c>
      <c r="J198" s="15">
        <v>0</v>
      </c>
    </row>
    <row r="199" spans="1:10" x14ac:dyDescent="0.3">
      <c r="A199" s="13" t="s">
        <v>8219</v>
      </c>
      <c r="B199" s="15">
        <v>27</v>
      </c>
      <c r="I199" s="12" t="s">
        <v>8221</v>
      </c>
      <c r="J199" s="15">
        <v>0</v>
      </c>
    </row>
    <row r="200" spans="1:10" x14ac:dyDescent="0.3">
      <c r="A200" s="12" t="s">
        <v>8219</v>
      </c>
      <c r="B200" s="15">
        <v>17</v>
      </c>
      <c r="I200" s="13" t="s">
        <v>8221</v>
      </c>
      <c r="J200" s="15">
        <v>0</v>
      </c>
    </row>
    <row r="201" spans="1:10" x14ac:dyDescent="0.3">
      <c r="A201" s="13" t="s">
        <v>8219</v>
      </c>
      <c r="B201" s="15">
        <v>11</v>
      </c>
      <c r="I201" s="12" t="s">
        <v>8221</v>
      </c>
      <c r="J201" s="15">
        <v>0</v>
      </c>
    </row>
    <row r="202" spans="1:10" x14ac:dyDescent="0.3">
      <c r="A202" s="12" t="s">
        <v>8219</v>
      </c>
      <c r="B202" s="15">
        <v>33</v>
      </c>
      <c r="I202" s="13" t="s">
        <v>8221</v>
      </c>
      <c r="J202" s="15">
        <v>0</v>
      </c>
    </row>
    <row r="203" spans="1:10" x14ac:dyDescent="0.3">
      <c r="A203" s="13" t="s">
        <v>8219</v>
      </c>
      <c r="B203" s="15">
        <v>105</v>
      </c>
      <c r="I203" s="12" t="s">
        <v>8221</v>
      </c>
      <c r="J203" s="15">
        <v>0</v>
      </c>
    </row>
    <row r="204" spans="1:10" x14ac:dyDescent="0.3">
      <c r="A204" s="12" t="s">
        <v>8219</v>
      </c>
      <c r="B204" s="15">
        <v>15</v>
      </c>
      <c r="I204" s="13" t="s">
        <v>8221</v>
      </c>
      <c r="J204" s="15">
        <v>0</v>
      </c>
    </row>
    <row r="205" spans="1:10" x14ac:dyDescent="0.3">
      <c r="A205" s="13" t="s">
        <v>8219</v>
      </c>
      <c r="B205" s="15">
        <v>21</v>
      </c>
      <c r="I205" s="12" t="s">
        <v>8221</v>
      </c>
      <c r="J205" s="15">
        <v>0</v>
      </c>
    </row>
    <row r="206" spans="1:10" x14ac:dyDescent="0.3">
      <c r="A206" s="12" t="s">
        <v>8219</v>
      </c>
      <c r="B206" s="15">
        <v>34</v>
      </c>
      <c r="I206" s="13" t="s">
        <v>8221</v>
      </c>
      <c r="J206" s="15">
        <v>0</v>
      </c>
    </row>
    <row r="207" spans="1:10" x14ac:dyDescent="0.3">
      <c r="A207" s="13" t="s">
        <v>8219</v>
      </c>
      <c r="B207" s="15">
        <v>30</v>
      </c>
      <c r="I207" s="12" t="s">
        <v>8221</v>
      </c>
      <c r="J207" s="15">
        <v>0</v>
      </c>
    </row>
    <row r="208" spans="1:10" x14ac:dyDescent="0.3">
      <c r="A208" s="12" t="s">
        <v>8219</v>
      </c>
      <c r="B208" s="15">
        <v>81</v>
      </c>
      <c r="I208" s="13" t="s">
        <v>8221</v>
      </c>
      <c r="J208" s="15">
        <v>0</v>
      </c>
    </row>
    <row r="209" spans="1:10" x14ac:dyDescent="0.3">
      <c r="A209" s="13" t="s">
        <v>8219</v>
      </c>
      <c r="B209" s="15">
        <v>19</v>
      </c>
      <c r="I209" s="12" t="s">
        <v>8221</v>
      </c>
      <c r="J209" s="15">
        <v>0</v>
      </c>
    </row>
    <row r="210" spans="1:10" x14ac:dyDescent="0.3">
      <c r="A210" s="12" t="s">
        <v>8219</v>
      </c>
      <c r="B210" s="15">
        <v>110</v>
      </c>
      <c r="I210" s="13" t="s">
        <v>8221</v>
      </c>
      <c r="J210" s="15">
        <v>0</v>
      </c>
    </row>
    <row r="211" spans="1:10" x14ac:dyDescent="0.3">
      <c r="A211" s="13" t="s">
        <v>8219</v>
      </c>
      <c r="B211" s="15">
        <v>30</v>
      </c>
      <c r="I211" s="12" t="s">
        <v>8221</v>
      </c>
      <c r="J211" s="15">
        <v>0</v>
      </c>
    </row>
    <row r="212" spans="1:10" x14ac:dyDescent="0.3">
      <c r="A212" s="12" t="s">
        <v>8219</v>
      </c>
      <c r="B212" s="15">
        <v>154</v>
      </c>
      <c r="I212" s="13" t="s">
        <v>8221</v>
      </c>
      <c r="J212" s="15">
        <v>0</v>
      </c>
    </row>
    <row r="213" spans="1:10" x14ac:dyDescent="0.3">
      <c r="A213" s="13" t="s">
        <v>8219</v>
      </c>
      <c r="B213" s="15">
        <v>193</v>
      </c>
      <c r="I213" s="12" t="s">
        <v>8221</v>
      </c>
      <c r="J213" s="15">
        <v>0</v>
      </c>
    </row>
    <row r="214" spans="1:10" x14ac:dyDescent="0.3">
      <c r="A214" s="12" t="s">
        <v>8219</v>
      </c>
      <c r="B214" s="15">
        <v>23</v>
      </c>
      <c r="I214" s="13" t="s">
        <v>8221</v>
      </c>
      <c r="J214" s="15">
        <v>0</v>
      </c>
    </row>
    <row r="215" spans="1:10" x14ac:dyDescent="0.3">
      <c r="A215" s="13" t="s">
        <v>8219</v>
      </c>
      <c r="B215" s="15">
        <v>104</v>
      </c>
      <c r="I215" s="12" t="s">
        <v>8221</v>
      </c>
      <c r="J215" s="15">
        <v>0</v>
      </c>
    </row>
    <row r="216" spans="1:10" x14ac:dyDescent="0.3">
      <c r="A216" s="12" t="s">
        <v>8219</v>
      </c>
      <c r="B216" s="15">
        <v>142</v>
      </c>
      <c r="I216" s="13" t="s">
        <v>8221</v>
      </c>
      <c r="J216" s="15">
        <v>0</v>
      </c>
    </row>
    <row r="217" spans="1:10" x14ac:dyDescent="0.3">
      <c r="A217" s="13" t="s">
        <v>8219</v>
      </c>
      <c r="B217" s="15">
        <v>20</v>
      </c>
      <c r="I217" s="12" t="s">
        <v>8221</v>
      </c>
      <c r="J217" s="15">
        <v>0</v>
      </c>
    </row>
    <row r="218" spans="1:10" x14ac:dyDescent="0.3">
      <c r="A218" s="12" t="s">
        <v>8219</v>
      </c>
      <c r="B218" s="15">
        <v>69</v>
      </c>
      <c r="I218" s="13" t="s">
        <v>8221</v>
      </c>
      <c r="J218" s="15">
        <v>0</v>
      </c>
    </row>
    <row r="219" spans="1:10" x14ac:dyDescent="0.3">
      <c r="A219" s="13" t="s">
        <v>8219</v>
      </c>
      <c r="B219" s="15">
        <v>96</v>
      </c>
      <c r="I219" s="12" t="s">
        <v>8221</v>
      </c>
      <c r="J219" s="15">
        <v>0</v>
      </c>
    </row>
    <row r="220" spans="1:10" x14ac:dyDescent="0.3">
      <c r="A220" s="12" t="s">
        <v>8219</v>
      </c>
      <c r="B220" s="15">
        <v>36</v>
      </c>
      <c r="I220" s="13" t="s">
        <v>8221</v>
      </c>
      <c r="J220" s="15">
        <v>0</v>
      </c>
    </row>
    <row r="221" spans="1:10" x14ac:dyDescent="0.3">
      <c r="A221" s="13" t="s">
        <v>8219</v>
      </c>
      <c r="B221" s="15">
        <v>70</v>
      </c>
      <c r="I221" s="12" t="s">
        <v>8221</v>
      </c>
      <c r="J221" s="15">
        <v>0</v>
      </c>
    </row>
    <row r="222" spans="1:10" x14ac:dyDescent="0.3">
      <c r="A222" s="12" t="s">
        <v>8219</v>
      </c>
      <c r="B222" s="15">
        <v>42</v>
      </c>
      <c r="I222" s="13" t="s">
        <v>8221</v>
      </c>
      <c r="J222" s="15">
        <v>0</v>
      </c>
    </row>
    <row r="223" spans="1:10" x14ac:dyDescent="0.3">
      <c r="A223" s="13" t="s">
        <v>8219</v>
      </c>
      <c r="B223" s="15">
        <v>20</v>
      </c>
      <c r="I223" s="12" t="s">
        <v>8221</v>
      </c>
      <c r="J223" s="15">
        <v>0</v>
      </c>
    </row>
    <row r="224" spans="1:10" x14ac:dyDescent="0.3">
      <c r="A224" s="12" t="s">
        <v>8219</v>
      </c>
      <c r="B224" s="15">
        <v>77</v>
      </c>
      <c r="I224" s="13" t="s">
        <v>8221</v>
      </c>
      <c r="J224" s="15">
        <v>0</v>
      </c>
    </row>
    <row r="225" spans="1:10" x14ac:dyDescent="0.3">
      <c r="A225" s="13" t="s">
        <v>8219</v>
      </c>
      <c r="B225" s="15">
        <v>141</v>
      </c>
      <c r="I225" s="12" t="s">
        <v>8221</v>
      </c>
      <c r="J225" s="15">
        <v>0</v>
      </c>
    </row>
    <row r="226" spans="1:10" x14ac:dyDescent="0.3">
      <c r="A226" s="12" t="s">
        <v>8219</v>
      </c>
      <c r="B226" s="15">
        <v>44</v>
      </c>
      <c r="I226" s="13" t="s">
        <v>8221</v>
      </c>
      <c r="J226" s="15">
        <v>0</v>
      </c>
    </row>
    <row r="227" spans="1:10" x14ac:dyDescent="0.3">
      <c r="A227" s="13" t="s">
        <v>8219</v>
      </c>
      <c r="B227" s="15">
        <v>35</v>
      </c>
      <c r="I227" s="12" t="s">
        <v>8221</v>
      </c>
      <c r="J227" s="15">
        <v>0</v>
      </c>
    </row>
    <row r="228" spans="1:10" x14ac:dyDescent="0.3">
      <c r="A228" s="12" t="s">
        <v>8219</v>
      </c>
      <c r="B228" s="15">
        <v>113</v>
      </c>
      <c r="I228" s="13" t="s">
        <v>8221</v>
      </c>
      <c r="J228" s="15">
        <v>0</v>
      </c>
    </row>
    <row r="229" spans="1:10" x14ac:dyDescent="0.3">
      <c r="A229" s="13" t="s">
        <v>8219</v>
      </c>
      <c r="B229" s="15">
        <v>196</v>
      </c>
      <c r="I229" s="12" t="s">
        <v>8221</v>
      </c>
      <c r="J229" s="15">
        <v>0</v>
      </c>
    </row>
    <row r="230" spans="1:10" x14ac:dyDescent="0.3">
      <c r="A230" s="12" t="s">
        <v>8219</v>
      </c>
      <c r="B230" s="15">
        <v>41</v>
      </c>
      <c r="I230" s="13" t="s">
        <v>8221</v>
      </c>
      <c r="J230" s="15">
        <v>0</v>
      </c>
    </row>
    <row r="231" spans="1:10" x14ac:dyDescent="0.3">
      <c r="A231" s="13" t="s">
        <v>8219</v>
      </c>
      <c r="B231" s="15">
        <v>21</v>
      </c>
      <c r="I231" s="12" t="s">
        <v>8221</v>
      </c>
      <c r="J231" s="15">
        <v>0</v>
      </c>
    </row>
    <row r="232" spans="1:10" x14ac:dyDescent="0.3">
      <c r="A232" s="12" t="s">
        <v>8219</v>
      </c>
      <c r="B232" s="15">
        <v>73</v>
      </c>
      <c r="I232" s="13" t="s">
        <v>8221</v>
      </c>
      <c r="J232" s="15">
        <v>0</v>
      </c>
    </row>
    <row r="233" spans="1:10" x14ac:dyDescent="0.3">
      <c r="A233" s="13" t="s">
        <v>8219</v>
      </c>
      <c r="B233" s="15">
        <v>7</v>
      </c>
      <c r="I233" s="12" t="s">
        <v>8221</v>
      </c>
      <c r="J233" s="15">
        <v>0</v>
      </c>
    </row>
    <row r="234" spans="1:10" x14ac:dyDescent="0.3">
      <c r="A234" s="12" t="s">
        <v>8219</v>
      </c>
      <c r="B234" s="15">
        <v>46</v>
      </c>
      <c r="I234" s="13" t="s">
        <v>8221</v>
      </c>
      <c r="J234" s="15">
        <v>0</v>
      </c>
    </row>
    <row r="235" spans="1:10" x14ac:dyDescent="0.3">
      <c r="A235" s="13" t="s">
        <v>8219</v>
      </c>
      <c r="B235" s="15">
        <v>20</v>
      </c>
      <c r="I235" s="12" t="s">
        <v>8221</v>
      </c>
      <c r="J235" s="15">
        <v>0</v>
      </c>
    </row>
    <row r="236" spans="1:10" x14ac:dyDescent="0.3">
      <c r="A236" s="12" t="s">
        <v>8219</v>
      </c>
      <c r="B236" s="15">
        <v>22</v>
      </c>
      <c r="I236" s="13" t="s">
        <v>8221</v>
      </c>
      <c r="J236" s="15">
        <v>0</v>
      </c>
    </row>
    <row r="237" spans="1:10" x14ac:dyDescent="0.3">
      <c r="A237" s="13" t="s">
        <v>8219</v>
      </c>
      <c r="B237" s="15">
        <v>21</v>
      </c>
      <c r="I237" s="12" t="s">
        <v>8221</v>
      </c>
      <c r="J237" s="15">
        <v>0</v>
      </c>
    </row>
    <row r="238" spans="1:10" x14ac:dyDescent="0.3">
      <c r="A238" s="12" t="s">
        <v>8219</v>
      </c>
      <c r="B238" s="15">
        <v>13</v>
      </c>
      <c r="I238" s="13" t="s">
        <v>8221</v>
      </c>
      <c r="J238" s="15">
        <v>0</v>
      </c>
    </row>
    <row r="239" spans="1:10" x14ac:dyDescent="0.3">
      <c r="A239" s="13" t="s">
        <v>8219</v>
      </c>
      <c r="B239" s="15">
        <v>33</v>
      </c>
      <c r="I239" s="12" t="s">
        <v>8221</v>
      </c>
      <c r="J239" s="15">
        <v>0</v>
      </c>
    </row>
    <row r="240" spans="1:10" x14ac:dyDescent="0.3">
      <c r="A240" s="12" t="s">
        <v>8219</v>
      </c>
      <c r="B240" s="15">
        <v>269</v>
      </c>
      <c r="I240" s="13" t="s">
        <v>8221</v>
      </c>
      <c r="J240" s="15">
        <v>0</v>
      </c>
    </row>
    <row r="241" spans="1:10" x14ac:dyDescent="0.3">
      <c r="A241" s="13" t="s">
        <v>8219</v>
      </c>
      <c r="B241" s="15">
        <v>68</v>
      </c>
      <c r="I241" s="12" t="s">
        <v>8221</v>
      </c>
      <c r="J241" s="15">
        <v>0</v>
      </c>
    </row>
    <row r="242" spans="1:10" x14ac:dyDescent="0.3">
      <c r="A242" s="12" t="s">
        <v>8219</v>
      </c>
      <c r="B242" s="15">
        <v>200</v>
      </c>
      <c r="I242" s="13" t="s">
        <v>8221</v>
      </c>
      <c r="J242" s="15">
        <v>0</v>
      </c>
    </row>
    <row r="243" spans="1:10" x14ac:dyDescent="0.3">
      <c r="A243" s="13" t="s">
        <v>8219</v>
      </c>
      <c r="B243" s="15">
        <v>71</v>
      </c>
      <c r="I243" s="12" t="s">
        <v>8221</v>
      </c>
      <c r="J243" s="15">
        <v>0</v>
      </c>
    </row>
    <row r="244" spans="1:10" x14ac:dyDescent="0.3">
      <c r="A244" s="12" t="s">
        <v>8219</v>
      </c>
      <c r="B244" s="15">
        <v>40</v>
      </c>
      <c r="I244" s="13" t="s">
        <v>8221</v>
      </c>
      <c r="J244" s="15">
        <v>0</v>
      </c>
    </row>
    <row r="245" spans="1:10" x14ac:dyDescent="0.3">
      <c r="A245" s="13" t="s">
        <v>8219</v>
      </c>
      <c r="B245" s="15">
        <v>44</v>
      </c>
      <c r="I245" s="12" t="s">
        <v>8221</v>
      </c>
      <c r="J245" s="15">
        <v>0</v>
      </c>
    </row>
    <row r="246" spans="1:10" x14ac:dyDescent="0.3">
      <c r="A246" s="12" t="s">
        <v>8219</v>
      </c>
      <c r="B246" s="15">
        <v>316</v>
      </c>
      <c r="I246" s="13" t="s">
        <v>8221</v>
      </c>
      <c r="J246" s="15">
        <v>0</v>
      </c>
    </row>
    <row r="247" spans="1:10" x14ac:dyDescent="0.3">
      <c r="A247" s="13" t="s">
        <v>8219</v>
      </c>
      <c r="B247" s="15">
        <v>57</v>
      </c>
      <c r="I247" s="12" t="s">
        <v>8221</v>
      </c>
      <c r="J247" s="15">
        <v>0</v>
      </c>
    </row>
    <row r="248" spans="1:10" x14ac:dyDescent="0.3">
      <c r="A248" s="12" t="s">
        <v>8219</v>
      </c>
      <c r="B248" s="15">
        <v>100</v>
      </c>
      <c r="I248" s="13" t="s">
        <v>8221</v>
      </c>
      <c r="J248" s="15">
        <v>0</v>
      </c>
    </row>
    <row r="249" spans="1:10" x14ac:dyDescent="0.3">
      <c r="A249" s="13" t="s">
        <v>8219</v>
      </c>
      <c r="B249" s="15">
        <v>59</v>
      </c>
      <c r="I249" s="12" t="s">
        <v>8221</v>
      </c>
      <c r="J249" s="15">
        <v>0</v>
      </c>
    </row>
    <row r="250" spans="1:10" x14ac:dyDescent="0.3">
      <c r="A250" s="12" t="s">
        <v>8219</v>
      </c>
      <c r="B250" s="15">
        <v>130</v>
      </c>
      <c r="I250" s="13" t="s">
        <v>8221</v>
      </c>
      <c r="J250" s="15">
        <v>0</v>
      </c>
    </row>
    <row r="251" spans="1:10" x14ac:dyDescent="0.3">
      <c r="A251" s="13" t="s">
        <v>8219</v>
      </c>
      <c r="B251" s="15">
        <v>150</v>
      </c>
      <c r="I251" s="12" t="s">
        <v>8221</v>
      </c>
      <c r="J251" s="15">
        <v>0</v>
      </c>
    </row>
    <row r="252" spans="1:10" x14ac:dyDescent="0.3">
      <c r="A252" s="12" t="s">
        <v>8219</v>
      </c>
      <c r="B252" s="15">
        <v>158</v>
      </c>
      <c r="I252" s="13" t="s">
        <v>8221</v>
      </c>
      <c r="J252" s="15">
        <v>0</v>
      </c>
    </row>
    <row r="253" spans="1:10" x14ac:dyDescent="0.3">
      <c r="A253" s="13" t="s">
        <v>8219</v>
      </c>
      <c r="B253" s="15">
        <v>48</v>
      </c>
      <c r="I253" s="12" t="s">
        <v>8221</v>
      </c>
      <c r="J253" s="15">
        <v>0</v>
      </c>
    </row>
    <row r="254" spans="1:10" x14ac:dyDescent="0.3">
      <c r="A254" s="12" t="s">
        <v>8219</v>
      </c>
      <c r="B254" s="15">
        <v>40</v>
      </c>
      <c r="I254" s="13" t="s">
        <v>8221</v>
      </c>
      <c r="J254" s="15">
        <v>0</v>
      </c>
    </row>
    <row r="255" spans="1:10" x14ac:dyDescent="0.3">
      <c r="A255" s="13" t="s">
        <v>8219</v>
      </c>
      <c r="B255" s="15">
        <v>62</v>
      </c>
      <c r="I255" s="12" t="s">
        <v>8221</v>
      </c>
      <c r="J255" s="15">
        <v>0</v>
      </c>
    </row>
    <row r="256" spans="1:10" x14ac:dyDescent="0.3">
      <c r="A256" s="12" t="s">
        <v>8219</v>
      </c>
      <c r="B256" s="15">
        <v>56</v>
      </c>
      <c r="I256" s="13" t="s">
        <v>8221</v>
      </c>
      <c r="J256" s="15">
        <v>0</v>
      </c>
    </row>
    <row r="257" spans="1:10" x14ac:dyDescent="0.3">
      <c r="A257" s="13" t="s">
        <v>8219</v>
      </c>
      <c r="B257" s="15">
        <v>62</v>
      </c>
      <c r="I257" s="12" t="s">
        <v>8221</v>
      </c>
      <c r="J257" s="15">
        <v>0</v>
      </c>
    </row>
    <row r="258" spans="1:10" x14ac:dyDescent="0.3">
      <c r="A258" s="12" t="s">
        <v>8219</v>
      </c>
      <c r="B258" s="15">
        <v>69</v>
      </c>
      <c r="I258" s="13" t="s">
        <v>8221</v>
      </c>
      <c r="J258" s="15">
        <v>0</v>
      </c>
    </row>
    <row r="259" spans="1:10" x14ac:dyDescent="0.3">
      <c r="A259" s="13" t="s">
        <v>8219</v>
      </c>
      <c r="B259" s="15">
        <v>39</v>
      </c>
      <c r="I259" s="12" t="s">
        <v>8221</v>
      </c>
      <c r="J259" s="15">
        <v>0</v>
      </c>
    </row>
    <row r="260" spans="1:10" x14ac:dyDescent="0.3">
      <c r="A260" s="12" t="s">
        <v>8219</v>
      </c>
      <c r="B260" s="15">
        <v>151</v>
      </c>
      <c r="I260" s="13" t="s">
        <v>8221</v>
      </c>
      <c r="J260" s="15">
        <v>0</v>
      </c>
    </row>
    <row r="261" spans="1:10" x14ac:dyDescent="0.3">
      <c r="A261" s="13" t="s">
        <v>8219</v>
      </c>
      <c r="B261" s="15">
        <v>81</v>
      </c>
      <c r="I261" s="12" t="s">
        <v>8221</v>
      </c>
      <c r="J261" s="15">
        <v>0</v>
      </c>
    </row>
    <row r="262" spans="1:10" x14ac:dyDescent="0.3">
      <c r="A262" s="12" t="s">
        <v>8219</v>
      </c>
      <c r="B262" s="15">
        <v>206</v>
      </c>
      <c r="I262" s="13" t="s">
        <v>8221</v>
      </c>
      <c r="J262" s="15">
        <v>0</v>
      </c>
    </row>
    <row r="263" spans="1:10" x14ac:dyDescent="0.3">
      <c r="A263" s="13" t="s">
        <v>8219</v>
      </c>
      <c r="B263" s="15">
        <v>92</v>
      </c>
      <c r="I263" s="12" t="s">
        <v>8221</v>
      </c>
      <c r="J263" s="15">
        <v>0</v>
      </c>
    </row>
    <row r="264" spans="1:10" x14ac:dyDescent="0.3">
      <c r="A264" s="12" t="s">
        <v>8219</v>
      </c>
      <c r="B264" s="15">
        <v>62</v>
      </c>
      <c r="I264" s="13" t="s">
        <v>8221</v>
      </c>
      <c r="J264" s="15">
        <v>0</v>
      </c>
    </row>
    <row r="265" spans="1:10" x14ac:dyDescent="0.3">
      <c r="A265" s="13" t="s">
        <v>8219</v>
      </c>
      <c r="B265" s="15">
        <v>88</v>
      </c>
      <c r="I265" s="12" t="s">
        <v>8221</v>
      </c>
      <c r="J265" s="15">
        <v>0</v>
      </c>
    </row>
    <row r="266" spans="1:10" x14ac:dyDescent="0.3">
      <c r="A266" s="12" t="s">
        <v>8219</v>
      </c>
      <c r="B266" s="15">
        <v>46</v>
      </c>
      <c r="I266" s="13" t="s">
        <v>8221</v>
      </c>
      <c r="J266" s="15">
        <v>0</v>
      </c>
    </row>
    <row r="267" spans="1:10" x14ac:dyDescent="0.3">
      <c r="A267" s="13" t="s">
        <v>8219</v>
      </c>
      <c r="B267" s="15">
        <v>41</v>
      </c>
      <c r="I267" s="12" t="s">
        <v>8221</v>
      </c>
      <c r="J267" s="15">
        <v>0</v>
      </c>
    </row>
    <row r="268" spans="1:10" x14ac:dyDescent="0.3">
      <c r="A268" s="12" t="s">
        <v>8219</v>
      </c>
      <c r="B268" s="15">
        <v>27</v>
      </c>
      <c r="I268" s="13" t="s">
        <v>8221</v>
      </c>
      <c r="J268" s="15">
        <v>0</v>
      </c>
    </row>
    <row r="269" spans="1:10" x14ac:dyDescent="0.3">
      <c r="A269" s="13" t="s">
        <v>8219</v>
      </c>
      <c r="B269" s="15">
        <v>52</v>
      </c>
      <c r="I269" s="12" t="s">
        <v>8221</v>
      </c>
      <c r="J269" s="15">
        <v>0</v>
      </c>
    </row>
    <row r="270" spans="1:10" x14ac:dyDescent="0.3">
      <c r="A270" s="12" t="s">
        <v>8219</v>
      </c>
      <c r="B270" s="15">
        <v>31</v>
      </c>
      <c r="I270" s="13" t="s">
        <v>8221</v>
      </c>
      <c r="J270" s="15">
        <v>0</v>
      </c>
    </row>
    <row r="271" spans="1:10" x14ac:dyDescent="0.3">
      <c r="A271" s="13" t="s">
        <v>8219</v>
      </c>
      <c r="B271" s="15">
        <v>38</v>
      </c>
      <c r="I271" s="12" t="s">
        <v>8221</v>
      </c>
      <c r="J271" s="15">
        <v>0</v>
      </c>
    </row>
    <row r="272" spans="1:10" x14ac:dyDescent="0.3">
      <c r="A272" s="12" t="s">
        <v>8219</v>
      </c>
      <c r="B272" s="15">
        <v>104</v>
      </c>
      <c r="I272" s="13" t="s">
        <v>8221</v>
      </c>
      <c r="J272" s="15">
        <v>0</v>
      </c>
    </row>
    <row r="273" spans="1:10" x14ac:dyDescent="0.3">
      <c r="A273" s="13" t="s">
        <v>8219</v>
      </c>
      <c r="B273" s="15">
        <v>41</v>
      </c>
      <c r="I273" s="12" t="s">
        <v>8221</v>
      </c>
      <c r="J273" s="15">
        <v>0</v>
      </c>
    </row>
    <row r="274" spans="1:10" x14ac:dyDescent="0.3">
      <c r="A274" s="12" t="s">
        <v>8219</v>
      </c>
      <c r="B274" s="15">
        <v>38</v>
      </c>
      <c r="I274" s="13" t="s">
        <v>8221</v>
      </c>
      <c r="J274" s="15">
        <v>0</v>
      </c>
    </row>
    <row r="275" spans="1:10" x14ac:dyDescent="0.3">
      <c r="A275" s="13" t="s">
        <v>8219</v>
      </c>
      <c r="B275" s="15">
        <v>21</v>
      </c>
      <c r="I275" s="12" t="s">
        <v>8221</v>
      </c>
      <c r="J275" s="15">
        <v>0</v>
      </c>
    </row>
    <row r="276" spans="1:10" x14ac:dyDescent="0.3">
      <c r="A276" s="12" t="s">
        <v>8219</v>
      </c>
      <c r="B276" s="15">
        <v>36</v>
      </c>
      <c r="I276" s="13" t="s">
        <v>8221</v>
      </c>
      <c r="J276" s="15">
        <v>0</v>
      </c>
    </row>
    <row r="277" spans="1:10" x14ac:dyDescent="0.3">
      <c r="A277" s="13" t="s">
        <v>8219</v>
      </c>
      <c r="B277" s="15">
        <v>47</v>
      </c>
      <c r="I277" s="12" t="s">
        <v>8221</v>
      </c>
      <c r="J277" s="15">
        <v>0</v>
      </c>
    </row>
    <row r="278" spans="1:10" x14ac:dyDescent="0.3">
      <c r="A278" s="12" t="s">
        <v>8219</v>
      </c>
      <c r="B278" s="15">
        <v>39</v>
      </c>
      <c r="I278" s="13" t="s">
        <v>8221</v>
      </c>
      <c r="J278" s="15">
        <v>0</v>
      </c>
    </row>
    <row r="279" spans="1:10" x14ac:dyDescent="0.3">
      <c r="A279" s="13" t="s">
        <v>8219</v>
      </c>
      <c r="B279" s="15">
        <v>56</v>
      </c>
      <c r="I279" s="12" t="s">
        <v>8221</v>
      </c>
      <c r="J279" s="15">
        <v>0</v>
      </c>
    </row>
    <row r="280" spans="1:10" x14ac:dyDescent="0.3">
      <c r="A280" s="12" t="s">
        <v>8219</v>
      </c>
      <c r="B280" s="15">
        <v>92</v>
      </c>
      <c r="I280" s="13" t="s">
        <v>8221</v>
      </c>
      <c r="J280" s="15">
        <v>0</v>
      </c>
    </row>
    <row r="281" spans="1:10" x14ac:dyDescent="0.3">
      <c r="A281" s="13" t="s">
        <v>8219</v>
      </c>
      <c r="B281" s="15">
        <v>39</v>
      </c>
      <c r="I281" s="12" t="s">
        <v>8221</v>
      </c>
      <c r="J281" s="15">
        <v>0</v>
      </c>
    </row>
    <row r="282" spans="1:10" x14ac:dyDescent="0.3">
      <c r="A282" s="12" t="s">
        <v>8219</v>
      </c>
      <c r="B282" s="15">
        <v>28</v>
      </c>
      <c r="I282" s="13" t="s">
        <v>8221</v>
      </c>
      <c r="J282" s="15">
        <v>0</v>
      </c>
    </row>
    <row r="283" spans="1:10" x14ac:dyDescent="0.3">
      <c r="A283" s="13" t="s">
        <v>8219</v>
      </c>
      <c r="B283" s="15">
        <v>91</v>
      </c>
      <c r="I283" s="12" t="s">
        <v>8221</v>
      </c>
      <c r="J283" s="15">
        <v>0</v>
      </c>
    </row>
    <row r="284" spans="1:10" x14ac:dyDescent="0.3">
      <c r="A284" s="12" t="s">
        <v>8219</v>
      </c>
      <c r="B284" s="15">
        <v>121</v>
      </c>
      <c r="I284" s="13" t="s">
        <v>8221</v>
      </c>
      <c r="J284" s="15">
        <v>0</v>
      </c>
    </row>
    <row r="285" spans="1:10" x14ac:dyDescent="0.3">
      <c r="A285" s="13" t="s">
        <v>8219</v>
      </c>
      <c r="B285" s="15">
        <v>405</v>
      </c>
      <c r="I285" s="12" t="s">
        <v>8221</v>
      </c>
      <c r="J285" s="15">
        <v>0</v>
      </c>
    </row>
    <row r="286" spans="1:10" x14ac:dyDescent="0.3">
      <c r="A286" s="12" t="s">
        <v>8219</v>
      </c>
      <c r="B286" s="15">
        <v>241</v>
      </c>
      <c r="I286" s="13" t="s">
        <v>8221</v>
      </c>
      <c r="J286" s="15">
        <v>0</v>
      </c>
    </row>
    <row r="287" spans="1:10" x14ac:dyDescent="0.3">
      <c r="A287" s="13" t="s">
        <v>8219</v>
      </c>
      <c r="B287" s="15">
        <v>77</v>
      </c>
      <c r="I287" s="12" t="s">
        <v>8221</v>
      </c>
      <c r="J287" s="15">
        <v>0</v>
      </c>
    </row>
    <row r="288" spans="1:10" x14ac:dyDescent="0.3">
      <c r="A288" s="12" t="s">
        <v>8219</v>
      </c>
      <c r="B288" s="15">
        <v>18</v>
      </c>
      <c r="I288" s="13" t="s">
        <v>8221</v>
      </c>
      <c r="J288" s="15">
        <v>0</v>
      </c>
    </row>
    <row r="289" spans="1:10" x14ac:dyDescent="0.3">
      <c r="A289" s="12" t="s">
        <v>8219</v>
      </c>
      <c r="B289" s="15">
        <v>54</v>
      </c>
      <c r="I289" s="13" t="s">
        <v>8221</v>
      </c>
      <c r="J289" s="15">
        <v>1</v>
      </c>
    </row>
    <row r="290" spans="1:10" x14ac:dyDescent="0.3">
      <c r="A290" s="13" t="s">
        <v>8219</v>
      </c>
      <c r="B290" s="15">
        <v>17</v>
      </c>
      <c r="I290" s="12" t="s">
        <v>8221</v>
      </c>
      <c r="J290" s="15">
        <v>1</v>
      </c>
    </row>
    <row r="291" spans="1:10" x14ac:dyDescent="0.3">
      <c r="A291" s="12" t="s">
        <v>8219</v>
      </c>
      <c r="B291" s="15">
        <v>23</v>
      </c>
      <c r="I291" s="13" t="s">
        <v>8221</v>
      </c>
      <c r="J291" s="15">
        <v>1</v>
      </c>
    </row>
    <row r="292" spans="1:10" x14ac:dyDescent="0.3">
      <c r="A292" s="13" t="s">
        <v>8219</v>
      </c>
      <c r="B292" s="15">
        <v>69</v>
      </c>
      <c r="I292" s="12" t="s">
        <v>8221</v>
      </c>
      <c r="J292" s="15">
        <v>1</v>
      </c>
    </row>
    <row r="293" spans="1:10" x14ac:dyDescent="0.3">
      <c r="A293" s="12" t="s">
        <v>8219</v>
      </c>
      <c r="B293" s="15">
        <v>123</v>
      </c>
      <c r="I293" s="13" t="s">
        <v>8221</v>
      </c>
      <c r="J293" s="15">
        <v>1</v>
      </c>
    </row>
    <row r="294" spans="1:10" x14ac:dyDescent="0.3">
      <c r="A294" s="13" t="s">
        <v>8219</v>
      </c>
      <c r="B294" s="15">
        <v>98</v>
      </c>
      <c r="I294" s="12" t="s">
        <v>8221</v>
      </c>
      <c r="J294" s="15">
        <v>1</v>
      </c>
    </row>
    <row r="295" spans="1:10" x14ac:dyDescent="0.3">
      <c r="A295" s="12" t="s">
        <v>8219</v>
      </c>
      <c r="B295" s="15">
        <v>37</v>
      </c>
      <c r="I295" s="13" t="s">
        <v>8221</v>
      </c>
      <c r="J295" s="15">
        <v>1</v>
      </c>
    </row>
    <row r="296" spans="1:10" x14ac:dyDescent="0.3">
      <c r="A296" s="13" t="s">
        <v>8219</v>
      </c>
      <c r="B296" s="15">
        <v>24</v>
      </c>
      <c r="I296" s="12" t="s">
        <v>8221</v>
      </c>
      <c r="J296" s="15">
        <v>1</v>
      </c>
    </row>
    <row r="297" spans="1:10" x14ac:dyDescent="0.3">
      <c r="A297" s="13" t="s">
        <v>8219</v>
      </c>
      <c r="B297" s="15">
        <v>26</v>
      </c>
      <c r="I297" s="12" t="s">
        <v>8221</v>
      </c>
      <c r="J297" s="15">
        <v>1</v>
      </c>
    </row>
    <row r="298" spans="1:10" x14ac:dyDescent="0.3">
      <c r="A298" s="12" t="s">
        <v>8219</v>
      </c>
      <c r="B298" s="15">
        <v>31</v>
      </c>
      <c r="I298" s="13" t="s">
        <v>8221</v>
      </c>
      <c r="J298" s="15">
        <v>1</v>
      </c>
    </row>
    <row r="299" spans="1:10" x14ac:dyDescent="0.3">
      <c r="A299" s="12" t="s">
        <v>8219</v>
      </c>
      <c r="B299" s="15">
        <v>179</v>
      </c>
      <c r="I299" s="13" t="s">
        <v>8221</v>
      </c>
      <c r="J299" s="15">
        <v>1</v>
      </c>
    </row>
    <row r="300" spans="1:10" x14ac:dyDescent="0.3">
      <c r="A300" s="13" t="s">
        <v>8219</v>
      </c>
      <c r="B300" s="15">
        <v>19</v>
      </c>
      <c r="I300" s="12" t="s">
        <v>8221</v>
      </c>
      <c r="J300" s="15">
        <v>1</v>
      </c>
    </row>
    <row r="301" spans="1:10" x14ac:dyDescent="0.3">
      <c r="A301" s="12" t="s">
        <v>8219</v>
      </c>
      <c r="B301" s="15">
        <v>57</v>
      </c>
      <c r="I301" s="13" t="s">
        <v>8221</v>
      </c>
      <c r="J301" s="15">
        <v>1</v>
      </c>
    </row>
    <row r="302" spans="1:10" x14ac:dyDescent="0.3">
      <c r="A302" s="12" t="s">
        <v>8219</v>
      </c>
      <c r="B302" s="15">
        <v>16</v>
      </c>
      <c r="I302" s="13" t="s">
        <v>8221</v>
      </c>
      <c r="J302" s="15">
        <v>1</v>
      </c>
    </row>
    <row r="303" spans="1:10" x14ac:dyDescent="0.3">
      <c r="A303" s="13" t="s">
        <v>8219</v>
      </c>
      <c r="B303" s="15">
        <v>340</v>
      </c>
      <c r="I303" s="12" t="s">
        <v>8221</v>
      </c>
      <c r="J303" s="15">
        <v>1</v>
      </c>
    </row>
    <row r="304" spans="1:10" x14ac:dyDescent="0.3">
      <c r="A304" s="12" t="s">
        <v>8219</v>
      </c>
      <c r="B304" s="15">
        <v>23</v>
      </c>
      <c r="I304" s="13" t="s">
        <v>8221</v>
      </c>
      <c r="J304" s="15">
        <v>1</v>
      </c>
    </row>
    <row r="305" spans="1:10" x14ac:dyDescent="0.3">
      <c r="A305" s="13" t="s">
        <v>8219</v>
      </c>
      <c r="B305" s="15">
        <v>38</v>
      </c>
      <c r="I305" s="12" t="s">
        <v>8221</v>
      </c>
      <c r="J305" s="15">
        <v>1</v>
      </c>
    </row>
    <row r="306" spans="1:10" x14ac:dyDescent="0.3">
      <c r="A306" s="12" t="s">
        <v>8219</v>
      </c>
      <c r="B306" s="15">
        <v>7</v>
      </c>
      <c r="I306" s="13" t="s">
        <v>8221</v>
      </c>
      <c r="J306" s="15">
        <v>1</v>
      </c>
    </row>
    <row r="307" spans="1:10" x14ac:dyDescent="0.3">
      <c r="A307" s="13" t="s">
        <v>8219</v>
      </c>
      <c r="B307" s="15">
        <v>33</v>
      </c>
      <c r="I307" s="12" t="s">
        <v>8221</v>
      </c>
      <c r="J307" s="15">
        <v>1</v>
      </c>
    </row>
    <row r="308" spans="1:10" x14ac:dyDescent="0.3">
      <c r="A308" s="12" t="s">
        <v>8219</v>
      </c>
      <c r="B308" s="15">
        <v>38</v>
      </c>
      <c r="I308" s="13" t="s">
        <v>8221</v>
      </c>
      <c r="J308" s="15">
        <v>1</v>
      </c>
    </row>
    <row r="309" spans="1:10" x14ac:dyDescent="0.3">
      <c r="A309" s="12" t="s">
        <v>8219</v>
      </c>
      <c r="B309" s="15">
        <v>186</v>
      </c>
      <c r="I309" s="13" t="s">
        <v>8221</v>
      </c>
      <c r="J309" s="15">
        <v>1</v>
      </c>
    </row>
    <row r="310" spans="1:10" x14ac:dyDescent="0.3">
      <c r="A310" s="13" t="s">
        <v>8219</v>
      </c>
      <c r="B310" s="15">
        <v>120</v>
      </c>
      <c r="I310" s="12" t="s">
        <v>8221</v>
      </c>
      <c r="J310" s="15">
        <v>1</v>
      </c>
    </row>
    <row r="311" spans="1:10" x14ac:dyDescent="0.3">
      <c r="A311" s="12" t="s">
        <v>8219</v>
      </c>
      <c r="B311" s="15">
        <v>55</v>
      </c>
      <c r="I311" s="13" t="s">
        <v>8221</v>
      </c>
      <c r="J311" s="15">
        <v>1</v>
      </c>
    </row>
    <row r="312" spans="1:10" x14ac:dyDescent="0.3">
      <c r="A312" s="13" t="s">
        <v>8219</v>
      </c>
      <c r="B312" s="15">
        <v>53</v>
      </c>
      <c r="I312" s="12" t="s">
        <v>8221</v>
      </c>
      <c r="J312" s="15">
        <v>1</v>
      </c>
    </row>
    <row r="313" spans="1:10" x14ac:dyDescent="0.3">
      <c r="A313" s="12" t="s">
        <v>8219</v>
      </c>
      <c r="B313" s="15">
        <v>614</v>
      </c>
      <c r="I313" s="13" t="s">
        <v>8221</v>
      </c>
      <c r="J313" s="15">
        <v>1</v>
      </c>
    </row>
    <row r="314" spans="1:10" x14ac:dyDescent="0.3">
      <c r="A314" s="13" t="s">
        <v>8219</v>
      </c>
      <c r="B314" s="15">
        <v>134</v>
      </c>
      <c r="I314" s="12" t="s">
        <v>8221</v>
      </c>
      <c r="J314" s="15">
        <v>1</v>
      </c>
    </row>
    <row r="315" spans="1:10" x14ac:dyDescent="0.3">
      <c r="A315" s="12" t="s">
        <v>8219</v>
      </c>
      <c r="B315" s="15">
        <v>9</v>
      </c>
      <c r="I315" s="13" t="s">
        <v>8221</v>
      </c>
      <c r="J315" s="15">
        <v>1</v>
      </c>
    </row>
    <row r="316" spans="1:10" x14ac:dyDescent="0.3">
      <c r="A316" s="13" t="s">
        <v>8219</v>
      </c>
      <c r="B316" s="15">
        <v>94</v>
      </c>
      <c r="I316" s="12" t="s">
        <v>8221</v>
      </c>
      <c r="J316" s="15">
        <v>1</v>
      </c>
    </row>
    <row r="317" spans="1:10" x14ac:dyDescent="0.3">
      <c r="A317" s="12" t="s">
        <v>8219</v>
      </c>
      <c r="B317" s="15">
        <v>286</v>
      </c>
      <c r="I317" s="13" t="s">
        <v>8221</v>
      </c>
      <c r="J317" s="15">
        <v>1</v>
      </c>
    </row>
    <row r="318" spans="1:10" x14ac:dyDescent="0.3">
      <c r="A318" s="13" t="s">
        <v>8219</v>
      </c>
      <c r="B318" s="15">
        <v>102</v>
      </c>
      <c r="I318" s="12" t="s">
        <v>8221</v>
      </c>
      <c r="J318" s="15">
        <v>1</v>
      </c>
    </row>
    <row r="319" spans="1:10" x14ac:dyDescent="0.3">
      <c r="A319" s="12" t="s">
        <v>8219</v>
      </c>
      <c r="B319" s="15">
        <v>146</v>
      </c>
      <c r="I319" s="13" t="s">
        <v>8221</v>
      </c>
      <c r="J319" s="15">
        <v>1</v>
      </c>
    </row>
    <row r="320" spans="1:10" x14ac:dyDescent="0.3">
      <c r="A320" s="13" t="s">
        <v>8219</v>
      </c>
      <c r="B320" s="15">
        <v>26</v>
      </c>
      <c r="I320" s="12" t="s">
        <v>8221</v>
      </c>
      <c r="J320" s="15">
        <v>1</v>
      </c>
    </row>
    <row r="321" spans="1:10" x14ac:dyDescent="0.3">
      <c r="A321" s="13" t="s">
        <v>8219</v>
      </c>
      <c r="B321" s="15">
        <v>16</v>
      </c>
      <c r="I321" s="12" t="s">
        <v>8221</v>
      </c>
      <c r="J321" s="15">
        <v>1</v>
      </c>
    </row>
    <row r="322" spans="1:10" x14ac:dyDescent="0.3">
      <c r="A322" s="12" t="s">
        <v>8219</v>
      </c>
      <c r="B322" s="15">
        <v>90</v>
      </c>
      <c r="I322" s="13" t="s">
        <v>8221</v>
      </c>
      <c r="J322" s="15">
        <v>1</v>
      </c>
    </row>
    <row r="323" spans="1:10" x14ac:dyDescent="0.3">
      <c r="A323" s="13" t="s">
        <v>8219</v>
      </c>
      <c r="B323" s="15">
        <v>32</v>
      </c>
      <c r="I323" s="12" t="s">
        <v>8221</v>
      </c>
      <c r="J323" s="15">
        <v>1</v>
      </c>
    </row>
    <row r="324" spans="1:10" x14ac:dyDescent="0.3">
      <c r="A324" s="13" t="s">
        <v>8219</v>
      </c>
      <c r="B324" s="15">
        <v>72</v>
      </c>
      <c r="I324" s="12" t="s">
        <v>8221</v>
      </c>
      <c r="J324" s="15">
        <v>1</v>
      </c>
    </row>
    <row r="325" spans="1:10" x14ac:dyDescent="0.3">
      <c r="A325" s="12" t="s">
        <v>8219</v>
      </c>
      <c r="B325" s="15">
        <v>131</v>
      </c>
      <c r="I325" s="13" t="s">
        <v>8221</v>
      </c>
      <c r="J325" s="15">
        <v>1</v>
      </c>
    </row>
    <row r="326" spans="1:10" x14ac:dyDescent="0.3">
      <c r="A326" s="13" t="s">
        <v>8219</v>
      </c>
      <c r="B326" s="15">
        <v>35</v>
      </c>
      <c r="I326" s="12" t="s">
        <v>8221</v>
      </c>
      <c r="J326" s="15">
        <v>1</v>
      </c>
    </row>
    <row r="327" spans="1:10" x14ac:dyDescent="0.3">
      <c r="A327" s="13" t="s">
        <v>8219</v>
      </c>
      <c r="B327" s="15">
        <v>26</v>
      </c>
      <c r="I327" s="12" t="s">
        <v>8221</v>
      </c>
      <c r="J327" s="15">
        <v>1</v>
      </c>
    </row>
    <row r="328" spans="1:10" x14ac:dyDescent="0.3">
      <c r="A328" s="12" t="s">
        <v>8219</v>
      </c>
      <c r="B328" s="15">
        <v>40</v>
      </c>
      <c r="I328" s="13" t="s">
        <v>8221</v>
      </c>
      <c r="J328" s="15">
        <v>1</v>
      </c>
    </row>
    <row r="329" spans="1:10" x14ac:dyDescent="0.3">
      <c r="A329" s="13" t="s">
        <v>8219</v>
      </c>
      <c r="B329" s="15">
        <v>6</v>
      </c>
      <c r="I329" s="12" t="s">
        <v>8221</v>
      </c>
      <c r="J329" s="15">
        <v>1</v>
      </c>
    </row>
    <row r="330" spans="1:10" x14ac:dyDescent="0.3">
      <c r="A330" s="12" t="s">
        <v>8219</v>
      </c>
      <c r="B330" s="15">
        <v>38</v>
      </c>
      <c r="I330" s="13" t="s">
        <v>8221</v>
      </c>
      <c r="J330" s="15">
        <v>1</v>
      </c>
    </row>
    <row r="331" spans="1:10" x14ac:dyDescent="0.3">
      <c r="A331" s="12" t="s">
        <v>8219</v>
      </c>
      <c r="B331" s="15">
        <v>50</v>
      </c>
      <c r="I331" s="13" t="s">
        <v>8221</v>
      </c>
      <c r="J331" s="15">
        <v>1</v>
      </c>
    </row>
    <row r="332" spans="1:10" x14ac:dyDescent="0.3">
      <c r="A332" s="12" t="s">
        <v>8219</v>
      </c>
      <c r="B332" s="15">
        <v>19</v>
      </c>
      <c r="I332" s="13" t="s">
        <v>8221</v>
      </c>
      <c r="J332" s="15">
        <v>1</v>
      </c>
    </row>
    <row r="333" spans="1:10" x14ac:dyDescent="0.3">
      <c r="A333" s="12" t="s">
        <v>8219</v>
      </c>
      <c r="B333" s="15">
        <v>29</v>
      </c>
      <c r="I333" s="13" t="s">
        <v>8221</v>
      </c>
      <c r="J333" s="15">
        <v>1</v>
      </c>
    </row>
    <row r="334" spans="1:10" x14ac:dyDescent="0.3">
      <c r="A334" s="13" t="s">
        <v>8219</v>
      </c>
      <c r="B334" s="15">
        <v>19</v>
      </c>
      <c r="I334" s="12" t="s">
        <v>8221</v>
      </c>
      <c r="J334" s="15">
        <v>1</v>
      </c>
    </row>
    <row r="335" spans="1:10" x14ac:dyDescent="0.3">
      <c r="A335" s="12" t="s">
        <v>8219</v>
      </c>
      <c r="B335" s="15">
        <v>493</v>
      </c>
      <c r="I335" s="13" t="s">
        <v>8221</v>
      </c>
      <c r="J335" s="15">
        <v>1</v>
      </c>
    </row>
    <row r="336" spans="1:10" x14ac:dyDescent="0.3">
      <c r="A336" s="13" t="s">
        <v>8219</v>
      </c>
      <c r="B336" s="15">
        <v>23</v>
      </c>
      <c r="I336" s="12" t="s">
        <v>8221</v>
      </c>
      <c r="J336" s="15">
        <v>1</v>
      </c>
    </row>
    <row r="337" spans="1:10" x14ac:dyDescent="0.3">
      <c r="A337" s="12" t="s">
        <v>8219</v>
      </c>
      <c r="B337" s="15">
        <v>102</v>
      </c>
      <c r="I337" s="13" t="s">
        <v>8221</v>
      </c>
      <c r="J337" s="15">
        <v>1</v>
      </c>
    </row>
    <row r="338" spans="1:10" x14ac:dyDescent="0.3">
      <c r="A338" s="12" t="s">
        <v>8219</v>
      </c>
      <c r="B338" s="15">
        <v>213</v>
      </c>
      <c r="I338" s="13" t="s">
        <v>8221</v>
      </c>
      <c r="J338" s="15">
        <v>1</v>
      </c>
    </row>
    <row r="339" spans="1:10" x14ac:dyDescent="0.3">
      <c r="A339" s="13" t="s">
        <v>8219</v>
      </c>
      <c r="B339" s="15">
        <v>74</v>
      </c>
      <c r="I339" s="12" t="s">
        <v>8221</v>
      </c>
      <c r="J339" s="15">
        <v>1</v>
      </c>
    </row>
    <row r="340" spans="1:10" x14ac:dyDescent="0.3">
      <c r="A340" s="13" t="s">
        <v>8219</v>
      </c>
      <c r="B340" s="15">
        <v>24</v>
      </c>
      <c r="I340" s="12" t="s">
        <v>8221</v>
      </c>
      <c r="J340" s="15">
        <v>1</v>
      </c>
    </row>
    <row r="341" spans="1:10" x14ac:dyDescent="0.3">
      <c r="A341" s="13" t="s">
        <v>8219</v>
      </c>
      <c r="B341" s="15">
        <v>15</v>
      </c>
      <c r="I341" s="12" t="s">
        <v>8221</v>
      </c>
      <c r="J341" s="15">
        <v>1</v>
      </c>
    </row>
    <row r="342" spans="1:10" x14ac:dyDescent="0.3">
      <c r="A342" s="12" t="s">
        <v>8219</v>
      </c>
      <c r="B342" s="15">
        <v>308</v>
      </c>
      <c r="I342" s="13" t="s">
        <v>8221</v>
      </c>
      <c r="J342" s="15">
        <v>1</v>
      </c>
    </row>
    <row r="343" spans="1:10" x14ac:dyDescent="0.3">
      <c r="A343" s="13" t="s">
        <v>8219</v>
      </c>
      <c r="B343" s="15">
        <v>47</v>
      </c>
      <c r="I343" s="12" t="s">
        <v>8221</v>
      </c>
      <c r="J343" s="15">
        <v>1</v>
      </c>
    </row>
    <row r="344" spans="1:10" x14ac:dyDescent="0.3">
      <c r="A344" s="12" t="s">
        <v>8219</v>
      </c>
      <c r="B344" s="15">
        <v>63</v>
      </c>
      <c r="I344" s="13" t="s">
        <v>8221</v>
      </c>
      <c r="J344" s="15">
        <v>1</v>
      </c>
    </row>
    <row r="345" spans="1:10" x14ac:dyDescent="0.3">
      <c r="A345" s="12" t="s">
        <v>8219</v>
      </c>
      <c r="B345" s="15">
        <v>14</v>
      </c>
      <c r="I345" s="13" t="s">
        <v>8221</v>
      </c>
      <c r="J345" s="15">
        <v>1</v>
      </c>
    </row>
    <row r="346" spans="1:10" x14ac:dyDescent="0.3">
      <c r="A346" s="13" t="s">
        <v>8219</v>
      </c>
      <c r="B346" s="15">
        <v>30</v>
      </c>
      <c r="I346" s="12" t="s">
        <v>8221</v>
      </c>
      <c r="J346" s="15">
        <v>1</v>
      </c>
    </row>
    <row r="347" spans="1:10" x14ac:dyDescent="0.3">
      <c r="A347" s="12" t="s">
        <v>8219</v>
      </c>
      <c r="B347" s="15">
        <v>10</v>
      </c>
      <c r="I347" s="13" t="s">
        <v>8221</v>
      </c>
      <c r="J347" s="15">
        <v>1</v>
      </c>
    </row>
    <row r="348" spans="1:10" x14ac:dyDescent="0.3">
      <c r="A348" s="13" t="s">
        <v>8219</v>
      </c>
      <c r="B348" s="15">
        <v>78</v>
      </c>
      <c r="I348" s="12" t="s">
        <v>8221</v>
      </c>
      <c r="J348" s="15">
        <v>1</v>
      </c>
    </row>
    <row r="349" spans="1:10" x14ac:dyDescent="0.3">
      <c r="A349" s="12" t="s">
        <v>8219</v>
      </c>
      <c r="B349" s="15">
        <v>47</v>
      </c>
      <c r="I349" s="13" t="s">
        <v>8221</v>
      </c>
      <c r="J349" s="15">
        <v>1</v>
      </c>
    </row>
    <row r="350" spans="1:10" x14ac:dyDescent="0.3">
      <c r="A350" s="12" t="s">
        <v>8219</v>
      </c>
      <c r="B350" s="15">
        <v>65</v>
      </c>
      <c r="I350" s="13" t="s">
        <v>8221</v>
      </c>
      <c r="J350" s="15">
        <v>1</v>
      </c>
    </row>
    <row r="351" spans="1:10" x14ac:dyDescent="0.3">
      <c r="A351" s="12" t="s">
        <v>8219</v>
      </c>
      <c r="B351" s="15">
        <v>72</v>
      </c>
      <c r="I351" s="13" t="s">
        <v>8221</v>
      </c>
      <c r="J351" s="15">
        <v>1</v>
      </c>
    </row>
    <row r="352" spans="1:10" x14ac:dyDescent="0.3">
      <c r="A352" s="12" t="s">
        <v>8219</v>
      </c>
      <c r="B352" s="15">
        <v>74</v>
      </c>
      <c r="I352" s="13" t="s">
        <v>8221</v>
      </c>
      <c r="J352" s="15">
        <v>1</v>
      </c>
    </row>
    <row r="353" spans="1:10" x14ac:dyDescent="0.3">
      <c r="A353" s="13" t="s">
        <v>8219</v>
      </c>
      <c r="B353" s="15">
        <v>159</v>
      </c>
      <c r="I353" s="12" t="s">
        <v>8221</v>
      </c>
      <c r="J353" s="15">
        <v>1</v>
      </c>
    </row>
    <row r="354" spans="1:10" x14ac:dyDescent="0.3">
      <c r="A354" s="13" t="s">
        <v>8219</v>
      </c>
      <c r="B354" s="15">
        <v>89</v>
      </c>
      <c r="I354" s="12" t="s">
        <v>8221</v>
      </c>
      <c r="J354" s="15">
        <v>1</v>
      </c>
    </row>
    <row r="355" spans="1:10" x14ac:dyDescent="0.3">
      <c r="A355" s="12" t="s">
        <v>8219</v>
      </c>
      <c r="B355" s="15">
        <v>115</v>
      </c>
      <c r="I355" s="13" t="s">
        <v>8221</v>
      </c>
      <c r="J355" s="15">
        <v>1</v>
      </c>
    </row>
    <row r="356" spans="1:10" x14ac:dyDescent="0.3">
      <c r="A356" s="13" t="s">
        <v>8219</v>
      </c>
      <c r="B356" s="15">
        <v>48</v>
      </c>
      <c r="I356" s="12" t="s">
        <v>8221</v>
      </c>
      <c r="J356" s="15">
        <v>1</v>
      </c>
    </row>
    <row r="357" spans="1:10" x14ac:dyDescent="0.3">
      <c r="A357" s="12" t="s">
        <v>8219</v>
      </c>
      <c r="B357" s="15">
        <v>340</v>
      </c>
      <c r="I357" s="13" t="s">
        <v>8221</v>
      </c>
      <c r="J357" s="15">
        <v>1</v>
      </c>
    </row>
    <row r="358" spans="1:10" x14ac:dyDescent="0.3">
      <c r="A358" s="12" t="s">
        <v>8219</v>
      </c>
      <c r="B358" s="15">
        <v>66</v>
      </c>
      <c r="I358" s="13" t="s">
        <v>8221</v>
      </c>
      <c r="J358" s="15">
        <v>1</v>
      </c>
    </row>
    <row r="359" spans="1:10" x14ac:dyDescent="0.3">
      <c r="A359" s="13" t="s">
        <v>8219</v>
      </c>
      <c r="B359" s="15">
        <v>26</v>
      </c>
      <c r="I359" s="12" t="s">
        <v>8221</v>
      </c>
      <c r="J359" s="15">
        <v>1</v>
      </c>
    </row>
    <row r="360" spans="1:10" x14ac:dyDescent="0.3">
      <c r="A360" s="12" t="s">
        <v>8219</v>
      </c>
      <c r="B360" s="15">
        <v>14</v>
      </c>
      <c r="I360" s="13" t="s">
        <v>8221</v>
      </c>
      <c r="J360" s="15">
        <v>1</v>
      </c>
    </row>
    <row r="361" spans="1:10" x14ac:dyDescent="0.3">
      <c r="A361" s="13" t="s">
        <v>8219</v>
      </c>
      <c r="B361" s="15">
        <v>69</v>
      </c>
      <c r="I361" s="12" t="s">
        <v>8221</v>
      </c>
      <c r="J361" s="15">
        <v>1</v>
      </c>
    </row>
    <row r="362" spans="1:10" x14ac:dyDescent="0.3">
      <c r="A362" s="12" t="s">
        <v>8219</v>
      </c>
      <c r="B362" s="15">
        <v>13</v>
      </c>
      <c r="I362" s="13" t="s">
        <v>8221</v>
      </c>
      <c r="J362" s="15">
        <v>1</v>
      </c>
    </row>
    <row r="363" spans="1:10" x14ac:dyDescent="0.3">
      <c r="A363" s="12" t="s">
        <v>8219</v>
      </c>
      <c r="B363" s="15">
        <v>118</v>
      </c>
      <c r="I363" s="13" t="s">
        <v>8221</v>
      </c>
      <c r="J363" s="15">
        <v>1</v>
      </c>
    </row>
    <row r="364" spans="1:10" x14ac:dyDescent="0.3">
      <c r="A364" s="13" t="s">
        <v>8219</v>
      </c>
      <c r="B364" s="15">
        <v>99</v>
      </c>
      <c r="I364" s="12" t="s">
        <v>8221</v>
      </c>
      <c r="J364" s="15">
        <v>1</v>
      </c>
    </row>
    <row r="365" spans="1:10" x14ac:dyDescent="0.3">
      <c r="A365" s="12" t="s">
        <v>8219</v>
      </c>
      <c r="B365" s="15">
        <v>55</v>
      </c>
      <c r="I365" s="13" t="s">
        <v>8221</v>
      </c>
      <c r="J365" s="15">
        <v>1</v>
      </c>
    </row>
    <row r="366" spans="1:10" x14ac:dyDescent="0.3">
      <c r="A366" s="12" t="s">
        <v>8219</v>
      </c>
      <c r="B366" s="15">
        <v>100</v>
      </c>
      <c r="I366" s="13" t="s">
        <v>8221</v>
      </c>
      <c r="J366" s="15">
        <v>1</v>
      </c>
    </row>
    <row r="367" spans="1:10" x14ac:dyDescent="0.3">
      <c r="A367" s="13" t="s">
        <v>8219</v>
      </c>
      <c r="B367" s="15">
        <v>87</v>
      </c>
      <c r="I367" s="12" t="s">
        <v>8221</v>
      </c>
      <c r="J367" s="15">
        <v>1</v>
      </c>
    </row>
    <row r="368" spans="1:10" x14ac:dyDescent="0.3">
      <c r="A368" s="13" t="s">
        <v>8219</v>
      </c>
      <c r="B368" s="15">
        <v>42</v>
      </c>
      <c r="I368" s="12" t="s">
        <v>8221</v>
      </c>
      <c r="J368" s="15">
        <v>1</v>
      </c>
    </row>
    <row r="369" spans="1:10" x14ac:dyDescent="0.3">
      <c r="A369" s="13" t="s">
        <v>8219</v>
      </c>
      <c r="B369" s="15">
        <v>32</v>
      </c>
      <c r="I369" s="12" t="s">
        <v>8221</v>
      </c>
      <c r="J369" s="15">
        <v>1</v>
      </c>
    </row>
    <row r="370" spans="1:10" x14ac:dyDescent="0.3">
      <c r="A370" s="12" t="s">
        <v>8219</v>
      </c>
      <c r="B370" s="15">
        <v>29</v>
      </c>
      <c r="I370" s="13" t="s">
        <v>8221</v>
      </c>
      <c r="J370" s="15">
        <v>1</v>
      </c>
    </row>
    <row r="371" spans="1:10" x14ac:dyDescent="0.3">
      <c r="A371" s="13" t="s">
        <v>8219</v>
      </c>
      <c r="B371" s="15">
        <v>285</v>
      </c>
      <c r="I371" s="12" t="s">
        <v>8221</v>
      </c>
      <c r="J371" s="15">
        <v>1</v>
      </c>
    </row>
    <row r="372" spans="1:10" x14ac:dyDescent="0.3">
      <c r="A372" s="12" t="s">
        <v>8219</v>
      </c>
      <c r="B372" s="15">
        <v>64</v>
      </c>
      <c r="I372" s="13" t="s">
        <v>8221</v>
      </c>
      <c r="J372" s="15">
        <v>1</v>
      </c>
    </row>
    <row r="373" spans="1:10" x14ac:dyDescent="0.3">
      <c r="A373" s="13" t="s">
        <v>8219</v>
      </c>
      <c r="B373" s="15">
        <v>71</v>
      </c>
      <c r="I373" s="12" t="s">
        <v>8221</v>
      </c>
      <c r="J373" s="15">
        <v>1</v>
      </c>
    </row>
    <row r="374" spans="1:10" x14ac:dyDescent="0.3">
      <c r="A374" s="12" t="s">
        <v>8219</v>
      </c>
      <c r="B374" s="15">
        <v>112</v>
      </c>
      <c r="I374" s="13" t="s">
        <v>8221</v>
      </c>
      <c r="J374" s="15">
        <v>1</v>
      </c>
    </row>
    <row r="375" spans="1:10" x14ac:dyDescent="0.3">
      <c r="A375" s="12" t="s">
        <v>8219</v>
      </c>
      <c r="B375" s="15">
        <v>120</v>
      </c>
      <c r="I375" s="13" t="s">
        <v>8221</v>
      </c>
      <c r="J375" s="15">
        <v>1</v>
      </c>
    </row>
    <row r="376" spans="1:10" x14ac:dyDescent="0.3">
      <c r="A376" s="12" t="s">
        <v>8219</v>
      </c>
      <c r="B376" s="15">
        <v>1420</v>
      </c>
      <c r="I376" s="13" t="s">
        <v>8221</v>
      </c>
      <c r="J376" s="15">
        <v>1</v>
      </c>
    </row>
    <row r="377" spans="1:10" x14ac:dyDescent="0.3">
      <c r="A377" s="13" t="s">
        <v>8219</v>
      </c>
      <c r="B377" s="15">
        <v>450</v>
      </c>
      <c r="I377" s="12" t="s">
        <v>8221</v>
      </c>
      <c r="J377" s="15">
        <v>1</v>
      </c>
    </row>
    <row r="378" spans="1:10" x14ac:dyDescent="0.3">
      <c r="A378" s="12" t="s">
        <v>8219</v>
      </c>
      <c r="B378" s="15">
        <v>282</v>
      </c>
      <c r="I378" s="13" t="s">
        <v>8221</v>
      </c>
      <c r="J378" s="15">
        <v>1</v>
      </c>
    </row>
    <row r="379" spans="1:10" x14ac:dyDescent="0.3">
      <c r="A379" s="12" t="s">
        <v>8219</v>
      </c>
      <c r="B379" s="15">
        <v>94</v>
      </c>
      <c r="I379" s="13" t="s">
        <v>8221</v>
      </c>
      <c r="J379" s="15">
        <v>1</v>
      </c>
    </row>
    <row r="380" spans="1:10" x14ac:dyDescent="0.3">
      <c r="A380" s="13" t="s">
        <v>8219</v>
      </c>
      <c r="B380" s="15">
        <v>221</v>
      </c>
      <c r="I380" s="12" t="s">
        <v>8221</v>
      </c>
      <c r="J380" s="15">
        <v>1</v>
      </c>
    </row>
    <row r="381" spans="1:10" x14ac:dyDescent="0.3">
      <c r="A381" s="12" t="s">
        <v>8219</v>
      </c>
      <c r="B381" s="15">
        <v>19</v>
      </c>
      <c r="I381" s="13" t="s">
        <v>8221</v>
      </c>
      <c r="J381" s="15">
        <v>1</v>
      </c>
    </row>
    <row r="382" spans="1:10" x14ac:dyDescent="0.3">
      <c r="A382" s="13" t="s">
        <v>8219</v>
      </c>
      <c r="B382" s="15">
        <v>93</v>
      </c>
      <c r="I382" s="12" t="s">
        <v>8221</v>
      </c>
      <c r="J382" s="15">
        <v>1</v>
      </c>
    </row>
    <row r="383" spans="1:10" x14ac:dyDescent="0.3">
      <c r="A383" s="12" t="s">
        <v>8219</v>
      </c>
      <c r="B383" s="15">
        <v>26</v>
      </c>
      <c r="I383" s="13" t="s">
        <v>8221</v>
      </c>
      <c r="J383" s="15">
        <v>1</v>
      </c>
    </row>
    <row r="384" spans="1:10" x14ac:dyDescent="0.3">
      <c r="A384" s="13" t="s">
        <v>8219</v>
      </c>
      <c r="B384" s="15">
        <v>39</v>
      </c>
      <c r="I384" s="12" t="s">
        <v>8221</v>
      </c>
      <c r="J384" s="15">
        <v>1</v>
      </c>
    </row>
    <row r="385" spans="1:10" x14ac:dyDescent="0.3">
      <c r="A385" s="12" t="s">
        <v>8219</v>
      </c>
      <c r="B385" s="15">
        <v>97</v>
      </c>
      <c r="I385" s="13" t="s">
        <v>8221</v>
      </c>
      <c r="J385" s="15">
        <v>1</v>
      </c>
    </row>
    <row r="386" spans="1:10" x14ac:dyDescent="0.3">
      <c r="A386" s="13" t="s">
        <v>8219</v>
      </c>
      <c r="B386" s="15">
        <v>293</v>
      </c>
      <c r="I386" s="12" t="s">
        <v>8221</v>
      </c>
      <c r="J386" s="15">
        <v>1</v>
      </c>
    </row>
    <row r="387" spans="1:10" x14ac:dyDescent="0.3">
      <c r="A387" s="13" t="s">
        <v>8219</v>
      </c>
      <c r="B387" s="15">
        <v>111</v>
      </c>
      <c r="I387" s="12" t="s">
        <v>8221</v>
      </c>
      <c r="J387" s="15">
        <v>1</v>
      </c>
    </row>
    <row r="388" spans="1:10" x14ac:dyDescent="0.3">
      <c r="A388" s="13" t="s">
        <v>8219</v>
      </c>
      <c r="B388" s="15">
        <v>101</v>
      </c>
      <c r="I388" s="12" t="s">
        <v>8221</v>
      </c>
      <c r="J388" s="15">
        <v>1</v>
      </c>
    </row>
    <row r="389" spans="1:10" x14ac:dyDescent="0.3">
      <c r="A389" s="13" t="s">
        <v>8219</v>
      </c>
      <c r="B389" s="15">
        <v>13</v>
      </c>
      <c r="I389" s="12" t="s">
        <v>8221</v>
      </c>
      <c r="J389" s="15">
        <v>1</v>
      </c>
    </row>
    <row r="390" spans="1:10" x14ac:dyDescent="0.3">
      <c r="A390" s="12" t="s">
        <v>8219</v>
      </c>
      <c r="B390" s="15">
        <v>59</v>
      </c>
      <c r="I390" s="13" t="s">
        <v>8221</v>
      </c>
      <c r="J390" s="15">
        <v>1</v>
      </c>
    </row>
    <row r="391" spans="1:10" x14ac:dyDescent="0.3">
      <c r="A391" s="12" t="s">
        <v>8219</v>
      </c>
      <c r="B391" s="15">
        <v>3</v>
      </c>
      <c r="I391" s="13" t="s">
        <v>8221</v>
      </c>
      <c r="J391" s="15">
        <v>1</v>
      </c>
    </row>
    <row r="392" spans="1:10" x14ac:dyDescent="0.3">
      <c r="A392" s="13" t="s">
        <v>8219</v>
      </c>
      <c r="B392" s="15">
        <v>20</v>
      </c>
      <c r="I392" s="12" t="s">
        <v>8221</v>
      </c>
      <c r="J392" s="15">
        <v>1</v>
      </c>
    </row>
    <row r="393" spans="1:10" x14ac:dyDescent="0.3">
      <c r="A393" s="13" t="s">
        <v>8219</v>
      </c>
      <c r="B393" s="15">
        <v>33</v>
      </c>
      <c r="I393" s="12" t="s">
        <v>8221</v>
      </c>
      <c r="J393" s="15">
        <v>1</v>
      </c>
    </row>
    <row r="394" spans="1:10" x14ac:dyDescent="0.3">
      <c r="A394" s="13" t="s">
        <v>8219</v>
      </c>
      <c r="B394" s="15">
        <v>46</v>
      </c>
      <c r="I394" s="12" t="s">
        <v>8221</v>
      </c>
      <c r="J394" s="15">
        <v>1</v>
      </c>
    </row>
    <row r="395" spans="1:10" x14ac:dyDescent="0.3">
      <c r="A395" s="12" t="s">
        <v>8219</v>
      </c>
      <c r="B395" s="15">
        <v>83</v>
      </c>
      <c r="I395" s="13" t="s">
        <v>8221</v>
      </c>
      <c r="J395" s="15">
        <v>1</v>
      </c>
    </row>
    <row r="396" spans="1:10" x14ac:dyDescent="0.3">
      <c r="A396" s="13" t="s">
        <v>8219</v>
      </c>
      <c r="B396" s="15">
        <v>62</v>
      </c>
      <c r="I396" s="12" t="s">
        <v>8221</v>
      </c>
      <c r="J396" s="15">
        <v>1</v>
      </c>
    </row>
    <row r="397" spans="1:10" x14ac:dyDescent="0.3">
      <c r="A397" s="12" t="s">
        <v>8219</v>
      </c>
      <c r="B397" s="15">
        <v>116</v>
      </c>
      <c r="I397" s="13" t="s">
        <v>8221</v>
      </c>
      <c r="J397" s="15">
        <v>1</v>
      </c>
    </row>
    <row r="398" spans="1:10" x14ac:dyDescent="0.3">
      <c r="A398" s="13" t="s">
        <v>8219</v>
      </c>
      <c r="B398" s="15">
        <v>94</v>
      </c>
      <c r="I398" s="12" t="s">
        <v>8221</v>
      </c>
      <c r="J398" s="15">
        <v>1</v>
      </c>
    </row>
    <row r="399" spans="1:10" x14ac:dyDescent="0.3">
      <c r="A399" s="12" t="s">
        <v>8219</v>
      </c>
      <c r="B399" s="15">
        <v>237</v>
      </c>
      <c r="I399" s="13" t="s">
        <v>8221</v>
      </c>
      <c r="J399" s="15">
        <v>1</v>
      </c>
    </row>
    <row r="400" spans="1:10" x14ac:dyDescent="0.3">
      <c r="A400" s="13" t="s">
        <v>8219</v>
      </c>
      <c r="B400" s="15">
        <v>96</v>
      </c>
      <c r="I400" s="12" t="s">
        <v>8221</v>
      </c>
      <c r="J400" s="15">
        <v>1</v>
      </c>
    </row>
    <row r="401" spans="1:10" x14ac:dyDescent="0.3">
      <c r="A401" s="13" t="s">
        <v>8219</v>
      </c>
      <c r="B401" s="15">
        <v>97</v>
      </c>
      <c r="I401" s="12" t="s">
        <v>8221</v>
      </c>
      <c r="J401" s="15">
        <v>1</v>
      </c>
    </row>
    <row r="402" spans="1:10" x14ac:dyDescent="0.3">
      <c r="A402" s="12" t="s">
        <v>8219</v>
      </c>
      <c r="B402" s="15">
        <v>56</v>
      </c>
      <c r="I402" s="13" t="s">
        <v>8221</v>
      </c>
      <c r="J402" s="15">
        <v>1</v>
      </c>
    </row>
    <row r="403" spans="1:10" x14ac:dyDescent="0.3">
      <c r="A403" s="13" t="s">
        <v>8219</v>
      </c>
      <c r="B403" s="15">
        <v>29</v>
      </c>
      <c r="I403" s="12" t="s">
        <v>8221</v>
      </c>
      <c r="J403" s="15">
        <v>1</v>
      </c>
    </row>
    <row r="404" spans="1:10" x14ac:dyDescent="0.3">
      <c r="A404" s="12" t="s">
        <v>8219</v>
      </c>
      <c r="B404" s="15">
        <v>51</v>
      </c>
      <c r="I404" s="13" t="s">
        <v>8221</v>
      </c>
      <c r="J404" s="15">
        <v>1</v>
      </c>
    </row>
    <row r="405" spans="1:10" x14ac:dyDescent="0.3">
      <c r="A405" s="13" t="s">
        <v>8219</v>
      </c>
      <c r="B405" s="15">
        <v>54</v>
      </c>
      <c r="I405" s="12" t="s">
        <v>8221</v>
      </c>
      <c r="J405" s="15">
        <v>1</v>
      </c>
    </row>
    <row r="406" spans="1:10" x14ac:dyDescent="0.3">
      <c r="A406" s="13" t="s">
        <v>8219</v>
      </c>
      <c r="B406" s="15">
        <v>32</v>
      </c>
      <c r="I406" s="12" t="s">
        <v>8221</v>
      </c>
      <c r="J406" s="15">
        <v>1</v>
      </c>
    </row>
    <row r="407" spans="1:10" x14ac:dyDescent="0.3">
      <c r="A407" s="12" t="s">
        <v>8219</v>
      </c>
      <c r="B407" s="15">
        <v>208</v>
      </c>
      <c r="I407" s="13" t="s">
        <v>8221</v>
      </c>
      <c r="J407" s="15">
        <v>1</v>
      </c>
    </row>
    <row r="408" spans="1:10" x14ac:dyDescent="0.3">
      <c r="A408" s="12" t="s">
        <v>8219</v>
      </c>
      <c r="B408" s="15">
        <v>443</v>
      </c>
      <c r="I408" s="13" t="s">
        <v>8221</v>
      </c>
      <c r="J408" s="15">
        <v>1</v>
      </c>
    </row>
    <row r="409" spans="1:10" x14ac:dyDescent="0.3">
      <c r="A409" s="13" t="s">
        <v>8219</v>
      </c>
      <c r="B409" s="15">
        <v>6</v>
      </c>
      <c r="I409" s="12" t="s">
        <v>8221</v>
      </c>
      <c r="J409" s="15">
        <v>1</v>
      </c>
    </row>
    <row r="410" spans="1:10" x14ac:dyDescent="0.3">
      <c r="A410" s="12" t="s">
        <v>8219</v>
      </c>
      <c r="B410" s="15">
        <v>30</v>
      </c>
      <c r="I410" s="13" t="s">
        <v>8221</v>
      </c>
      <c r="J410" s="15">
        <v>1</v>
      </c>
    </row>
    <row r="411" spans="1:10" x14ac:dyDescent="0.3">
      <c r="A411" s="13" t="s">
        <v>8219</v>
      </c>
      <c r="B411" s="15">
        <v>433</v>
      </c>
      <c r="I411" s="12" t="s">
        <v>8221</v>
      </c>
      <c r="J411" s="15">
        <v>1</v>
      </c>
    </row>
    <row r="412" spans="1:10" x14ac:dyDescent="0.3">
      <c r="A412" s="12" t="s">
        <v>8219</v>
      </c>
      <c r="B412" s="15">
        <v>134</v>
      </c>
      <c r="I412" s="13" t="s">
        <v>8221</v>
      </c>
      <c r="J412" s="15">
        <v>1</v>
      </c>
    </row>
    <row r="413" spans="1:10" x14ac:dyDescent="0.3">
      <c r="A413" s="13" t="s">
        <v>8219</v>
      </c>
      <c r="B413" s="15">
        <v>267</v>
      </c>
      <c r="I413" s="12" t="s">
        <v>8221</v>
      </c>
      <c r="J413" s="15">
        <v>1</v>
      </c>
    </row>
    <row r="414" spans="1:10" x14ac:dyDescent="0.3">
      <c r="A414" s="12" t="s">
        <v>8219</v>
      </c>
      <c r="B414" s="15">
        <v>271</v>
      </c>
      <c r="I414" s="13" t="s">
        <v>8221</v>
      </c>
      <c r="J414" s="15">
        <v>1</v>
      </c>
    </row>
    <row r="415" spans="1:10" x14ac:dyDescent="0.3">
      <c r="A415" s="12" t="s">
        <v>8219</v>
      </c>
      <c r="B415" s="15">
        <v>147</v>
      </c>
      <c r="I415" s="13" t="s">
        <v>8221</v>
      </c>
      <c r="J415" s="15">
        <v>1</v>
      </c>
    </row>
    <row r="416" spans="1:10" x14ac:dyDescent="0.3">
      <c r="A416" s="13" t="s">
        <v>8219</v>
      </c>
      <c r="B416" s="15">
        <v>181</v>
      </c>
      <c r="I416" s="12" t="s">
        <v>8221</v>
      </c>
      <c r="J416" s="15">
        <v>1</v>
      </c>
    </row>
    <row r="417" spans="1:10" x14ac:dyDescent="0.3">
      <c r="A417" s="13" t="s">
        <v>8219</v>
      </c>
      <c r="B417" s="15">
        <v>108</v>
      </c>
      <c r="I417" s="12" t="s">
        <v>8221</v>
      </c>
      <c r="J417" s="15">
        <v>1</v>
      </c>
    </row>
    <row r="418" spans="1:10" x14ac:dyDescent="0.3">
      <c r="A418" s="13" t="s">
        <v>8219</v>
      </c>
      <c r="B418" s="15">
        <v>145</v>
      </c>
      <c r="I418" s="12" t="s">
        <v>8221</v>
      </c>
      <c r="J418" s="15">
        <v>1</v>
      </c>
    </row>
    <row r="419" spans="1:10" x14ac:dyDescent="0.3">
      <c r="A419" s="12" t="s">
        <v>8219</v>
      </c>
      <c r="B419" s="15">
        <v>114</v>
      </c>
      <c r="I419" s="13" t="s">
        <v>8221</v>
      </c>
      <c r="J419" s="15">
        <v>1</v>
      </c>
    </row>
    <row r="420" spans="1:10" x14ac:dyDescent="0.3">
      <c r="A420" s="13" t="s">
        <v>8219</v>
      </c>
      <c r="B420" s="15">
        <v>50</v>
      </c>
      <c r="I420" s="12" t="s">
        <v>8221</v>
      </c>
      <c r="J420" s="15">
        <v>1</v>
      </c>
    </row>
    <row r="421" spans="1:10" x14ac:dyDescent="0.3">
      <c r="A421" s="12" t="s">
        <v>8219</v>
      </c>
      <c r="B421" s="15">
        <v>27</v>
      </c>
      <c r="I421" s="13" t="s">
        <v>8221</v>
      </c>
      <c r="J421" s="15">
        <v>1</v>
      </c>
    </row>
    <row r="422" spans="1:10" x14ac:dyDescent="0.3">
      <c r="A422" s="13" t="s">
        <v>8219</v>
      </c>
      <c r="B422" s="15">
        <v>34</v>
      </c>
      <c r="I422" s="12" t="s">
        <v>8221</v>
      </c>
      <c r="J422" s="15">
        <v>1</v>
      </c>
    </row>
    <row r="423" spans="1:10" x14ac:dyDescent="0.3">
      <c r="A423" s="12" t="s">
        <v>8219</v>
      </c>
      <c r="B423" s="15">
        <v>113</v>
      </c>
      <c r="I423" s="13" t="s">
        <v>8221</v>
      </c>
      <c r="J423" s="15">
        <v>1</v>
      </c>
    </row>
    <row r="424" spans="1:10" x14ac:dyDescent="0.3">
      <c r="A424" s="13" t="s">
        <v>8219</v>
      </c>
      <c r="B424" s="15">
        <v>104</v>
      </c>
      <c r="I424" s="12" t="s">
        <v>8221</v>
      </c>
      <c r="J424" s="15">
        <v>1</v>
      </c>
    </row>
    <row r="425" spans="1:10" x14ac:dyDescent="0.3">
      <c r="A425" s="12" t="s">
        <v>8219</v>
      </c>
      <c r="B425" s="15">
        <v>47</v>
      </c>
      <c r="I425" s="13" t="s">
        <v>8221</v>
      </c>
      <c r="J425" s="15">
        <v>1</v>
      </c>
    </row>
    <row r="426" spans="1:10" x14ac:dyDescent="0.3">
      <c r="A426" s="13" t="s">
        <v>8219</v>
      </c>
      <c r="B426" s="15">
        <v>54</v>
      </c>
      <c r="I426" s="12" t="s">
        <v>8221</v>
      </c>
      <c r="J426" s="15">
        <v>1</v>
      </c>
    </row>
    <row r="427" spans="1:10" x14ac:dyDescent="0.3">
      <c r="A427" s="12" t="s">
        <v>8219</v>
      </c>
      <c r="B427" s="15">
        <v>78</v>
      </c>
      <c r="I427" s="13" t="s">
        <v>8221</v>
      </c>
      <c r="J427" s="15">
        <v>1</v>
      </c>
    </row>
    <row r="428" spans="1:10" x14ac:dyDescent="0.3">
      <c r="A428" s="12" t="s">
        <v>8219</v>
      </c>
      <c r="B428" s="15">
        <v>345</v>
      </c>
      <c r="I428" s="13" t="s">
        <v>8221</v>
      </c>
      <c r="J428" s="15">
        <v>1</v>
      </c>
    </row>
    <row r="429" spans="1:10" x14ac:dyDescent="0.3">
      <c r="A429" s="13" t="s">
        <v>8219</v>
      </c>
      <c r="B429" s="15">
        <v>96</v>
      </c>
      <c r="I429" s="12" t="s">
        <v>8221</v>
      </c>
      <c r="J429" s="15">
        <v>1</v>
      </c>
    </row>
    <row r="430" spans="1:10" x14ac:dyDescent="0.3">
      <c r="A430" s="12" t="s">
        <v>8219</v>
      </c>
      <c r="B430" s="15">
        <v>115</v>
      </c>
      <c r="I430" s="13" t="s">
        <v>8221</v>
      </c>
      <c r="J430" s="15">
        <v>1</v>
      </c>
    </row>
    <row r="431" spans="1:10" x14ac:dyDescent="0.3">
      <c r="A431" s="12" t="s">
        <v>8219</v>
      </c>
      <c r="B431" s="15">
        <v>45</v>
      </c>
      <c r="I431" s="13" t="s">
        <v>8221</v>
      </c>
      <c r="J431" s="15">
        <v>1</v>
      </c>
    </row>
    <row r="432" spans="1:10" x14ac:dyDescent="0.3">
      <c r="A432" s="13" t="s">
        <v>8219</v>
      </c>
      <c r="B432" s="15">
        <v>128</v>
      </c>
      <c r="I432" s="12" t="s">
        <v>8221</v>
      </c>
      <c r="J432" s="15">
        <v>1</v>
      </c>
    </row>
    <row r="433" spans="1:10" x14ac:dyDescent="0.3">
      <c r="A433" s="12" t="s">
        <v>8219</v>
      </c>
      <c r="B433" s="15">
        <v>12</v>
      </c>
      <c r="I433" s="13" t="s">
        <v>8221</v>
      </c>
      <c r="J433" s="15">
        <v>1</v>
      </c>
    </row>
    <row r="434" spans="1:10" x14ac:dyDescent="0.3">
      <c r="A434" s="13" t="s">
        <v>8219</v>
      </c>
      <c r="B434" s="15">
        <v>16</v>
      </c>
      <c r="I434" s="12" t="s">
        <v>8221</v>
      </c>
      <c r="J434" s="15">
        <v>1</v>
      </c>
    </row>
    <row r="435" spans="1:10" x14ac:dyDescent="0.3">
      <c r="A435" s="12" t="s">
        <v>8219</v>
      </c>
      <c r="B435" s="15">
        <v>11</v>
      </c>
      <c r="I435" s="13" t="s">
        <v>8221</v>
      </c>
      <c r="J435" s="15">
        <v>1</v>
      </c>
    </row>
    <row r="436" spans="1:10" x14ac:dyDescent="0.3">
      <c r="A436" s="13" t="s">
        <v>8219</v>
      </c>
      <c r="B436" s="15">
        <v>132</v>
      </c>
      <c r="I436" s="12" t="s">
        <v>8221</v>
      </c>
      <c r="J436" s="15">
        <v>1</v>
      </c>
    </row>
    <row r="437" spans="1:10" x14ac:dyDescent="0.3">
      <c r="A437" s="12" t="s">
        <v>8219</v>
      </c>
      <c r="B437" s="15">
        <v>104</v>
      </c>
      <c r="I437" s="13" t="s">
        <v>8221</v>
      </c>
      <c r="J437" s="15">
        <v>1</v>
      </c>
    </row>
    <row r="438" spans="1:10" x14ac:dyDescent="0.3">
      <c r="A438" s="13" t="s">
        <v>8219</v>
      </c>
      <c r="B438" s="15">
        <v>157</v>
      </c>
      <c r="I438" s="12" t="s">
        <v>8221</v>
      </c>
      <c r="J438" s="15">
        <v>1</v>
      </c>
    </row>
    <row r="439" spans="1:10" x14ac:dyDescent="0.3">
      <c r="A439" s="13" t="s">
        <v>8219</v>
      </c>
      <c r="B439" s="15">
        <v>76</v>
      </c>
      <c r="I439" s="12" t="s">
        <v>8221</v>
      </c>
      <c r="J439" s="15">
        <v>1</v>
      </c>
    </row>
    <row r="440" spans="1:10" x14ac:dyDescent="0.3">
      <c r="A440" s="13" t="s">
        <v>8219</v>
      </c>
      <c r="B440" s="15">
        <v>37</v>
      </c>
      <c r="I440" s="12" t="s">
        <v>8221</v>
      </c>
      <c r="J440" s="15">
        <v>1</v>
      </c>
    </row>
    <row r="441" spans="1:10" x14ac:dyDescent="0.3">
      <c r="A441" s="12" t="s">
        <v>8219</v>
      </c>
      <c r="B441" s="15">
        <v>270</v>
      </c>
      <c r="I441" s="13" t="s">
        <v>8221</v>
      </c>
      <c r="J441" s="15">
        <v>1</v>
      </c>
    </row>
    <row r="442" spans="1:10" x14ac:dyDescent="0.3">
      <c r="A442" s="12" t="s">
        <v>8219</v>
      </c>
      <c r="B442" s="15">
        <v>28</v>
      </c>
      <c r="I442" s="13" t="s">
        <v>8221</v>
      </c>
      <c r="J442" s="15">
        <v>1</v>
      </c>
    </row>
    <row r="443" spans="1:10" x14ac:dyDescent="0.3">
      <c r="A443" s="13" t="s">
        <v>8219</v>
      </c>
      <c r="B443" s="15">
        <v>47</v>
      </c>
      <c r="I443" s="12" t="s">
        <v>8221</v>
      </c>
      <c r="J443" s="15">
        <v>1</v>
      </c>
    </row>
    <row r="444" spans="1:10" x14ac:dyDescent="0.3">
      <c r="A444" s="12" t="s">
        <v>8219</v>
      </c>
      <c r="B444" s="15">
        <v>736</v>
      </c>
      <c r="I444" s="13" t="s">
        <v>8221</v>
      </c>
      <c r="J444" s="15">
        <v>1</v>
      </c>
    </row>
    <row r="445" spans="1:10" x14ac:dyDescent="0.3">
      <c r="A445" s="12" t="s">
        <v>8219</v>
      </c>
      <c r="B445" s="15">
        <v>64</v>
      </c>
      <c r="I445" s="13" t="s">
        <v>8221</v>
      </c>
      <c r="J445" s="15">
        <v>1</v>
      </c>
    </row>
    <row r="446" spans="1:10" x14ac:dyDescent="0.3">
      <c r="A446" s="12" t="s">
        <v>8219</v>
      </c>
      <c r="B446" s="15">
        <v>111</v>
      </c>
      <c r="I446" s="13" t="s">
        <v>8221</v>
      </c>
      <c r="J446" s="15">
        <v>1</v>
      </c>
    </row>
    <row r="447" spans="1:10" x14ac:dyDescent="0.3">
      <c r="A447" s="13" t="s">
        <v>8219</v>
      </c>
      <c r="B447" s="15">
        <v>48</v>
      </c>
      <c r="I447" s="12" t="s">
        <v>8221</v>
      </c>
      <c r="J447" s="15">
        <v>1</v>
      </c>
    </row>
    <row r="448" spans="1:10" x14ac:dyDescent="0.3">
      <c r="A448" s="13" t="s">
        <v>8219</v>
      </c>
      <c r="B448" s="15">
        <v>287</v>
      </c>
      <c r="I448" s="12" t="s">
        <v>8221</v>
      </c>
      <c r="J448" s="15">
        <v>1</v>
      </c>
    </row>
    <row r="449" spans="1:10" x14ac:dyDescent="0.3">
      <c r="A449" s="12" t="s">
        <v>8219</v>
      </c>
      <c r="B449" s="15">
        <v>46</v>
      </c>
      <c r="I449" s="13" t="s">
        <v>8221</v>
      </c>
      <c r="J449" s="15">
        <v>1</v>
      </c>
    </row>
    <row r="450" spans="1:10" x14ac:dyDescent="0.3">
      <c r="A450" s="13" t="s">
        <v>8219</v>
      </c>
      <c r="B450" s="15">
        <v>81</v>
      </c>
      <c r="I450" s="12" t="s">
        <v>8221</v>
      </c>
      <c r="J450" s="15">
        <v>1</v>
      </c>
    </row>
    <row r="451" spans="1:10" x14ac:dyDescent="0.3">
      <c r="A451" s="12" t="s">
        <v>8219</v>
      </c>
      <c r="B451" s="15">
        <v>32</v>
      </c>
      <c r="I451" s="13" t="s">
        <v>8221</v>
      </c>
      <c r="J451" s="15">
        <v>1</v>
      </c>
    </row>
    <row r="452" spans="1:10" x14ac:dyDescent="0.3">
      <c r="A452" s="13" t="s">
        <v>8219</v>
      </c>
      <c r="B452" s="15">
        <v>107</v>
      </c>
      <c r="I452" s="12" t="s">
        <v>8221</v>
      </c>
      <c r="J452" s="15">
        <v>1</v>
      </c>
    </row>
    <row r="453" spans="1:10" x14ac:dyDescent="0.3">
      <c r="A453" s="13" t="s">
        <v>8219</v>
      </c>
      <c r="B453" s="15">
        <v>74</v>
      </c>
      <c r="I453" s="12" t="s">
        <v>8221</v>
      </c>
      <c r="J453" s="15">
        <v>1</v>
      </c>
    </row>
    <row r="454" spans="1:10" x14ac:dyDescent="0.3">
      <c r="A454" s="12" t="s">
        <v>8219</v>
      </c>
      <c r="B454" s="15">
        <v>57</v>
      </c>
      <c r="I454" s="13" t="s">
        <v>8221</v>
      </c>
      <c r="J454" s="15">
        <v>1</v>
      </c>
    </row>
    <row r="455" spans="1:10" x14ac:dyDescent="0.3">
      <c r="A455" s="13" t="s">
        <v>8219</v>
      </c>
      <c r="B455" s="15">
        <v>49</v>
      </c>
      <c r="I455" s="12" t="s">
        <v>8221</v>
      </c>
      <c r="J455" s="15">
        <v>1</v>
      </c>
    </row>
    <row r="456" spans="1:10" x14ac:dyDescent="0.3">
      <c r="A456" s="12" t="s">
        <v>8219</v>
      </c>
      <c r="B456" s="15">
        <v>197</v>
      </c>
      <c r="I456" s="13" t="s">
        <v>8221</v>
      </c>
      <c r="J456" s="15">
        <v>1</v>
      </c>
    </row>
    <row r="457" spans="1:10" x14ac:dyDescent="0.3">
      <c r="A457" s="13" t="s">
        <v>8219</v>
      </c>
      <c r="B457" s="15">
        <v>43</v>
      </c>
      <c r="I457" s="12" t="s">
        <v>8221</v>
      </c>
      <c r="J457" s="15">
        <v>1</v>
      </c>
    </row>
    <row r="458" spans="1:10" x14ac:dyDescent="0.3">
      <c r="A458" s="12" t="s">
        <v>8219</v>
      </c>
      <c r="B458" s="15">
        <v>75</v>
      </c>
      <c r="I458" s="13" t="s">
        <v>8221</v>
      </c>
      <c r="J458" s="15">
        <v>1</v>
      </c>
    </row>
    <row r="459" spans="1:10" x14ac:dyDescent="0.3">
      <c r="A459" s="13" t="s">
        <v>8219</v>
      </c>
      <c r="B459" s="15">
        <v>82</v>
      </c>
      <c r="I459" s="12" t="s">
        <v>8221</v>
      </c>
      <c r="J459" s="15">
        <v>1</v>
      </c>
    </row>
    <row r="460" spans="1:10" x14ac:dyDescent="0.3">
      <c r="A460" s="13" t="s">
        <v>8219</v>
      </c>
      <c r="B460" s="15">
        <v>70</v>
      </c>
      <c r="I460" s="12" t="s">
        <v>8221</v>
      </c>
      <c r="J460" s="15">
        <v>1</v>
      </c>
    </row>
    <row r="461" spans="1:10" x14ac:dyDescent="0.3">
      <c r="A461" s="12" t="s">
        <v>8219</v>
      </c>
      <c r="B461" s="15">
        <v>34</v>
      </c>
      <c r="I461" s="13" t="s">
        <v>8221</v>
      </c>
      <c r="J461" s="15">
        <v>1</v>
      </c>
    </row>
    <row r="462" spans="1:10" x14ac:dyDescent="0.3">
      <c r="A462" s="12" t="s">
        <v>8219</v>
      </c>
      <c r="B462" s="15">
        <v>75</v>
      </c>
      <c r="I462" s="13" t="s">
        <v>8221</v>
      </c>
      <c r="J462" s="15">
        <v>1</v>
      </c>
    </row>
    <row r="463" spans="1:10" x14ac:dyDescent="0.3">
      <c r="A463" s="13" t="s">
        <v>8219</v>
      </c>
      <c r="B463" s="15">
        <v>48</v>
      </c>
      <c r="I463" s="12" t="s">
        <v>8221</v>
      </c>
      <c r="J463" s="15">
        <v>1</v>
      </c>
    </row>
    <row r="464" spans="1:10" x14ac:dyDescent="0.3">
      <c r="A464" s="12" t="s">
        <v>8219</v>
      </c>
      <c r="B464" s="15">
        <v>41</v>
      </c>
      <c r="I464" s="13" t="s">
        <v>8221</v>
      </c>
      <c r="J464" s="15">
        <v>1</v>
      </c>
    </row>
    <row r="465" spans="1:10" x14ac:dyDescent="0.3">
      <c r="A465" s="12" t="s">
        <v>8219</v>
      </c>
      <c r="B465" s="15">
        <v>76</v>
      </c>
      <c r="I465" s="13" t="s">
        <v>8221</v>
      </c>
      <c r="J465" s="15">
        <v>1</v>
      </c>
    </row>
    <row r="466" spans="1:10" x14ac:dyDescent="0.3">
      <c r="A466" s="13" t="s">
        <v>8219</v>
      </c>
      <c r="B466" s="15">
        <v>89</v>
      </c>
      <c r="I466" s="12" t="s">
        <v>8221</v>
      </c>
      <c r="J466" s="15">
        <v>1</v>
      </c>
    </row>
    <row r="467" spans="1:10" x14ac:dyDescent="0.3">
      <c r="A467" s="13" t="s">
        <v>8219</v>
      </c>
      <c r="B467" s="15">
        <v>54</v>
      </c>
      <c r="I467" s="12" t="s">
        <v>8221</v>
      </c>
      <c r="J467" s="15">
        <v>1</v>
      </c>
    </row>
    <row r="468" spans="1:10" x14ac:dyDescent="0.3">
      <c r="A468" s="13" t="s">
        <v>8219</v>
      </c>
      <c r="B468" s="15">
        <v>41</v>
      </c>
      <c r="I468" s="12" t="s">
        <v>8221</v>
      </c>
      <c r="J468" s="15">
        <v>1</v>
      </c>
    </row>
    <row r="469" spans="1:10" x14ac:dyDescent="0.3">
      <c r="A469" s="13" t="s">
        <v>8219</v>
      </c>
      <c r="B469" s="15">
        <v>95</v>
      </c>
      <c r="I469" s="12" t="s">
        <v>8221</v>
      </c>
      <c r="J469" s="15">
        <v>1</v>
      </c>
    </row>
    <row r="470" spans="1:10" x14ac:dyDescent="0.3">
      <c r="A470" s="12" t="s">
        <v>8219</v>
      </c>
      <c r="B470" s="15">
        <v>128</v>
      </c>
      <c r="I470" s="13" t="s">
        <v>8221</v>
      </c>
      <c r="J470" s="15">
        <v>1</v>
      </c>
    </row>
    <row r="471" spans="1:10" x14ac:dyDescent="0.3">
      <c r="A471" s="12" t="s">
        <v>8219</v>
      </c>
      <c r="B471" s="15">
        <v>35</v>
      </c>
      <c r="I471" s="13" t="s">
        <v>8221</v>
      </c>
      <c r="J471" s="15">
        <v>1</v>
      </c>
    </row>
    <row r="472" spans="1:10" x14ac:dyDescent="0.3">
      <c r="A472" s="13" t="s">
        <v>8219</v>
      </c>
      <c r="B472" s="15">
        <v>19</v>
      </c>
      <c r="I472" s="12" t="s">
        <v>8221</v>
      </c>
      <c r="J472" s="15">
        <v>1</v>
      </c>
    </row>
    <row r="473" spans="1:10" x14ac:dyDescent="0.3">
      <c r="A473" s="12" t="s">
        <v>8219</v>
      </c>
      <c r="B473" s="15">
        <v>99</v>
      </c>
      <c r="I473" s="13" t="s">
        <v>8221</v>
      </c>
      <c r="J473" s="15">
        <v>1</v>
      </c>
    </row>
    <row r="474" spans="1:10" x14ac:dyDescent="0.3">
      <c r="A474" s="13" t="s">
        <v>8219</v>
      </c>
      <c r="B474" s="15">
        <v>70</v>
      </c>
      <c r="I474" s="12" t="s">
        <v>8221</v>
      </c>
      <c r="J474" s="15">
        <v>1</v>
      </c>
    </row>
    <row r="475" spans="1:10" x14ac:dyDescent="0.3">
      <c r="A475" s="12" t="s">
        <v>8219</v>
      </c>
      <c r="B475" s="15">
        <v>11</v>
      </c>
      <c r="I475" s="13" t="s">
        <v>8221</v>
      </c>
      <c r="J475" s="15">
        <v>1</v>
      </c>
    </row>
    <row r="476" spans="1:10" x14ac:dyDescent="0.3">
      <c r="A476" s="12" t="s">
        <v>8219</v>
      </c>
      <c r="B476" s="15">
        <v>89</v>
      </c>
      <c r="I476" s="13" t="s">
        <v>8221</v>
      </c>
      <c r="J476" s="15">
        <v>1</v>
      </c>
    </row>
    <row r="477" spans="1:10" x14ac:dyDescent="0.3">
      <c r="A477" s="13" t="s">
        <v>8219</v>
      </c>
      <c r="B477" s="15">
        <v>218</v>
      </c>
      <c r="I477" s="12" t="s">
        <v>8221</v>
      </c>
      <c r="J477" s="15">
        <v>1</v>
      </c>
    </row>
    <row r="478" spans="1:10" x14ac:dyDescent="0.3">
      <c r="A478" s="13" t="s">
        <v>8219</v>
      </c>
      <c r="B478" s="15">
        <v>72</v>
      </c>
      <c r="I478" s="12" t="s">
        <v>8221</v>
      </c>
      <c r="J478" s="15">
        <v>1</v>
      </c>
    </row>
    <row r="479" spans="1:10" x14ac:dyDescent="0.3">
      <c r="A479" s="12" t="s">
        <v>8219</v>
      </c>
      <c r="B479" s="15">
        <v>86</v>
      </c>
      <c r="I479" s="13" t="s">
        <v>8221</v>
      </c>
      <c r="J479" s="15">
        <v>1</v>
      </c>
    </row>
    <row r="480" spans="1:10" x14ac:dyDescent="0.3">
      <c r="A480" s="13" t="s">
        <v>8219</v>
      </c>
      <c r="B480" s="15">
        <v>19</v>
      </c>
      <c r="I480" s="12" t="s">
        <v>8221</v>
      </c>
      <c r="J480" s="15">
        <v>1</v>
      </c>
    </row>
    <row r="481" spans="1:10" x14ac:dyDescent="0.3">
      <c r="A481" s="12" t="s">
        <v>8219</v>
      </c>
      <c r="B481" s="15">
        <v>100</v>
      </c>
      <c r="I481" s="13" t="s">
        <v>8221</v>
      </c>
      <c r="J481" s="15">
        <v>1</v>
      </c>
    </row>
    <row r="482" spans="1:10" x14ac:dyDescent="0.3">
      <c r="A482" s="13" t="s">
        <v>8219</v>
      </c>
      <c r="B482" s="15">
        <v>14</v>
      </c>
      <c r="I482" s="12" t="s">
        <v>8221</v>
      </c>
      <c r="J482" s="15">
        <v>1</v>
      </c>
    </row>
    <row r="483" spans="1:10" x14ac:dyDescent="0.3">
      <c r="A483" s="13" t="s">
        <v>8219</v>
      </c>
      <c r="B483" s="15">
        <v>132</v>
      </c>
      <c r="I483" s="12" t="s">
        <v>8221</v>
      </c>
      <c r="J483" s="15">
        <v>1</v>
      </c>
    </row>
    <row r="484" spans="1:10" x14ac:dyDescent="0.3">
      <c r="A484" s="13" t="s">
        <v>8219</v>
      </c>
      <c r="B484" s="15">
        <v>74</v>
      </c>
      <c r="I484" s="12" t="s">
        <v>8221</v>
      </c>
      <c r="J484" s="15">
        <v>1</v>
      </c>
    </row>
    <row r="485" spans="1:10" x14ac:dyDescent="0.3">
      <c r="A485" s="12" t="s">
        <v>8219</v>
      </c>
      <c r="B485" s="15">
        <v>238</v>
      </c>
      <c r="I485" s="13" t="s">
        <v>8221</v>
      </c>
      <c r="J485" s="15">
        <v>1</v>
      </c>
    </row>
    <row r="486" spans="1:10" x14ac:dyDescent="0.3">
      <c r="A486" s="12" t="s">
        <v>8219</v>
      </c>
      <c r="B486" s="15">
        <v>1071</v>
      </c>
      <c r="I486" s="13" t="s">
        <v>8221</v>
      </c>
      <c r="J486" s="15">
        <v>1</v>
      </c>
    </row>
    <row r="487" spans="1:10" x14ac:dyDescent="0.3">
      <c r="A487" s="12" t="s">
        <v>8219</v>
      </c>
      <c r="B487" s="15">
        <v>111</v>
      </c>
      <c r="I487" s="13" t="s">
        <v>8221</v>
      </c>
      <c r="J487" s="15">
        <v>1</v>
      </c>
    </row>
    <row r="488" spans="1:10" x14ac:dyDescent="0.3">
      <c r="A488" s="12" t="s">
        <v>8219</v>
      </c>
      <c r="B488" s="15">
        <v>31</v>
      </c>
      <c r="I488" s="13" t="s">
        <v>8221</v>
      </c>
      <c r="J488" s="15">
        <v>1</v>
      </c>
    </row>
    <row r="489" spans="1:10" x14ac:dyDescent="0.3">
      <c r="A489" s="13" t="s">
        <v>8219</v>
      </c>
      <c r="B489" s="15">
        <v>263</v>
      </c>
      <c r="I489" s="12" t="s">
        <v>8221</v>
      </c>
      <c r="J489" s="15">
        <v>1</v>
      </c>
    </row>
    <row r="490" spans="1:10" x14ac:dyDescent="0.3">
      <c r="A490" s="12" t="s">
        <v>8219</v>
      </c>
      <c r="B490" s="15">
        <v>62</v>
      </c>
      <c r="I490" s="13" t="s">
        <v>8221</v>
      </c>
      <c r="J490" s="15">
        <v>1</v>
      </c>
    </row>
    <row r="491" spans="1:10" x14ac:dyDescent="0.3">
      <c r="A491" s="12" t="s">
        <v>8219</v>
      </c>
      <c r="B491" s="15">
        <v>38</v>
      </c>
      <c r="I491" s="13" t="s">
        <v>8221</v>
      </c>
      <c r="J491" s="15">
        <v>1</v>
      </c>
    </row>
    <row r="492" spans="1:10" x14ac:dyDescent="0.3">
      <c r="A492" s="12" t="s">
        <v>8219</v>
      </c>
      <c r="B492" s="15">
        <v>41</v>
      </c>
      <c r="I492" s="13" t="s">
        <v>8221</v>
      </c>
      <c r="J492" s="15">
        <v>1</v>
      </c>
    </row>
    <row r="493" spans="1:10" x14ac:dyDescent="0.3">
      <c r="A493" s="12" t="s">
        <v>8219</v>
      </c>
      <c r="B493" s="15">
        <v>27</v>
      </c>
      <c r="I493" s="13" t="s">
        <v>8221</v>
      </c>
      <c r="J493" s="15">
        <v>1</v>
      </c>
    </row>
    <row r="494" spans="1:10" x14ac:dyDescent="0.3">
      <c r="A494" s="13" t="s">
        <v>8219</v>
      </c>
      <c r="B494" s="15">
        <v>6</v>
      </c>
      <c r="I494" s="12" t="s">
        <v>8221</v>
      </c>
      <c r="J494" s="15">
        <v>2</v>
      </c>
    </row>
    <row r="495" spans="1:10" x14ac:dyDescent="0.3">
      <c r="A495" s="13" t="s">
        <v>8219</v>
      </c>
      <c r="B495" s="15">
        <v>108</v>
      </c>
      <c r="I495" s="12" t="s">
        <v>8221</v>
      </c>
      <c r="J495" s="15">
        <v>2</v>
      </c>
    </row>
    <row r="496" spans="1:10" x14ac:dyDescent="0.3">
      <c r="A496" s="13" t="s">
        <v>8219</v>
      </c>
      <c r="B496" s="15">
        <v>69</v>
      </c>
      <c r="I496" s="12" t="s">
        <v>8221</v>
      </c>
      <c r="J496" s="15">
        <v>2</v>
      </c>
    </row>
    <row r="497" spans="1:10" x14ac:dyDescent="0.3">
      <c r="A497" s="13" t="s">
        <v>8219</v>
      </c>
      <c r="B497" s="15">
        <v>167</v>
      </c>
      <c r="I497" s="12" t="s">
        <v>8221</v>
      </c>
      <c r="J497" s="15">
        <v>2</v>
      </c>
    </row>
    <row r="498" spans="1:10" x14ac:dyDescent="0.3">
      <c r="A498" s="12" t="s">
        <v>8219</v>
      </c>
      <c r="B498" s="15">
        <v>126</v>
      </c>
      <c r="I498" s="13" t="s">
        <v>8221</v>
      </c>
      <c r="J498" s="15">
        <v>2</v>
      </c>
    </row>
    <row r="499" spans="1:10" x14ac:dyDescent="0.3">
      <c r="A499" s="12" t="s">
        <v>8219</v>
      </c>
      <c r="B499" s="15">
        <v>57</v>
      </c>
      <c r="I499" s="13" t="s">
        <v>8221</v>
      </c>
      <c r="J499" s="15">
        <v>2</v>
      </c>
    </row>
    <row r="500" spans="1:10" x14ac:dyDescent="0.3">
      <c r="A500" s="12" t="s">
        <v>8219</v>
      </c>
      <c r="B500" s="15">
        <v>139</v>
      </c>
      <c r="I500" s="13" t="s">
        <v>8221</v>
      </c>
      <c r="J500" s="15">
        <v>2</v>
      </c>
    </row>
    <row r="501" spans="1:10" x14ac:dyDescent="0.3">
      <c r="A501" s="12" t="s">
        <v>8219</v>
      </c>
      <c r="B501" s="15">
        <v>329</v>
      </c>
      <c r="I501" s="13" t="s">
        <v>8221</v>
      </c>
      <c r="J501" s="15">
        <v>2</v>
      </c>
    </row>
    <row r="502" spans="1:10" x14ac:dyDescent="0.3">
      <c r="A502" s="13" t="s">
        <v>8219</v>
      </c>
      <c r="B502" s="15">
        <v>49</v>
      </c>
      <c r="I502" s="12" t="s">
        <v>8221</v>
      </c>
      <c r="J502" s="15">
        <v>2</v>
      </c>
    </row>
    <row r="503" spans="1:10" x14ac:dyDescent="0.3">
      <c r="A503" s="13" t="s">
        <v>8219</v>
      </c>
      <c r="B503" s="15">
        <v>70</v>
      </c>
      <c r="I503" s="12" t="s">
        <v>8221</v>
      </c>
      <c r="J503" s="15">
        <v>2</v>
      </c>
    </row>
    <row r="504" spans="1:10" x14ac:dyDescent="0.3">
      <c r="A504" s="13" t="s">
        <v>8219</v>
      </c>
      <c r="B504" s="15">
        <v>226</v>
      </c>
      <c r="I504" s="12" t="s">
        <v>8221</v>
      </c>
      <c r="J504" s="15">
        <v>2</v>
      </c>
    </row>
    <row r="505" spans="1:10" x14ac:dyDescent="0.3">
      <c r="A505" s="12" t="s">
        <v>8219</v>
      </c>
      <c r="B505" s="15">
        <v>43</v>
      </c>
      <c r="I505" s="13" t="s">
        <v>8221</v>
      </c>
      <c r="J505" s="15">
        <v>2</v>
      </c>
    </row>
    <row r="506" spans="1:10" x14ac:dyDescent="0.3">
      <c r="A506" s="13" t="s">
        <v>8219</v>
      </c>
      <c r="B506" s="15">
        <v>298</v>
      </c>
      <c r="I506" s="12" t="s">
        <v>8221</v>
      </c>
      <c r="J506" s="15">
        <v>2</v>
      </c>
    </row>
    <row r="507" spans="1:10" x14ac:dyDescent="0.3">
      <c r="A507" s="13" t="s">
        <v>8219</v>
      </c>
      <c r="B507" s="15">
        <v>14</v>
      </c>
      <c r="I507" s="12" t="s">
        <v>8221</v>
      </c>
      <c r="J507" s="15">
        <v>2</v>
      </c>
    </row>
    <row r="508" spans="1:10" x14ac:dyDescent="0.3">
      <c r="A508" s="13" t="s">
        <v>8219</v>
      </c>
      <c r="B508" s="15">
        <v>40</v>
      </c>
      <c r="I508" s="12" t="s">
        <v>8221</v>
      </c>
      <c r="J508" s="15">
        <v>2</v>
      </c>
    </row>
    <row r="509" spans="1:10" x14ac:dyDescent="0.3">
      <c r="A509" s="12" t="s">
        <v>8219</v>
      </c>
      <c r="B509" s="15">
        <v>27</v>
      </c>
      <c r="I509" s="13" t="s">
        <v>8221</v>
      </c>
      <c r="J509" s="15">
        <v>2</v>
      </c>
    </row>
    <row r="510" spans="1:10" x14ac:dyDescent="0.3">
      <c r="A510" s="13" t="s">
        <v>8219</v>
      </c>
      <c r="B510" s="15">
        <v>122</v>
      </c>
      <c r="I510" s="12" t="s">
        <v>8221</v>
      </c>
      <c r="J510" s="15">
        <v>2</v>
      </c>
    </row>
    <row r="511" spans="1:10" x14ac:dyDescent="0.3">
      <c r="A511" s="12" t="s">
        <v>8219</v>
      </c>
      <c r="B511" s="15">
        <v>31</v>
      </c>
      <c r="I511" s="13" t="s">
        <v>8221</v>
      </c>
      <c r="J511" s="15">
        <v>2</v>
      </c>
    </row>
    <row r="512" spans="1:10" x14ac:dyDescent="0.3">
      <c r="A512" s="13" t="s">
        <v>8219</v>
      </c>
      <c r="B512" s="15">
        <v>37</v>
      </c>
      <c r="I512" s="12" t="s">
        <v>8221</v>
      </c>
      <c r="J512" s="15">
        <v>2</v>
      </c>
    </row>
    <row r="513" spans="1:10" x14ac:dyDescent="0.3">
      <c r="A513" s="13" t="s">
        <v>8219</v>
      </c>
      <c r="B513" s="15">
        <v>68</v>
      </c>
      <c r="I513" s="12" t="s">
        <v>8221</v>
      </c>
      <c r="J513" s="15">
        <v>2</v>
      </c>
    </row>
    <row r="514" spans="1:10" x14ac:dyDescent="0.3">
      <c r="A514" s="12" t="s">
        <v>8219</v>
      </c>
      <c r="B514" s="15">
        <v>34</v>
      </c>
      <c r="I514" s="13" t="s">
        <v>8221</v>
      </c>
      <c r="J514" s="15">
        <v>2</v>
      </c>
    </row>
    <row r="515" spans="1:10" x14ac:dyDescent="0.3">
      <c r="A515" s="12" t="s">
        <v>8219</v>
      </c>
      <c r="B515" s="15">
        <v>20</v>
      </c>
      <c r="I515" s="13" t="s">
        <v>8221</v>
      </c>
      <c r="J515" s="15">
        <v>2</v>
      </c>
    </row>
    <row r="516" spans="1:10" x14ac:dyDescent="0.3">
      <c r="A516" s="13" t="s">
        <v>8219</v>
      </c>
      <c r="B516" s="15">
        <v>524</v>
      </c>
      <c r="I516" s="12" t="s">
        <v>8221</v>
      </c>
      <c r="J516" s="15">
        <v>2</v>
      </c>
    </row>
    <row r="517" spans="1:10" x14ac:dyDescent="0.3">
      <c r="A517" s="12" t="s">
        <v>8219</v>
      </c>
      <c r="B517" s="15">
        <v>216</v>
      </c>
      <c r="I517" s="13" t="s">
        <v>8221</v>
      </c>
      <c r="J517" s="15">
        <v>2</v>
      </c>
    </row>
    <row r="518" spans="1:10" x14ac:dyDescent="0.3">
      <c r="A518" s="13" t="s">
        <v>8219</v>
      </c>
      <c r="B518" s="15">
        <v>23</v>
      </c>
      <c r="I518" s="12" t="s">
        <v>8221</v>
      </c>
      <c r="J518" s="15">
        <v>2</v>
      </c>
    </row>
    <row r="519" spans="1:10" x14ac:dyDescent="0.3">
      <c r="A519" s="12" t="s">
        <v>8219</v>
      </c>
      <c r="B519" s="15">
        <v>59</v>
      </c>
      <c r="I519" s="13" t="s">
        <v>8221</v>
      </c>
      <c r="J519" s="15">
        <v>2</v>
      </c>
    </row>
    <row r="520" spans="1:10" x14ac:dyDescent="0.3">
      <c r="A520" s="13" t="s">
        <v>8219</v>
      </c>
      <c r="B520" s="15">
        <v>184</v>
      </c>
      <c r="I520" s="12" t="s">
        <v>8221</v>
      </c>
      <c r="J520" s="15">
        <v>2</v>
      </c>
    </row>
    <row r="521" spans="1:10" x14ac:dyDescent="0.3">
      <c r="A521" s="12" t="s">
        <v>8219</v>
      </c>
      <c r="B521" s="15">
        <v>288</v>
      </c>
      <c r="I521" s="13" t="s">
        <v>8221</v>
      </c>
      <c r="J521" s="15">
        <v>2</v>
      </c>
    </row>
    <row r="522" spans="1:10" x14ac:dyDescent="0.3">
      <c r="A522" s="13" t="s">
        <v>8219</v>
      </c>
      <c r="B522" s="15">
        <v>17</v>
      </c>
      <c r="I522" s="12" t="s">
        <v>8221</v>
      </c>
      <c r="J522" s="15">
        <v>2</v>
      </c>
    </row>
    <row r="523" spans="1:10" x14ac:dyDescent="0.3">
      <c r="A523" s="13" t="s">
        <v>8219</v>
      </c>
      <c r="B523" s="15">
        <v>21</v>
      </c>
      <c r="I523" s="12" t="s">
        <v>8221</v>
      </c>
      <c r="J523" s="15">
        <v>2</v>
      </c>
    </row>
    <row r="524" spans="1:10" x14ac:dyDescent="0.3">
      <c r="A524" s="13" t="s">
        <v>8219</v>
      </c>
      <c r="B524" s="15">
        <v>70</v>
      </c>
      <c r="I524" s="12" t="s">
        <v>8221</v>
      </c>
      <c r="J524" s="15">
        <v>2</v>
      </c>
    </row>
    <row r="525" spans="1:10" x14ac:dyDescent="0.3">
      <c r="A525" s="12" t="s">
        <v>8219</v>
      </c>
      <c r="B525" s="15">
        <v>31</v>
      </c>
      <c r="I525" s="13" t="s">
        <v>8221</v>
      </c>
      <c r="J525" s="15">
        <v>2</v>
      </c>
    </row>
    <row r="526" spans="1:10" x14ac:dyDescent="0.3">
      <c r="A526" s="13" t="s">
        <v>8219</v>
      </c>
      <c r="B526" s="15">
        <v>85</v>
      </c>
      <c r="I526" s="12" t="s">
        <v>8221</v>
      </c>
      <c r="J526" s="15">
        <v>2</v>
      </c>
    </row>
    <row r="527" spans="1:10" x14ac:dyDescent="0.3">
      <c r="A527" s="13" t="s">
        <v>8219</v>
      </c>
      <c r="B527" s="15">
        <v>48</v>
      </c>
      <c r="I527" s="12" t="s">
        <v>8221</v>
      </c>
      <c r="J527" s="15">
        <v>2</v>
      </c>
    </row>
    <row r="528" spans="1:10" x14ac:dyDescent="0.3">
      <c r="A528" s="13" t="s">
        <v>8219</v>
      </c>
      <c r="B528" s="15">
        <v>124</v>
      </c>
      <c r="I528" s="12" t="s">
        <v>8221</v>
      </c>
      <c r="J528" s="15">
        <v>2</v>
      </c>
    </row>
    <row r="529" spans="1:10" x14ac:dyDescent="0.3">
      <c r="A529" s="12" t="s">
        <v>8219</v>
      </c>
      <c r="B529" s="15">
        <v>62</v>
      </c>
      <c r="I529" s="13" t="s">
        <v>8221</v>
      </c>
      <c r="J529" s="15">
        <v>2</v>
      </c>
    </row>
    <row r="530" spans="1:10" x14ac:dyDescent="0.3">
      <c r="A530" s="13" t="s">
        <v>8219</v>
      </c>
      <c r="B530" s="15">
        <v>37</v>
      </c>
      <c r="I530" s="12" t="s">
        <v>8221</v>
      </c>
      <c r="J530" s="15">
        <v>2</v>
      </c>
    </row>
    <row r="531" spans="1:10" x14ac:dyDescent="0.3">
      <c r="A531" s="12" t="s">
        <v>8219</v>
      </c>
      <c r="B531" s="15">
        <v>52</v>
      </c>
      <c r="I531" s="13" t="s">
        <v>8221</v>
      </c>
      <c r="J531" s="15">
        <v>2</v>
      </c>
    </row>
    <row r="532" spans="1:10" x14ac:dyDescent="0.3">
      <c r="A532" s="12" t="s">
        <v>8219</v>
      </c>
      <c r="B532" s="15">
        <v>21</v>
      </c>
      <c r="I532" s="13" t="s">
        <v>8221</v>
      </c>
      <c r="J532" s="15">
        <v>2</v>
      </c>
    </row>
    <row r="533" spans="1:10" x14ac:dyDescent="0.3">
      <c r="A533" s="13" t="s">
        <v>8219</v>
      </c>
      <c r="B533" s="15">
        <v>22</v>
      </c>
      <c r="I533" s="12" t="s">
        <v>8221</v>
      </c>
      <c r="J533" s="15">
        <v>2</v>
      </c>
    </row>
    <row r="534" spans="1:10" x14ac:dyDescent="0.3">
      <c r="A534" s="12" t="s">
        <v>8219</v>
      </c>
      <c r="B534" s="15">
        <v>54</v>
      </c>
      <c r="I534" s="13" t="s">
        <v>8221</v>
      </c>
      <c r="J534" s="15">
        <v>2</v>
      </c>
    </row>
    <row r="535" spans="1:10" x14ac:dyDescent="0.3">
      <c r="A535" s="13" t="s">
        <v>8219</v>
      </c>
      <c r="B535" s="15">
        <v>163</v>
      </c>
      <c r="I535" s="12" t="s">
        <v>8221</v>
      </c>
      <c r="J535" s="15">
        <v>2</v>
      </c>
    </row>
    <row r="536" spans="1:10" x14ac:dyDescent="0.3">
      <c r="A536" s="12" t="s">
        <v>8219</v>
      </c>
      <c r="B536" s="15">
        <v>23</v>
      </c>
      <c r="I536" s="13" t="s">
        <v>8221</v>
      </c>
      <c r="J536" s="15">
        <v>2</v>
      </c>
    </row>
    <row r="537" spans="1:10" x14ac:dyDescent="0.3">
      <c r="A537" s="12" t="s">
        <v>8219</v>
      </c>
      <c r="B537" s="15">
        <v>28</v>
      </c>
      <c r="I537" s="13" t="s">
        <v>8221</v>
      </c>
      <c r="J537" s="15">
        <v>2</v>
      </c>
    </row>
    <row r="538" spans="1:10" x14ac:dyDescent="0.3">
      <c r="A538" s="12" t="s">
        <v>8219</v>
      </c>
      <c r="B538" s="15">
        <v>101</v>
      </c>
      <c r="I538" s="13" t="s">
        <v>8221</v>
      </c>
      <c r="J538" s="15">
        <v>2</v>
      </c>
    </row>
    <row r="539" spans="1:10" x14ac:dyDescent="0.3">
      <c r="A539" s="13" t="s">
        <v>8219</v>
      </c>
      <c r="B539" s="15">
        <v>89</v>
      </c>
      <c r="I539" s="12" t="s">
        <v>8221</v>
      </c>
      <c r="J539" s="15">
        <v>2</v>
      </c>
    </row>
    <row r="540" spans="1:10" x14ac:dyDescent="0.3">
      <c r="A540" s="12" t="s">
        <v>8219</v>
      </c>
      <c r="B540" s="15">
        <v>59</v>
      </c>
      <c r="I540" s="13" t="s">
        <v>8221</v>
      </c>
      <c r="J540" s="15">
        <v>2</v>
      </c>
    </row>
    <row r="541" spans="1:10" x14ac:dyDescent="0.3">
      <c r="A541" s="13" t="s">
        <v>8219</v>
      </c>
      <c r="B541" s="15">
        <v>328</v>
      </c>
      <c r="I541" s="12" t="s">
        <v>8221</v>
      </c>
      <c r="J541" s="15">
        <v>2</v>
      </c>
    </row>
    <row r="542" spans="1:10" x14ac:dyDescent="0.3">
      <c r="A542" s="12" t="s">
        <v>8219</v>
      </c>
      <c r="B542" s="15">
        <v>183</v>
      </c>
      <c r="I542" s="13" t="s">
        <v>8221</v>
      </c>
      <c r="J542" s="15">
        <v>2</v>
      </c>
    </row>
    <row r="543" spans="1:10" x14ac:dyDescent="0.3">
      <c r="A543" s="13" t="s">
        <v>8219</v>
      </c>
      <c r="B543" s="15">
        <v>34</v>
      </c>
      <c r="I543" s="12" t="s">
        <v>8221</v>
      </c>
      <c r="J543" s="15">
        <v>2</v>
      </c>
    </row>
    <row r="544" spans="1:10" x14ac:dyDescent="0.3">
      <c r="A544" s="12" t="s">
        <v>8219</v>
      </c>
      <c r="B544" s="15">
        <v>80</v>
      </c>
      <c r="I544" s="13" t="s">
        <v>8221</v>
      </c>
      <c r="J544" s="15">
        <v>2</v>
      </c>
    </row>
    <row r="545" spans="1:10" x14ac:dyDescent="0.3">
      <c r="A545" s="12" t="s">
        <v>8219</v>
      </c>
      <c r="B545" s="15">
        <v>78</v>
      </c>
      <c r="I545" s="13" t="s">
        <v>8221</v>
      </c>
      <c r="J545" s="15">
        <v>2</v>
      </c>
    </row>
    <row r="546" spans="1:10" x14ac:dyDescent="0.3">
      <c r="A546" s="12" t="s">
        <v>8219</v>
      </c>
      <c r="B546" s="15">
        <v>120</v>
      </c>
      <c r="I546" s="13" t="s">
        <v>8221</v>
      </c>
      <c r="J546" s="15">
        <v>2</v>
      </c>
    </row>
    <row r="547" spans="1:10" x14ac:dyDescent="0.3">
      <c r="A547" s="12" t="s">
        <v>8219</v>
      </c>
      <c r="B547" s="15">
        <v>60</v>
      </c>
      <c r="I547" s="13" t="s">
        <v>8221</v>
      </c>
      <c r="J547" s="15">
        <v>2</v>
      </c>
    </row>
    <row r="548" spans="1:10" x14ac:dyDescent="0.3">
      <c r="A548" s="12" t="s">
        <v>8219</v>
      </c>
      <c r="B548" s="15">
        <v>57</v>
      </c>
      <c r="I548" s="13" t="s">
        <v>8221</v>
      </c>
      <c r="J548" s="15">
        <v>2</v>
      </c>
    </row>
    <row r="549" spans="1:10" x14ac:dyDescent="0.3">
      <c r="A549" s="13" t="s">
        <v>8219</v>
      </c>
      <c r="B549" s="15">
        <v>104</v>
      </c>
      <c r="I549" s="12" t="s">
        <v>8221</v>
      </c>
      <c r="J549" s="15">
        <v>2</v>
      </c>
    </row>
    <row r="550" spans="1:10" x14ac:dyDescent="0.3">
      <c r="A550" s="13" t="s">
        <v>8219</v>
      </c>
      <c r="B550" s="15">
        <v>36</v>
      </c>
      <c r="I550" s="12" t="s">
        <v>8221</v>
      </c>
      <c r="J550" s="15">
        <v>2</v>
      </c>
    </row>
    <row r="551" spans="1:10" x14ac:dyDescent="0.3">
      <c r="A551" s="12" t="s">
        <v>8219</v>
      </c>
      <c r="B551" s="15">
        <v>34</v>
      </c>
      <c r="I551" s="13" t="s">
        <v>8221</v>
      </c>
      <c r="J551" s="15">
        <v>2</v>
      </c>
    </row>
    <row r="552" spans="1:10" x14ac:dyDescent="0.3">
      <c r="A552" s="13" t="s">
        <v>8219</v>
      </c>
      <c r="B552" s="15">
        <v>46</v>
      </c>
      <c r="I552" s="12" t="s">
        <v>8221</v>
      </c>
      <c r="J552" s="15">
        <v>2</v>
      </c>
    </row>
    <row r="553" spans="1:10" x14ac:dyDescent="0.3">
      <c r="A553" s="12" t="s">
        <v>8219</v>
      </c>
      <c r="B553" s="15">
        <v>40</v>
      </c>
      <c r="I553" s="13" t="s">
        <v>8221</v>
      </c>
      <c r="J553" s="15">
        <v>2</v>
      </c>
    </row>
    <row r="554" spans="1:10" x14ac:dyDescent="0.3">
      <c r="A554" s="13" t="s">
        <v>8219</v>
      </c>
      <c r="B554" s="15">
        <v>41</v>
      </c>
      <c r="I554" s="12" t="s">
        <v>8221</v>
      </c>
      <c r="J554" s="15">
        <v>2</v>
      </c>
    </row>
    <row r="555" spans="1:10" x14ac:dyDescent="0.3">
      <c r="A555" s="13" t="s">
        <v>8219</v>
      </c>
      <c r="B555" s="15">
        <v>17</v>
      </c>
      <c r="I555" s="12" t="s">
        <v>8221</v>
      </c>
      <c r="J555" s="15">
        <v>2</v>
      </c>
    </row>
    <row r="556" spans="1:10" x14ac:dyDescent="0.3">
      <c r="A556" s="12" t="s">
        <v>8219</v>
      </c>
      <c r="B556" s="15">
        <v>51</v>
      </c>
      <c r="I556" s="13" t="s">
        <v>8221</v>
      </c>
      <c r="J556" s="15">
        <v>2</v>
      </c>
    </row>
    <row r="557" spans="1:10" x14ac:dyDescent="0.3">
      <c r="A557" s="13" t="s">
        <v>8219</v>
      </c>
      <c r="B557" s="15">
        <v>30</v>
      </c>
      <c r="I557" s="12" t="s">
        <v>8221</v>
      </c>
      <c r="J557" s="15">
        <v>2</v>
      </c>
    </row>
    <row r="558" spans="1:10" x14ac:dyDescent="0.3">
      <c r="A558" s="13" t="s">
        <v>8219</v>
      </c>
      <c r="B558" s="15">
        <v>27</v>
      </c>
      <c r="I558" s="12" t="s">
        <v>8221</v>
      </c>
      <c r="J558" s="15">
        <v>2</v>
      </c>
    </row>
    <row r="559" spans="1:10" x14ac:dyDescent="0.3">
      <c r="A559" s="12" t="s">
        <v>8219</v>
      </c>
      <c r="B559" s="15">
        <v>25</v>
      </c>
      <c r="I559" s="13" t="s">
        <v>8221</v>
      </c>
      <c r="J559" s="15">
        <v>2</v>
      </c>
    </row>
    <row r="560" spans="1:10" x14ac:dyDescent="0.3">
      <c r="A560" s="13" t="s">
        <v>8219</v>
      </c>
      <c r="B560" s="15">
        <v>13</v>
      </c>
      <c r="I560" s="12" t="s">
        <v>8221</v>
      </c>
      <c r="J560" s="15">
        <v>2</v>
      </c>
    </row>
    <row r="561" spans="1:10" x14ac:dyDescent="0.3">
      <c r="A561" s="13" t="s">
        <v>8219</v>
      </c>
      <c r="B561" s="15">
        <v>148</v>
      </c>
      <c r="I561" s="12" t="s">
        <v>8221</v>
      </c>
      <c r="J561" s="15">
        <v>2</v>
      </c>
    </row>
    <row r="562" spans="1:10" x14ac:dyDescent="0.3">
      <c r="A562" s="13" t="s">
        <v>8219</v>
      </c>
      <c r="B562" s="15">
        <v>498</v>
      </c>
      <c r="I562" s="12" t="s">
        <v>8221</v>
      </c>
      <c r="J562" s="15">
        <v>2</v>
      </c>
    </row>
    <row r="563" spans="1:10" x14ac:dyDescent="0.3">
      <c r="A563" s="12" t="s">
        <v>8219</v>
      </c>
      <c r="B563" s="15">
        <v>38</v>
      </c>
      <c r="I563" s="13" t="s">
        <v>8221</v>
      </c>
      <c r="J563" s="15">
        <v>2</v>
      </c>
    </row>
    <row r="564" spans="1:10" x14ac:dyDescent="0.3">
      <c r="A564" s="13" t="s">
        <v>8219</v>
      </c>
      <c r="B564" s="15">
        <v>49</v>
      </c>
      <c r="I564" s="12" t="s">
        <v>8221</v>
      </c>
      <c r="J564" s="15">
        <v>2</v>
      </c>
    </row>
    <row r="565" spans="1:10" x14ac:dyDescent="0.3">
      <c r="A565" s="13" t="s">
        <v>8219</v>
      </c>
      <c r="B565" s="15">
        <v>39</v>
      </c>
      <c r="I565" s="12" t="s">
        <v>8221</v>
      </c>
      <c r="J565" s="15">
        <v>2</v>
      </c>
    </row>
    <row r="566" spans="1:10" x14ac:dyDescent="0.3">
      <c r="A566" s="12" t="s">
        <v>8219</v>
      </c>
      <c r="B566" s="15">
        <v>140</v>
      </c>
      <c r="I566" s="13" t="s">
        <v>8221</v>
      </c>
      <c r="J566" s="15">
        <v>2</v>
      </c>
    </row>
    <row r="567" spans="1:10" x14ac:dyDescent="0.3">
      <c r="A567" s="13" t="s">
        <v>8219</v>
      </c>
      <c r="B567" s="15">
        <v>52</v>
      </c>
      <c r="I567" s="12" t="s">
        <v>8221</v>
      </c>
      <c r="J567" s="15">
        <v>2</v>
      </c>
    </row>
    <row r="568" spans="1:10" x14ac:dyDescent="0.3">
      <c r="A568" s="13" t="s">
        <v>8219</v>
      </c>
      <c r="B568" s="15">
        <v>54</v>
      </c>
      <c r="I568" s="12" t="s">
        <v>8221</v>
      </c>
      <c r="J568" s="15">
        <v>2</v>
      </c>
    </row>
    <row r="569" spans="1:10" x14ac:dyDescent="0.3">
      <c r="A569" s="12" t="s">
        <v>8219</v>
      </c>
      <c r="B569" s="15">
        <v>115</v>
      </c>
      <c r="I569" s="13" t="s">
        <v>8221</v>
      </c>
      <c r="J569" s="15">
        <v>2</v>
      </c>
    </row>
    <row r="570" spans="1:10" x14ac:dyDescent="0.3">
      <c r="A570" s="13" t="s">
        <v>8219</v>
      </c>
      <c r="B570" s="15">
        <v>45</v>
      </c>
      <c r="I570" s="12" t="s">
        <v>8221</v>
      </c>
      <c r="J570" s="15">
        <v>2</v>
      </c>
    </row>
    <row r="571" spans="1:10" x14ac:dyDescent="0.3">
      <c r="A571" s="12" t="s">
        <v>8219</v>
      </c>
      <c r="B571" s="15">
        <v>22</v>
      </c>
      <c r="I571" s="13" t="s">
        <v>8221</v>
      </c>
      <c r="J571" s="15">
        <v>2</v>
      </c>
    </row>
    <row r="572" spans="1:10" x14ac:dyDescent="0.3">
      <c r="A572" s="13" t="s">
        <v>8219</v>
      </c>
      <c r="B572" s="15">
        <v>3</v>
      </c>
      <c r="I572" s="12" t="s">
        <v>8221</v>
      </c>
      <c r="J572" s="15">
        <v>2</v>
      </c>
    </row>
    <row r="573" spans="1:10" x14ac:dyDescent="0.3">
      <c r="A573" s="13" t="s">
        <v>8219</v>
      </c>
      <c r="B573" s="15">
        <v>8</v>
      </c>
      <c r="I573" s="12" t="s">
        <v>8221</v>
      </c>
      <c r="J573" s="15">
        <v>2</v>
      </c>
    </row>
    <row r="574" spans="1:10" x14ac:dyDescent="0.3">
      <c r="A574" s="13" t="s">
        <v>8219</v>
      </c>
      <c r="B574" s="15">
        <v>150</v>
      </c>
      <c r="I574" s="12" t="s">
        <v>8221</v>
      </c>
      <c r="J574" s="15">
        <v>2</v>
      </c>
    </row>
    <row r="575" spans="1:10" x14ac:dyDescent="0.3">
      <c r="A575" s="12" t="s">
        <v>8219</v>
      </c>
      <c r="B575" s="15">
        <v>14</v>
      </c>
      <c r="I575" s="13" t="s">
        <v>8221</v>
      </c>
      <c r="J575" s="15">
        <v>2</v>
      </c>
    </row>
    <row r="576" spans="1:10" x14ac:dyDescent="0.3">
      <c r="A576" s="13" t="s">
        <v>8219</v>
      </c>
      <c r="B576" s="15">
        <v>321</v>
      </c>
      <c r="I576" s="12" t="s">
        <v>8221</v>
      </c>
      <c r="J576" s="15">
        <v>2</v>
      </c>
    </row>
    <row r="577" spans="1:10" x14ac:dyDescent="0.3">
      <c r="A577" s="12" t="s">
        <v>8219</v>
      </c>
      <c r="B577" s="15">
        <v>20</v>
      </c>
      <c r="I577" s="13" t="s">
        <v>8221</v>
      </c>
      <c r="J577" s="15">
        <v>2</v>
      </c>
    </row>
    <row r="578" spans="1:10" x14ac:dyDescent="0.3">
      <c r="A578" s="13" t="s">
        <v>8219</v>
      </c>
      <c r="B578" s="15">
        <v>39</v>
      </c>
      <c r="I578" s="12" t="s">
        <v>8221</v>
      </c>
      <c r="J578" s="15">
        <v>2</v>
      </c>
    </row>
    <row r="579" spans="1:10" x14ac:dyDescent="0.3">
      <c r="A579" s="12" t="s">
        <v>8219</v>
      </c>
      <c r="B579" s="15">
        <v>68</v>
      </c>
      <c r="I579" s="13" t="s">
        <v>8221</v>
      </c>
      <c r="J579" s="15">
        <v>2</v>
      </c>
    </row>
    <row r="580" spans="1:10" x14ac:dyDescent="0.3">
      <c r="A580" s="12" t="s">
        <v>8219</v>
      </c>
      <c r="B580" s="15">
        <v>81</v>
      </c>
      <c r="I580" s="13" t="s">
        <v>8221</v>
      </c>
      <c r="J580" s="15">
        <v>2</v>
      </c>
    </row>
    <row r="581" spans="1:10" x14ac:dyDescent="0.3">
      <c r="A581" s="13" t="s">
        <v>8219</v>
      </c>
      <c r="B581" s="15">
        <v>23</v>
      </c>
      <c r="I581" s="12" t="s">
        <v>8221</v>
      </c>
      <c r="J581" s="15">
        <v>2</v>
      </c>
    </row>
    <row r="582" spans="1:10" x14ac:dyDescent="0.3">
      <c r="A582" s="13" t="s">
        <v>8219</v>
      </c>
      <c r="B582" s="15">
        <v>276</v>
      </c>
      <c r="I582" s="12" t="s">
        <v>8221</v>
      </c>
      <c r="J582" s="15">
        <v>2</v>
      </c>
    </row>
    <row r="583" spans="1:10" x14ac:dyDescent="0.3">
      <c r="A583" s="13" t="s">
        <v>8219</v>
      </c>
      <c r="B583" s="15">
        <v>37</v>
      </c>
      <c r="I583" s="12" t="s">
        <v>8221</v>
      </c>
      <c r="J583" s="15">
        <v>2</v>
      </c>
    </row>
    <row r="584" spans="1:10" x14ac:dyDescent="0.3">
      <c r="A584" s="12" t="s">
        <v>8219</v>
      </c>
      <c r="B584" s="15">
        <v>25</v>
      </c>
      <c r="I584" s="13" t="s">
        <v>8221</v>
      </c>
      <c r="J584" s="15">
        <v>2</v>
      </c>
    </row>
    <row r="585" spans="1:10" x14ac:dyDescent="0.3">
      <c r="A585" s="12" t="s">
        <v>8219</v>
      </c>
      <c r="B585" s="15">
        <v>29</v>
      </c>
      <c r="I585" s="13" t="s">
        <v>8221</v>
      </c>
      <c r="J585" s="15">
        <v>2</v>
      </c>
    </row>
    <row r="586" spans="1:10" x14ac:dyDescent="0.3">
      <c r="A586" s="12" t="s">
        <v>8219</v>
      </c>
      <c r="B586" s="15">
        <v>251</v>
      </c>
      <c r="I586" s="13" t="s">
        <v>8221</v>
      </c>
      <c r="J586" s="15">
        <v>2</v>
      </c>
    </row>
    <row r="587" spans="1:10" x14ac:dyDescent="0.3">
      <c r="A587" s="12" t="s">
        <v>8219</v>
      </c>
      <c r="B587" s="15">
        <v>47</v>
      </c>
      <c r="I587" s="13" t="s">
        <v>8221</v>
      </c>
      <c r="J587" s="15">
        <v>2</v>
      </c>
    </row>
    <row r="588" spans="1:10" x14ac:dyDescent="0.3">
      <c r="A588" s="12" t="s">
        <v>8219</v>
      </c>
      <c r="B588" s="15">
        <v>104</v>
      </c>
      <c r="I588" s="13" t="s">
        <v>8221</v>
      </c>
      <c r="J588" s="15">
        <v>2</v>
      </c>
    </row>
    <row r="589" spans="1:10" x14ac:dyDescent="0.3">
      <c r="A589" s="12" t="s">
        <v>8219</v>
      </c>
      <c r="B589" s="15">
        <v>88</v>
      </c>
      <c r="I589" s="13" t="s">
        <v>8221</v>
      </c>
      <c r="J589" s="15">
        <v>2</v>
      </c>
    </row>
    <row r="590" spans="1:10" x14ac:dyDescent="0.3">
      <c r="A590" s="13" t="s">
        <v>8219</v>
      </c>
      <c r="B590" s="15">
        <v>249</v>
      </c>
      <c r="I590" s="12" t="s">
        <v>8221</v>
      </c>
      <c r="J590" s="15">
        <v>2</v>
      </c>
    </row>
    <row r="591" spans="1:10" x14ac:dyDescent="0.3">
      <c r="A591" s="13" t="s">
        <v>8219</v>
      </c>
      <c r="B591" s="15">
        <v>35</v>
      </c>
      <c r="I591" s="12" t="s">
        <v>8221</v>
      </c>
      <c r="J591" s="15">
        <v>2</v>
      </c>
    </row>
    <row r="592" spans="1:10" x14ac:dyDescent="0.3">
      <c r="A592" s="12" t="s">
        <v>8219</v>
      </c>
      <c r="B592" s="15">
        <v>54</v>
      </c>
      <c r="I592" s="13" t="s">
        <v>8221</v>
      </c>
      <c r="J592" s="15">
        <v>2</v>
      </c>
    </row>
    <row r="593" spans="1:10" x14ac:dyDescent="0.3">
      <c r="A593" s="13" t="s">
        <v>8219</v>
      </c>
      <c r="B593" s="15">
        <v>32</v>
      </c>
      <c r="I593" s="12" t="s">
        <v>8221</v>
      </c>
      <c r="J593" s="15">
        <v>2</v>
      </c>
    </row>
    <row r="594" spans="1:10" x14ac:dyDescent="0.3">
      <c r="A594" s="12" t="s">
        <v>8219</v>
      </c>
      <c r="B594" s="15">
        <v>7</v>
      </c>
      <c r="I594" s="13" t="s">
        <v>8221</v>
      </c>
      <c r="J594" s="15">
        <v>2</v>
      </c>
    </row>
    <row r="595" spans="1:10" x14ac:dyDescent="0.3">
      <c r="A595" s="13" t="s">
        <v>8219</v>
      </c>
      <c r="B595" s="15">
        <v>171</v>
      </c>
      <c r="I595" s="12" t="s">
        <v>8221</v>
      </c>
      <c r="J595" s="15">
        <v>2</v>
      </c>
    </row>
    <row r="596" spans="1:10" x14ac:dyDescent="0.3">
      <c r="A596" s="12" t="s">
        <v>8219</v>
      </c>
      <c r="B596" s="15">
        <v>38</v>
      </c>
      <c r="I596" s="13" t="s">
        <v>8221</v>
      </c>
      <c r="J596" s="15">
        <v>2</v>
      </c>
    </row>
    <row r="597" spans="1:10" x14ac:dyDescent="0.3">
      <c r="A597" s="12" t="s">
        <v>8219</v>
      </c>
      <c r="B597" s="15">
        <v>76</v>
      </c>
      <c r="I597" s="13" t="s">
        <v>8221</v>
      </c>
      <c r="J597" s="15">
        <v>2</v>
      </c>
    </row>
    <row r="598" spans="1:10" x14ac:dyDescent="0.3">
      <c r="A598" s="12" t="s">
        <v>8219</v>
      </c>
      <c r="B598" s="15">
        <v>35</v>
      </c>
      <c r="I598" s="13" t="s">
        <v>8221</v>
      </c>
      <c r="J598" s="15">
        <v>2</v>
      </c>
    </row>
    <row r="599" spans="1:10" x14ac:dyDescent="0.3">
      <c r="A599" s="13" t="s">
        <v>8219</v>
      </c>
      <c r="B599" s="15">
        <v>28</v>
      </c>
      <c r="I599" s="12" t="s">
        <v>8221</v>
      </c>
      <c r="J599" s="15">
        <v>2</v>
      </c>
    </row>
    <row r="600" spans="1:10" x14ac:dyDescent="0.3">
      <c r="A600" s="12" t="s">
        <v>8219</v>
      </c>
      <c r="B600" s="15">
        <v>77</v>
      </c>
      <c r="I600" s="13" t="s">
        <v>8221</v>
      </c>
      <c r="J600" s="15">
        <v>2</v>
      </c>
    </row>
    <row r="601" spans="1:10" x14ac:dyDescent="0.3">
      <c r="A601" s="12" t="s">
        <v>8219</v>
      </c>
      <c r="B601" s="15">
        <v>49</v>
      </c>
      <c r="I601" s="13" t="s">
        <v>8221</v>
      </c>
      <c r="J601" s="15">
        <v>2</v>
      </c>
    </row>
    <row r="602" spans="1:10" x14ac:dyDescent="0.3">
      <c r="A602" s="13" t="s">
        <v>8219</v>
      </c>
      <c r="B602" s="15">
        <v>35</v>
      </c>
      <c r="I602" s="12" t="s">
        <v>8221</v>
      </c>
      <c r="J602" s="15">
        <v>2</v>
      </c>
    </row>
    <row r="603" spans="1:10" x14ac:dyDescent="0.3">
      <c r="A603" s="12" t="s">
        <v>8219</v>
      </c>
      <c r="B603" s="15">
        <v>130</v>
      </c>
      <c r="I603" s="13" t="s">
        <v>8221</v>
      </c>
      <c r="J603" s="15">
        <v>2</v>
      </c>
    </row>
    <row r="604" spans="1:10" x14ac:dyDescent="0.3">
      <c r="A604" s="13" t="s">
        <v>8219</v>
      </c>
      <c r="B604" s="15">
        <v>69</v>
      </c>
      <c r="I604" s="12" t="s">
        <v>8221</v>
      </c>
      <c r="J604" s="15">
        <v>2</v>
      </c>
    </row>
    <row r="605" spans="1:10" x14ac:dyDescent="0.3">
      <c r="A605" s="12" t="s">
        <v>8219</v>
      </c>
      <c r="B605" s="15">
        <v>403</v>
      </c>
      <c r="I605" s="13" t="s">
        <v>8221</v>
      </c>
      <c r="J605" s="15">
        <v>2</v>
      </c>
    </row>
    <row r="606" spans="1:10" x14ac:dyDescent="0.3">
      <c r="A606" s="12" t="s">
        <v>8219</v>
      </c>
      <c r="B606" s="15">
        <v>44</v>
      </c>
      <c r="I606" s="13" t="s">
        <v>8221</v>
      </c>
      <c r="J606" s="15">
        <v>2</v>
      </c>
    </row>
    <row r="607" spans="1:10" x14ac:dyDescent="0.3">
      <c r="A607" s="13" t="s">
        <v>8219</v>
      </c>
      <c r="B607" s="15">
        <v>152</v>
      </c>
      <c r="I607" s="12" t="s">
        <v>8221</v>
      </c>
      <c r="J607" s="15">
        <v>2</v>
      </c>
    </row>
    <row r="608" spans="1:10" x14ac:dyDescent="0.3">
      <c r="A608" s="13" t="s">
        <v>8219</v>
      </c>
      <c r="B608" s="15">
        <v>57</v>
      </c>
      <c r="I608" s="12" t="s">
        <v>8221</v>
      </c>
      <c r="J608" s="15">
        <v>2</v>
      </c>
    </row>
    <row r="609" spans="1:10" x14ac:dyDescent="0.3">
      <c r="A609" s="13" t="s">
        <v>8219</v>
      </c>
      <c r="B609" s="15">
        <v>104</v>
      </c>
      <c r="I609" s="12" t="s">
        <v>8221</v>
      </c>
      <c r="J609" s="15">
        <v>2</v>
      </c>
    </row>
    <row r="610" spans="1:10" x14ac:dyDescent="0.3">
      <c r="A610" s="12" t="s">
        <v>8219</v>
      </c>
      <c r="B610" s="15">
        <v>237</v>
      </c>
      <c r="I610" s="13" t="s">
        <v>8221</v>
      </c>
      <c r="J610" s="15">
        <v>2</v>
      </c>
    </row>
    <row r="611" spans="1:10" x14ac:dyDescent="0.3">
      <c r="A611" s="13" t="s">
        <v>8219</v>
      </c>
      <c r="B611" s="15">
        <v>46</v>
      </c>
      <c r="I611" s="12" t="s">
        <v>8221</v>
      </c>
      <c r="J611" s="15">
        <v>2</v>
      </c>
    </row>
    <row r="612" spans="1:10" x14ac:dyDescent="0.3">
      <c r="A612" s="12" t="s">
        <v>8219</v>
      </c>
      <c r="B612" s="15">
        <v>41</v>
      </c>
      <c r="I612" s="13" t="s">
        <v>8221</v>
      </c>
      <c r="J612" s="15">
        <v>2</v>
      </c>
    </row>
    <row r="613" spans="1:10" x14ac:dyDescent="0.3">
      <c r="A613" s="13" t="s">
        <v>8219</v>
      </c>
      <c r="B613" s="15">
        <v>25</v>
      </c>
      <c r="I613" s="12" t="s">
        <v>8221</v>
      </c>
      <c r="J613" s="15">
        <v>2</v>
      </c>
    </row>
    <row r="614" spans="1:10" x14ac:dyDescent="0.3">
      <c r="A614" s="12" t="s">
        <v>8219</v>
      </c>
      <c r="B614" s="15">
        <v>413</v>
      </c>
      <c r="I614" s="13" t="s">
        <v>8221</v>
      </c>
      <c r="J614" s="15">
        <v>2</v>
      </c>
    </row>
    <row r="615" spans="1:10" x14ac:dyDescent="0.3">
      <c r="A615" s="13" t="s">
        <v>8219</v>
      </c>
      <c r="B615" s="15">
        <v>42</v>
      </c>
      <c r="I615" s="12" t="s">
        <v>8221</v>
      </c>
      <c r="J615" s="15">
        <v>2</v>
      </c>
    </row>
    <row r="616" spans="1:10" x14ac:dyDescent="0.3">
      <c r="A616" s="12" t="s">
        <v>8219</v>
      </c>
      <c r="B616" s="15">
        <v>33</v>
      </c>
      <c r="I616" s="13" t="s">
        <v>8221</v>
      </c>
      <c r="J616" s="15">
        <v>2</v>
      </c>
    </row>
    <row r="617" spans="1:10" x14ac:dyDescent="0.3">
      <c r="A617" s="13" t="s">
        <v>8219</v>
      </c>
      <c r="B617" s="15">
        <v>58</v>
      </c>
      <c r="I617" s="12" t="s">
        <v>8221</v>
      </c>
      <c r="J617" s="15">
        <v>2</v>
      </c>
    </row>
    <row r="618" spans="1:10" x14ac:dyDescent="0.3">
      <c r="A618" s="12" t="s">
        <v>8219</v>
      </c>
      <c r="B618" s="15">
        <v>107</v>
      </c>
      <c r="I618" s="13" t="s">
        <v>8221</v>
      </c>
      <c r="J618" s="15">
        <v>2</v>
      </c>
    </row>
    <row r="619" spans="1:10" x14ac:dyDescent="0.3">
      <c r="A619" s="12" t="s">
        <v>8219</v>
      </c>
      <c r="B619" s="15">
        <v>65</v>
      </c>
      <c r="I619" s="13" t="s">
        <v>8221</v>
      </c>
      <c r="J619" s="15">
        <v>2</v>
      </c>
    </row>
    <row r="620" spans="1:10" x14ac:dyDescent="0.3">
      <c r="A620" s="13" t="s">
        <v>8219</v>
      </c>
      <c r="B620" s="15">
        <v>560</v>
      </c>
      <c r="I620" s="12" t="s">
        <v>8221</v>
      </c>
      <c r="J620" s="15">
        <v>2</v>
      </c>
    </row>
    <row r="621" spans="1:10" x14ac:dyDescent="0.3">
      <c r="A621" s="13" t="s">
        <v>8219</v>
      </c>
      <c r="B621" s="15">
        <v>98</v>
      </c>
      <c r="I621" s="12" t="s">
        <v>8221</v>
      </c>
      <c r="J621" s="15">
        <v>2</v>
      </c>
    </row>
    <row r="622" spans="1:10" x14ac:dyDescent="0.3">
      <c r="A622" s="12" t="s">
        <v>8219</v>
      </c>
      <c r="B622" s="15">
        <v>63</v>
      </c>
      <c r="I622" s="13" t="s">
        <v>8221</v>
      </c>
      <c r="J622" s="15">
        <v>2</v>
      </c>
    </row>
    <row r="623" spans="1:10" x14ac:dyDescent="0.3">
      <c r="A623" s="12" t="s">
        <v>8219</v>
      </c>
      <c r="B623" s="15">
        <v>220</v>
      </c>
      <c r="I623" s="13" t="s">
        <v>8221</v>
      </c>
      <c r="J623" s="15">
        <v>2</v>
      </c>
    </row>
    <row r="624" spans="1:10" x14ac:dyDescent="0.3">
      <c r="A624" s="12" t="s">
        <v>8219</v>
      </c>
      <c r="B624" s="15">
        <v>55</v>
      </c>
      <c r="I624" s="13" t="s">
        <v>8221</v>
      </c>
      <c r="J624" s="15">
        <v>2</v>
      </c>
    </row>
    <row r="625" spans="1:10" x14ac:dyDescent="0.3">
      <c r="A625" s="13" t="s">
        <v>8219</v>
      </c>
      <c r="B625" s="15">
        <v>86</v>
      </c>
      <c r="I625" s="12" t="s">
        <v>8221</v>
      </c>
      <c r="J625" s="15">
        <v>2</v>
      </c>
    </row>
    <row r="626" spans="1:10" x14ac:dyDescent="0.3">
      <c r="A626" s="12" t="s">
        <v>8219</v>
      </c>
      <c r="B626" s="15">
        <v>87</v>
      </c>
      <c r="I626" s="13" t="s">
        <v>8221</v>
      </c>
      <c r="J626" s="15">
        <v>2</v>
      </c>
    </row>
    <row r="627" spans="1:10" x14ac:dyDescent="0.3">
      <c r="A627" s="12" t="s">
        <v>8219</v>
      </c>
      <c r="B627" s="15">
        <v>25</v>
      </c>
      <c r="I627" s="13" t="s">
        <v>8221</v>
      </c>
      <c r="J627" s="15">
        <v>2</v>
      </c>
    </row>
    <row r="628" spans="1:10" x14ac:dyDescent="0.3">
      <c r="A628" s="13" t="s">
        <v>8219</v>
      </c>
      <c r="B628" s="15">
        <v>57</v>
      </c>
      <c r="I628" s="12" t="s">
        <v>8221</v>
      </c>
      <c r="J628" s="15">
        <v>2</v>
      </c>
    </row>
    <row r="629" spans="1:10" x14ac:dyDescent="0.3">
      <c r="A629" s="13" t="s">
        <v>8219</v>
      </c>
      <c r="B629" s="15">
        <v>27</v>
      </c>
      <c r="I629" s="12" t="s">
        <v>8221</v>
      </c>
      <c r="J629" s="15">
        <v>2</v>
      </c>
    </row>
    <row r="630" spans="1:10" x14ac:dyDescent="0.3">
      <c r="A630" s="12" t="s">
        <v>8219</v>
      </c>
      <c r="B630" s="15">
        <v>54</v>
      </c>
      <c r="I630" s="13" t="s">
        <v>8221</v>
      </c>
      <c r="J630" s="15">
        <v>2</v>
      </c>
    </row>
    <row r="631" spans="1:10" x14ac:dyDescent="0.3">
      <c r="A631" s="12" t="s">
        <v>8219</v>
      </c>
      <c r="B631" s="15">
        <v>30</v>
      </c>
      <c r="I631" s="13" t="s">
        <v>8221</v>
      </c>
      <c r="J631" s="15">
        <v>2</v>
      </c>
    </row>
    <row r="632" spans="1:10" x14ac:dyDescent="0.3">
      <c r="A632" s="13" t="s">
        <v>8219</v>
      </c>
      <c r="B632" s="15">
        <v>236</v>
      </c>
      <c r="I632" s="12" t="s">
        <v>8221</v>
      </c>
      <c r="J632" s="15">
        <v>2</v>
      </c>
    </row>
    <row r="633" spans="1:10" x14ac:dyDescent="0.3">
      <c r="A633" s="13" t="s">
        <v>8219</v>
      </c>
      <c r="B633" s="15">
        <v>70</v>
      </c>
      <c r="I633" s="12" t="s">
        <v>8221</v>
      </c>
      <c r="J633" s="15">
        <v>2</v>
      </c>
    </row>
    <row r="634" spans="1:10" x14ac:dyDescent="0.3">
      <c r="A634" s="12" t="s">
        <v>8219</v>
      </c>
      <c r="B634" s="15">
        <v>141</v>
      </c>
      <c r="I634" s="13" t="s">
        <v>8221</v>
      </c>
      <c r="J634" s="15">
        <v>2</v>
      </c>
    </row>
    <row r="635" spans="1:10" x14ac:dyDescent="0.3">
      <c r="A635" s="13" t="s">
        <v>8219</v>
      </c>
      <c r="B635" s="15">
        <v>14</v>
      </c>
      <c r="I635" s="12" t="s">
        <v>8221</v>
      </c>
      <c r="J635" s="15">
        <v>2</v>
      </c>
    </row>
    <row r="636" spans="1:10" x14ac:dyDescent="0.3">
      <c r="A636" s="12" t="s">
        <v>8219</v>
      </c>
      <c r="B636" s="15">
        <v>277</v>
      </c>
      <c r="I636" s="13" t="s">
        <v>8221</v>
      </c>
      <c r="J636" s="15">
        <v>2</v>
      </c>
    </row>
    <row r="637" spans="1:10" x14ac:dyDescent="0.3">
      <c r="A637" s="13" t="s">
        <v>8219</v>
      </c>
      <c r="B637" s="15">
        <v>69</v>
      </c>
      <c r="I637" s="12" t="s">
        <v>8221</v>
      </c>
      <c r="J637" s="15">
        <v>2</v>
      </c>
    </row>
    <row r="638" spans="1:10" x14ac:dyDescent="0.3">
      <c r="A638" s="12" t="s">
        <v>8219</v>
      </c>
      <c r="B638" s="15">
        <v>15</v>
      </c>
      <c r="I638" s="13" t="s">
        <v>8221</v>
      </c>
      <c r="J638" s="15">
        <v>2</v>
      </c>
    </row>
    <row r="639" spans="1:10" x14ac:dyDescent="0.3">
      <c r="A639" s="13" t="s">
        <v>8219</v>
      </c>
      <c r="B639" s="15">
        <v>29</v>
      </c>
      <c r="I639" s="12" t="s">
        <v>8221</v>
      </c>
      <c r="J639" s="15">
        <v>2</v>
      </c>
    </row>
    <row r="640" spans="1:10" x14ac:dyDescent="0.3">
      <c r="A640" s="13" t="s">
        <v>8219</v>
      </c>
      <c r="B640" s="15">
        <v>27</v>
      </c>
      <c r="I640" s="12" t="s">
        <v>8221</v>
      </c>
      <c r="J640" s="15">
        <v>2</v>
      </c>
    </row>
    <row r="641" spans="1:10" x14ac:dyDescent="0.3">
      <c r="A641" s="13" t="s">
        <v>8219</v>
      </c>
      <c r="B641" s="15">
        <v>21</v>
      </c>
      <c r="I641" s="12" t="s">
        <v>8221</v>
      </c>
      <c r="J641" s="15">
        <v>2</v>
      </c>
    </row>
    <row r="642" spans="1:10" x14ac:dyDescent="0.3">
      <c r="A642" s="12" t="s">
        <v>8219</v>
      </c>
      <c r="B642" s="15">
        <v>1062</v>
      </c>
      <c r="I642" s="13" t="s">
        <v>8221</v>
      </c>
      <c r="J642" s="15">
        <v>2</v>
      </c>
    </row>
    <row r="643" spans="1:10" x14ac:dyDescent="0.3">
      <c r="A643" s="13" t="s">
        <v>8219</v>
      </c>
      <c r="B643" s="15">
        <v>31</v>
      </c>
      <c r="I643" s="12" t="s">
        <v>8221</v>
      </c>
      <c r="J643" s="15">
        <v>2</v>
      </c>
    </row>
    <row r="644" spans="1:10" x14ac:dyDescent="0.3">
      <c r="A644" s="12" t="s">
        <v>8219</v>
      </c>
      <c r="B644" s="15">
        <v>62</v>
      </c>
      <c r="I644" s="13" t="s">
        <v>8221</v>
      </c>
      <c r="J644" s="15">
        <v>2</v>
      </c>
    </row>
    <row r="645" spans="1:10" x14ac:dyDescent="0.3">
      <c r="A645" s="12" t="s">
        <v>8219</v>
      </c>
      <c r="B645" s="15">
        <v>29</v>
      </c>
      <c r="I645" s="13" t="s">
        <v>8221</v>
      </c>
      <c r="J645" s="15">
        <v>2</v>
      </c>
    </row>
    <row r="646" spans="1:10" x14ac:dyDescent="0.3">
      <c r="A646" s="12" t="s">
        <v>8219</v>
      </c>
      <c r="B646" s="15">
        <v>17</v>
      </c>
      <c r="I646" s="13" t="s">
        <v>8221</v>
      </c>
      <c r="J646" s="15">
        <v>3</v>
      </c>
    </row>
    <row r="647" spans="1:10" x14ac:dyDescent="0.3">
      <c r="A647" s="12" t="s">
        <v>8219</v>
      </c>
      <c r="B647" s="15">
        <v>9</v>
      </c>
      <c r="I647" s="13" t="s">
        <v>8221</v>
      </c>
      <c r="J647" s="15">
        <v>3</v>
      </c>
    </row>
    <row r="648" spans="1:10" x14ac:dyDescent="0.3">
      <c r="A648" s="12" t="s">
        <v>8219</v>
      </c>
      <c r="B648" s="15">
        <v>75</v>
      </c>
      <c r="I648" s="13" t="s">
        <v>8221</v>
      </c>
      <c r="J648" s="15">
        <v>3</v>
      </c>
    </row>
    <row r="649" spans="1:10" x14ac:dyDescent="0.3">
      <c r="A649" s="13" t="s">
        <v>8219</v>
      </c>
      <c r="B649" s="15">
        <v>46</v>
      </c>
      <c r="I649" s="12" t="s">
        <v>8221</v>
      </c>
      <c r="J649" s="15">
        <v>3</v>
      </c>
    </row>
    <row r="650" spans="1:10" x14ac:dyDescent="0.3">
      <c r="A650" s="13" t="s">
        <v>8219</v>
      </c>
      <c r="B650" s="15">
        <v>40</v>
      </c>
      <c r="I650" s="12" t="s">
        <v>8221</v>
      </c>
      <c r="J650" s="15">
        <v>3</v>
      </c>
    </row>
    <row r="651" spans="1:10" x14ac:dyDescent="0.3">
      <c r="A651" s="13" t="s">
        <v>8219</v>
      </c>
      <c r="B651" s="15">
        <v>26</v>
      </c>
      <c r="I651" s="12" t="s">
        <v>8221</v>
      </c>
      <c r="J651" s="15">
        <v>3</v>
      </c>
    </row>
    <row r="652" spans="1:10" x14ac:dyDescent="0.3">
      <c r="A652" s="12" t="s">
        <v>8219</v>
      </c>
      <c r="B652" s="15">
        <v>179</v>
      </c>
      <c r="I652" s="13" t="s">
        <v>8221</v>
      </c>
      <c r="J652" s="15">
        <v>3</v>
      </c>
    </row>
    <row r="653" spans="1:10" x14ac:dyDescent="0.3">
      <c r="A653" s="12" t="s">
        <v>8219</v>
      </c>
      <c r="B653" s="15">
        <v>57</v>
      </c>
      <c r="I653" s="13" t="s">
        <v>8221</v>
      </c>
      <c r="J653" s="15">
        <v>3</v>
      </c>
    </row>
    <row r="654" spans="1:10" x14ac:dyDescent="0.3">
      <c r="A654" s="13" t="s">
        <v>8219</v>
      </c>
      <c r="B654" s="15">
        <v>90</v>
      </c>
      <c r="I654" s="12" t="s">
        <v>8221</v>
      </c>
      <c r="J654" s="15">
        <v>3</v>
      </c>
    </row>
    <row r="655" spans="1:10" x14ac:dyDescent="0.3">
      <c r="A655" s="13" t="s">
        <v>8219</v>
      </c>
      <c r="B655" s="15">
        <v>108</v>
      </c>
      <c r="I655" s="12" t="s">
        <v>8221</v>
      </c>
      <c r="J655" s="15">
        <v>3</v>
      </c>
    </row>
    <row r="656" spans="1:10" x14ac:dyDescent="0.3">
      <c r="A656" s="12" t="s">
        <v>8219</v>
      </c>
      <c r="B656" s="15">
        <v>183</v>
      </c>
      <c r="I656" s="13" t="s">
        <v>8221</v>
      </c>
      <c r="J656" s="15">
        <v>3</v>
      </c>
    </row>
    <row r="657" spans="1:10" x14ac:dyDescent="0.3">
      <c r="A657" s="13" t="s">
        <v>8219</v>
      </c>
      <c r="B657" s="15">
        <v>69</v>
      </c>
      <c r="I657" s="12" t="s">
        <v>8221</v>
      </c>
      <c r="J657" s="15">
        <v>3</v>
      </c>
    </row>
    <row r="658" spans="1:10" x14ac:dyDescent="0.3">
      <c r="A658" s="13" t="s">
        <v>8219</v>
      </c>
      <c r="B658" s="15">
        <v>10</v>
      </c>
      <c r="I658" s="12" t="s">
        <v>8221</v>
      </c>
      <c r="J658" s="15">
        <v>3</v>
      </c>
    </row>
    <row r="659" spans="1:10" x14ac:dyDescent="0.3">
      <c r="A659" s="12" t="s">
        <v>8219</v>
      </c>
      <c r="B659" s="15">
        <v>194</v>
      </c>
      <c r="I659" s="13" t="s">
        <v>8221</v>
      </c>
      <c r="J659" s="15">
        <v>3</v>
      </c>
    </row>
    <row r="660" spans="1:10" x14ac:dyDescent="0.3">
      <c r="A660" s="12" t="s">
        <v>8219</v>
      </c>
      <c r="B660" s="15">
        <v>43</v>
      </c>
      <c r="I660" s="13" t="s">
        <v>8221</v>
      </c>
      <c r="J660" s="15">
        <v>3</v>
      </c>
    </row>
    <row r="661" spans="1:10" x14ac:dyDescent="0.3">
      <c r="A661" s="13" t="s">
        <v>8219</v>
      </c>
      <c r="B661" s="15">
        <v>46</v>
      </c>
      <c r="I661" s="12" t="s">
        <v>8221</v>
      </c>
      <c r="J661" s="15">
        <v>3</v>
      </c>
    </row>
    <row r="662" spans="1:10" x14ac:dyDescent="0.3">
      <c r="A662" s="12" t="s">
        <v>8219</v>
      </c>
      <c r="B662" s="15">
        <v>77</v>
      </c>
      <c r="I662" s="13" t="s">
        <v>8221</v>
      </c>
      <c r="J662" s="15">
        <v>3</v>
      </c>
    </row>
    <row r="663" spans="1:10" x14ac:dyDescent="0.3">
      <c r="A663" s="13" t="s">
        <v>8219</v>
      </c>
      <c r="B663" s="15">
        <v>37</v>
      </c>
      <c r="I663" s="12" t="s">
        <v>8221</v>
      </c>
      <c r="J663" s="15">
        <v>3</v>
      </c>
    </row>
    <row r="664" spans="1:10" x14ac:dyDescent="0.3">
      <c r="A664" s="13" t="s">
        <v>8219</v>
      </c>
      <c r="B664" s="15">
        <v>71</v>
      </c>
      <c r="I664" s="12" t="s">
        <v>8221</v>
      </c>
      <c r="J664" s="15">
        <v>3</v>
      </c>
    </row>
    <row r="665" spans="1:10" x14ac:dyDescent="0.3">
      <c r="A665" s="13" t="s">
        <v>8219</v>
      </c>
      <c r="B665" s="15">
        <v>60</v>
      </c>
      <c r="I665" s="12" t="s">
        <v>8221</v>
      </c>
      <c r="J665" s="15">
        <v>3</v>
      </c>
    </row>
    <row r="666" spans="1:10" x14ac:dyDescent="0.3">
      <c r="A666" s="13" t="s">
        <v>8219</v>
      </c>
      <c r="B666" s="15">
        <v>27</v>
      </c>
      <c r="I666" s="12" t="s">
        <v>8221</v>
      </c>
      <c r="J666" s="15">
        <v>3</v>
      </c>
    </row>
    <row r="667" spans="1:10" x14ac:dyDescent="0.3">
      <c r="A667" s="12" t="s">
        <v>8219</v>
      </c>
      <c r="B667" s="15">
        <v>25</v>
      </c>
      <c r="I667" s="13" t="s">
        <v>8221</v>
      </c>
      <c r="J667" s="15">
        <v>3</v>
      </c>
    </row>
    <row r="668" spans="1:10" x14ac:dyDescent="0.3">
      <c r="A668" s="12" t="s">
        <v>8219</v>
      </c>
      <c r="B668" s="15">
        <v>75</v>
      </c>
      <c r="I668" s="13" t="s">
        <v>8221</v>
      </c>
      <c r="J668" s="15">
        <v>3</v>
      </c>
    </row>
    <row r="669" spans="1:10" x14ac:dyDescent="0.3">
      <c r="A669" s="13" t="s">
        <v>8219</v>
      </c>
      <c r="B669" s="15">
        <v>69</v>
      </c>
      <c r="I669" s="12" t="s">
        <v>8221</v>
      </c>
      <c r="J669" s="15">
        <v>3</v>
      </c>
    </row>
    <row r="670" spans="1:10" x14ac:dyDescent="0.3">
      <c r="A670" s="13" t="s">
        <v>8219</v>
      </c>
      <c r="B670" s="15">
        <v>119</v>
      </c>
      <c r="I670" s="12" t="s">
        <v>8221</v>
      </c>
      <c r="J670" s="15">
        <v>3</v>
      </c>
    </row>
    <row r="671" spans="1:10" x14ac:dyDescent="0.3">
      <c r="A671" s="12" t="s">
        <v>8219</v>
      </c>
      <c r="B671" s="15">
        <v>14</v>
      </c>
      <c r="I671" s="13" t="s">
        <v>8221</v>
      </c>
      <c r="J671" s="15">
        <v>3</v>
      </c>
    </row>
    <row r="672" spans="1:10" x14ac:dyDescent="0.3">
      <c r="A672" s="12" t="s">
        <v>8219</v>
      </c>
      <c r="B672" s="15">
        <v>74</v>
      </c>
      <c r="I672" s="13" t="s">
        <v>8221</v>
      </c>
      <c r="J672" s="15">
        <v>3</v>
      </c>
    </row>
    <row r="673" spans="1:10" x14ac:dyDescent="0.3">
      <c r="A673" s="13" t="s">
        <v>8219</v>
      </c>
      <c r="B673" s="15">
        <v>49</v>
      </c>
      <c r="I673" s="12" t="s">
        <v>8221</v>
      </c>
      <c r="J673" s="15">
        <v>3</v>
      </c>
    </row>
    <row r="674" spans="1:10" x14ac:dyDescent="0.3">
      <c r="A674" s="12" t="s">
        <v>8219</v>
      </c>
      <c r="B674" s="15">
        <v>82</v>
      </c>
      <c r="I674" s="13" t="s">
        <v>8221</v>
      </c>
      <c r="J674" s="15">
        <v>3</v>
      </c>
    </row>
    <row r="675" spans="1:10" x14ac:dyDescent="0.3">
      <c r="A675" s="13" t="s">
        <v>8219</v>
      </c>
      <c r="B675" s="15">
        <v>58</v>
      </c>
      <c r="I675" s="12" t="s">
        <v>8221</v>
      </c>
      <c r="J675" s="15">
        <v>3</v>
      </c>
    </row>
    <row r="676" spans="1:10" x14ac:dyDescent="0.3">
      <c r="A676" s="12" t="s">
        <v>8219</v>
      </c>
      <c r="B676" s="15">
        <v>447</v>
      </c>
      <c r="I676" s="13" t="s">
        <v>8221</v>
      </c>
      <c r="J676" s="15">
        <v>3</v>
      </c>
    </row>
    <row r="677" spans="1:10" x14ac:dyDescent="0.3">
      <c r="A677" s="12" t="s">
        <v>8219</v>
      </c>
      <c r="B677" s="15">
        <v>93</v>
      </c>
      <c r="I677" s="13" t="s">
        <v>8221</v>
      </c>
      <c r="J677" s="15">
        <v>3</v>
      </c>
    </row>
    <row r="678" spans="1:10" x14ac:dyDescent="0.3">
      <c r="A678" s="12" t="s">
        <v>8219</v>
      </c>
      <c r="B678" s="15">
        <v>35</v>
      </c>
      <c r="I678" s="13" t="s">
        <v>8221</v>
      </c>
      <c r="J678" s="15">
        <v>3</v>
      </c>
    </row>
    <row r="679" spans="1:10" x14ac:dyDescent="0.3">
      <c r="A679" s="12" t="s">
        <v>8219</v>
      </c>
      <c r="B679" s="15">
        <v>119</v>
      </c>
      <c r="I679" s="13" t="s">
        <v>8221</v>
      </c>
      <c r="J679" s="15">
        <v>3</v>
      </c>
    </row>
    <row r="680" spans="1:10" x14ac:dyDescent="0.3">
      <c r="A680" s="12" t="s">
        <v>8219</v>
      </c>
      <c r="B680" s="15">
        <v>44</v>
      </c>
      <c r="I680" s="13" t="s">
        <v>8221</v>
      </c>
      <c r="J680" s="15">
        <v>3</v>
      </c>
    </row>
    <row r="681" spans="1:10" x14ac:dyDescent="0.3">
      <c r="A681" s="13" t="s">
        <v>8219</v>
      </c>
      <c r="B681" s="15">
        <v>24</v>
      </c>
      <c r="I681" s="12" t="s">
        <v>8221</v>
      </c>
      <c r="J681" s="15">
        <v>3</v>
      </c>
    </row>
    <row r="682" spans="1:10" x14ac:dyDescent="0.3">
      <c r="A682" s="12" t="s">
        <v>8219</v>
      </c>
      <c r="B682" s="15">
        <v>76</v>
      </c>
      <c r="I682" s="13" t="s">
        <v>8221</v>
      </c>
      <c r="J682" s="15">
        <v>3</v>
      </c>
    </row>
    <row r="683" spans="1:10" x14ac:dyDescent="0.3">
      <c r="A683" s="12" t="s">
        <v>8219</v>
      </c>
      <c r="B683" s="15">
        <v>15</v>
      </c>
      <c r="I683" s="13" t="s">
        <v>8221</v>
      </c>
      <c r="J683" s="15">
        <v>3</v>
      </c>
    </row>
    <row r="684" spans="1:10" x14ac:dyDescent="0.3">
      <c r="A684" s="12" t="s">
        <v>8219</v>
      </c>
      <c r="B684" s="15">
        <v>343</v>
      </c>
      <c r="I684" s="13" t="s">
        <v>8221</v>
      </c>
      <c r="J684" s="15">
        <v>3</v>
      </c>
    </row>
    <row r="685" spans="1:10" x14ac:dyDescent="0.3">
      <c r="A685" s="12" t="s">
        <v>8219</v>
      </c>
      <c r="B685" s="15">
        <v>150</v>
      </c>
      <c r="I685" s="13" t="s">
        <v>8221</v>
      </c>
      <c r="J685" s="15">
        <v>3</v>
      </c>
    </row>
    <row r="686" spans="1:10" x14ac:dyDescent="0.3">
      <c r="A686" s="12" t="s">
        <v>8219</v>
      </c>
      <c r="B686" s="15">
        <v>229</v>
      </c>
      <c r="I686" s="13" t="s">
        <v>8221</v>
      </c>
      <c r="J686" s="15">
        <v>3</v>
      </c>
    </row>
    <row r="687" spans="1:10" x14ac:dyDescent="0.3">
      <c r="A687" s="13" t="s">
        <v>8219</v>
      </c>
      <c r="B687" s="15">
        <v>65</v>
      </c>
      <c r="I687" s="12" t="s">
        <v>8221</v>
      </c>
      <c r="J687" s="15">
        <v>3</v>
      </c>
    </row>
    <row r="688" spans="1:10" x14ac:dyDescent="0.3">
      <c r="A688" s="13" t="s">
        <v>8219</v>
      </c>
      <c r="B688" s="15">
        <v>12</v>
      </c>
      <c r="I688" s="12" t="s">
        <v>8221</v>
      </c>
      <c r="J688" s="15">
        <v>3</v>
      </c>
    </row>
    <row r="689" spans="1:10" x14ac:dyDescent="0.3">
      <c r="A689" s="13" t="s">
        <v>8219</v>
      </c>
      <c r="B689" s="15">
        <v>9</v>
      </c>
      <c r="I689" s="12" t="s">
        <v>8221</v>
      </c>
      <c r="J689" s="15">
        <v>3</v>
      </c>
    </row>
    <row r="690" spans="1:10" x14ac:dyDescent="0.3">
      <c r="A690" s="13" t="s">
        <v>8219</v>
      </c>
      <c r="B690" s="15">
        <v>36</v>
      </c>
      <c r="I690" s="12" t="s">
        <v>8221</v>
      </c>
      <c r="J690" s="15">
        <v>3</v>
      </c>
    </row>
    <row r="691" spans="1:10" x14ac:dyDescent="0.3">
      <c r="A691" s="12" t="s">
        <v>8219</v>
      </c>
      <c r="B691" s="15">
        <v>45</v>
      </c>
      <c r="I691" s="13" t="s">
        <v>8221</v>
      </c>
      <c r="J691" s="15">
        <v>3</v>
      </c>
    </row>
    <row r="692" spans="1:10" x14ac:dyDescent="0.3">
      <c r="A692" s="12" t="s">
        <v>8219</v>
      </c>
      <c r="B692" s="15">
        <v>96</v>
      </c>
      <c r="I692" s="13" t="s">
        <v>8221</v>
      </c>
      <c r="J692" s="15">
        <v>3</v>
      </c>
    </row>
    <row r="693" spans="1:10" x14ac:dyDescent="0.3">
      <c r="A693" s="12" t="s">
        <v>8219</v>
      </c>
      <c r="B693" s="15">
        <v>53</v>
      </c>
      <c r="I693" s="13" t="s">
        <v>8221</v>
      </c>
      <c r="J693" s="15">
        <v>3</v>
      </c>
    </row>
    <row r="694" spans="1:10" x14ac:dyDescent="0.3">
      <c r="A694" s="13" t="s">
        <v>8219</v>
      </c>
      <c r="B694" s="15">
        <v>72</v>
      </c>
      <c r="I694" s="12" t="s">
        <v>8221</v>
      </c>
      <c r="J694" s="15">
        <v>3</v>
      </c>
    </row>
    <row r="695" spans="1:10" x14ac:dyDescent="0.3">
      <c r="A695" s="13" t="s">
        <v>8219</v>
      </c>
      <c r="B695" s="15">
        <v>71</v>
      </c>
      <c r="I695" s="12" t="s">
        <v>8221</v>
      </c>
      <c r="J695" s="15">
        <v>3</v>
      </c>
    </row>
    <row r="696" spans="1:10" x14ac:dyDescent="0.3">
      <c r="A696" s="13" t="s">
        <v>8219</v>
      </c>
      <c r="B696" s="15">
        <v>65</v>
      </c>
      <c r="I696" s="12" t="s">
        <v>8221</v>
      </c>
      <c r="J696" s="15">
        <v>3</v>
      </c>
    </row>
    <row r="697" spans="1:10" x14ac:dyDescent="0.3">
      <c r="A697" s="13" t="s">
        <v>8219</v>
      </c>
      <c r="B697" s="15">
        <v>147</v>
      </c>
      <c r="I697" s="12" t="s">
        <v>8221</v>
      </c>
      <c r="J697" s="15">
        <v>3</v>
      </c>
    </row>
    <row r="698" spans="1:10" x14ac:dyDescent="0.3">
      <c r="A698" s="13" t="s">
        <v>8219</v>
      </c>
      <c r="B698" s="15">
        <v>222</v>
      </c>
      <c r="I698" s="12" t="s">
        <v>8221</v>
      </c>
      <c r="J698" s="15">
        <v>3</v>
      </c>
    </row>
    <row r="699" spans="1:10" x14ac:dyDescent="0.3">
      <c r="A699" s="12" t="s">
        <v>8219</v>
      </c>
      <c r="B699" s="15">
        <v>302</v>
      </c>
      <c r="I699" s="13" t="s">
        <v>8221</v>
      </c>
      <c r="J699" s="15">
        <v>3</v>
      </c>
    </row>
    <row r="700" spans="1:10" x14ac:dyDescent="0.3">
      <c r="A700" s="12" t="s">
        <v>8219</v>
      </c>
      <c r="B700" s="15">
        <v>159</v>
      </c>
      <c r="I700" s="13" t="s">
        <v>8221</v>
      </c>
      <c r="J700" s="15">
        <v>3</v>
      </c>
    </row>
    <row r="701" spans="1:10" x14ac:dyDescent="0.3">
      <c r="A701" s="12" t="s">
        <v>8219</v>
      </c>
      <c r="B701" s="15">
        <v>62</v>
      </c>
      <c r="I701" s="13" t="s">
        <v>8221</v>
      </c>
      <c r="J701" s="15">
        <v>3</v>
      </c>
    </row>
    <row r="702" spans="1:10" x14ac:dyDescent="0.3">
      <c r="A702" s="13" t="s">
        <v>8219</v>
      </c>
      <c r="B702" s="15">
        <v>14</v>
      </c>
      <c r="I702" s="12" t="s">
        <v>8221</v>
      </c>
      <c r="J702" s="15">
        <v>3</v>
      </c>
    </row>
    <row r="703" spans="1:10" x14ac:dyDescent="0.3">
      <c r="A703" s="13" t="s">
        <v>8219</v>
      </c>
      <c r="B703" s="15">
        <v>17</v>
      </c>
      <c r="I703" s="12" t="s">
        <v>8221</v>
      </c>
      <c r="J703" s="15">
        <v>3</v>
      </c>
    </row>
    <row r="704" spans="1:10" x14ac:dyDescent="0.3">
      <c r="A704" s="12" t="s">
        <v>8219</v>
      </c>
      <c r="B704" s="15">
        <v>20</v>
      </c>
      <c r="I704" s="13" t="s">
        <v>8221</v>
      </c>
      <c r="J704" s="15">
        <v>3</v>
      </c>
    </row>
    <row r="705" spans="1:10" x14ac:dyDescent="0.3">
      <c r="A705" s="12" t="s">
        <v>8219</v>
      </c>
      <c r="B705" s="15">
        <v>168</v>
      </c>
      <c r="I705" s="13" t="s">
        <v>8221</v>
      </c>
      <c r="J705" s="15">
        <v>3</v>
      </c>
    </row>
    <row r="706" spans="1:10" x14ac:dyDescent="0.3">
      <c r="A706" s="12" t="s">
        <v>8219</v>
      </c>
      <c r="B706" s="15">
        <v>126</v>
      </c>
      <c r="I706" s="13" t="s">
        <v>8221</v>
      </c>
      <c r="J706" s="15">
        <v>3</v>
      </c>
    </row>
    <row r="707" spans="1:10" x14ac:dyDescent="0.3">
      <c r="A707" s="13" t="s">
        <v>8219</v>
      </c>
      <c r="B707" s="15">
        <v>404</v>
      </c>
      <c r="I707" s="12" t="s">
        <v>8221</v>
      </c>
      <c r="J707" s="15">
        <v>3</v>
      </c>
    </row>
    <row r="708" spans="1:10" x14ac:dyDescent="0.3">
      <c r="A708" s="13" t="s">
        <v>8219</v>
      </c>
      <c r="B708" s="15">
        <v>9</v>
      </c>
      <c r="I708" s="12" t="s">
        <v>8221</v>
      </c>
      <c r="J708" s="15">
        <v>3</v>
      </c>
    </row>
    <row r="709" spans="1:10" x14ac:dyDescent="0.3">
      <c r="A709" s="12" t="s">
        <v>8219</v>
      </c>
      <c r="B709" s="15">
        <v>18</v>
      </c>
      <c r="I709" s="13" t="s">
        <v>8221</v>
      </c>
      <c r="J709" s="15">
        <v>3</v>
      </c>
    </row>
    <row r="710" spans="1:10" x14ac:dyDescent="0.3">
      <c r="A710" s="12" t="s">
        <v>8219</v>
      </c>
      <c r="B710" s="15">
        <v>28</v>
      </c>
      <c r="I710" s="13" t="s">
        <v>8221</v>
      </c>
      <c r="J710" s="15">
        <v>3</v>
      </c>
    </row>
    <row r="711" spans="1:10" x14ac:dyDescent="0.3">
      <c r="A711" s="13" t="s">
        <v>8219</v>
      </c>
      <c r="B711" s="15">
        <v>8</v>
      </c>
      <c r="I711" s="12" t="s">
        <v>8221</v>
      </c>
      <c r="J711" s="15">
        <v>3</v>
      </c>
    </row>
    <row r="712" spans="1:10" x14ac:dyDescent="0.3">
      <c r="A712" s="12" t="s">
        <v>8219</v>
      </c>
      <c r="B712" s="15">
        <v>176</v>
      </c>
      <c r="I712" s="13" t="s">
        <v>8221</v>
      </c>
      <c r="J712" s="15">
        <v>3</v>
      </c>
    </row>
    <row r="713" spans="1:10" x14ac:dyDescent="0.3">
      <c r="A713" s="12" t="s">
        <v>8219</v>
      </c>
      <c r="B713" s="15">
        <v>46</v>
      </c>
      <c r="I713" s="13" t="s">
        <v>8221</v>
      </c>
      <c r="J713" s="15">
        <v>3</v>
      </c>
    </row>
    <row r="714" spans="1:10" x14ac:dyDescent="0.3">
      <c r="A714" s="12" t="s">
        <v>8219</v>
      </c>
      <c r="B714" s="15">
        <v>49</v>
      </c>
      <c r="I714" s="13" t="s">
        <v>8221</v>
      </c>
      <c r="J714" s="15">
        <v>3</v>
      </c>
    </row>
    <row r="715" spans="1:10" x14ac:dyDescent="0.3">
      <c r="A715" s="13" t="s">
        <v>8219</v>
      </c>
      <c r="B715" s="15">
        <v>38</v>
      </c>
      <c r="I715" s="12" t="s">
        <v>8221</v>
      </c>
      <c r="J715" s="15">
        <v>3</v>
      </c>
    </row>
    <row r="716" spans="1:10" x14ac:dyDescent="0.3">
      <c r="A716" s="13" t="s">
        <v>8219</v>
      </c>
      <c r="B716" s="15">
        <v>67</v>
      </c>
      <c r="I716" s="12" t="s">
        <v>8221</v>
      </c>
      <c r="J716" s="15">
        <v>3</v>
      </c>
    </row>
    <row r="717" spans="1:10" x14ac:dyDescent="0.3">
      <c r="A717" s="12" t="s">
        <v>8219</v>
      </c>
      <c r="B717" s="15">
        <v>47</v>
      </c>
      <c r="I717" s="13" t="s">
        <v>8221</v>
      </c>
      <c r="J717" s="15">
        <v>3</v>
      </c>
    </row>
    <row r="718" spans="1:10" x14ac:dyDescent="0.3">
      <c r="A718" s="12" t="s">
        <v>8219</v>
      </c>
      <c r="B718" s="15">
        <v>73</v>
      </c>
      <c r="I718" s="13" t="s">
        <v>8221</v>
      </c>
      <c r="J718" s="15">
        <v>3</v>
      </c>
    </row>
    <row r="719" spans="1:10" x14ac:dyDescent="0.3">
      <c r="A719" s="12" t="s">
        <v>8219</v>
      </c>
      <c r="B719" s="15">
        <v>137</v>
      </c>
      <c r="I719" s="13" t="s">
        <v>8221</v>
      </c>
      <c r="J719" s="15">
        <v>3</v>
      </c>
    </row>
    <row r="720" spans="1:10" x14ac:dyDescent="0.3">
      <c r="A720" s="13" t="s">
        <v>8219</v>
      </c>
      <c r="B720" s="15">
        <v>79</v>
      </c>
      <c r="I720" s="12" t="s">
        <v>8221</v>
      </c>
      <c r="J720" s="15">
        <v>3</v>
      </c>
    </row>
    <row r="721" spans="1:10" x14ac:dyDescent="0.3">
      <c r="A721" s="12" t="s">
        <v>8219</v>
      </c>
      <c r="B721" s="15">
        <v>35</v>
      </c>
      <c r="I721" s="13" t="s">
        <v>8221</v>
      </c>
      <c r="J721" s="15">
        <v>3</v>
      </c>
    </row>
    <row r="722" spans="1:10" x14ac:dyDescent="0.3">
      <c r="A722" s="13" t="s">
        <v>8219</v>
      </c>
      <c r="B722" s="15">
        <v>38</v>
      </c>
      <c r="I722" s="12" t="s">
        <v>8221</v>
      </c>
      <c r="J722" s="15">
        <v>3</v>
      </c>
    </row>
    <row r="723" spans="1:10" x14ac:dyDescent="0.3">
      <c r="A723" s="13" t="s">
        <v>8219</v>
      </c>
      <c r="B723" s="15">
        <v>184</v>
      </c>
      <c r="I723" s="12" t="s">
        <v>8221</v>
      </c>
      <c r="J723" s="15">
        <v>3</v>
      </c>
    </row>
    <row r="724" spans="1:10" x14ac:dyDescent="0.3">
      <c r="A724" s="13" t="s">
        <v>8219</v>
      </c>
      <c r="B724" s="15">
        <v>20</v>
      </c>
      <c r="I724" s="12" t="s">
        <v>8221</v>
      </c>
      <c r="J724" s="15">
        <v>3</v>
      </c>
    </row>
    <row r="725" spans="1:10" x14ac:dyDescent="0.3">
      <c r="A725" s="13" t="s">
        <v>8219</v>
      </c>
      <c r="B725" s="15">
        <v>24</v>
      </c>
      <c r="I725" s="12" t="s">
        <v>8221</v>
      </c>
      <c r="J725" s="15">
        <v>3</v>
      </c>
    </row>
    <row r="726" spans="1:10" x14ac:dyDescent="0.3">
      <c r="A726" s="12" t="s">
        <v>8219</v>
      </c>
      <c r="B726" s="15">
        <v>150</v>
      </c>
      <c r="I726" s="13" t="s">
        <v>8221</v>
      </c>
      <c r="J726" s="15">
        <v>3</v>
      </c>
    </row>
    <row r="727" spans="1:10" x14ac:dyDescent="0.3">
      <c r="A727" s="12" t="s">
        <v>8219</v>
      </c>
      <c r="B727" s="15">
        <v>206</v>
      </c>
      <c r="I727" s="13" t="s">
        <v>8221</v>
      </c>
      <c r="J727" s="15">
        <v>3</v>
      </c>
    </row>
    <row r="728" spans="1:10" x14ac:dyDescent="0.3">
      <c r="A728" s="12" t="s">
        <v>8219</v>
      </c>
      <c r="B728" s="15">
        <v>49</v>
      </c>
      <c r="I728" s="13" t="s">
        <v>8221</v>
      </c>
      <c r="J728" s="15">
        <v>3</v>
      </c>
    </row>
    <row r="729" spans="1:10" x14ac:dyDescent="0.3">
      <c r="A729" s="12" t="s">
        <v>8219</v>
      </c>
      <c r="B729" s="15">
        <v>18</v>
      </c>
      <c r="I729" s="13" t="s">
        <v>8221</v>
      </c>
      <c r="J729" s="15">
        <v>3</v>
      </c>
    </row>
    <row r="730" spans="1:10" x14ac:dyDescent="0.3">
      <c r="A730" s="13" t="s">
        <v>8219</v>
      </c>
      <c r="B730" s="15">
        <v>13</v>
      </c>
      <c r="I730" s="12" t="s">
        <v>8221</v>
      </c>
      <c r="J730" s="15">
        <v>3</v>
      </c>
    </row>
    <row r="731" spans="1:10" x14ac:dyDescent="0.3">
      <c r="A731" s="12" t="s">
        <v>8219</v>
      </c>
      <c r="B731" s="15">
        <v>15</v>
      </c>
      <c r="I731" s="13" t="s">
        <v>8221</v>
      </c>
      <c r="J731" s="15">
        <v>3</v>
      </c>
    </row>
    <row r="732" spans="1:10" x14ac:dyDescent="0.3">
      <c r="A732" s="13" t="s">
        <v>8219</v>
      </c>
      <c r="B732" s="15">
        <v>33</v>
      </c>
      <c r="I732" s="12" t="s">
        <v>8221</v>
      </c>
      <c r="J732" s="15">
        <v>3</v>
      </c>
    </row>
    <row r="733" spans="1:10" x14ac:dyDescent="0.3">
      <c r="A733" s="13" t="s">
        <v>8219</v>
      </c>
      <c r="B733" s="15">
        <v>103</v>
      </c>
      <c r="I733" s="12" t="s">
        <v>8221</v>
      </c>
      <c r="J733" s="15">
        <v>3</v>
      </c>
    </row>
    <row r="734" spans="1:10" x14ac:dyDescent="0.3">
      <c r="A734" s="12" t="s">
        <v>8219</v>
      </c>
      <c r="B734" s="15">
        <v>54</v>
      </c>
      <c r="I734" s="13" t="s">
        <v>8221</v>
      </c>
      <c r="J734" s="15">
        <v>3</v>
      </c>
    </row>
    <row r="735" spans="1:10" x14ac:dyDescent="0.3">
      <c r="A735" s="13" t="s">
        <v>8219</v>
      </c>
      <c r="B735" s="15">
        <v>45</v>
      </c>
      <c r="I735" s="12" t="s">
        <v>8221</v>
      </c>
      <c r="J735" s="15">
        <v>3</v>
      </c>
    </row>
    <row r="736" spans="1:10" x14ac:dyDescent="0.3">
      <c r="A736" s="13" t="s">
        <v>8219</v>
      </c>
      <c r="B736" s="15">
        <v>37</v>
      </c>
      <c r="I736" s="12" t="s">
        <v>8221</v>
      </c>
      <c r="J736" s="15">
        <v>3</v>
      </c>
    </row>
    <row r="737" spans="1:10" x14ac:dyDescent="0.3">
      <c r="A737" s="12" t="s">
        <v>8219</v>
      </c>
      <c r="B737" s="15">
        <v>11</v>
      </c>
      <c r="I737" s="13" t="s">
        <v>8221</v>
      </c>
      <c r="J737" s="15">
        <v>3</v>
      </c>
    </row>
    <row r="738" spans="1:10" x14ac:dyDescent="0.3">
      <c r="A738" s="12" t="s">
        <v>8219</v>
      </c>
      <c r="B738" s="15">
        <v>128</v>
      </c>
      <c r="I738" s="13" t="s">
        <v>8221</v>
      </c>
      <c r="J738" s="15">
        <v>3</v>
      </c>
    </row>
    <row r="739" spans="1:10" x14ac:dyDescent="0.3">
      <c r="A739" s="12" t="s">
        <v>8219</v>
      </c>
      <c r="B739" s="15">
        <v>83</v>
      </c>
      <c r="I739" s="13" t="s">
        <v>8221</v>
      </c>
      <c r="J739" s="15">
        <v>3</v>
      </c>
    </row>
    <row r="740" spans="1:10" x14ac:dyDescent="0.3">
      <c r="A740" s="12" t="s">
        <v>8219</v>
      </c>
      <c r="B740" s="15">
        <v>951</v>
      </c>
      <c r="I740" s="13" t="s">
        <v>8221</v>
      </c>
      <c r="J740" s="15">
        <v>3</v>
      </c>
    </row>
    <row r="741" spans="1:10" x14ac:dyDescent="0.3">
      <c r="A741" s="13" t="s">
        <v>8219</v>
      </c>
      <c r="B741" s="15">
        <v>265</v>
      </c>
      <c r="I741" s="12" t="s">
        <v>8221</v>
      </c>
      <c r="J741" s="15">
        <v>3</v>
      </c>
    </row>
    <row r="742" spans="1:10" x14ac:dyDescent="0.3">
      <c r="A742" s="12" t="s">
        <v>8219</v>
      </c>
      <c r="B742" s="15">
        <v>96</v>
      </c>
      <c r="I742" s="13" t="s">
        <v>8221</v>
      </c>
      <c r="J742" s="15">
        <v>3</v>
      </c>
    </row>
    <row r="743" spans="1:10" x14ac:dyDescent="0.3">
      <c r="A743" s="12" t="s">
        <v>8219</v>
      </c>
      <c r="B743" s="15">
        <v>178</v>
      </c>
      <c r="I743" s="13" t="s">
        <v>8221</v>
      </c>
      <c r="J743" s="15">
        <v>3</v>
      </c>
    </row>
    <row r="744" spans="1:10" x14ac:dyDescent="0.3">
      <c r="A744" s="13" t="s">
        <v>8219</v>
      </c>
      <c r="B744" s="15">
        <v>354</v>
      </c>
      <c r="I744" s="12" t="s">
        <v>8221</v>
      </c>
      <c r="J744" s="15">
        <v>3</v>
      </c>
    </row>
    <row r="745" spans="1:10" x14ac:dyDescent="0.3">
      <c r="A745" s="12" t="s">
        <v>8219</v>
      </c>
      <c r="B745" s="15">
        <v>146</v>
      </c>
      <c r="I745" s="13" t="s">
        <v>8221</v>
      </c>
      <c r="J745" s="15">
        <v>3</v>
      </c>
    </row>
    <row r="746" spans="1:10" x14ac:dyDescent="0.3">
      <c r="A746" s="12" t="s">
        <v>8219</v>
      </c>
      <c r="B746" s="15">
        <v>211</v>
      </c>
      <c r="I746" s="13" t="s">
        <v>8221</v>
      </c>
      <c r="J746" s="15">
        <v>3</v>
      </c>
    </row>
    <row r="747" spans="1:10" x14ac:dyDescent="0.3">
      <c r="A747" s="13" t="s">
        <v>8219</v>
      </c>
      <c r="B747" s="15">
        <v>29</v>
      </c>
      <c r="I747" s="12" t="s">
        <v>8221</v>
      </c>
      <c r="J747" s="15">
        <v>3</v>
      </c>
    </row>
    <row r="748" spans="1:10" x14ac:dyDescent="0.3">
      <c r="A748" s="13" t="s">
        <v>8219</v>
      </c>
      <c r="B748" s="15">
        <v>114</v>
      </c>
      <c r="I748" s="12" t="s">
        <v>8221</v>
      </c>
      <c r="J748" s="15">
        <v>3</v>
      </c>
    </row>
    <row r="749" spans="1:10" x14ac:dyDescent="0.3">
      <c r="A749" s="13" t="s">
        <v>8219</v>
      </c>
      <c r="B749" s="15">
        <v>19</v>
      </c>
      <c r="I749" s="12" t="s">
        <v>8221</v>
      </c>
      <c r="J749" s="15">
        <v>3</v>
      </c>
    </row>
    <row r="750" spans="1:10" x14ac:dyDescent="0.3">
      <c r="A750" s="12" t="s">
        <v>8219</v>
      </c>
      <c r="B750" s="15">
        <v>115</v>
      </c>
      <c r="I750" s="13" t="s">
        <v>8221</v>
      </c>
      <c r="J750" s="15">
        <v>3</v>
      </c>
    </row>
    <row r="751" spans="1:10" x14ac:dyDescent="0.3">
      <c r="A751" s="13" t="s">
        <v>8219</v>
      </c>
      <c r="B751" s="15">
        <v>13</v>
      </c>
      <c r="I751" s="12" t="s">
        <v>8221</v>
      </c>
      <c r="J751" s="15">
        <v>3</v>
      </c>
    </row>
    <row r="752" spans="1:10" x14ac:dyDescent="0.3">
      <c r="A752" s="13" t="s">
        <v>8219</v>
      </c>
      <c r="B752" s="15">
        <v>96</v>
      </c>
      <c r="I752" s="12" t="s">
        <v>8221</v>
      </c>
      <c r="J752" s="15">
        <v>3</v>
      </c>
    </row>
    <row r="753" spans="1:10" x14ac:dyDescent="0.3">
      <c r="A753" s="13" t="s">
        <v>8219</v>
      </c>
      <c r="B753" s="15">
        <v>52</v>
      </c>
      <c r="I753" s="12" t="s">
        <v>8221</v>
      </c>
      <c r="J753" s="15">
        <v>4</v>
      </c>
    </row>
    <row r="754" spans="1:10" x14ac:dyDescent="0.3">
      <c r="A754" s="13" t="s">
        <v>8219</v>
      </c>
      <c r="B754" s="15">
        <v>28</v>
      </c>
      <c r="I754" s="12" t="s">
        <v>8221</v>
      </c>
      <c r="J754" s="15">
        <v>4</v>
      </c>
    </row>
    <row r="755" spans="1:10" x14ac:dyDescent="0.3">
      <c r="A755" s="12" t="s">
        <v>8219</v>
      </c>
      <c r="B755" s="15">
        <v>27</v>
      </c>
      <c r="I755" s="13" t="s">
        <v>8221</v>
      </c>
      <c r="J755" s="15">
        <v>4</v>
      </c>
    </row>
    <row r="756" spans="1:10" x14ac:dyDescent="0.3">
      <c r="A756" s="13" t="s">
        <v>8219</v>
      </c>
      <c r="B756" s="15">
        <v>57</v>
      </c>
      <c r="I756" s="12" t="s">
        <v>8221</v>
      </c>
      <c r="J756" s="15">
        <v>4</v>
      </c>
    </row>
    <row r="757" spans="1:10" x14ac:dyDescent="0.3">
      <c r="A757" s="12" t="s">
        <v>8219</v>
      </c>
      <c r="B757" s="15">
        <v>64</v>
      </c>
      <c r="I757" s="13" t="s">
        <v>8221</v>
      </c>
      <c r="J757" s="15">
        <v>4</v>
      </c>
    </row>
    <row r="758" spans="1:10" x14ac:dyDescent="0.3">
      <c r="A758" s="13" t="s">
        <v>8219</v>
      </c>
      <c r="B758" s="15">
        <v>13</v>
      </c>
      <c r="I758" s="12" t="s">
        <v>8221</v>
      </c>
      <c r="J758" s="15">
        <v>4</v>
      </c>
    </row>
    <row r="759" spans="1:10" x14ac:dyDescent="0.3">
      <c r="A759" s="13" t="s">
        <v>8219</v>
      </c>
      <c r="B759" s="15">
        <v>34</v>
      </c>
      <c r="I759" s="12" t="s">
        <v>8221</v>
      </c>
      <c r="J759" s="15">
        <v>4</v>
      </c>
    </row>
    <row r="760" spans="1:10" x14ac:dyDescent="0.3">
      <c r="A760" s="12" t="s">
        <v>8219</v>
      </c>
      <c r="B760" s="15">
        <v>42</v>
      </c>
      <c r="I760" s="13" t="s">
        <v>8221</v>
      </c>
      <c r="J760" s="15">
        <v>4</v>
      </c>
    </row>
    <row r="761" spans="1:10" x14ac:dyDescent="0.3">
      <c r="A761" s="13" t="s">
        <v>8219</v>
      </c>
      <c r="B761" s="15">
        <v>31</v>
      </c>
      <c r="I761" s="12" t="s">
        <v>8221</v>
      </c>
      <c r="J761" s="15">
        <v>4</v>
      </c>
    </row>
    <row r="762" spans="1:10" x14ac:dyDescent="0.3">
      <c r="A762" s="13" t="s">
        <v>8219</v>
      </c>
      <c r="B762" s="15">
        <v>66</v>
      </c>
      <c r="I762" s="12" t="s">
        <v>8221</v>
      </c>
      <c r="J762" s="15">
        <v>4</v>
      </c>
    </row>
    <row r="763" spans="1:10" x14ac:dyDescent="0.3">
      <c r="A763" s="12" t="s">
        <v>8219</v>
      </c>
      <c r="B763" s="15">
        <v>36</v>
      </c>
      <c r="I763" s="13" t="s">
        <v>8221</v>
      </c>
      <c r="J763" s="15">
        <v>4</v>
      </c>
    </row>
    <row r="764" spans="1:10" x14ac:dyDescent="0.3">
      <c r="A764" s="12" t="s">
        <v>8219</v>
      </c>
      <c r="B764" s="15">
        <v>337</v>
      </c>
      <c r="I764" s="13" t="s">
        <v>8221</v>
      </c>
      <c r="J764" s="15">
        <v>4</v>
      </c>
    </row>
    <row r="765" spans="1:10" x14ac:dyDescent="0.3">
      <c r="A765" s="12" t="s">
        <v>8219</v>
      </c>
      <c r="B765" s="15">
        <v>27</v>
      </c>
      <c r="I765" s="13" t="s">
        <v>8221</v>
      </c>
      <c r="J765" s="15">
        <v>4</v>
      </c>
    </row>
    <row r="766" spans="1:10" x14ac:dyDescent="0.3">
      <c r="A766" s="13" t="s">
        <v>8219</v>
      </c>
      <c r="B766" s="15">
        <v>199</v>
      </c>
      <c r="I766" s="12" t="s">
        <v>8221</v>
      </c>
      <c r="J766" s="15">
        <v>4</v>
      </c>
    </row>
    <row r="767" spans="1:10" x14ac:dyDescent="0.3">
      <c r="A767" s="12" t="s">
        <v>8219</v>
      </c>
      <c r="B767" s="15">
        <v>63</v>
      </c>
      <c r="I767" s="13" t="s">
        <v>8221</v>
      </c>
      <c r="J767" s="15">
        <v>4</v>
      </c>
    </row>
    <row r="768" spans="1:10" x14ac:dyDescent="0.3">
      <c r="A768" s="13" t="s">
        <v>8219</v>
      </c>
      <c r="B768" s="15">
        <v>10</v>
      </c>
      <c r="I768" s="12" t="s">
        <v>8221</v>
      </c>
      <c r="J768" s="15">
        <v>4</v>
      </c>
    </row>
    <row r="769" spans="1:10" x14ac:dyDescent="0.3">
      <c r="A769" s="13" t="s">
        <v>8219</v>
      </c>
      <c r="B769" s="15">
        <v>11</v>
      </c>
      <c r="I769" s="12" t="s">
        <v>8221</v>
      </c>
      <c r="J769" s="15">
        <v>4</v>
      </c>
    </row>
    <row r="770" spans="1:10" x14ac:dyDescent="0.3">
      <c r="A770" s="13" t="s">
        <v>8219</v>
      </c>
      <c r="B770" s="15">
        <v>35</v>
      </c>
      <c r="I770" s="12" t="s">
        <v>8221</v>
      </c>
      <c r="J770" s="15">
        <v>4</v>
      </c>
    </row>
    <row r="771" spans="1:10" x14ac:dyDescent="0.3">
      <c r="A771" s="12" t="s">
        <v>8219</v>
      </c>
      <c r="B771" s="15">
        <v>82</v>
      </c>
      <c r="I771" s="13" t="s">
        <v>8221</v>
      </c>
      <c r="J771" s="15">
        <v>4</v>
      </c>
    </row>
    <row r="772" spans="1:10" x14ac:dyDescent="0.3">
      <c r="A772" s="13" t="s">
        <v>8219</v>
      </c>
      <c r="B772" s="15">
        <v>87</v>
      </c>
      <c r="I772" s="12" t="s">
        <v>8221</v>
      </c>
      <c r="J772" s="15">
        <v>4</v>
      </c>
    </row>
    <row r="773" spans="1:10" x14ac:dyDescent="0.3">
      <c r="A773" s="13" t="s">
        <v>8219</v>
      </c>
      <c r="B773" s="15">
        <v>20</v>
      </c>
      <c r="I773" s="12" t="s">
        <v>8221</v>
      </c>
      <c r="J773" s="15">
        <v>4</v>
      </c>
    </row>
    <row r="774" spans="1:10" x14ac:dyDescent="0.3">
      <c r="A774" s="13" t="s">
        <v>8219</v>
      </c>
      <c r="B774" s="15">
        <v>45</v>
      </c>
      <c r="I774" s="12" t="s">
        <v>8221</v>
      </c>
      <c r="J774" s="15">
        <v>4</v>
      </c>
    </row>
    <row r="775" spans="1:10" x14ac:dyDescent="0.3">
      <c r="A775" s="13" t="s">
        <v>8219</v>
      </c>
      <c r="B775" s="15">
        <v>73</v>
      </c>
      <c r="I775" s="12" t="s">
        <v>8221</v>
      </c>
      <c r="J775" s="15">
        <v>4</v>
      </c>
    </row>
    <row r="776" spans="1:10" x14ac:dyDescent="0.3">
      <c r="A776" s="13" t="s">
        <v>8219</v>
      </c>
      <c r="B776" s="15">
        <v>29</v>
      </c>
      <c r="I776" s="12" t="s">
        <v>8221</v>
      </c>
      <c r="J776" s="15">
        <v>4</v>
      </c>
    </row>
    <row r="777" spans="1:10" x14ac:dyDescent="0.3">
      <c r="A777" s="12" t="s">
        <v>8219</v>
      </c>
      <c r="B777" s="15">
        <v>81</v>
      </c>
      <c r="I777" s="13" t="s">
        <v>8221</v>
      </c>
      <c r="J777" s="15">
        <v>4</v>
      </c>
    </row>
    <row r="778" spans="1:10" x14ac:dyDescent="0.3">
      <c r="A778" s="12" t="s">
        <v>8219</v>
      </c>
      <c r="B778" s="15">
        <v>25</v>
      </c>
      <c r="I778" s="13" t="s">
        <v>8221</v>
      </c>
      <c r="J778" s="15">
        <v>4</v>
      </c>
    </row>
    <row r="779" spans="1:10" x14ac:dyDescent="0.3">
      <c r="A779" s="12" t="s">
        <v>8219</v>
      </c>
      <c r="B779" s="15">
        <v>70</v>
      </c>
      <c r="I779" s="13" t="s">
        <v>8221</v>
      </c>
      <c r="J779" s="15">
        <v>4</v>
      </c>
    </row>
    <row r="780" spans="1:10" x14ac:dyDescent="0.3">
      <c r="A780" s="12" t="s">
        <v>8219</v>
      </c>
      <c r="B780" s="15">
        <v>141</v>
      </c>
      <c r="I780" s="13" t="s">
        <v>8221</v>
      </c>
      <c r="J780" s="15">
        <v>4</v>
      </c>
    </row>
    <row r="781" spans="1:10" x14ac:dyDescent="0.3">
      <c r="A781" s="13" t="s">
        <v>8219</v>
      </c>
      <c r="B781" s="15">
        <v>148</v>
      </c>
      <c r="I781" s="12" t="s">
        <v>8221</v>
      </c>
      <c r="J781" s="15">
        <v>4</v>
      </c>
    </row>
    <row r="782" spans="1:10" x14ac:dyDescent="0.3">
      <c r="A782" s="12" t="s">
        <v>8219</v>
      </c>
      <c r="B782" s="15">
        <v>28</v>
      </c>
      <c r="I782" s="13" t="s">
        <v>8221</v>
      </c>
      <c r="J782" s="15">
        <v>4</v>
      </c>
    </row>
    <row r="783" spans="1:10" x14ac:dyDescent="0.3">
      <c r="A783" s="12" t="s">
        <v>8219</v>
      </c>
      <c r="B783" s="15">
        <v>380</v>
      </c>
      <c r="I783" s="13" t="s">
        <v>8221</v>
      </c>
      <c r="J783" s="15">
        <v>4</v>
      </c>
    </row>
    <row r="784" spans="1:10" x14ac:dyDescent="0.3">
      <c r="A784" s="13" t="s">
        <v>8219</v>
      </c>
      <c r="B784" s="15">
        <v>40</v>
      </c>
      <c r="I784" s="12" t="s">
        <v>8221</v>
      </c>
      <c r="J784" s="15">
        <v>4</v>
      </c>
    </row>
    <row r="785" spans="1:10" x14ac:dyDescent="0.3">
      <c r="A785" s="12" t="s">
        <v>8219</v>
      </c>
      <c r="B785" s="15">
        <v>46</v>
      </c>
      <c r="I785" s="13" t="s">
        <v>8221</v>
      </c>
      <c r="J785" s="15">
        <v>4</v>
      </c>
    </row>
    <row r="786" spans="1:10" x14ac:dyDescent="0.3">
      <c r="A786" s="13" t="s">
        <v>8219</v>
      </c>
      <c r="B786" s="15">
        <v>56</v>
      </c>
      <c r="I786" s="12" t="s">
        <v>8221</v>
      </c>
      <c r="J786" s="15">
        <v>4</v>
      </c>
    </row>
    <row r="787" spans="1:10" x14ac:dyDescent="0.3">
      <c r="A787" s="13" t="s">
        <v>8219</v>
      </c>
      <c r="B787" s="15">
        <v>9</v>
      </c>
      <c r="I787" s="12" t="s">
        <v>8221</v>
      </c>
      <c r="J787" s="15">
        <v>4</v>
      </c>
    </row>
    <row r="788" spans="1:10" x14ac:dyDescent="0.3">
      <c r="A788" s="13" t="s">
        <v>8219</v>
      </c>
      <c r="B788" s="15">
        <v>38</v>
      </c>
      <c r="I788" s="12" t="s">
        <v>8221</v>
      </c>
      <c r="J788" s="15">
        <v>4</v>
      </c>
    </row>
    <row r="789" spans="1:10" x14ac:dyDescent="0.3">
      <c r="A789" s="13" t="s">
        <v>8219</v>
      </c>
      <c r="B789" s="15">
        <v>232</v>
      </c>
      <c r="I789" s="12" t="s">
        <v>8221</v>
      </c>
      <c r="J789" s="15">
        <v>4</v>
      </c>
    </row>
    <row r="790" spans="1:10" x14ac:dyDescent="0.3">
      <c r="A790" s="13" t="s">
        <v>8219</v>
      </c>
      <c r="B790" s="15">
        <v>27</v>
      </c>
      <c r="I790" s="12" t="s">
        <v>8221</v>
      </c>
      <c r="J790" s="15">
        <v>4</v>
      </c>
    </row>
    <row r="791" spans="1:10" x14ac:dyDescent="0.3">
      <c r="A791" s="12" t="s">
        <v>8219</v>
      </c>
      <c r="B791" s="15">
        <v>27</v>
      </c>
      <c r="I791" s="13" t="s">
        <v>8221</v>
      </c>
      <c r="J791" s="15">
        <v>4</v>
      </c>
    </row>
    <row r="792" spans="1:10" x14ac:dyDescent="0.3">
      <c r="A792" s="12" t="s">
        <v>8219</v>
      </c>
      <c r="B792" s="15">
        <v>25</v>
      </c>
      <c r="I792" s="13" t="s">
        <v>8221</v>
      </c>
      <c r="J792" s="15">
        <v>4</v>
      </c>
    </row>
    <row r="793" spans="1:10" x14ac:dyDescent="0.3">
      <c r="A793" s="13" t="s">
        <v>8219</v>
      </c>
      <c r="B793" s="15">
        <v>110</v>
      </c>
      <c r="I793" s="12" t="s">
        <v>8221</v>
      </c>
      <c r="J793" s="15">
        <v>4</v>
      </c>
    </row>
    <row r="794" spans="1:10" x14ac:dyDescent="0.3">
      <c r="A794" s="13" t="s">
        <v>8219</v>
      </c>
      <c r="B794" s="15">
        <v>202</v>
      </c>
      <c r="I794" s="12" t="s">
        <v>8221</v>
      </c>
      <c r="J794" s="15">
        <v>4</v>
      </c>
    </row>
    <row r="795" spans="1:10" x14ac:dyDescent="0.3">
      <c r="A795" s="12" t="s">
        <v>8219</v>
      </c>
      <c r="B795" s="15">
        <v>437</v>
      </c>
      <c r="I795" s="13" t="s">
        <v>8221</v>
      </c>
      <c r="J795" s="15">
        <v>4</v>
      </c>
    </row>
    <row r="796" spans="1:10" x14ac:dyDescent="0.3">
      <c r="A796" s="12" t="s">
        <v>8219</v>
      </c>
      <c r="B796" s="15">
        <v>125</v>
      </c>
      <c r="I796" s="13" t="s">
        <v>8221</v>
      </c>
      <c r="J796" s="15">
        <v>4</v>
      </c>
    </row>
    <row r="797" spans="1:10" x14ac:dyDescent="0.3">
      <c r="A797" s="13" t="s">
        <v>8219</v>
      </c>
      <c r="B797" s="15">
        <v>91</v>
      </c>
      <c r="I797" s="12" t="s">
        <v>8221</v>
      </c>
      <c r="J797" s="15">
        <v>4</v>
      </c>
    </row>
    <row r="798" spans="1:10" x14ac:dyDescent="0.3">
      <c r="A798" s="13" t="s">
        <v>8219</v>
      </c>
      <c r="B798" s="15">
        <v>943</v>
      </c>
      <c r="I798" s="12" t="s">
        <v>8221</v>
      </c>
      <c r="J798" s="15">
        <v>4</v>
      </c>
    </row>
    <row r="799" spans="1:10" x14ac:dyDescent="0.3">
      <c r="A799" s="13" t="s">
        <v>8219</v>
      </c>
      <c r="B799" s="15">
        <v>97</v>
      </c>
      <c r="I799" s="12" t="s">
        <v>8221</v>
      </c>
      <c r="J799" s="15">
        <v>4</v>
      </c>
    </row>
    <row r="800" spans="1:10" x14ac:dyDescent="0.3">
      <c r="A800" s="13" t="s">
        <v>8219</v>
      </c>
      <c r="B800" s="15">
        <v>59</v>
      </c>
      <c r="I800" s="12" t="s">
        <v>8221</v>
      </c>
      <c r="J800" s="15">
        <v>4</v>
      </c>
    </row>
    <row r="801" spans="1:10" x14ac:dyDescent="0.3">
      <c r="A801" s="13" t="s">
        <v>8219</v>
      </c>
      <c r="B801" s="15">
        <v>17</v>
      </c>
      <c r="I801" s="12" t="s">
        <v>8221</v>
      </c>
      <c r="J801" s="15">
        <v>4</v>
      </c>
    </row>
    <row r="802" spans="1:10" x14ac:dyDescent="0.3">
      <c r="A802" s="13" t="s">
        <v>8219</v>
      </c>
      <c r="B802" s="15">
        <v>18</v>
      </c>
      <c r="I802" s="12" t="s">
        <v>8221</v>
      </c>
      <c r="J802" s="15">
        <v>4</v>
      </c>
    </row>
    <row r="803" spans="1:10" x14ac:dyDescent="0.3">
      <c r="A803" s="13" t="s">
        <v>8219</v>
      </c>
      <c r="B803" s="15">
        <v>98</v>
      </c>
      <c r="I803" s="12" t="s">
        <v>8221</v>
      </c>
      <c r="J803" s="15">
        <v>4</v>
      </c>
    </row>
    <row r="804" spans="1:10" x14ac:dyDescent="0.3">
      <c r="A804" s="13" t="s">
        <v>8219</v>
      </c>
      <c r="B804" s="15">
        <v>20</v>
      </c>
      <c r="I804" s="12" t="s">
        <v>8221</v>
      </c>
      <c r="J804" s="15">
        <v>4</v>
      </c>
    </row>
    <row r="805" spans="1:10" x14ac:dyDescent="0.3">
      <c r="A805" s="12" t="s">
        <v>8219</v>
      </c>
      <c r="B805" s="15">
        <v>168</v>
      </c>
      <c r="I805" s="13" t="s">
        <v>8221</v>
      </c>
      <c r="J805" s="15">
        <v>4</v>
      </c>
    </row>
    <row r="806" spans="1:10" x14ac:dyDescent="0.3">
      <c r="A806" s="12" t="s">
        <v>8219</v>
      </c>
      <c r="B806" s="15">
        <v>188</v>
      </c>
      <c r="I806" s="13" t="s">
        <v>8221</v>
      </c>
      <c r="J806" s="15">
        <v>4</v>
      </c>
    </row>
    <row r="807" spans="1:10" x14ac:dyDescent="0.3">
      <c r="A807" s="12" t="s">
        <v>8219</v>
      </c>
      <c r="B807" s="15">
        <v>123</v>
      </c>
      <c r="I807" s="13" t="s">
        <v>8221</v>
      </c>
      <c r="J807" s="15">
        <v>4</v>
      </c>
    </row>
    <row r="808" spans="1:10" x14ac:dyDescent="0.3">
      <c r="A808" s="12" t="s">
        <v>8219</v>
      </c>
      <c r="B808" s="15">
        <v>71</v>
      </c>
      <c r="I808" s="13" t="s">
        <v>8221</v>
      </c>
      <c r="J808" s="15">
        <v>4</v>
      </c>
    </row>
    <row r="809" spans="1:10" x14ac:dyDescent="0.3">
      <c r="A809" s="12" t="s">
        <v>8219</v>
      </c>
      <c r="B809" s="15">
        <v>235</v>
      </c>
      <c r="I809" s="13" t="s">
        <v>8221</v>
      </c>
      <c r="J809" s="15">
        <v>4</v>
      </c>
    </row>
    <row r="810" spans="1:10" x14ac:dyDescent="0.3">
      <c r="A810" s="13" t="s">
        <v>8219</v>
      </c>
      <c r="B810" s="15">
        <v>80</v>
      </c>
      <c r="I810" s="12" t="s">
        <v>8221</v>
      </c>
      <c r="J810" s="15">
        <v>4</v>
      </c>
    </row>
    <row r="811" spans="1:10" x14ac:dyDescent="0.3">
      <c r="A811" s="13" t="s">
        <v>8219</v>
      </c>
      <c r="B811" s="15">
        <v>81</v>
      </c>
      <c r="I811" s="12" t="s">
        <v>8221</v>
      </c>
      <c r="J811" s="15">
        <v>4</v>
      </c>
    </row>
    <row r="812" spans="1:10" x14ac:dyDescent="0.3">
      <c r="A812" s="12" t="s">
        <v>8219</v>
      </c>
      <c r="B812" s="15">
        <v>21</v>
      </c>
      <c r="I812" s="13" t="s">
        <v>8221</v>
      </c>
      <c r="J812" s="15">
        <v>4</v>
      </c>
    </row>
    <row r="813" spans="1:10" x14ac:dyDescent="0.3">
      <c r="A813" s="13" t="s">
        <v>8219</v>
      </c>
      <c r="B813" s="15">
        <v>109</v>
      </c>
      <c r="I813" s="12" t="s">
        <v>8221</v>
      </c>
      <c r="J813" s="15">
        <v>4</v>
      </c>
    </row>
    <row r="814" spans="1:10" x14ac:dyDescent="0.3">
      <c r="A814" s="13" t="s">
        <v>8219</v>
      </c>
      <c r="B814" s="15">
        <v>186</v>
      </c>
      <c r="I814" s="12" t="s">
        <v>8221</v>
      </c>
      <c r="J814" s="15">
        <v>4</v>
      </c>
    </row>
    <row r="815" spans="1:10" x14ac:dyDescent="0.3">
      <c r="A815" s="12" t="s">
        <v>8219</v>
      </c>
      <c r="B815" s="15">
        <v>16</v>
      </c>
      <c r="I815" s="13" t="s">
        <v>8221</v>
      </c>
      <c r="J815" s="15">
        <v>4</v>
      </c>
    </row>
    <row r="816" spans="1:10" x14ac:dyDescent="0.3">
      <c r="A816" s="13" t="s">
        <v>8219</v>
      </c>
      <c r="B816" s="15">
        <v>30</v>
      </c>
      <c r="I816" s="12" t="s">
        <v>8221</v>
      </c>
      <c r="J816" s="15">
        <v>4</v>
      </c>
    </row>
    <row r="817" spans="1:10" x14ac:dyDescent="0.3">
      <c r="A817" s="12" t="s">
        <v>8219</v>
      </c>
      <c r="B817" s="15">
        <v>7</v>
      </c>
      <c r="I817" s="13" t="s">
        <v>8221</v>
      </c>
      <c r="J817" s="15">
        <v>4</v>
      </c>
    </row>
    <row r="818" spans="1:10" x14ac:dyDescent="0.3">
      <c r="A818" s="13" t="s">
        <v>8219</v>
      </c>
      <c r="B818" s="15">
        <v>332</v>
      </c>
      <c r="I818" s="12" t="s">
        <v>8221</v>
      </c>
      <c r="J818" s="15">
        <v>4</v>
      </c>
    </row>
    <row r="819" spans="1:10" x14ac:dyDescent="0.3">
      <c r="A819" s="12" t="s">
        <v>8219</v>
      </c>
      <c r="B819" s="15">
        <v>321</v>
      </c>
      <c r="I819" s="13" t="s">
        <v>8221</v>
      </c>
      <c r="J819" s="15">
        <v>4</v>
      </c>
    </row>
    <row r="820" spans="1:10" x14ac:dyDescent="0.3">
      <c r="A820" s="13" t="s">
        <v>8219</v>
      </c>
      <c r="B820" s="15">
        <v>74</v>
      </c>
      <c r="I820" s="12" t="s">
        <v>8221</v>
      </c>
      <c r="J820" s="15">
        <v>4</v>
      </c>
    </row>
    <row r="821" spans="1:10" x14ac:dyDescent="0.3">
      <c r="A821" s="12" t="s">
        <v>8219</v>
      </c>
      <c r="B821" s="15">
        <v>100</v>
      </c>
      <c r="I821" s="13" t="s">
        <v>8221</v>
      </c>
      <c r="J821" s="15">
        <v>4</v>
      </c>
    </row>
    <row r="822" spans="1:10" x14ac:dyDescent="0.3">
      <c r="A822" s="13" t="s">
        <v>8219</v>
      </c>
      <c r="B822" s="15">
        <v>613</v>
      </c>
      <c r="I822" s="12" t="s">
        <v>8221</v>
      </c>
      <c r="J822" s="15">
        <v>4</v>
      </c>
    </row>
    <row r="823" spans="1:10" x14ac:dyDescent="0.3">
      <c r="A823" s="12" t="s">
        <v>8219</v>
      </c>
      <c r="B823" s="15">
        <v>89</v>
      </c>
      <c r="I823" s="13" t="s">
        <v>8221</v>
      </c>
      <c r="J823" s="15">
        <v>4</v>
      </c>
    </row>
    <row r="824" spans="1:10" x14ac:dyDescent="0.3">
      <c r="A824" s="13" t="s">
        <v>8219</v>
      </c>
      <c r="B824" s="15">
        <v>130</v>
      </c>
      <c r="I824" s="12" t="s">
        <v>8221</v>
      </c>
      <c r="J824" s="15">
        <v>4</v>
      </c>
    </row>
    <row r="825" spans="1:10" x14ac:dyDescent="0.3">
      <c r="A825" s="13" t="s">
        <v>8219</v>
      </c>
      <c r="B825" s="15">
        <v>236</v>
      </c>
      <c r="I825" s="12" t="s">
        <v>8221</v>
      </c>
      <c r="J825" s="15">
        <v>4</v>
      </c>
    </row>
    <row r="826" spans="1:10" x14ac:dyDescent="0.3">
      <c r="A826" s="12" t="s">
        <v>8219</v>
      </c>
      <c r="B826" s="15">
        <v>57</v>
      </c>
      <c r="I826" s="13" t="s">
        <v>8221</v>
      </c>
      <c r="J826" s="15">
        <v>4</v>
      </c>
    </row>
    <row r="827" spans="1:10" x14ac:dyDescent="0.3">
      <c r="A827" s="12" t="s">
        <v>8219</v>
      </c>
      <c r="B827" s="15">
        <v>24</v>
      </c>
      <c r="I827" s="13" t="s">
        <v>8221</v>
      </c>
      <c r="J827" s="15">
        <v>4</v>
      </c>
    </row>
    <row r="828" spans="1:10" x14ac:dyDescent="0.3">
      <c r="A828" s="12" t="s">
        <v>8219</v>
      </c>
      <c r="B828" s="15">
        <v>128</v>
      </c>
      <c r="I828" s="13" t="s">
        <v>8221</v>
      </c>
      <c r="J828" s="15">
        <v>4</v>
      </c>
    </row>
    <row r="829" spans="1:10" x14ac:dyDescent="0.3">
      <c r="A829" s="13" t="s">
        <v>8219</v>
      </c>
      <c r="B829" s="15">
        <v>12</v>
      </c>
      <c r="I829" s="12" t="s">
        <v>8221</v>
      </c>
      <c r="J829" s="15">
        <v>4</v>
      </c>
    </row>
    <row r="830" spans="1:10" x14ac:dyDescent="0.3">
      <c r="A830" s="12" t="s">
        <v>8219</v>
      </c>
      <c r="B830" s="15">
        <v>52</v>
      </c>
      <c r="I830" s="13" t="s">
        <v>8221</v>
      </c>
      <c r="J830" s="15">
        <v>4</v>
      </c>
    </row>
    <row r="831" spans="1:10" x14ac:dyDescent="0.3">
      <c r="A831" s="12" t="s">
        <v>8219</v>
      </c>
      <c r="B831" s="15">
        <v>167</v>
      </c>
      <c r="I831" s="13" t="s">
        <v>8221</v>
      </c>
      <c r="J831" s="15">
        <v>4</v>
      </c>
    </row>
    <row r="832" spans="1:10" x14ac:dyDescent="0.3">
      <c r="A832" s="12" t="s">
        <v>8219</v>
      </c>
      <c r="B832" s="15">
        <v>43</v>
      </c>
      <c r="I832" s="13" t="s">
        <v>8221</v>
      </c>
      <c r="J832" s="15">
        <v>4</v>
      </c>
    </row>
    <row r="833" spans="1:10" x14ac:dyDescent="0.3">
      <c r="A833" s="12" t="s">
        <v>8219</v>
      </c>
      <c r="B833" s="15">
        <v>350</v>
      </c>
      <c r="I833" s="13" t="s">
        <v>8221</v>
      </c>
      <c r="J833" s="15">
        <v>4</v>
      </c>
    </row>
    <row r="834" spans="1:10" x14ac:dyDescent="0.3">
      <c r="A834" s="13" t="s">
        <v>8219</v>
      </c>
      <c r="B834" s="15">
        <v>36</v>
      </c>
      <c r="I834" s="12" t="s">
        <v>8221</v>
      </c>
      <c r="J834" s="15">
        <v>4</v>
      </c>
    </row>
    <row r="835" spans="1:10" x14ac:dyDescent="0.3">
      <c r="A835" s="13" t="s">
        <v>8219</v>
      </c>
      <c r="B835" s="15">
        <v>43</v>
      </c>
      <c r="I835" s="12" t="s">
        <v>8221</v>
      </c>
      <c r="J835" s="15">
        <v>4</v>
      </c>
    </row>
    <row r="836" spans="1:10" x14ac:dyDescent="0.3">
      <c r="A836" s="12" t="s">
        <v>8219</v>
      </c>
      <c r="B836" s="15">
        <v>379</v>
      </c>
      <c r="I836" s="13" t="s">
        <v>8221</v>
      </c>
      <c r="J836" s="15">
        <v>4</v>
      </c>
    </row>
    <row r="837" spans="1:10" x14ac:dyDescent="0.3">
      <c r="A837" s="13" t="s">
        <v>8219</v>
      </c>
      <c r="B837" s="15">
        <v>151</v>
      </c>
      <c r="I837" s="12" t="s">
        <v>8221</v>
      </c>
      <c r="J837" s="15">
        <v>4</v>
      </c>
    </row>
    <row r="838" spans="1:10" x14ac:dyDescent="0.3">
      <c r="A838" s="12" t="s">
        <v>8219</v>
      </c>
      <c r="B838" s="15">
        <v>235</v>
      </c>
      <c r="I838" s="13" t="s">
        <v>8221</v>
      </c>
      <c r="J838" s="15">
        <v>4</v>
      </c>
    </row>
    <row r="839" spans="1:10" x14ac:dyDescent="0.3">
      <c r="A839" s="13" t="s">
        <v>8219</v>
      </c>
      <c r="B839" s="15">
        <v>63</v>
      </c>
      <c r="I839" s="12" t="s">
        <v>8221</v>
      </c>
      <c r="J839" s="15">
        <v>4</v>
      </c>
    </row>
    <row r="840" spans="1:10" x14ac:dyDescent="0.3">
      <c r="A840" s="12" t="s">
        <v>8219</v>
      </c>
      <c r="B840" s="15">
        <v>19</v>
      </c>
      <c r="I840" s="13" t="s">
        <v>8221</v>
      </c>
      <c r="J840" s="15">
        <v>4</v>
      </c>
    </row>
    <row r="841" spans="1:10" x14ac:dyDescent="0.3">
      <c r="A841" s="12" t="s">
        <v>8219</v>
      </c>
      <c r="B841" s="15">
        <v>336</v>
      </c>
      <c r="I841" s="13" t="s">
        <v>8221</v>
      </c>
      <c r="J841" s="15">
        <v>4</v>
      </c>
    </row>
    <row r="842" spans="1:10" x14ac:dyDescent="0.3">
      <c r="A842" s="13" t="s">
        <v>8219</v>
      </c>
      <c r="B842" s="15">
        <v>55</v>
      </c>
      <c r="I842" s="12" t="s">
        <v>8221</v>
      </c>
      <c r="J842" s="15">
        <v>4</v>
      </c>
    </row>
    <row r="843" spans="1:10" x14ac:dyDescent="0.3">
      <c r="A843" s="13" t="s">
        <v>8219</v>
      </c>
      <c r="B843" s="15">
        <v>23</v>
      </c>
      <c r="I843" s="12" t="s">
        <v>8221</v>
      </c>
      <c r="J843" s="15">
        <v>4</v>
      </c>
    </row>
    <row r="844" spans="1:10" x14ac:dyDescent="0.3">
      <c r="A844" s="12" t="s">
        <v>8219</v>
      </c>
      <c r="B844" s="15">
        <v>160</v>
      </c>
      <c r="I844" s="13" t="s">
        <v>8221</v>
      </c>
      <c r="J844" s="15">
        <v>4</v>
      </c>
    </row>
    <row r="845" spans="1:10" x14ac:dyDescent="0.3">
      <c r="A845" s="13" t="s">
        <v>8219</v>
      </c>
      <c r="B845" s="15">
        <v>361</v>
      </c>
      <c r="I845" s="12" t="s">
        <v>8221</v>
      </c>
      <c r="J845" s="15">
        <v>4</v>
      </c>
    </row>
    <row r="846" spans="1:10" x14ac:dyDescent="0.3">
      <c r="A846" s="12" t="s">
        <v>8219</v>
      </c>
      <c r="B846" s="15">
        <v>146</v>
      </c>
      <c r="I846" s="13" t="s">
        <v>8221</v>
      </c>
      <c r="J846" s="15">
        <v>4</v>
      </c>
    </row>
    <row r="847" spans="1:10" x14ac:dyDescent="0.3">
      <c r="A847" s="12" t="s">
        <v>8219</v>
      </c>
      <c r="B847" s="15">
        <v>325</v>
      </c>
      <c r="I847" s="13" t="s">
        <v>8221</v>
      </c>
      <c r="J847" s="15">
        <v>4</v>
      </c>
    </row>
    <row r="848" spans="1:10" x14ac:dyDescent="0.3">
      <c r="A848" s="13" t="s">
        <v>8219</v>
      </c>
      <c r="B848" s="15">
        <v>22</v>
      </c>
      <c r="I848" s="12" t="s">
        <v>8221</v>
      </c>
      <c r="J848" s="15">
        <v>4</v>
      </c>
    </row>
    <row r="849" spans="1:10" x14ac:dyDescent="0.3">
      <c r="A849" s="13" t="s">
        <v>8219</v>
      </c>
      <c r="B849" s="15">
        <v>108</v>
      </c>
      <c r="I849" s="12" t="s">
        <v>8221</v>
      </c>
      <c r="J849" s="15">
        <v>4</v>
      </c>
    </row>
    <row r="850" spans="1:10" x14ac:dyDescent="0.3">
      <c r="A850" s="13" t="s">
        <v>8219</v>
      </c>
      <c r="B850" s="15">
        <v>21</v>
      </c>
      <c r="I850" s="12" t="s">
        <v>8221</v>
      </c>
      <c r="J850" s="15">
        <v>4</v>
      </c>
    </row>
    <row r="851" spans="1:10" x14ac:dyDescent="0.3">
      <c r="A851" s="13" t="s">
        <v>8219</v>
      </c>
      <c r="B851" s="15">
        <v>20</v>
      </c>
      <c r="I851" s="12" t="s">
        <v>8221</v>
      </c>
      <c r="J851" s="15">
        <v>5</v>
      </c>
    </row>
    <row r="852" spans="1:10" x14ac:dyDescent="0.3">
      <c r="A852" s="12" t="s">
        <v>8219</v>
      </c>
      <c r="B852" s="15">
        <v>82</v>
      </c>
      <c r="I852" s="13" t="s">
        <v>8221</v>
      </c>
      <c r="J852" s="15">
        <v>5</v>
      </c>
    </row>
    <row r="853" spans="1:10" x14ac:dyDescent="0.3">
      <c r="A853" s="12" t="s">
        <v>8219</v>
      </c>
      <c r="B853" s="15">
        <v>21</v>
      </c>
      <c r="I853" s="13" t="s">
        <v>8221</v>
      </c>
      <c r="J853" s="15">
        <v>5</v>
      </c>
    </row>
    <row r="854" spans="1:10" x14ac:dyDescent="0.3">
      <c r="A854" s="12" t="s">
        <v>8219</v>
      </c>
      <c r="B854" s="15">
        <v>115</v>
      </c>
      <c r="I854" s="13" t="s">
        <v>8221</v>
      </c>
      <c r="J854" s="15">
        <v>5</v>
      </c>
    </row>
    <row r="855" spans="1:10" x14ac:dyDescent="0.3">
      <c r="A855" s="13" t="s">
        <v>8219</v>
      </c>
      <c r="B855" s="15">
        <v>61</v>
      </c>
      <c r="I855" s="12" t="s">
        <v>8221</v>
      </c>
      <c r="J855" s="15">
        <v>5</v>
      </c>
    </row>
    <row r="856" spans="1:10" x14ac:dyDescent="0.3">
      <c r="A856" s="13" t="s">
        <v>8219</v>
      </c>
      <c r="B856" s="15">
        <v>162</v>
      </c>
      <c r="I856" s="12" t="s">
        <v>8221</v>
      </c>
      <c r="J856" s="15">
        <v>5</v>
      </c>
    </row>
    <row r="857" spans="1:10" x14ac:dyDescent="0.3">
      <c r="A857" s="12" t="s">
        <v>8219</v>
      </c>
      <c r="B857" s="15">
        <v>11</v>
      </c>
      <c r="I857" s="13" t="s">
        <v>8221</v>
      </c>
      <c r="J857" s="15">
        <v>5</v>
      </c>
    </row>
    <row r="858" spans="1:10" x14ac:dyDescent="0.3">
      <c r="A858" s="12" t="s">
        <v>8219</v>
      </c>
      <c r="B858" s="15">
        <v>6</v>
      </c>
      <c r="I858" s="13" t="s">
        <v>8221</v>
      </c>
      <c r="J858" s="15">
        <v>5</v>
      </c>
    </row>
    <row r="859" spans="1:10" x14ac:dyDescent="0.3">
      <c r="A859" s="12" t="s">
        <v>8219</v>
      </c>
      <c r="B859" s="15">
        <v>760</v>
      </c>
      <c r="I859" s="13" t="s">
        <v>8221</v>
      </c>
      <c r="J859" s="15">
        <v>5</v>
      </c>
    </row>
    <row r="860" spans="1:10" x14ac:dyDescent="0.3">
      <c r="A860" s="13" t="s">
        <v>8219</v>
      </c>
      <c r="B860" s="15">
        <v>64</v>
      </c>
      <c r="I860" s="12" t="s">
        <v>8221</v>
      </c>
      <c r="J860" s="15">
        <v>5</v>
      </c>
    </row>
    <row r="861" spans="1:10" x14ac:dyDescent="0.3">
      <c r="A861" s="13" t="s">
        <v>8219</v>
      </c>
      <c r="B861" s="15">
        <v>39</v>
      </c>
      <c r="I861" s="12" t="s">
        <v>8221</v>
      </c>
      <c r="J861" s="15">
        <v>5</v>
      </c>
    </row>
    <row r="862" spans="1:10" x14ac:dyDescent="0.3">
      <c r="A862" s="12" t="s">
        <v>8219</v>
      </c>
      <c r="B862" s="15">
        <v>41</v>
      </c>
      <c r="I862" s="13" t="s">
        <v>8221</v>
      </c>
      <c r="J862" s="15">
        <v>5</v>
      </c>
    </row>
    <row r="863" spans="1:10" x14ac:dyDescent="0.3">
      <c r="A863" s="12" t="s">
        <v>8219</v>
      </c>
      <c r="B863" s="15">
        <v>50</v>
      </c>
      <c r="I863" s="13" t="s">
        <v>8221</v>
      </c>
      <c r="J863" s="15">
        <v>5</v>
      </c>
    </row>
    <row r="864" spans="1:10" x14ac:dyDescent="0.3">
      <c r="A864" s="13" t="s">
        <v>8219</v>
      </c>
      <c r="B864" s="15">
        <v>27</v>
      </c>
      <c r="I864" s="12" t="s">
        <v>8221</v>
      </c>
      <c r="J864" s="15">
        <v>5</v>
      </c>
    </row>
    <row r="865" spans="1:10" x14ac:dyDescent="0.3">
      <c r="A865" s="12" t="s">
        <v>8219</v>
      </c>
      <c r="B865" s="15">
        <v>288</v>
      </c>
      <c r="I865" s="13" t="s">
        <v>8221</v>
      </c>
      <c r="J865" s="15">
        <v>5</v>
      </c>
    </row>
    <row r="866" spans="1:10" x14ac:dyDescent="0.3">
      <c r="A866" s="13" t="s">
        <v>8219</v>
      </c>
      <c r="B866" s="15">
        <v>46</v>
      </c>
      <c r="I866" s="12" t="s">
        <v>8221</v>
      </c>
      <c r="J866" s="15">
        <v>5</v>
      </c>
    </row>
    <row r="867" spans="1:10" x14ac:dyDescent="0.3">
      <c r="A867" s="12" t="s">
        <v>8219</v>
      </c>
      <c r="B867" s="15">
        <v>47</v>
      </c>
      <c r="I867" s="13" t="s">
        <v>8221</v>
      </c>
      <c r="J867" s="15">
        <v>5</v>
      </c>
    </row>
    <row r="868" spans="1:10" x14ac:dyDescent="0.3">
      <c r="A868" s="12" t="s">
        <v>8219</v>
      </c>
      <c r="B868" s="15">
        <v>9</v>
      </c>
      <c r="I868" s="13" t="s">
        <v>8221</v>
      </c>
      <c r="J868" s="15">
        <v>5</v>
      </c>
    </row>
    <row r="869" spans="1:10" x14ac:dyDescent="0.3">
      <c r="A869" s="13" t="s">
        <v>8219</v>
      </c>
      <c r="B869" s="15">
        <v>102</v>
      </c>
      <c r="I869" s="12" t="s">
        <v>8221</v>
      </c>
      <c r="J869" s="15">
        <v>5</v>
      </c>
    </row>
    <row r="870" spans="1:10" x14ac:dyDescent="0.3">
      <c r="A870" s="13" t="s">
        <v>8219</v>
      </c>
      <c r="B870" s="15">
        <v>23</v>
      </c>
      <c r="I870" s="12" t="s">
        <v>8221</v>
      </c>
      <c r="J870" s="15">
        <v>5</v>
      </c>
    </row>
    <row r="871" spans="1:10" x14ac:dyDescent="0.3">
      <c r="A871" s="13" t="s">
        <v>8219</v>
      </c>
      <c r="B871" s="15">
        <v>104</v>
      </c>
      <c r="I871" s="12" t="s">
        <v>8221</v>
      </c>
      <c r="J871" s="15">
        <v>5</v>
      </c>
    </row>
    <row r="872" spans="1:10" x14ac:dyDescent="0.3">
      <c r="A872" s="13" t="s">
        <v>8219</v>
      </c>
      <c r="B872" s="15">
        <v>342</v>
      </c>
      <c r="I872" s="12" t="s">
        <v>8221</v>
      </c>
      <c r="J872" s="15">
        <v>5</v>
      </c>
    </row>
    <row r="873" spans="1:10" x14ac:dyDescent="0.3">
      <c r="A873" s="12" t="s">
        <v>8219</v>
      </c>
      <c r="B873" s="15">
        <v>438</v>
      </c>
      <c r="I873" s="13" t="s">
        <v>8221</v>
      </c>
      <c r="J873" s="15">
        <v>5</v>
      </c>
    </row>
    <row r="874" spans="1:10" x14ac:dyDescent="0.3">
      <c r="A874" s="13" t="s">
        <v>8219</v>
      </c>
      <c r="B874" s="15">
        <v>44</v>
      </c>
      <c r="I874" s="12" t="s">
        <v>8221</v>
      </c>
      <c r="J874" s="15">
        <v>5</v>
      </c>
    </row>
    <row r="875" spans="1:10" x14ac:dyDescent="0.3">
      <c r="A875" s="12" t="s">
        <v>8219</v>
      </c>
      <c r="B875" s="15">
        <v>73</v>
      </c>
      <c r="I875" s="13" t="s">
        <v>8221</v>
      </c>
      <c r="J875" s="15">
        <v>5</v>
      </c>
    </row>
    <row r="876" spans="1:10" x14ac:dyDescent="0.3">
      <c r="A876" s="13" t="s">
        <v>8219</v>
      </c>
      <c r="B876" s="15">
        <v>58</v>
      </c>
      <c r="I876" s="12" t="s">
        <v>8221</v>
      </c>
      <c r="J876" s="15">
        <v>5</v>
      </c>
    </row>
    <row r="877" spans="1:10" x14ac:dyDescent="0.3">
      <c r="A877" s="12" t="s">
        <v>8219</v>
      </c>
      <c r="B877" s="15">
        <v>42</v>
      </c>
      <c r="I877" s="13" t="s">
        <v>8221</v>
      </c>
      <c r="J877" s="15">
        <v>5</v>
      </c>
    </row>
    <row r="878" spans="1:10" x14ac:dyDescent="0.3">
      <c r="A878" s="12" t="s">
        <v>8219</v>
      </c>
      <c r="B878" s="15">
        <v>119</v>
      </c>
      <c r="I878" s="13" t="s">
        <v>8221</v>
      </c>
      <c r="J878" s="15">
        <v>5</v>
      </c>
    </row>
    <row r="879" spans="1:10" x14ac:dyDescent="0.3">
      <c r="A879" s="13" t="s">
        <v>8219</v>
      </c>
      <c r="B879" s="15">
        <v>58</v>
      </c>
      <c r="I879" s="12" t="s">
        <v>8221</v>
      </c>
      <c r="J879" s="15">
        <v>5</v>
      </c>
    </row>
    <row r="880" spans="1:10" x14ac:dyDescent="0.3">
      <c r="A880" s="13" t="s">
        <v>8219</v>
      </c>
      <c r="B880" s="15">
        <v>77</v>
      </c>
      <c r="I880" s="12" t="s">
        <v>8221</v>
      </c>
      <c r="J880" s="15">
        <v>5</v>
      </c>
    </row>
    <row r="881" spans="1:10" x14ac:dyDescent="0.3">
      <c r="A881" s="13" t="s">
        <v>8219</v>
      </c>
      <c r="B881" s="15">
        <v>97</v>
      </c>
      <c r="I881" s="12" t="s">
        <v>8221</v>
      </c>
      <c r="J881" s="15">
        <v>5</v>
      </c>
    </row>
    <row r="882" spans="1:10" x14ac:dyDescent="0.3">
      <c r="A882" s="13" t="s">
        <v>8219</v>
      </c>
      <c r="B882" s="15">
        <v>37</v>
      </c>
      <c r="I882" s="12" t="s">
        <v>8221</v>
      </c>
      <c r="J882" s="15">
        <v>5</v>
      </c>
    </row>
    <row r="883" spans="1:10" x14ac:dyDescent="0.3">
      <c r="A883" s="13" t="s">
        <v>8219</v>
      </c>
      <c r="B883" s="15">
        <v>69</v>
      </c>
      <c r="I883" s="12" t="s">
        <v>8221</v>
      </c>
      <c r="J883" s="15">
        <v>5</v>
      </c>
    </row>
    <row r="884" spans="1:10" x14ac:dyDescent="0.3">
      <c r="A884" s="12" t="s">
        <v>8219</v>
      </c>
      <c r="B884" s="15">
        <v>19</v>
      </c>
      <c r="I884" s="13" t="s">
        <v>8221</v>
      </c>
      <c r="J884" s="15">
        <v>5</v>
      </c>
    </row>
    <row r="885" spans="1:10" x14ac:dyDescent="0.3">
      <c r="A885" s="13" t="s">
        <v>8219</v>
      </c>
      <c r="B885" s="15">
        <v>65</v>
      </c>
      <c r="I885" s="12" t="s">
        <v>8221</v>
      </c>
      <c r="J885" s="15">
        <v>5</v>
      </c>
    </row>
    <row r="886" spans="1:10" x14ac:dyDescent="0.3">
      <c r="A886" s="12" t="s">
        <v>8219</v>
      </c>
      <c r="B886" s="15">
        <v>70</v>
      </c>
      <c r="I886" s="13" t="s">
        <v>8221</v>
      </c>
      <c r="J886" s="15">
        <v>5</v>
      </c>
    </row>
    <row r="887" spans="1:10" x14ac:dyDescent="0.3">
      <c r="A887" s="12" t="s">
        <v>8219</v>
      </c>
      <c r="B887" s="15">
        <v>136</v>
      </c>
      <c r="I887" s="13" t="s">
        <v>8221</v>
      </c>
      <c r="J887" s="15">
        <v>5</v>
      </c>
    </row>
    <row r="888" spans="1:10" x14ac:dyDescent="0.3">
      <c r="A888" s="13" t="s">
        <v>8219</v>
      </c>
      <c r="B888" s="15">
        <v>20</v>
      </c>
      <c r="I888" s="12" t="s">
        <v>8221</v>
      </c>
      <c r="J888" s="15">
        <v>5</v>
      </c>
    </row>
    <row r="889" spans="1:10" x14ac:dyDescent="0.3">
      <c r="A889" s="13" t="s">
        <v>8219</v>
      </c>
      <c r="B889" s="15">
        <v>130</v>
      </c>
      <c r="I889" s="12" t="s">
        <v>8221</v>
      </c>
      <c r="J889" s="15">
        <v>5</v>
      </c>
    </row>
    <row r="890" spans="1:10" x14ac:dyDescent="0.3">
      <c r="A890" s="12" t="s">
        <v>8219</v>
      </c>
      <c r="B890" s="15">
        <v>8</v>
      </c>
      <c r="I890" s="13" t="s">
        <v>8221</v>
      </c>
      <c r="J890" s="15">
        <v>5</v>
      </c>
    </row>
    <row r="891" spans="1:10" x14ac:dyDescent="0.3">
      <c r="A891" s="13" t="s">
        <v>8219</v>
      </c>
      <c r="B891" s="15">
        <v>76</v>
      </c>
      <c r="I891" s="12" t="s">
        <v>8221</v>
      </c>
      <c r="J891" s="15">
        <v>5</v>
      </c>
    </row>
    <row r="892" spans="1:10" x14ac:dyDescent="0.3">
      <c r="A892" s="12" t="s">
        <v>8219</v>
      </c>
      <c r="B892" s="15">
        <v>58</v>
      </c>
      <c r="I892" s="13" t="s">
        <v>8221</v>
      </c>
      <c r="J892" s="15">
        <v>5</v>
      </c>
    </row>
    <row r="893" spans="1:10" x14ac:dyDescent="0.3">
      <c r="A893" s="13" t="s">
        <v>8219</v>
      </c>
      <c r="B893" s="15">
        <v>34</v>
      </c>
      <c r="I893" s="12" t="s">
        <v>8221</v>
      </c>
      <c r="J893" s="15">
        <v>5</v>
      </c>
    </row>
    <row r="894" spans="1:10" x14ac:dyDescent="0.3">
      <c r="A894" s="12" t="s">
        <v>8219</v>
      </c>
      <c r="B894" s="15">
        <v>39</v>
      </c>
      <c r="I894" s="13" t="s">
        <v>8221</v>
      </c>
      <c r="J894" s="15">
        <v>5</v>
      </c>
    </row>
    <row r="895" spans="1:10" x14ac:dyDescent="0.3">
      <c r="A895" s="12" t="s">
        <v>8219</v>
      </c>
      <c r="B895" s="15">
        <v>17</v>
      </c>
      <c r="I895" s="13" t="s">
        <v>8221</v>
      </c>
      <c r="J895" s="15">
        <v>5</v>
      </c>
    </row>
    <row r="896" spans="1:10" x14ac:dyDescent="0.3">
      <c r="A896" s="12" t="s">
        <v>8219</v>
      </c>
      <c r="B896" s="15">
        <v>158</v>
      </c>
      <c r="I896" s="13" t="s">
        <v>8221</v>
      </c>
      <c r="J896" s="15">
        <v>5</v>
      </c>
    </row>
    <row r="897" spans="1:10" x14ac:dyDescent="0.3">
      <c r="A897" s="13" t="s">
        <v>8219</v>
      </c>
      <c r="B897" s="15">
        <v>23</v>
      </c>
      <c r="I897" s="12" t="s">
        <v>8221</v>
      </c>
      <c r="J897" s="15">
        <v>5</v>
      </c>
    </row>
    <row r="898" spans="1:10" x14ac:dyDescent="0.3">
      <c r="A898" s="12" t="s">
        <v>8219</v>
      </c>
      <c r="B898" s="15">
        <v>123</v>
      </c>
      <c r="I898" s="13" t="s">
        <v>8221</v>
      </c>
      <c r="J898" s="15">
        <v>5</v>
      </c>
    </row>
    <row r="899" spans="1:10" x14ac:dyDescent="0.3">
      <c r="A899" s="13" t="s">
        <v>8219</v>
      </c>
      <c r="B899" s="15">
        <v>186</v>
      </c>
      <c r="I899" s="12" t="s">
        <v>8221</v>
      </c>
      <c r="J899" s="15">
        <v>5</v>
      </c>
    </row>
    <row r="900" spans="1:10" x14ac:dyDescent="0.3">
      <c r="A900" s="13" t="s">
        <v>8219</v>
      </c>
      <c r="B900" s="15">
        <v>14</v>
      </c>
      <c r="I900" s="12" t="s">
        <v>8221</v>
      </c>
      <c r="J900" s="15">
        <v>5</v>
      </c>
    </row>
    <row r="901" spans="1:10" x14ac:dyDescent="0.3">
      <c r="A901" s="13" t="s">
        <v>8219</v>
      </c>
      <c r="B901" s="15">
        <v>31</v>
      </c>
      <c r="I901" s="12" t="s">
        <v>8221</v>
      </c>
      <c r="J901" s="15">
        <v>5</v>
      </c>
    </row>
    <row r="902" spans="1:10" x14ac:dyDescent="0.3">
      <c r="A902" s="12" t="s">
        <v>8219</v>
      </c>
      <c r="B902" s="15">
        <v>56</v>
      </c>
      <c r="I902" s="13" t="s">
        <v>8221</v>
      </c>
      <c r="J902" s="15">
        <v>5</v>
      </c>
    </row>
    <row r="903" spans="1:10" x14ac:dyDescent="0.3">
      <c r="A903" s="13" t="s">
        <v>8219</v>
      </c>
      <c r="B903" s="15">
        <v>635</v>
      </c>
      <c r="I903" s="12" t="s">
        <v>8221</v>
      </c>
      <c r="J903" s="15">
        <v>5</v>
      </c>
    </row>
    <row r="904" spans="1:10" x14ac:dyDescent="0.3">
      <c r="A904" s="12" t="s">
        <v>8219</v>
      </c>
      <c r="B904" s="15">
        <v>61</v>
      </c>
      <c r="I904" s="13" t="s">
        <v>8221</v>
      </c>
      <c r="J904" s="15">
        <v>5</v>
      </c>
    </row>
    <row r="905" spans="1:10" x14ac:dyDescent="0.3">
      <c r="A905" s="13" t="s">
        <v>8219</v>
      </c>
      <c r="B905" s="15">
        <v>26</v>
      </c>
      <c r="I905" s="12" t="s">
        <v>8221</v>
      </c>
      <c r="J905" s="15">
        <v>5</v>
      </c>
    </row>
    <row r="906" spans="1:10" x14ac:dyDescent="0.3">
      <c r="A906" s="13" t="s">
        <v>8219</v>
      </c>
      <c r="B906" s="15">
        <v>59</v>
      </c>
      <c r="I906" s="12" t="s">
        <v>8221</v>
      </c>
      <c r="J906" s="15">
        <v>5</v>
      </c>
    </row>
    <row r="907" spans="1:10" x14ac:dyDescent="0.3">
      <c r="A907" s="13" t="s">
        <v>8219</v>
      </c>
      <c r="B907" s="15">
        <v>47</v>
      </c>
      <c r="I907" s="12" t="s">
        <v>8221</v>
      </c>
      <c r="J907" s="15">
        <v>5</v>
      </c>
    </row>
    <row r="908" spans="1:10" x14ac:dyDescent="0.3">
      <c r="A908" s="13" t="s">
        <v>8219</v>
      </c>
      <c r="B908" s="15">
        <v>32</v>
      </c>
      <c r="I908" s="12" t="s">
        <v>8221</v>
      </c>
      <c r="J908" s="15">
        <v>5</v>
      </c>
    </row>
    <row r="909" spans="1:10" x14ac:dyDescent="0.3">
      <c r="A909" s="13" t="s">
        <v>8219</v>
      </c>
      <c r="B909" s="15">
        <v>30</v>
      </c>
      <c r="I909" s="12" t="s">
        <v>8221</v>
      </c>
      <c r="J909" s="15">
        <v>5</v>
      </c>
    </row>
    <row r="910" spans="1:10" x14ac:dyDescent="0.3">
      <c r="A910" s="13" t="s">
        <v>8219</v>
      </c>
      <c r="B910" s="15">
        <v>8</v>
      </c>
      <c r="I910" s="12" t="s">
        <v>8221</v>
      </c>
      <c r="J910" s="15">
        <v>5</v>
      </c>
    </row>
    <row r="911" spans="1:10" x14ac:dyDescent="0.3">
      <c r="A911" s="13" t="s">
        <v>8219</v>
      </c>
      <c r="B911" s="15">
        <v>62</v>
      </c>
      <c r="I911" s="12" t="s">
        <v>8221</v>
      </c>
      <c r="J911" s="15">
        <v>5</v>
      </c>
    </row>
    <row r="912" spans="1:10" x14ac:dyDescent="0.3">
      <c r="A912" s="13" t="s">
        <v>8219</v>
      </c>
      <c r="B912" s="15">
        <v>67</v>
      </c>
      <c r="I912" s="12" t="s">
        <v>8221</v>
      </c>
      <c r="J912" s="15">
        <v>6</v>
      </c>
    </row>
    <row r="913" spans="1:10" x14ac:dyDescent="0.3">
      <c r="A913" s="12" t="s">
        <v>8219</v>
      </c>
      <c r="B913" s="15">
        <v>63</v>
      </c>
      <c r="I913" s="13" t="s">
        <v>8221</v>
      </c>
      <c r="J913" s="15">
        <v>6</v>
      </c>
    </row>
    <row r="914" spans="1:10" x14ac:dyDescent="0.3">
      <c r="A914" s="13" t="s">
        <v>8219</v>
      </c>
      <c r="B914" s="15">
        <v>23</v>
      </c>
      <c r="I914" s="12" t="s">
        <v>8221</v>
      </c>
      <c r="J914" s="15">
        <v>6</v>
      </c>
    </row>
    <row r="915" spans="1:10" x14ac:dyDescent="0.3">
      <c r="A915" s="13" t="s">
        <v>8219</v>
      </c>
      <c r="B915" s="15">
        <v>111</v>
      </c>
      <c r="I915" s="12" t="s">
        <v>8221</v>
      </c>
      <c r="J915" s="15">
        <v>6</v>
      </c>
    </row>
    <row r="916" spans="1:10" x14ac:dyDescent="0.3">
      <c r="A916" s="13" t="s">
        <v>8219</v>
      </c>
      <c r="B916" s="15">
        <v>27</v>
      </c>
      <c r="I916" s="12" t="s">
        <v>8221</v>
      </c>
      <c r="J916" s="15">
        <v>6</v>
      </c>
    </row>
    <row r="917" spans="1:10" x14ac:dyDescent="0.3">
      <c r="A917" s="12" t="s">
        <v>8219</v>
      </c>
      <c r="B917" s="15">
        <v>200</v>
      </c>
      <c r="I917" s="13" t="s">
        <v>8221</v>
      </c>
      <c r="J917" s="15">
        <v>6</v>
      </c>
    </row>
    <row r="918" spans="1:10" x14ac:dyDescent="0.3">
      <c r="A918" s="13" t="s">
        <v>8219</v>
      </c>
      <c r="B918" s="15">
        <v>159</v>
      </c>
      <c r="I918" s="12" t="s">
        <v>8221</v>
      </c>
      <c r="J918" s="15">
        <v>6</v>
      </c>
    </row>
    <row r="919" spans="1:10" x14ac:dyDescent="0.3">
      <c r="A919" s="13" t="s">
        <v>8219</v>
      </c>
      <c r="B919" s="15">
        <v>36</v>
      </c>
      <c r="I919" s="12" t="s">
        <v>8221</v>
      </c>
      <c r="J919" s="15">
        <v>6</v>
      </c>
    </row>
    <row r="920" spans="1:10" x14ac:dyDescent="0.3">
      <c r="A920" s="13" t="s">
        <v>8219</v>
      </c>
      <c r="B920" s="15">
        <v>120</v>
      </c>
      <c r="I920" s="12" t="s">
        <v>8221</v>
      </c>
      <c r="J920" s="15">
        <v>6</v>
      </c>
    </row>
    <row r="921" spans="1:10" x14ac:dyDescent="0.3">
      <c r="A921" s="12" t="s">
        <v>8219</v>
      </c>
      <c r="B921" s="15">
        <v>14</v>
      </c>
      <c r="I921" s="13" t="s">
        <v>8221</v>
      </c>
      <c r="J921" s="15">
        <v>6</v>
      </c>
    </row>
    <row r="922" spans="1:10" x14ac:dyDescent="0.3">
      <c r="A922" s="12" t="s">
        <v>8219</v>
      </c>
      <c r="B922" s="15">
        <v>39</v>
      </c>
      <c r="I922" s="13" t="s">
        <v>8221</v>
      </c>
      <c r="J922" s="15">
        <v>6</v>
      </c>
    </row>
    <row r="923" spans="1:10" x14ac:dyDescent="0.3">
      <c r="A923" s="12" t="s">
        <v>8219</v>
      </c>
      <c r="B923" s="15">
        <v>39</v>
      </c>
      <c r="I923" s="13" t="s">
        <v>8221</v>
      </c>
      <c r="J923" s="15">
        <v>6</v>
      </c>
    </row>
    <row r="924" spans="1:10" x14ac:dyDescent="0.3">
      <c r="A924" s="13" t="s">
        <v>8219</v>
      </c>
      <c r="B924" s="15">
        <v>52</v>
      </c>
      <c r="I924" s="12" t="s">
        <v>8221</v>
      </c>
      <c r="J924" s="15">
        <v>6</v>
      </c>
    </row>
    <row r="925" spans="1:10" x14ac:dyDescent="0.3">
      <c r="A925" s="12" t="s">
        <v>8219</v>
      </c>
      <c r="B925" s="15">
        <v>158</v>
      </c>
      <c r="I925" s="13" t="s">
        <v>8221</v>
      </c>
      <c r="J925" s="15">
        <v>6</v>
      </c>
    </row>
    <row r="926" spans="1:10" x14ac:dyDescent="0.3">
      <c r="A926" s="13" t="s">
        <v>8219</v>
      </c>
      <c r="B926" s="15">
        <v>44</v>
      </c>
      <c r="I926" s="12" t="s">
        <v>8221</v>
      </c>
      <c r="J926" s="15">
        <v>6</v>
      </c>
    </row>
    <row r="927" spans="1:10" x14ac:dyDescent="0.3">
      <c r="A927" s="13" t="s">
        <v>8219</v>
      </c>
      <c r="B927" s="15">
        <v>94</v>
      </c>
      <c r="I927" s="12" t="s">
        <v>8221</v>
      </c>
      <c r="J927" s="15">
        <v>6</v>
      </c>
    </row>
    <row r="928" spans="1:10" x14ac:dyDescent="0.3">
      <c r="A928" s="12" t="s">
        <v>8219</v>
      </c>
      <c r="B928" s="15">
        <v>55</v>
      </c>
      <c r="I928" s="13" t="s">
        <v>8221</v>
      </c>
      <c r="J928" s="15">
        <v>6</v>
      </c>
    </row>
    <row r="929" spans="1:10" x14ac:dyDescent="0.3">
      <c r="A929" s="13" t="s">
        <v>8219</v>
      </c>
      <c r="B929" s="15">
        <v>73</v>
      </c>
      <c r="I929" s="12" t="s">
        <v>8221</v>
      </c>
      <c r="J929" s="15">
        <v>6</v>
      </c>
    </row>
    <row r="930" spans="1:10" x14ac:dyDescent="0.3">
      <c r="A930" s="12" t="s">
        <v>8219</v>
      </c>
      <c r="B930" s="15">
        <v>72</v>
      </c>
      <c r="I930" s="13" t="s">
        <v>8221</v>
      </c>
      <c r="J930" s="15">
        <v>6</v>
      </c>
    </row>
    <row r="931" spans="1:10" x14ac:dyDescent="0.3">
      <c r="A931" s="12" t="s">
        <v>8219</v>
      </c>
      <c r="B931" s="15">
        <v>33</v>
      </c>
      <c r="I931" s="13" t="s">
        <v>8221</v>
      </c>
      <c r="J931" s="15">
        <v>6</v>
      </c>
    </row>
    <row r="932" spans="1:10" x14ac:dyDescent="0.3">
      <c r="A932" s="13" t="s">
        <v>8219</v>
      </c>
      <c r="B932" s="15">
        <v>20</v>
      </c>
      <c r="I932" s="12" t="s">
        <v>8221</v>
      </c>
      <c r="J932" s="15">
        <v>6</v>
      </c>
    </row>
    <row r="933" spans="1:10" x14ac:dyDescent="0.3">
      <c r="A933" s="13" t="s">
        <v>8219</v>
      </c>
      <c r="B933" s="15">
        <v>9</v>
      </c>
      <c r="I933" s="12" t="s">
        <v>8221</v>
      </c>
      <c r="J933" s="15">
        <v>6</v>
      </c>
    </row>
    <row r="934" spans="1:10" x14ac:dyDescent="0.3">
      <c r="A934" s="12" t="s">
        <v>8219</v>
      </c>
      <c r="B934" s="15">
        <v>14</v>
      </c>
      <c r="I934" s="13" t="s">
        <v>8221</v>
      </c>
      <c r="J934" s="15">
        <v>6</v>
      </c>
    </row>
    <row r="935" spans="1:10" x14ac:dyDescent="0.3">
      <c r="A935" s="12" t="s">
        <v>8219</v>
      </c>
      <c r="B935" s="15">
        <v>248</v>
      </c>
      <c r="I935" s="13" t="s">
        <v>8221</v>
      </c>
      <c r="J935" s="15">
        <v>6</v>
      </c>
    </row>
    <row r="936" spans="1:10" x14ac:dyDescent="0.3">
      <c r="A936" s="12" t="s">
        <v>8219</v>
      </c>
      <c r="B936" s="15">
        <v>46</v>
      </c>
      <c r="I936" s="13" t="s">
        <v>8221</v>
      </c>
      <c r="J936" s="15">
        <v>6</v>
      </c>
    </row>
    <row r="937" spans="1:10" x14ac:dyDescent="0.3">
      <c r="A937" s="13" t="s">
        <v>8219</v>
      </c>
      <c r="B937" s="15">
        <v>46</v>
      </c>
      <c r="I937" s="12" t="s">
        <v>8221</v>
      </c>
      <c r="J937" s="15">
        <v>6</v>
      </c>
    </row>
    <row r="938" spans="1:10" x14ac:dyDescent="0.3">
      <c r="A938" s="13" t="s">
        <v>8219</v>
      </c>
      <c r="B938" s="15">
        <v>39</v>
      </c>
      <c r="I938" s="12" t="s">
        <v>8221</v>
      </c>
      <c r="J938" s="15">
        <v>6</v>
      </c>
    </row>
    <row r="939" spans="1:10" x14ac:dyDescent="0.3">
      <c r="A939" s="12" t="s">
        <v>8219</v>
      </c>
      <c r="B939" s="15">
        <v>52</v>
      </c>
      <c r="I939" s="13" t="s">
        <v>8221</v>
      </c>
      <c r="J939" s="15">
        <v>6</v>
      </c>
    </row>
    <row r="940" spans="1:10" x14ac:dyDescent="0.3">
      <c r="A940" s="13" t="s">
        <v>8219</v>
      </c>
      <c r="B940" s="15">
        <v>90</v>
      </c>
      <c r="I940" s="12" t="s">
        <v>8221</v>
      </c>
      <c r="J940" s="15">
        <v>6</v>
      </c>
    </row>
    <row r="941" spans="1:10" x14ac:dyDescent="0.3">
      <c r="A941" s="13" t="s">
        <v>8219</v>
      </c>
      <c r="B941" s="15">
        <v>87</v>
      </c>
      <c r="I941" s="12" t="s">
        <v>8221</v>
      </c>
      <c r="J941" s="15">
        <v>6</v>
      </c>
    </row>
    <row r="942" spans="1:10" x14ac:dyDescent="0.3">
      <c r="A942" s="13" t="s">
        <v>8219</v>
      </c>
      <c r="B942" s="15">
        <v>38</v>
      </c>
      <c r="I942" s="12" t="s">
        <v>8221</v>
      </c>
      <c r="J942" s="15">
        <v>6</v>
      </c>
    </row>
    <row r="943" spans="1:10" x14ac:dyDescent="0.3">
      <c r="A943" s="13" t="s">
        <v>8219</v>
      </c>
      <c r="B943" s="15">
        <v>52</v>
      </c>
      <c r="I943" s="12" t="s">
        <v>8221</v>
      </c>
      <c r="J943" s="15">
        <v>6</v>
      </c>
    </row>
    <row r="944" spans="1:10" x14ac:dyDescent="0.3">
      <c r="A944" s="12" t="s">
        <v>8219</v>
      </c>
      <c r="B944" s="15">
        <v>193</v>
      </c>
      <c r="I944" s="13" t="s">
        <v>8221</v>
      </c>
      <c r="J944" s="15">
        <v>6</v>
      </c>
    </row>
    <row r="945" spans="1:10" x14ac:dyDescent="0.3">
      <c r="A945" s="12" t="s">
        <v>8219</v>
      </c>
      <c r="B945" s="15">
        <v>103</v>
      </c>
      <c r="I945" s="13" t="s">
        <v>8221</v>
      </c>
      <c r="J945" s="15">
        <v>6</v>
      </c>
    </row>
    <row r="946" spans="1:10" x14ac:dyDescent="0.3">
      <c r="A946" s="13" t="s">
        <v>8219</v>
      </c>
      <c r="B946" s="15">
        <v>65</v>
      </c>
      <c r="I946" s="12" t="s">
        <v>8221</v>
      </c>
      <c r="J946" s="15">
        <v>6</v>
      </c>
    </row>
    <row r="947" spans="1:10" x14ac:dyDescent="0.3">
      <c r="A947" s="13" t="s">
        <v>8219</v>
      </c>
      <c r="B947" s="15">
        <v>48</v>
      </c>
      <c r="I947" s="12" t="s">
        <v>8221</v>
      </c>
      <c r="J947" s="15">
        <v>6</v>
      </c>
    </row>
    <row r="948" spans="1:10" x14ac:dyDescent="0.3">
      <c r="A948" s="12" t="s">
        <v>8219</v>
      </c>
      <c r="B948" s="15">
        <v>1260</v>
      </c>
      <c r="I948" s="13" t="s">
        <v>8221</v>
      </c>
      <c r="J948" s="15">
        <v>6</v>
      </c>
    </row>
    <row r="949" spans="1:10" x14ac:dyDescent="0.3">
      <c r="A949" s="12" t="s">
        <v>8219</v>
      </c>
      <c r="B949" s="15">
        <v>49</v>
      </c>
      <c r="I949" s="13" t="s">
        <v>8221</v>
      </c>
      <c r="J949" s="15">
        <v>6</v>
      </c>
    </row>
    <row r="950" spans="1:10" x14ac:dyDescent="0.3">
      <c r="A950" s="12" t="s">
        <v>8219</v>
      </c>
      <c r="B950" s="15">
        <v>68</v>
      </c>
      <c r="I950" s="13" t="s">
        <v>8221</v>
      </c>
      <c r="J950" s="15">
        <v>6</v>
      </c>
    </row>
    <row r="951" spans="1:10" x14ac:dyDescent="0.3">
      <c r="A951" s="13" t="s">
        <v>8219</v>
      </c>
      <c r="B951" s="15">
        <v>202</v>
      </c>
      <c r="I951" s="12" t="s">
        <v>8221</v>
      </c>
      <c r="J951" s="15">
        <v>6</v>
      </c>
    </row>
    <row r="952" spans="1:10" x14ac:dyDescent="0.3">
      <c r="A952" s="12" t="s">
        <v>8219</v>
      </c>
      <c r="B952" s="15">
        <v>21</v>
      </c>
      <c r="I952" s="13" t="s">
        <v>8221</v>
      </c>
      <c r="J952" s="15">
        <v>6</v>
      </c>
    </row>
    <row r="953" spans="1:10" x14ac:dyDescent="0.3">
      <c r="A953" s="12" t="s">
        <v>8219</v>
      </c>
      <c r="B953" s="15">
        <v>30</v>
      </c>
      <c r="I953" s="13" t="s">
        <v>8221</v>
      </c>
      <c r="J953" s="15">
        <v>6</v>
      </c>
    </row>
    <row r="954" spans="1:10" x14ac:dyDescent="0.3">
      <c r="A954" s="13" t="s">
        <v>8219</v>
      </c>
      <c r="B954" s="15">
        <v>244</v>
      </c>
      <c r="I954" s="12" t="s">
        <v>8221</v>
      </c>
      <c r="J954" s="15">
        <v>6</v>
      </c>
    </row>
    <row r="955" spans="1:10" x14ac:dyDescent="0.3">
      <c r="A955" s="12" t="s">
        <v>8219</v>
      </c>
      <c r="B955" s="15">
        <v>493</v>
      </c>
      <c r="I955" s="13" t="s">
        <v>8221</v>
      </c>
      <c r="J955" s="15">
        <v>6</v>
      </c>
    </row>
    <row r="956" spans="1:10" x14ac:dyDescent="0.3">
      <c r="A956" s="13" t="s">
        <v>8219</v>
      </c>
      <c r="B956" s="15">
        <v>44</v>
      </c>
      <c r="I956" s="12" t="s">
        <v>8221</v>
      </c>
      <c r="J956" s="15">
        <v>6</v>
      </c>
    </row>
    <row r="957" spans="1:10" x14ac:dyDescent="0.3">
      <c r="A957" s="13" t="s">
        <v>8219</v>
      </c>
      <c r="B957" s="15">
        <v>26</v>
      </c>
      <c r="I957" s="12" t="s">
        <v>8221</v>
      </c>
      <c r="J957" s="15">
        <v>6</v>
      </c>
    </row>
    <row r="958" spans="1:10" x14ac:dyDescent="0.3">
      <c r="A958" s="12" t="s">
        <v>8219</v>
      </c>
      <c r="B958" s="15">
        <v>37</v>
      </c>
      <c r="I958" s="13" t="s">
        <v>8221</v>
      </c>
      <c r="J958" s="15">
        <v>6</v>
      </c>
    </row>
    <row r="959" spans="1:10" x14ac:dyDescent="0.3">
      <c r="A959" s="13" t="s">
        <v>8219</v>
      </c>
      <c r="B959" s="15">
        <v>27</v>
      </c>
      <c r="I959" s="12" t="s">
        <v>8221</v>
      </c>
      <c r="J959" s="15">
        <v>6</v>
      </c>
    </row>
    <row r="960" spans="1:10" x14ac:dyDescent="0.3">
      <c r="A960" s="12" t="s">
        <v>8219</v>
      </c>
      <c r="B960" s="15">
        <v>115</v>
      </c>
      <c r="I960" s="13" t="s">
        <v>8221</v>
      </c>
      <c r="J960" s="15">
        <v>6</v>
      </c>
    </row>
    <row r="961" spans="1:10" x14ac:dyDescent="0.3">
      <c r="A961" s="12" t="s">
        <v>8219</v>
      </c>
      <c r="B961" s="15">
        <v>70</v>
      </c>
      <c r="I961" s="13" t="s">
        <v>8221</v>
      </c>
      <c r="J961" s="15">
        <v>6</v>
      </c>
    </row>
    <row r="962" spans="1:10" x14ac:dyDescent="0.3">
      <c r="A962" s="12" t="s">
        <v>8219</v>
      </c>
      <c r="B962" s="15">
        <v>26</v>
      </c>
      <c r="I962" s="13" t="s">
        <v>8221</v>
      </c>
      <c r="J962" s="15">
        <v>7</v>
      </c>
    </row>
    <row r="963" spans="1:10" x14ac:dyDescent="0.3">
      <c r="A963" s="13" t="s">
        <v>8219</v>
      </c>
      <c r="B963" s="15">
        <v>22</v>
      </c>
      <c r="I963" s="12" t="s">
        <v>8221</v>
      </c>
      <c r="J963" s="15">
        <v>7</v>
      </c>
    </row>
    <row r="964" spans="1:10" x14ac:dyDescent="0.3">
      <c r="A964" s="13" t="s">
        <v>8219</v>
      </c>
      <c r="B964" s="15">
        <v>41</v>
      </c>
      <c r="I964" s="12" t="s">
        <v>8221</v>
      </c>
      <c r="J964" s="15">
        <v>7</v>
      </c>
    </row>
    <row r="965" spans="1:10" x14ac:dyDescent="0.3">
      <c r="A965" s="13" t="s">
        <v>8219</v>
      </c>
      <c r="B965" s="15">
        <v>19</v>
      </c>
      <c r="I965" s="12" t="s">
        <v>8221</v>
      </c>
      <c r="J965" s="15">
        <v>7</v>
      </c>
    </row>
    <row r="966" spans="1:10" x14ac:dyDescent="0.3">
      <c r="A966" s="12" t="s">
        <v>8219</v>
      </c>
      <c r="B966" s="15">
        <v>36</v>
      </c>
      <c r="I966" s="13" t="s">
        <v>8221</v>
      </c>
      <c r="J966" s="15">
        <v>7</v>
      </c>
    </row>
    <row r="967" spans="1:10" x14ac:dyDescent="0.3">
      <c r="A967" s="12" t="s">
        <v>8219</v>
      </c>
      <c r="B967" s="15">
        <v>167</v>
      </c>
      <c r="I967" s="13" t="s">
        <v>8221</v>
      </c>
      <c r="J967" s="15">
        <v>7</v>
      </c>
    </row>
    <row r="968" spans="1:10" x14ac:dyDescent="0.3">
      <c r="A968" s="13" t="s">
        <v>8219</v>
      </c>
      <c r="B968" s="15">
        <v>52</v>
      </c>
      <c r="I968" s="12" t="s">
        <v>8221</v>
      </c>
      <c r="J968" s="15">
        <v>7</v>
      </c>
    </row>
    <row r="969" spans="1:10" x14ac:dyDescent="0.3">
      <c r="A969" s="12" t="s">
        <v>8219</v>
      </c>
      <c r="B969" s="15">
        <v>273</v>
      </c>
      <c r="I969" s="13" t="s">
        <v>8221</v>
      </c>
      <c r="J969" s="15">
        <v>7</v>
      </c>
    </row>
    <row r="970" spans="1:10" x14ac:dyDescent="0.3">
      <c r="A970" s="12" t="s">
        <v>8219</v>
      </c>
      <c r="B970" s="15">
        <v>29</v>
      </c>
      <c r="I970" s="13" t="s">
        <v>8221</v>
      </c>
      <c r="J970" s="15">
        <v>7</v>
      </c>
    </row>
    <row r="971" spans="1:10" x14ac:dyDescent="0.3">
      <c r="A971" s="13" t="s">
        <v>8219</v>
      </c>
      <c r="B971" s="15">
        <v>56</v>
      </c>
      <c r="I971" s="12" t="s">
        <v>8221</v>
      </c>
      <c r="J971" s="15">
        <v>7</v>
      </c>
    </row>
    <row r="972" spans="1:10" x14ac:dyDescent="0.3">
      <c r="A972" s="12" t="s">
        <v>8219</v>
      </c>
      <c r="B972" s="15">
        <v>98</v>
      </c>
      <c r="I972" s="13" t="s">
        <v>8221</v>
      </c>
      <c r="J972" s="15">
        <v>7</v>
      </c>
    </row>
    <row r="973" spans="1:10" x14ac:dyDescent="0.3">
      <c r="A973" s="12" t="s">
        <v>8219</v>
      </c>
      <c r="B973" s="15">
        <v>406</v>
      </c>
      <c r="I973" s="13" t="s">
        <v>8221</v>
      </c>
      <c r="J973" s="15">
        <v>7</v>
      </c>
    </row>
    <row r="974" spans="1:10" x14ac:dyDescent="0.3">
      <c r="A974" s="13" t="s">
        <v>8219</v>
      </c>
      <c r="B974" s="15">
        <v>111</v>
      </c>
      <c r="I974" s="12" t="s">
        <v>8221</v>
      </c>
      <c r="J974" s="15">
        <v>7</v>
      </c>
    </row>
    <row r="975" spans="1:10" x14ac:dyDescent="0.3">
      <c r="A975" s="12" t="s">
        <v>8219</v>
      </c>
      <c r="B975" s="15">
        <v>28</v>
      </c>
      <c r="I975" s="13" t="s">
        <v>8221</v>
      </c>
      <c r="J975" s="15">
        <v>7</v>
      </c>
    </row>
    <row r="976" spans="1:10" x14ac:dyDescent="0.3">
      <c r="A976" s="12" t="s">
        <v>8219</v>
      </c>
      <c r="B976" s="15">
        <v>75</v>
      </c>
      <c r="I976" s="13" t="s">
        <v>8221</v>
      </c>
      <c r="J976" s="15">
        <v>7</v>
      </c>
    </row>
    <row r="977" spans="1:10" x14ac:dyDescent="0.3">
      <c r="A977" s="12" t="s">
        <v>8219</v>
      </c>
      <c r="B977" s="15">
        <v>46</v>
      </c>
      <c r="I977" s="13" t="s">
        <v>8221</v>
      </c>
      <c r="J977" s="15">
        <v>7</v>
      </c>
    </row>
    <row r="978" spans="1:10" x14ac:dyDescent="0.3">
      <c r="A978" s="13" t="s">
        <v>8219</v>
      </c>
      <c r="B978" s="15">
        <v>25</v>
      </c>
      <c r="I978" s="12" t="s">
        <v>8221</v>
      </c>
      <c r="J978" s="15">
        <v>7</v>
      </c>
    </row>
    <row r="979" spans="1:10" x14ac:dyDescent="0.3">
      <c r="A979" s="13" t="s">
        <v>8219</v>
      </c>
      <c r="B979" s="15">
        <v>15</v>
      </c>
      <c r="I979" s="12" t="s">
        <v>8221</v>
      </c>
      <c r="J979" s="15">
        <v>7</v>
      </c>
    </row>
    <row r="980" spans="1:10" x14ac:dyDescent="0.3">
      <c r="A980" s="12" t="s">
        <v>8219</v>
      </c>
      <c r="B980" s="15">
        <v>76</v>
      </c>
      <c r="I980" s="13" t="s">
        <v>8221</v>
      </c>
      <c r="J980" s="15">
        <v>7</v>
      </c>
    </row>
    <row r="981" spans="1:10" x14ac:dyDescent="0.3">
      <c r="A981" s="13" t="s">
        <v>8219</v>
      </c>
      <c r="B981" s="15">
        <v>116</v>
      </c>
      <c r="I981" s="12" t="s">
        <v>8221</v>
      </c>
      <c r="J981" s="15">
        <v>7</v>
      </c>
    </row>
    <row r="982" spans="1:10" x14ac:dyDescent="0.3">
      <c r="A982" s="13" t="s">
        <v>8219</v>
      </c>
      <c r="B982" s="15">
        <v>14</v>
      </c>
      <c r="I982" s="12" t="s">
        <v>8221</v>
      </c>
      <c r="J982" s="15">
        <v>7</v>
      </c>
    </row>
    <row r="983" spans="1:10" x14ac:dyDescent="0.3">
      <c r="A983" s="13" t="s">
        <v>8219</v>
      </c>
      <c r="B983" s="15">
        <v>11</v>
      </c>
      <c r="I983" s="12" t="s">
        <v>8221</v>
      </c>
      <c r="J983" s="15">
        <v>7</v>
      </c>
    </row>
    <row r="984" spans="1:10" x14ac:dyDescent="0.3">
      <c r="A984" s="13" t="s">
        <v>8219</v>
      </c>
      <c r="B984" s="15">
        <v>76</v>
      </c>
      <c r="I984" s="12" t="s">
        <v>8221</v>
      </c>
      <c r="J984" s="15">
        <v>7</v>
      </c>
    </row>
    <row r="985" spans="1:10" x14ac:dyDescent="0.3">
      <c r="A985" s="12" t="s">
        <v>8219</v>
      </c>
      <c r="B985" s="15">
        <v>351</v>
      </c>
      <c r="I985" s="13" t="s">
        <v>8221</v>
      </c>
      <c r="J985" s="15">
        <v>7</v>
      </c>
    </row>
    <row r="986" spans="1:10" x14ac:dyDescent="0.3">
      <c r="A986" s="13" t="s">
        <v>8219</v>
      </c>
      <c r="B986" s="15">
        <v>18</v>
      </c>
      <c r="I986" s="12" t="s">
        <v>8221</v>
      </c>
      <c r="J986" s="15">
        <v>7</v>
      </c>
    </row>
    <row r="987" spans="1:10" x14ac:dyDescent="0.3">
      <c r="A987" s="13" t="s">
        <v>8219</v>
      </c>
      <c r="B987" s="15">
        <v>74</v>
      </c>
      <c r="I987" s="12" t="s">
        <v>8221</v>
      </c>
      <c r="J987" s="15">
        <v>7</v>
      </c>
    </row>
    <row r="988" spans="1:10" x14ac:dyDescent="0.3">
      <c r="A988" s="13" t="s">
        <v>8219</v>
      </c>
      <c r="B988" s="15">
        <v>58</v>
      </c>
      <c r="I988" s="12" t="s">
        <v>8221</v>
      </c>
      <c r="J988" s="15">
        <v>7</v>
      </c>
    </row>
    <row r="989" spans="1:10" x14ac:dyDescent="0.3">
      <c r="A989" s="13" t="s">
        <v>8219</v>
      </c>
      <c r="B989" s="15">
        <v>83</v>
      </c>
      <c r="I989" s="12" t="s">
        <v>8221</v>
      </c>
      <c r="J989" s="15">
        <v>7</v>
      </c>
    </row>
    <row r="990" spans="1:10" x14ac:dyDescent="0.3">
      <c r="A990" s="13" t="s">
        <v>8219</v>
      </c>
      <c r="B990" s="15">
        <v>18</v>
      </c>
      <c r="I990" s="12" t="s">
        <v>8221</v>
      </c>
      <c r="J990" s="15">
        <v>7</v>
      </c>
    </row>
    <row r="991" spans="1:10" x14ac:dyDescent="0.3">
      <c r="A991" s="13" t="s">
        <v>8219</v>
      </c>
      <c r="B991" s="15">
        <v>79</v>
      </c>
      <c r="I991" s="12" t="s">
        <v>8221</v>
      </c>
      <c r="J991" s="15">
        <v>7</v>
      </c>
    </row>
    <row r="992" spans="1:10" x14ac:dyDescent="0.3">
      <c r="A992" s="13" t="s">
        <v>8219</v>
      </c>
      <c r="B992" s="15">
        <v>107</v>
      </c>
      <c r="I992" s="12" t="s">
        <v>8221</v>
      </c>
      <c r="J992" s="15">
        <v>7</v>
      </c>
    </row>
    <row r="993" spans="1:10" x14ac:dyDescent="0.3">
      <c r="A993" s="12" t="s">
        <v>8219</v>
      </c>
      <c r="B993" s="15">
        <v>89</v>
      </c>
      <c r="I993" s="13" t="s">
        <v>8221</v>
      </c>
      <c r="J993" s="15">
        <v>7</v>
      </c>
    </row>
    <row r="994" spans="1:10" x14ac:dyDescent="0.3">
      <c r="A994" s="13" t="s">
        <v>8219</v>
      </c>
      <c r="B994" s="15">
        <v>44</v>
      </c>
      <c r="I994" s="12" t="s">
        <v>8221</v>
      </c>
      <c r="J994" s="15">
        <v>7</v>
      </c>
    </row>
    <row r="995" spans="1:10" x14ac:dyDescent="0.3">
      <c r="A995" s="12" t="s">
        <v>8219</v>
      </c>
      <c r="B995" s="15">
        <v>33</v>
      </c>
      <c r="I995" s="13" t="s">
        <v>8221</v>
      </c>
      <c r="J995" s="15">
        <v>7</v>
      </c>
    </row>
    <row r="996" spans="1:10" x14ac:dyDescent="0.3">
      <c r="A996" s="13" t="s">
        <v>8219</v>
      </c>
      <c r="B996" s="15">
        <v>20</v>
      </c>
      <c r="I996" s="12" t="s">
        <v>8221</v>
      </c>
      <c r="J996" s="15">
        <v>7</v>
      </c>
    </row>
    <row r="997" spans="1:10" x14ac:dyDescent="0.3">
      <c r="A997" s="12" t="s">
        <v>8219</v>
      </c>
      <c r="B997" s="15">
        <v>105</v>
      </c>
      <c r="I997" s="13" t="s">
        <v>8221</v>
      </c>
      <c r="J997" s="15">
        <v>7</v>
      </c>
    </row>
    <row r="998" spans="1:10" x14ac:dyDescent="0.3">
      <c r="A998" s="13" t="s">
        <v>8219</v>
      </c>
      <c r="B998" s="15">
        <v>90</v>
      </c>
      <c r="I998" s="12" t="s">
        <v>8221</v>
      </c>
      <c r="J998" s="15">
        <v>7</v>
      </c>
    </row>
    <row r="999" spans="1:10" x14ac:dyDescent="0.3">
      <c r="A999" s="13" t="s">
        <v>8219</v>
      </c>
      <c r="B999" s="15">
        <v>61</v>
      </c>
      <c r="I999" s="12" t="s">
        <v>8221</v>
      </c>
      <c r="J999" s="15">
        <v>7</v>
      </c>
    </row>
    <row r="1000" spans="1:10" x14ac:dyDescent="0.3">
      <c r="A1000" s="12" t="s">
        <v>8219</v>
      </c>
      <c r="B1000" s="15">
        <v>54</v>
      </c>
      <c r="I1000" s="13" t="s">
        <v>8221</v>
      </c>
      <c r="J1000" s="15">
        <v>7</v>
      </c>
    </row>
    <row r="1001" spans="1:10" x14ac:dyDescent="0.3">
      <c r="A1001" s="12" t="s">
        <v>8219</v>
      </c>
      <c r="B1001" s="15">
        <v>111</v>
      </c>
      <c r="I1001" s="13" t="s">
        <v>8221</v>
      </c>
      <c r="J1001" s="15">
        <v>7</v>
      </c>
    </row>
    <row r="1002" spans="1:10" x14ac:dyDescent="0.3">
      <c r="A1002" s="13" t="s">
        <v>8219</v>
      </c>
      <c r="B1002" s="15">
        <v>25</v>
      </c>
      <c r="I1002" s="12" t="s">
        <v>8221</v>
      </c>
      <c r="J1002" s="15">
        <v>7</v>
      </c>
    </row>
    <row r="1003" spans="1:10" x14ac:dyDescent="0.3">
      <c r="A1003" s="12" t="s">
        <v>8219</v>
      </c>
      <c r="B1003" s="15">
        <v>7</v>
      </c>
      <c r="I1003" s="13" t="s">
        <v>8221</v>
      </c>
      <c r="J1003" s="15">
        <v>7</v>
      </c>
    </row>
    <row r="1004" spans="1:10" x14ac:dyDescent="0.3">
      <c r="A1004" s="12" t="s">
        <v>8219</v>
      </c>
      <c r="B1004" s="15">
        <v>426</v>
      </c>
      <c r="I1004" s="13" t="s">
        <v>8221</v>
      </c>
      <c r="J1004" s="15">
        <v>7</v>
      </c>
    </row>
    <row r="1005" spans="1:10" x14ac:dyDescent="0.3">
      <c r="A1005" s="13" t="s">
        <v>8219</v>
      </c>
      <c r="B1005" s="15">
        <v>27</v>
      </c>
      <c r="I1005" s="12" t="s">
        <v>8221</v>
      </c>
      <c r="J1005" s="15">
        <v>7</v>
      </c>
    </row>
    <row r="1006" spans="1:10" x14ac:dyDescent="0.3">
      <c r="A1006" s="13" t="s">
        <v>8219</v>
      </c>
      <c r="B1006" s="15">
        <v>17</v>
      </c>
      <c r="I1006" s="12" t="s">
        <v>8221</v>
      </c>
      <c r="J1006" s="15">
        <v>7</v>
      </c>
    </row>
    <row r="1007" spans="1:10" x14ac:dyDescent="0.3">
      <c r="A1007" s="13" t="s">
        <v>8219</v>
      </c>
      <c r="B1007" s="15">
        <v>65</v>
      </c>
      <c r="I1007" s="12" t="s">
        <v>8221</v>
      </c>
      <c r="J1007" s="15">
        <v>7</v>
      </c>
    </row>
    <row r="1008" spans="1:10" x14ac:dyDescent="0.3">
      <c r="A1008" s="12" t="s">
        <v>8219</v>
      </c>
      <c r="B1008" s="15">
        <v>26</v>
      </c>
      <c r="I1008" s="13" t="s">
        <v>8221</v>
      </c>
      <c r="J1008" s="15">
        <v>7</v>
      </c>
    </row>
    <row r="1009" spans="1:10" x14ac:dyDescent="0.3">
      <c r="A1009" s="12" t="s">
        <v>8219</v>
      </c>
      <c r="B1009" s="15">
        <v>82</v>
      </c>
      <c r="I1009" s="13" t="s">
        <v>8221</v>
      </c>
      <c r="J1009" s="15">
        <v>8</v>
      </c>
    </row>
    <row r="1010" spans="1:10" x14ac:dyDescent="0.3">
      <c r="A1010" s="12" t="s">
        <v>8219</v>
      </c>
      <c r="B1010" s="15">
        <v>78</v>
      </c>
      <c r="I1010" s="13" t="s">
        <v>8221</v>
      </c>
      <c r="J1010" s="15">
        <v>8</v>
      </c>
    </row>
    <row r="1011" spans="1:10" x14ac:dyDescent="0.3">
      <c r="A1011" s="13" t="s">
        <v>8219</v>
      </c>
      <c r="B1011" s="15">
        <v>23</v>
      </c>
      <c r="I1011" s="12" t="s">
        <v>8221</v>
      </c>
      <c r="J1011" s="15">
        <v>8</v>
      </c>
    </row>
    <row r="1012" spans="1:10" x14ac:dyDescent="0.3">
      <c r="A1012" s="12" t="s">
        <v>8219</v>
      </c>
      <c r="B1012" s="15">
        <v>53</v>
      </c>
      <c r="I1012" s="13" t="s">
        <v>8221</v>
      </c>
      <c r="J1012" s="15">
        <v>8</v>
      </c>
    </row>
    <row r="1013" spans="1:10" x14ac:dyDescent="0.3">
      <c r="A1013" s="12" t="s">
        <v>8219</v>
      </c>
      <c r="B1013" s="15">
        <v>37</v>
      </c>
      <c r="I1013" s="13" t="s">
        <v>8221</v>
      </c>
      <c r="J1013" s="15">
        <v>8</v>
      </c>
    </row>
    <row r="1014" spans="1:10" x14ac:dyDescent="0.3">
      <c r="A1014" s="12" t="s">
        <v>8219</v>
      </c>
      <c r="B1014" s="15">
        <v>67</v>
      </c>
      <c r="I1014" s="13" t="s">
        <v>8221</v>
      </c>
      <c r="J1014" s="15">
        <v>8</v>
      </c>
    </row>
    <row r="1015" spans="1:10" x14ac:dyDescent="0.3">
      <c r="A1015" s="13" t="s">
        <v>8219</v>
      </c>
      <c r="B1015" s="15">
        <v>41</v>
      </c>
      <c r="I1015" s="12" t="s">
        <v>8221</v>
      </c>
      <c r="J1015" s="15">
        <v>8</v>
      </c>
    </row>
    <row r="1016" spans="1:10" x14ac:dyDescent="0.3">
      <c r="A1016" s="13" t="s">
        <v>8219</v>
      </c>
      <c r="B1016" s="15">
        <v>38</v>
      </c>
      <c r="I1016" s="12" t="s">
        <v>8221</v>
      </c>
      <c r="J1016" s="15">
        <v>8</v>
      </c>
    </row>
    <row r="1017" spans="1:10" x14ac:dyDescent="0.3">
      <c r="A1017" s="13" t="s">
        <v>8219</v>
      </c>
      <c r="B1017" s="15">
        <v>70</v>
      </c>
      <c r="I1017" s="12" t="s">
        <v>8221</v>
      </c>
      <c r="J1017" s="15">
        <v>8</v>
      </c>
    </row>
    <row r="1018" spans="1:10" x14ac:dyDescent="0.3">
      <c r="A1018" s="13" t="s">
        <v>8219</v>
      </c>
      <c r="B1018" s="15">
        <v>64</v>
      </c>
      <c r="I1018" s="12" t="s">
        <v>8221</v>
      </c>
      <c r="J1018" s="15">
        <v>8</v>
      </c>
    </row>
    <row r="1019" spans="1:10" x14ac:dyDescent="0.3">
      <c r="A1019" s="12" t="s">
        <v>8219</v>
      </c>
      <c r="B1019" s="15">
        <v>19</v>
      </c>
      <c r="I1019" s="13" t="s">
        <v>8221</v>
      </c>
      <c r="J1019" s="15">
        <v>8</v>
      </c>
    </row>
    <row r="1020" spans="1:10" x14ac:dyDescent="0.3">
      <c r="A1020" s="12" t="s">
        <v>8219</v>
      </c>
      <c r="B1020" s="15">
        <v>118</v>
      </c>
      <c r="I1020" s="13" t="s">
        <v>8221</v>
      </c>
      <c r="J1020" s="15">
        <v>8</v>
      </c>
    </row>
    <row r="1021" spans="1:10" x14ac:dyDescent="0.3">
      <c r="A1021" s="12" t="s">
        <v>8219</v>
      </c>
      <c r="B1021" s="15">
        <v>120</v>
      </c>
      <c r="I1021" s="13" t="s">
        <v>8221</v>
      </c>
      <c r="J1021" s="15">
        <v>8</v>
      </c>
    </row>
    <row r="1022" spans="1:10" x14ac:dyDescent="0.3">
      <c r="A1022" s="12" t="s">
        <v>8219</v>
      </c>
      <c r="B1022" s="15">
        <v>40</v>
      </c>
      <c r="I1022" s="13" t="s">
        <v>8221</v>
      </c>
      <c r="J1022" s="15">
        <v>8</v>
      </c>
    </row>
    <row r="1023" spans="1:10" x14ac:dyDescent="0.3">
      <c r="A1023" s="12" t="s">
        <v>8219</v>
      </c>
      <c r="B1023" s="15">
        <v>135</v>
      </c>
      <c r="I1023" s="13" t="s">
        <v>8221</v>
      </c>
      <c r="J1023" s="15">
        <v>8</v>
      </c>
    </row>
    <row r="1024" spans="1:10" x14ac:dyDescent="0.3">
      <c r="A1024" s="13" t="s">
        <v>8219</v>
      </c>
      <c r="B1024" s="15">
        <v>113</v>
      </c>
      <c r="I1024" s="12" t="s">
        <v>8221</v>
      </c>
      <c r="J1024" s="15">
        <v>8</v>
      </c>
    </row>
    <row r="1025" spans="1:10" x14ac:dyDescent="0.3">
      <c r="A1025" s="12" t="s">
        <v>8219</v>
      </c>
      <c r="B1025" s="15">
        <v>18</v>
      </c>
      <c r="I1025" s="13" t="s">
        <v>8221</v>
      </c>
      <c r="J1025" s="15">
        <v>8</v>
      </c>
    </row>
    <row r="1026" spans="1:10" x14ac:dyDescent="0.3">
      <c r="A1026" s="13" t="s">
        <v>8219</v>
      </c>
      <c r="B1026" s="15">
        <v>95</v>
      </c>
      <c r="I1026" s="12" t="s">
        <v>8221</v>
      </c>
      <c r="J1026" s="15">
        <v>8</v>
      </c>
    </row>
    <row r="1027" spans="1:10" x14ac:dyDescent="0.3">
      <c r="A1027" s="13" t="s">
        <v>8219</v>
      </c>
      <c r="B1027" s="15">
        <v>576</v>
      </c>
      <c r="I1027" s="12" t="s">
        <v>8221</v>
      </c>
      <c r="J1027" s="15">
        <v>8</v>
      </c>
    </row>
    <row r="1028" spans="1:10" x14ac:dyDescent="0.3">
      <c r="A1028" s="13" t="s">
        <v>8219</v>
      </c>
      <c r="B1028" s="15">
        <v>24</v>
      </c>
      <c r="I1028" s="12" t="s">
        <v>8221</v>
      </c>
      <c r="J1028" s="15">
        <v>8</v>
      </c>
    </row>
    <row r="1029" spans="1:10" x14ac:dyDescent="0.3">
      <c r="A1029" s="12" t="s">
        <v>8219</v>
      </c>
      <c r="B1029" s="15">
        <v>56</v>
      </c>
      <c r="I1029" s="13" t="s">
        <v>8221</v>
      </c>
      <c r="J1029" s="15">
        <v>8</v>
      </c>
    </row>
    <row r="1030" spans="1:10" x14ac:dyDescent="0.3">
      <c r="A1030" s="13" t="s">
        <v>8219</v>
      </c>
      <c r="B1030" s="15">
        <v>123</v>
      </c>
      <c r="I1030" s="12" t="s">
        <v>8221</v>
      </c>
      <c r="J1030" s="15">
        <v>8</v>
      </c>
    </row>
    <row r="1031" spans="1:10" x14ac:dyDescent="0.3">
      <c r="A1031" s="12" t="s">
        <v>8219</v>
      </c>
      <c r="B1031" s="15">
        <v>555</v>
      </c>
      <c r="I1031" s="13" t="s">
        <v>8221</v>
      </c>
      <c r="J1031" s="15">
        <v>8</v>
      </c>
    </row>
    <row r="1032" spans="1:10" x14ac:dyDescent="0.3">
      <c r="A1032" s="13" t="s">
        <v>8219</v>
      </c>
      <c r="B1032" s="15">
        <v>57</v>
      </c>
      <c r="I1032" s="12" t="s">
        <v>8221</v>
      </c>
      <c r="J1032" s="15">
        <v>8</v>
      </c>
    </row>
    <row r="1033" spans="1:10" x14ac:dyDescent="0.3">
      <c r="A1033" s="13" t="s">
        <v>8219</v>
      </c>
      <c r="B1033" s="15">
        <v>69</v>
      </c>
      <c r="I1033" s="12" t="s">
        <v>8221</v>
      </c>
      <c r="J1033" s="15">
        <v>8</v>
      </c>
    </row>
    <row r="1034" spans="1:10" x14ac:dyDescent="0.3">
      <c r="A1034" s="12" t="s">
        <v>8219</v>
      </c>
      <c r="B1034" s="15">
        <v>63</v>
      </c>
      <c r="I1034" s="13" t="s">
        <v>8221</v>
      </c>
      <c r="J1034" s="15">
        <v>8</v>
      </c>
    </row>
    <row r="1035" spans="1:10" x14ac:dyDescent="0.3">
      <c r="A1035" s="13" t="s">
        <v>8219</v>
      </c>
      <c r="B1035" s="15">
        <v>35</v>
      </c>
      <c r="I1035" s="12" t="s">
        <v>8221</v>
      </c>
      <c r="J1035" s="15">
        <v>8</v>
      </c>
    </row>
    <row r="1036" spans="1:10" x14ac:dyDescent="0.3">
      <c r="A1036" s="13" t="s">
        <v>8219</v>
      </c>
      <c r="B1036" s="15">
        <v>20</v>
      </c>
      <c r="I1036" s="12" t="s">
        <v>8221</v>
      </c>
      <c r="J1036" s="15">
        <v>8</v>
      </c>
    </row>
    <row r="1037" spans="1:10" x14ac:dyDescent="0.3">
      <c r="A1037" s="13" t="s">
        <v>8219</v>
      </c>
      <c r="B1037" s="15">
        <v>26</v>
      </c>
      <c r="I1037" s="12" t="s">
        <v>8221</v>
      </c>
      <c r="J1037" s="15">
        <v>8</v>
      </c>
    </row>
    <row r="1038" spans="1:10" x14ac:dyDescent="0.3">
      <c r="A1038" s="12" t="s">
        <v>8219</v>
      </c>
      <c r="B1038" s="15">
        <v>8</v>
      </c>
      <c r="I1038" s="13" t="s">
        <v>8221</v>
      </c>
      <c r="J1038" s="15">
        <v>8</v>
      </c>
    </row>
    <row r="1039" spans="1:10" x14ac:dyDescent="0.3">
      <c r="A1039" s="12" t="s">
        <v>8219</v>
      </c>
      <c r="B1039" s="15">
        <v>25</v>
      </c>
      <c r="I1039" s="13" t="s">
        <v>8221</v>
      </c>
      <c r="J1039" s="15">
        <v>8</v>
      </c>
    </row>
    <row r="1040" spans="1:10" x14ac:dyDescent="0.3">
      <c r="A1040" s="12" t="s">
        <v>8219</v>
      </c>
      <c r="B1040" s="15">
        <v>66</v>
      </c>
      <c r="I1040" s="13" t="s">
        <v>8221</v>
      </c>
      <c r="J1040" s="15">
        <v>8</v>
      </c>
    </row>
    <row r="1041" spans="1:10" x14ac:dyDescent="0.3">
      <c r="A1041" s="13" t="s">
        <v>8219</v>
      </c>
      <c r="B1041" s="15">
        <v>8</v>
      </c>
      <c r="I1041" s="12" t="s">
        <v>8221</v>
      </c>
      <c r="J1041" s="15">
        <v>8</v>
      </c>
    </row>
    <row r="1042" spans="1:10" x14ac:dyDescent="0.3">
      <c r="A1042" s="12" t="s">
        <v>8219</v>
      </c>
      <c r="B1042" s="15">
        <v>47</v>
      </c>
      <c r="I1042" s="13" t="s">
        <v>8221</v>
      </c>
      <c r="J1042" s="15">
        <v>8</v>
      </c>
    </row>
    <row r="1043" spans="1:10" x14ac:dyDescent="0.3">
      <c r="A1043" s="12" t="s">
        <v>8219</v>
      </c>
      <c r="B1043" s="15">
        <v>117</v>
      </c>
      <c r="I1043" s="13" t="s">
        <v>8221</v>
      </c>
      <c r="J1043" s="15">
        <v>8</v>
      </c>
    </row>
    <row r="1044" spans="1:10" x14ac:dyDescent="0.3">
      <c r="A1044" s="13" t="s">
        <v>8219</v>
      </c>
      <c r="B1044" s="15">
        <v>140</v>
      </c>
      <c r="I1044" s="12" t="s">
        <v>8221</v>
      </c>
      <c r="J1044" s="15">
        <v>8</v>
      </c>
    </row>
    <row r="1045" spans="1:10" x14ac:dyDescent="0.3">
      <c r="A1045" s="12" t="s">
        <v>8219</v>
      </c>
      <c r="B1045" s="15">
        <v>191</v>
      </c>
      <c r="I1045" s="13" t="s">
        <v>8221</v>
      </c>
      <c r="J1045" s="15">
        <v>8</v>
      </c>
    </row>
    <row r="1046" spans="1:10" x14ac:dyDescent="0.3">
      <c r="A1046" s="12" t="s">
        <v>8219</v>
      </c>
      <c r="B1046" s="15">
        <v>71</v>
      </c>
      <c r="I1046" s="13" t="s">
        <v>8221</v>
      </c>
      <c r="J1046" s="15">
        <v>8</v>
      </c>
    </row>
    <row r="1047" spans="1:10" x14ac:dyDescent="0.3">
      <c r="A1047" s="13" t="s">
        <v>8219</v>
      </c>
      <c r="B1047" s="15">
        <v>32</v>
      </c>
      <c r="I1047" s="12" t="s">
        <v>8221</v>
      </c>
      <c r="J1047" s="15">
        <v>9</v>
      </c>
    </row>
    <row r="1048" spans="1:10" x14ac:dyDescent="0.3">
      <c r="A1048" s="12" t="s">
        <v>8219</v>
      </c>
      <c r="B1048" s="15">
        <v>28</v>
      </c>
      <c r="I1048" s="13" t="s">
        <v>8221</v>
      </c>
      <c r="J1048" s="15">
        <v>9</v>
      </c>
    </row>
    <row r="1049" spans="1:10" x14ac:dyDescent="0.3">
      <c r="A1049" s="12" t="s">
        <v>8219</v>
      </c>
      <c r="B1049" s="15">
        <v>175</v>
      </c>
      <c r="I1049" s="13" t="s">
        <v>8221</v>
      </c>
      <c r="J1049" s="15">
        <v>9</v>
      </c>
    </row>
    <row r="1050" spans="1:10" x14ac:dyDescent="0.3">
      <c r="A1050" s="12" t="s">
        <v>8219</v>
      </c>
      <c r="B1050" s="15">
        <v>55</v>
      </c>
      <c r="I1050" s="13" t="s">
        <v>8221</v>
      </c>
      <c r="J1050" s="15">
        <v>9</v>
      </c>
    </row>
    <row r="1051" spans="1:10" x14ac:dyDescent="0.3">
      <c r="A1051" s="13" t="s">
        <v>8219</v>
      </c>
      <c r="B1051" s="15">
        <v>66</v>
      </c>
      <c r="I1051" s="12" t="s">
        <v>8221</v>
      </c>
      <c r="J1051" s="15">
        <v>9</v>
      </c>
    </row>
    <row r="1052" spans="1:10" x14ac:dyDescent="0.3">
      <c r="A1052" s="12" t="s">
        <v>8219</v>
      </c>
      <c r="B1052" s="15">
        <v>56</v>
      </c>
      <c r="I1052" s="13" t="s">
        <v>8221</v>
      </c>
      <c r="J1052" s="15">
        <v>9</v>
      </c>
    </row>
    <row r="1053" spans="1:10" x14ac:dyDescent="0.3">
      <c r="A1053" s="13" t="s">
        <v>8219</v>
      </c>
      <c r="B1053" s="15">
        <v>100</v>
      </c>
      <c r="I1053" s="12" t="s">
        <v>8221</v>
      </c>
      <c r="J1053" s="15">
        <v>9</v>
      </c>
    </row>
    <row r="1054" spans="1:10" x14ac:dyDescent="0.3">
      <c r="A1054" s="13" t="s">
        <v>8219</v>
      </c>
      <c r="B1054" s="15">
        <v>7</v>
      </c>
      <c r="I1054" s="12" t="s">
        <v>8221</v>
      </c>
      <c r="J1054" s="15">
        <v>9</v>
      </c>
    </row>
    <row r="1055" spans="1:10" x14ac:dyDescent="0.3">
      <c r="A1055" s="13" t="s">
        <v>8219</v>
      </c>
      <c r="B1055" s="15">
        <v>45</v>
      </c>
      <c r="I1055" s="12" t="s">
        <v>8221</v>
      </c>
      <c r="J1055" s="15">
        <v>9</v>
      </c>
    </row>
    <row r="1056" spans="1:10" x14ac:dyDescent="0.3">
      <c r="A1056" s="13" t="s">
        <v>8219</v>
      </c>
      <c r="B1056" s="15">
        <v>40</v>
      </c>
      <c r="I1056" s="12" t="s">
        <v>8221</v>
      </c>
      <c r="J1056" s="15">
        <v>9</v>
      </c>
    </row>
    <row r="1057" spans="1:10" x14ac:dyDescent="0.3">
      <c r="A1057" s="13" t="s">
        <v>8219</v>
      </c>
      <c r="B1057" s="15">
        <v>174</v>
      </c>
      <c r="I1057" s="12" t="s">
        <v>8221</v>
      </c>
      <c r="J1057" s="15">
        <v>9</v>
      </c>
    </row>
    <row r="1058" spans="1:10" x14ac:dyDescent="0.3">
      <c r="A1058" s="13" t="s">
        <v>8219</v>
      </c>
      <c r="B1058" s="15">
        <v>15</v>
      </c>
      <c r="I1058" s="12" t="s">
        <v>8221</v>
      </c>
      <c r="J1058" s="15">
        <v>9</v>
      </c>
    </row>
    <row r="1059" spans="1:10" x14ac:dyDescent="0.3">
      <c r="A1059" s="13" t="s">
        <v>8219</v>
      </c>
      <c r="B1059" s="15">
        <v>35</v>
      </c>
      <c r="I1059" s="12" t="s">
        <v>8221</v>
      </c>
      <c r="J1059" s="15">
        <v>9</v>
      </c>
    </row>
    <row r="1060" spans="1:10" x14ac:dyDescent="0.3">
      <c r="A1060" s="13" t="s">
        <v>8219</v>
      </c>
      <c r="B1060" s="15">
        <v>35</v>
      </c>
      <c r="I1060" s="12" t="s">
        <v>8221</v>
      </c>
      <c r="J1060" s="15">
        <v>9</v>
      </c>
    </row>
    <row r="1061" spans="1:10" x14ac:dyDescent="0.3">
      <c r="A1061" s="12" t="s">
        <v>8219</v>
      </c>
      <c r="B1061" s="15">
        <v>117</v>
      </c>
      <c r="I1061" s="13" t="s">
        <v>8221</v>
      </c>
      <c r="J1061" s="15">
        <v>9</v>
      </c>
    </row>
    <row r="1062" spans="1:10" x14ac:dyDescent="0.3">
      <c r="A1062" s="13" t="s">
        <v>8219</v>
      </c>
      <c r="B1062" s="15">
        <v>101</v>
      </c>
      <c r="I1062" s="12" t="s">
        <v>8221</v>
      </c>
      <c r="J1062" s="15">
        <v>9</v>
      </c>
    </row>
    <row r="1063" spans="1:10" x14ac:dyDescent="0.3">
      <c r="A1063" s="13" t="s">
        <v>8219</v>
      </c>
      <c r="B1063" s="15">
        <v>42</v>
      </c>
      <c r="I1063" s="12" t="s">
        <v>8221</v>
      </c>
      <c r="J1063" s="15">
        <v>9</v>
      </c>
    </row>
    <row r="1064" spans="1:10" x14ac:dyDescent="0.3">
      <c r="A1064" s="12" t="s">
        <v>8219</v>
      </c>
      <c r="B1064" s="15">
        <v>165</v>
      </c>
      <c r="I1064" s="13" t="s">
        <v>8221</v>
      </c>
      <c r="J1064" s="15">
        <v>9</v>
      </c>
    </row>
    <row r="1065" spans="1:10" x14ac:dyDescent="0.3">
      <c r="A1065" s="12" t="s">
        <v>8219</v>
      </c>
      <c r="B1065" s="15">
        <v>385</v>
      </c>
      <c r="I1065" s="13" t="s">
        <v>8221</v>
      </c>
      <c r="J1065" s="15">
        <v>9</v>
      </c>
    </row>
    <row r="1066" spans="1:10" x14ac:dyDescent="0.3">
      <c r="A1066" s="13" t="s">
        <v>8219</v>
      </c>
      <c r="B1066" s="15">
        <v>15</v>
      </c>
      <c r="I1066" s="12" t="s">
        <v>8221</v>
      </c>
      <c r="J1066" s="15">
        <v>9</v>
      </c>
    </row>
    <row r="1067" spans="1:10" x14ac:dyDescent="0.3">
      <c r="A1067" s="12" t="s">
        <v>8219</v>
      </c>
      <c r="B1067" s="15">
        <v>211</v>
      </c>
      <c r="I1067" s="13" t="s">
        <v>8221</v>
      </c>
      <c r="J1067" s="15">
        <v>9</v>
      </c>
    </row>
    <row r="1068" spans="1:10" x14ac:dyDescent="0.3">
      <c r="A1068" s="12" t="s">
        <v>8219</v>
      </c>
      <c r="B1068" s="15">
        <v>10</v>
      </c>
      <c r="I1068" s="13" t="s">
        <v>8221</v>
      </c>
      <c r="J1068" s="15">
        <v>9</v>
      </c>
    </row>
    <row r="1069" spans="1:10" x14ac:dyDescent="0.3">
      <c r="A1069" s="13" t="s">
        <v>8219</v>
      </c>
      <c r="B1069" s="15">
        <v>72</v>
      </c>
      <c r="I1069" s="12" t="s">
        <v>8221</v>
      </c>
      <c r="J1069" s="15">
        <v>9</v>
      </c>
    </row>
    <row r="1070" spans="1:10" x14ac:dyDescent="0.3">
      <c r="A1070" s="13" t="s">
        <v>8219</v>
      </c>
      <c r="B1070" s="15">
        <v>383</v>
      </c>
      <c r="I1070" s="12" t="s">
        <v>8221</v>
      </c>
      <c r="J1070" s="15">
        <v>9</v>
      </c>
    </row>
    <row r="1071" spans="1:10" x14ac:dyDescent="0.3">
      <c r="A1071" s="13" t="s">
        <v>8219</v>
      </c>
      <c r="B1071" s="15">
        <v>376</v>
      </c>
      <c r="I1071" s="12" t="s">
        <v>8221</v>
      </c>
      <c r="J1071" s="15">
        <v>9</v>
      </c>
    </row>
    <row r="1072" spans="1:10" x14ac:dyDescent="0.3">
      <c r="A1072" s="13" t="s">
        <v>8219</v>
      </c>
      <c r="B1072" s="15">
        <v>33</v>
      </c>
      <c r="I1072" s="12" t="s">
        <v>8221</v>
      </c>
      <c r="J1072" s="15">
        <v>9</v>
      </c>
    </row>
    <row r="1073" spans="1:10" x14ac:dyDescent="0.3">
      <c r="A1073" s="12" t="s">
        <v>8219</v>
      </c>
      <c r="B1073" s="15">
        <v>87</v>
      </c>
      <c r="I1073" s="13" t="s">
        <v>8221</v>
      </c>
      <c r="J1073" s="15">
        <v>9</v>
      </c>
    </row>
    <row r="1074" spans="1:10" x14ac:dyDescent="0.3">
      <c r="A1074" s="12" t="s">
        <v>8219</v>
      </c>
      <c r="B1074" s="15">
        <v>47</v>
      </c>
      <c r="I1074" s="13" t="s">
        <v>8221</v>
      </c>
      <c r="J1074" s="15">
        <v>9</v>
      </c>
    </row>
    <row r="1075" spans="1:10" x14ac:dyDescent="0.3">
      <c r="A1075" s="13" t="s">
        <v>8219</v>
      </c>
      <c r="B1075" s="15">
        <v>112</v>
      </c>
      <c r="I1075" s="12" t="s">
        <v>8221</v>
      </c>
      <c r="J1075" s="15">
        <v>9</v>
      </c>
    </row>
    <row r="1076" spans="1:10" x14ac:dyDescent="0.3">
      <c r="A1076" s="12" t="s">
        <v>8219</v>
      </c>
      <c r="B1076" s="15">
        <v>145</v>
      </c>
      <c r="I1076" s="13" t="s">
        <v>8221</v>
      </c>
      <c r="J1076" s="15">
        <v>9</v>
      </c>
    </row>
    <row r="1077" spans="1:10" x14ac:dyDescent="0.3">
      <c r="A1077" s="12" t="s">
        <v>8219</v>
      </c>
      <c r="B1077" s="15">
        <v>49</v>
      </c>
      <c r="I1077" s="13" t="s">
        <v>8221</v>
      </c>
      <c r="J1077" s="15">
        <v>9</v>
      </c>
    </row>
    <row r="1078" spans="1:10" x14ac:dyDescent="0.3">
      <c r="A1078" s="13" t="s">
        <v>8219</v>
      </c>
      <c r="B1078" s="15">
        <v>72</v>
      </c>
      <c r="I1078" s="12" t="s">
        <v>8221</v>
      </c>
      <c r="J1078" s="15">
        <v>9</v>
      </c>
    </row>
    <row r="1079" spans="1:10" x14ac:dyDescent="0.3">
      <c r="A1079" s="13" t="s">
        <v>8219</v>
      </c>
      <c r="B1079" s="15">
        <v>15</v>
      </c>
      <c r="I1079" s="12" t="s">
        <v>8221</v>
      </c>
      <c r="J1079" s="15">
        <v>9</v>
      </c>
    </row>
    <row r="1080" spans="1:10" x14ac:dyDescent="0.3">
      <c r="A1080" s="13" t="s">
        <v>8219</v>
      </c>
      <c r="B1080" s="15">
        <v>205</v>
      </c>
      <c r="I1080" s="12" t="s">
        <v>8221</v>
      </c>
      <c r="J1080" s="15">
        <v>9</v>
      </c>
    </row>
    <row r="1081" spans="1:10" x14ac:dyDescent="0.3">
      <c r="A1081" s="13" t="s">
        <v>8219</v>
      </c>
      <c r="B1081" s="15">
        <v>141</v>
      </c>
      <c r="I1081" s="12" t="s">
        <v>8221</v>
      </c>
      <c r="J1081" s="15">
        <v>9</v>
      </c>
    </row>
    <row r="1082" spans="1:10" x14ac:dyDescent="0.3">
      <c r="A1082" s="12" t="s">
        <v>8219</v>
      </c>
      <c r="B1082" s="15">
        <v>426</v>
      </c>
      <c r="I1082" s="13" t="s">
        <v>8221</v>
      </c>
      <c r="J1082" s="15">
        <v>9</v>
      </c>
    </row>
    <row r="1083" spans="1:10" x14ac:dyDescent="0.3">
      <c r="A1083" s="12" t="s">
        <v>8219</v>
      </c>
      <c r="B1083" s="15">
        <v>87</v>
      </c>
      <c r="I1083" s="13" t="s">
        <v>8221</v>
      </c>
      <c r="J1083" s="15">
        <v>10</v>
      </c>
    </row>
    <row r="1084" spans="1:10" x14ac:dyDescent="0.3">
      <c r="A1084" s="12" t="s">
        <v>8219</v>
      </c>
      <c r="B1084" s="15">
        <v>25</v>
      </c>
      <c r="I1084" s="13" t="s">
        <v>8221</v>
      </c>
      <c r="J1084" s="15">
        <v>10</v>
      </c>
    </row>
    <row r="1085" spans="1:10" x14ac:dyDescent="0.3">
      <c r="A1085" s="13" t="s">
        <v>8219</v>
      </c>
      <c r="B1085" s="15">
        <v>78</v>
      </c>
      <c r="I1085" s="12" t="s">
        <v>8221</v>
      </c>
      <c r="J1085" s="15">
        <v>10</v>
      </c>
    </row>
    <row r="1086" spans="1:10" x14ac:dyDescent="0.3">
      <c r="A1086" s="13" t="s">
        <v>8219</v>
      </c>
      <c r="B1086" s="15">
        <v>21</v>
      </c>
      <c r="I1086" s="12" t="s">
        <v>8221</v>
      </c>
      <c r="J1086" s="15">
        <v>10</v>
      </c>
    </row>
    <row r="1087" spans="1:10" x14ac:dyDescent="0.3">
      <c r="A1087" s="12" t="s">
        <v>8219</v>
      </c>
      <c r="B1087" s="15">
        <v>159</v>
      </c>
      <c r="I1087" s="13" t="s">
        <v>8221</v>
      </c>
      <c r="J1087" s="15">
        <v>10</v>
      </c>
    </row>
    <row r="1088" spans="1:10" x14ac:dyDescent="0.3">
      <c r="A1088" s="13" t="s">
        <v>8219</v>
      </c>
      <c r="B1088" s="15">
        <v>24</v>
      </c>
      <c r="I1088" s="12" t="s">
        <v>8221</v>
      </c>
      <c r="J1088" s="15">
        <v>10</v>
      </c>
    </row>
    <row r="1089" spans="1:10" x14ac:dyDescent="0.3">
      <c r="A1089" s="13" t="s">
        <v>8219</v>
      </c>
      <c r="B1089" s="15">
        <v>21</v>
      </c>
      <c r="I1089" s="12" t="s">
        <v>8221</v>
      </c>
      <c r="J1089" s="15">
        <v>10</v>
      </c>
    </row>
    <row r="1090" spans="1:10" x14ac:dyDescent="0.3">
      <c r="A1090" s="12" t="s">
        <v>8219</v>
      </c>
      <c r="B1090" s="15">
        <v>71</v>
      </c>
      <c r="I1090" s="13" t="s">
        <v>8221</v>
      </c>
      <c r="J1090" s="15">
        <v>10</v>
      </c>
    </row>
    <row r="1091" spans="1:10" x14ac:dyDescent="0.3">
      <c r="A1091" s="12" t="s">
        <v>8219</v>
      </c>
      <c r="B1091" s="15">
        <v>32</v>
      </c>
      <c r="I1091" s="13" t="s">
        <v>8221</v>
      </c>
      <c r="J1091" s="15">
        <v>10</v>
      </c>
    </row>
    <row r="1092" spans="1:10" x14ac:dyDescent="0.3">
      <c r="A1092" s="12" t="s">
        <v>8219</v>
      </c>
      <c r="B1092" s="15">
        <v>50</v>
      </c>
      <c r="I1092" s="13" t="s">
        <v>8221</v>
      </c>
      <c r="J1092" s="15">
        <v>10</v>
      </c>
    </row>
    <row r="1093" spans="1:10" x14ac:dyDescent="0.3">
      <c r="A1093" s="13" t="s">
        <v>8219</v>
      </c>
      <c r="B1093" s="15">
        <v>52</v>
      </c>
      <c r="I1093" s="12" t="s">
        <v>8221</v>
      </c>
      <c r="J1093" s="15">
        <v>10</v>
      </c>
    </row>
    <row r="1094" spans="1:10" x14ac:dyDescent="0.3">
      <c r="A1094" s="12" t="s">
        <v>8219</v>
      </c>
      <c r="B1094" s="15">
        <v>33</v>
      </c>
      <c r="I1094" s="13" t="s">
        <v>8221</v>
      </c>
      <c r="J1094" s="15">
        <v>10</v>
      </c>
    </row>
    <row r="1095" spans="1:10" x14ac:dyDescent="0.3">
      <c r="A1095" s="13" t="s">
        <v>8219</v>
      </c>
      <c r="B1095" s="15">
        <v>179</v>
      </c>
      <c r="I1095" s="12" t="s">
        <v>8221</v>
      </c>
      <c r="J1095" s="15">
        <v>10</v>
      </c>
    </row>
    <row r="1096" spans="1:10" x14ac:dyDescent="0.3">
      <c r="A1096" s="12" t="s">
        <v>8219</v>
      </c>
      <c r="B1096" s="15">
        <v>23</v>
      </c>
      <c r="I1096" s="13" t="s">
        <v>8221</v>
      </c>
      <c r="J1096" s="15">
        <v>10</v>
      </c>
    </row>
    <row r="1097" spans="1:10" x14ac:dyDescent="0.3">
      <c r="A1097" s="12" t="s">
        <v>8219</v>
      </c>
      <c r="B1097" s="15">
        <v>90</v>
      </c>
      <c r="I1097" s="13" t="s">
        <v>8221</v>
      </c>
      <c r="J1097" s="15">
        <v>10</v>
      </c>
    </row>
    <row r="1098" spans="1:10" x14ac:dyDescent="0.3">
      <c r="A1098" s="13" t="s">
        <v>8219</v>
      </c>
      <c r="B1098" s="15">
        <v>205</v>
      </c>
      <c r="I1098" s="12" t="s">
        <v>8221</v>
      </c>
      <c r="J1098" s="15">
        <v>10</v>
      </c>
    </row>
    <row r="1099" spans="1:10" x14ac:dyDescent="0.3">
      <c r="A1099" s="13" t="s">
        <v>8219</v>
      </c>
      <c r="B1099" s="15">
        <v>29</v>
      </c>
      <c r="I1099" s="12" t="s">
        <v>8221</v>
      </c>
      <c r="J1099" s="15">
        <v>10</v>
      </c>
    </row>
    <row r="1100" spans="1:10" x14ac:dyDescent="0.3">
      <c r="A1100" s="12" t="s">
        <v>8219</v>
      </c>
      <c r="B1100" s="15">
        <v>255</v>
      </c>
      <c r="I1100" s="13" t="s">
        <v>8221</v>
      </c>
      <c r="J1100" s="15">
        <v>10</v>
      </c>
    </row>
    <row r="1101" spans="1:10" x14ac:dyDescent="0.3">
      <c r="A1101" s="13" t="s">
        <v>8219</v>
      </c>
      <c r="B1101" s="15">
        <v>26</v>
      </c>
      <c r="I1101" s="12" t="s">
        <v>8221</v>
      </c>
      <c r="J1101" s="15">
        <v>10</v>
      </c>
    </row>
    <row r="1102" spans="1:10" x14ac:dyDescent="0.3">
      <c r="A1102" s="13" t="s">
        <v>8219</v>
      </c>
      <c r="B1102" s="15">
        <v>144</v>
      </c>
      <c r="I1102" s="12" t="s">
        <v>8221</v>
      </c>
      <c r="J1102" s="15">
        <v>10</v>
      </c>
    </row>
    <row r="1103" spans="1:10" x14ac:dyDescent="0.3">
      <c r="A1103" s="12" t="s">
        <v>8219</v>
      </c>
      <c r="B1103" s="15">
        <v>108</v>
      </c>
      <c r="I1103" s="13" t="s">
        <v>8221</v>
      </c>
      <c r="J1103" s="15">
        <v>10</v>
      </c>
    </row>
    <row r="1104" spans="1:10" x14ac:dyDescent="0.3">
      <c r="A1104" s="12" t="s">
        <v>8219</v>
      </c>
      <c r="B1104" s="15">
        <v>128</v>
      </c>
      <c r="I1104" s="13" t="s">
        <v>8221</v>
      </c>
      <c r="J1104" s="15">
        <v>10</v>
      </c>
    </row>
    <row r="1105" spans="1:10" x14ac:dyDescent="0.3">
      <c r="A1105" s="13" t="s">
        <v>8219</v>
      </c>
      <c r="B1105" s="15">
        <v>128</v>
      </c>
      <c r="I1105" s="12" t="s">
        <v>8221</v>
      </c>
      <c r="J1105" s="15">
        <v>10</v>
      </c>
    </row>
    <row r="1106" spans="1:10" x14ac:dyDescent="0.3">
      <c r="A1106" s="12" t="s">
        <v>8219</v>
      </c>
      <c r="B1106" s="15">
        <v>38</v>
      </c>
      <c r="I1106" s="13" t="s">
        <v>8221</v>
      </c>
      <c r="J1106" s="15">
        <v>10</v>
      </c>
    </row>
    <row r="1107" spans="1:10" x14ac:dyDescent="0.3">
      <c r="A1107" s="12" t="s">
        <v>8219</v>
      </c>
      <c r="B1107" s="15">
        <v>60</v>
      </c>
      <c r="I1107" s="13" t="s">
        <v>8221</v>
      </c>
      <c r="J1107" s="15">
        <v>10</v>
      </c>
    </row>
    <row r="1108" spans="1:10" x14ac:dyDescent="0.3">
      <c r="A1108" s="13" t="s">
        <v>8219</v>
      </c>
      <c r="B1108" s="15">
        <v>63</v>
      </c>
      <c r="I1108" s="12" t="s">
        <v>8221</v>
      </c>
      <c r="J1108" s="15">
        <v>10</v>
      </c>
    </row>
    <row r="1109" spans="1:10" x14ac:dyDescent="0.3">
      <c r="A1109" s="12" t="s">
        <v>8219</v>
      </c>
      <c r="B1109" s="15">
        <v>24</v>
      </c>
      <c r="I1109" s="13" t="s">
        <v>8221</v>
      </c>
      <c r="J1109" s="15">
        <v>10</v>
      </c>
    </row>
    <row r="1110" spans="1:10" x14ac:dyDescent="0.3">
      <c r="A1110" s="12" t="s">
        <v>8219</v>
      </c>
      <c r="B1110" s="15">
        <v>199</v>
      </c>
      <c r="I1110" s="13" t="s">
        <v>8221</v>
      </c>
      <c r="J1110" s="15">
        <v>11</v>
      </c>
    </row>
    <row r="1111" spans="1:10" x14ac:dyDescent="0.3">
      <c r="A1111" s="12" t="s">
        <v>8219</v>
      </c>
      <c r="B1111" s="15">
        <v>78</v>
      </c>
      <c r="I1111" s="13" t="s">
        <v>8221</v>
      </c>
      <c r="J1111" s="15">
        <v>11</v>
      </c>
    </row>
    <row r="1112" spans="1:10" x14ac:dyDescent="0.3">
      <c r="A1112" s="12" t="s">
        <v>8219</v>
      </c>
      <c r="B1112" s="15">
        <v>9</v>
      </c>
      <c r="I1112" s="13" t="s">
        <v>8221</v>
      </c>
      <c r="J1112" s="15">
        <v>11</v>
      </c>
    </row>
    <row r="1113" spans="1:10" x14ac:dyDescent="0.3">
      <c r="A1113" s="13" t="s">
        <v>8219</v>
      </c>
      <c r="B1113" s="15">
        <v>70</v>
      </c>
      <c r="I1113" s="12" t="s">
        <v>8221</v>
      </c>
      <c r="J1113" s="15">
        <v>11</v>
      </c>
    </row>
    <row r="1114" spans="1:10" x14ac:dyDescent="0.3">
      <c r="A1114" s="13" t="s">
        <v>8219</v>
      </c>
      <c r="B1114" s="15">
        <v>46</v>
      </c>
      <c r="I1114" s="12" t="s">
        <v>8221</v>
      </c>
      <c r="J1114" s="15">
        <v>11</v>
      </c>
    </row>
    <row r="1115" spans="1:10" x14ac:dyDescent="0.3">
      <c r="A1115" s="13" t="s">
        <v>8219</v>
      </c>
      <c r="B1115" s="15">
        <v>29</v>
      </c>
      <c r="I1115" s="12" t="s">
        <v>8221</v>
      </c>
      <c r="J1115" s="15">
        <v>11</v>
      </c>
    </row>
    <row r="1116" spans="1:10" x14ac:dyDescent="0.3">
      <c r="A1116" s="12" t="s">
        <v>8219</v>
      </c>
      <c r="B1116" s="15">
        <v>35</v>
      </c>
      <c r="I1116" s="13" t="s">
        <v>8221</v>
      </c>
      <c r="J1116" s="15">
        <v>11</v>
      </c>
    </row>
    <row r="1117" spans="1:10" x14ac:dyDescent="0.3">
      <c r="A1117" s="12" t="s">
        <v>8219</v>
      </c>
      <c r="B1117" s="15">
        <v>105</v>
      </c>
      <c r="I1117" s="13" t="s">
        <v>8221</v>
      </c>
      <c r="J1117" s="15">
        <v>11</v>
      </c>
    </row>
    <row r="1118" spans="1:10" x14ac:dyDescent="0.3">
      <c r="A1118" s="12" t="s">
        <v>8219</v>
      </c>
      <c r="B1118" s="15">
        <v>50</v>
      </c>
      <c r="I1118" s="13" t="s">
        <v>8221</v>
      </c>
      <c r="J1118" s="15">
        <v>11</v>
      </c>
    </row>
    <row r="1119" spans="1:10" x14ac:dyDescent="0.3">
      <c r="A1119" s="12" t="s">
        <v>8219</v>
      </c>
      <c r="B1119" s="15">
        <v>71</v>
      </c>
      <c r="I1119" s="13" t="s">
        <v>8221</v>
      </c>
      <c r="J1119" s="15">
        <v>11</v>
      </c>
    </row>
    <row r="1120" spans="1:10" x14ac:dyDescent="0.3">
      <c r="A1120" s="13" t="s">
        <v>8219</v>
      </c>
      <c r="B1120" s="15">
        <v>84</v>
      </c>
      <c r="I1120" s="12" t="s">
        <v>8221</v>
      </c>
      <c r="J1120" s="15">
        <v>11</v>
      </c>
    </row>
    <row r="1121" spans="1:10" x14ac:dyDescent="0.3">
      <c r="A1121" s="12" t="s">
        <v>8219</v>
      </c>
      <c r="B1121" s="15">
        <v>57</v>
      </c>
      <c r="I1121" s="13" t="s">
        <v>8221</v>
      </c>
      <c r="J1121" s="15">
        <v>11</v>
      </c>
    </row>
    <row r="1122" spans="1:10" x14ac:dyDescent="0.3">
      <c r="A1122" s="13" t="s">
        <v>8219</v>
      </c>
      <c r="B1122" s="15">
        <v>95</v>
      </c>
      <c r="I1122" s="12" t="s">
        <v>8221</v>
      </c>
      <c r="J1122" s="15">
        <v>11</v>
      </c>
    </row>
    <row r="1123" spans="1:10" x14ac:dyDescent="0.3">
      <c r="A1123" s="13" t="s">
        <v>8219</v>
      </c>
      <c r="B1123" s="15">
        <v>286</v>
      </c>
      <c r="I1123" s="12" t="s">
        <v>8221</v>
      </c>
      <c r="J1123" s="15">
        <v>11</v>
      </c>
    </row>
    <row r="1124" spans="1:10" x14ac:dyDescent="0.3">
      <c r="A1124" s="13" t="s">
        <v>8219</v>
      </c>
      <c r="B1124" s="15">
        <v>41</v>
      </c>
      <c r="I1124" s="12" t="s">
        <v>8221</v>
      </c>
      <c r="J1124" s="15">
        <v>11</v>
      </c>
    </row>
    <row r="1125" spans="1:10" x14ac:dyDescent="0.3">
      <c r="A1125" s="12" t="s">
        <v>8219</v>
      </c>
      <c r="B1125" s="15">
        <v>25</v>
      </c>
      <c r="I1125" s="13" t="s">
        <v>8221</v>
      </c>
      <c r="J1125" s="15">
        <v>11</v>
      </c>
    </row>
    <row r="1126" spans="1:10" x14ac:dyDescent="0.3">
      <c r="A1126" s="13" t="s">
        <v>8219</v>
      </c>
      <c r="B1126" s="15">
        <v>62</v>
      </c>
      <c r="I1126" s="12" t="s">
        <v>8221</v>
      </c>
      <c r="J1126" s="15">
        <v>11</v>
      </c>
    </row>
    <row r="1127" spans="1:10" x14ac:dyDescent="0.3">
      <c r="A1127" s="12" t="s">
        <v>8219</v>
      </c>
      <c r="B1127" s="15">
        <v>79</v>
      </c>
      <c r="I1127" s="13" t="s">
        <v>8221</v>
      </c>
      <c r="J1127" s="15">
        <v>11</v>
      </c>
    </row>
    <row r="1128" spans="1:10" x14ac:dyDescent="0.3">
      <c r="A1128" s="12" t="s">
        <v>8219</v>
      </c>
      <c r="B1128" s="15">
        <v>93</v>
      </c>
      <c r="I1128" s="13" t="s">
        <v>8221</v>
      </c>
      <c r="J1128" s="15">
        <v>11</v>
      </c>
    </row>
    <row r="1129" spans="1:10" x14ac:dyDescent="0.3">
      <c r="A1129" s="12" t="s">
        <v>8219</v>
      </c>
      <c r="B1129" s="15">
        <v>274</v>
      </c>
      <c r="I1129" s="13" t="s">
        <v>8221</v>
      </c>
      <c r="J1129" s="15">
        <v>11</v>
      </c>
    </row>
    <row r="1130" spans="1:10" x14ac:dyDescent="0.3">
      <c r="A1130" s="13" t="s">
        <v>8219</v>
      </c>
      <c r="B1130" s="15">
        <v>167</v>
      </c>
      <c r="I1130" s="12" t="s">
        <v>8221</v>
      </c>
      <c r="J1130" s="15">
        <v>12</v>
      </c>
    </row>
    <row r="1131" spans="1:10" x14ac:dyDescent="0.3">
      <c r="A1131" s="13" t="s">
        <v>8219</v>
      </c>
      <c r="B1131" s="15">
        <v>80</v>
      </c>
      <c r="I1131" s="12" t="s">
        <v>8221</v>
      </c>
      <c r="J1131" s="15">
        <v>12</v>
      </c>
    </row>
    <row r="1132" spans="1:10" x14ac:dyDescent="0.3">
      <c r="A1132" s="12" t="s">
        <v>8219</v>
      </c>
      <c r="B1132" s="15">
        <v>56</v>
      </c>
      <c r="I1132" s="13" t="s">
        <v>8221</v>
      </c>
      <c r="J1132" s="15">
        <v>12</v>
      </c>
    </row>
    <row r="1133" spans="1:10" x14ac:dyDescent="0.3">
      <c r="A1133" s="12" t="s">
        <v>8219</v>
      </c>
      <c r="B1133" s="15">
        <v>149</v>
      </c>
      <c r="I1133" s="13" t="s">
        <v>8221</v>
      </c>
      <c r="J1133" s="15">
        <v>12</v>
      </c>
    </row>
    <row r="1134" spans="1:10" x14ac:dyDescent="0.3">
      <c r="A1134" s="13" t="s">
        <v>8219</v>
      </c>
      <c r="B1134" s="15">
        <v>108</v>
      </c>
      <c r="I1134" s="12" t="s">
        <v>8221</v>
      </c>
      <c r="J1134" s="15">
        <v>12</v>
      </c>
    </row>
    <row r="1135" spans="1:10" x14ac:dyDescent="0.3">
      <c r="A1135" s="12" t="s">
        <v>8219</v>
      </c>
      <c r="B1135" s="15">
        <v>117</v>
      </c>
      <c r="I1135" s="13" t="s">
        <v>8221</v>
      </c>
      <c r="J1135" s="15">
        <v>12</v>
      </c>
    </row>
    <row r="1136" spans="1:10" x14ac:dyDescent="0.3">
      <c r="A1136" s="13" t="s">
        <v>8219</v>
      </c>
      <c r="B1136" s="15">
        <v>47</v>
      </c>
      <c r="I1136" s="12" t="s">
        <v>8221</v>
      </c>
      <c r="J1136" s="15">
        <v>12</v>
      </c>
    </row>
    <row r="1137" spans="1:10" x14ac:dyDescent="0.3">
      <c r="A1137" s="13" t="s">
        <v>8219</v>
      </c>
      <c r="B1137" s="15">
        <v>33</v>
      </c>
      <c r="I1137" s="12" t="s">
        <v>8221</v>
      </c>
      <c r="J1137" s="15">
        <v>12</v>
      </c>
    </row>
    <row r="1138" spans="1:10" x14ac:dyDescent="0.3">
      <c r="A1138" s="12" t="s">
        <v>8219</v>
      </c>
      <c r="B1138" s="15">
        <v>369</v>
      </c>
      <c r="I1138" s="13" t="s">
        <v>8221</v>
      </c>
      <c r="J1138" s="15">
        <v>12</v>
      </c>
    </row>
    <row r="1139" spans="1:10" x14ac:dyDescent="0.3">
      <c r="A1139" s="13" t="s">
        <v>8219</v>
      </c>
      <c r="B1139" s="15">
        <v>42</v>
      </c>
      <c r="I1139" s="12" t="s">
        <v>8221</v>
      </c>
      <c r="J1139" s="15">
        <v>12</v>
      </c>
    </row>
    <row r="1140" spans="1:10" x14ac:dyDescent="0.3">
      <c r="A1140" s="12" t="s">
        <v>8219</v>
      </c>
      <c r="B1140" s="15">
        <v>81</v>
      </c>
      <c r="I1140" s="13" t="s">
        <v>8221</v>
      </c>
      <c r="J1140" s="15">
        <v>12</v>
      </c>
    </row>
    <row r="1141" spans="1:10" x14ac:dyDescent="0.3">
      <c r="A1141" s="13" t="s">
        <v>8219</v>
      </c>
      <c r="B1141" s="15">
        <v>162</v>
      </c>
      <c r="I1141" s="12" t="s">
        <v>8221</v>
      </c>
      <c r="J1141" s="15">
        <v>12</v>
      </c>
    </row>
    <row r="1142" spans="1:10" x14ac:dyDescent="0.3">
      <c r="A1142" s="13" t="s">
        <v>8219</v>
      </c>
      <c r="B1142" s="15">
        <v>557</v>
      </c>
      <c r="I1142" s="12" t="s">
        <v>8221</v>
      </c>
      <c r="J1142" s="15">
        <v>12</v>
      </c>
    </row>
    <row r="1143" spans="1:10" x14ac:dyDescent="0.3">
      <c r="A1143" s="12" t="s">
        <v>8219</v>
      </c>
      <c r="B1143" s="15">
        <v>621</v>
      </c>
      <c r="I1143" s="13" t="s">
        <v>8221</v>
      </c>
      <c r="J1143" s="15">
        <v>12</v>
      </c>
    </row>
    <row r="1144" spans="1:10" x14ac:dyDescent="0.3">
      <c r="A1144" s="12" t="s">
        <v>8219</v>
      </c>
      <c r="B1144" s="15">
        <v>74</v>
      </c>
      <c r="I1144" s="13" t="s">
        <v>8221</v>
      </c>
      <c r="J1144" s="15">
        <v>12</v>
      </c>
    </row>
    <row r="1145" spans="1:10" x14ac:dyDescent="0.3">
      <c r="A1145" s="12" t="s">
        <v>8219</v>
      </c>
      <c r="B1145" s="15">
        <v>14</v>
      </c>
      <c r="I1145" s="13" t="s">
        <v>8221</v>
      </c>
      <c r="J1145" s="15">
        <v>12</v>
      </c>
    </row>
    <row r="1146" spans="1:10" x14ac:dyDescent="0.3">
      <c r="A1146" s="13" t="s">
        <v>8219</v>
      </c>
      <c r="B1146" s="15">
        <v>167</v>
      </c>
      <c r="I1146" s="12" t="s">
        <v>8221</v>
      </c>
      <c r="J1146" s="15">
        <v>12</v>
      </c>
    </row>
    <row r="1147" spans="1:10" x14ac:dyDescent="0.3">
      <c r="A1147" s="12" t="s">
        <v>8219</v>
      </c>
      <c r="B1147" s="15">
        <v>42</v>
      </c>
      <c r="I1147" s="13" t="s">
        <v>8221</v>
      </c>
      <c r="J1147" s="15">
        <v>12</v>
      </c>
    </row>
    <row r="1148" spans="1:10" x14ac:dyDescent="0.3">
      <c r="A1148" s="13" t="s">
        <v>8219</v>
      </c>
      <c r="B1148" s="15">
        <v>64</v>
      </c>
      <c r="I1148" s="12" t="s">
        <v>8221</v>
      </c>
      <c r="J1148" s="15">
        <v>12</v>
      </c>
    </row>
    <row r="1149" spans="1:10" x14ac:dyDescent="0.3">
      <c r="A1149" s="12" t="s">
        <v>8219</v>
      </c>
      <c r="B1149" s="15">
        <v>114</v>
      </c>
      <c r="I1149" s="13" t="s">
        <v>8221</v>
      </c>
      <c r="J1149" s="15">
        <v>12</v>
      </c>
    </row>
    <row r="1150" spans="1:10" x14ac:dyDescent="0.3">
      <c r="A1150" s="13" t="s">
        <v>8219</v>
      </c>
      <c r="B1150" s="15">
        <v>130</v>
      </c>
      <c r="I1150" s="12" t="s">
        <v>8221</v>
      </c>
      <c r="J1150" s="15">
        <v>12</v>
      </c>
    </row>
    <row r="1151" spans="1:10" x14ac:dyDescent="0.3">
      <c r="A1151" s="12" t="s">
        <v>8219</v>
      </c>
      <c r="B1151" s="15">
        <v>182</v>
      </c>
      <c r="I1151" s="13" t="s">
        <v>8221</v>
      </c>
      <c r="J1151" s="15">
        <v>12</v>
      </c>
    </row>
    <row r="1152" spans="1:10" x14ac:dyDescent="0.3">
      <c r="A1152" s="13" t="s">
        <v>8219</v>
      </c>
      <c r="B1152" s="15">
        <v>98</v>
      </c>
      <c r="I1152" s="12" t="s">
        <v>8221</v>
      </c>
      <c r="J1152" s="15">
        <v>12</v>
      </c>
    </row>
    <row r="1153" spans="1:10" x14ac:dyDescent="0.3">
      <c r="A1153" s="12" t="s">
        <v>8219</v>
      </c>
      <c r="B1153" s="15">
        <v>69</v>
      </c>
      <c r="I1153" s="13" t="s">
        <v>8221</v>
      </c>
      <c r="J1153" s="15">
        <v>12</v>
      </c>
    </row>
    <row r="1154" spans="1:10" x14ac:dyDescent="0.3">
      <c r="A1154" s="12" t="s">
        <v>8219</v>
      </c>
      <c r="B1154" s="15">
        <v>3</v>
      </c>
      <c r="I1154" s="13" t="s">
        <v>8221</v>
      </c>
      <c r="J1154" s="15">
        <v>12</v>
      </c>
    </row>
    <row r="1155" spans="1:10" x14ac:dyDescent="0.3">
      <c r="A1155" s="13" t="s">
        <v>8219</v>
      </c>
      <c r="B1155" s="15">
        <v>284</v>
      </c>
      <c r="I1155" s="12" t="s">
        <v>8221</v>
      </c>
      <c r="J1155" s="15">
        <v>12</v>
      </c>
    </row>
    <row r="1156" spans="1:10" x14ac:dyDescent="0.3">
      <c r="A1156" s="13" t="s">
        <v>8219</v>
      </c>
      <c r="B1156" s="15">
        <v>99</v>
      </c>
      <c r="I1156" s="12" t="s">
        <v>8221</v>
      </c>
      <c r="J1156" s="15">
        <v>12</v>
      </c>
    </row>
    <row r="1157" spans="1:10" x14ac:dyDescent="0.3">
      <c r="A1157" s="12" t="s">
        <v>8219</v>
      </c>
      <c r="B1157" s="15">
        <v>60</v>
      </c>
      <c r="I1157" s="13" t="s">
        <v>8221</v>
      </c>
      <c r="J1157" s="15">
        <v>12</v>
      </c>
    </row>
    <row r="1158" spans="1:10" x14ac:dyDescent="0.3">
      <c r="A1158" s="12" t="s">
        <v>8219</v>
      </c>
      <c r="B1158" s="15">
        <v>61</v>
      </c>
      <c r="I1158" s="13" t="s">
        <v>8221</v>
      </c>
      <c r="J1158" s="15">
        <v>12</v>
      </c>
    </row>
    <row r="1159" spans="1:10" x14ac:dyDescent="0.3">
      <c r="A1159" s="12" t="s">
        <v>8219</v>
      </c>
      <c r="B1159" s="15">
        <v>56</v>
      </c>
      <c r="I1159" s="13" t="s">
        <v>8221</v>
      </c>
      <c r="J1159" s="15">
        <v>12</v>
      </c>
    </row>
    <row r="1160" spans="1:10" x14ac:dyDescent="0.3">
      <c r="A1160" s="13" t="s">
        <v>8219</v>
      </c>
      <c r="B1160" s="15">
        <v>83</v>
      </c>
      <c r="I1160" s="12" t="s">
        <v>8221</v>
      </c>
      <c r="J1160" s="15">
        <v>12</v>
      </c>
    </row>
    <row r="1161" spans="1:10" x14ac:dyDescent="0.3">
      <c r="A1161" s="12" t="s">
        <v>8219</v>
      </c>
      <c r="B1161" s="15">
        <v>33</v>
      </c>
      <c r="I1161" s="13" t="s">
        <v>8221</v>
      </c>
      <c r="J1161" s="15">
        <v>13</v>
      </c>
    </row>
    <row r="1162" spans="1:10" x14ac:dyDescent="0.3">
      <c r="A1162" s="13" t="s">
        <v>8219</v>
      </c>
      <c r="B1162" s="15">
        <v>143</v>
      </c>
      <c r="I1162" s="12" t="s">
        <v>8221</v>
      </c>
      <c r="J1162" s="15">
        <v>13</v>
      </c>
    </row>
    <row r="1163" spans="1:10" x14ac:dyDescent="0.3">
      <c r="A1163" s="12" t="s">
        <v>8219</v>
      </c>
      <c r="B1163" s="15">
        <v>202</v>
      </c>
      <c r="I1163" s="13" t="s">
        <v>8221</v>
      </c>
      <c r="J1163" s="15">
        <v>13</v>
      </c>
    </row>
    <row r="1164" spans="1:10" x14ac:dyDescent="0.3">
      <c r="A1164" s="12" t="s">
        <v>8219</v>
      </c>
      <c r="B1164" s="15">
        <v>104</v>
      </c>
      <c r="I1164" s="13" t="s">
        <v>8221</v>
      </c>
      <c r="J1164" s="15">
        <v>13</v>
      </c>
    </row>
    <row r="1165" spans="1:10" x14ac:dyDescent="0.3">
      <c r="A1165" s="12" t="s">
        <v>8219</v>
      </c>
      <c r="B1165" s="15">
        <v>41</v>
      </c>
      <c r="I1165" s="13" t="s">
        <v>8221</v>
      </c>
      <c r="J1165" s="15">
        <v>13</v>
      </c>
    </row>
    <row r="1166" spans="1:10" x14ac:dyDescent="0.3">
      <c r="A1166" s="13" t="s">
        <v>8219</v>
      </c>
      <c r="B1166" s="15">
        <v>39</v>
      </c>
      <c r="I1166" s="12" t="s">
        <v>8221</v>
      </c>
      <c r="J1166" s="15">
        <v>13</v>
      </c>
    </row>
    <row r="1167" spans="1:10" x14ac:dyDescent="0.3">
      <c r="A1167" s="12" t="s">
        <v>8219</v>
      </c>
      <c r="B1167" s="15">
        <v>25</v>
      </c>
      <c r="I1167" s="13" t="s">
        <v>8221</v>
      </c>
      <c r="J1167" s="15">
        <v>13</v>
      </c>
    </row>
    <row r="1168" spans="1:10" x14ac:dyDescent="0.3">
      <c r="A1168" s="13" t="s">
        <v>8219</v>
      </c>
      <c r="B1168" s="15">
        <v>89</v>
      </c>
      <c r="I1168" s="12" t="s">
        <v>8221</v>
      </c>
      <c r="J1168" s="15">
        <v>13</v>
      </c>
    </row>
    <row r="1169" spans="1:10" x14ac:dyDescent="0.3">
      <c r="A1169" s="12" t="s">
        <v>8219</v>
      </c>
      <c r="B1169" s="15">
        <v>191</v>
      </c>
      <c r="I1169" s="13" t="s">
        <v>8221</v>
      </c>
      <c r="J1169" s="15">
        <v>13</v>
      </c>
    </row>
    <row r="1170" spans="1:10" x14ac:dyDescent="0.3">
      <c r="A1170" s="12" t="s">
        <v>8219</v>
      </c>
      <c r="B1170" s="15">
        <v>238</v>
      </c>
      <c r="I1170" s="13" t="s">
        <v>8221</v>
      </c>
      <c r="J1170" s="15">
        <v>13</v>
      </c>
    </row>
    <row r="1171" spans="1:10" x14ac:dyDescent="0.3">
      <c r="A1171" s="13" t="s">
        <v>8219</v>
      </c>
      <c r="B1171" s="15">
        <v>34</v>
      </c>
      <c r="I1171" s="12" t="s">
        <v>8221</v>
      </c>
      <c r="J1171" s="15">
        <v>13</v>
      </c>
    </row>
    <row r="1172" spans="1:10" x14ac:dyDescent="0.3">
      <c r="A1172" s="12" t="s">
        <v>8219</v>
      </c>
      <c r="B1172" s="15">
        <v>813</v>
      </c>
      <c r="I1172" s="13" t="s">
        <v>8221</v>
      </c>
      <c r="J1172" s="15">
        <v>13</v>
      </c>
    </row>
    <row r="1173" spans="1:10" x14ac:dyDescent="0.3">
      <c r="A1173" s="13" t="s">
        <v>8219</v>
      </c>
      <c r="B1173" s="15">
        <v>203</v>
      </c>
      <c r="I1173" s="12" t="s">
        <v>8221</v>
      </c>
      <c r="J1173" s="15">
        <v>13</v>
      </c>
    </row>
    <row r="1174" spans="1:10" x14ac:dyDescent="0.3">
      <c r="A1174" s="12" t="s">
        <v>8219</v>
      </c>
      <c r="B1174" s="15">
        <v>52</v>
      </c>
      <c r="I1174" s="13" t="s">
        <v>8221</v>
      </c>
      <c r="J1174" s="15">
        <v>13</v>
      </c>
    </row>
    <row r="1175" spans="1:10" x14ac:dyDescent="0.3">
      <c r="A1175" s="12" t="s">
        <v>8219</v>
      </c>
      <c r="B1175" s="15">
        <v>10</v>
      </c>
      <c r="I1175" s="13" t="s">
        <v>8221</v>
      </c>
      <c r="J1175" s="15">
        <v>13</v>
      </c>
    </row>
    <row r="1176" spans="1:10" x14ac:dyDescent="0.3">
      <c r="A1176" s="13" t="s">
        <v>8219</v>
      </c>
      <c r="B1176" s="15">
        <v>508</v>
      </c>
      <c r="I1176" s="12" t="s">
        <v>8221</v>
      </c>
      <c r="J1176" s="15">
        <v>13</v>
      </c>
    </row>
    <row r="1177" spans="1:10" x14ac:dyDescent="0.3">
      <c r="A1177" s="12" t="s">
        <v>8219</v>
      </c>
      <c r="B1177" s="15">
        <v>20</v>
      </c>
      <c r="I1177" s="13" t="s">
        <v>8221</v>
      </c>
      <c r="J1177" s="15">
        <v>13</v>
      </c>
    </row>
    <row r="1178" spans="1:10" x14ac:dyDescent="0.3">
      <c r="A1178" s="12" t="s">
        <v>8219</v>
      </c>
      <c r="B1178" s="15">
        <v>17</v>
      </c>
      <c r="I1178" s="13" t="s">
        <v>8221</v>
      </c>
      <c r="J1178" s="15">
        <v>13</v>
      </c>
    </row>
    <row r="1179" spans="1:10" x14ac:dyDescent="0.3">
      <c r="A1179" s="12" t="s">
        <v>8219</v>
      </c>
      <c r="B1179" s="15">
        <v>58</v>
      </c>
      <c r="I1179" s="13" t="s">
        <v>8221</v>
      </c>
      <c r="J1179" s="15">
        <v>13</v>
      </c>
    </row>
    <row r="1180" spans="1:10" x14ac:dyDescent="0.3">
      <c r="A1180" s="12" t="s">
        <v>8219</v>
      </c>
      <c r="B1180" s="15">
        <v>274</v>
      </c>
      <c r="I1180" s="13" t="s">
        <v>8221</v>
      </c>
      <c r="J1180" s="15">
        <v>13</v>
      </c>
    </row>
    <row r="1181" spans="1:10" x14ac:dyDescent="0.3">
      <c r="A1181" s="13" t="s">
        <v>8219</v>
      </c>
      <c r="B1181" s="15">
        <v>77</v>
      </c>
      <c r="I1181" s="12" t="s">
        <v>8221</v>
      </c>
      <c r="J1181" s="15">
        <v>13</v>
      </c>
    </row>
    <row r="1182" spans="1:10" x14ac:dyDescent="0.3">
      <c r="A1182" s="13" t="s">
        <v>8219</v>
      </c>
      <c r="B1182" s="15">
        <v>372</v>
      </c>
      <c r="I1182" s="12" t="s">
        <v>8221</v>
      </c>
      <c r="J1182" s="15">
        <v>13</v>
      </c>
    </row>
    <row r="1183" spans="1:10" x14ac:dyDescent="0.3">
      <c r="A1183" s="12" t="s">
        <v>8219</v>
      </c>
      <c r="B1183" s="15">
        <v>27</v>
      </c>
      <c r="I1183" s="13" t="s">
        <v>8221</v>
      </c>
      <c r="J1183" s="15">
        <v>14</v>
      </c>
    </row>
    <row r="1184" spans="1:10" x14ac:dyDescent="0.3">
      <c r="A1184" s="13" t="s">
        <v>8219</v>
      </c>
      <c r="B1184" s="15">
        <v>86</v>
      </c>
      <c r="I1184" s="12" t="s">
        <v>8221</v>
      </c>
      <c r="J1184" s="15">
        <v>14</v>
      </c>
    </row>
    <row r="1185" spans="1:10" x14ac:dyDescent="0.3">
      <c r="A1185" s="12" t="s">
        <v>8219</v>
      </c>
      <c r="B1185" s="15">
        <v>17</v>
      </c>
      <c r="I1185" s="13" t="s">
        <v>8221</v>
      </c>
      <c r="J1185" s="15">
        <v>14</v>
      </c>
    </row>
    <row r="1186" spans="1:10" x14ac:dyDescent="0.3">
      <c r="A1186" s="12" t="s">
        <v>8219</v>
      </c>
      <c r="B1186" s="15">
        <v>35</v>
      </c>
      <c r="I1186" s="13" t="s">
        <v>8221</v>
      </c>
      <c r="J1186" s="15">
        <v>14</v>
      </c>
    </row>
    <row r="1187" spans="1:10" x14ac:dyDescent="0.3">
      <c r="A1187" s="13" t="s">
        <v>8219</v>
      </c>
      <c r="B1187" s="15">
        <v>50</v>
      </c>
      <c r="I1187" s="12" t="s">
        <v>8221</v>
      </c>
      <c r="J1187" s="15">
        <v>14</v>
      </c>
    </row>
    <row r="1188" spans="1:10" x14ac:dyDescent="0.3">
      <c r="A1188" s="12" t="s">
        <v>8219</v>
      </c>
      <c r="B1188" s="15">
        <v>53</v>
      </c>
      <c r="I1188" s="13" t="s">
        <v>8221</v>
      </c>
      <c r="J1188" s="15">
        <v>14</v>
      </c>
    </row>
    <row r="1189" spans="1:10" x14ac:dyDescent="0.3">
      <c r="A1189" s="13" t="s">
        <v>8219</v>
      </c>
      <c r="B1189" s="15">
        <v>137</v>
      </c>
      <c r="I1189" s="12" t="s">
        <v>8221</v>
      </c>
      <c r="J1189" s="15">
        <v>14</v>
      </c>
    </row>
    <row r="1190" spans="1:10" x14ac:dyDescent="0.3">
      <c r="A1190" s="13" t="s">
        <v>8219</v>
      </c>
      <c r="B1190" s="15">
        <v>103</v>
      </c>
      <c r="I1190" s="12" t="s">
        <v>8221</v>
      </c>
      <c r="J1190" s="15">
        <v>14</v>
      </c>
    </row>
    <row r="1191" spans="1:10" x14ac:dyDescent="0.3">
      <c r="A1191" s="13" t="s">
        <v>8219</v>
      </c>
      <c r="B1191" s="15">
        <v>165</v>
      </c>
      <c r="I1191" s="12" t="s">
        <v>8221</v>
      </c>
      <c r="J1191" s="15">
        <v>14</v>
      </c>
    </row>
    <row r="1192" spans="1:10" x14ac:dyDescent="0.3">
      <c r="A1192" s="13" t="s">
        <v>8219</v>
      </c>
      <c r="B1192" s="15">
        <v>40</v>
      </c>
      <c r="I1192" s="12" t="s">
        <v>8221</v>
      </c>
      <c r="J1192" s="15">
        <v>14</v>
      </c>
    </row>
    <row r="1193" spans="1:10" x14ac:dyDescent="0.3">
      <c r="A1193" s="12" t="s">
        <v>8219</v>
      </c>
      <c r="B1193" s="15">
        <v>25</v>
      </c>
      <c r="I1193" s="13" t="s">
        <v>8221</v>
      </c>
      <c r="J1193" s="15">
        <v>14</v>
      </c>
    </row>
    <row r="1194" spans="1:10" x14ac:dyDescent="0.3">
      <c r="A1194" s="13" t="s">
        <v>8219</v>
      </c>
      <c r="B1194" s="15">
        <v>499</v>
      </c>
      <c r="I1194" s="12" t="s">
        <v>8221</v>
      </c>
      <c r="J1194" s="15">
        <v>14</v>
      </c>
    </row>
    <row r="1195" spans="1:10" x14ac:dyDescent="0.3">
      <c r="A1195" s="12" t="s">
        <v>8219</v>
      </c>
      <c r="B1195" s="15">
        <v>4</v>
      </c>
      <c r="I1195" s="13" t="s">
        <v>8221</v>
      </c>
      <c r="J1195" s="15">
        <v>14</v>
      </c>
    </row>
    <row r="1196" spans="1:10" x14ac:dyDescent="0.3">
      <c r="A1196" s="12" t="s">
        <v>8219</v>
      </c>
      <c r="B1196" s="15">
        <v>18</v>
      </c>
      <c r="I1196" s="13" t="s">
        <v>8221</v>
      </c>
      <c r="J1196" s="15">
        <v>14</v>
      </c>
    </row>
    <row r="1197" spans="1:10" x14ac:dyDescent="0.3">
      <c r="A1197" s="12" t="s">
        <v>8219</v>
      </c>
      <c r="B1197" s="15">
        <v>37</v>
      </c>
      <c r="I1197" s="13" t="s">
        <v>8221</v>
      </c>
      <c r="J1197" s="15">
        <v>14</v>
      </c>
    </row>
    <row r="1198" spans="1:10" x14ac:dyDescent="0.3">
      <c r="A1198" s="13" t="s">
        <v>8219</v>
      </c>
      <c r="B1198" s="15">
        <v>179</v>
      </c>
      <c r="I1198" s="12" t="s">
        <v>8221</v>
      </c>
      <c r="J1198" s="15">
        <v>14</v>
      </c>
    </row>
    <row r="1199" spans="1:10" x14ac:dyDescent="0.3">
      <c r="A1199" s="12" t="s">
        <v>8219</v>
      </c>
      <c r="B1199" s="15">
        <v>196</v>
      </c>
      <c r="I1199" s="13" t="s">
        <v>8221</v>
      </c>
      <c r="J1199" s="15">
        <v>14</v>
      </c>
    </row>
    <row r="1200" spans="1:10" x14ac:dyDescent="0.3">
      <c r="A1200" s="13" t="s">
        <v>8219</v>
      </c>
      <c r="B1200" s="15">
        <v>25</v>
      </c>
      <c r="I1200" s="12" t="s">
        <v>8221</v>
      </c>
      <c r="J1200" s="15">
        <v>14</v>
      </c>
    </row>
    <row r="1201" spans="1:10" x14ac:dyDescent="0.3">
      <c r="A1201" s="12" t="s">
        <v>8219</v>
      </c>
      <c r="B1201" s="15">
        <v>134</v>
      </c>
      <c r="I1201" s="13" t="s">
        <v>8221</v>
      </c>
      <c r="J1201" s="15">
        <v>14</v>
      </c>
    </row>
    <row r="1202" spans="1:10" x14ac:dyDescent="0.3">
      <c r="A1202" s="13" t="s">
        <v>8219</v>
      </c>
      <c r="B1202" s="15">
        <v>21</v>
      </c>
      <c r="I1202" s="12" t="s">
        <v>8221</v>
      </c>
      <c r="J1202" s="15">
        <v>14</v>
      </c>
    </row>
    <row r="1203" spans="1:10" x14ac:dyDescent="0.3">
      <c r="A1203" s="12" t="s">
        <v>8219</v>
      </c>
      <c r="B1203" s="15">
        <v>36</v>
      </c>
      <c r="I1203" s="13" t="s">
        <v>8221</v>
      </c>
      <c r="J1203" s="15">
        <v>14</v>
      </c>
    </row>
    <row r="1204" spans="1:10" x14ac:dyDescent="0.3">
      <c r="A1204" s="12" t="s">
        <v>8219</v>
      </c>
      <c r="B1204" s="15">
        <v>60</v>
      </c>
      <c r="I1204" s="13" t="s">
        <v>8221</v>
      </c>
      <c r="J1204" s="15">
        <v>15</v>
      </c>
    </row>
    <row r="1205" spans="1:10" x14ac:dyDescent="0.3">
      <c r="A1205" s="12" t="s">
        <v>8219</v>
      </c>
      <c r="B1205" s="15">
        <v>196</v>
      </c>
      <c r="I1205" s="13" t="s">
        <v>8221</v>
      </c>
      <c r="J1205" s="15">
        <v>15</v>
      </c>
    </row>
    <row r="1206" spans="1:10" x14ac:dyDescent="0.3">
      <c r="A1206" s="13" t="s">
        <v>8219</v>
      </c>
      <c r="B1206" s="15">
        <v>41</v>
      </c>
      <c r="I1206" s="12" t="s">
        <v>8221</v>
      </c>
      <c r="J1206" s="15">
        <v>15</v>
      </c>
    </row>
    <row r="1207" spans="1:10" x14ac:dyDescent="0.3">
      <c r="A1207" s="12" t="s">
        <v>8219</v>
      </c>
      <c r="B1207" s="15">
        <v>156</v>
      </c>
      <c r="I1207" s="13" t="s">
        <v>8221</v>
      </c>
      <c r="J1207" s="15">
        <v>15</v>
      </c>
    </row>
    <row r="1208" spans="1:10" x14ac:dyDescent="0.3">
      <c r="A1208" s="12" t="s">
        <v>8219</v>
      </c>
      <c r="B1208" s="15">
        <v>66</v>
      </c>
      <c r="I1208" s="13" t="s">
        <v>8221</v>
      </c>
      <c r="J1208" s="15">
        <v>15</v>
      </c>
    </row>
    <row r="1209" spans="1:10" x14ac:dyDescent="0.3">
      <c r="A1209" s="13" t="s">
        <v>8219</v>
      </c>
      <c r="B1209" s="15">
        <v>17</v>
      </c>
      <c r="I1209" s="12" t="s">
        <v>8221</v>
      </c>
      <c r="J1209" s="15">
        <v>15</v>
      </c>
    </row>
    <row r="1210" spans="1:10" x14ac:dyDescent="0.3">
      <c r="A1210" s="12" t="s">
        <v>8219</v>
      </c>
      <c r="B1210" s="15">
        <v>80</v>
      </c>
      <c r="I1210" s="13" t="s">
        <v>8221</v>
      </c>
      <c r="J1210" s="15">
        <v>15</v>
      </c>
    </row>
    <row r="1211" spans="1:10" x14ac:dyDescent="0.3">
      <c r="A1211" s="13" t="s">
        <v>8219</v>
      </c>
      <c r="B1211" s="15">
        <v>314</v>
      </c>
      <c r="I1211" s="12" t="s">
        <v>8221</v>
      </c>
      <c r="J1211" s="15">
        <v>15</v>
      </c>
    </row>
    <row r="1212" spans="1:10" x14ac:dyDescent="0.3">
      <c r="A1212" s="12" t="s">
        <v>8219</v>
      </c>
      <c r="B1212" s="15">
        <v>963</v>
      </c>
      <c r="I1212" s="13" t="s">
        <v>8221</v>
      </c>
      <c r="J1212" s="15">
        <v>15</v>
      </c>
    </row>
    <row r="1213" spans="1:10" x14ac:dyDescent="0.3">
      <c r="A1213" s="12" t="s">
        <v>8219</v>
      </c>
      <c r="B1213" s="15">
        <v>226</v>
      </c>
      <c r="I1213" s="13" t="s">
        <v>8221</v>
      </c>
      <c r="J1213" s="15">
        <v>15</v>
      </c>
    </row>
    <row r="1214" spans="1:10" x14ac:dyDescent="0.3">
      <c r="A1214" s="13" t="s">
        <v>8219</v>
      </c>
      <c r="B1214" s="15">
        <v>13</v>
      </c>
      <c r="I1214" s="12" t="s">
        <v>8221</v>
      </c>
      <c r="J1214" s="15">
        <v>15</v>
      </c>
    </row>
    <row r="1215" spans="1:10" x14ac:dyDescent="0.3">
      <c r="A1215" s="13" t="s">
        <v>8219</v>
      </c>
      <c r="B1215" s="15">
        <v>78</v>
      </c>
      <c r="I1215" s="12" t="s">
        <v>8221</v>
      </c>
      <c r="J1215" s="15">
        <v>15</v>
      </c>
    </row>
    <row r="1216" spans="1:10" x14ac:dyDescent="0.3">
      <c r="A1216" s="13" t="s">
        <v>8219</v>
      </c>
      <c r="B1216" s="15">
        <v>27</v>
      </c>
      <c r="I1216" s="12" t="s">
        <v>8221</v>
      </c>
      <c r="J1216" s="15">
        <v>15</v>
      </c>
    </row>
    <row r="1217" spans="1:10" x14ac:dyDescent="0.3">
      <c r="A1217" s="13" t="s">
        <v>8219</v>
      </c>
      <c r="B1217" s="15">
        <v>375</v>
      </c>
      <c r="I1217" s="12" t="s">
        <v>8221</v>
      </c>
      <c r="J1217" s="15">
        <v>16</v>
      </c>
    </row>
    <row r="1218" spans="1:10" x14ac:dyDescent="0.3">
      <c r="A1218" s="12" t="s">
        <v>8219</v>
      </c>
      <c r="B1218" s="15">
        <v>69</v>
      </c>
      <c r="I1218" s="13" t="s">
        <v>8221</v>
      </c>
      <c r="J1218" s="15">
        <v>16</v>
      </c>
    </row>
    <row r="1219" spans="1:10" x14ac:dyDescent="0.3">
      <c r="A1219" s="13" t="s">
        <v>8219</v>
      </c>
      <c r="B1219" s="15">
        <v>191</v>
      </c>
      <c r="I1219" s="12" t="s">
        <v>8221</v>
      </c>
      <c r="J1219" s="15">
        <v>16</v>
      </c>
    </row>
    <row r="1220" spans="1:10" x14ac:dyDescent="0.3">
      <c r="A1220" s="13" t="s">
        <v>8219</v>
      </c>
      <c r="B1220" s="15">
        <v>57</v>
      </c>
      <c r="I1220" s="12" t="s">
        <v>8221</v>
      </c>
      <c r="J1220" s="15">
        <v>16</v>
      </c>
    </row>
    <row r="1221" spans="1:10" x14ac:dyDescent="0.3">
      <c r="A1221" s="13" t="s">
        <v>8219</v>
      </c>
      <c r="B1221" s="15">
        <v>61</v>
      </c>
      <c r="I1221" s="12" t="s">
        <v>8221</v>
      </c>
      <c r="J1221" s="15">
        <v>16</v>
      </c>
    </row>
    <row r="1222" spans="1:10" x14ac:dyDescent="0.3">
      <c r="A1222" s="13" t="s">
        <v>8219</v>
      </c>
      <c r="B1222" s="15">
        <v>574</v>
      </c>
      <c r="I1222" s="12" t="s">
        <v>8221</v>
      </c>
      <c r="J1222" s="15">
        <v>16</v>
      </c>
    </row>
    <row r="1223" spans="1:10" x14ac:dyDescent="0.3">
      <c r="A1223" s="13" t="s">
        <v>8219</v>
      </c>
      <c r="B1223" s="15">
        <v>189</v>
      </c>
      <c r="I1223" s="12" t="s">
        <v>8221</v>
      </c>
      <c r="J1223" s="15">
        <v>16</v>
      </c>
    </row>
    <row r="1224" spans="1:10" x14ac:dyDescent="0.3">
      <c r="A1224" s="13" t="s">
        <v>8219</v>
      </c>
      <c r="B1224" s="15">
        <v>35</v>
      </c>
      <c r="I1224" s="12" t="s">
        <v>8221</v>
      </c>
      <c r="J1224" s="15">
        <v>16</v>
      </c>
    </row>
    <row r="1225" spans="1:10" x14ac:dyDescent="0.3">
      <c r="A1225" s="12" t="s">
        <v>8219</v>
      </c>
      <c r="B1225" s="15">
        <v>30</v>
      </c>
      <c r="I1225" s="13" t="s">
        <v>8221</v>
      </c>
      <c r="J1225" s="15">
        <v>16</v>
      </c>
    </row>
    <row r="1226" spans="1:10" x14ac:dyDescent="0.3">
      <c r="A1226" s="12" t="s">
        <v>8219</v>
      </c>
      <c r="B1226" s="15">
        <v>51</v>
      </c>
      <c r="I1226" s="13" t="s">
        <v>8221</v>
      </c>
      <c r="J1226" s="15">
        <v>16</v>
      </c>
    </row>
    <row r="1227" spans="1:10" x14ac:dyDescent="0.3">
      <c r="A1227" s="13" t="s">
        <v>8219</v>
      </c>
      <c r="B1227" s="15">
        <v>16</v>
      </c>
      <c r="I1227" s="12" t="s">
        <v>8221</v>
      </c>
      <c r="J1227" s="15">
        <v>16</v>
      </c>
    </row>
    <row r="1228" spans="1:10" x14ac:dyDescent="0.3">
      <c r="A1228" s="12" t="s">
        <v>8219</v>
      </c>
      <c r="B1228" s="15">
        <v>17</v>
      </c>
      <c r="I1228" s="13" t="s">
        <v>8221</v>
      </c>
      <c r="J1228" s="15">
        <v>16</v>
      </c>
    </row>
    <row r="1229" spans="1:10" x14ac:dyDescent="0.3">
      <c r="A1229" s="13" t="s">
        <v>8219</v>
      </c>
      <c r="B1229" s="15">
        <v>47</v>
      </c>
      <c r="I1229" s="12" t="s">
        <v>8221</v>
      </c>
      <c r="J1229" s="15">
        <v>16</v>
      </c>
    </row>
    <row r="1230" spans="1:10" x14ac:dyDescent="0.3">
      <c r="A1230" s="12" t="s">
        <v>8219</v>
      </c>
      <c r="B1230" s="15">
        <v>11</v>
      </c>
      <c r="I1230" s="13" t="s">
        <v>8221</v>
      </c>
      <c r="J1230" s="15">
        <v>16</v>
      </c>
    </row>
    <row r="1231" spans="1:10" x14ac:dyDescent="0.3">
      <c r="A1231" s="12" t="s">
        <v>8219</v>
      </c>
      <c r="B1231" s="15">
        <v>36</v>
      </c>
      <c r="I1231" s="13" t="s">
        <v>8221</v>
      </c>
      <c r="J1231" s="15">
        <v>16</v>
      </c>
    </row>
    <row r="1232" spans="1:10" x14ac:dyDescent="0.3">
      <c r="A1232" s="13" t="s">
        <v>8219</v>
      </c>
      <c r="B1232" s="15">
        <v>34</v>
      </c>
      <c r="I1232" s="12" t="s">
        <v>8221</v>
      </c>
      <c r="J1232" s="15">
        <v>16</v>
      </c>
    </row>
    <row r="1233" spans="1:10" x14ac:dyDescent="0.3">
      <c r="A1233" s="12" t="s">
        <v>8219</v>
      </c>
      <c r="B1233" s="15">
        <v>46</v>
      </c>
      <c r="I1233" s="13" t="s">
        <v>8221</v>
      </c>
      <c r="J1233" s="15">
        <v>17</v>
      </c>
    </row>
    <row r="1234" spans="1:10" x14ac:dyDescent="0.3">
      <c r="A1234" s="12" t="s">
        <v>8219</v>
      </c>
      <c r="B1234" s="15">
        <v>26</v>
      </c>
      <c r="I1234" s="13" t="s">
        <v>8221</v>
      </c>
      <c r="J1234" s="15">
        <v>17</v>
      </c>
    </row>
    <row r="1235" spans="1:10" x14ac:dyDescent="0.3">
      <c r="A1235" s="12" t="s">
        <v>8219</v>
      </c>
      <c r="B1235" s="15">
        <v>321</v>
      </c>
      <c r="I1235" s="13" t="s">
        <v>8221</v>
      </c>
      <c r="J1235" s="15">
        <v>17</v>
      </c>
    </row>
    <row r="1236" spans="1:10" x14ac:dyDescent="0.3">
      <c r="A1236" s="12" t="s">
        <v>8219</v>
      </c>
      <c r="B1236" s="15">
        <v>21</v>
      </c>
      <c r="I1236" s="13" t="s">
        <v>8221</v>
      </c>
      <c r="J1236" s="15">
        <v>17</v>
      </c>
    </row>
    <row r="1237" spans="1:10" x14ac:dyDescent="0.3">
      <c r="A1237" s="12" t="s">
        <v>8219</v>
      </c>
      <c r="B1237" s="15">
        <v>43</v>
      </c>
      <c r="I1237" s="13" t="s">
        <v>8221</v>
      </c>
      <c r="J1237" s="15">
        <v>17</v>
      </c>
    </row>
    <row r="1238" spans="1:10" x14ac:dyDescent="0.3">
      <c r="A1238" s="12" t="s">
        <v>8219</v>
      </c>
      <c r="B1238" s="15">
        <v>184</v>
      </c>
      <c r="I1238" s="13" t="s">
        <v>8221</v>
      </c>
      <c r="J1238" s="15">
        <v>17</v>
      </c>
    </row>
    <row r="1239" spans="1:10" x14ac:dyDescent="0.3">
      <c r="A1239" s="13" t="s">
        <v>8219</v>
      </c>
      <c r="B1239" s="15">
        <v>83</v>
      </c>
      <c r="I1239" s="12" t="s">
        <v>8221</v>
      </c>
      <c r="J1239" s="15">
        <v>17</v>
      </c>
    </row>
    <row r="1240" spans="1:10" x14ac:dyDescent="0.3">
      <c r="A1240" s="13" t="s">
        <v>8219</v>
      </c>
      <c r="B1240" s="15">
        <v>47</v>
      </c>
      <c r="I1240" s="12" t="s">
        <v>8221</v>
      </c>
      <c r="J1240" s="15">
        <v>17</v>
      </c>
    </row>
    <row r="1241" spans="1:10" x14ac:dyDescent="0.3">
      <c r="A1241" s="12" t="s">
        <v>8219</v>
      </c>
      <c r="B1241" s="15">
        <v>188</v>
      </c>
      <c r="I1241" s="13" t="s">
        <v>8221</v>
      </c>
      <c r="J1241" s="15">
        <v>17</v>
      </c>
    </row>
    <row r="1242" spans="1:10" x14ac:dyDescent="0.3">
      <c r="A1242" s="12" t="s">
        <v>8219</v>
      </c>
      <c r="B1242" s="15">
        <v>13</v>
      </c>
      <c r="I1242" s="13" t="s">
        <v>8221</v>
      </c>
      <c r="J1242" s="15">
        <v>17</v>
      </c>
    </row>
    <row r="1243" spans="1:10" x14ac:dyDescent="0.3">
      <c r="A1243" s="13" t="s">
        <v>8219</v>
      </c>
      <c r="B1243" s="15">
        <v>20</v>
      </c>
      <c r="I1243" s="12" t="s">
        <v>8221</v>
      </c>
      <c r="J1243" s="15">
        <v>17</v>
      </c>
    </row>
    <row r="1244" spans="1:10" x14ac:dyDescent="0.3">
      <c r="A1244" s="13" t="s">
        <v>8219</v>
      </c>
      <c r="B1244" s="15">
        <v>129</v>
      </c>
      <c r="I1244" s="12" t="s">
        <v>8221</v>
      </c>
      <c r="J1244" s="15">
        <v>17</v>
      </c>
    </row>
    <row r="1245" spans="1:10" x14ac:dyDescent="0.3">
      <c r="A1245" s="13" t="s">
        <v>8219</v>
      </c>
      <c r="B1245" s="15">
        <v>61</v>
      </c>
      <c r="I1245" s="12" t="s">
        <v>8221</v>
      </c>
      <c r="J1245" s="15">
        <v>17</v>
      </c>
    </row>
    <row r="1246" spans="1:10" x14ac:dyDescent="0.3">
      <c r="A1246" s="12" t="s">
        <v>8219</v>
      </c>
      <c r="B1246" s="15">
        <v>299</v>
      </c>
      <c r="I1246" s="13" t="s">
        <v>8221</v>
      </c>
      <c r="J1246" s="15">
        <v>17</v>
      </c>
    </row>
    <row r="1247" spans="1:10" x14ac:dyDescent="0.3">
      <c r="A1247" s="13" t="s">
        <v>8219</v>
      </c>
      <c r="B1247" s="15">
        <v>17</v>
      </c>
      <c r="I1247" s="12" t="s">
        <v>8221</v>
      </c>
      <c r="J1247" s="15">
        <v>17</v>
      </c>
    </row>
    <row r="1248" spans="1:10" x14ac:dyDescent="0.3">
      <c r="A1248" s="12" t="s">
        <v>8219</v>
      </c>
      <c r="B1248" s="15">
        <v>42</v>
      </c>
      <c r="I1248" s="13" t="s">
        <v>8221</v>
      </c>
      <c r="J1248" s="15">
        <v>17</v>
      </c>
    </row>
    <row r="1249" spans="1:10" x14ac:dyDescent="0.3">
      <c r="A1249" s="13" t="s">
        <v>8219</v>
      </c>
      <c r="B1249" s="15">
        <v>167</v>
      </c>
      <c r="I1249" s="12" t="s">
        <v>8221</v>
      </c>
      <c r="J1249" s="15">
        <v>18</v>
      </c>
    </row>
    <row r="1250" spans="1:10" x14ac:dyDescent="0.3">
      <c r="A1250" s="13" t="s">
        <v>8219</v>
      </c>
      <c r="B1250" s="15">
        <v>1762</v>
      </c>
      <c r="I1250" s="12" t="s">
        <v>8221</v>
      </c>
      <c r="J1250" s="15">
        <v>18</v>
      </c>
    </row>
    <row r="1251" spans="1:10" x14ac:dyDescent="0.3">
      <c r="A1251" s="13" t="s">
        <v>8219</v>
      </c>
      <c r="B1251" s="15">
        <v>32</v>
      </c>
      <c r="I1251" s="12" t="s">
        <v>8221</v>
      </c>
      <c r="J1251" s="15">
        <v>18</v>
      </c>
    </row>
    <row r="1252" spans="1:10" x14ac:dyDescent="0.3">
      <c r="A1252" s="13" t="s">
        <v>8219</v>
      </c>
      <c r="B1252" s="15">
        <v>307</v>
      </c>
      <c r="I1252" s="12" t="s">
        <v>8221</v>
      </c>
      <c r="J1252" s="15">
        <v>18</v>
      </c>
    </row>
    <row r="1253" spans="1:10" x14ac:dyDescent="0.3">
      <c r="A1253" s="13" t="s">
        <v>8219</v>
      </c>
      <c r="B1253" s="15">
        <v>185</v>
      </c>
      <c r="I1253" s="12" t="s">
        <v>8221</v>
      </c>
      <c r="J1253" s="15">
        <v>18</v>
      </c>
    </row>
    <row r="1254" spans="1:10" x14ac:dyDescent="0.3">
      <c r="A1254" s="13" t="s">
        <v>8219</v>
      </c>
      <c r="B1254" s="15">
        <v>134</v>
      </c>
      <c r="I1254" s="12" t="s">
        <v>8221</v>
      </c>
      <c r="J1254" s="15">
        <v>18</v>
      </c>
    </row>
    <row r="1255" spans="1:10" x14ac:dyDescent="0.3">
      <c r="A1255" s="13" t="s">
        <v>8219</v>
      </c>
      <c r="B1255" s="15">
        <v>246</v>
      </c>
      <c r="I1255" s="12" t="s">
        <v>8221</v>
      </c>
      <c r="J1255" s="15">
        <v>18</v>
      </c>
    </row>
    <row r="1256" spans="1:10" x14ac:dyDescent="0.3">
      <c r="A1256" s="13" t="s">
        <v>8219</v>
      </c>
      <c r="B1256" s="15">
        <v>184</v>
      </c>
      <c r="I1256" s="12" t="s">
        <v>8221</v>
      </c>
      <c r="J1256" s="15">
        <v>18</v>
      </c>
    </row>
    <row r="1257" spans="1:10" x14ac:dyDescent="0.3">
      <c r="A1257" s="13" t="s">
        <v>8219</v>
      </c>
      <c r="B1257" s="15">
        <v>96</v>
      </c>
      <c r="I1257" s="12" t="s">
        <v>8221</v>
      </c>
      <c r="J1257" s="15">
        <v>19</v>
      </c>
    </row>
    <row r="1258" spans="1:10" x14ac:dyDescent="0.3">
      <c r="A1258" s="13" t="s">
        <v>8219</v>
      </c>
      <c r="B1258" s="15">
        <v>27</v>
      </c>
      <c r="I1258" s="12" t="s">
        <v>8221</v>
      </c>
      <c r="J1258" s="15">
        <v>19</v>
      </c>
    </row>
    <row r="1259" spans="1:10" x14ac:dyDescent="0.3">
      <c r="A1259" s="12" t="s">
        <v>8219</v>
      </c>
      <c r="B1259" s="15">
        <v>80</v>
      </c>
      <c r="I1259" s="13" t="s">
        <v>8221</v>
      </c>
      <c r="J1259" s="15">
        <v>19</v>
      </c>
    </row>
    <row r="1260" spans="1:10" x14ac:dyDescent="0.3">
      <c r="A1260" s="13" t="s">
        <v>8219</v>
      </c>
      <c r="B1260" s="15">
        <v>84</v>
      </c>
      <c r="I1260" s="12" t="s">
        <v>8221</v>
      </c>
      <c r="J1260" s="15">
        <v>19</v>
      </c>
    </row>
    <row r="1261" spans="1:10" x14ac:dyDescent="0.3">
      <c r="A1261" s="13" t="s">
        <v>8219</v>
      </c>
      <c r="B1261" s="15">
        <v>234</v>
      </c>
      <c r="I1261" s="12" t="s">
        <v>8221</v>
      </c>
      <c r="J1261" s="15">
        <v>19</v>
      </c>
    </row>
    <row r="1262" spans="1:10" x14ac:dyDescent="0.3">
      <c r="A1262" s="12" t="s">
        <v>8219</v>
      </c>
      <c r="B1262" s="15">
        <v>14</v>
      </c>
      <c r="I1262" s="13" t="s">
        <v>8221</v>
      </c>
      <c r="J1262" s="15">
        <v>19</v>
      </c>
    </row>
    <row r="1263" spans="1:10" x14ac:dyDescent="0.3">
      <c r="A1263" s="13" t="s">
        <v>8219</v>
      </c>
      <c r="B1263" s="15">
        <v>173</v>
      </c>
      <c r="I1263" s="12" t="s">
        <v>8221</v>
      </c>
      <c r="J1263" s="15">
        <v>19</v>
      </c>
    </row>
    <row r="1264" spans="1:10" x14ac:dyDescent="0.3">
      <c r="A1264" s="12" t="s">
        <v>8219</v>
      </c>
      <c r="B1264" s="15">
        <v>61</v>
      </c>
      <c r="I1264" s="13" t="s">
        <v>8221</v>
      </c>
      <c r="J1264" s="15">
        <v>19</v>
      </c>
    </row>
    <row r="1265" spans="1:10" x14ac:dyDescent="0.3">
      <c r="A1265" s="13" t="s">
        <v>8219</v>
      </c>
      <c r="B1265" s="15">
        <v>217</v>
      </c>
      <c r="I1265" s="12" t="s">
        <v>8221</v>
      </c>
      <c r="J1265" s="15">
        <v>19</v>
      </c>
    </row>
    <row r="1266" spans="1:10" x14ac:dyDescent="0.3">
      <c r="A1266" s="12" t="s">
        <v>8219</v>
      </c>
      <c r="B1266" s="15">
        <v>340</v>
      </c>
      <c r="I1266" s="13" t="s">
        <v>8221</v>
      </c>
      <c r="J1266" s="15">
        <v>19</v>
      </c>
    </row>
    <row r="1267" spans="1:10" x14ac:dyDescent="0.3">
      <c r="A1267" s="12" t="s">
        <v>8219</v>
      </c>
      <c r="B1267" s="15">
        <v>34</v>
      </c>
      <c r="I1267" s="13" t="s">
        <v>8221</v>
      </c>
      <c r="J1267" s="15">
        <v>19</v>
      </c>
    </row>
    <row r="1268" spans="1:10" x14ac:dyDescent="0.3">
      <c r="A1268" s="13" t="s">
        <v>8219</v>
      </c>
      <c r="B1268" s="15">
        <v>64</v>
      </c>
      <c r="I1268" s="12" t="s">
        <v>8221</v>
      </c>
      <c r="J1268" s="15">
        <v>20</v>
      </c>
    </row>
    <row r="1269" spans="1:10" x14ac:dyDescent="0.3">
      <c r="A1269" s="13" t="s">
        <v>8219</v>
      </c>
      <c r="B1269" s="15">
        <v>52</v>
      </c>
      <c r="I1269" s="12" t="s">
        <v>8221</v>
      </c>
      <c r="J1269" s="15">
        <v>20</v>
      </c>
    </row>
    <row r="1270" spans="1:10" x14ac:dyDescent="0.3">
      <c r="A1270" s="13" t="s">
        <v>8219</v>
      </c>
      <c r="B1270" s="15">
        <v>51</v>
      </c>
      <c r="I1270" s="12" t="s">
        <v>8221</v>
      </c>
      <c r="J1270" s="15">
        <v>20</v>
      </c>
    </row>
    <row r="1271" spans="1:10" x14ac:dyDescent="0.3">
      <c r="A1271" s="13" t="s">
        <v>8219</v>
      </c>
      <c r="B1271" s="15">
        <v>75</v>
      </c>
      <c r="I1271" s="12" t="s">
        <v>8221</v>
      </c>
      <c r="J1271" s="15">
        <v>20</v>
      </c>
    </row>
    <row r="1272" spans="1:10" x14ac:dyDescent="0.3">
      <c r="A1272" s="12" t="s">
        <v>8219</v>
      </c>
      <c r="B1272" s="15">
        <v>30</v>
      </c>
      <c r="I1272" s="13" t="s">
        <v>8221</v>
      </c>
      <c r="J1272" s="15">
        <v>20</v>
      </c>
    </row>
    <row r="1273" spans="1:10" x14ac:dyDescent="0.3">
      <c r="A1273" s="13" t="s">
        <v>8219</v>
      </c>
      <c r="B1273" s="15">
        <v>34</v>
      </c>
      <c r="I1273" s="12" t="s">
        <v>8221</v>
      </c>
      <c r="J1273" s="15">
        <v>20</v>
      </c>
    </row>
    <row r="1274" spans="1:10" x14ac:dyDescent="0.3">
      <c r="A1274" s="12" t="s">
        <v>8219</v>
      </c>
      <c r="B1274" s="15">
        <v>17</v>
      </c>
      <c r="I1274" s="13" t="s">
        <v>8221</v>
      </c>
      <c r="J1274" s="15">
        <v>20</v>
      </c>
    </row>
    <row r="1275" spans="1:10" x14ac:dyDescent="0.3">
      <c r="A1275" s="13" t="s">
        <v>8219</v>
      </c>
      <c r="B1275" s="15">
        <v>72</v>
      </c>
      <c r="I1275" s="12" t="s">
        <v>8221</v>
      </c>
      <c r="J1275" s="15">
        <v>20</v>
      </c>
    </row>
    <row r="1276" spans="1:10" x14ac:dyDescent="0.3">
      <c r="A1276" s="13" t="s">
        <v>8219</v>
      </c>
      <c r="B1276" s="15">
        <v>20</v>
      </c>
      <c r="I1276" s="12" t="s">
        <v>8221</v>
      </c>
      <c r="J1276" s="15">
        <v>21</v>
      </c>
    </row>
    <row r="1277" spans="1:10" x14ac:dyDescent="0.3">
      <c r="A1277" s="12" t="s">
        <v>8219</v>
      </c>
      <c r="B1277" s="15">
        <v>58</v>
      </c>
      <c r="I1277" s="13" t="s">
        <v>8221</v>
      </c>
      <c r="J1277" s="15">
        <v>21</v>
      </c>
    </row>
    <row r="1278" spans="1:10" x14ac:dyDescent="0.3">
      <c r="A1278" s="13" t="s">
        <v>8219</v>
      </c>
      <c r="B1278" s="15">
        <v>113</v>
      </c>
      <c r="I1278" s="12" t="s">
        <v>8221</v>
      </c>
      <c r="J1278" s="15">
        <v>21</v>
      </c>
    </row>
    <row r="1279" spans="1:10" x14ac:dyDescent="0.3">
      <c r="A1279" s="12" t="s">
        <v>8219</v>
      </c>
      <c r="B1279" s="15">
        <v>149</v>
      </c>
      <c r="I1279" s="13" t="s">
        <v>8221</v>
      </c>
      <c r="J1279" s="15">
        <v>21</v>
      </c>
    </row>
    <row r="1280" spans="1:10" x14ac:dyDescent="0.3">
      <c r="A1280" s="13" t="s">
        <v>8219</v>
      </c>
      <c r="B1280" s="15">
        <v>315</v>
      </c>
      <c r="I1280" s="12" t="s">
        <v>8221</v>
      </c>
      <c r="J1280" s="15">
        <v>21</v>
      </c>
    </row>
    <row r="1281" spans="1:10" x14ac:dyDescent="0.3">
      <c r="A1281" s="12" t="s">
        <v>8219</v>
      </c>
      <c r="B1281" s="15">
        <v>106</v>
      </c>
      <c r="I1281" s="13" t="s">
        <v>8221</v>
      </c>
      <c r="J1281" s="15">
        <v>21</v>
      </c>
    </row>
    <row r="1282" spans="1:10" x14ac:dyDescent="0.3">
      <c r="A1282" s="13" t="s">
        <v>8219</v>
      </c>
      <c r="B1282" s="15">
        <v>46</v>
      </c>
      <c r="I1282" s="12" t="s">
        <v>8221</v>
      </c>
      <c r="J1282" s="15">
        <v>21</v>
      </c>
    </row>
    <row r="1283" spans="1:10" x14ac:dyDescent="0.3">
      <c r="A1283" s="13" t="s">
        <v>8219</v>
      </c>
      <c r="B1283" s="15">
        <v>32</v>
      </c>
      <c r="I1283" s="12" t="s">
        <v>8221</v>
      </c>
      <c r="J1283" s="15">
        <v>21</v>
      </c>
    </row>
    <row r="1284" spans="1:10" x14ac:dyDescent="0.3">
      <c r="A1284" s="12" t="s">
        <v>8219</v>
      </c>
      <c r="B1284" s="15">
        <v>7</v>
      </c>
      <c r="I1284" s="13" t="s">
        <v>8221</v>
      </c>
      <c r="J1284" s="15">
        <v>21</v>
      </c>
    </row>
    <row r="1285" spans="1:10" x14ac:dyDescent="0.3">
      <c r="A1285" s="12" t="s">
        <v>8219</v>
      </c>
      <c r="B1285" s="15">
        <v>24</v>
      </c>
      <c r="I1285" s="13" t="s">
        <v>8221</v>
      </c>
      <c r="J1285" s="15">
        <v>22</v>
      </c>
    </row>
    <row r="1286" spans="1:10" x14ac:dyDescent="0.3">
      <c r="A1286" s="13" t="s">
        <v>8219</v>
      </c>
      <c r="B1286" s="15">
        <v>68</v>
      </c>
      <c r="I1286" s="12" t="s">
        <v>8221</v>
      </c>
      <c r="J1286" s="15">
        <v>22</v>
      </c>
    </row>
    <row r="1287" spans="1:10" x14ac:dyDescent="0.3">
      <c r="A1287" s="13" t="s">
        <v>8219</v>
      </c>
      <c r="B1287" s="15">
        <v>392</v>
      </c>
      <c r="I1287" s="12" t="s">
        <v>8221</v>
      </c>
      <c r="J1287" s="15">
        <v>22</v>
      </c>
    </row>
    <row r="1288" spans="1:10" x14ac:dyDescent="0.3">
      <c r="A1288" s="12" t="s">
        <v>8219</v>
      </c>
      <c r="B1288" s="15">
        <v>20</v>
      </c>
      <c r="I1288" s="13" t="s">
        <v>8221</v>
      </c>
      <c r="J1288" s="15">
        <v>22</v>
      </c>
    </row>
    <row r="1289" spans="1:10" x14ac:dyDescent="0.3">
      <c r="A1289" s="13" t="s">
        <v>8219</v>
      </c>
      <c r="B1289" s="15">
        <v>76</v>
      </c>
      <c r="I1289" s="12" t="s">
        <v>8221</v>
      </c>
      <c r="J1289" s="15">
        <v>22</v>
      </c>
    </row>
    <row r="1290" spans="1:10" x14ac:dyDescent="0.3">
      <c r="A1290" s="13" t="s">
        <v>8219</v>
      </c>
      <c r="B1290" s="15">
        <v>14</v>
      </c>
      <c r="I1290" s="12" t="s">
        <v>8221</v>
      </c>
      <c r="J1290" s="15">
        <v>22</v>
      </c>
    </row>
    <row r="1291" spans="1:10" x14ac:dyDescent="0.3">
      <c r="A1291" s="13" t="s">
        <v>8219</v>
      </c>
      <c r="B1291" s="15">
        <v>30</v>
      </c>
      <c r="I1291" s="12" t="s">
        <v>8221</v>
      </c>
      <c r="J1291" s="15">
        <v>22</v>
      </c>
    </row>
    <row r="1292" spans="1:10" x14ac:dyDescent="0.3">
      <c r="A1292" s="12" t="s">
        <v>8219</v>
      </c>
      <c r="B1292" s="15">
        <v>352</v>
      </c>
      <c r="I1292" s="13" t="s">
        <v>8221</v>
      </c>
      <c r="J1292" s="15">
        <v>23</v>
      </c>
    </row>
    <row r="1293" spans="1:10" x14ac:dyDescent="0.3">
      <c r="A1293" s="13" t="s">
        <v>8219</v>
      </c>
      <c r="B1293" s="15">
        <v>13</v>
      </c>
      <c r="I1293" s="12" t="s">
        <v>8221</v>
      </c>
      <c r="J1293" s="15">
        <v>23</v>
      </c>
    </row>
    <row r="1294" spans="1:10" x14ac:dyDescent="0.3">
      <c r="A1294" s="12" t="s">
        <v>8219</v>
      </c>
      <c r="B1294" s="15">
        <v>62</v>
      </c>
      <c r="I1294" s="13" t="s">
        <v>8221</v>
      </c>
      <c r="J1294" s="15">
        <v>23</v>
      </c>
    </row>
    <row r="1295" spans="1:10" x14ac:dyDescent="0.3">
      <c r="A1295" s="12" t="s">
        <v>8219</v>
      </c>
      <c r="B1295" s="15">
        <v>62</v>
      </c>
      <c r="I1295" s="13" t="s">
        <v>8221</v>
      </c>
      <c r="J1295" s="15">
        <v>23</v>
      </c>
    </row>
    <row r="1296" spans="1:10" x14ac:dyDescent="0.3">
      <c r="A1296" s="12" t="s">
        <v>8219</v>
      </c>
      <c r="B1296" s="15">
        <v>35</v>
      </c>
      <c r="I1296" s="13" t="s">
        <v>8221</v>
      </c>
      <c r="J1296" s="15">
        <v>23</v>
      </c>
    </row>
    <row r="1297" spans="1:10" x14ac:dyDescent="0.3">
      <c r="A1297" s="13" t="s">
        <v>8219</v>
      </c>
      <c r="B1297" s="15">
        <v>23</v>
      </c>
      <c r="I1297" s="12" t="s">
        <v>8221</v>
      </c>
      <c r="J1297" s="15">
        <v>23</v>
      </c>
    </row>
    <row r="1298" spans="1:10" x14ac:dyDescent="0.3">
      <c r="A1298" s="12" t="s">
        <v>8219</v>
      </c>
      <c r="B1298" s="15">
        <v>103</v>
      </c>
      <c r="I1298" s="13" t="s">
        <v>8221</v>
      </c>
      <c r="J1298" s="15">
        <v>23</v>
      </c>
    </row>
    <row r="1299" spans="1:10" x14ac:dyDescent="0.3">
      <c r="A1299" s="12" t="s">
        <v>8219</v>
      </c>
      <c r="B1299" s="15">
        <v>47</v>
      </c>
      <c r="I1299" s="13" t="s">
        <v>8221</v>
      </c>
      <c r="J1299" s="15">
        <v>24</v>
      </c>
    </row>
    <row r="1300" spans="1:10" x14ac:dyDescent="0.3">
      <c r="A1300" s="13" t="s">
        <v>8219</v>
      </c>
      <c r="B1300" s="15">
        <v>88</v>
      </c>
      <c r="I1300" s="12" t="s">
        <v>8221</v>
      </c>
      <c r="J1300" s="15">
        <v>24</v>
      </c>
    </row>
    <row r="1301" spans="1:10" x14ac:dyDescent="0.3">
      <c r="A1301" s="12" t="s">
        <v>8219</v>
      </c>
      <c r="B1301" s="15">
        <v>60</v>
      </c>
      <c r="I1301" s="13" t="s">
        <v>8221</v>
      </c>
      <c r="J1301" s="15">
        <v>24</v>
      </c>
    </row>
    <row r="1302" spans="1:10" x14ac:dyDescent="0.3">
      <c r="A1302" s="12" t="s">
        <v>8219</v>
      </c>
      <c r="B1302" s="15">
        <v>348</v>
      </c>
      <c r="I1302" s="13" t="s">
        <v>8221</v>
      </c>
      <c r="J1302" s="15">
        <v>24</v>
      </c>
    </row>
    <row r="1303" spans="1:10" x14ac:dyDescent="0.3">
      <c r="A1303" s="12" t="s">
        <v>8219</v>
      </c>
      <c r="B1303" s="15">
        <v>73</v>
      </c>
      <c r="I1303" s="13" t="s">
        <v>8221</v>
      </c>
      <c r="J1303" s="15">
        <v>24</v>
      </c>
    </row>
    <row r="1304" spans="1:10" x14ac:dyDescent="0.3">
      <c r="A1304" s="12" t="s">
        <v>8219</v>
      </c>
      <c r="B1304" s="15">
        <v>64</v>
      </c>
      <c r="I1304" s="13" t="s">
        <v>8221</v>
      </c>
      <c r="J1304" s="15">
        <v>24</v>
      </c>
    </row>
    <row r="1305" spans="1:10" x14ac:dyDescent="0.3">
      <c r="A1305" s="12" t="s">
        <v>8219</v>
      </c>
      <c r="B1305" s="15">
        <v>29</v>
      </c>
      <c r="I1305" s="13" t="s">
        <v>8221</v>
      </c>
      <c r="J1305" s="15">
        <v>24</v>
      </c>
    </row>
    <row r="1306" spans="1:10" x14ac:dyDescent="0.3">
      <c r="A1306" s="13" t="s">
        <v>8219</v>
      </c>
      <c r="B1306" s="15">
        <v>55</v>
      </c>
      <c r="I1306" s="12" t="s">
        <v>8221</v>
      </c>
      <c r="J1306" s="15">
        <v>24</v>
      </c>
    </row>
    <row r="1307" spans="1:10" x14ac:dyDescent="0.3">
      <c r="A1307" s="12" t="s">
        <v>8219</v>
      </c>
      <c r="B1307" s="15">
        <v>322</v>
      </c>
      <c r="I1307" s="13" t="s">
        <v>8221</v>
      </c>
      <c r="J1307" s="15">
        <v>24</v>
      </c>
    </row>
    <row r="1308" spans="1:10" x14ac:dyDescent="0.3">
      <c r="A1308" s="13" t="s">
        <v>8219</v>
      </c>
      <c r="B1308" s="15">
        <v>742</v>
      </c>
      <c r="I1308" s="12" t="s">
        <v>8221</v>
      </c>
      <c r="J1308" s="15">
        <v>24</v>
      </c>
    </row>
    <row r="1309" spans="1:10" x14ac:dyDescent="0.3">
      <c r="A1309" s="13" t="s">
        <v>8219</v>
      </c>
      <c r="B1309" s="15">
        <v>119</v>
      </c>
      <c r="I1309" s="12" t="s">
        <v>8221</v>
      </c>
      <c r="J1309" s="15">
        <v>24</v>
      </c>
    </row>
    <row r="1310" spans="1:10" x14ac:dyDescent="0.3">
      <c r="A1310" s="12" t="s">
        <v>8219</v>
      </c>
      <c r="B1310" s="15">
        <v>50</v>
      </c>
      <c r="I1310" s="13" t="s">
        <v>8221</v>
      </c>
      <c r="J1310" s="15">
        <v>24</v>
      </c>
    </row>
    <row r="1311" spans="1:10" x14ac:dyDescent="0.3">
      <c r="A1311" s="12" t="s">
        <v>8219</v>
      </c>
      <c r="B1311" s="15">
        <v>964</v>
      </c>
      <c r="I1311" s="13" t="s">
        <v>8221</v>
      </c>
      <c r="J1311" s="15">
        <v>24</v>
      </c>
    </row>
    <row r="1312" spans="1:10" x14ac:dyDescent="0.3">
      <c r="A1312" s="13" t="s">
        <v>8219</v>
      </c>
      <c r="B1312" s="15">
        <v>71</v>
      </c>
      <c r="I1312" s="12" t="s">
        <v>8221</v>
      </c>
      <c r="J1312" s="15">
        <v>25</v>
      </c>
    </row>
    <row r="1313" spans="1:10" x14ac:dyDescent="0.3">
      <c r="A1313" s="12" t="s">
        <v>8219</v>
      </c>
      <c r="B1313" s="15">
        <v>2436</v>
      </c>
      <c r="I1313" s="13" t="s">
        <v>8221</v>
      </c>
      <c r="J1313" s="15">
        <v>25</v>
      </c>
    </row>
    <row r="1314" spans="1:10" x14ac:dyDescent="0.3">
      <c r="A1314" s="12" t="s">
        <v>8219</v>
      </c>
      <c r="B1314" s="15">
        <v>71</v>
      </c>
      <c r="I1314" s="13" t="s">
        <v>8221</v>
      </c>
      <c r="J1314" s="15">
        <v>25</v>
      </c>
    </row>
    <row r="1315" spans="1:10" x14ac:dyDescent="0.3">
      <c r="A1315" s="12" t="s">
        <v>8219</v>
      </c>
      <c r="B1315" s="15">
        <v>74</v>
      </c>
      <c r="I1315" s="13" t="s">
        <v>8221</v>
      </c>
      <c r="J1315" s="15">
        <v>25</v>
      </c>
    </row>
    <row r="1316" spans="1:10" x14ac:dyDescent="0.3">
      <c r="A1316" s="12" t="s">
        <v>8219</v>
      </c>
      <c r="B1316" s="15">
        <v>91</v>
      </c>
      <c r="I1316" s="13" t="s">
        <v>8221</v>
      </c>
      <c r="J1316" s="15">
        <v>25</v>
      </c>
    </row>
    <row r="1317" spans="1:10" x14ac:dyDescent="0.3">
      <c r="A1317" s="12" t="s">
        <v>8219</v>
      </c>
      <c r="B1317" s="15">
        <v>131</v>
      </c>
      <c r="I1317" s="13" t="s">
        <v>8221</v>
      </c>
      <c r="J1317" s="15">
        <v>25</v>
      </c>
    </row>
    <row r="1318" spans="1:10" x14ac:dyDescent="0.3">
      <c r="A1318" s="12" t="s">
        <v>8219</v>
      </c>
      <c r="B1318" s="15">
        <v>90</v>
      </c>
      <c r="I1318" s="13" t="s">
        <v>8221</v>
      </c>
      <c r="J1318" s="15">
        <v>25</v>
      </c>
    </row>
    <row r="1319" spans="1:10" x14ac:dyDescent="0.3">
      <c r="A1319" s="12" t="s">
        <v>8219</v>
      </c>
      <c r="B1319" s="15">
        <v>174</v>
      </c>
      <c r="I1319" s="13" t="s">
        <v>8221</v>
      </c>
      <c r="J1319" s="15">
        <v>26</v>
      </c>
    </row>
    <row r="1320" spans="1:10" x14ac:dyDescent="0.3">
      <c r="A1320" s="13" t="s">
        <v>8219</v>
      </c>
      <c r="B1320" s="15">
        <v>72</v>
      </c>
      <c r="I1320" s="12" t="s">
        <v>8221</v>
      </c>
      <c r="J1320" s="15">
        <v>26</v>
      </c>
    </row>
    <row r="1321" spans="1:10" x14ac:dyDescent="0.3">
      <c r="A1321" s="13" t="s">
        <v>8219</v>
      </c>
      <c r="B1321" s="15">
        <v>21</v>
      </c>
      <c r="I1321" s="12" t="s">
        <v>8221</v>
      </c>
      <c r="J1321" s="15">
        <v>26</v>
      </c>
    </row>
    <row r="1322" spans="1:10" x14ac:dyDescent="0.3">
      <c r="A1322" s="12" t="s">
        <v>8219</v>
      </c>
      <c r="B1322" s="15">
        <v>19</v>
      </c>
      <c r="I1322" s="13" t="s">
        <v>8221</v>
      </c>
      <c r="J1322" s="15">
        <v>26</v>
      </c>
    </row>
    <row r="1323" spans="1:10" x14ac:dyDescent="0.3">
      <c r="A1323" s="13" t="s">
        <v>8219</v>
      </c>
      <c r="B1323" s="15">
        <v>229</v>
      </c>
      <c r="I1323" s="12" t="s">
        <v>8221</v>
      </c>
      <c r="J1323" s="15">
        <v>26</v>
      </c>
    </row>
    <row r="1324" spans="1:10" x14ac:dyDescent="0.3">
      <c r="A1324" s="13" t="s">
        <v>8219</v>
      </c>
      <c r="B1324" s="15">
        <v>169</v>
      </c>
      <c r="I1324" s="12" t="s">
        <v>8221</v>
      </c>
      <c r="J1324" s="15">
        <v>26</v>
      </c>
    </row>
    <row r="1325" spans="1:10" x14ac:dyDescent="0.3">
      <c r="A1325" s="12" t="s">
        <v>8219</v>
      </c>
      <c r="B1325" s="15">
        <v>221</v>
      </c>
      <c r="I1325" s="13" t="s">
        <v>8221</v>
      </c>
      <c r="J1325" s="15">
        <v>27</v>
      </c>
    </row>
    <row r="1326" spans="1:10" x14ac:dyDescent="0.3">
      <c r="A1326" s="12" t="s">
        <v>8219</v>
      </c>
      <c r="B1326" s="15">
        <v>9</v>
      </c>
      <c r="I1326" s="13" t="s">
        <v>8221</v>
      </c>
      <c r="J1326" s="15">
        <v>27</v>
      </c>
    </row>
    <row r="1327" spans="1:10" x14ac:dyDescent="0.3">
      <c r="A1327" s="12" t="s">
        <v>8219</v>
      </c>
      <c r="B1327" s="15">
        <v>50</v>
      </c>
      <c r="I1327" s="13" t="s">
        <v>8221</v>
      </c>
      <c r="J1327" s="15">
        <v>27</v>
      </c>
    </row>
    <row r="1328" spans="1:10" x14ac:dyDescent="0.3">
      <c r="A1328" s="12" t="s">
        <v>8219</v>
      </c>
      <c r="B1328" s="15">
        <v>104</v>
      </c>
      <c r="I1328" s="13" t="s">
        <v>8221</v>
      </c>
      <c r="J1328" s="15">
        <v>27</v>
      </c>
    </row>
    <row r="1329" spans="1:10" x14ac:dyDescent="0.3">
      <c r="A1329" s="12" t="s">
        <v>8219</v>
      </c>
      <c r="B1329" s="15">
        <v>96</v>
      </c>
      <c r="I1329" s="13" t="s">
        <v>8221</v>
      </c>
      <c r="J1329" s="15">
        <v>27</v>
      </c>
    </row>
    <row r="1330" spans="1:10" x14ac:dyDescent="0.3">
      <c r="A1330" s="12" t="s">
        <v>8219</v>
      </c>
      <c r="B1330" s="15">
        <v>51</v>
      </c>
      <c r="I1330" s="13" t="s">
        <v>8221</v>
      </c>
      <c r="J1330" s="15">
        <v>27</v>
      </c>
    </row>
    <row r="1331" spans="1:10" x14ac:dyDescent="0.3">
      <c r="A1331" s="12" t="s">
        <v>8219</v>
      </c>
      <c r="B1331" s="15">
        <v>46</v>
      </c>
      <c r="I1331" s="13" t="s">
        <v>8221</v>
      </c>
      <c r="J1331" s="15">
        <v>27</v>
      </c>
    </row>
    <row r="1332" spans="1:10" x14ac:dyDescent="0.3">
      <c r="A1332" s="13" t="s">
        <v>8219</v>
      </c>
      <c r="B1332" s="15">
        <v>31</v>
      </c>
      <c r="I1332" s="12" t="s">
        <v>8221</v>
      </c>
      <c r="J1332" s="15">
        <v>28</v>
      </c>
    </row>
    <row r="1333" spans="1:10" x14ac:dyDescent="0.3">
      <c r="A1333" s="12" t="s">
        <v>8219</v>
      </c>
      <c r="B1333" s="15">
        <v>60</v>
      </c>
      <c r="I1333" s="13" t="s">
        <v>8221</v>
      </c>
      <c r="J1333" s="15">
        <v>28</v>
      </c>
    </row>
    <row r="1334" spans="1:10" x14ac:dyDescent="0.3">
      <c r="A1334" s="13" t="s">
        <v>8219</v>
      </c>
      <c r="B1334" s="15">
        <v>115</v>
      </c>
      <c r="I1334" s="12" t="s">
        <v>8221</v>
      </c>
      <c r="J1334" s="15">
        <v>28</v>
      </c>
    </row>
    <row r="1335" spans="1:10" x14ac:dyDescent="0.3">
      <c r="A1335" s="12" t="s">
        <v>8219</v>
      </c>
      <c r="B1335" s="15">
        <v>15</v>
      </c>
      <c r="I1335" s="13" t="s">
        <v>8221</v>
      </c>
      <c r="J1335" s="15">
        <v>28</v>
      </c>
    </row>
    <row r="1336" spans="1:10" x14ac:dyDescent="0.3">
      <c r="A1336" s="12" t="s">
        <v>8219</v>
      </c>
      <c r="B1336" s="15">
        <v>17</v>
      </c>
      <c r="I1336" s="13" t="s">
        <v>8221</v>
      </c>
      <c r="J1336" s="15">
        <v>28</v>
      </c>
    </row>
    <row r="1337" spans="1:10" x14ac:dyDescent="0.3">
      <c r="A1337" s="13" t="s">
        <v>8219</v>
      </c>
      <c r="B1337" s="15">
        <v>55</v>
      </c>
      <c r="I1337" s="12" t="s">
        <v>8221</v>
      </c>
      <c r="J1337" s="15">
        <v>28</v>
      </c>
    </row>
    <row r="1338" spans="1:10" x14ac:dyDescent="0.3">
      <c r="A1338" s="13" t="s">
        <v>8219</v>
      </c>
      <c r="B1338" s="15">
        <v>39</v>
      </c>
      <c r="I1338" s="12" t="s">
        <v>8221</v>
      </c>
      <c r="J1338" s="15">
        <v>28</v>
      </c>
    </row>
    <row r="1339" spans="1:10" x14ac:dyDescent="0.3">
      <c r="A1339" s="12" t="s">
        <v>8219</v>
      </c>
      <c r="B1339" s="15">
        <v>9</v>
      </c>
      <c r="I1339" s="13" t="s">
        <v>8221</v>
      </c>
      <c r="J1339" s="15">
        <v>28</v>
      </c>
    </row>
    <row r="1340" spans="1:10" x14ac:dyDescent="0.3">
      <c r="A1340" s="12" t="s">
        <v>8219</v>
      </c>
      <c r="B1340" s="15">
        <v>142</v>
      </c>
      <c r="I1340" s="13" t="s">
        <v>8221</v>
      </c>
      <c r="J1340" s="15">
        <v>29</v>
      </c>
    </row>
    <row r="1341" spans="1:10" x14ac:dyDescent="0.3">
      <c r="A1341" s="13" t="s">
        <v>8219</v>
      </c>
      <c r="B1341" s="15">
        <v>71</v>
      </c>
      <c r="I1341" s="12" t="s">
        <v>8221</v>
      </c>
      <c r="J1341" s="15">
        <v>29</v>
      </c>
    </row>
    <row r="1342" spans="1:10" x14ac:dyDescent="0.3">
      <c r="A1342" s="12" t="s">
        <v>8219</v>
      </c>
      <c r="B1342" s="15">
        <v>19</v>
      </c>
      <c r="I1342" s="13" t="s">
        <v>8221</v>
      </c>
      <c r="J1342" s="15">
        <v>29</v>
      </c>
    </row>
    <row r="1343" spans="1:10" x14ac:dyDescent="0.3">
      <c r="A1343" s="13" t="s">
        <v>8219</v>
      </c>
      <c r="B1343" s="15">
        <v>10</v>
      </c>
      <c r="I1343" s="12" t="s">
        <v>8221</v>
      </c>
      <c r="J1343" s="15">
        <v>29</v>
      </c>
    </row>
    <row r="1344" spans="1:10" x14ac:dyDescent="0.3">
      <c r="A1344" s="12" t="s">
        <v>8219</v>
      </c>
      <c r="B1344" s="15">
        <v>79</v>
      </c>
      <c r="I1344" s="13" t="s">
        <v>8221</v>
      </c>
      <c r="J1344" s="15">
        <v>29</v>
      </c>
    </row>
    <row r="1345" spans="1:10" x14ac:dyDescent="0.3">
      <c r="A1345" s="12" t="s">
        <v>8219</v>
      </c>
      <c r="B1345" s="15">
        <v>131</v>
      </c>
      <c r="I1345" s="13" t="s">
        <v>8221</v>
      </c>
      <c r="J1345" s="15">
        <v>29</v>
      </c>
    </row>
    <row r="1346" spans="1:10" x14ac:dyDescent="0.3">
      <c r="A1346" s="12" t="s">
        <v>8219</v>
      </c>
      <c r="B1346" s="15">
        <v>95</v>
      </c>
      <c r="I1346" s="13" t="s">
        <v>8221</v>
      </c>
      <c r="J1346" s="15">
        <v>29</v>
      </c>
    </row>
    <row r="1347" spans="1:10" x14ac:dyDescent="0.3">
      <c r="A1347" s="13" t="s">
        <v>8219</v>
      </c>
      <c r="B1347" s="15">
        <v>4883</v>
      </c>
      <c r="I1347" s="12" t="s">
        <v>8221</v>
      </c>
      <c r="J1347" s="15">
        <v>29</v>
      </c>
    </row>
    <row r="1348" spans="1:10" x14ac:dyDescent="0.3">
      <c r="A1348" s="12" t="s">
        <v>8219</v>
      </c>
      <c r="B1348" s="15">
        <v>37</v>
      </c>
      <c r="I1348" s="13" t="s">
        <v>8221</v>
      </c>
      <c r="J1348" s="15">
        <v>29</v>
      </c>
    </row>
    <row r="1349" spans="1:10" x14ac:dyDescent="0.3">
      <c r="A1349" s="13" t="s">
        <v>8219</v>
      </c>
      <c r="B1349" s="15">
        <v>34</v>
      </c>
      <c r="I1349" s="12" t="s">
        <v>8221</v>
      </c>
      <c r="J1349" s="15">
        <v>30</v>
      </c>
    </row>
    <row r="1350" spans="1:10" x14ac:dyDescent="0.3">
      <c r="A1350" s="12" t="s">
        <v>8219</v>
      </c>
      <c r="B1350" s="15">
        <v>52</v>
      </c>
      <c r="I1350" s="13" t="s">
        <v>8221</v>
      </c>
      <c r="J1350" s="15">
        <v>30</v>
      </c>
    </row>
    <row r="1351" spans="1:10" x14ac:dyDescent="0.3">
      <c r="A1351" s="12" t="s">
        <v>8219</v>
      </c>
      <c r="B1351" s="15">
        <v>31</v>
      </c>
      <c r="I1351" s="13" t="s">
        <v>8221</v>
      </c>
      <c r="J1351" s="15">
        <v>30</v>
      </c>
    </row>
    <row r="1352" spans="1:10" x14ac:dyDescent="0.3">
      <c r="A1352" s="13" t="s">
        <v>8219</v>
      </c>
      <c r="B1352" s="15">
        <v>27</v>
      </c>
      <c r="I1352" s="12" t="s">
        <v>8221</v>
      </c>
      <c r="J1352" s="15">
        <v>30</v>
      </c>
    </row>
    <row r="1353" spans="1:10" x14ac:dyDescent="0.3">
      <c r="A1353" s="12" t="s">
        <v>8219</v>
      </c>
      <c r="B1353" s="15">
        <v>33</v>
      </c>
      <c r="I1353" s="13" t="s">
        <v>8221</v>
      </c>
      <c r="J1353" s="15">
        <v>30</v>
      </c>
    </row>
    <row r="1354" spans="1:10" x14ac:dyDescent="0.3">
      <c r="A1354" s="12" t="s">
        <v>8219</v>
      </c>
      <c r="B1354" s="15">
        <v>79</v>
      </c>
      <c r="I1354" s="13" t="s">
        <v>8221</v>
      </c>
      <c r="J1354" s="15">
        <v>30</v>
      </c>
    </row>
    <row r="1355" spans="1:10" x14ac:dyDescent="0.3">
      <c r="A1355" s="12" t="s">
        <v>8219</v>
      </c>
      <c r="B1355" s="15">
        <v>50</v>
      </c>
      <c r="I1355" s="13" t="s">
        <v>8221</v>
      </c>
      <c r="J1355" s="15">
        <v>30</v>
      </c>
    </row>
    <row r="1356" spans="1:10" x14ac:dyDescent="0.3">
      <c r="A1356" s="12" t="s">
        <v>8219</v>
      </c>
      <c r="B1356" s="15">
        <v>78</v>
      </c>
      <c r="I1356" s="13" t="s">
        <v>8221</v>
      </c>
      <c r="J1356" s="15">
        <v>31</v>
      </c>
    </row>
    <row r="1357" spans="1:10" x14ac:dyDescent="0.3">
      <c r="A1357" s="12" t="s">
        <v>8219</v>
      </c>
      <c r="B1357" s="15">
        <v>57</v>
      </c>
      <c r="I1357" s="13" t="s">
        <v>8221</v>
      </c>
      <c r="J1357" s="15">
        <v>31</v>
      </c>
    </row>
    <row r="1358" spans="1:10" x14ac:dyDescent="0.3">
      <c r="A1358" s="13" t="s">
        <v>8219</v>
      </c>
      <c r="B1358" s="15">
        <v>82</v>
      </c>
      <c r="I1358" s="12" t="s">
        <v>8221</v>
      </c>
      <c r="J1358" s="15">
        <v>31</v>
      </c>
    </row>
    <row r="1359" spans="1:10" x14ac:dyDescent="0.3">
      <c r="A1359" s="12" t="s">
        <v>8219</v>
      </c>
      <c r="B1359" s="15">
        <v>221</v>
      </c>
      <c r="I1359" s="13" t="s">
        <v>8221</v>
      </c>
      <c r="J1359" s="15">
        <v>31</v>
      </c>
    </row>
    <row r="1360" spans="1:10" x14ac:dyDescent="0.3">
      <c r="A1360" s="13" t="s">
        <v>8219</v>
      </c>
      <c r="B1360" s="15">
        <v>121</v>
      </c>
      <c r="I1360" s="12" t="s">
        <v>8221</v>
      </c>
      <c r="J1360" s="15">
        <v>31</v>
      </c>
    </row>
    <row r="1361" spans="1:10" x14ac:dyDescent="0.3">
      <c r="A1361" s="13" t="s">
        <v>8219</v>
      </c>
      <c r="B1361" s="15">
        <v>37</v>
      </c>
      <c r="I1361" s="12" t="s">
        <v>8221</v>
      </c>
      <c r="J1361" s="15">
        <v>31</v>
      </c>
    </row>
    <row r="1362" spans="1:10" x14ac:dyDescent="0.3">
      <c r="A1362" s="12" t="s">
        <v>8219</v>
      </c>
      <c r="B1362" s="15">
        <v>71</v>
      </c>
      <c r="I1362" s="13" t="s">
        <v>8221</v>
      </c>
      <c r="J1362" s="15">
        <v>31</v>
      </c>
    </row>
    <row r="1363" spans="1:10" x14ac:dyDescent="0.3">
      <c r="A1363" s="12" t="s">
        <v>8219</v>
      </c>
      <c r="B1363" s="15">
        <v>50</v>
      </c>
      <c r="I1363" s="13" t="s">
        <v>8221</v>
      </c>
      <c r="J1363" s="15">
        <v>32</v>
      </c>
    </row>
    <row r="1364" spans="1:10" x14ac:dyDescent="0.3">
      <c r="A1364" s="13" t="s">
        <v>8219</v>
      </c>
      <c r="B1364" s="15">
        <v>39</v>
      </c>
      <c r="I1364" s="12" t="s">
        <v>8221</v>
      </c>
      <c r="J1364" s="15">
        <v>32</v>
      </c>
    </row>
    <row r="1365" spans="1:10" x14ac:dyDescent="0.3">
      <c r="A1365" s="12" t="s">
        <v>8219</v>
      </c>
      <c r="B1365" s="15">
        <v>33</v>
      </c>
      <c r="I1365" s="13" t="s">
        <v>8221</v>
      </c>
      <c r="J1365" s="15">
        <v>32</v>
      </c>
    </row>
    <row r="1366" spans="1:10" x14ac:dyDescent="0.3">
      <c r="A1366" s="13" t="s">
        <v>8219</v>
      </c>
      <c r="B1366" s="15">
        <v>68</v>
      </c>
      <c r="I1366" s="12" t="s">
        <v>8221</v>
      </c>
      <c r="J1366" s="15">
        <v>33</v>
      </c>
    </row>
    <row r="1367" spans="1:10" x14ac:dyDescent="0.3">
      <c r="A1367" s="12" t="s">
        <v>8219</v>
      </c>
      <c r="B1367" s="15">
        <v>72</v>
      </c>
      <c r="I1367" s="13" t="s">
        <v>8221</v>
      </c>
      <c r="J1367" s="15">
        <v>33</v>
      </c>
    </row>
    <row r="1368" spans="1:10" x14ac:dyDescent="0.3">
      <c r="A1368" s="13" t="s">
        <v>8219</v>
      </c>
      <c r="B1368" s="15">
        <v>45</v>
      </c>
      <c r="I1368" s="12" t="s">
        <v>8221</v>
      </c>
      <c r="J1368" s="15">
        <v>33</v>
      </c>
    </row>
    <row r="1369" spans="1:10" x14ac:dyDescent="0.3">
      <c r="A1369" s="12" t="s">
        <v>8219</v>
      </c>
      <c r="B1369" s="15">
        <v>93</v>
      </c>
      <c r="I1369" s="13" t="s">
        <v>8221</v>
      </c>
      <c r="J1369" s="15">
        <v>33</v>
      </c>
    </row>
    <row r="1370" spans="1:10" x14ac:dyDescent="0.3">
      <c r="A1370" s="13" t="s">
        <v>8219</v>
      </c>
      <c r="B1370" s="15">
        <v>99</v>
      </c>
      <c r="I1370" s="12" t="s">
        <v>8221</v>
      </c>
      <c r="J1370" s="15">
        <v>33</v>
      </c>
    </row>
    <row r="1371" spans="1:10" x14ac:dyDescent="0.3">
      <c r="A1371" s="12" t="s">
        <v>8219</v>
      </c>
      <c r="B1371" s="15">
        <v>45</v>
      </c>
      <c r="I1371" s="13" t="s">
        <v>8221</v>
      </c>
      <c r="J1371" s="15">
        <v>33</v>
      </c>
    </row>
    <row r="1372" spans="1:10" x14ac:dyDescent="0.3">
      <c r="A1372" s="13" t="s">
        <v>8219</v>
      </c>
      <c r="B1372" s="15">
        <v>176</v>
      </c>
      <c r="I1372" s="12" t="s">
        <v>8221</v>
      </c>
      <c r="J1372" s="15">
        <v>33</v>
      </c>
    </row>
    <row r="1373" spans="1:10" x14ac:dyDescent="0.3">
      <c r="A1373" s="12" t="s">
        <v>8219</v>
      </c>
      <c r="B1373" s="15">
        <v>49</v>
      </c>
      <c r="I1373" s="13" t="s">
        <v>8221</v>
      </c>
      <c r="J1373" s="15">
        <v>34</v>
      </c>
    </row>
    <row r="1374" spans="1:10" x14ac:dyDescent="0.3">
      <c r="A1374" s="12" t="s">
        <v>8219</v>
      </c>
      <c r="B1374" s="15">
        <v>158</v>
      </c>
      <c r="I1374" s="13" t="s">
        <v>8221</v>
      </c>
      <c r="J1374" s="15">
        <v>34</v>
      </c>
    </row>
    <row r="1375" spans="1:10" x14ac:dyDescent="0.3">
      <c r="A1375" s="12" t="s">
        <v>8219</v>
      </c>
      <c r="B1375" s="15">
        <v>286</v>
      </c>
      <c r="I1375" s="13" t="s">
        <v>8221</v>
      </c>
      <c r="J1375" s="15">
        <v>34</v>
      </c>
    </row>
    <row r="1376" spans="1:10" x14ac:dyDescent="0.3">
      <c r="A1376" s="12" t="s">
        <v>8219</v>
      </c>
      <c r="B1376" s="15">
        <v>30</v>
      </c>
      <c r="I1376" s="13" t="s">
        <v>8221</v>
      </c>
      <c r="J1376" s="15">
        <v>34</v>
      </c>
    </row>
    <row r="1377" spans="1:10" x14ac:dyDescent="0.3">
      <c r="A1377" s="12" t="s">
        <v>8219</v>
      </c>
      <c r="B1377" s="15">
        <v>31</v>
      </c>
      <c r="I1377" s="13" t="s">
        <v>8221</v>
      </c>
      <c r="J1377" s="15">
        <v>34</v>
      </c>
    </row>
    <row r="1378" spans="1:10" x14ac:dyDescent="0.3">
      <c r="A1378" s="13" t="s">
        <v>8219</v>
      </c>
      <c r="B1378" s="15">
        <v>238</v>
      </c>
      <c r="I1378" s="12" t="s">
        <v>8221</v>
      </c>
      <c r="J1378" s="15">
        <v>35</v>
      </c>
    </row>
    <row r="1379" spans="1:10" x14ac:dyDescent="0.3">
      <c r="A1379" s="13" t="s">
        <v>8219</v>
      </c>
      <c r="B1379" s="15">
        <v>72</v>
      </c>
      <c r="I1379" s="12" t="s">
        <v>8221</v>
      </c>
      <c r="J1379" s="15">
        <v>36</v>
      </c>
    </row>
    <row r="1380" spans="1:10" x14ac:dyDescent="0.3">
      <c r="A1380" s="12" t="s">
        <v>8219</v>
      </c>
      <c r="B1380" s="15">
        <v>95</v>
      </c>
      <c r="I1380" s="13" t="s">
        <v>8221</v>
      </c>
      <c r="J1380" s="15">
        <v>36</v>
      </c>
    </row>
    <row r="1381" spans="1:10" x14ac:dyDescent="0.3">
      <c r="A1381" s="12" t="s">
        <v>8219</v>
      </c>
      <c r="B1381" s="15">
        <v>83</v>
      </c>
      <c r="I1381" s="13" t="s">
        <v>8221</v>
      </c>
      <c r="J1381" s="15">
        <v>36</v>
      </c>
    </row>
    <row r="1382" spans="1:10" x14ac:dyDescent="0.3">
      <c r="A1382" s="13" t="s">
        <v>8219</v>
      </c>
      <c r="B1382" s="15">
        <v>264</v>
      </c>
      <c r="I1382" s="12" t="s">
        <v>8221</v>
      </c>
      <c r="J1382" s="15">
        <v>36</v>
      </c>
    </row>
    <row r="1383" spans="1:10" x14ac:dyDescent="0.3">
      <c r="A1383" s="13" t="s">
        <v>8219</v>
      </c>
      <c r="B1383" s="15">
        <v>30</v>
      </c>
      <c r="I1383" s="12" t="s">
        <v>8221</v>
      </c>
      <c r="J1383" s="15">
        <v>36</v>
      </c>
    </row>
    <row r="1384" spans="1:10" x14ac:dyDescent="0.3">
      <c r="A1384" s="12" t="s">
        <v>8219</v>
      </c>
      <c r="B1384" s="15">
        <v>34</v>
      </c>
      <c r="I1384" s="13" t="s">
        <v>8221</v>
      </c>
      <c r="J1384" s="15">
        <v>37</v>
      </c>
    </row>
    <row r="1385" spans="1:10" x14ac:dyDescent="0.3">
      <c r="A1385" s="13" t="s">
        <v>8219</v>
      </c>
      <c r="B1385" s="15">
        <v>73</v>
      </c>
      <c r="I1385" s="12" t="s">
        <v>8221</v>
      </c>
      <c r="J1385" s="15">
        <v>37</v>
      </c>
    </row>
    <row r="1386" spans="1:10" x14ac:dyDescent="0.3">
      <c r="A1386" s="13" t="s">
        <v>8219</v>
      </c>
      <c r="B1386" s="15">
        <v>202</v>
      </c>
      <c r="I1386" s="12" t="s">
        <v>8221</v>
      </c>
      <c r="J1386" s="15">
        <v>37</v>
      </c>
    </row>
    <row r="1387" spans="1:10" x14ac:dyDescent="0.3">
      <c r="A1387" s="13" t="s">
        <v>8219</v>
      </c>
      <c r="B1387" s="15">
        <v>26</v>
      </c>
      <c r="I1387" s="12" t="s">
        <v>8221</v>
      </c>
      <c r="J1387" s="15">
        <v>37</v>
      </c>
    </row>
    <row r="1388" spans="1:10" x14ac:dyDescent="0.3">
      <c r="A1388" s="13" t="s">
        <v>8219</v>
      </c>
      <c r="B1388" s="15">
        <v>280</v>
      </c>
      <c r="I1388" s="12" t="s">
        <v>8221</v>
      </c>
      <c r="J1388" s="15">
        <v>37</v>
      </c>
    </row>
    <row r="1389" spans="1:10" x14ac:dyDescent="0.3">
      <c r="A1389" s="12" t="s">
        <v>8219</v>
      </c>
      <c r="B1389" s="15">
        <v>163</v>
      </c>
      <c r="I1389" s="13" t="s">
        <v>8221</v>
      </c>
      <c r="J1389" s="15">
        <v>37</v>
      </c>
    </row>
    <row r="1390" spans="1:10" x14ac:dyDescent="0.3">
      <c r="A1390" s="13" t="s">
        <v>8219</v>
      </c>
      <c r="B1390" s="15">
        <v>14</v>
      </c>
      <c r="I1390" s="12" t="s">
        <v>8221</v>
      </c>
      <c r="J1390" s="15">
        <v>37</v>
      </c>
    </row>
    <row r="1391" spans="1:10" x14ac:dyDescent="0.3">
      <c r="A1391" s="13" t="s">
        <v>8219</v>
      </c>
      <c r="B1391" s="15">
        <v>97</v>
      </c>
      <c r="I1391" s="12" t="s">
        <v>8221</v>
      </c>
      <c r="J1391" s="15">
        <v>37</v>
      </c>
    </row>
    <row r="1392" spans="1:10" x14ac:dyDescent="0.3">
      <c r="A1392" s="12" t="s">
        <v>8219</v>
      </c>
      <c r="B1392" s="15">
        <v>18</v>
      </c>
      <c r="I1392" s="13" t="s">
        <v>8221</v>
      </c>
      <c r="J1392" s="15">
        <v>38</v>
      </c>
    </row>
    <row r="1393" spans="1:10" x14ac:dyDescent="0.3">
      <c r="A1393" s="13" t="s">
        <v>8219</v>
      </c>
      <c r="B1393" s="15">
        <v>104</v>
      </c>
      <c r="I1393" s="12" t="s">
        <v>8221</v>
      </c>
      <c r="J1393" s="15">
        <v>38</v>
      </c>
    </row>
    <row r="1394" spans="1:10" x14ac:dyDescent="0.3">
      <c r="A1394" s="12" t="s">
        <v>8219</v>
      </c>
      <c r="B1394" s="15">
        <v>61</v>
      </c>
      <c r="I1394" s="13" t="s">
        <v>8221</v>
      </c>
      <c r="J1394" s="15">
        <v>38</v>
      </c>
    </row>
    <row r="1395" spans="1:10" x14ac:dyDescent="0.3">
      <c r="A1395" s="13" t="s">
        <v>8219</v>
      </c>
      <c r="B1395" s="15">
        <v>23</v>
      </c>
      <c r="I1395" s="12" t="s">
        <v>8221</v>
      </c>
      <c r="J1395" s="15">
        <v>38</v>
      </c>
    </row>
    <row r="1396" spans="1:10" x14ac:dyDescent="0.3">
      <c r="A1396" s="13" t="s">
        <v>8219</v>
      </c>
      <c r="B1396" s="15">
        <v>58</v>
      </c>
      <c r="I1396" s="12" t="s">
        <v>8221</v>
      </c>
      <c r="J1396" s="15">
        <v>38</v>
      </c>
    </row>
    <row r="1397" spans="1:10" x14ac:dyDescent="0.3">
      <c r="A1397" s="13" t="s">
        <v>8219</v>
      </c>
      <c r="B1397" s="15">
        <v>86</v>
      </c>
      <c r="I1397" s="12" t="s">
        <v>8221</v>
      </c>
      <c r="J1397" s="15">
        <v>39</v>
      </c>
    </row>
    <row r="1398" spans="1:10" x14ac:dyDescent="0.3">
      <c r="A1398" s="13" t="s">
        <v>8219</v>
      </c>
      <c r="B1398" s="15">
        <v>24</v>
      </c>
      <c r="I1398" s="12" t="s">
        <v>8221</v>
      </c>
      <c r="J1398" s="15">
        <v>39</v>
      </c>
    </row>
    <row r="1399" spans="1:10" x14ac:dyDescent="0.3">
      <c r="A1399" s="13" t="s">
        <v>8219</v>
      </c>
      <c r="B1399" s="15">
        <v>18</v>
      </c>
      <c r="I1399" s="12" t="s">
        <v>8221</v>
      </c>
      <c r="J1399" s="15">
        <v>39</v>
      </c>
    </row>
    <row r="1400" spans="1:10" x14ac:dyDescent="0.3">
      <c r="A1400" s="12" t="s">
        <v>8219</v>
      </c>
      <c r="B1400" s="15">
        <v>37</v>
      </c>
      <c r="I1400" s="13" t="s">
        <v>8221</v>
      </c>
      <c r="J1400" s="15">
        <v>39</v>
      </c>
    </row>
    <row r="1401" spans="1:10" x14ac:dyDescent="0.3">
      <c r="A1401" s="13" t="s">
        <v>8219</v>
      </c>
      <c r="B1401" s="15">
        <v>49</v>
      </c>
      <c r="I1401" s="12" t="s">
        <v>8221</v>
      </c>
      <c r="J1401" s="15">
        <v>39</v>
      </c>
    </row>
    <row r="1402" spans="1:10" x14ac:dyDescent="0.3">
      <c r="A1402" s="13" t="s">
        <v>8219</v>
      </c>
      <c r="B1402" s="15">
        <v>35</v>
      </c>
      <c r="I1402" s="12" t="s">
        <v>8221</v>
      </c>
      <c r="J1402" s="15">
        <v>39</v>
      </c>
    </row>
    <row r="1403" spans="1:10" x14ac:dyDescent="0.3">
      <c r="A1403" s="12" t="s">
        <v>8219</v>
      </c>
      <c r="B1403" s="15">
        <v>65</v>
      </c>
      <c r="I1403" s="13" t="s">
        <v>8221</v>
      </c>
      <c r="J1403" s="15">
        <v>40</v>
      </c>
    </row>
    <row r="1404" spans="1:10" x14ac:dyDescent="0.3">
      <c r="A1404" s="12" t="s">
        <v>8219</v>
      </c>
      <c r="B1404" s="15">
        <v>32</v>
      </c>
      <c r="I1404" s="13" t="s">
        <v>8221</v>
      </c>
      <c r="J1404" s="15">
        <v>40</v>
      </c>
    </row>
    <row r="1405" spans="1:10" x14ac:dyDescent="0.3">
      <c r="A1405" s="12" t="s">
        <v>8219</v>
      </c>
      <c r="B1405" s="15">
        <v>15</v>
      </c>
      <c r="I1405" s="13" t="s">
        <v>8221</v>
      </c>
      <c r="J1405" s="15">
        <v>40</v>
      </c>
    </row>
    <row r="1406" spans="1:10" x14ac:dyDescent="0.3">
      <c r="A1406" s="13" t="s">
        <v>8219</v>
      </c>
      <c r="B1406" s="15">
        <v>136</v>
      </c>
      <c r="I1406" s="12" t="s">
        <v>8221</v>
      </c>
      <c r="J1406" s="15">
        <v>41</v>
      </c>
    </row>
    <row r="1407" spans="1:10" x14ac:dyDescent="0.3">
      <c r="A1407" s="13" t="s">
        <v>8219</v>
      </c>
      <c r="B1407" s="15">
        <v>105</v>
      </c>
      <c r="I1407" s="12" t="s">
        <v>8221</v>
      </c>
      <c r="J1407" s="15">
        <v>41</v>
      </c>
    </row>
    <row r="1408" spans="1:10" x14ac:dyDescent="0.3">
      <c r="A1408" s="13" t="s">
        <v>8219</v>
      </c>
      <c r="B1408" s="15">
        <v>71</v>
      </c>
      <c r="I1408" s="12" t="s">
        <v>8221</v>
      </c>
      <c r="J1408" s="15">
        <v>41</v>
      </c>
    </row>
    <row r="1409" spans="1:10" x14ac:dyDescent="0.3">
      <c r="A1409" s="12" t="s">
        <v>8219</v>
      </c>
      <c r="B1409" s="15">
        <v>4</v>
      </c>
      <c r="I1409" s="13" t="s">
        <v>8221</v>
      </c>
      <c r="J1409" s="15">
        <v>42</v>
      </c>
    </row>
    <row r="1410" spans="1:10" x14ac:dyDescent="0.3">
      <c r="A1410" s="12" t="s">
        <v>8219</v>
      </c>
      <c r="B1410" s="15">
        <v>28</v>
      </c>
      <c r="I1410" s="13" t="s">
        <v>8221</v>
      </c>
      <c r="J1410" s="15">
        <v>42</v>
      </c>
    </row>
    <row r="1411" spans="1:10" x14ac:dyDescent="0.3">
      <c r="A1411" s="12" t="s">
        <v>8219</v>
      </c>
      <c r="B1411" s="15">
        <v>60</v>
      </c>
      <c r="I1411" s="13" t="s">
        <v>8221</v>
      </c>
      <c r="J1411" s="15">
        <v>43</v>
      </c>
    </row>
    <row r="1412" spans="1:10" x14ac:dyDescent="0.3">
      <c r="A1412" s="12" t="s">
        <v>8219</v>
      </c>
      <c r="B1412" s="15">
        <v>8</v>
      </c>
      <c r="I1412" s="13" t="s">
        <v>8221</v>
      </c>
      <c r="J1412" s="15">
        <v>44</v>
      </c>
    </row>
    <row r="1413" spans="1:10" x14ac:dyDescent="0.3">
      <c r="A1413" s="13" t="s">
        <v>8219</v>
      </c>
      <c r="B1413" s="15">
        <v>20</v>
      </c>
      <c r="I1413" s="12" t="s">
        <v>8221</v>
      </c>
      <c r="J1413" s="15">
        <v>45</v>
      </c>
    </row>
    <row r="1414" spans="1:10" x14ac:dyDescent="0.3">
      <c r="A1414" s="13" t="s">
        <v>8219</v>
      </c>
      <c r="B1414" s="15">
        <v>50</v>
      </c>
      <c r="I1414" s="12" t="s">
        <v>8221</v>
      </c>
      <c r="J1414" s="15">
        <v>45</v>
      </c>
    </row>
    <row r="1415" spans="1:10" x14ac:dyDescent="0.3">
      <c r="A1415" s="13" t="s">
        <v>8219</v>
      </c>
      <c r="B1415" s="15">
        <v>52</v>
      </c>
      <c r="I1415" s="12" t="s">
        <v>8221</v>
      </c>
      <c r="J1415" s="15">
        <v>45</v>
      </c>
    </row>
    <row r="1416" spans="1:10" x14ac:dyDescent="0.3">
      <c r="A1416" s="12" t="s">
        <v>8219</v>
      </c>
      <c r="B1416" s="15">
        <v>57</v>
      </c>
      <c r="I1416" s="13" t="s">
        <v>8221</v>
      </c>
      <c r="J1416" s="15">
        <v>46</v>
      </c>
    </row>
    <row r="1417" spans="1:10" x14ac:dyDescent="0.3">
      <c r="A1417" s="12" t="s">
        <v>8219</v>
      </c>
      <c r="B1417" s="15">
        <v>226</v>
      </c>
      <c r="I1417" s="13" t="s">
        <v>8221</v>
      </c>
      <c r="J1417" s="15">
        <v>47</v>
      </c>
    </row>
    <row r="1418" spans="1:10" x14ac:dyDescent="0.3">
      <c r="A1418" s="13" t="s">
        <v>8219</v>
      </c>
      <c r="B1418" s="15">
        <v>62</v>
      </c>
      <c r="I1418" s="12" t="s">
        <v>8221</v>
      </c>
      <c r="J1418" s="15">
        <v>47</v>
      </c>
    </row>
    <row r="1419" spans="1:10" x14ac:dyDescent="0.3">
      <c r="A1419" s="13" t="s">
        <v>8219</v>
      </c>
      <c r="B1419" s="15">
        <v>305</v>
      </c>
      <c r="I1419" s="12" t="s">
        <v>8221</v>
      </c>
      <c r="J1419" s="15">
        <v>48</v>
      </c>
    </row>
    <row r="1420" spans="1:10" x14ac:dyDescent="0.3">
      <c r="A1420" s="13" t="s">
        <v>8219</v>
      </c>
      <c r="B1420" s="15">
        <v>57</v>
      </c>
      <c r="I1420" s="12" t="s">
        <v>8221</v>
      </c>
      <c r="J1420" s="15">
        <v>48</v>
      </c>
    </row>
    <row r="1421" spans="1:10" x14ac:dyDescent="0.3">
      <c r="A1421" s="12" t="s">
        <v>8219</v>
      </c>
      <c r="B1421" s="15">
        <v>97</v>
      </c>
      <c r="I1421" s="13" t="s">
        <v>8221</v>
      </c>
      <c r="J1421" s="15">
        <v>49</v>
      </c>
    </row>
    <row r="1422" spans="1:10" x14ac:dyDescent="0.3">
      <c r="A1422" s="13" t="s">
        <v>8219</v>
      </c>
      <c r="B1422" s="15">
        <v>25</v>
      </c>
      <c r="I1422" s="12" t="s">
        <v>8221</v>
      </c>
      <c r="J1422" s="15">
        <v>49</v>
      </c>
    </row>
    <row r="1423" spans="1:10" x14ac:dyDescent="0.3">
      <c r="A1423" s="13" t="s">
        <v>8219</v>
      </c>
      <c r="B1423" s="15">
        <v>36</v>
      </c>
      <c r="I1423" s="12" t="s">
        <v>8221</v>
      </c>
      <c r="J1423" s="15">
        <v>49</v>
      </c>
    </row>
    <row r="1424" spans="1:10" x14ac:dyDescent="0.3">
      <c r="A1424" s="13" t="s">
        <v>8219</v>
      </c>
      <c r="B1424" s="15">
        <v>74</v>
      </c>
      <c r="I1424" s="12" t="s">
        <v>8221</v>
      </c>
      <c r="J1424" s="15">
        <v>50</v>
      </c>
    </row>
    <row r="1425" spans="1:10" x14ac:dyDescent="0.3">
      <c r="A1425" s="13" t="s">
        <v>8219</v>
      </c>
      <c r="B1425" s="15">
        <v>67</v>
      </c>
      <c r="I1425" s="12" t="s">
        <v>8221</v>
      </c>
      <c r="J1425" s="15">
        <v>50</v>
      </c>
    </row>
    <row r="1426" spans="1:10" x14ac:dyDescent="0.3">
      <c r="A1426" s="13" t="s">
        <v>8219</v>
      </c>
      <c r="B1426" s="15">
        <v>34</v>
      </c>
      <c r="I1426" s="12" t="s">
        <v>8221</v>
      </c>
      <c r="J1426" s="15">
        <v>52</v>
      </c>
    </row>
    <row r="1427" spans="1:10" x14ac:dyDescent="0.3">
      <c r="A1427" s="12" t="s">
        <v>8219</v>
      </c>
      <c r="B1427" s="15">
        <v>89</v>
      </c>
      <c r="I1427" s="13" t="s">
        <v>8221</v>
      </c>
      <c r="J1427" s="15">
        <v>52</v>
      </c>
    </row>
    <row r="1428" spans="1:10" x14ac:dyDescent="0.3">
      <c r="A1428" s="13" t="s">
        <v>8219</v>
      </c>
      <c r="B1428" s="15">
        <v>81</v>
      </c>
      <c r="I1428" s="12" t="s">
        <v>8221</v>
      </c>
      <c r="J1428" s="15">
        <v>52</v>
      </c>
    </row>
    <row r="1429" spans="1:10" x14ac:dyDescent="0.3">
      <c r="A1429" s="12" t="s">
        <v>8219</v>
      </c>
      <c r="B1429" s="15">
        <v>86</v>
      </c>
      <c r="I1429" s="13" t="s">
        <v>8221</v>
      </c>
      <c r="J1429" s="15">
        <v>53</v>
      </c>
    </row>
    <row r="1430" spans="1:10" x14ac:dyDescent="0.3">
      <c r="A1430" s="12" t="s">
        <v>8219</v>
      </c>
      <c r="B1430" s="15">
        <v>55</v>
      </c>
      <c r="I1430" s="13" t="s">
        <v>8221</v>
      </c>
      <c r="J1430" s="15">
        <v>53</v>
      </c>
    </row>
    <row r="1431" spans="1:10" x14ac:dyDescent="0.3">
      <c r="A1431" s="13" t="s">
        <v>8219</v>
      </c>
      <c r="B1431" s="15">
        <v>51</v>
      </c>
      <c r="I1431" s="12" t="s">
        <v>8221</v>
      </c>
      <c r="J1431" s="15">
        <v>55</v>
      </c>
    </row>
    <row r="1432" spans="1:10" x14ac:dyDescent="0.3">
      <c r="A1432" s="13" t="s">
        <v>8219</v>
      </c>
      <c r="B1432" s="15">
        <v>26</v>
      </c>
      <c r="I1432" s="12" t="s">
        <v>8221</v>
      </c>
      <c r="J1432" s="15">
        <v>55</v>
      </c>
    </row>
    <row r="1433" spans="1:10" x14ac:dyDescent="0.3">
      <c r="A1433" s="12" t="s">
        <v>8219</v>
      </c>
      <c r="B1433" s="15">
        <v>45</v>
      </c>
      <c r="I1433" s="13" t="s">
        <v>8221</v>
      </c>
      <c r="J1433" s="15">
        <v>56</v>
      </c>
    </row>
    <row r="1434" spans="1:10" x14ac:dyDescent="0.3">
      <c r="A1434" s="13" t="s">
        <v>8219</v>
      </c>
      <c r="B1434" s="15">
        <v>539</v>
      </c>
      <c r="I1434" s="12" t="s">
        <v>8221</v>
      </c>
      <c r="J1434" s="15">
        <v>57</v>
      </c>
    </row>
    <row r="1435" spans="1:10" x14ac:dyDescent="0.3">
      <c r="A1435" s="12" t="s">
        <v>8219</v>
      </c>
      <c r="B1435" s="15">
        <v>329</v>
      </c>
      <c r="I1435" s="13" t="s">
        <v>8221</v>
      </c>
      <c r="J1435" s="15">
        <v>57</v>
      </c>
    </row>
    <row r="1436" spans="1:10" x14ac:dyDescent="0.3">
      <c r="A1436" s="13" t="s">
        <v>8219</v>
      </c>
      <c r="B1436" s="15">
        <v>28</v>
      </c>
      <c r="I1436" s="12" t="s">
        <v>8221</v>
      </c>
      <c r="J1436" s="15">
        <v>59</v>
      </c>
    </row>
    <row r="1437" spans="1:10" x14ac:dyDescent="0.3">
      <c r="A1437" s="13" t="s">
        <v>8219</v>
      </c>
      <c r="B1437" s="15">
        <v>88</v>
      </c>
      <c r="I1437" s="12" t="s">
        <v>8221</v>
      </c>
      <c r="J1437" s="15">
        <v>60</v>
      </c>
    </row>
    <row r="1438" spans="1:10" x14ac:dyDescent="0.3">
      <c r="A1438" s="13" t="s">
        <v>8219</v>
      </c>
      <c r="B1438" s="15">
        <v>90</v>
      </c>
      <c r="I1438" s="12" t="s">
        <v>8221</v>
      </c>
      <c r="J1438" s="15">
        <v>60</v>
      </c>
    </row>
    <row r="1439" spans="1:10" x14ac:dyDescent="0.3">
      <c r="A1439" s="12" t="s">
        <v>8219</v>
      </c>
      <c r="B1439" s="15">
        <v>30</v>
      </c>
      <c r="I1439" s="13" t="s">
        <v>8221</v>
      </c>
      <c r="J1439" s="15">
        <v>66</v>
      </c>
    </row>
    <row r="1440" spans="1:10" x14ac:dyDescent="0.3">
      <c r="A1440" s="12" t="s">
        <v>8219</v>
      </c>
      <c r="B1440" s="15">
        <v>17</v>
      </c>
      <c r="I1440" s="13" t="s">
        <v>8221</v>
      </c>
      <c r="J1440" s="15">
        <v>67</v>
      </c>
    </row>
    <row r="1441" spans="1:10" x14ac:dyDescent="0.3">
      <c r="A1441" s="13" t="s">
        <v>8219</v>
      </c>
      <c r="B1441" s="15">
        <v>133</v>
      </c>
      <c r="I1441" s="12" t="s">
        <v>8221</v>
      </c>
      <c r="J1441" s="15">
        <v>68</v>
      </c>
    </row>
    <row r="1442" spans="1:10" x14ac:dyDescent="0.3">
      <c r="A1442" s="12" t="s">
        <v>8219</v>
      </c>
      <c r="B1442" s="15">
        <v>251</v>
      </c>
      <c r="I1442" s="13" t="s">
        <v>8221</v>
      </c>
      <c r="J1442" s="15">
        <v>70</v>
      </c>
    </row>
    <row r="1443" spans="1:10" x14ac:dyDescent="0.3">
      <c r="A1443" s="12" t="s">
        <v>8219</v>
      </c>
      <c r="B1443" s="15">
        <v>10</v>
      </c>
      <c r="I1443" s="13" t="s">
        <v>8221</v>
      </c>
      <c r="J1443" s="15">
        <v>70</v>
      </c>
    </row>
    <row r="1444" spans="1:10" x14ac:dyDescent="0.3">
      <c r="A1444" s="12" t="s">
        <v>8219</v>
      </c>
      <c r="B1444" s="15">
        <v>44</v>
      </c>
      <c r="I1444" s="13" t="s">
        <v>8221</v>
      </c>
      <c r="J1444" s="15">
        <v>72</v>
      </c>
    </row>
    <row r="1445" spans="1:10" x14ac:dyDescent="0.3">
      <c r="A1445" s="13" t="s">
        <v>8219</v>
      </c>
      <c r="B1445" s="15">
        <v>27</v>
      </c>
      <c r="I1445" s="12" t="s">
        <v>8221</v>
      </c>
      <c r="J1445" s="15">
        <v>72</v>
      </c>
    </row>
    <row r="1446" spans="1:10" x14ac:dyDescent="0.3">
      <c r="A1446" s="13" t="s">
        <v>8219</v>
      </c>
      <c r="B1446" s="15">
        <v>32</v>
      </c>
      <c r="I1446" s="12" t="s">
        <v>8221</v>
      </c>
      <c r="J1446" s="15">
        <v>73</v>
      </c>
    </row>
    <row r="1447" spans="1:10" x14ac:dyDescent="0.3">
      <c r="A1447" s="13" t="s">
        <v>8219</v>
      </c>
      <c r="B1447" s="15">
        <v>38</v>
      </c>
      <c r="I1447" s="12" t="s">
        <v>8221</v>
      </c>
      <c r="J1447" s="15">
        <v>75</v>
      </c>
    </row>
    <row r="1448" spans="1:10" x14ac:dyDescent="0.3">
      <c r="A1448" s="12" t="s">
        <v>8219</v>
      </c>
      <c r="B1448" s="15">
        <v>600</v>
      </c>
      <c r="I1448" s="13" t="s">
        <v>8221</v>
      </c>
      <c r="J1448" s="15">
        <v>76</v>
      </c>
    </row>
    <row r="1449" spans="1:10" x14ac:dyDescent="0.3">
      <c r="A1449" s="12" t="s">
        <v>8219</v>
      </c>
      <c r="B1449" s="15">
        <v>55</v>
      </c>
      <c r="I1449" s="13" t="s">
        <v>8221</v>
      </c>
      <c r="J1449" s="15">
        <v>76</v>
      </c>
    </row>
    <row r="1450" spans="1:10" x14ac:dyDescent="0.3">
      <c r="A1450" s="13" t="s">
        <v>8219</v>
      </c>
      <c r="B1450" s="15">
        <v>187</v>
      </c>
      <c r="I1450" s="12" t="s">
        <v>8221</v>
      </c>
      <c r="J1450" s="15">
        <v>76</v>
      </c>
    </row>
    <row r="1451" spans="1:10" x14ac:dyDescent="0.3">
      <c r="A1451" s="12" t="s">
        <v>8219</v>
      </c>
      <c r="B1451" s="15">
        <v>266</v>
      </c>
      <c r="I1451" s="13" t="s">
        <v>8221</v>
      </c>
      <c r="J1451" s="15">
        <v>79</v>
      </c>
    </row>
    <row r="1452" spans="1:10" x14ac:dyDescent="0.3">
      <c r="A1452" s="12" t="s">
        <v>8219</v>
      </c>
      <c r="B1452" s="15">
        <v>75</v>
      </c>
      <c r="I1452" s="13" t="s">
        <v>8221</v>
      </c>
      <c r="J1452" s="15">
        <v>81</v>
      </c>
    </row>
    <row r="1453" spans="1:10" x14ac:dyDescent="0.3">
      <c r="A1453" s="12" t="s">
        <v>8219</v>
      </c>
      <c r="B1453" s="15">
        <v>16</v>
      </c>
      <c r="I1453" s="13" t="s">
        <v>8221</v>
      </c>
      <c r="J1453" s="15">
        <v>81</v>
      </c>
    </row>
    <row r="1454" spans="1:10" x14ac:dyDescent="0.3">
      <c r="A1454" s="12" t="s">
        <v>8219</v>
      </c>
      <c r="B1454" s="15">
        <v>60</v>
      </c>
      <c r="I1454" s="13" t="s">
        <v>8221</v>
      </c>
      <c r="J1454" s="15">
        <v>83</v>
      </c>
    </row>
    <row r="1455" spans="1:10" x14ac:dyDescent="0.3">
      <c r="A1455" s="12" t="s">
        <v>8219</v>
      </c>
      <c r="B1455" s="15">
        <v>25</v>
      </c>
      <c r="I1455" s="13" t="s">
        <v>8221</v>
      </c>
      <c r="J1455" s="15">
        <v>84</v>
      </c>
    </row>
    <row r="1456" spans="1:10" x14ac:dyDescent="0.3">
      <c r="A1456" s="12" t="s">
        <v>8219</v>
      </c>
      <c r="B1456" s="15">
        <v>4</v>
      </c>
      <c r="I1456" s="13" t="s">
        <v>8221</v>
      </c>
      <c r="J1456" s="15">
        <v>84</v>
      </c>
    </row>
    <row r="1457" spans="1:10" x14ac:dyDescent="0.3">
      <c r="A1457" s="13" t="s">
        <v>8219</v>
      </c>
      <c r="B1457" s="15">
        <v>41</v>
      </c>
      <c r="I1457" s="12" t="s">
        <v>8221</v>
      </c>
      <c r="J1457" s="15">
        <v>84</v>
      </c>
    </row>
    <row r="1458" spans="1:10" x14ac:dyDescent="0.3">
      <c r="A1458" s="13" t="s">
        <v>8219</v>
      </c>
      <c r="B1458" s="15">
        <v>30</v>
      </c>
      <c r="I1458" s="12" t="s">
        <v>8221</v>
      </c>
      <c r="J1458" s="15">
        <v>85</v>
      </c>
    </row>
    <row r="1459" spans="1:10" x14ac:dyDescent="0.3">
      <c r="A1459" s="13" t="s">
        <v>8219</v>
      </c>
      <c r="B1459" s="15">
        <v>43</v>
      </c>
      <c r="I1459" s="12" t="s">
        <v>8221</v>
      </c>
      <c r="J1459" s="15">
        <v>86</v>
      </c>
    </row>
    <row r="1460" spans="1:10" x14ac:dyDescent="0.3">
      <c r="A1460" s="13" t="s">
        <v>8219</v>
      </c>
      <c r="B1460" s="15">
        <v>84</v>
      </c>
      <c r="I1460" s="12" t="s">
        <v>8221</v>
      </c>
      <c r="J1460" s="15">
        <v>89</v>
      </c>
    </row>
    <row r="1461" spans="1:10" x14ac:dyDescent="0.3">
      <c r="A1461" s="13" t="s">
        <v>8219</v>
      </c>
      <c r="B1461" s="15">
        <v>63</v>
      </c>
      <c r="I1461" s="12" t="s">
        <v>8221</v>
      </c>
      <c r="J1461" s="15">
        <v>90</v>
      </c>
    </row>
    <row r="1462" spans="1:10" x14ac:dyDescent="0.3">
      <c r="A1462" s="13" t="s">
        <v>8219</v>
      </c>
      <c r="B1462" s="15">
        <v>63</v>
      </c>
      <c r="I1462" s="12" t="s">
        <v>8221</v>
      </c>
      <c r="J1462" s="15">
        <v>91</v>
      </c>
    </row>
    <row r="1463" spans="1:10" x14ac:dyDescent="0.3">
      <c r="A1463" s="12" t="s">
        <v>8219</v>
      </c>
      <c r="B1463" s="15">
        <v>190</v>
      </c>
      <c r="I1463" s="13" t="s">
        <v>8221</v>
      </c>
      <c r="J1463" s="15">
        <v>92</v>
      </c>
    </row>
    <row r="1464" spans="1:10" x14ac:dyDescent="0.3">
      <c r="A1464" s="13" t="s">
        <v>8219</v>
      </c>
      <c r="B1464" s="15">
        <v>15</v>
      </c>
      <c r="I1464" s="12" t="s">
        <v>8221</v>
      </c>
      <c r="J1464" s="15">
        <v>92</v>
      </c>
    </row>
    <row r="1465" spans="1:10" x14ac:dyDescent="0.3">
      <c r="A1465" s="13" t="s">
        <v>8219</v>
      </c>
      <c r="B1465" s="15">
        <v>10</v>
      </c>
      <c r="I1465" s="12" t="s">
        <v>8221</v>
      </c>
      <c r="J1465" s="15">
        <v>93</v>
      </c>
    </row>
    <row r="1466" spans="1:10" x14ac:dyDescent="0.3">
      <c r="A1466" s="13" t="s">
        <v>8219</v>
      </c>
      <c r="B1466" s="15">
        <v>11</v>
      </c>
      <c r="I1466" s="12" t="s">
        <v>8221</v>
      </c>
      <c r="J1466" s="15">
        <v>94</v>
      </c>
    </row>
    <row r="1467" spans="1:10" x14ac:dyDescent="0.3">
      <c r="A1467" s="13" t="s">
        <v>8219</v>
      </c>
      <c r="B1467" s="15">
        <v>56</v>
      </c>
      <c r="I1467" s="12" t="s">
        <v>8221</v>
      </c>
      <c r="J1467" s="15">
        <v>94</v>
      </c>
    </row>
    <row r="1468" spans="1:10" x14ac:dyDescent="0.3">
      <c r="A1468" s="13" t="s">
        <v>8219</v>
      </c>
      <c r="B1468" s="15">
        <v>25</v>
      </c>
      <c r="I1468" s="12" t="s">
        <v>8221</v>
      </c>
      <c r="J1468" s="15">
        <v>94</v>
      </c>
    </row>
    <row r="1469" spans="1:10" x14ac:dyDescent="0.3">
      <c r="A1469" s="12" t="s">
        <v>8219</v>
      </c>
      <c r="B1469" s="15">
        <v>59</v>
      </c>
      <c r="I1469" s="13" t="s">
        <v>8221</v>
      </c>
      <c r="J1469" s="15">
        <v>95</v>
      </c>
    </row>
    <row r="1470" spans="1:10" x14ac:dyDescent="0.3">
      <c r="A1470" s="13" t="s">
        <v>8219</v>
      </c>
      <c r="B1470" s="15">
        <v>17</v>
      </c>
      <c r="I1470" s="12" t="s">
        <v>8221</v>
      </c>
      <c r="J1470" s="15">
        <v>96</v>
      </c>
    </row>
    <row r="1471" spans="1:10" x14ac:dyDescent="0.3">
      <c r="A1471" s="12" t="s">
        <v>8219</v>
      </c>
      <c r="B1471" s="15">
        <v>38</v>
      </c>
      <c r="I1471" s="13" t="s">
        <v>8221</v>
      </c>
      <c r="J1471" s="15">
        <v>96</v>
      </c>
    </row>
    <row r="1472" spans="1:10" x14ac:dyDescent="0.3">
      <c r="A1472" s="12" t="s">
        <v>8219</v>
      </c>
      <c r="B1472" s="15">
        <v>325</v>
      </c>
      <c r="I1472" s="13" t="s">
        <v>8221</v>
      </c>
      <c r="J1472" s="15">
        <v>96</v>
      </c>
    </row>
    <row r="1473" spans="1:10" x14ac:dyDescent="0.3">
      <c r="A1473" s="13" t="s">
        <v>8219</v>
      </c>
      <c r="B1473" s="15">
        <v>16</v>
      </c>
      <c r="I1473" s="12" t="s">
        <v>8221</v>
      </c>
      <c r="J1473" s="15">
        <v>96</v>
      </c>
    </row>
    <row r="1474" spans="1:10" x14ac:dyDescent="0.3">
      <c r="A1474" s="13" t="s">
        <v>8219</v>
      </c>
      <c r="B1474" s="15">
        <v>206</v>
      </c>
      <c r="I1474" s="12" t="s">
        <v>8221</v>
      </c>
      <c r="J1474" s="15">
        <v>98</v>
      </c>
    </row>
    <row r="1475" spans="1:10" x14ac:dyDescent="0.3">
      <c r="A1475" s="12" t="s">
        <v>8219</v>
      </c>
      <c r="B1475" s="15">
        <v>72</v>
      </c>
      <c r="I1475" s="13" t="s">
        <v>8221</v>
      </c>
      <c r="J1475" s="15">
        <v>99</v>
      </c>
    </row>
    <row r="1476" spans="1:10" x14ac:dyDescent="0.3">
      <c r="A1476" s="12" t="s">
        <v>8219</v>
      </c>
      <c r="B1476" s="15">
        <v>21</v>
      </c>
      <c r="I1476" s="13" t="s">
        <v>8221</v>
      </c>
      <c r="J1476" s="15">
        <v>99</v>
      </c>
    </row>
    <row r="1477" spans="1:10" x14ac:dyDescent="0.3">
      <c r="A1477" s="13" t="s">
        <v>8219</v>
      </c>
      <c r="B1477" s="15">
        <v>82</v>
      </c>
      <c r="I1477" s="12" t="s">
        <v>8221</v>
      </c>
      <c r="J1477" s="15">
        <v>100</v>
      </c>
    </row>
    <row r="1478" spans="1:10" x14ac:dyDescent="0.3">
      <c r="A1478" s="13" t="s">
        <v>8219</v>
      </c>
      <c r="B1478" s="15">
        <v>183</v>
      </c>
      <c r="I1478" s="12" t="s">
        <v>8221</v>
      </c>
      <c r="J1478" s="15">
        <v>103</v>
      </c>
    </row>
    <row r="1479" spans="1:10" x14ac:dyDescent="0.3">
      <c r="A1479" s="12" t="s">
        <v>8219</v>
      </c>
      <c r="B1479" s="15">
        <v>77</v>
      </c>
      <c r="I1479" s="13" t="s">
        <v>8221</v>
      </c>
      <c r="J1479" s="15">
        <v>105</v>
      </c>
    </row>
    <row r="1480" spans="1:10" x14ac:dyDescent="0.3">
      <c r="A1480" s="13" t="s">
        <v>8219</v>
      </c>
      <c r="B1480" s="15">
        <v>51</v>
      </c>
      <c r="I1480" s="12" t="s">
        <v>8221</v>
      </c>
      <c r="J1480" s="15">
        <v>108</v>
      </c>
    </row>
    <row r="1481" spans="1:10" x14ac:dyDescent="0.3">
      <c r="A1481" s="12" t="s">
        <v>8219</v>
      </c>
      <c r="B1481" s="15">
        <v>65</v>
      </c>
      <c r="I1481" s="13" t="s">
        <v>8221</v>
      </c>
      <c r="J1481" s="15">
        <v>110</v>
      </c>
    </row>
    <row r="1482" spans="1:10" x14ac:dyDescent="0.3">
      <c r="A1482" s="12" t="s">
        <v>8219</v>
      </c>
      <c r="B1482" s="15">
        <v>22</v>
      </c>
      <c r="I1482" s="13" t="s">
        <v>8221</v>
      </c>
      <c r="J1482" s="15">
        <v>113</v>
      </c>
    </row>
    <row r="1483" spans="1:10" x14ac:dyDescent="0.3">
      <c r="A1483" s="13" t="s">
        <v>8219</v>
      </c>
      <c r="B1483" s="15">
        <v>90</v>
      </c>
      <c r="I1483" s="12" t="s">
        <v>8221</v>
      </c>
      <c r="J1483" s="15">
        <v>114</v>
      </c>
    </row>
    <row r="1484" spans="1:10" x14ac:dyDescent="0.3">
      <c r="A1484" s="12" t="s">
        <v>8219</v>
      </c>
      <c r="B1484" s="15">
        <v>20</v>
      </c>
      <c r="I1484" s="13" t="s">
        <v>8221</v>
      </c>
      <c r="J1484" s="15">
        <v>114</v>
      </c>
    </row>
    <row r="1485" spans="1:10" x14ac:dyDescent="0.3">
      <c r="A1485" s="13" t="s">
        <v>8219</v>
      </c>
      <c r="B1485" s="15">
        <v>79</v>
      </c>
      <c r="I1485" s="12" t="s">
        <v>8221</v>
      </c>
      <c r="J1485" s="15">
        <v>117</v>
      </c>
    </row>
    <row r="1486" spans="1:10" x14ac:dyDescent="0.3">
      <c r="A1486" s="12" t="s">
        <v>8219</v>
      </c>
      <c r="B1486" s="15">
        <v>1151</v>
      </c>
      <c r="I1486" s="13" t="s">
        <v>8221</v>
      </c>
      <c r="J1486" s="15">
        <v>118</v>
      </c>
    </row>
    <row r="1487" spans="1:10" x14ac:dyDescent="0.3">
      <c r="A1487" s="12" t="s">
        <v>8219</v>
      </c>
      <c r="B1487" s="15">
        <v>13</v>
      </c>
      <c r="I1487" s="13" t="s">
        <v>8221</v>
      </c>
      <c r="J1487" s="15">
        <v>121</v>
      </c>
    </row>
    <row r="1488" spans="1:10" x14ac:dyDescent="0.3">
      <c r="A1488" s="13" t="s">
        <v>8219</v>
      </c>
      <c r="B1488" s="15">
        <v>173</v>
      </c>
      <c r="I1488" s="12" t="s">
        <v>8221</v>
      </c>
      <c r="J1488" s="15">
        <v>122</v>
      </c>
    </row>
    <row r="1489" spans="1:10" x14ac:dyDescent="0.3">
      <c r="A1489" s="13" t="s">
        <v>8219</v>
      </c>
      <c r="B1489" s="15">
        <v>150</v>
      </c>
      <c r="I1489" s="12" t="s">
        <v>8221</v>
      </c>
      <c r="J1489" s="15">
        <v>123</v>
      </c>
    </row>
    <row r="1490" spans="1:10" x14ac:dyDescent="0.3">
      <c r="A1490" s="12" t="s">
        <v>8219</v>
      </c>
      <c r="B1490" s="15">
        <v>26</v>
      </c>
      <c r="I1490" s="13" t="s">
        <v>8221</v>
      </c>
      <c r="J1490" s="15">
        <v>123</v>
      </c>
    </row>
    <row r="1491" spans="1:10" x14ac:dyDescent="0.3">
      <c r="A1491" s="12" t="s">
        <v>8219</v>
      </c>
      <c r="B1491" s="15">
        <v>43</v>
      </c>
      <c r="I1491" s="13" t="s">
        <v>8221</v>
      </c>
      <c r="J1491" s="15">
        <v>124</v>
      </c>
    </row>
    <row r="1492" spans="1:10" x14ac:dyDescent="0.3">
      <c r="A1492" s="13" t="s">
        <v>8219</v>
      </c>
      <c r="B1492" s="15">
        <v>26</v>
      </c>
      <c r="I1492" s="12" t="s">
        <v>8221</v>
      </c>
      <c r="J1492" s="15">
        <v>124</v>
      </c>
    </row>
    <row r="1493" spans="1:10" x14ac:dyDescent="0.3">
      <c r="A1493" s="12" t="s">
        <v>8219</v>
      </c>
      <c r="B1493" s="15">
        <v>70</v>
      </c>
      <c r="I1493" s="13" t="s">
        <v>8221</v>
      </c>
      <c r="J1493" s="15">
        <v>125</v>
      </c>
    </row>
    <row r="1494" spans="1:10" x14ac:dyDescent="0.3">
      <c r="A1494" s="13" t="s">
        <v>8219</v>
      </c>
      <c r="B1494" s="15">
        <v>45</v>
      </c>
      <c r="I1494" s="12" t="s">
        <v>8221</v>
      </c>
      <c r="J1494" s="15">
        <v>129</v>
      </c>
    </row>
    <row r="1495" spans="1:10" x14ac:dyDescent="0.3">
      <c r="A1495" s="12" t="s">
        <v>8219</v>
      </c>
      <c r="B1495" s="15">
        <v>66</v>
      </c>
      <c r="I1495" s="13" t="s">
        <v>8221</v>
      </c>
      <c r="J1495" s="15">
        <v>135</v>
      </c>
    </row>
    <row r="1496" spans="1:10" x14ac:dyDescent="0.3">
      <c r="A1496" s="12" t="s">
        <v>8219</v>
      </c>
      <c r="B1496" s="15">
        <v>100</v>
      </c>
      <c r="I1496" s="13" t="s">
        <v>8221</v>
      </c>
      <c r="J1496" s="15">
        <v>139</v>
      </c>
    </row>
    <row r="1497" spans="1:10" x14ac:dyDescent="0.3">
      <c r="A1497" s="13" t="s">
        <v>8219</v>
      </c>
      <c r="B1497" s="15">
        <v>100</v>
      </c>
      <c r="I1497" s="12" t="s">
        <v>8221</v>
      </c>
      <c r="J1497" s="15">
        <v>140</v>
      </c>
    </row>
    <row r="1498" spans="1:10" x14ac:dyDescent="0.3">
      <c r="A1498" s="13" t="s">
        <v>8219</v>
      </c>
      <c r="B1498" s="15">
        <v>79</v>
      </c>
      <c r="I1498" s="12" t="s">
        <v>8221</v>
      </c>
      <c r="J1498" s="15">
        <v>140</v>
      </c>
    </row>
    <row r="1499" spans="1:10" x14ac:dyDescent="0.3">
      <c r="A1499" s="13" t="s">
        <v>8219</v>
      </c>
      <c r="B1499" s="15">
        <v>42</v>
      </c>
      <c r="I1499" s="12" t="s">
        <v>8221</v>
      </c>
      <c r="J1499" s="15">
        <v>140</v>
      </c>
    </row>
    <row r="1500" spans="1:10" x14ac:dyDescent="0.3">
      <c r="A1500" s="13" t="s">
        <v>8219</v>
      </c>
      <c r="B1500" s="15">
        <v>62</v>
      </c>
      <c r="I1500" s="12" t="s">
        <v>8221</v>
      </c>
      <c r="J1500" s="15">
        <v>147</v>
      </c>
    </row>
    <row r="1501" spans="1:10" x14ac:dyDescent="0.3">
      <c r="A1501" s="12" t="s">
        <v>8219</v>
      </c>
      <c r="B1501" s="15">
        <v>94</v>
      </c>
      <c r="I1501" s="13" t="s">
        <v>8221</v>
      </c>
      <c r="J1501" s="15">
        <v>147</v>
      </c>
    </row>
    <row r="1502" spans="1:10" x14ac:dyDescent="0.3">
      <c r="A1502" s="12" t="s">
        <v>8219</v>
      </c>
      <c r="B1502" s="15">
        <v>180</v>
      </c>
      <c r="I1502" s="13" t="s">
        <v>8221</v>
      </c>
      <c r="J1502" s="15">
        <v>148</v>
      </c>
    </row>
    <row r="1503" spans="1:10" x14ac:dyDescent="0.3">
      <c r="A1503" s="13" t="s">
        <v>8219</v>
      </c>
      <c r="B1503" s="15">
        <v>84</v>
      </c>
      <c r="I1503" s="12" t="s">
        <v>8221</v>
      </c>
      <c r="J1503" s="15">
        <v>152</v>
      </c>
    </row>
    <row r="1504" spans="1:10" x14ac:dyDescent="0.3">
      <c r="A1504" s="13" t="s">
        <v>8219</v>
      </c>
      <c r="B1504" s="15">
        <v>118</v>
      </c>
      <c r="I1504" s="12" t="s">
        <v>8221</v>
      </c>
      <c r="J1504" s="15">
        <v>167</v>
      </c>
    </row>
    <row r="1505" spans="1:10" x14ac:dyDescent="0.3">
      <c r="A1505" s="12" t="s">
        <v>8219</v>
      </c>
      <c r="B1505" s="15">
        <v>128</v>
      </c>
      <c r="I1505" s="13" t="s">
        <v>8221</v>
      </c>
      <c r="J1505" s="15">
        <v>170</v>
      </c>
    </row>
    <row r="1506" spans="1:10" x14ac:dyDescent="0.3">
      <c r="A1506" s="13" t="s">
        <v>8219</v>
      </c>
      <c r="B1506" s="15">
        <v>14</v>
      </c>
      <c r="I1506" s="12" t="s">
        <v>8221</v>
      </c>
      <c r="J1506" s="15">
        <v>171</v>
      </c>
    </row>
    <row r="1507" spans="1:10" x14ac:dyDescent="0.3">
      <c r="A1507" s="13" t="s">
        <v>8219</v>
      </c>
      <c r="B1507" s="15">
        <v>50</v>
      </c>
      <c r="I1507" s="12" t="s">
        <v>8221</v>
      </c>
      <c r="J1507" s="15">
        <v>171</v>
      </c>
    </row>
    <row r="1508" spans="1:10" x14ac:dyDescent="0.3">
      <c r="A1508" s="12" t="s">
        <v>8219</v>
      </c>
      <c r="B1508" s="15">
        <v>75</v>
      </c>
      <c r="I1508" s="13" t="s">
        <v>8221</v>
      </c>
      <c r="J1508" s="15">
        <v>179</v>
      </c>
    </row>
    <row r="1509" spans="1:10" x14ac:dyDescent="0.3">
      <c r="A1509" s="12" t="s">
        <v>8219</v>
      </c>
      <c r="B1509" s="15">
        <v>27</v>
      </c>
      <c r="I1509" s="13" t="s">
        <v>8221</v>
      </c>
      <c r="J1509" s="15">
        <v>185</v>
      </c>
    </row>
    <row r="1510" spans="1:10" x14ac:dyDescent="0.3">
      <c r="A1510" s="12" t="s">
        <v>8219</v>
      </c>
      <c r="B1510" s="15">
        <v>498</v>
      </c>
      <c r="I1510" s="13" t="s">
        <v>8221</v>
      </c>
      <c r="J1510" s="15">
        <v>188</v>
      </c>
    </row>
    <row r="1511" spans="1:10" x14ac:dyDescent="0.3">
      <c r="A1511" s="13" t="s">
        <v>8219</v>
      </c>
      <c r="B1511" s="15">
        <v>22</v>
      </c>
      <c r="I1511" s="12" t="s">
        <v>8221</v>
      </c>
      <c r="J1511" s="15">
        <v>196</v>
      </c>
    </row>
    <row r="1512" spans="1:10" x14ac:dyDescent="0.3">
      <c r="A1512" s="13" t="s">
        <v>8219</v>
      </c>
      <c r="B1512" s="15">
        <v>241</v>
      </c>
      <c r="I1512" s="12" t="s">
        <v>8221</v>
      </c>
      <c r="J1512" s="15">
        <v>196</v>
      </c>
    </row>
    <row r="1513" spans="1:10" x14ac:dyDescent="0.3">
      <c r="A1513" s="13" t="s">
        <v>8219</v>
      </c>
      <c r="B1513" s="15">
        <v>119</v>
      </c>
      <c r="I1513" s="12" t="s">
        <v>8221</v>
      </c>
      <c r="J1513" s="15">
        <v>197</v>
      </c>
    </row>
    <row r="1514" spans="1:10" x14ac:dyDescent="0.3">
      <c r="A1514" s="12" t="s">
        <v>8219</v>
      </c>
      <c r="B1514" s="15">
        <v>134</v>
      </c>
      <c r="I1514" s="13" t="s">
        <v>8221</v>
      </c>
      <c r="J1514" s="15">
        <v>201</v>
      </c>
    </row>
    <row r="1515" spans="1:10" x14ac:dyDescent="0.3">
      <c r="A1515" s="13" t="s">
        <v>8219</v>
      </c>
      <c r="B1515" s="15">
        <v>213</v>
      </c>
      <c r="I1515" s="12" t="s">
        <v>8221</v>
      </c>
      <c r="J1515" s="15">
        <v>202</v>
      </c>
    </row>
    <row r="1516" spans="1:10" x14ac:dyDescent="0.3">
      <c r="A1516" s="12" t="s">
        <v>8219</v>
      </c>
      <c r="B1516" s="15">
        <v>62</v>
      </c>
      <c r="I1516" s="13" t="s">
        <v>8221</v>
      </c>
      <c r="J1516" s="15">
        <v>215</v>
      </c>
    </row>
    <row r="1517" spans="1:10" x14ac:dyDescent="0.3">
      <c r="A1517" s="12" t="s">
        <v>8219</v>
      </c>
      <c r="B1517" s="15">
        <v>25</v>
      </c>
      <c r="I1517" s="13" t="s">
        <v>8221</v>
      </c>
      <c r="J1517" s="15">
        <v>229</v>
      </c>
    </row>
    <row r="1518" spans="1:10" x14ac:dyDescent="0.3">
      <c r="A1518" s="12" t="s">
        <v>8219</v>
      </c>
      <c r="B1518" s="15">
        <v>177</v>
      </c>
      <c r="I1518" s="13" t="s">
        <v>8221</v>
      </c>
      <c r="J1518" s="15">
        <v>236</v>
      </c>
    </row>
    <row r="1519" spans="1:10" x14ac:dyDescent="0.3">
      <c r="A1519" s="12" t="s">
        <v>8219</v>
      </c>
      <c r="B1519" s="15">
        <v>27</v>
      </c>
      <c r="I1519" s="13" t="s">
        <v>8221</v>
      </c>
      <c r="J1519" s="15">
        <v>285</v>
      </c>
    </row>
    <row r="1520" spans="1:10" x14ac:dyDescent="0.3">
      <c r="A1520" s="12" t="s">
        <v>8219</v>
      </c>
      <c r="B1520" s="15">
        <v>67</v>
      </c>
      <c r="I1520" s="13" t="s">
        <v>8221</v>
      </c>
      <c r="J1520" s="15">
        <v>296</v>
      </c>
    </row>
    <row r="1521" spans="1:10" x14ac:dyDescent="0.3">
      <c r="A1521" s="12" t="s">
        <v>8219</v>
      </c>
      <c r="B1521" s="15">
        <v>169</v>
      </c>
      <c r="I1521" s="13" t="s">
        <v>8221</v>
      </c>
      <c r="J1521" s="15">
        <v>310</v>
      </c>
    </row>
    <row r="1522" spans="1:10" x14ac:dyDescent="0.3">
      <c r="A1522" s="12" t="s">
        <v>8219</v>
      </c>
      <c r="B1522" s="15">
        <v>136</v>
      </c>
      <c r="I1522" s="13" t="s">
        <v>8221</v>
      </c>
      <c r="J1522" s="15">
        <v>311</v>
      </c>
    </row>
    <row r="1523" spans="1:10" x14ac:dyDescent="0.3">
      <c r="A1523" s="13" t="s">
        <v>8219</v>
      </c>
      <c r="B1523" s="15">
        <v>76</v>
      </c>
      <c r="I1523" s="12" t="s">
        <v>8221</v>
      </c>
      <c r="J1523" s="15">
        <v>312</v>
      </c>
    </row>
    <row r="1524" spans="1:10" x14ac:dyDescent="0.3">
      <c r="A1524" s="12" t="s">
        <v>8219</v>
      </c>
      <c r="B1524" s="15">
        <v>36</v>
      </c>
      <c r="I1524" s="13" t="s">
        <v>8221</v>
      </c>
      <c r="J1524" s="15">
        <v>336</v>
      </c>
    </row>
    <row r="1525" spans="1:10" x14ac:dyDescent="0.3">
      <c r="A1525" s="12" t="s">
        <v>8219</v>
      </c>
      <c r="B1525" s="15">
        <v>43</v>
      </c>
      <c r="I1525" s="13" t="s">
        <v>8221</v>
      </c>
      <c r="J1525" s="15">
        <v>338</v>
      </c>
    </row>
    <row r="1526" spans="1:10" x14ac:dyDescent="0.3">
      <c r="A1526" s="12" t="s">
        <v>8219</v>
      </c>
      <c r="B1526" s="15">
        <v>62</v>
      </c>
      <c r="I1526" s="13" t="s">
        <v>8221</v>
      </c>
      <c r="J1526" s="15">
        <v>369</v>
      </c>
    </row>
    <row r="1527" spans="1:10" x14ac:dyDescent="0.3">
      <c r="A1527" s="12" t="s">
        <v>8219</v>
      </c>
      <c r="B1527" s="15">
        <v>263</v>
      </c>
      <c r="I1527" s="13" t="s">
        <v>8221</v>
      </c>
      <c r="J1527" s="15">
        <v>456</v>
      </c>
    </row>
    <row r="1528" spans="1:10" x14ac:dyDescent="0.3">
      <c r="A1528" s="13" t="s">
        <v>8219</v>
      </c>
      <c r="B1528" s="15">
        <v>23</v>
      </c>
      <c r="I1528" s="12" t="s">
        <v>8221</v>
      </c>
      <c r="J1528" s="15">
        <v>534</v>
      </c>
    </row>
    <row r="1529" spans="1:10" x14ac:dyDescent="0.3">
      <c r="A1529" s="12" t="s">
        <v>8219</v>
      </c>
      <c r="B1529" s="15">
        <v>259</v>
      </c>
      <c r="I1529" s="13" t="s">
        <v>8221</v>
      </c>
      <c r="J1529" s="15">
        <v>890</v>
      </c>
    </row>
    <row r="1530" spans="1:10" x14ac:dyDescent="0.3">
      <c r="A1530" s="12" t="s">
        <v>8219</v>
      </c>
      <c r="B1530" s="15">
        <v>66</v>
      </c>
      <c r="I1530" s="13" t="s">
        <v>8221</v>
      </c>
      <c r="J1530" s="15">
        <v>975</v>
      </c>
    </row>
    <row r="1531" spans="1:10" x14ac:dyDescent="0.3">
      <c r="A1531" s="12" t="s">
        <v>8219</v>
      </c>
      <c r="B1531" s="15">
        <v>147</v>
      </c>
      <c r="I1531" s="13" t="s">
        <v>8221</v>
      </c>
      <c r="J1531" s="15">
        <v>1293</v>
      </c>
    </row>
    <row r="1532" spans="1:10" x14ac:dyDescent="0.3">
      <c r="A1532" s="12" t="s">
        <v>8219</v>
      </c>
      <c r="B1532" s="15">
        <v>86</v>
      </c>
      <c r="I1532" s="18"/>
    </row>
    <row r="1533" spans="1:10" x14ac:dyDescent="0.3">
      <c r="A1533" s="13" t="s">
        <v>8219</v>
      </c>
      <c r="B1533" s="15">
        <v>3</v>
      </c>
      <c r="I1533" s="18"/>
    </row>
    <row r="1534" spans="1:10" x14ac:dyDescent="0.3">
      <c r="A1534" s="12" t="s">
        <v>8219</v>
      </c>
      <c r="B1534" s="15">
        <v>83</v>
      </c>
      <c r="I1534" s="18"/>
    </row>
    <row r="1535" spans="1:10" x14ac:dyDescent="0.3">
      <c r="A1535" s="13" t="s">
        <v>8219</v>
      </c>
      <c r="B1535" s="15">
        <v>14</v>
      </c>
      <c r="I1535" s="18"/>
    </row>
    <row r="1536" spans="1:10" x14ac:dyDescent="0.3">
      <c r="A1536" s="12" t="s">
        <v>8219</v>
      </c>
      <c r="B1536" s="15">
        <v>16</v>
      </c>
      <c r="I1536" s="18"/>
    </row>
    <row r="1537" spans="1:9" x14ac:dyDescent="0.3">
      <c r="A1537" s="13" t="s">
        <v>8219</v>
      </c>
      <c r="B1537" s="15">
        <v>37</v>
      </c>
      <c r="I1537" s="18"/>
    </row>
    <row r="1538" spans="1:9" x14ac:dyDescent="0.3">
      <c r="A1538" s="12" t="s">
        <v>8219</v>
      </c>
      <c r="B1538" s="15">
        <v>28</v>
      </c>
      <c r="I1538" s="18"/>
    </row>
    <row r="1539" spans="1:9" x14ac:dyDescent="0.3">
      <c r="A1539" s="13" t="s">
        <v>8219</v>
      </c>
      <c r="B1539" s="15">
        <v>181</v>
      </c>
    </row>
    <row r="1540" spans="1:9" x14ac:dyDescent="0.3">
      <c r="A1540" s="12" t="s">
        <v>8219</v>
      </c>
      <c r="B1540" s="15">
        <v>33</v>
      </c>
      <c r="I1540" s="18"/>
    </row>
    <row r="1541" spans="1:9" x14ac:dyDescent="0.3">
      <c r="A1541" s="13" t="s">
        <v>8219</v>
      </c>
      <c r="B1541" s="15">
        <v>51</v>
      </c>
      <c r="I1541" s="18"/>
    </row>
    <row r="1542" spans="1:9" x14ac:dyDescent="0.3">
      <c r="A1542" s="12" t="s">
        <v>8219</v>
      </c>
      <c r="B1542" s="15">
        <v>13</v>
      </c>
      <c r="I1542" s="18"/>
    </row>
    <row r="1543" spans="1:9" x14ac:dyDescent="0.3">
      <c r="A1543" s="13" t="s">
        <v>8219</v>
      </c>
      <c r="B1543" s="15">
        <v>14</v>
      </c>
      <c r="I1543" s="18"/>
    </row>
    <row r="1544" spans="1:9" x14ac:dyDescent="0.3">
      <c r="A1544" s="12" t="s">
        <v>8219</v>
      </c>
      <c r="B1544" s="15">
        <v>12</v>
      </c>
      <c r="I1544" s="18"/>
    </row>
    <row r="1545" spans="1:9" x14ac:dyDescent="0.3">
      <c r="A1545" s="13" t="s">
        <v>8219</v>
      </c>
      <c r="B1545" s="15">
        <v>27</v>
      </c>
      <c r="I1545" s="18"/>
    </row>
    <row r="1546" spans="1:9" x14ac:dyDescent="0.3">
      <c r="A1546" s="12" t="s">
        <v>8219</v>
      </c>
      <c r="B1546" s="15">
        <v>4</v>
      </c>
      <c r="I1546" s="18"/>
    </row>
    <row r="1547" spans="1:9" x14ac:dyDescent="0.3">
      <c r="A1547" s="13" t="s">
        <v>8219</v>
      </c>
      <c r="B1547" s="15">
        <v>166</v>
      </c>
    </row>
    <row r="1548" spans="1:9" x14ac:dyDescent="0.3">
      <c r="A1548" s="12" t="s">
        <v>8219</v>
      </c>
      <c r="B1548" s="15">
        <v>64</v>
      </c>
      <c r="I1548" s="18"/>
    </row>
    <row r="1549" spans="1:9" x14ac:dyDescent="0.3">
      <c r="A1549" s="13" t="s">
        <v>8219</v>
      </c>
      <c r="B1549" s="15">
        <v>108</v>
      </c>
      <c r="I1549" s="18"/>
    </row>
    <row r="1550" spans="1:9" x14ac:dyDescent="0.3">
      <c r="A1550" s="12" t="s">
        <v>8219</v>
      </c>
      <c r="B1550" s="15">
        <v>64</v>
      </c>
      <c r="I1550" s="18"/>
    </row>
    <row r="1551" spans="1:9" x14ac:dyDescent="0.3">
      <c r="A1551" s="13" t="s">
        <v>8219</v>
      </c>
      <c r="B1551" s="15">
        <v>189</v>
      </c>
    </row>
    <row r="1552" spans="1:9" x14ac:dyDescent="0.3">
      <c r="A1552" s="12" t="s">
        <v>8219</v>
      </c>
      <c r="B1552" s="15">
        <v>242</v>
      </c>
    </row>
    <row r="1553" spans="1:9" x14ac:dyDescent="0.3">
      <c r="A1553" s="13" t="s">
        <v>8219</v>
      </c>
      <c r="B1553" s="15">
        <v>18</v>
      </c>
      <c r="I1553" s="18"/>
    </row>
    <row r="1554" spans="1:9" x14ac:dyDescent="0.3">
      <c r="A1554" s="12" t="s">
        <v>8219</v>
      </c>
      <c r="B1554" s="15">
        <v>70</v>
      </c>
      <c r="I1554" s="18"/>
    </row>
    <row r="1555" spans="1:9" x14ac:dyDescent="0.3">
      <c r="A1555" s="13" t="s">
        <v>8219</v>
      </c>
      <c r="B1555" s="15">
        <v>68</v>
      </c>
      <c r="I1555" s="18"/>
    </row>
    <row r="1556" spans="1:9" x14ac:dyDescent="0.3">
      <c r="A1556" s="12" t="s">
        <v>8219</v>
      </c>
      <c r="B1556" s="15">
        <v>12</v>
      </c>
      <c r="I1556" s="18"/>
    </row>
    <row r="1557" spans="1:9" x14ac:dyDescent="0.3">
      <c r="A1557" s="13" t="s">
        <v>8219</v>
      </c>
      <c r="B1557" s="15">
        <v>174</v>
      </c>
    </row>
    <row r="1558" spans="1:9" x14ac:dyDescent="0.3">
      <c r="A1558" s="12" t="s">
        <v>8219</v>
      </c>
      <c r="B1558" s="15">
        <v>120</v>
      </c>
    </row>
    <row r="1559" spans="1:9" x14ac:dyDescent="0.3">
      <c r="A1559" s="13" t="s">
        <v>8219</v>
      </c>
      <c r="B1559" s="15">
        <v>26</v>
      </c>
      <c r="I1559" s="18"/>
    </row>
    <row r="1560" spans="1:9" x14ac:dyDescent="0.3">
      <c r="A1560" s="12" t="s">
        <v>8219</v>
      </c>
      <c r="B1560" s="15">
        <v>21</v>
      </c>
      <c r="I1560" s="18"/>
    </row>
    <row r="1561" spans="1:9" x14ac:dyDescent="0.3">
      <c r="A1561" s="13" t="s">
        <v>8219</v>
      </c>
      <c r="B1561" s="15">
        <v>217</v>
      </c>
    </row>
    <row r="1562" spans="1:9" x14ac:dyDescent="0.3">
      <c r="A1562" s="12" t="s">
        <v>8219</v>
      </c>
      <c r="B1562" s="15">
        <v>75</v>
      </c>
      <c r="I1562" s="18"/>
    </row>
    <row r="1563" spans="1:9" x14ac:dyDescent="0.3">
      <c r="A1563" s="13" t="s">
        <v>8219</v>
      </c>
      <c r="B1563" s="15">
        <v>57</v>
      </c>
      <c r="I1563" s="18"/>
    </row>
    <row r="1564" spans="1:9" x14ac:dyDescent="0.3">
      <c r="A1564" s="12" t="s">
        <v>8219</v>
      </c>
      <c r="B1564" s="15">
        <v>74</v>
      </c>
      <c r="I1564" s="18"/>
    </row>
    <row r="1565" spans="1:9" x14ac:dyDescent="0.3">
      <c r="A1565" s="13" t="s">
        <v>8219</v>
      </c>
      <c r="B1565" s="15">
        <v>26</v>
      </c>
      <c r="I1565" s="18"/>
    </row>
    <row r="1566" spans="1:9" x14ac:dyDescent="0.3">
      <c r="A1566" s="12" t="s">
        <v>8219</v>
      </c>
      <c r="B1566" s="15">
        <v>48</v>
      </c>
      <c r="I1566" s="18"/>
    </row>
    <row r="1567" spans="1:9" x14ac:dyDescent="0.3">
      <c r="A1567" s="13" t="s">
        <v>8219</v>
      </c>
      <c r="B1567" s="15">
        <v>163</v>
      </c>
    </row>
    <row r="1568" spans="1:9" x14ac:dyDescent="0.3">
      <c r="A1568" s="12" t="s">
        <v>8219</v>
      </c>
      <c r="B1568" s="15">
        <v>143</v>
      </c>
    </row>
    <row r="1569" spans="1:9" x14ac:dyDescent="0.3">
      <c r="A1569" s="13" t="s">
        <v>8219</v>
      </c>
      <c r="B1569" s="15">
        <v>21</v>
      </c>
      <c r="I1569" s="18"/>
    </row>
    <row r="1570" spans="1:9" x14ac:dyDescent="0.3">
      <c r="A1570" s="12" t="s">
        <v>8219</v>
      </c>
      <c r="B1570" s="15">
        <v>320</v>
      </c>
    </row>
    <row r="1571" spans="1:9" x14ac:dyDescent="0.3">
      <c r="A1571" s="13" t="s">
        <v>8219</v>
      </c>
      <c r="B1571" s="15">
        <v>165</v>
      </c>
    </row>
    <row r="1572" spans="1:9" x14ac:dyDescent="0.3">
      <c r="A1572" s="12" t="s">
        <v>8219</v>
      </c>
      <c r="B1572" s="15">
        <v>848</v>
      </c>
    </row>
    <row r="1573" spans="1:9" x14ac:dyDescent="0.3">
      <c r="A1573" s="13" t="s">
        <v>8219</v>
      </c>
      <c r="B1573" s="15">
        <v>25</v>
      </c>
      <c r="I1573" s="18"/>
    </row>
    <row r="1574" spans="1:9" x14ac:dyDescent="0.3">
      <c r="A1574" s="12" t="s">
        <v>8219</v>
      </c>
      <c r="B1574" s="15">
        <v>56</v>
      </c>
      <c r="I1574" s="18"/>
    </row>
    <row r="1575" spans="1:9" x14ac:dyDescent="0.3">
      <c r="A1575" s="13" t="s">
        <v>8219</v>
      </c>
      <c r="B1575" s="15">
        <v>27</v>
      </c>
      <c r="I1575" s="18"/>
    </row>
    <row r="1576" spans="1:9" x14ac:dyDescent="0.3">
      <c r="A1576" s="12" t="s">
        <v>8219</v>
      </c>
      <c r="B1576" s="15">
        <v>942</v>
      </c>
    </row>
    <row r="1577" spans="1:9" x14ac:dyDescent="0.3">
      <c r="A1577" s="13" t="s">
        <v>8219</v>
      </c>
      <c r="B1577" s="15">
        <v>18</v>
      </c>
      <c r="I1577" s="18"/>
    </row>
    <row r="1578" spans="1:9" x14ac:dyDescent="0.3">
      <c r="A1578" s="12" t="s">
        <v>8219</v>
      </c>
      <c r="B1578" s="15">
        <v>153</v>
      </c>
    </row>
    <row r="1579" spans="1:9" x14ac:dyDescent="0.3">
      <c r="A1579" s="13" t="s">
        <v>8219</v>
      </c>
      <c r="B1579" s="15">
        <v>265</v>
      </c>
    </row>
    <row r="1580" spans="1:9" x14ac:dyDescent="0.3">
      <c r="A1580" s="12" t="s">
        <v>8219</v>
      </c>
      <c r="B1580" s="15">
        <v>44</v>
      </c>
      <c r="I1580" s="18"/>
    </row>
    <row r="1581" spans="1:9" x14ac:dyDescent="0.3">
      <c r="A1581" s="13" t="s">
        <v>8219</v>
      </c>
      <c r="B1581" s="15">
        <v>107</v>
      </c>
      <c r="I1581" s="18"/>
    </row>
    <row r="1582" spans="1:9" x14ac:dyDescent="0.3">
      <c r="A1582" s="12" t="s">
        <v>8219</v>
      </c>
      <c r="B1582" s="15">
        <v>63</v>
      </c>
      <c r="I1582" s="18"/>
    </row>
    <row r="1583" spans="1:9" x14ac:dyDescent="0.3">
      <c r="A1583" s="13" t="s">
        <v>8219</v>
      </c>
      <c r="B1583" s="15">
        <v>110</v>
      </c>
      <c r="I1583" s="18"/>
    </row>
    <row r="1584" spans="1:9" x14ac:dyDescent="0.3">
      <c r="A1584" s="12" t="s">
        <v>8219</v>
      </c>
      <c r="B1584" s="15">
        <v>11</v>
      </c>
      <c r="I1584" s="18"/>
    </row>
    <row r="1585" spans="1:9" x14ac:dyDescent="0.3">
      <c r="A1585" s="13" t="s">
        <v>8219</v>
      </c>
      <c r="B1585" s="15">
        <v>64</v>
      </c>
      <c r="I1585" s="18"/>
    </row>
    <row r="1586" spans="1:9" x14ac:dyDescent="0.3">
      <c r="A1586" s="12" t="s">
        <v>8219</v>
      </c>
      <c r="B1586" s="15">
        <v>73</v>
      </c>
      <c r="I1586" s="18"/>
    </row>
    <row r="1587" spans="1:9" x14ac:dyDescent="0.3">
      <c r="A1587" s="13" t="s">
        <v>8219</v>
      </c>
      <c r="B1587" s="15">
        <v>651</v>
      </c>
    </row>
    <row r="1588" spans="1:9" x14ac:dyDescent="0.3">
      <c r="A1588" s="12" t="s">
        <v>8219</v>
      </c>
      <c r="B1588" s="15">
        <v>31</v>
      </c>
      <c r="I1588" s="18"/>
    </row>
    <row r="1589" spans="1:9" x14ac:dyDescent="0.3">
      <c r="A1589" s="13" t="s">
        <v>8219</v>
      </c>
      <c r="B1589" s="15">
        <v>25</v>
      </c>
      <c r="I1589" s="18"/>
    </row>
    <row r="1590" spans="1:9" x14ac:dyDescent="0.3">
      <c r="A1590" s="12" t="s">
        <v>8219</v>
      </c>
      <c r="B1590" s="15">
        <v>665</v>
      </c>
    </row>
    <row r="1591" spans="1:9" x14ac:dyDescent="0.3">
      <c r="A1591" s="13" t="s">
        <v>8219</v>
      </c>
      <c r="B1591" s="15">
        <v>25</v>
      </c>
      <c r="I1591" s="18"/>
    </row>
    <row r="1592" spans="1:9" x14ac:dyDescent="0.3">
      <c r="A1592" s="12" t="s">
        <v>8219</v>
      </c>
      <c r="B1592" s="15">
        <v>13</v>
      </c>
      <c r="I1592" s="18"/>
    </row>
    <row r="1593" spans="1:9" x14ac:dyDescent="0.3">
      <c r="A1593" s="13" t="s">
        <v>8219</v>
      </c>
      <c r="B1593" s="15">
        <v>14</v>
      </c>
      <c r="I1593" s="18"/>
    </row>
    <row r="1594" spans="1:9" x14ac:dyDescent="0.3">
      <c r="A1594" s="12" t="s">
        <v>8219</v>
      </c>
      <c r="B1594" s="15">
        <v>23</v>
      </c>
      <c r="I1594" s="18"/>
    </row>
    <row r="1595" spans="1:9" x14ac:dyDescent="0.3">
      <c r="A1595" s="13" t="s">
        <v>8219</v>
      </c>
      <c r="B1595" s="15">
        <v>42</v>
      </c>
      <c r="I1595" s="18"/>
    </row>
    <row r="1596" spans="1:9" x14ac:dyDescent="0.3">
      <c r="A1596" s="12" t="s">
        <v>8219</v>
      </c>
      <c r="B1596" s="15">
        <v>55</v>
      </c>
      <c r="I1596" s="18"/>
    </row>
    <row r="1597" spans="1:9" x14ac:dyDescent="0.3">
      <c r="A1597" s="13" t="s">
        <v>8219</v>
      </c>
      <c r="B1597" s="15">
        <v>16</v>
      </c>
      <c r="I1597" s="18"/>
    </row>
    <row r="1598" spans="1:9" x14ac:dyDescent="0.3">
      <c r="A1598" s="12" t="s">
        <v>8219</v>
      </c>
      <c r="B1598" s="15">
        <v>19</v>
      </c>
      <c r="I1598" s="18"/>
    </row>
    <row r="1599" spans="1:9" x14ac:dyDescent="0.3">
      <c r="A1599" s="13" t="s">
        <v>8219</v>
      </c>
      <c r="B1599" s="15">
        <v>70</v>
      </c>
      <c r="I1599" s="18"/>
    </row>
    <row r="1600" spans="1:9" x14ac:dyDescent="0.3">
      <c r="A1600" s="12" t="s">
        <v>8219</v>
      </c>
      <c r="B1600" s="15">
        <v>52</v>
      </c>
      <c r="I1600" s="18"/>
    </row>
    <row r="1601" spans="1:9" x14ac:dyDescent="0.3">
      <c r="A1601" s="13" t="s">
        <v>8219</v>
      </c>
      <c r="B1601" s="15">
        <v>454</v>
      </c>
    </row>
    <row r="1602" spans="1:9" x14ac:dyDescent="0.3">
      <c r="A1602" s="12" t="s">
        <v>8219</v>
      </c>
      <c r="B1602" s="15">
        <v>15</v>
      </c>
      <c r="I1602" s="18"/>
    </row>
    <row r="1603" spans="1:9" x14ac:dyDescent="0.3">
      <c r="A1603" s="13" t="s">
        <v>8219</v>
      </c>
      <c r="B1603" s="15">
        <v>42</v>
      </c>
      <c r="I1603" s="18"/>
    </row>
    <row r="1604" spans="1:9" x14ac:dyDescent="0.3">
      <c r="A1604" s="12" t="s">
        <v>8219</v>
      </c>
      <c r="B1604" s="15">
        <v>211</v>
      </c>
    </row>
    <row r="1605" spans="1:9" x14ac:dyDescent="0.3">
      <c r="A1605" s="13" t="s">
        <v>8219</v>
      </c>
      <c r="B1605" s="15">
        <v>75</v>
      </c>
      <c r="I1605" s="18"/>
    </row>
    <row r="1606" spans="1:9" x14ac:dyDescent="0.3">
      <c r="A1606" s="12" t="s">
        <v>8219</v>
      </c>
      <c r="B1606" s="15">
        <v>38</v>
      </c>
      <c r="I1606" s="18"/>
    </row>
    <row r="1607" spans="1:9" x14ac:dyDescent="0.3">
      <c r="A1607" s="13" t="s">
        <v>8219</v>
      </c>
      <c r="B1607" s="15">
        <v>62</v>
      </c>
      <c r="I1607" s="18"/>
    </row>
    <row r="1608" spans="1:9" x14ac:dyDescent="0.3">
      <c r="A1608" s="12" t="s">
        <v>8219</v>
      </c>
      <c r="B1608" s="15">
        <v>54</v>
      </c>
      <c r="I1608" s="18"/>
    </row>
    <row r="1609" spans="1:9" x14ac:dyDescent="0.3">
      <c r="A1609" s="13" t="s">
        <v>8219</v>
      </c>
      <c r="B1609" s="15">
        <v>480</v>
      </c>
    </row>
    <row r="1610" spans="1:9" x14ac:dyDescent="0.3">
      <c r="A1610" s="12" t="s">
        <v>8219</v>
      </c>
      <c r="B1610" s="15">
        <v>17</v>
      </c>
      <c r="I1610" s="18"/>
    </row>
    <row r="1611" spans="1:9" x14ac:dyDescent="0.3">
      <c r="A1611" s="13" t="s">
        <v>8219</v>
      </c>
      <c r="B1611" s="15">
        <v>18</v>
      </c>
      <c r="I1611" s="18"/>
    </row>
    <row r="1612" spans="1:9" x14ac:dyDescent="0.3">
      <c r="A1612" s="12" t="s">
        <v>8219</v>
      </c>
      <c r="B1612" s="15">
        <v>112</v>
      </c>
      <c r="I1612" s="18"/>
    </row>
    <row r="1613" spans="1:9" x14ac:dyDescent="0.3">
      <c r="A1613" s="13" t="s">
        <v>8219</v>
      </c>
      <c r="B1613" s="15">
        <v>874</v>
      </c>
    </row>
    <row r="1614" spans="1:9" x14ac:dyDescent="0.3">
      <c r="A1614" s="12" t="s">
        <v>8219</v>
      </c>
      <c r="B1614" s="15">
        <v>57</v>
      </c>
      <c r="I1614" s="18"/>
    </row>
    <row r="1615" spans="1:9" x14ac:dyDescent="0.3">
      <c r="A1615" s="13" t="s">
        <v>8219</v>
      </c>
      <c r="B1615" s="15">
        <v>13</v>
      </c>
      <c r="I1615" s="18"/>
    </row>
    <row r="1616" spans="1:9" x14ac:dyDescent="0.3">
      <c r="A1616" s="12" t="s">
        <v>8219</v>
      </c>
      <c r="B1616" s="15">
        <v>170</v>
      </c>
    </row>
    <row r="1617" spans="1:9" x14ac:dyDescent="0.3">
      <c r="A1617" s="13" t="s">
        <v>8219</v>
      </c>
      <c r="B1617" s="15">
        <v>24</v>
      </c>
      <c r="I1617" s="18"/>
    </row>
    <row r="1618" spans="1:9" x14ac:dyDescent="0.3">
      <c r="A1618" s="12" t="s">
        <v>8219</v>
      </c>
      <c r="B1618" s="15">
        <v>26</v>
      </c>
      <c r="I1618" s="18"/>
    </row>
    <row r="1619" spans="1:9" x14ac:dyDescent="0.3">
      <c r="A1619" s="13" t="s">
        <v>8219</v>
      </c>
      <c r="B1619" s="15">
        <v>104</v>
      </c>
      <c r="I1619" s="18"/>
    </row>
    <row r="1620" spans="1:9" x14ac:dyDescent="0.3">
      <c r="A1620" s="12" t="s">
        <v>8219</v>
      </c>
      <c r="B1620" s="15">
        <v>284</v>
      </c>
    </row>
    <row r="1621" spans="1:9" x14ac:dyDescent="0.3">
      <c r="A1621" s="13" t="s">
        <v>8219</v>
      </c>
      <c r="B1621" s="15">
        <v>38</v>
      </c>
      <c r="I1621" s="18"/>
    </row>
    <row r="1622" spans="1:9" x14ac:dyDescent="0.3">
      <c r="A1622" s="12" t="s">
        <v>8219</v>
      </c>
      <c r="B1622" s="15">
        <v>20</v>
      </c>
      <c r="I1622" s="18"/>
    </row>
    <row r="1623" spans="1:9" x14ac:dyDescent="0.3">
      <c r="A1623" s="13" t="s">
        <v>8219</v>
      </c>
      <c r="B1623" s="15">
        <v>51</v>
      </c>
      <c r="I1623" s="18"/>
    </row>
    <row r="1624" spans="1:9" x14ac:dyDescent="0.3">
      <c r="A1624" s="12" t="s">
        <v>8219</v>
      </c>
      <c r="B1624" s="15">
        <v>227</v>
      </c>
    </row>
    <row r="1625" spans="1:9" x14ac:dyDescent="0.3">
      <c r="A1625" s="13" t="s">
        <v>8219</v>
      </c>
      <c r="B1625" s="15">
        <v>88</v>
      </c>
      <c r="I1625" s="18"/>
    </row>
    <row r="1626" spans="1:9" x14ac:dyDescent="0.3">
      <c r="A1626" s="12" t="s">
        <v>8219</v>
      </c>
      <c r="B1626" s="15">
        <v>379</v>
      </c>
    </row>
    <row r="1627" spans="1:9" x14ac:dyDescent="0.3">
      <c r="A1627" s="13" t="s">
        <v>8219</v>
      </c>
      <c r="B1627" s="15">
        <v>27</v>
      </c>
      <c r="I1627" s="18"/>
    </row>
    <row r="1628" spans="1:9" x14ac:dyDescent="0.3">
      <c r="A1628" s="12" t="s">
        <v>8219</v>
      </c>
      <c r="B1628" s="15">
        <v>34</v>
      </c>
      <c r="I1628" s="18"/>
    </row>
    <row r="1629" spans="1:9" x14ac:dyDescent="0.3">
      <c r="A1629" s="13" t="s">
        <v>8219</v>
      </c>
      <c r="B1629" s="15">
        <v>26</v>
      </c>
      <c r="I1629" s="18"/>
    </row>
    <row r="1630" spans="1:9" x14ac:dyDescent="0.3">
      <c r="A1630" s="12" t="s">
        <v>8219</v>
      </c>
      <c r="B1630" s="15">
        <v>78</v>
      </c>
      <c r="I1630" s="18"/>
    </row>
    <row r="1631" spans="1:9" x14ac:dyDescent="0.3">
      <c r="A1631" s="13" t="s">
        <v>8219</v>
      </c>
      <c r="B1631" s="15">
        <v>27</v>
      </c>
      <c r="I1631" s="18"/>
    </row>
    <row r="1632" spans="1:9" x14ac:dyDescent="0.3">
      <c r="A1632" s="12" t="s">
        <v>8219</v>
      </c>
      <c r="B1632" s="15">
        <v>15</v>
      </c>
      <c r="I1632" s="18"/>
    </row>
    <row r="1633" spans="1:9" x14ac:dyDescent="0.3">
      <c r="A1633" s="13" t="s">
        <v>8219</v>
      </c>
      <c r="B1633" s="15">
        <v>38</v>
      </c>
      <c r="I1633" s="18"/>
    </row>
    <row r="1634" spans="1:9" x14ac:dyDescent="0.3">
      <c r="A1634" s="12" t="s">
        <v>8219</v>
      </c>
      <c r="B1634" s="15">
        <v>182</v>
      </c>
    </row>
    <row r="1635" spans="1:9" x14ac:dyDescent="0.3">
      <c r="A1635" s="13" t="s">
        <v>8219</v>
      </c>
      <c r="B1635" s="15">
        <v>42</v>
      </c>
      <c r="I1635" s="18"/>
    </row>
    <row r="1636" spans="1:9" x14ac:dyDescent="0.3">
      <c r="A1636" s="12" t="s">
        <v>8219</v>
      </c>
      <c r="B1636" s="15">
        <v>23</v>
      </c>
      <c r="I1636" s="18"/>
    </row>
    <row r="1637" spans="1:9" x14ac:dyDescent="0.3">
      <c r="A1637" s="13" t="s">
        <v>8219</v>
      </c>
      <c r="B1637" s="15">
        <v>71</v>
      </c>
      <c r="I1637" s="18"/>
    </row>
    <row r="1638" spans="1:9" x14ac:dyDescent="0.3">
      <c r="A1638" s="12" t="s">
        <v>8219</v>
      </c>
      <c r="B1638" s="15">
        <v>79</v>
      </c>
      <c r="I1638" s="18"/>
    </row>
    <row r="1639" spans="1:9" x14ac:dyDescent="0.3">
      <c r="A1639" s="13" t="s">
        <v>8219</v>
      </c>
      <c r="B1639" s="15">
        <v>34</v>
      </c>
      <c r="I1639" s="18"/>
    </row>
    <row r="1640" spans="1:9" x14ac:dyDescent="0.3">
      <c r="A1640" s="12" t="s">
        <v>8219</v>
      </c>
      <c r="B1640" s="15">
        <v>82</v>
      </c>
      <c r="I1640" s="18"/>
    </row>
    <row r="1641" spans="1:9" x14ac:dyDescent="0.3">
      <c r="A1641" s="13" t="s">
        <v>8219</v>
      </c>
      <c r="B1641" s="15">
        <v>17</v>
      </c>
      <c r="I1641" s="18"/>
    </row>
    <row r="1642" spans="1:9" x14ac:dyDescent="0.3">
      <c r="A1642" s="12" t="s">
        <v>8219</v>
      </c>
      <c r="B1642" s="15">
        <v>141</v>
      </c>
    </row>
    <row r="1643" spans="1:9" x14ac:dyDescent="0.3">
      <c r="A1643" s="13" t="s">
        <v>8219</v>
      </c>
      <c r="B1643" s="15">
        <v>209</v>
      </c>
    </row>
    <row r="1644" spans="1:9" x14ac:dyDescent="0.3">
      <c r="A1644" s="12" t="s">
        <v>8219</v>
      </c>
      <c r="B1644" s="15">
        <v>34</v>
      </c>
      <c r="I1644" s="18"/>
    </row>
    <row r="1645" spans="1:9" x14ac:dyDescent="0.3">
      <c r="A1645" s="13" t="s">
        <v>8219</v>
      </c>
      <c r="B1645" s="15">
        <v>38</v>
      </c>
      <c r="I1645" s="18"/>
    </row>
    <row r="1646" spans="1:9" x14ac:dyDescent="0.3">
      <c r="A1646" s="12" t="s">
        <v>8219</v>
      </c>
      <c r="B1646" s="15">
        <v>17</v>
      </c>
      <c r="I1646" s="18"/>
    </row>
    <row r="1647" spans="1:9" x14ac:dyDescent="0.3">
      <c r="A1647" s="13" t="s">
        <v>8219</v>
      </c>
      <c r="B1647" s="15">
        <v>80</v>
      </c>
      <c r="I1647" s="18"/>
    </row>
    <row r="1648" spans="1:9" x14ac:dyDescent="0.3">
      <c r="A1648" s="12" t="s">
        <v>8219</v>
      </c>
      <c r="B1648" s="15">
        <v>95</v>
      </c>
      <c r="I1648" s="18"/>
    </row>
    <row r="1649" spans="1:9" x14ac:dyDescent="0.3">
      <c r="A1649" s="13" t="s">
        <v>8219</v>
      </c>
      <c r="B1649" s="15">
        <v>9</v>
      </c>
      <c r="I1649" s="18"/>
    </row>
    <row r="1650" spans="1:9" x14ac:dyDescent="0.3">
      <c r="A1650" s="12" t="s">
        <v>8219</v>
      </c>
      <c r="B1650" s="15">
        <v>46</v>
      </c>
      <c r="I1650" s="18"/>
    </row>
    <row r="1651" spans="1:9" x14ac:dyDescent="0.3">
      <c r="A1651" s="13" t="s">
        <v>8219</v>
      </c>
      <c r="B1651" s="15">
        <v>117</v>
      </c>
    </row>
    <row r="1652" spans="1:9" x14ac:dyDescent="0.3">
      <c r="A1652" s="12" t="s">
        <v>8219</v>
      </c>
      <c r="B1652" s="15">
        <v>859</v>
      </c>
    </row>
    <row r="1653" spans="1:9" x14ac:dyDescent="0.3">
      <c r="A1653" s="13" t="s">
        <v>8219</v>
      </c>
      <c r="B1653" s="15">
        <v>336</v>
      </c>
    </row>
    <row r="1654" spans="1:9" x14ac:dyDescent="0.3">
      <c r="A1654" s="12" t="s">
        <v>8219</v>
      </c>
      <c r="B1654" s="15">
        <v>452</v>
      </c>
    </row>
    <row r="1655" spans="1:9" x14ac:dyDescent="0.3">
      <c r="A1655" s="13" t="s">
        <v>8219</v>
      </c>
      <c r="B1655" s="15">
        <v>12</v>
      </c>
      <c r="I1655" s="18"/>
    </row>
    <row r="1656" spans="1:9" x14ac:dyDescent="0.3">
      <c r="A1656" s="12" t="s">
        <v>8219</v>
      </c>
      <c r="B1656" s="15">
        <v>23</v>
      </c>
      <c r="I1656" s="18"/>
    </row>
    <row r="1657" spans="1:9" x14ac:dyDescent="0.3">
      <c r="A1657" s="13" t="s">
        <v>8219</v>
      </c>
      <c r="B1657" s="15">
        <v>275</v>
      </c>
    </row>
    <row r="1658" spans="1:9" x14ac:dyDescent="0.3">
      <c r="A1658" s="12" t="s">
        <v>8219</v>
      </c>
      <c r="B1658" s="15">
        <v>67</v>
      </c>
      <c r="I1658" s="18"/>
    </row>
    <row r="1659" spans="1:9" x14ac:dyDescent="0.3">
      <c r="A1659" s="13" t="s">
        <v>8219</v>
      </c>
      <c r="B1659" s="15">
        <v>52</v>
      </c>
      <c r="I1659" s="18"/>
    </row>
    <row r="1660" spans="1:9" x14ac:dyDescent="0.3">
      <c r="A1660" s="12" t="s">
        <v>8219</v>
      </c>
      <c r="B1660" s="15">
        <v>82</v>
      </c>
      <c r="I1660" s="18"/>
    </row>
    <row r="1661" spans="1:9" x14ac:dyDescent="0.3">
      <c r="A1661" s="13" t="s">
        <v>8219</v>
      </c>
      <c r="B1661" s="15">
        <v>10</v>
      </c>
      <c r="I1661" s="18"/>
    </row>
    <row r="1662" spans="1:9" x14ac:dyDescent="0.3">
      <c r="A1662" s="12" t="s">
        <v>8219</v>
      </c>
      <c r="B1662" s="15">
        <v>3</v>
      </c>
      <c r="I1662" s="18"/>
    </row>
    <row r="1663" spans="1:9" x14ac:dyDescent="0.3">
      <c r="A1663" s="13" t="s">
        <v>8219</v>
      </c>
      <c r="B1663" s="15">
        <v>176</v>
      </c>
    </row>
    <row r="1664" spans="1:9" x14ac:dyDescent="0.3">
      <c r="A1664" s="12" t="s">
        <v>8219</v>
      </c>
      <c r="B1664" s="15">
        <v>34</v>
      </c>
      <c r="I1664" s="18"/>
    </row>
    <row r="1665" spans="1:9" x14ac:dyDescent="0.3">
      <c r="A1665" s="13" t="s">
        <v>8219</v>
      </c>
      <c r="B1665" s="15">
        <v>55</v>
      </c>
      <c r="I1665" s="18"/>
    </row>
    <row r="1666" spans="1:9" x14ac:dyDescent="0.3">
      <c r="A1666" s="12" t="s">
        <v>8219</v>
      </c>
      <c r="B1666" s="15">
        <v>22</v>
      </c>
      <c r="I1666" s="18"/>
    </row>
    <row r="1667" spans="1:9" x14ac:dyDescent="0.3">
      <c r="A1667" s="13" t="s">
        <v>8219</v>
      </c>
      <c r="B1667" s="15">
        <v>78</v>
      </c>
      <c r="I1667" s="18"/>
    </row>
    <row r="1668" spans="1:9" x14ac:dyDescent="0.3">
      <c r="A1668" s="12" t="s">
        <v>8219</v>
      </c>
      <c r="B1668" s="15">
        <v>207</v>
      </c>
    </row>
    <row r="1669" spans="1:9" x14ac:dyDescent="0.3">
      <c r="A1669" s="13" t="s">
        <v>8219</v>
      </c>
      <c r="B1669" s="15">
        <v>27</v>
      </c>
      <c r="I1669" s="18"/>
    </row>
    <row r="1670" spans="1:9" x14ac:dyDescent="0.3">
      <c r="A1670" s="12" t="s">
        <v>8219</v>
      </c>
      <c r="B1670" s="15">
        <v>23</v>
      </c>
      <c r="I1670" s="18"/>
    </row>
    <row r="1671" spans="1:9" x14ac:dyDescent="0.3">
      <c r="A1671" s="13" t="s">
        <v>8219</v>
      </c>
      <c r="B1671" s="15">
        <v>577</v>
      </c>
    </row>
    <row r="1672" spans="1:9" x14ac:dyDescent="0.3">
      <c r="A1672" s="12" t="s">
        <v>8219</v>
      </c>
      <c r="B1672" s="15">
        <v>1107</v>
      </c>
    </row>
    <row r="1673" spans="1:9" x14ac:dyDescent="0.3">
      <c r="A1673" s="13" t="s">
        <v>8219</v>
      </c>
      <c r="B1673" s="15">
        <v>49</v>
      </c>
      <c r="I1673" s="18"/>
    </row>
    <row r="1674" spans="1:9" x14ac:dyDescent="0.3">
      <c r="A1674" s="12" t="s">
        <v>8219</v>
      </c>
      <c r="B1674" s="15">
        <v>32</v>
      </c>
      <c r="I1674" s="18"/>
    </row>
    <row r="1675" spans="1:9" x14ac:dyDescent="0.3">
      <c r="A1675" s="13" t="s">
        <v>8219</v>
      </c>
      <c r="B1675" s="15">
        <v>169</v>
      </c>
    </row>
    <row r="1676" spans="1:9" x14ac:dyDescent="0.3">
      <c r="A1676" s="12" t="s">
        <v>8219</v>
      </c>
      <c r="B1676" s="15">
        <v>43</v>
      </c>
      <c r="I1676" s="18"/>
    </row>
    <row r="1677" spans="1:9" x14ac:dyDescent="0.3">
      <c r="A1677" s="13" t="s">
        <v>8219</v>
      </c>
      <c r="B1677" s="15">
        <v>169</v>
      </c>
    </row>
    <row r="1678" spans="1:9" x14ac:dyDescent="0.3">
      <c r="A1678" s="12" t="s">
        <v>8219</v>
      </c>
      <c r="B1678" s="15">
        <v>44</v>
      </c>
      <c r="I1678" s="18"/>
    </row>
    <row r="1679" spans="1:9" x14ac:dyDescent="0.3">
      <c r="A1679" s="13" t="s">
        <v>8219</v>
      </c>
      <c r="B1679" s="15">
        <v>27</v>
      </c>
      <c r="I1679" s="18"/>
    </row>
    <row r="1680" spans="1:9" x14ac:dyDescent="0.3">
      <c r="A1680" s="12" t="s">
        <v>8219</v>
      </c>
      <c r="B1680" s="15">
        <v>79</v>
      </c>
      <c r="I1680" s="18"/>
    </row>
    <row r="1681" spans="1:9" x14ac:dyDescent="0.3">
      <c r="A1681" s="13" t="s">
        <v>8219</v>
      </c>
      <c r="B1681" s="15">
        <v>13</v>
      </c>
      <c r="I1681" s="18"/>
    </row>
    <row r="1682" spans="1:9" x14ac:dyDescent="0.3">
      <c r="A1682" s="12" t="s">
        <v>8219</v>
      </c>
      <c r="B1682" s="15">
        <v>44</v>
      </c>
      <c r="I1682" s="18"/>
    </row>
    <row r="1683" spans="1:9" x14ac:dyDescent="0.3">
      <c r="A1683" s="13" t="s">
        <v>8219</v>
      </c>
      <c r="B1683" s="15">
        <v>20</v>
      </c>
      <c r="I1683" s="18"/>
    </row>
    <row r="1684" spans="1:9" x14ac:dyDescent="0.3">
      <c r="A1684" s="12" t="s">
        <v>8219</v>
      </c>
      <c r="B1684" s="15">
        <v>48</v>
      </c>
      <c r="I1684" s="18"/>
    </row>
    <row r="1685" spans="1:9" x14ac:dyDescent="0.3">
      <c r="A1685" s="13" t="s">
        <v>8219</v>
      </c>
      <c r="B1685" s="15">
        <v>59</v>
      </c>
      <c r="I1685" s="18"/>
    </row>
    <row r="1686" spans="1:9" x14ac:dyDescent="0.3">
      <c r="A1686" s="12" t="s">
        <v>8219</v>
      </c>
      <c r="B1686" s="15">
        <v>25</v>
      </c>
      <c r="I1686" s="18"/>
    </row>
    <row r="1687" spans="1:9" x14ac:dyDescent="0.3">
      <c r="A1687" s="13" t="s">
        <v>8219</v>
      </c>
      <c r="B1687" s="15">
        <v>20</v>
      </c>
      <c r="I1687" s="18"/>
    </row>
    <row r="1688" spans="1:9" x14ac:dyDescent="0.3">
      <c r="A1688" s="12" t="s">
        <v>8219</v>
      </c>
      <c r="B1688" s="15">
        <v>375</v>
      </c>
    </row>
    <row r="1689" spans="1:9" x14ac:dyDescent="0.3">
      <c r="A1689" s="13" t="s">
        <v>8219</v>
      </c>
      <c r="B1689" s="15">
        <v>1251</v>
      </c>
    </row>
    <row r="1690" spans="1:9" x14ac:dyDescent="0.3">
      <c r="A1690" s="12" t="s">
        <v>8219</v>
      </c>
      <c r="B1690" s="15">
        <v>41</v>
      </c>
      <c r="I1690" s="18"/>
    </row>
    <row r="1691" spans="1:9" x14ac:dyDescent="0.3">
      <c r="A1691" s="13" t="s">
        <v>8219</v>
      </c>
      <c r="B1691" s="15">
        <v>22</v>
      </c>
      <c r="I1691" s="18"/>
    </row>
    <row r="1692" spans="1:9" x14ac:dyDescent="0.3">
      <c r="A1692" s="12" t="s">
        <v>8219</v>
      </c>
      <c r="B1692" s="15">
        <v>76</v>
      </c>
      <c r="I1692" s="18"/>
    </row>
    <row r="1693" spans="1:9" x14ac:dyDescent="0.3">
      <c r="A1693" s="13" t="s">
        <v>8219</v>
      </c>
      <c r="B1693" s="15">
        <v>47</v>
      </c>
      <c r="I1693" s="18"/>
    </row>
    <row r="1694" spans="1:9" x14ac:dyDescent="0.3">
      <c r="A1694" s="12" t="s">
        <v>8219</v>
      </c>
      <c r="B1694" s="15">
        <v>2</v>
      </c>
      <c r="I1694" s="18"/>
    </row>
    <row r="1695" spans="1:9" x14ac:dyDescent="0.3">
      <c r="A1695" s="13" t="s">
        <v>8219</v>
      </c>
      <c r="B1695" s="15">
        <v>283</v>
      </c>
    </row>
    <row r="1696" spans="1:9" x14ac:dyDescent="0.3">
      <c r="A1696" s="12" t="s">
        <v>8219</v>
      </c>
      <c r="B1696" s="15">
        <v>156</v>
      </c>
    </row>
    <row r="1697" spans="1:9" x14ac:dyDescent="0.3">
      <c r="A1697" s="13" t="s">
        <v>8219</v>
      </c>
      <c r="B1697" s="15">
        <v>57</v>
      </c>
      <c r="I1697" s="18"/>
    </row>
    <row r="1698" spans="1:9" x14ac:dyDescent="0.3">
      <c r="A1698" s="12" t="s">
        <v>8219</v>
      </c>
      <c r="B1698" s="15">
        <v>21</v>
      </c>
      <c r="I1698" s="18"/>
    </row>
    <row r="1699" spans="1:9" x14ac:dyDescent="0.3">
      <c r="A1699" s="13" t="s">
        <v>8219</v>
      </c>
      <c r="B1699" s="15">
        <v>113</v>
      </c>
    </row>
    <row r="1700" spans="1:9" x14ac:dyDescent="0.3">
      <c r="A1700" s="12" t="s">
        <v>8219</v>
      </c>
      <c r="B1700" s="15">
        <v>246</v>
      </c>
    </row>
    <row r="1701" spans="1:9" x14ac:dyDescent="0.3">
      <c r="A1701" s="13" t="s">
        <v>8219</v>
      </c>
      <c r="B1701" s="15">
        <v>205</v>
      </c>
    </row>
    <row r="1702" spans="1:9" x14ac:dyDescent="0.3">
      <c r="A1702" s="12" t="s">
        <v>8219</v>
      </c>
      <c r="B1702" s="15">
        <v>740</v>
      </c>
    </row>
    <row r="1703" spans="1:9" x14ac:dyDescent="0.3">
      <c r="A1703" s="13" t="s">
        <v>8219</v>
      </c>
      <c r="B1703" s="15">
        <v>22</v>
      </c>
      <c r="I1703" s="18"/>
    </row>
    <row r="1704" spans="1:9" x14ac:dyDescent="0.3">
      <c r="A1704" s="12" t="s">
        <v>8219</v>
      </c>
      <c r="B1704" s="15">
        <v>61</v>
      </c>
      <c r="I1704" s="18"/>
    </row>
    <row r="1705" spans="1:9" x14ac:dyDescent="0.3">
      <c r="A1705" s="13" t="s">
        <v>8219</v>
      </c>
      <c r="B1705" s="15">
        <v>61</v>
      </c>
      <c r="I1705" s="18"/>
    </row>
    <row r="1706" spans="1:9" x14ac:dyDescent="0.3">
      <c r="A1706" s="12" t="s">
        <v>8219</v>
      </c>
      <c r="B1706" s="15">
        <v>34</v>
      </c>
      <c r="I1706" s="18"/>
    </row>
    <row r="1707" spans="1:9" x14ac:dyDescent="0.3">
      <c r="A1707" s="13" t="s">
        <v>8219</v>
      </c>
      <c r="B1707" s="15">
        <v>36</v>
      </c>
      <c r="I1707" s="18"/>
    </row>
    <row r="1708" spans="1:9" x14ac:dyDescent="0.3">
      <c r="A1708" s="12" t="s">
        <v>8219</v>
      </c>
      <c r="B1708" s="15">
        <v>222</v>
      </c>
    </row>
    <row r="1709" spans="1:9" x14ac:dyDescent="0.3">
      <c r="A1709" s="13" t="s">
        <v>8219</v>
      </c>
      <c r="B1709" s="15">
        <v>42</v>
      </c>
      <c r="I1709" s="18"/>
    </row>
    <row r="1710" spans="1:9" x14ac:dyDescent="0.3">
      <c r="A1710" s="12" t="s">
        <v>8219</v>
      </c>
      <c r="B1710" s="15">
        <v>158</v>
      </c>
    </row>
    <row r="1711" spans="1:9" x14ac:dyDescent="0.3">
      <c r="A1711" s="13" t="s">
        <v>8219</v>
      </c>
      <c r="B1711" s="15">
        <v>465</v>
      </c>
    </row>
    <row r="1712" spans="1:9" x14ac:dyDescent="0.3">
      <c r="A1712" s="12" t="s">
        <v>8219</v>
      </c>
      <c r="B1712" s="15">
        <v>38</v>
      </c>
      <c r="I1712" s="18"/>
    </row>
    <row r="1713" spans="1:9" x14ac:dyDescent="0.3">
      <c r="A1713" s="13" t="s">
        <v>8219</v>
      </c>
      <c r="B1713" s="15">
        <v>112</v>
      </c>
    </row>
    <row r="1714" spans="1:9" x14ac:dyDescent="0.3">
      <c r="A1714" s="12" t="s">
        <v>8219</v>
      </c>
      <c r="B1714" s="15">
        <v>115</v>
      </c>
    </row>
    <row r="1715" spans="1:9" x14ac:dyDescent="0.3">
      <c r="A1715" s="13" t="s">
        <v>8219</v>
      </c>
      <c r="B1715" s="15">
        <v>9</v>
      </c>
      <c r="I1715" s="18"/>
    </row>
    <row r="1716" spans="1:9" x14ac:dyDescent="0.3">
      <c r="A1716" s="12" t="s">
        <v>8219</v>
      </c>
      <c r="B1716" s="15">
        <v>205</v>
      </c>
    </row>
    <row r="1717" spans="1:9" x14ac:dyDescent="0.3">
      <c r="A1717" s="13" t="s">
        <v>8219</v>
      </c>
      <c r="B1717" s="15">
        <v>23</v>
      </c>
      <c r="I1717" s="18"/>
    </row>
    <row r="1718" spans="1:9" x14ac:dyDescent="0.3">
      <c r="A1718" s="12" t="s">
        <v>8219</v>
      </c>
      <c r="B1718" s="15">
        <v>1095</v>
      </c>
    </row>
    <row r="1719" spans="1:9" x14ac:dyDescent="0.3">
      <c r="A1719" s="13" t="s">
        <v>8219</v>
      </c>
      <c r="B1719" s="15">
        <v>32</v>
      </c>
      <c r="I1719" s="18"/>
    </row>
    <row r="1720" spans="1:9" x14ac:dyDescent="0.3">
      <c r="A1720" s="12" t="s">
        <v>8219</v>
      </c>
      <c r="B1720" s="15">
        <v>274</v>
      </c>
    </row>
    <row r="1721" spans="1:9" x14ac:dyDescent="0.3">
      <c r="A1721" s="13" t="s">
        <v>8219</v>
      </c>
      <c r="B1721" s="15">
        <v>251</v>
      </c>
    </row>
    <row r="1722" spans="1:9" x14ac:dyDescent="0.3">
      <c r="A1722" s="12" t="s">
        <v>8219</v>
      </c>
      <c r="B1722" s="15">
        <v>1596</v>
      </c>
    </row>
    <row r="1723" spans="1:9" x14ac:dyDescent="0.3">
      <c r="A1723" s="13" t="s">
        <v>8219</v>
      </c>
      <c r="B1723" s="15">
        <v>149</v>
      </c>
    </row>
    <row r="1724" spans="1:9" x14ac:dyDescent="0.3">
      <c r="A1724" s="12" t="s">
        <v>8219</v>
      </c>
      <c r="B1724" s="15">
        <v>62</v>
      </c>
      <c r="I1724" s="18"/>
    </row>
    <row r="1725" spans="1:9" x14ac:dyDescent="0.3">
      <c r="A1725" s="13" t="s">
        <v>8219</v>
      </c>
      <c r="B1725" s="15">
        <v>25</v>
      </c>
      <c r="I1725" s="18"/>
    </row>
    <row r="1726" spans="1:9" x14ac:dyDescent="0.3">
      <c r="A1726" s="12" t="s">
        <v>8219</v>
      </c>
      <c r="B1726" s="15">
        <v>35</v>
      </c>
      <c r="I1726" s="18"/>
    </row>
    <row r="1727" spans="1:9" x14ac:dyDescent="0.3">
      <c r="A1727" s="13" t="s">
        <v>8219</v>
      </c>
      <c r="B1727" s="15">
        <v>15</v>
      </c>
      <c r="I1727" s="18"/>
    </row>
    <row r="1728" spans="1:9" x14ac:dyDescent="0.3">
      <c r="A1728" s="12" t="s">
        <v>8219</v>
      </c>
      <c r="B1728" s="15">
        <v>15</v>
      </c>
      <c r="I1728" s="18"/>
    </row>
    <row r="1729" spans="1:9" x14ac:dyDescent="0.3">
      <c r="A1729" s="13" t="s">
        <v>8219</v>
      </c>
      <c r="B1729" s="15">
        <v>49</v>
      </c>
      <c r="I1729" s="18"/>
    </row>
    <row r="1730" spans="1:9" x14ac:dyDescent="0.3">
      <c r="A1730" s="12" t="s">
        <v>8219</v>
      </c>
      <c r="B1730" s="15">
        <v>107</v>
      </c>
      <c r="I1730" s="18"/>
    </row>
    <row r="1731" spans="1:9" x14ac:dyDescent="0.3">
      <c r="A1731" s="13" t="s">
        <v>8219</v>
      </c>
      <c r="B1731" s="15">
        <v>35</v>
      </c>
      <c r="I1731" s="18"/>
    </row>
    <row r="1732" spans="1:9" x14ac:dyDescent="0.3">
      <c r="A1732" s="12" t="s">
        <v>8219</v>
      </c>
      <c r="B1732" s="15">
        <v>23</v>
      </c>
      <c r="I1732" s="18"/>
    </row>
    <row r="1733" spans="1:9" x14ac:dyDescent="0.3">
      <c r="A1733" s="13" t="s">
        <v>8219</v>
      </c>
      <c r="B1733" s="15">
        <v>1373</v>
      </c>
    </row>
    <row r="1734" spans="1:9" x14ac:dyDescent="0.3">
      <c r="A1734" s="12" t="s">
        <v>8219</v>
      </c>
      <c r="B1734" s="15">
        <v>31</v>
      </c>
      <c r="I1734" s="18"/>
    </row>
    <row r="1735" spans="1:9" x14ac:dyDescent="0.3">
      <c r="A1735" s="13" t="s">
        <v>8219</v>
      </c>
      <c r="B1735" s="15">
        <v>20</v>
      </c>
      <c r="I1735" s="18"/>
    </row>
    <row r="1736" spans="1:9" x14ac:dyDescent="0.3">
      <c r="A1736" s="12" t="s">
        <v>8219</v>
      </c>
      <c r="B1736" s="15">
        <v>145</v>
      </c>
    </row>
    <row r="1737" spans="1:9" x14ac:dyDescent="0.3">
      <c r="A1737" s="13" t="s">
        <v>8219</v>
      </c>
      <c r="B1737" s="15">
        <v>70</v>
      </c>
      <c r="I1737" s="18"/>
    </row>
    <row r="1738" spans="1:9" x14ac:dyDescent="0.3">
      <c r="A1738" s="12" t="s">
        <v>8219</v>
      </c>
      <c r="B1738" s="15">
        <v>3</v>
      </c>
      <c r="I1738" s="18"/>
    </row>
    <row r="1739" spans="1:9" x14ac:dyDescent="0.3">
      <c r="A1739" s="13" t="s">
        <v>8219</v>
      </c>
      <c r="B1739" s="15">
        <v>9</v>
      </c>
      <c r="I1739" s="18"/>
    </row>
    <row r="1740" spans="1:9" x14ac:dyDescent="0.3">
      <c r="A1740" s="12" t="s">
        <v>8219</v>
      </c>
      <c r="B1740" s="15">
        <v>215</v>
      </c>
    </row>
    <row r="1741" spans="1:9" x14ac:dyDescent="0.3">
      <c r="A1741" s="13" t="s">
        <v>8219</v>
      </c>
      <c r="B1741" s="15">
        <v>415</v>
      </c>
    </row>
    <row r="1742" spans="1:9" x14ac:dyDescent="0.3">
      <c r="A1742" s="12" t="s">
        <v>8219</v>
      </c>
      <c r="B1742" s="15">
        <v>30</v>
      </c>
      <c r="I1742" s="18"/>
    </row>
    <row r="1743" spans="1:9" x14ac:dyDescent="0.3">
      <c r="A1743" s="13" t="s">
        <v>8219</v>
      </c>
      <c r="B1743" s="15">
        <v>15</v>
      </c>
      <c r="I1743" s="18"/>
    </row>
    <row r="1744" spans="1:9" x14ac:dyDescent="0.3">
      <c r="A1744" s="12" t="s">
        <v>8219</v>
      </c>
      <c r="B1744" s="15">
        <v>59</v>
      </c>
      <c r="I1744" s="18"/>
    </row>
    <row r="1745" spans="1:9" x14ac:dyDescent="0.3">
      <c r="A1745" s="13" t="s">
        <v>8219</v>
      </c>
      <c r="B1745" s="15">
        <v>33</v>
      </c>
      <c r="I1745" s="18"/>
    </row>
    <row r="1746" spans="1:9" x14ac:dyDescent="0.3">
      <c r="A1746" s="12" t="s">
        <v>8219</v>
      </c>
      <c r="B1746" s="15">
        <v>27</v>
      </c>
      <c r="I1746" s="18"/>
    </row>
    <row r="1747" spans="1:9" x14ac:dyDescent="0.3">
      <c r="A1747" s="13" t="s">
        <v>8219</v>
      </c>
      <c r="B1747" s="15">
        <v>39</v>
      </c>
      <c r="I1747" s="18"/>
    </row>
    <row r="1748" spans="1:9" x14ac:dyDescent="0.3">
      <c r="A1748" s="12" t="s">
        <v>8219</v>
      </c>
      <c r="B1748" s="15">
        <v>56</v>
      </c>
      <c r="I1748" s="18"/>
    </row>
    <row r="1749" spans="1:9" x14ac:dyDescent="0.3">
      <c r="A1749" s="13" t="s">
        <v>8219</v>
      </c>
      <c r="B1749" s="15">
        <v>470</v>
      </c>
    </row>
    <row r="1750" spans="1:9" x14ac:dyDescent="0.3">
      <c r="A1750" s="12" t="s">
        <v>8219</v>
      </c>
      <c r="B1750" s="15">
        <v>61</v>
      </c>
      <c r="I1750" s="18"/>
    </row>
    <row r="1751" spans="1:9" x14ac:dyDescent="0.3">
      <c r="A1751" s="13" t="s">
        <v>8219</v>
      </c>
      <c r="B1751" s="15">
        <v>65</v>
      </c>
      <c r="I1751" s="18"/>
    </row>
    <row r="1752" spans="1:9" x14ac:dyDescent="0.3">
      <c r="A1752" s="12" t="s">
        <v>8219</v>
      </c>
      <c r="B1752" s="15">
        <v>53</v>
      </c>
      <c r="I1752" s="18"/>
    </row>
    <row r="1753" spans="1:9" x14ac:dyDescent="0.3">
      <c r="A1753" s="13" t="s">
        <v>8219</v>
      </c>
      <c r="B1753" s="15">
        <v>37</v>
      </c>
      <c r="I1753" s="18"/>
    </row>
    <row r="1754" spans="1:9" x14ac:dyDescent="0.3">
      <c r="A1754" s="12" t="s">
        <v>8219</v>
      </c>
      <c r="B1754" s="15">
        <v>147</v>
      </c>
    </row>
    <row r="1755" spans="1:9" x14ac:dyDescent="0.3">
      <c r="A1755" s="13" t="s">
        <v>8219</v>
      </c>
      <c r="B1755" s="15">
        <v>21</v>
      </c>
      <c r="I1755" s="18"/>
    </row>
    <row r="1756" spans="1:9" x14ac:dyDescent="0.3">
      <c r="A1756" s="12" t="s">
        <v>8219</v>
      </c>
      <c r="B1756" s="15">
        <v>15</v>
      </c>
      <c r="I1756" s="18"/>
    </row>
    <row r="1757" spans="1:9" x14ac:dyDescent="0.3">
      <c r="A1757" s="13" t="s">
        <v>8219</v>
      </c>
      <c r="B1757" s="15">
        <v>17</v>
      </c>
      <c r="I1757" s="18"/>
    </row>
    <row r="1758" spans="1:9" x14ac:dyDescent="0.3">
      <c r="A1758" s="12" t="s">
        <v>8219</v>
      </c>
      <c r="B1758" s="15">
        <v>14</v>
      </c>
      <c r="I1758" s="18"/>
    </row>
    <row r="1759" spans="1:9" x14ac:dyDescent="0.3">
      <c r="A1759" s="13" t="s">
        <v>8219</v>
      </c>
      <c r="B1759" s="15">
        <v>554</v>
      </c>
    </row>
    <row r="1760" spans="1:9" x14ac:dyDescent="0.3">
      <c r="A1760" s="12" t="s">
        <v>8219</v>
      </c>
      <c r="B1760" s="15">
        <v>104</v>
      </c>
      <c r="I1760" s="18"/>
    </row>
    <row r="1761" spans="1:9" x14ac:dyDescent="0.3">
      <c r="A1761" s="13" t="s">
        <v>8219</v>
      </c>
      <c r="B1761" s="15">
        <v>32</v>
      </c>
      <c r="I1761" s="18"/>
    </row>
    <row r="1762" spans="1:9" x14ac:dyDescent="0.3">
      <c r="A1762" s="12" t="s">
        <v>8219</v>
      </c>
      <c r="B1762" s="15">
        <v>1088</v>
      </c>
    </row>
    <row r="1763" spans="1:9" x14ac:dyDescent="0.3">
      <c r="A1763" s="13" t="s">
        <v>8219</v>
      </c>
      <c r="B1763" s="15">
        <v>191</v>
      </c>
    </row>
    <row r="1764" spans="1:9" x14ac:dyDescent="0.3">
      <c r="A1764" s="12" t="s">
        <v>8219</v>
      </c>
      <c r="B1764" s="15">
        <v>181</v>
      </c>
    </row>
    <row r="1765" spans="1:9" x14ac:dyDescent="0.3">
      <c r="A1765" s="13" t="s">
        <v>8219</v>
      </c>
      <c r="B1765" s="15">
        <v>145</v>
      </c>
    </row>
    <row r="1766" spans="1:9" x14ac:dyDescent="0.3">
      <c r="A1766" s="12" t="s">
        <v>8219</v>
      </c>
      <c r="B1766" s="15">
        <v>53</v>
      </c>
      <c r="I1766" s="18"/>
    </row>
    <row r="1767" spans="1:9" x14ac:dyDescent="0.3">
      <c r="A1767" s="13" t="s">
        <v>8219</v>
      </c>
      <c r="B1767" s="15">
        <v>67</v>
      </c>
      <c r="I1767" s="18"/>
    </row>
    <row r="1768" spans="1:9" x14ac:dyDescent="0.3">
      <c r="A1768" s="12" t="s">
        <v>8219</v>
      </c>
      <c r="B1768" s="15">
        <v>48</v>
      </c>
      <c r="I1768" s="18"/>
    </row>
    <row r="1769" spans="1:9" x14ac:dyDescent="0.3">
      <c r="A1769" s="13" t="s">
        <v>8219</v>
      </c>
      <c r="B1769" s="15">
        <v>190</v>
      </c>
    </row>
    <row r="1770" spans="1:9" x14ac:dyDescent="0.3">
      <c r="A1770" s="12" t="s">
        <v>8219</v>
      </c>
      <c r="B1770" s="15">
        <v>467</v>
      </c>
    </row>
    <row r="1771" spans="1:9" x14ac:dyDescent="0.3">
      <c r="A1771" s="13" t="s">
        <v>8219</v>
      </c>
      <c r="B1771" s="15">
        <v>3</v>
      </c>
      <c r="I1771" s="18"/>
    </row>
    <row r="1772" spans="1:9" x14ac:dyDescent="0.3">
      <c r="A1772" s="12" t="s">
        <v>8219</v>
      </c>
      <c r="B1772" s="15">
        <v>78</v>
      </c>
      <c r="I1772" s="18"/>
    </row>
    <row r="1773" spans="1:9" x14ac:dyDescent="0.3">
      <c r="A1773" s="13" t="s">
        <v>8219</v>
      </c>
      <c r="B1773" s="15">
        <v>133</v>
      </c>
    </row>
    <row r="1774" spans="1:9" x14ac:dyDescent="0.3">
      <c r="A1774" s="12" t="s">
        <v>8219</v>
      </c>
      <c r="B1774" s="15">
        <v>19</v>
      </c>
      <c r="I1774" s="18"/>
    </row>
    <row r="1775" spans="1:9" x14ac:dyDescent="0.3">
      <c r="A1775" s="13" t="s">
        <v>8219</v>
      </c>
      <c r="B1775" s="15">
        <v>56</v>
      </c>
      <c r="I1775" s="18"/>
    </row>
    <row r="1776" spans="1:9" x14ac:dyDescent="0.3">
      <c r="A1776" s="12" t="s">
        <v>8219</v>
      </c>
      <c r="B1776" s="15">
        <v>75</v>
      </c>
      <c r="I1776" s="18"/>
    </row>
    <row r="1777" spans="1:9" x14ac:dyDescent="0.3">
      <c r="A1777" s="13" t="s">
        <v>8219</v>
      </c>
      <c r="B1777" s="15">
        <v>104</v>
      </c>
      <c r="I1777" s="18"/>
    </row>
    <row r="1778" spans="1:9" x14ac:dyDescent="0.3">
      <c r="A1778" s="12" t="s">
        <v>8219</v>
      </c>
      <c r="B1778" s="15">
        <v>149</v>
      </c>
    </row>
    <row r="1779" spans="1:9" x14ac:dyDescent="0.3">
      <c r="A1779" s="13" t="s">
        <v>8219</v>
      </c>
      <c r="B1779" s="15">
        <v>60</v>
      </c>
      <c r="I1779" s="18"/>
    </row>
    <row r="1780" spans="1:9" x14ac:dyDescent="0.3">
      <c r="A1780" s="12" t="s">
        <v>8219</v>
      </c>
      <c r="B1780" s="15">
        <v>19</v>
      </c>
      <c r="I1780" s="18"/>
    </row>
    <row r="1781" spans="1:9" x14ac:dyDescent="0.3">
      <c r="A1781" s="13" t="s">
        <v>8219</v>
      </c>
      <c r="B1781" s="15">
        <v>24</v>
      </c>
      <c r="I1781" s="18"/>
    </row>
    <row r="1782" spans="1:9" x14ac:dyDescent="0.3">
      <c r="A1782" s="12" t="s">
        <v>8219</v>
      </c>
      <c r="B1782" s="15">
        <v>133</v>
      </c>
    </row>
    <row r="1783" spans="1:9" x14ac:dyDescent="0.3">
      <c r="A1783" s="13" t="s">
        <v>8219</v>
      </c>
      <c r="B1783" s="15">
        <v>113</v>
      </c>
    </row>
    <row r="1784" spans="1:9" x14ac:dyDescent="0.3">
      <c r="A1784" s="12" t="s">
        <v>8219</v>
      </c>
      <c r="B1784" s="15">
        <v>2139</v>
      </c>
    </row>
    <row r="1785" spans="1:9" x14ac:dyDescent="0.3">
      <c r="A1785" s="13" t="s">
        <v>8219</v>
      </c>
      <c r="B1785" s="15">
        <v>204</v>
      </c>
    </row>
    <row r="1786" spans="1:9" x14ac:dyDescent="0.3">
      <c r="A1786" s="12" t="s">
        <v>8219</v>
      </c>
      <c r="B1786" s="15">
        <v>33</v>
      </c>
      <c r="I1786" s="18"/>
    </row>
    <row r="1787" spans="1:9" x14ac:dyDescent="0.3">
      <c r="A1787" s="13" t="s">
        <v>8219</v>
      </c>
      <c r="B1787" s="15">
        <v>13</v>
      </c>
      <c r="I1787" s="18"/>
    </row>
    <row r="1788" spans="1:9" x14ac:dyDescent="0.3">
      <c r="A1788" s="12" t="s">
        <v>8219</v>
      </c>
      <c r="B1788" s="15">
        <v>26</v>
      </c>
      <c r="I1788" s="18"/>
    </row>
    <row r="1789" spans="1:9" x14ac:dyDescent="0.3">
      <c r="A1789" s="13" t="s">
        <v>8219</v>
      </c>
      <c r="B1789" s="15">
        <v>424</v>
      </c>
    </row>
    <row r="1790" spans="1:9" x14ac:dyDescent="0.3">
      <c r="A1790" s="12" t="s">
        <v>8219</v>
      </c>
      <c r="B1790" s="15">
        <v>107</v>
      </c>
      <c r="I1790" s="18"/>
    </row>
    <row r="1791" spans="1:9" x14ac:dyDescent="0.3">
      <c r="A1791" s="13" t="s">
        <v>8219</v>
      </c>
      <c r="B1791" s="15">
        <v>50</v>
      </c>
      <c r="I1791" s="18"/>
    </row>
    <row r="1792" spans="1:9" x14ac:dyDescent="0.3">
      <c r="A1792" s="12" t="s">
        <v>8219</v>
      </c>
      <c r="B1792" s="15">
        <v>555</v>
      </c>
    </row>
    <row r="1793" spans="1:9" x14ac:dyDescent="0.3">
      <c r="A1793" s="13" t="s">
        <v>8219</v>
      </c>
      <c r="B1793" s="15">
        <v>305</v>
      </c>
    </row>
    <row r="1794" spans="1:9" x14ac:dyDescent="0.3">
      <c r="A1794" s="12" t="s">
        <v>8219</v>
      </c>
      <c r="B1794" s="15">
        <v>301</v>
      </c>
    </row>
    <row r="1795" spans="1:9" x14ac:dyDescent="0.3">
      <c r="A1795" s="13" t="s">
        <v>8219</v>
      </c>
      <c r="B1795" s="15">
        <v>81</v>
      </c>
      <c r="I1795" s="18"/>
    </row>
    <row r="1796" spans="1:9" x14ac:dyDescent="0.3">
      <c r="A1796" s="12" t="s">
        <v>8219</v>
      </c>
      <c r="B1796" s="15">
        <v>15</v>
      </c>
      <c r="I1796" s="18"/>
    </row>
    <row r="1797" spans="1:9" x14ac:dyDescent="0.3">
      <c r="A1797" s="13" t="s">
        <v>8219</v>
      </c>
      <c r="B1797" s="15">
        <v>10</v>
      </c>
      <c r="I1797" s="18"/>
    </row>
    <row r="1798" spans="1:9" x14ac:dyDescent="0.3">
      <c r="A1798" s="12" t="s">
        <v>8219</v>
      </c>
      <c r="B1798" s="15">
        <v>139</v>
      </c>
    </row>
    <row r="1799" spans="1:9" x14ac:dyDescent="0.3">
      <c r="A1799" s="13" t="s">
        <v>8219</v>
      </c>
      <c r="B1799" s="15">
        <v>253</v>
      </c>
    </row>
    <row r="1800" spans="1:9" x14ac:dyDescent="0.3">
      <c r="A1800" s="12" t="s">
        <v>8219</v>
      </c>
      <c r="B1800" s="15">
        <v>206</v>
      </c>
    </row>
    <row r="1801" spans="1:9" x14ac:dyDescent="0.3">
      <c r="A1801" s="13" t="s">
        <v>8219</v>
      </c>
      <c r="B1801" s="15">
        <v>31</v>
      </c>
      <c r="I1801" s="18"/>
    </row>
    <row r="1802" spans="1:9" x14ac:dyDescent="0.3">
      <c r="A1802" s="12" t="s">
        <v>8219</v>
      </c>
      <c r="B1802" s="15">
        <v>133</v>
      </c>
    </row>
    <row r="1803" spans="1:9" x14ac:dyDescent="0.3">
      <c r="A1803" s="13" t="s">
        <v>8219</v>
      </c>
      <c r="B1803" s="15">
        <v>51</v>
      </c>
      <c r="I1803" s="18"/>
    </row>
    <row r="1804" spans="1:9" x14ac:dyDescent="0.3">
      <c r="A1804" s="12" t="s">
        <v>8219</v>
      </c>
      <c r="B1804" s="15">
        <v>96</v>
      </c>
      <c r="I1804" s="18"/>
    </row>
    <row r="1805" spans="1:9" x14ac:dyDescent="0.3">
      <c r="A1805" s="13" t="s">
        <v>8219</v>
      </c>
      <c r="B1805" s="15">
        <v>13</v>
      </c>
      <c r="I1805" s="18"/>
    </row>
    <row r="1806" spans="1:9" x14ac:dyDescent="0.3">
      <c r="A1806" s="12" t="s">
        <v>8219</v>
      </c>
      <c r="B1806" s="15">
        <v>8</v>
      </c>
      <c r="I1806" s="18"/>
    </row>
    <row r="1807" spans="1:9" x14ac:dyDescent="0.3">
      <c r="A1807" s="13" t="s">
        <v>8219</v>
      </c>
      <c r="B1807" s="15">
        <v>930</v>
      </c>
    </row>
    <row r="1808" spans="1:9" x14ac:dyDescent="0.3">
      <c r="A1808" s="12" t="s">
        <v>8219</v>
      </c>
      <c r="B1808" s="15">
        <v>85</v>
      </c>
      <c r="I1808" s="18"/>
    </row>
    <row r="1809" spans="1:9" x14ac:dyDescent="0.3">
      <c r="A1809" s="13" t="s">
        <v>8219</v>
      </c>
      <c r="B1809" s="15">
        <v>98</v>
      </c>
      <c r="I1809" s="18"/>
    </row>
    <row r="1810" spans="1:9" x14ac:dyDescent="0.3">
      <c r="A1810" s="12" t="s">
        <v>8219</v>
      </c>
      <c r="B1810" s="15">
        <v>28</v>
      </c>
      <c r="I1810" s="18"/>
    </row>
    <row r="1811" spans="1:9" x14ac:dyDescent="0.3">
      <c r="A1811" s="13" t="s">
        <v>8219</v>
      </c>
      <c r="B1811" s="15">
        <v>21</v>
      </c>
      <c r="I1811" s="18"/>
    </row>
    <row r="1812" spans="1:9" x14ac:dyDescent="0.3">
      <c r="A1812" s="12" t="s">
        <v>8219</v>
      </c>
      <c r="B1812" s="15">
        <v>353</v>
      </c>
    </row>
    <row r="1813" spans="1:9" x14ac:dyDescent="0.3">
      <c r="A1813" s="13" t="s">
        <v>8219</v>
      </c>
      <c r="B1813" s="15">
        <v>615</v>
      </c>
    </row>
    <row r="1814" spans="1:9" x14ac:dyDescent="0.3">
      <c r="A1814" s="12" t="s">
        <v>8219</v>
      </c>
      <c r="B1814" s="15">
        <v>389</v>
      </c>
    </row>
    <row r="1815" spans="1:9" x14ac:dyDescent="0.3">
      <c r="A1815" s="13" t="s">
        <v>8219</v>
      </c>
      <c r="B1815" s="15">
        <v>31</v>
      </c>
      <c r="I1815" s="18"/>
    </row>
    <row r="1816" spans="1:9" x14ac:dyDescent="0.3">
      <c r="A1816" s="12" t="s">
        <v>8219</v>
      </c>
      <c r="B1816" s="15">
        <v>17</v>
      </c>
      <c r="I1816" s="18"/>
    </row>
    <row r="1817" spans="1:9" x14ac:dyDescent="0.3">
      <c r="A1817" s="13" t="s">
        <v>8219</v>
      </c>
      <c r="B1817" s="15">
        <v>30</v>
      </c>
      <c r="I1817" s="18"/>
    </row>
    <row r="1818" spans="1:9" x14ac:dyDescent="0.3">
      <c r="A1818" s="12" t="s">
        <v>8219</v>
      </c>
      <c r="B1818" s="15">
        <v>21</v>
      </c>
      <c r="I1818" s="18"/>
    </row>
    <row r="1819" spans="1:9" x14ac:dyDescent="0.3">
      <c r="A1819" s="13" t="s">
        <v>8219</v>
      </c>
      <c r="B1819" s="15">
        <v>234</v>
      </c>
    </row>
    <row r="1820" spans="1:9" x14ac:dyDescent="0.3">
      <c r="A1820" s="12" t="s">
        <v>8219</v>
      </c>
      <c r="B1820" s="15">
        <v>49</v>
      </c>
      <c r="I1820" s="18"/>
    </row>
    <row r="1821" spans="1:9" x14ac:dyDescent="0.3">
      <c r="A1821" s="13" t="s">
        <v>8219</v>
      </c>
      <c r="B1821" s="15">
        <v>63</v>
      </c>
      <c r="I1821" s="18"/>
    </row>
    <row r="1822" spans="1:9" x14ac:dyDescent="0.3">
      <c r="A1822" s="12" t="s">
        <v>8219</v>
      </c>
      <c r="B1822" s="15">
        <v>827</v>
      </c>
    </row>
    <row r="1823" spans="1:9" x14ac:dyDescent="0.3">
      <c r="A1823" s="13" t="s">
        <v>8219</v>
      </c>
      <c r="B1823" s="15">
        <v>102</v>
      </c>
      <c r="I1823" s="18"/>
    </row>
    <row r="1824" spans="1:9" x14ac:dyDescent="0.3">
      <c r="A1824" s="12" t="s">
        <v>8219</v>
      </c>
      <c r="B1824" s="15">
        <v>89</v>
      </c>
      <c r="I1824" s="18"/>
    </row>
    <row r="1825" spans="1:9" x14ac:dyDescent="0.3">
      <c r="A1825" s="13" t="s">
        <v>8219</v>
      </c>
      <c r="B1825" s="15">
        <v>26</v>
      </c>
      <c r="I1825" s="18"/>
    </row>
    <row r="1826" spans="1:9" x14ac:dyDescent="0.3">
      <c r="A1826" s="12" t="s">
        <v>8219</v>
      </c>
      <c r="B1826" s="15">
        <v>885</v>
      </c>
    </row>
    <row r="1827" spans="1:9" x14ac:dyDescent="0.3">
      <c r="A1827" s="13" t="s">
        <v>8219</v>
      </c>
      <c r="B1827" s="15">
        <v>47</v>
      </c>
      <c r="I1827" s="18"/>
    </row>
    <row r="1828" spans="1:9" x14ac:dyDescent="0.3">
      <c r="A1828" s="12" t="s">
        <v>8219</v>
      </c>
      <c r="B1828" s="15">
        <v>34</v>
      </c>
      <c r="I1828" s="18"/>
    </row>
    <row r="1829" spans="1:9" x14ac:dyDescent="0.3">
      <c r="A1829" s="13" t="s">
        <v>8219</v>
      </c>
      <c r="B1829" s="15">
        <v>28</v>
      </c>
      <c r="I1829" s="18"/>
    </row>
    <row r="1830" spans="1:9" x14ac:dyDescent="0.3">
      <c r="A1830" s="12" t="s">
        <v>8219</v>
      </c>
      <c r="B1830" s="15">
        <v>33</v>
      </c>
      <c r="I1830" s="18"/>
    </row>
    <row r="1831" spans="1:9" x14ac:dyDescent="0.3">
      <c r="A1831" s="13" t="s">
        <v>8219</v>
      </c>
      <c r="B1831" s="15">
        <v>101</v>
      </c>
      <c r="I1831" s="18"/>
    </row>
    <row r="1832" spans="1:9" x14ac:dyDescent="0.3">
      <c r="A1832" s="12" t="s">
        <v>8219</v>
      </c>
      <c r="B1832" s="15">
        <v>34</v>
      </c>
      <c r="I1832" s="18"/>
    </row>
    <row r="1833" spans="1:9" x14ac:dyDescent="0.3">
      <c r="A1833" s="13" t="s">
        <v>8219</v>
      </c>
      <c r="B1833" s="15">
        <v>660</v>
      </c>
    </row>
    <row r="1834" spans="1:9" x14ac:dyDescent="0.3">
      <c r="A1834" s="12" t="s">
        <v>8219</v>
      </c>
      <c r="B1834" s="15">
        <v>111</v>
      </c>
      <c r="I1834" s="18"/>
    </row>
    <row r="1835" spans="1:9" x14ac:dyDescent="0.3">
      <c r="A1835" s="13" t="s">
        <v>8219</v>
      </c>
      <c r="B1835" s="15">
        <v>99</v>
      </c>
      <c r="I1835" s="18"/>
    </row>
    <row r="1836" spans="1:9" x14ac:dyDescent="0.3">
      <c r="A1836" s="12" t="s">
        <v>8219</v>
      </c>
      <c r="B1836" s="15">
        <v>410</v>
      </c>
    </row>
    <row r="1837" spans="1:9" x14ac:dyDescent="0.3">
      <c r="A1837" s="13" t="s">
        <v>8219</v>
      </c>
      <c r="B1837" s="15">
        <v>180</v>
      </c>
    </row>
    <row r="1838" spans="1:9" x14ac:dyDescent="0.3">
      <c r="A1838" s="12" t="s">
        <v>8219</v>
      </c>
      <c r="B1838" s="15">
        <v>13</v>
      </c>
      <c r="I1838" s="18"/>
    </row>
    <row r="1839" spans="1:9" x14ac:dyDescent="0.3">
      <c r="A1839" s="13" t="s">
        <v>8219</v>
      </c>
      <c r="B1839" s="15">
        <v>72</v>
      </c>
      <c r="I1839" s="18"/>
    </row>
    <row r="1840" spans="1:9" x14ac:dyDescent="0.3">
      <c r="A1840" s="12" t="s">
        <v>8219</v>
      </c>
      <c r="B1840" s="15">
        <v>17</v>
      </c>
      <c r="I1840" s="18"/>
    </row>
    <row r="1841" spans="1:9" x14ac:dyDescent="0.3">
      <c r="A1841" s="13" t="s">
        <v>8219</v>
      </c>
      <c r="B1841" s="15">
        <v>21</v>
      </c>
      <c r="I1841" s="18"/>
    </row>
    <row r="1842" spans="1:9" x14ac:dyDescent="0.3">
      <c r="A1842" s="12" t="s">
        <v>8219</v>
      </c>
      <c r="B1842" s="15">
        <v>188</v>
      </c>
    </row>
    <row r="1843" spans="1:9" x14ac:dyDescent="0.3">
      <c r="A1843" s="13" t="s">
        <v>8219</v>
      </c>
      <c r="B1843" s="15">
        <v>682</v>
      </c>
    </row>
    <row r="1844" spans="1:9" x14ac:dyDescent="0.3">
      <c r="A1844" s="12" t="s">
        <v>8219</v>
      </c>
      <c r="B1844" s="15">
        <v>91</v>
      </c>
      <c r="I1844" s="18"/>
    </row>
    <row r="1845" spans="1:9" x14ac:dyDescent="0.3">
      <c r="A1845" s="13" t="s">
        <v>8219</v>
      </c>
      <c r="B1845" s="15">
        <v>20</v>
      </c>
      <c r="I1845" s="18"/>
    </row>
    <row r="1846" spans="1:9" x14ac:dyDescent="0.3">
      <c r="A1846" s="12" t="s">
        <v>8219</v>
      </c>
      <c r="B1846" s="15">
        <v>85</v>
      </c>
      <c r="I1846" s="18"/>
    </row>
    <row r="1847" spans="1:9" x14ac:dyDescent="0.3">
      <c r="A1847" s="13" t="s">
        <v>8219</v>
      </c>
      <c r="B1847" s="15">
        <v>57</v>
      </c>
      <c r="I1847" s="18"/>
    </row>
    <row r="1848" spans="1:9" x14ac:dyDescent="0.3">
      <c r="A1848" s="12" t="s">
        <v>8219</v>
      </c>
      <c r="B1848" s="15">
        <v>28</v>
      </c>
      <c r="I1848" s="18"/>
    </row>
    <row r="1849" spans="1:9" x14ac:dyDescent="0.3">
      <c r="A1849" s="13" t="s">
        <v>8219</v>
      </c>
      <c r="B1849" s="15">
        <v>31</v>
      </c>
      <c r="I1849" s="18"/>
    </row>
    <row r="1850" spans="1:9" x14ac:dyDescent="0.3">
      <c r="A1850" s="12" t="s">
        <v>8219</v>
      </c>
      <c r="B1850" s="15">
        <v>539</v>
      </c>
    </row>
    <row r="1851" spans="1:9" x14ac:dyDescent="0.3">
      <c r="A1851" s="13" t="s">
        <v>8219</v>
      </c>
      <c r="B1851" s="15">
        <v>109</v>
      </c>
      <c r="I1851" s="18"/>
    </row>
    <row r="1852" spans="1:9" x14ac:dyDescent="0.3">
      <c r="A1852" s="12" t="s">
        <v>8219</v>
      </c>
      <c r="B1852" s="15">
        <v>41</v>
      </c>
      <c r="I1852" s="18"/>
    </row>
    <row r="1853" spans="1:9" x14ac:dyDescent="0.3">
      <c r="A1853" s="13" t="s">
        <v>8219</v>
      </c>
      <c r="B1853" s="15">
        <v>14</v>
      </c>
      <c r="I1853" s="18"/>
    </row>
    <row r="1854" spans="1:9" x14ac:dyDescent="0.3">
      <c r="A1854" s="12" t="s">
        <v>8219</v>
      </c>
      <c r="B1854" s="15">
        <v>23</v>
      </c>
      <c r="I1854" s="18"/>
    </row>
    <row r="1855" spans="1:9" x14ac:dyDescent="0.3">
      <c r="A1855" s="13" t="s">
        <v>8219</v>
      </c>
      <c r="B1855" s="15">
        <v>78</v>
      </c>
      <c r="I1855" s="18"/>
    </row>
    <row r="1856" spans="1:9" x14ac:dyDescent="0.3">
      <c r="A1856" s="12" t="s">
        <v>8219</v>
      </c>
      <c r="B1856" s="15">
        <v>294</v>
      </c>
    </row>
    <row r="1857" spans="1:9" x14ac:dyDescent="0.3">
      <c r="A1857" s="13" t="s">
        <v>8219</v>
      </c>
      <c r="B1857" s="15">
        <v>392</v>
      </c>
    </row>
    <row r="1858" spans="1:9" x14ac:dyDescent="0.3">
      <c r="A1858" s="12" t="s">
        <v>8219</v>
      </c>
      <c r="B1858" s="15">
        <v>89</v>
      </c>
      <c r="I1858" s="18"/>
    </row>
    <row r="1859" spans="1:9" x14ac:dyDescent="0.3">
      <c r="A1859" s="13" t="s">
        <v>8219</v>
      </c>
      <c r="B1859" s="15">
        <v>110</v>
      </c>
      <c r="I1859" s="18"/>
    </row>
    <row r="1860" spans="1:9" x14ac:dyDescent="0.3">
      <c r="A1860" s="12" t="s">
        <v>8219</v>
      </c>
      <c r="B1860" s="15">
        <v>70</v>
      </c>
      <c r="I1860" s="18"/>
    </row>
    <row r="1861" spans="1:9" x14ac:dyDescent="0.3">
      <c r="A1861" s="13" t="s">
        <v>8219</v>
      </c>
      <c r="B1861" s="15">
        <v>43</v>
      </c>
      <c r="I1861" s="18"/>
    </row>
    <row r="1862" spans="1:9" x14ac:dyDescent="0.3">
      <c r="A1862" s="12" t="s">
        <v>8219</v>
      </c>
      <c r="B1862" s="15">
        <v>115</v>
      </c>
    </row>
    <row r="1863" spans="1:9" x14ac:dyDescent="0.3">
      <c r="A1863" s="13" t="s">
        <v>8219</v>
      </c>
      <c r="B1863" s="15">
        <v>81</v>
      </c>
      <c r="I1863" s="18"/>
    </row>
    <row r="1864" spans="1:9" x14ac:dyDescent="0.3">
      <c r="A1864" s="12" t="s">
        <v>8219</v>
      </c>
      <c r="B1864" s="15">
        <v>24</v>
      </c>
      <c r="I1864" s="18"/>
    </row>
    <row r="1865" spans="1:9" x14ac:dyDescent="0.3">
      <c r="A1865" s="13" t="s">
        <v>8219</v>
      </c>
      <c r="B1865" s="15">
        <v>303</v>
      </c>
    </row>
    <row r="1866" spans="1:9" x14ac:dyDescent="0.3">
      <c r="A1866" s="12" t="s">
        <v>8219</v>
      </c>
      <c r="B1866" s="15">
        <v>140</v>
      </c>
    </row>
    <row r="1867" spans="1:9" x14ac:dyDescent="0.3">
      <c r="A1867" s="13" t="s">
        <v>8219</v>
      </c>
      <c r="B1867" s="15">
        <v>168</v>
      </c>
    </row>
    <row r="1868" spans="1:9" x14ac:dyDescent="0.3">
      <c r="A1868" s="12" t="s">
        <v>8219</v>
      </c>
      <c r="B1868" s="15">
        <v>38</v>
      </c>
      <c r="I1868" s="18"/>
    </row>
    <row r="1869" spans="1:9" x14ac:dyDescent="0.3">
      <c r="A1869" s="13" t="s">
        <v>8219</v>
      </c>
      <c r="B1869" s="15">
        <v>33</v>
      </c>
      <c r="I1869" s="18"/>
    </row>
    <row r="1870" spans="1:9" x14ac:dyDescent="0.3">
      <c r="A1870" s="12" t="s">
        <v>8219</v>
      </c>
      <c r="B1870" s="15">
        <v>56</v>
      </c>
      <c r="I1870" s="18"/>
    </row>
    <row r="1871" spans="1:9" x14ac:dyDescent="0.3">
      <c r="A1871" s="13" t="s">
        <v>8219</v>
      </c>
      <c r="B1871" s="15">
        <v>18</v>
      </c>
      <c r="I1871" s="18"/>
    </row>
    <row r="1872" spans="1:9" x14ac:dyDescent="0.3">
      <c r="A1872" s="12" t="s">
        <v>8219</v>
      </c>
      <c r="B1872" s="15">
        <v>18</v>
      </c>
      <c r="I1872" s="18"/>
    </row>
    <row r="1873" spans="1:9" x14ac:dyDescent="0.3">
      <c r="A1873" s="13" t="s">
        <v>8219</v>
      </c>
      <c r="B1873" s="15">
        <v>54</v>
      </c>
      <c r="I1873" s="18"/>
    </row>
    <row r="1874" spans="1:9" x14ac:dyDescent="0.3">
      <c r="A1874" s="12" t="s">
        <v>8219</v>
      </c>
      <c r="B1874" s="15">
        <v>157</v>
      </c>
    </row>
    <row r="1875" spans="1:9" x14ac:dyDescent="0.3">
      <c r="A1875" s="13" t="s">
        <v>8219</v>
      </c>
      <c r="B1875" s="15">
        <v>73</v>
      </c>
      <c r="I1875" s="18"/>
    </row>
    <row r="1876" spans="1:9" x14ac:dyDescent="0.3">
      <c r="A1876" s="12" t="s">
        <v>8219</v>
      </c>
      <c r="B1876" s="15">
        <v>290</v>
      </c>
    </row>
    <row r="1877" spans="1:9" x14ac:dyDescent="0.3">
      <c r="A1877" s="13" t="s">
        <v>8219</v>
      </c>
      <c r="B1877" s="15">
        <v>364</v>
      </c>
    </row>
    <row r="1878" spans="1:9" x14ac:dyDescent="0.3">
      <c r="A1878" s="12" t="s">
        <v>8219</v>
      </c>
      <c r="B1878" s="15">
        <v>65</v>
      </c>
      <c r="I1878" s="18"/>
    </row>
    <row r="1879" spans="1:9" x14ac:dyDescent="0.3">
      <c r="A1879" s="13" t="s">
        <v>8219</v>
      </c>
      <c r="B1879" s="15">
        <v>158</v>
      </c>
    </row>
    <row r="1880" spans="1:9" x14ac:dyDescent="0.3">
      <c r="A1880" s="12" t="s">
        <v>8219</v>
      </c>
      <c r="B1880" s="15">
        <v>244</v>
      </c>
    </row>
    <row r="1881" spans="1:9" x14ac:dyDescent="0.3">
      <c r="A1881" s="13" t="s">
        <v>8219</v>
      </c>
      <c r="B1881" s="15">
        <v>74</v>
      </c>
      <c r="I1881" s="18"/>
    </row>
    <row r="1882" spans="1:9" x14ac:dyDescent="0.3">
      <c r="A1882" s="12" t="s">
        <v>8219</v>
      </c>
      <c r="B1882" s="15">
        <v>33</v>
      </c>
      <c r="I1882" s="18"/>
    </row>
    <row r="1883" spans="1:9" x14ac:dyDescent="0.3">
      <c r="A1883" s="13" t="s">
        <v>8219</v>
      </c>
      <c r="B1883" s="15">
        <v>224</v>
      </c>
    </row>
    <row r="1884" spans="1:9" x14ac:dyDescent="0.3">
      <c r="A1884" s="12" t="s">
        <v>8219</v>
      </c>
      <c r="B1884" s="15">
        <v>20</v>
      </c>
      <c r="I1884" s="18"/>
    </row>
    <row r="1885" spans="1:9" x14ac:dyDescent="0.3">
      <c r="A1885" s="13" t="s">
        <v>8219</v>
      </c>
      <c r="B1885" s="15">
        <v>15</v>
      </c>
      <c r="I1885" s="18"/>
    </row>
    <row r="1886" spans="1:9" x14ac:dyDescent="0.3">
      <c r="A1886" s="12" t="s">
        <v>8219</v>
      </c>
      <c r="B1886" s="15">
        <v>445</v>
      </c>
    </row>
    <row r="1887" spans="1:9" x14ac:dyDescent="0.3">
      <c r="A1887" s="13" t="s">
        <v>8219</v>
      </c>
      <c r="B1887" s="15">
        <v>48</v>
      </c>
      <c r="I1887" s="18"/>
    </row>
    <row r="1888" spans="1:9" x14ac:dyDescent="0.3">
      <c r="A1888" s="12" t="s">
        <v>8219</v>
      </c>
      <c r="B1888" s="15">
        <v>28</v>
      </c>
      <c r="I1888" s="18"/>
    </row>
    <row r="1889" spans="1:9" x14ac:dyDescent="0.3">
      <c r="A1889" s="13" t="s">
        <v>8219</v>
      </c>
      <c r="B1889" s="15">
        <v>29</v>
      </c>
      <c r="I1889" s="18"/>
    </row>
    <row r="1890" spans="1:9" x14ac:dyDescent="0.3">
      <c r="A1890" s="12" t="s">
        <v>8219</v>
      </c>
      <c r="B1890" s="15">
        <v>19</v>
      </c>
      <c r="I1890" s="18"/>
    </row>
    <row r="1891" spans="1:9" x14ac:dyDescent="0.3">
      <c r="A1891" s="13" t="s">
        <v>8219</v>
      </c>
      <c r="B1891" s="15">
        <v>67</v>
      </c>
      <c r="I1891" s="18"/>
    </row>
    <row r="1892" spans="1:9" x14ac:dyDescent="0.3">
      <c r="A1892" s="12" t="s">
        <v>8219</v>
      </c>
      <c r="B1892" s="15">
        <v>1510</v>
      </c>
    </row>
    <row r="1893" spans="1:9" x14ac:dyDescent="0.3">
      <c r="A1893" s="13" t="s">
        <v>8219</v>
      </c>
      <c r="B1893" s="15">
        <v>120</v>
      </c>
    </row>
    <row r="1894" spans="1:9" x14ac:dyDescent="0.3">
      <c r="A1894" s="12" t="s">
        <v>8219</v>
      </c>
      <c r="B1894" s="15">
        <v>16</v>
      </c>
      <c r="I1894" s="18"/>
    </row>
    <row r="1895" spans="1:9" x14ac:dyDescent="0.3">
      <c r="A1895" s="13" t="s">
        <v>8219</v>
      </c>
      <c r="B1895" s="15">
        <v>87</v>
      </c>
      <c r="I1895" s="18"/>
    </row>
    <row r="1896" spans="1:9" x14ac:dyDescent="0.3">
      <c r="A1896" s="12" t="s">
        <v>8219</v>
      </c>
      <c r="B1896" s="15">
        <v>253</v>
      </c>
    </row>
    <row r="1897" spans="1:9" x14ac:dyDescent="0.3">
      <c r="A1897" s="13" t="s">
        <v>8219</v>
      </c>
      <c r="B1897" s="15">
        <v>38</v>
      </c>
      <c r="I1897" s="18"/>
    </row>
    <row r="1898" spans="1:9" x14ac:dyDescent="0.3">
      <c r="A1898" s="12" t="s">
        <v>8219</v>
      </c>
      <c r="B1898" s="15">
        <v>15</v>
      </c>
      <c r="I1898" s="18"/>
    </row>
    <row r="1899" spans="1:9" x14ac:dyDescent="0.3">
      <c r="A1899" s="13" t="s">
        <v>8219</v>
      </c>
      <c r="B1899" s="15">
        <v>108</v>
      </c>
      <c r="I1899" s="18"/>
    </row>
    <row r="1900" spans="1:9" x14ac:dyDescent="0.3">
      <c r="A1900" s="12" t="s">
        <v>8219</v>
      </c>
      <c r="B1900" s="15">
        <v>537</v>
      </c>
    </row>
    <row r="1901" spans="1:9" x14ac:dyDescent="0.3">
      <c r="A1901" s="13" t="s">
        <v>8219</v>
      </c>
      <c r="B1901" s="15">
        <v>11</v>
      </c>
      <c r="I1901" s="18"/>
    </row>
    <row r="1902" spans="1:9" x14ac:dyDescent="0.3">
      <c r="A1902" s="12" t="s">
        <v>8219</v>
      </c>
      <c r="B1902" s="15">
        <v>12</v>
      </c>
      <c r="I1902" s="18"/>
    </row>
    <row r="1903" spans="1:9" x14ac:dyDescent="0.3">
      <c r="A1903" s="13" t="s">
        <v>8219</v>
      </c>
      <c r="B1903" s="15">
        <v>45</v>
      </c>
      <c r="I1903" s="18"/>
    </row>
    <row r="1904" spans="1:9" x14ac:dyDescent="0.3">
      <c r="A1904" s="12" t="s">
        <v>8219</v>
      </c>
      <c r="B1904" s="15">
        <v>23</v>
      </c>
      <c r="I1904" s="18"/>
    </row>
    <row r="1905" spans="1:9" x14ac:dyDescent="0.3">
      <c r="A1905" s="13" t="s">
        <v>8219</v>
      </c>
      <c r="B1905" s="15">
        <v>93</v>
      </c>
      <c r="I1905" s="18"/>
    </row>
    <row r="1906" spans="1:9" x14ac:dyDescent="0.3">
      <c r="A1906" s="12" t="s">
        <v>8219</v>
      </c>
      <c r="B1906" s="15">
        <v>29</v>
      </c>
      <c r="I1906" s="18"/>
    </row>
    <row r="1907" spans="1:9" x14ac:dyDescent="0.3">
      <c r="A1907" s="13" t="s">
        <v>8219</v>
      </c>
      <c r="B1907" s="15">
        <v>50</v>
      </c>
      <c r="I1907" s="18"/>
    </row>
    <row r="1908" spans="1:9" x14ac:dyDescent="0.3">
      <c r="A1908" s="12" t="s">
        <v>8219</v>
      </c>
      <c r="B1908" s="15">
        <v>53</v>
      </c>
      <c r="I1908" s="18"/>
    </row>
    <row r="1909" spans="1:9" x14ac:dyDescent="0.3">
      <c r="A1909" s="13" t="s">
        <v>8219</v>
      </c>
      <c r="B1909" s="15">
        <v>302</v>
      </c>
    </row>
    <row r="1910" spans="1:9" x14ac:dyDescent="0.3">
      <c r="A1910" s="12" t="s">
        <v>8219</v>
      </c>
      <c r="B1910" s="15">
        <v>441</v>
      </c>
    </row>
    <row r="1911" spans="1:9" x14ac:dyDescent="0.3">
      <c r="A1911" s="13" t="s">
        <v>8219</v>
      </c>
      <c r="B1911" s="15">
        <v>66</v>
      </c>
      <c r="I1911" s="18"/>
    </row>
    <row r="1912" spans="1:9" x14ac:dyDescent="0.3">
      <c r="A1912" s="12" t="s">
        <v>8219</v>
      </c>
      <c r="B1912" s="15">
        <v>19</v>
      </c>
      <c r="I1912" s="18"/>
    </row>
    <row r="1913" spans="1:9" x14ac:dyDescent="0.3">
      <c r="A1913" s="13" t="s">
        <v>8219</v>
      </c>
      <c r="B1913" s="15">
        <v>58</v>
      </c>
      <c r="I1913" s="18"/>
    </row>
    <row r="1914" spans="1:9" x14ac:dyDescent="0.3">
      <c r="A1914" s="12" t="s">
        <v>8219</v>
      </c>
      <c r="B1914" s="15">
        <v>688</v>
      </c>
    </row>
    <row r="1915" spans="1:9" x14ac:dyDescent="0.3">
      <c r="A1915" s="13" t="s">
        <v>8219</v>
      </c>
      <c r="B1915" s="15">
        <v>5812</v>
      </c>
    </row>
    <row r="1916" spans="1:9" x14ac:dyDescent="0.3">
      <c r="A1916" s="12" t="s">
        <v>8219</v>
      </c>
      <c r="B1916" s="15">
        <v>16</v>
      </c>
      <c r="I1916" s="18"/>
    </row>
    <row r="1917" spans="1:9" x14ac:dyDescent="0.3">
      <c r="A1917" s="13" t="s">
        <v>8219</v>
      </c>
      <c r="B1917" s="15">
        <v>122</v>
      </c>
    </row>
    <row r="1918" spans="1:9" x14ac:dyDescent="0.3">
      <c r="A1918" s="12" t="s">
        <v>8219</v>
      </c>
      <c r="B1918" s="15">
        <v>306</v>
      </c>
    </row>
    <row r="1919" spans="1:9" x14ac:dyDescent="0.3">
      <c r="A1919" s="13" t="s">
        <v>8219</v>
      </c>
      <c r="B1919" s="15">
        <v>159</v>
      </c>
    </row>
    <row r="1920" spans="1:9" x14ac:dyDescent="0.3">
      <c r="A1920" s="12" t="s">
        <v>8219</v>
      </c>
      <c r="B1920" s="15">
        <v>61</v>
      </c>
      <c r="I1920" s="18"/>
    </row>
    <row r="1921" spans="1:9" x14ac:dyDescent="0.3">
      <c r="A1921" s="13" t="s">
        <v>8219</v>
      </c>
      <c r="B1921" s="15">
        <v>107</v>
      </c>
      <c r="I1921" s="18"/>
    </row>
    <row r="1922" spans="1:9" x14ac:dyDescent="0.3">
      <c r="A1922" s="12" t="s">
        <v>8219</v>
      </c>
      <c r="B1922" s="15">
        <v>120</v>
      </c>
    </row>
    <row r="1923" spans="1:9" x14ac:dyDescent="0.3">
      <c r="A1923" s="13" t="s">
        <v>8219</v>
      </c>
      <c r="B1923" s="15">
        <v>1364</v>
      </c>
    </row>
    <row r="1924" spans="1:9" x14ac:dyDescent="0.3">
      <c r="A1924" s="12" t="s">
        <v>8219</v>
      </c>
      <c r="B1924" s="15">
        <v>28</v>
      </c>
      <c r="I1924" s="18"/>
    </row>
    <row r="1925" spans="1:9" x14ac:dyDescent="0.3">
      <c r="A1925" s="13" t="s">
        <v>8219</v>
      </c>
      <c r="B1925" s="15">
        <v>682</v>
      </c>
    </row>
    <row r="1926" spans="1:9" x14ac:dyDescent="0.3">
      <c r="A1926" s="12" t="s">
        <v>8219</v>
      </c>
      <c r="B1926" s="15">
        <v>141</v>
      </c>
    </row>
    <row r="1927" spans="1:9" x14ac:dyDescent="0.3">
      <c r="A1927" s="13" t="s">
        <v>8219</v>
      </c>
      <c r="B1927" s="15">
        <v>1556</v>
      </c>
    </row>
    <row r="1928" spans="1:9" x14ac:dyDescent="0.3">
      <c r="A1928" s="12" t="s">
        <v>8219</v>
      </c>
      <c r="B1928" s="15">
        <v>271</v>
      </c>
    </row>
    <row r="1929" spans="1:9" x14ac:dyDescent="0.3">
      <c r="A1929" s="13" t="s">
        <v>8219</v>
      </c>
      <c r="B1929" s="15">
        <v>1</v>
      </c>
      <c r="I1929" s="18"/>
    </row>
    <row r="1930" spans="1:9" x14ac:dyDescent="0.3">
      <c r="A1930" s="12" t="s">
        <v>8219</v>
      </c>
      <c r="B1930" s="15">
        <v>508</v>
      </c>
    </row>
    <row r="1931" spans="1:9" x14ac:dyDescent="0.3">
      <c r="A1931" s="13" t="s">
        <v>8219</v>
      </c>
      <c r="B1931" s="15">
        <v>55</v>
      </c>
      <c r="I1931" s="18"/>
    </row>
    <row r="1932" spans="1:9" x14ac:dyDescent="0.3">
      <c r="A1932" s="12" t="s">
        <v>8219</v>
      </c>
      <c r="B1932" s="15">
        <v>1876</v>
      </c>
    </row>
    <row r="1933" spans="1:9" x14ac:dyDescent="0.3">
      <c r="A1933" s="13" t="s">
        <v>8219</v>
      </c>
      <c r="B1933" s="15">
        <v>729</v>
      </c>
    </row>
    <row r="1934" spans="1:9" x14ac:dyDescent="0.3">
      <c r="A1934" s="12" t="s">
        <v>8219</v>
      </c>
      <c r="B1934" s="15">
        <v>125</v>
      </c>
    </row>
    <row r="1935" spans="1:9" x14ac:dyDescent="0.3">
      <c r="A1935" s="13" t="s">
        <v>8219</v>
      </c>
      <c r="B1935" s="15">
        <v>113</v>
      </c>
    </row>
    <row r="1936" spans="1:9" x14ac:dyDescent="0.3">
      <c r="A1936" s="12" t="s">
        <v>8219</v>
      </c>
      <c r="B1936" s="15">
        <v>392</v>
      </c>
    </row>
    <row r="1937" spans="1:9" x14ac:dyDescent="0.3">
      <c r="A1937" s="13" t="s">
        <v>8219</v>
      </c>
      <c r="B1937" s="15">
        <v>17</v>
      </c>
      <c r="I1937" s="18"/>
    </row>
    <row r="1938" spans="1:9" x14ac:dyDescent="0.3">
      <c r="A1938" s="12" t="s">
        <v>8219</v>
      </c>
      <c r="B1938" s="15">
        <v>17</v>
      </c>
      <c r="I1938" s="18"/>
    </row>
    <row r="1939" spans="1:9" x14ac:dyDescent="0.3">
      <c r="A1939" s="13" t="s">
        <v>8219</v>
      </c>
      <c r="B1939" s="15">
        <v>666</v>
      </c>
    </row>
    <row r="1940" spans="1:9" x14ac:dyDescent="0.3">
      <c r="A1940" s="12" t="s">
        <v>8219</v>
      </c>
      <c r="B1940" s="15">
        <v>109</v>
      </c>
      <c r="I1940" s="18"/>
    </row>
    <row r="1941" spans="1:9" x14ac:dyDescent="0.3">
      <c r="A1941" s="13" t="s">
        <v>8219</v>
      </c>
      <c r="B1941" s="15">
        <v>311</v>
      </c>
    </row>
    <row r="1942" spans="1:9" x14ac:dyDescent="0.3">
      <c r="A1942" s="12" t="s">
        <v>8219</v>
      </c>
      <c r="B1942" s="15">
        <v>170</v>
      </c>
    </row>
    <row r="1943" spans="1:9" x14ac:dyDescent="0.3">
      <c r="A1943" s="13" t="s">
        <v>8219</v>
      </c>
      <c r="B1943" s="15">
        <v>133</v>
      </c>
    </row>
    <row r="1944" spans="1:9" x14ac:dyDescent="0.3">
      <c r="A1944" s="12" t="s">
        <v>8219</v>
      </c>
      <c r="B1944" s="15">
        <v>34</v>
      </c>
      <c r="I1944" s="18"/>
    </row>
    <row r="1945" spans="1:9" x14ac:dyDescent="0.3">
      <c r="A1945" s="13" t="s">
        <v>8219</v>
      </c>
      <c r="B1945" s="15">
        <v>172</v>
      </c>
    </row>
    <row r="1946" spans="1:9" x14ac:dyDescent="0.3">
      <c r="A1946" s="12" t="s">
        <v>8219</v>
      </c>
      <c r="B1946" s="15">
        <v>45</v>
      </c>
      <c r="I1946" s="18"/>
    </row>
    <row r="1947" spans="1:9" x14ac:dyDescent="0.3">
      <c r="A1947" s="13" t="s">
        <v>8219</v>
      </c>
      <c r="B1947" s="15">
        <v>236</v>
      </c>
    </row>
    <row r="1948" spans="1:9" x14ac:dyDescent="0.3">
      <c r="A1948" s="12" t="s">
        <v>8219</v>
      </c>
      <c r="B1948" s="15">
        <v>30</v>
      </c>
      <c r="I1948" s="18"/>
    </row>
    <row r="1949" spans="1:9" x14ac:dyDescent="0.3">
      <c r="A1949" s="13" t="s">
        <v>8219</v>
      </c>
      <c r="B1949" s="15">
        <v>48</v>
      </c>
      <c r="I1949" s="18"/>
    </row>
    <row r="1950" spans="1:9" x14ac:dyDescent="0.3">
      <c r="A1950" s="12" t="s">
        <v>8219</v>
      </c>
      <c r="B1950" s="15">
        <v>1513</v>
      </c>
    </row>
    <row r="1951" spans="1:9" x14ac:dyDescent="0.3">
      <c r="A1951" s="13" t="s">
        <v>8219</v>
      </c>
      <c r="B1951" s="15">
        <v>28</v>
      </c>
      <c r="I1951" s="18"/>
    </row>
    <row r="1952" spans="1:9" x14ac:dyDescent="0.3">
      <c r="A1952" s="12" t="s">
        <v>8219</v>
      </c>
      <c r="B1952" s="15">
        <v>253</v>
      </c>
    </row>
    <row r="1953" spans="1:9" x14ac:dyDescent="0.3">
      <c r="A1953" s="13" t="s">
        <v>8219</v>
      </c>
      <c r="B1953" s="15">
        <v>4</v>
      </c>
      <c r="I1953" s="18"/>
    </row>
    <row r="1954" spans="1:9" x14ac:dyDescent="0.3">
      <c r="A1954" s="12" t="s">
        <v>8219</v>
      </c>
      <c r="B1954" s="15">
        <v>58</v>
      </c>
      <c r="I1954" s="18"/>
    </row>
    <row r="1955" spans="1:9" x14ac:dyDescent="0.3">
      <c r="A1955" s="13" t="s">
        <v>8219</v>
      </c>
      <c r="B1955" s="15">
        <v>18</v>
      </c>
      <c r="I1955" s="18"/>
    </row>
    <row r="1956" spans="1:9" x14ac:dyDescent="0.3">
      <c r="A1956" s="12" t="s">
        <v>8219</v>
      </c>
      <c r="B1956" s="15">
        <v>644</v>
      </c>
    </row>
    <row r="1957" spans="1:9" x14ac:dyDescent="0.3">
      <c r="A1957" s="13" t="s">
        <v>8219</v>
      </c>
      <c r="B1957" s="15">
        <v>22</v>
      </c>
      <c r="I1957" s="18"/>
    </row>
    <row r="1958" spans="1:9" x14ac:dyDescent="0.3">
      <c r="A1958" s="12" t="s">
        <v>8219</v>
      </c>
      <c r="B1958" s="15">
        <v>94</v>
      </c>
      <c r="I1958" s="18"/>
    </row>
    <row r="1959" spans="1:9" x14ac:dyDescent="0.3">
      <c r="A1959" s="13" t="s">
        <v>8219</v>
      </c>
      <c r="B1959" s="15">
        <v>93</v>
      </c>
      <c r="I1959" s="18"/>
    </row>
    <row r="1960" spans="1:9" x14ac:dyDescent="0.3">
      <c r="A1960" s="12" t="s">
        <v>8219</v>
      </c>
      <c r="B1960" s="15">
        <v>834</v>
      </c>
    </row>
    <row r="1961" spans="1:9" x14ac:dyDescent="0.3">
      <c r="A1961" s="13" t="s">
        <v>8219</v>
      </c>
      <c r="B1961" s="15">
        <v>670</v>
      </c>
    </row>
    <row r="1962" spans="1:9" x14ac:dyDescent="0.3">
      <c r="A1962" s="12" t="s">
        <v>8219</v>
      </c>
      <c r="B1962" s="15">
        <v>32</v>
      </c>
      <c r="I1962" s="18"/>
    </row>
    <row r="1963" spans="1:9" x14ac:dyDescent="0.3">
      <c r="A1963" s="13" t="s">
        <v>8219</v>
      </c>
      <c r="B1963" s="15">
        <v>87</v>
      </c>
      <c r="I1963" s="18"/>
    </row>
    <row r="1964" spans="1:9" x14ac:dyDescent="0.3">
      <c r="A1964" s="12" t="s">
        <v>8219</v>
      </c>
      <c r="B1964" s="15">
        <v>562</v>
      </c>
    </row>
    <row r="1965" spans="1:9" x14ac:dyDescent="0.3">
      <c r="A1965" s="13" t="s">
        <v>8219</v>
      </c>
      <c r="B1965" s="15">
        <v>30</v>
      </c>
      <c r="I1965" s="18"/>
    </row>
    <row r="1966" spans="1:9" x14ac:dyDescent="0.3">
      <c r="A1966" s="12" t="s">
        <v>8219</v>
      </c>
      <c r="B1966" s="15">
        <v>33</v>
      </c>
      <c r="I1966" s="18"/>
    </row>
    <row r="1967" spans="1:9" x14ac:dyDescent="0.3">
      <c r="A1967" s="13" t="s">
        <v>8219</v>
      </c>
      <c r="B1967" s="15">
        <v>1375</v>
      </c>
    </row>
    <row r="1968" spans="1:9" x14ac:dyDescent="0.3">
      <c r="A1968" s="12" t="s">
        <v>8219</v>
      </c>
      <c r="B1968" s="15">
        <v>28</v>
      </c>
      <c r="I1968" s="18"/>
    </row>
    <row r="1969" spans="1:9" x14ac:dyDescent="0.3">
      <c r="A1969" s="13" t="s">
        <v>8219</v>
      </c>
      <c r="B1969" s="15">
        <v>20</v>
      </c>
      <c r="I1969" s="18"/>
    </row>
    <row r="1970" spans="1:9" x14ac:dyDescent="0.3">
      <c r="A1970" s="12" t="s">
        <v>8219</v>
      </c>
      <c r="B1970" s="15">
        <v>65</v>
      </c>
      <c r="I1970" s="18"/>
    </row>
    <row r="1971" spans="1:9" x14ac:dyDescent="0.3">
      <c r="A1971" s="13" t="s">
        <v>8219</v>
      </c>
      <c r="B1971" s="15">
        <v>14</v>
      </c>
      <c r="I1971" s="18"/>
    </row>
    <row r="1972" spans="1:9" x14ac:dyDescent="0.3">
      <c r="A1972" s="12" t="s">
        <v>8219</v>
      </c>
      <c r="B1972" s="15">
        <v>47</v>
      </c>
      <c r="I1972" s="18"/>
    </row>
    <row r="1973" spans="1:9" x14ac:dyDescent="0.3">
      <c r="A1973" s="13" t="s">
        <v>8219</v>
      </c>
      <c r="B1973" s="15">
        <v>147</v>
      </c>
    </row>
    <row r="1974" spans="1:9" x14ac:dyDescent="0.3">
      <c r="A1974" s="12" t="s">
        <v>8219</v>
      </c>
      <c r="B1974" s="15">
        <v>18</v>
      </c>
      <c r="I1974" s="18"/>
    </row>
    <row r="1975" spans="1:9" x14ac:dyDescent="0.3">
      <c r="A1975" s="13" t="s">
        <v>8219</v>
      </c>
      <c r="B1975" s="15">
        <v>50</v>
      </c>
      <c r="I1975" s="18"/>
    </row>
    <row r="1976" spans="1:9" x14ac:dyDescent="0.3">
      <c r="A1976" s="12" t="s">
        <v>8219</v>
      </c>
      <c r="B1976" s="15">
        <v>18</v>
      </c>
      <c r="I1976" s="18"/>
    </row>
    <row r="1977" spans="1:9" x14ac:dyDescent="0.3">
      <c r="A1977" s="13" t="s">
        <v>8219</v>
      </c>
      <c r="B1977" s="15">
        <v>304</v>
      </c>
    </row>
    <row r="1978" spans="1:9" x14ac:dyDescent="0.3">
      <c r="A1978" s="12" t="s">
        <v>8219</v>
      </c>
      <c r="B1978" s="15">
        <v>3</v>
      </c>
      <c r="I1978" s="18"/>
    </row>
    <row r="1979" spans="1:9" x14ac:dyDescent="0.3">
      <c r="A1979" s="13" t="s">
        <v>8219</v>
      </c>
      <c r="B1979" s="15">
        <v>36</v>
      </c>
      <c r="I1979" s="18"/>
    </row>
    <row r="1980" spans="1:9" x14ac:dyDescent="0.3">
      <c r="A1980" s="12" t="s">
        <v>8219</v>
      </c>
      <c r="B1980" s="15">
        <v>147</v>
      </c>
    </row>
    <row r="1981" spans="1:9" x14ac:dyDescent="0.3">
      <c r="A1981" s="13" t="s">
        <v>8219</v>
      </c>
      <c r="B1981" s="15">
        <v>625</v>
      </c>
    </row>
    <row r="1982" spans="1:9" x14ac:dyDescent="0.3">
      <c r="A1982" s="12" t="s">
        <v>8219</v>
      </c>
      <c r="B1982" s="15">
        <v>10</v>
      </c>
      <c r="I1982" s="18"/>
    </row>
    <row r="1983" spans="1:9" x14ac:dyDescent="0.3">
      <c r="A1983" s="13" t="s">
        <v>8219</v>
      </c>
      <c r="B1983" s="15">
        <v>563</v>
      </c>
    </row>
    <row r="1984" spans="1:9" x14ac:dyDescent="0.3">
      <c r="A1984" s="12" t="s">
        <v>8219</v>
      </c>
      <c r="B1984" s="15">
        <v>74</v>
      </c>
      <c r="I1984" s="18"/>
    </row>
    <row r="1985" spans="1:9" x14ac:dyDescent="0.3">
      <c r="A1985" s="13" t="s">
        <v>8219</v>
      </c>
      <c r="B1985" s="15">
        <v>1049</v>
      </c>
    </row>
    <row r="1986" spans="1:9" x14ac:dyDescent="0.3">
      <c r="A1986" s="12" t="s">
        <v>8219</v>
      </c>
      <c r="B1986" s="15">
        <v>20</v>
      </c>
      <c r="I1986" s="18"/>
    </row>
    <row r="1987" spans="1:9" x14ac:dyDescent="0.3">
      <c r="A1987" s="13" t="s">
        <v>8219</v>
      </c>
      <c r="B1987" s="15">
        <v>354</v>
      </c>
    </row>
    <row r="1988" spans="1:9" x14ac:dyDescent="0.3">
      <c r="A1988" s="12" t="s">
        <v>8219</v>
      </c>
      <c r="B1988" s="15">
        <v>183</v>
      </c>
    </row>
    <row r="1989" spans="1:9" x14ac:dyDescent="0.3">
      <c r="A1989" s="13" t="s">
        <v>8219</v>
      </c>
      <c r="B1989" s="15">
        <v>131</v>
      </c>
    </row>
    <row r="1990" spans="1:9" x14ac:dyDescent="0.3">
      <c r="A1990" s="12" t="s">
        <v>8219</v>
      </c>
      <c r="B1990" s="15">
        <v>18</v>
      </c>
      <c r="I1990" s="18"/>
    </row>
    <row r="1991" spans="1:9" x14ac:dyDescent="0.3">
      <c r="A1991" s="13" t="s">
        <v>8219</v>
      </c>
      <c r="B1991" s="15">
        <v>46</v>
      </c>
      <c r="I1991" s="18"/>
    </row>
    <row r="1992" spans="1:9" x14ac:dyDescent="0.3">
      <c r="A1992" s="12" t="s">
        <v>8219</v>
      </c>
      <c r="B1992" s="15">
        <v>145</v>
      </c>
    </row>
    <row r="1993" spans="1:9" x14ac:dyDescent="0.3">
      <c r="A1993" s="13" t="s">
        <v>8219</v>
      </c>
      <c r="B1993" s="15">
        <v>13</v>
      </c>
      <c r="I1993" s="18"/>
    </row>
    <row r="1994" spans="1:9" x14ac:dyDescent="0.3">
      <c r="A1994" s="12" t="s">
        <v>8219</v>
      </c>
      <c r="B1994" s="15">
        <v>25</v>
      </c>
      <c r="I1994" s="18"/>
    </row>
    <row r="1995" spans="1:9" x14ac:dyDescent="0.3">
      <c r="A1995" s="13" t="s">
        <v>8219</v>
      </c>
      <c r="B1995" s="15">
        <v>14</v>
      </c>
      <c r="I1995" s="18"/>
    </row>
    <row r="1996" spans="1:9" x14ac:dyDescent="0.3">
      <c r="A1996" s="12" t="s">
        <v>8219</v>
      </c>
      <c r="B1996" s="15">
        <v>296</v>
      </c>
    </row>
    <row r="1997" spans="1:9" x14ac:dyDescent="0.3">
      <c r="A1997" s="13" t="s">
        <v>8219</v>
      </c>
      <c r="B1997" s="15">
        <v>456</v>
      </c>
    </row>
    <row r="1998" spans="1:9" x14ac:dyDescent="0.3">
      <c r="A1998" s="12" t="s">
        <v>8219</v>
      </c>
      <c r="B1998" s="15">
        <v>182</v>
      </c>
    </row>
    <row r="1999" spans="1:9" x14ac:dyDescent="0.3">
      <c r="A1999" s="13" t="s">
        <v>8219</v>
      </c>
      <c r="B1999" s="15">
        <v>47</v>
      </c>
      <c r="I1999" s="18"/>
    </row>
    <row r="2000" spans="1:9" x14ac:dyDescent="0.3">
      <c r="A2000" s="12" t="s">
        <v>8219</v>
      </c>
      <c r="B2000" s="15">
        <v>303</v>
      </c>
    </row>
    <row r="2001" spans="1:9" x14ac:dyDescent="0.3">
      <c r="A2001" s="13" t="s">
        <v>8219</v>
      </c>
      <c r="B2001" s="15">
        <v>271</v>
      </c>
    </row>
    <row r="2002" spans="1:9" x14ac:dyDescent="0.3">
      <c r="A2002" s="12" t="s">
        <v>8219</v>
      </c>
      <c r="B2002" s="15">
        <v>26</v>
      </c>
      <c r="I2002" s="18"/>
    </row>
    <row r="2003" spans="1:9" x14ac:dyDescent="0.3">
      <c r="A2003" s="13" t="s">
        <v>8219</v>
      </c>
      <c r="B2003" s="15">
        <v>455</v>
      </c>
    </row>
    <row r="2004" spans="1:9" x14ac:dyDescent="0.3">
      <c r="A2004" s="12" t="s">
        <v>8219</v>
      </c>
      <c r="B2004" s="15">
        <v>17</v>
      </c>
      <c r="I2004" s="18"/>
    </row>
    <row r="2005" spans="1:9" x14ac:dyDescent="0.3">
      <c r="A2005" s="13" t="s">
        <v>8219</v>
      </c>
      <c r="B2005" s="15">
        <v>168</v>
      </c>
    </row>
    <row r="2006" spans="1:9" x14ac:dyDescent="0.3">
      <c r="A2006" s="12" t="s">
        <v>8219</v>
      </c>
      <c r="B2006" s="15">
        <v>185</v>
      </c>
    </row>
    <row r="2007" spans="1:9" x14ac:dyDescent="0.3">
      <c r="A2007" s="13" t="s">
        <v>8219</v>
      </c>
      <c r="B2007" s="15">
        <v>314</v>
      </c>
    </row>
    <row r="2008" spans="1:9" x14ac:dyDescent="0.3">
      <c r="A2008" s="12" t="s">
        <v>8219</v>
      </c>
      <c r="B2008" s="15">
        <v>99</v>
      </c>
      <c r="I2008" s="18"/>
    </row>
    <row r="2009" spans="1:9" x14ac:dyDescent="0.3">
      <c r="A2009" s="13" t="s">
        <v>8219</v>
      </c>
      <c r="B2009" s="15">
        <v>103</v>
      </c>
      <c r="I2009" s="18"/>
    </row>
    <row r="2010" spans="1:9" x14ac:dyDescent="0.3">
      <c r="A2010" s="12" t="s">
        <v>8219</v>
      </c>
      <c r="B2010" s="15">
        <v>537</v>
      </c>
    </row>
    <row r="2011" spans="1:9" x14ac:dyDescent="0.3">
      <c r="A2011" s="13" t="s">
        <v>8219</v>
      </c>
      <c r="B2011" s="15">
        <v>22</v>
      </c>
      <c r="I2011" s="18"/>
    </row>
    <row r="2012" spans="1:9" x14ac:dyDescent="0.3">
      <c r="A2012" s="12" t="s">
        <v>8219</v>
      </c>
      <c r="B2012" s="15">
        <v>2051</v>
      </c>
    </row>
    <row r="2013" spans="1:9" x14ac:dyDescent="0.3">
      <c r="A2013" s="13" t="s">
        <v>8219</v>
      </c>
      <c r="B2013" s="15">
        <v>1281</v>
      </c>
    </row>
    <row r="2014" spans="1:9" x14ac:dyDescent="0.3">
      <c r="A2014" s="12" t="s">
        <v>8219</v>
      </c>
      <c r="B2014" s="15">
        <v>90</v>
      </c>
      <c r="I2014" s="18"/>
    </row>
    <row r="2015" spans="1:9" x14ac:dyDescent="0.3">
      <c r="A2015" s="13" t="s">
        <v>8219</v>
      </c>
      <c r="B2015" s="15">
        <v>167</v>
      </c>
    </row>
    <row r="2016" spans="1:9" x14ac:dyDescent="0.3">
      <c r="A2016" s="12" t="s">
        <v>8219</v>
      </c>
      <c r="B2016" s="15">
        <v>103</v>
      </c>
      <c r="I2016" s="18"/>
    </row>
    <row r="2017" spans="1:9" x14ac:dyDescent="0.3">
      <c r="A2017" s="13" t="s">
        <v>8219</v>
      </c>
      <c r="B2017" s="15">
        <v>25</v>
      </c>
      <c r="I2017" s="18"/>
    </row>
    <row r="2018" spans="1:9" x14ac:dyDescent="0.3">
      <c r="A2018" s="12" t="s">
        <v>8219</v>
      </c>
      <c r="B2018" s="15">
        <v>3863</v>
      </c>
    </row>
    <row r="2019" spans="1:9" x14ac:dyDescent="0.3">
      <c r="A2019" s="13" t="s">
        <v>8219</v>
      </c>
      <c r="B2019" s="15">
        <v>551</v>
      </c>
    </row>
    <row r="2020" spans="1:9" x14ac:dyDescent="0.3">
      <c r="A2020" s="12" t="s">
        <v>8219</v>
      </c>
      <c r="B2020" s="15">
        <v>126</v>
      </c>
    </row>
    <row r="2021" spans="1:9" x14ac:dyDescent="0.3">
      <c r="A2021" s="13" t="s">
        <v>8219</v>
      </c>
      <c r="B2021" s="15">
        <v>30</v>
      </c>
      <c r="I2021" s="18"/>
    </row>
    <row r="2022" spans="1:9" x14ac:dyDescent="0.3">
      <c r="A2022" s="12" t="s">
        <v>8219</v>
      </c>
      <c r="B2022" s="15">
        <v>127</v>
      </c>
    </row>
    <row r="2023" spans="1:9" x14ac:dyDescent="0.3">
      <c r="A2023" s="13" t="s">
        <v>8219</v>
      </c>
      <c r="B2023" s="15">
        <v>1013</v>
      </c>
    </row>
    <row r="2024" spans="1:9" x14ac:dyDescent="0.3">
      <c r="A2024" s="12" t="s">
        <v>8219</v>
      </c>
      <c r="B2024" s="15">
        <v>512</v>
      </c>
    </row>
    <row r="2025" spans="1:9" x14ac:dyDescent="0.3">
      <c r="A2025" s="13" t="s">
        <v>8219</v>
      </c>
      <c r="B2025" s="15">
        <v>96</v>
      </c>
      <c r="I2025" s="18"/>
    </row>
    <row r="2026" spans="1:9" x14ac:dyDescent="0.3">
      <c r="A2026" s="12" t="s">
        <v>8219</v>
      </c>
      <c r="B2026" s="15">
        <v>102</v>
      </c>
      <c r="I2026" s="18"/>
    </row>
    <row r="2027" spans="1:9" x14ac:dyDescent="0.3">
      <c r="A2027" s="13" t="s">
        <v>8219</v>
      </c>
      <c r="B2027" s="15">
        <v>112</v>
      </c>
    </row>
    <row r="2028" spans="1:9" x14ac:dyDescent="0.3">
      <c r="A2028" s="12" t="s">
        <v>8219</v>
      </c>
      <c r="B2028" s="15">
        <v>249</v>
      </c>
    </row>
    <row r="2029" spans="1:9" x14ac:dyDescent="0.3">
      <c r="A2029" s="13" t="s">
        <v>8219</v>
      </c>
      <c r="B2029" s="15">
        <v>269</v>
      </c>
    </row>
    <row r="2030" spans="1:9" x14ac:dyDescent="0.3">
      <c r="A2030" s="12" t="s">
        <v>8219</v>
      </c>
      <c r="B2030" s="15">
        <v>237</v>
      </c>
    </row>
    <row r="2031" spans="1:9" x14ac:dyDescent="0.3">
      <c r="A2031" s="13" t="s">
        <v>8219</v>
      </c>
      <c r="B2031" s="15">
        <v>138</v>
      </c>
    </row>
    <row r="2032" spans="1:9" x14ac:dyDescent="0.3">
      <c r="A2032" s="12" t="s">
        <v>8219</v>
      </c>
      <c r="B2032" s="15">
        <v>278</v>
      </c>
    </row>
    <row r="2033" spans="1:9" x14ac:dyDescent="0.3">
      <c r="A2033" s="13" t="s">
        <v>8219</v>
      </c>
      <c r="B2033" s="15">
        <v>95</v>
      </c>
      <c r="I2033" s="18"/>
    </row>
    <row r="2034" spans="1:9" x14ac:dyDescent="0.3">
      <c r="A2034" s="12" t="s">
        <v>8219</v>
      </c>
      <c r="B2034" s="15">
        <v>160</v>
      </c>
    </row>
    <row r="2035" spans="1:9" x14ac:dyDescent="0.3">
      <c r="A2035" s="13" t="s">
        <v>8219</v>
      </c>
      <c r="B2035" s="15">
        <v>1328</v>
      </c>
    </row>
    <row r="2036" spans="1:9" x14ac:dyDescent="0.3">
      <c r="A2036" s="12" t="s">
        <v>8219</v>
      </c>
      <c r="B2036" s="15">
        <v>284</v>
      </c>
    </row>
    <row r="2037" spans="1:9" x14ac:dyDescent="0.3">
      <c r="A2037" s="13" t="s">
        <v>8219</v>
      </c>
      <c r="B2037" s="15">
        <v>266</v>
      </c>
    </row>
    <row r="2038" spans="1:9" x14ac:dyDescent="0.3">
      <c r="A2038" s="12" t="s">
        <v>8219</v>
      </c>
      <c r="B2038" s="15">
        <v>510</v>
      </c>
    </row>
    <row r="2039" spans="1:9" x14ac:dyDescent="0.3">
      <c r="A2039" s="13" t="s">
        <v>8219</v>
      </c>
      <c r="B2039" s="15">
        <v>15</v>
      </c>
      <c r="I2039" s="18"/>
    </row>
    <row r="2040" spans="1:9" x14ac:dyDescent="0.3">
      <c r="A2040" s="12" t="s">
        <v>8219</v>
      </c>
      <c r="B2040" s="15">
        <v>271</v>
      </c>
    </row>
    <row r="2041" spans="1:9" x14ac:dyDescent="0.3">
      <c r="A2041" s="13" t="s">
        <v>8219</v>
      </c>
      <c r="B2041" s="15">
        <v>49</v>
      </c>
      <c r="I2041" s="18"/>
    </row>
    <row r="2042" spans="1:9" x14ac:dyDescent="0.3">
      <c r="A2042" s="12" t="s">
        <v>8219</v>
      </c>
      <c r="B2042" s="15">
        <v>607</v>
      </c>
    </row>
    <row r="2043" spans="1:9" x14ac:dyDescent="0.3">
      <c r="A2043" s="13" t="s">
        <v>8219</v>
      </c>
      <c r="B2043" s="15">
        <v>20</v>
      </c>
      <c r="I2043" s="18"/>
    </row>
    <row r="2044" spans="1:9" x14ac:dyDescent="0.3">
      <c r="A2044" s="12" t="s">
        <v>8219</v>
      </c>
      <c r="B2044" s="15">
        <v>15</v>
      </c>
      <c r="I2044" s="18"/>
    </row>
    <row r="2045" spans="1:9" x14ac:dyDescent="0.3">
      <c r="A2045" s="13" t="s">
        <v>8219</v>
      </c>
      <c r="B2045" s="15">
        <v>24</v>
      </c>
      <c r="I2045" s="18"/>
    </row>
    <row r="2046" spans="1:9" x14ac:dyDescent="0.3">
      <c r="A2046" s="12" t="s">
        <v>8219</v>
      </c>
      <c r="B2046" s="15">
        <v>80</v>
      </c>
      <c r="I2046" s="18"/>
    </row>
    <row r="2047" spans="1:9" x14ac:dyDescent="0.3">
      <c r="A2047" s="13" t="s">
        <v>8219</v>
      </c>
      <c r="B2047" s="15">
        <v>365</v>
      </c>
    </row>
    <row r="2048" spans="1:9" x14ac:dyDescent="0.3">
      <c r="A2048" s="12" t="s">
        <v>8219</v>
      </c>
      <c r="B2048" s="15">
        <v>1104</v>
      </c>
    </row>
    <row r="2049" spans="1:9" x14ac:dyDescent="0.3">
      <c r="A2049" s="13" t="s">
        <v>8219</v>
      </c>
      <c r="B2049" s="15">
        <v>176</v>
      </c>
    </row>
    <row r="2050" spans="1:9" x14ac:dyDescent="0.3">
      <c r="A2050" s="12" t="s">
        <v>8219</v>
      </c>
      <c r="B2050" s="15">
        <v>1019</v>
      </c>
    </row>
    <row r="2051" spans="1:9" x14ac:dyDescent="0.3">
      <c r="A2051" s="13" t="s">
        <v>8219</v>
      </c>
      <c r="B2051" s="15">
        <v>17</v>
      </c>
      <c r="I2051" s="18"/>
    </row>
    <row r="2052" spans="1:9" x14ac:dyDescent="0.3">
      <c r="A2052" s="12" t="s">
        <v>8219</v>
      </c>
      <c r="B2052" s="15">
        <v>39</v>
      </c>
      <c r="I2052" s="18"/>
    </row>
    <row r="2053" spans="1:9" x14ac:dyDescent="0.3">
      <c r="A2053" s="13" t="s">
        <v>8219</v>
      </c>
      <c r="B2053" s="15">
        <v>1021</v>
      </c>
    </row>
    <row r="2054" spans="1:9" x14ac:dyDescent="0.3">
      <c r="A2054" s="12" t="s">
        <v>8219</v>
      </c>
      <c r="B2054" s="15">
        <v>429</v>
      </c>
    </row>
    <row r="2055" spans="1:9" x14ac:dyDescent="0.3">
      <c r="A2055" s="13" t="s">
        <v>8219</v>
      </c>
      <c r="B2055" s="15">
        <v>145</v>
      </c>
    </row>
    <row r="2056" spans="1:9" x14ac:dyDescent="0.3">
      <c r="A2056" s="12" t="s">
        <v>8219</v>
      </c>
      <c r="B2056" s="15">
        <v>60</v>
      </c>
      <c r="I2056" s="18"/>
    </row>
    <row r="2057" spans="1:9" x14ac:dyDescent="0.3">
      <c r="A2057" s="13" t="s">
        <v>8219</v>
      </c>
      <c r="B2057" s="15">
        <v>676</v>
      </c>
    </row>
    <row r="2058" spans="1:9" x14ac:dyDescent="0.3">
      <c r="A2058" s="12" t="s">
        <v>8219</v>
      </c>
      <c r="B2058" s="15">
        <v>531</v>
      </c>
    </row>
    <row r="2059" spans="1:9" x14ac:dyDescent="0.3">
      <c r="A2059" s="13" t="s">
        <v>8219</v>
      </c>
      <c r="B2059" s="15">
        <v>398</v>
      </c>
    </row>
    <row r="2060" spans="1:9" x14ac:dyDescent="0.3">
      <c r="A2060" s="12" t="s">
        <v>8219</v>
      </c>
      <c r="B2060" s="15">
        <v>223</v>
      </c>
    </row>
    <row r="2061" spans="1:9" x14ac:dyDescent="0.3">
      <c r="A2061" s="13" t="s">
        <v>8219</v>
      </c>
      <c r="B2061" s="15">
        <v>30</v>
      </c>
      <c r="I2061" s="18"/>
    </row>
    <row r="2062" spans="1:9" x14ac:dyDescent="0.3">
      <c r="A2062" s="12" t="s">
        <v>8219</v>
      </c>
      <c r="B2062" s="15">
        <v>263</v>
      </c>
    </row>
    <row r="2063" spans="1:9" x14ac:dyDescent="0.3">
      <c r="A2063" s="13" t="s">
        <v>8219</v>
      </c>
      <c r="B2063" s="15">
        <v>17</v>
      </c>
      <c r="I2063" s="18"/>
    </row>
    <row r="2064" spans="1:9" x14ac:dyDescent="0.3">
      <c r="A2064" s="12" t="s">
        <v>8219</v>
      </c>
      <c r="B2064" s="15">
        <v>44</v>
      </c>
      <c r="I2064" s="18"/>
    </row>
    <row r="2065" spans="1:9" x14ac:dyDescent="0.3">
      <c r="A2065" s="13" t="s">
        <v>8219</v>
      </c>
      <c r="B2065" s="15">
        <v>108</v>
      </c>
      <c r="I2065" s="18"/>
    </row>
    <row r="2066" spans="1:9" x14ac:dyDescent="0.3">
      <c r="A2066" s="12" t="s">
        <v>8219</v>
      </c>
      <c r="B2066" s="15">
        <v>1530</v>
      </c>
    </row>
    <row r="2067" spans="1:9" x14ac:dyDescent="0.3">
      <c r="A2067" s="13" t="s">
        <v>8219</v>
      </c>
      <c r="B2067" s="15">
        <v>175</v>
      </c>
    </row>
    <row r="2068" spans="1:9" x14ac:dyDescent="0.3">
      <c r="A2068" s="12" t="s">
        <v>8219</v>
      </c>
      <c r="B2068" s="15">
        <v>1737</v>
      </c>
    </row>
    <row r="2069" spans="1:9" x14ac:dyDescent="0.3">
      <c r="A2069" s="13" t="s">
        <v>8219</v>
      </c>
      <c r="B2069" s="15">
        <v>194</v>
      </c>
    </row>
    <row r="2070" spans="1:9" x14ac:dyDescent="0.3">
      <c r="A2070" s="12" t="s">
        <v>8219</v>
      </c>
      <c r="B2070" s="15">
        <v>714</v>
      </c>
    </row>
    <row r="2071" spans="1:9" x14ac:dyDescent="0.3">
      <c r="A2071" s="13" t="s">
        <v>8219</v>
      </c>
      <c r="B2071" s="15">
        <v>489</v>
      </c>
    </row>
    <row r="2072" spans="1:9" x14ac:dyDescent="0.3">
      <c r="A2072" s="12" t="s">
        <v>8219</v>
      </c>
      <c r="B2072" s="15">
        <v>84</v>
      </c>
      <c r="I2072" s="18"/>
    </row>
    <row r="2073" spans="1:9" x14ac:dyDescent="0.3">
      <c r="A2073" s="13" t="s">
        <v>8219</v>
      </c>
      <c r="B2073" s="15">
        <v>19</v>
      </c>
      <c r="I2073" s="18"/>
    </row>
    <row r="2074" spans="1:9" x14ac:dyDescent="0.3">
      <c r="A2074" s="12" t="s">
        <v>8219</v>
      </c>
      <c r="B2074" s="15">
        <v>391</v>
      </c>
    </row>
    <row r="2075" spans="1:9" x14ac:dyDescent="0.3">
      <c r="A2075" s="13" t="s">
        <v>8219</v>
      </c>
      <c r="B2075" s="15">
        <v>241</v>
      </c>
    </row>
    <row r="2076" spans="1:9" x14ac:dyDescent="0.3">
      <c r="A2076" s="12" t="s">
        <v>8219</v>
      </c>
      <c r="B2076" s="15">
        <v>46</v>
      </c>
      <c r="I2076" s="18"/>
    </row>
    <row r="2077" spans="1:9" x14ac:dyDescent="0.3">
      <c r="A2077" s="13" t="s">
        <v>8219</v>
      </c>
      <c r="B2077" s="15">
        <v>159</v>
      </c>
    </row>
    <row r="2078" spans="1:9" x14ac:dyDescent="0.3">
      <c r="A2078" s="12" t="s">
        <v>8219</v>
      </c>
      <c r="B2078" s="15">
        <v>473</v>
      </c>
    </row>
    <row r="2079" spans="1:9" x14ac:dyDescent="0.3">
      <c r="A2079" s="13" t="s">
        <v>8219</v>
      </c>
      <c r="B2079" s="15">
        <v>680</v>
      </c>
    </row>
    <row r="2080" spans="1:9" x14ac:dyDescent="0.3">
      <c r="A2080" s="12" t="s">
        <v>8219</v>
      </c>
      <c r="B2080" s="15">
        <v>14</v>
      </c>
      <c r="I2080" s="18"/>
    </row>
    <row r="2081" spans="1:9" x14ac:dyDescent="0.3">
      <c r="A2081" s="13" t="s">
        <v>8219</v>
      </c>
      <c r="B2081" s="15">
        <v>394</v>
      </c>
    </row>
    <row r="2082" spans="1:9" x14ac:dyDescent="0.3">
      <c r="A2082" s="12" t="s">
        <v>8219</v>
      </c>
      <c r="B2082" s="15">
        <v>478</v>
      </c>
    </row>
    <row r="2083" spans="1:9" x14ac:dyDescent="0.3">
      <c r="A2083" s="13" t="s">
        <v>8219</v>
      </c>
      <c r="B2083" s="15">
        <v>983</v>
      </c>
    </row>
    <row r="2084" spans="1:9" x14ac:dyDescent="0.3">
      <c r="A2084" s="12" t="s">
        <v>8219</v>
      </c>
      <c r="B2084" s="15">
        <v>541</v>
      </c>
    </row>
    <row r="2085" spans="1:9" x14ac:dyDescent="0.3">
      <c r="A2085" s="13" t="s">
        <v>8219</v>
      </c>
      <c r="B2085" s="15">
        <v>199</v>
      </c>
    </row>
    <row r="2086" spans="1:9" x14ac:dyDescent="0.3">
      <c r="A2086" s="12" t="s">
        <v>8219</v>
      </c>
      <c r="B2086" s="15">
        <v>1945</v>
      </c>
    </row>
    <row r="2087" spans="1:9" x14ac:dyDescent="0.3">
      <c r="A2087" s="13" t="s">
        <v>8219</v>
      </c>
      <c r="B2087" s="15">
        <v>94</v>
      </c>
      <c r="I2087" s="18"/>
    </row>
    <row r="2088" spans="1:9" x14ac:dyDescent="0.3">
      <c r="A2088" s="12" t="s">
        <v>8219</v>
      </c>
      <c r="B2088" s="15">
        <v>405</v>
      </c>
    </row>
    <row r="2089" spans="1:9" x14ac:dyDescent="0.3">
      <c r="A2089" s="13" t="s">
        <v>8219</v>
      </c>
      <c r="B2089" s="15">
        <v>402</v>
      </c>
    </row>
    <row r="2090" spans="1:9" x14ac:dyDescent="0.3">
      <c r="A2090" s="12" t="s">
        <v>8219</v>
      </c>
      <c r="B2090" s="15">
        <v>290</v>
      </c>
    </row>
    <row r="2091" spans="1:9" x14ac:dyDescent="0.3">
      <c r="A2091" s="13" t="s">
        <v>8219</v>
      </c>
      <c r="B2091" s="15">
        <v>139</v>
      </c>
    </row>
    <row r="2092" spans="1:9" x14ac:dyDescent="0.3">
      <c r="A2092" s="12" t="s">
        <v>8219</v>
      </c>
      <c r="B2092" s="15">
        <v>404</v>
      </c>
    </row>
    <row r="2093" spans="1:9" x14ac:dyDescent="0.3">
      <c r="A2093" s="13" t="s">
        <v>8219</v>
      </c>
      <c r="B2093" s="15">
        <v>1637</v>
      </c>
    </row>
    <row r="2094" spans="1:9" x14ac:dyDescent="0.3">
      <c r="A2094" s="12" t="s">
        <v>8219</v>
      </c>
      <c r="B2094" s="15">
        <v>28</v>
      </c>
      <c r="I2094" s="18"/>
    </row>
    <row r="2095" spans="1:9" x14ac:dyDescent="0.3">
      <c r="A2095" s="13" t="s">
        <v>8219</v>
      </c>
      <c r="B2095" s="15">
        <v>191</v>
      </c>
    </row>
    <row r="2096" spans="1:9" x14ac:dyDescent="0.3">
      <c r="A2096" s="12" t="s">
        <v>8219</v>
      </c>
      <c r="B2096" s="15">
        <v>120</v>
      </c>
    </row>
    <row r="2097" spans="1:9" x14ac:dyDescent="0.3">
      <c r="A2097" s="13" t="s">
        <v>8219</v>
      </c>
      <c r="B2097" s="15">
        <v>508</v>
      </c>
    </row>
    <row r="2098" spans="1:9" x14ac:dyDescent="0.3">
      <c r="A2098" s="12" t="s">
        <v>8219</v>
      </c>
      <c r="B2098" s="15">
        <v>26</v>
      </c>
      <c r="I2098" s="18"/>
    </row>
    <row r="2099" spans="1:9" x14ac:dyDescent="0.3">
      <c r="A2099" s="13" t="s">
        <v>8219</v>
      </c>
      <c r="B2099" s="15">
        <v>290</v>
      </c>
    </row>
    <row r="2100" spans="1:9" x14ac:dyDescent="0.3">
      <c r="A2100" s="12" t="s">
        <v>8219</v>
      </c>
      <c r="B2100" s="15">
        <v>821</v>
      </c>
    </row>
    <row r="2101" spans="1:9" x14ac:dyDescent="0.3">
      <c r="A2101" s="13" t="s">
        <v>8219</v>
      </c>
      <c r="B2101" s="15">
        <v>480</v>
      </c>
    </row>
    <row r="2102" spans="1:9" x14ac:dyDescent="0.3">
      <c r="A2102" s="12" t="s">
        <v>8219</v>
      </c>
      <c r="B2102" s="15">
        <v>398</v>
      </c>
    </row>
    <row r="2103" spans="1:9" x14ac:dyDescent="0.3">
      <c r="A2103" s="13" t="s">
        <v>8219</v>
      </c>
      <c r="B2103" s="15">
        <v>79</v>
      </c>
      <c r="I2103" s="18"/>
    </row>
    <row r="2104" spans="1:9" x14ac:dyDescent="0.3">
      <c r="A2104" s="12" t="s">
        <v>8219</v>
      </c>
      <c r="B2104" s="15">
        <v>514</v>
      </c>
    </row>
    <row r="2105" spans="1:9" x14ac:dyDescent="0.3">
      <c r="A2105" s="13" t="s">
        <v>8219</v>
      </c>
      <c r="B2105" s="15">
        <v>369</v>
      </c>
    </row>
    <row r="2106" spans="1:9" x14ac:dyDescent="0.3">
      <c r="A2106" s="12" t="s">
        <v>8219</v>
      </c>
      <c r="B2106" s="15">
        <v>204</v>
      </c>
    </row>
    <row r="2107" spans="1:9" x14ac:dyDescent="0.3">
      <c r="A2107" s="13" t="s">
        <v>8219</v>
      </c>
      <c r="B2107" s="15">
        <v>5</v>
      </c>
      <c r="I2107" s="18"/>
    </row>
    <row r="2108" spans="1:9" x14ac:dyDescent="0.3">
      <c r="A2108" s="12" t="s">
        <v>8219</v>
      </c>
      <c r="B2108" s="15">
        <v>337</v>
      </c>
    </row>
    <row r="2109" spans="1:9" x14ac:dyDescent="0.3">
      <c r="A2109" s="13" t="s">
        <v>8219</v>
      </c>
      <c r="B2109" s="15">
        <v>1224</v>
      </c>
    </row>
    <row r="2110" spans="1:9" x14ac:dyDescent="0.3">
      <c r="A2110" s="12" t="s">
        <v>8219</v>
      </c>
      <c r="B2110" s="15">
        <v>897</v>
      </c>
    </row>
    <row r="2111" spans="1:9" x14ac:dyDescent="0.3">
      <c r="A2111" s="13" t="s">
        <v>8219</v>
      </c>
      <c r="B2111" s="15">
        <v>2602</v>
      </c>
    </row>
    <row r="2112" spans="1:9" x14ac:dyDescent="0.3">
      <c r="A2112" s="12" t="s">
        <v>8219</v>
      </c>
      <c r="B2112" s="15">
        <v>59</v>
      </c>
      <c r="I2112" s="18"/>
    </row>
    <row r="2113" spans="1:9" x14ac:dyDescent="0.3">
      <c r="A2113" s="13" t="s">
        <v>8219</v>
      </c>
      <c r="B2113" s="15">
        <v>197</v>
      </c>
    </row>
    <row r="2114" spans="1:9" x14ac:dyDescent="0.3">
      <c r="A2114" s="12" t="s">
        <v>8219</v>
      </c>
      <c r="B2114" s="15">
        <v>170</v>
      </c>
    </row>
    <row r="2115" spans="1:9" x14ac:dyDescent="0.3">
      <c r="A2115" s="13" t="s">
        <v>8219</v>
      </c>
      <c r="B2115" s="15">
        <v>294</v>
      </c>
    </row>
    <row r="2116" spans="1:9" x14ac:dyDescent="0.3">
      <c r="A2116" s="12" t="s">
        <v>8219</v>
      </c>
      <c r="B2116" s="15">
        <v>1780</v>
      </c>
    </row>
    <row r="2117" spans="1:9" x14ac:dyDescent="0.3">
      <c r="A2117" s="13" t="s">
        <v>8219</v>
      </c>
      <c r="B2117" s="15">
        <v>279</v>
      </c>
    </row>
    <row r="2118" spans="1:9" x14ac:dyDescent="0.3">
      <c r="A2118" s="12" t="s">
        <v>8219</v>
      </c>
      <c r="B2118" s="15">
        <v>707</v>
      </c>
    </row>
    <row r="2119" spans="1:9" x14ac:dyDescent="0.3">
      <c r="A2119" s="13" t="s">
        <v>8219</v>
      </c>
      <c r="B2119" s="15">
        <v>4562</v>
      </c>
    </row>
    <row r="2120" spans="1:9" x14ac:dyDescent="0.3">
      <c r="A2120" s="12" t="s">
        <v>8219</v>
      </c>
      <c r="B2120" s="15">
        <v>988</v>
      </c>
    </row>
    <row r="2121" spans="1:9" x14ac:dyDescent="0.3">
      <c r="A2121" s="13" t="s">
        <v>8219</v>
      </c>
      <c r="B2121" s="15">
        <v>240</v>
      </c>
    </row>
    <row r="2122" spans="1:9" x14ac:dyDescent="0.3">
      <c r="A2122" s="12" t="s">
        <v>8219</v>
      </c>
      <c r="B2122" s="15">
        <v>88</v>
      </c>
      <c r="I2122" s="18"/>
    </row>
    <row r="2123" spans="1:9" x14ac:dyDescent="0.3">
      <c r="A2123" s="13" t="s">
        <v>8219</v>
      </c>
      <c r="B2123" s="15">
        <v>193</v>
      </c>
    </row>
    <row r="2124" spans="1:9" x14ac:dyDescent="0.3">
      <c r="A2124" s="12" t="s">
        <v>8219</v>
      </c>
      <c r="B2124" s="15">
        <v>50</v>
      </c>
      <c r="I2124" s="18"/>
    </row>
    <row r="2125" spans="1:9" x14ac:dyDescent="0.3">
      <c r="A2125" s="13" t="s">
        <v>8219</v>
      </c>
      <c r="B2125" s="15">
        <v>2165</v>
      </c>
    </row>
    <row r="2126" spans="1:9" x14ac:dyDescent="0.3">
      <c r="A2126" s="12" t="s">
        <v>8219</v>
      </c>
      <c r="B2126" s="15">
        <v>356</v>
      </c>
    </row>
    <row r="2127" spans="1:9" x14ac:dyDescent="0.3">
      <c r="A2127" s="13" t="s">
        <v>8219</v>
      </c>
      <c r="B2127" s="15">
        <v>3355</v>
      </c>
    </row>
    <row r="2128" spans="1:9" x14ac:dyDescent="0.3">
      <c r="A2128" s="12" t="s">
        <v>8219</v>
      </c>
      <c r="B2128" s="15">
        <v>680</v>
      </c>
    </row>
    <row r="2129" spans="1:9" x14ac:dyDescent="0.3">
      <c r="A2129" s="13" t="s">
        <v>8219</v>
      </c>
      <c r="B2129" s="15">
        <v>878</v>
      </c>
    </row>
    <row r="2130" spans="1:9" x14ac:dyDescent="0.3">
      <c r="A2130" s="12" t="s">
        <v>8219</v>
      </c>
      <c r="B2130" s="15">
        <v>263</v>
      </c>
    </row>
    <row r="2131" spans="1:9" x14ac:dyDescent="0.3">
      <c r="A2131" s="13" t="s">
        <v>8219</v>
      </c>
      <c r="B2131" s="15">
        <v>8359</v>
      </c>
    </row>
    <row r="2132" spans="1:9" x14ac:dyDescent="0.3">
      <c r="A2132" s="12" t="s">
        <v>8219</v>
      </c>
      <c r="B2132" s="15">
        <v>335</v>
      </c>
    </row>
    <row r="2133" spans="1:9" x14ac:dyDescent="0.3">
      <c r="A2133" s="13" t="s">
        <v>8219</v>
      </c>
      <c r="B2133" s="15">
        <v>1887</v>
      </c>
    </row>
    <row r="2134" spans="1:9" x14ac:dyDescent="0.3">
      <c r="A2134" s="12" t="s">
        <v>8219</v>
      </c>
      <c r="B2134" s="15">
        <v>105</v>
      </c>
      <c r="I2134" s="18"/>
    </row>
    <row r="2135" spans="1:9" x14ac:dyDescent="0.3">
      <c r="A2135" s="13" t="s">
        <v>8219</v>
      </c>
      <c r="B2135" s="15">
        <v>169</v>
      </c>
    </row>
    <row r="2136" spans="1:9" x14ac:dyDescent="0.3">
      <c r="A2136" s="12" t="s">
        <v>8219</v>
      </c>
      <c r="B2136" s="15">
        <v>45</v>
      </c>
      <c r="I2136" s="18"/>
    </row>
    <row r="2137" spans="1:9" x14ac:dyDescent="0.3">
      <c r="A2137" s="13" t="s">
        <v>8219</v>
      </c>
      <c r="B2137" s="15">
        <v>151</v>
      </c>
    </row>
    <row r="2138" spans="1:9" x14ac:dyDescent="0.3">
      <c r="A2138" s="12" t="s">
        <v>8219</v>
      </c>
      <c r="B2138" s="15">
        <v>916</v>
      </c>
    </row>
    <row r="2139" spans="1:9" x14ac:dyDescent="0.3">
      <c r="A2139" s="13" t="s">
        <v>8219</v>
      </c>
      <c r="B2139" s="15">
        <v>238</v>
      </c>
    </row>
    <row r="2140" spans="1:9" x14ac:dyDescent="0.3">
      <c r="A2140" s="12" t="s">
        <v>8219</v>
      </c>
      <c r="B2140" s="15">
        <v>415</v>
      </c>
    </row>
    <row r="2141" spans="1:9" x14ac:dyDescent="0.3">
      <c r="A2141" s="13" t="s">
        <v>8219</v>
      </c>
      <c r="B2141" s="15">
        <v>721</v>
      </c>
    </row>
    <row r="2142" spans="1:9" x14ac:dyDescent="0.3">
      <c r="A2142" s="12" t="s">
        <v>8219</v>
      </c>
      <c r="B2142" s="15">
        <v>1670</v>
      </c>
    </row>
    <row r="2143" spans="1:9" x14ac:dyDescent="0.3">
      <c r="A2143" s="13" t="s">
        <v>8219</v>
      </c>
      <c r="B2143" s="15">
        <v>210</v>
      </c>
    </row>
    <row r="2144" spans="1:9" x14ac:dyDescent="0.3">
      <c r="A2144" s="12" t="s">
        <v>8219</v>
      </c>
      <c r="B2144" s="15">
        <v>549</v>
      </c>
    </row>
    <row r="2145" spans="1:9" x14ac:dyDescent="0.3">
      <c r="A2145" s="13" t="s">
        <v>8219</v>
      </c>
      <c r="B2145" s="15">
        <v>1789</v>
      </c>
    </row>
    <row r="2146" spans="1:9" x14ac:dyDescent="0.3">
      <c r="A2146" s="12" t="s">
        <v>8219</v>
      </c>
      <c r="B2146" s="15">
        <v>4245</v>
      </c>
    </row>
    <row r="2147" spans="1:9" x14ac:dyDescent="0.3">
      <c r="A2147" s="13" t="s">
        <v>8219</v>
      </c>
      <c r="B2147" s="15">
        <v>163</v>
      </c>
    </row>
    <row r="2148" spans="1:9" x14ac:dyDescent="0.3">
      <c r="A2148" s="12" t="s">
        <v>8219</v>
      </c>
      <c r="B2148" s="15">
        <v>263</v>
      </c>
    </row>
    <row r="2149" spans="1:9" x14ac:dyDescent="0.3">
      <c r="A2149" s="13" t="s">
        <v>8219</v>
      </c>
      <c r="B2149" s="15">
        <v>971</v>
      </c>
    </row>
    <row r="2150" spans="1:9" x14ac:dyDescent="0.3">
      <c r="A2150" s="12" t="s">
        <v>8219</v>
      </c>
      <c r="B2150" s="15">
        <v>159</v>
      </c>
    </row>
    <row r="2151" spans="1:9" x14ac:dyDescent="0.3">
      <c r="A2151" s="13" t="s">
        <v>8219</v>
      </c>
      <c r="B2151" s="15">
        <v>25</v>
      </c>
      <c r="I2151" s="18"/>
    </row>
    <row r="2152" spans="1:9" x14ac:dyDescent="0.3">
      <c r="A2152" s="12" t="s">
        <v>8219</v>
      </c>
      <c r="B2152" s="15">
        <v>479</v>
      </c>
    </row>
    <row r="2153" spans="1:9" x14ac:dyDescent="0.3">
      <c r="A2153" s="13" t="s">
        <v>8219</v>
      </c>
      <c r="B2153" s="15">
        <v>1204</v>
      </c>
    </row>
    <row r="2154" spans="1:9" x14ac:dyDescent="0.3">
      <c r="A2154" s="12" t="s">
        <v>8219</v>
      </c>
      <c r="B2154" s="15">
        <v>4330</v>
      </c>
    </row>
    <row r="2155" spans="1:9" x14ac:dyDescent="0.3">
      <c r="A2155" s="13" t="s">
        <v>8219</v>
      </c>
      <c r="B2155" s="15">
        <v>52</v>
      </c>
      <c r="I2155" s="18"/>
    </row>
    <row r="2156" spans="1:9" x14ac:dyDescent="0.3">
      <c r="A2156" s="12" t="s">
        <v>8219</v>
      </c>
      <c r="B2156" s="15">
        <v>571</v>
      </c>
    </row>
    <row r="2157" spans="1:9" x14ac:dyDescent="0.3">
      <c r="A2157" s="13" t="s">
        <v>8219</v>
      </c>
      <c r="B2157" s="15">
        <v>339</v>
      </c>
    </row>
    <row r="2158" spans="1:9" x14ac:dyDescent="0.3">
      <c r="A2158" s="12" t="s">
        <v>8219</v>
      </c>
      <c r="B2158" s="15">
        <v>3562</v>
      </c>
    </row>
    <row r="2159" spans="1:9" x14ac:dyDescent="0.3">
      <c r="A2159" s="13" t="s">
        <v>8219</v>
      </c>
      <c r="B2159" s="15">
        <v>388</v>
      </c>
    </row>
    <row r="2160" spans="1:9" x14ac:dyDescent="0.3">
      <c r="A2160" s="12" t="s">
        <v>8219</v>
      </c>
      <c r="B2160" s="15">
        <v>3238</v>
      </c>
    </row>
    <row r="2161" spans="1:9" x14ac:dyDescent="0.3">
      <c r="A2161" s="13" t="s">
        <v>8219</v>
      </c>
      <c r="B2161" s="15">
        <v>1633</v>
      </c>
    </row>
    <row r="2162" spans="1:9" x14ac:dyDescent="0.3">
      <c r="A2162" s="12" t="s">
        <v>8219</v>
      </c>
      <c r="B2162" s="15">
        <v>701</v>
      </c>
    </row>
    <row r="2163" spans="1:9" x14ac:dyDescent="0.3">
      <c r="A2163" s="13" t="s">
        <v>8219</v>
      </c>
      <c r="B2163" s="15">
        <v>28</v>
      </c>
      <c r="I2163" s="18"/>
    </row>
    <row r="2164" spans="1:9" x14ac:dyDescent="0.3">
      <c r="A2164" s="12" t="s">
        <v>8219</v>
      </c>
      <c r="B2164" s="15">
        <v>144</v>
      </c>
    </row>
    <row r="2165" spans="1:9" x14ac:dyDescent="0.3">
      <c r="A2165" s="13" t="s">
        <v>8219</v>
      </c>
      <c r="B2165" s="15">
        <v>20242</v>
      </c>
    </row>
    <row r="2166" spans="1:9" x14ac:dyDescent="0.3">
      <c r="A2166" s="12" t="s">
        <v>8219</v>
      </c>
      <c r="B2166" s="15">
        <v>1113</v>
      </c>
    </row>
    <row r="2167" spans="1:9" x14ac:dyDescent="0.3">
      <c r="A2167" s="13" t="s">
        <v>8219</v>
      </c>
      <c r="B2167" s="15">
        <v>36</v>
      </c>
      <c r="I2167" s="18"/>
    </row>
    <row r="2168" spans="1:9" x14ac:dyDescent="0.3">
      <c r="A2168" s="12" t="s">
        <v>8219</v>
      </c>
      <c r="B2168" s="15">
        <v>944</v>
      </c>
    </row>
    <row r="2169" spans="1:9" x14ac:dyDescent="0.3">
      <c r="A2169" s="13" t="s">
        <v>8219</v>
      </c>
      <c r="B2169" s="15">
        <v>2525</v>
      </c>
    </row>
    <row r="2170" spans="1:9" x14ac:dyDescent="0.3">
      <c r="A2170" s="12" t="s">
        <v>8219</v>
      </c>
      <c r="B2170" s="15">
        <v>3468</v>
      </c>
    </row>
    <row r="2171" spans="1:9" x14ac:dyDescent="0.3">
      <c r="A2171" s="13" t="s">
        <v>8219</v>
      </c>
      <c r="B2171" s="15">
        <v>1356</v>
      </c>
    </row>
    <row r="2172" spans="1:9" x14ac:dyDescent="0.3">
      <c r="A2172" s="12" t="s">
        <v>8219</v>
      </c>
      <c r="B2172" s="15">
        <v>2174</v>
      </c>
    </row>
    <row r="2173" spans="1:9" x14ac:dyDescent="0.3">
      <c r="A2173" s="13" t="s">
        <v>8219</v>
      </c>
      <c r="B2173" s="15">
        <v>269</v>
      </c>
    </row>
    <row r="2174" spans="1:9" x14ac:dyDescent="0.3">
      <c r="A2174" s="12" t="s">
        <v>8219</v>
      </c>
      <c r="B2174" s="15">
        <v>8200</v>
      </c>
    </row>
    <row r="2175" spans="1:9" x14ac:dyDescent="0.3">
      <c r="A2175" s="13" t="s">
        <v>8219</v>
      </c>
      <c r="B2175" s="15">
        <v>2478</v>
      </c>
    </row>
    <row r="2176" spans="1:9" x14ac:dyDescent="0.3">
      <c r="A2176" s="12" t="s">
        <v>8219</v>
      </c>
      <c r="B2176" s="15">
        <v>902</v>
      </c>
    </row>
    <row r="2177" spans="1:9" x14ac:dyDescent="0.3">
      <c r="A2177" s="13" t="s">
        <v>8219</v>
      </c>
      <c r="B2177" s="15">
        <v>623</v>
      </c>
    </row>
    <row r="2178" spans="1:9" x14ac:dyDescent="0.3">
      <c r="A2178" s="12" t="s">
        <v>8219</v>
      </c>
      <c r="B2178" s="15">
        <v>206</v>
      </c>
    </row>
    <row r="2179" spans="1:9" x14ac:dyDescent="0.3">
      <c r="A2179" s="13" t="s">
        <v>8219</v>
      </c>
      <c r="B2179" s="15">
        <v>1980</v>
      </c>
    </row>
    <row r="2180" spans="1:9" x14ac:dyDescent="0.3">
      <c r="A2180" s="12" t="s">
        <v>8219</v>
      </c>
      <c r="B2180" s="15">
        <v>35</v>
      </c>
      <c r="I2180" s="18"/>
    </row>
    <row r="2181" spans="1:9" x14ac:dyDescent="0.3">
      <c r="A2181" s="13" t="s">
        <v>8219</v>
      </c>
      <c r="B2181" s="15">
        <v>3663</v>
      </c>
    </row>
    <row r="2182" spans="1:9" x14ac:dyDescent="0.3">
      <c r="A2182" s="12" t="s">
        <v>8219</v>
      </c>
      <c r="B2182" s="15">
        <v>3</v>
      </c>
      <c r="I2182" s="18"/>
    </row>
    <row r="2183" spans="1:9" x14ac:dyDescent="0.3">
      <c r="A2183" s="13" t="s">
        <v>8219</v>
      </c>
      <c r="B2183" s="15">
        <v>26457</v>
      </c>
    </row>
    <row r="2184" spans="1:9" x14ac:dyDescent="0.3">
      <c r="A2184" s="12" t="s">
        <v>8219</v>
      </c>
      <c r="B2184" s="15">
        <v>711</v>
      </c>
    </row>
    <row r="2185" spans="1:9" x14ac:dyDescent="0.3">
      <c r="A2185" s="13" t="s">
        <v>8219</v>
      </c>
      <c r="B2185" s="15">
        <v>2035</v>
      </c>
    </row>
    <row r="2186" spans="1:9" x14ac:dyDescent="0.3">
      <c r="A2186" s="12" t="s">
        <v>8219</v>
      </c>
      <c r="B2186" s="15">
        <v>163</v>
      </c>
    </row>
  </sheetData>
  <sortState xmlns:xlrd2="http://schemas.microsoft.com/office/spreadsheetml/2017/richdata2" ref="A2:P2186">
    <sortCondition ref="J2:J2186"/>
  </sortState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I2:I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Sheet1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Regine Strey</cp:lastModifiedBy>
  <cp:lastPrinted>2020-12-21T15:59:57Z</cp:lastPrinted>
  <dcterms:created xsi:type="dcterms:W3CDTF">2017-04-20T15:17:24Z</dcterms:created>
  <dcterms:modified xsi:type="dcterms:W3CDTF">2020-12-21T22:39:09Z</dcterms:modified>
</cp:coreProperties>
</file>